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mc:AlternateContent xmlns:mc="http://schemas.openxmlformats.org/markup-compatibility/2006">
    <mc:Choice Requires="x15">
      <x15ac:absPath xmlns:x15ac="http://schemas.microsoft.com/office/spreadsheetml/2010/11/ac" url="T:\AKCE - veřejné zakázky\Budova E2 - knihovna\Výběrové řízení\Knihovna E2\"/>
    </mc:Choice>
  </mc:AlternateContent>
  <xr:revisionPtr revIDLastSave="0" documentId="13_ncr:1_{721459A9-4725-48C2-A2AD-55BAA4A861BC}" xr6:coauthVersionLast="47" xr6:coauthVersionMax="47" xr10:uidLastSave="{00000000-0000-0000-0000-000000000000}"/>
  <bookViews>
    <workbookView xWindow="-120" yWindow="-120" windowWidth="29040" windowHeight="15720" xr2:uid="{00000000-000D-0000-FFFF-FFFF00000000}"/>
  </bookViews>
  <sheets>
    <sheet name="Rekapitulace stavby" sheetId="1" r:id="rId1"/>
    <sheet name="ASR - Stavební část " sheetId="2" r:id="rId2"/>
    <sheet name="DEM - Demolice " sheetId="3" r:id="rId3"/>
    <sheet name="EL.NN - Přípojka NN" sheetId="4" r:id="rId4"/>
    <sheet name="EL.SIL - Elektroinstalace " sheetId="5" r:id="rId5"/>
    <sheet name="CHL - Ochlazování staveb " sheetId="6" r:id="rId6"/>
    <sheet name="MaR - MaR" sheetId="7" r:id="rId7"/>
    <sheet name="SLB - Slaboproud " sheetId="8" r:id="rId8"/>
    <sheet name="VO - Venkovní osvětlení" sheetId="9" r:id="rId9"/>
    <sheet name="VYT - Zařízení pro vytápění " sheetId="10" r:id="rId10"/>
    <sheet name="VZT - Vzduchotechnika" sheetId="11" r:id="rId11"/>
    <sheet name="ZTI - ZTI" sheetId="12" r:id="rId12"/>
    <sheet name="ZOKT - ZOKT" sheetId="13" r:id="rId13"/>
    <sheet name="VRN - VEDLEJŠÍ ROZPOČTOVÉ..." sheetId="14" r:id="rId14"/>
  </sheets>
  <definedNames>
    <definedName name="_xlnm._FilterDatabase" localSheetId="1" hidden="1">'ASR - Stavební část '!$C$146:$K$5403</definedName>
    <definedName name="_xlnm._FilterDatabase" localSheetId="2" hidden="1">'DEM - Demolice '!$C$122:$K$414</definedName>
    <definedName name="_xlnm._FilterDatabase" localSheetId="3" hidden="1">'EL.NN - Přípojka NN'!$C$116:$K$144</definedName>
    <definedName name="_xlnm._FilterDatabase" localSheetId="4" hidden="1">'EL.SIL - Elektroinstalace '!$C$116:$K$277</definedName>
    <definedName name="_xlnm._FilterDatabase" localSheetId="5" hidden="1">'CHL - Ochlazování staveb '!$C$124:$K$320</definedName>
    <definedName name="_xlnm._FilterDatabase" localSheetId="6" hidden="1">'MaR - MaR'!$C$122:$K$231</definedName>
    <definedName name="_xlnm._FilterDatabase" localSheetId="7" hidden="1">'SLB - Slaboproud '!$C$123:$K$310</definedName>
    <definedName name="_xlnm._FilterDatabase" localSheetId="8" hidden="1">'VO - Venkovní osvětlení'!$C$116:$K$140</definedName>
    <definedName name="_xlnm._FilterDatabase" localSheetId="13" hidden="1">'VRN - VEDLEJŠÍ ROZPOČTOVÉ...'!$C$116:$K$129</definedName>
    <definedName name="_xlnm._FilterDatabase" localSheetId="9" hidden="1">'VYT - Zařízení pro vytápění '!$C$126:$K$366</definedName>
    <definedName name="_xlnm._FilterDatabase" localSheetId="10" hidden="1">'VZT - Vzduchotechnika'!$C$116:$K$385</definedName>
    <definedName name="_xlnm._FilterDatabase" localSheetId="12" hidden="1">'ZOKT - ZOKT'!$C$116:$K$124</definedName>
    <definedName name="_xlnm._FilterDatabase" localSheetId="11" hidden="1">'ZTI - ZTI'!$C$127:$K$464</definedName>
    <definedName name="_xlnm.Print_Titles" localSheetId="1">'ASR - Stavební část '!$146:$146</definedName>
    <definedName name="_xlnm.Print_Titles" localSheetId="2">'DEM - Demolice '!$122:$122</definedName>
    <definedName name="_xlnm.Print_Titles" localSheetId="3">'EL.NN - Přípojka NN'!$116:$116</definedName>
    <definedName name="_xlnm.Print_Titles" localSheetId="4">'EL.SIL - Elektroinstalace '!$116:$116</definedName>
    <definedName name="_xlnm.Print_Titles" localSheetId="5">'CHL - Ochlazování staveb '!$124:$124</definedName>
    <definedName name="_xlnm.Print_Titles" localSheetId="6">'MaR - MaR'!$122:$122</definedName>
    <definedName name="_xlnm.Print_Titles" localSheetId="0">'Rekapitulace stavby'!$92:$92</definedName>
    <definedName name="_xlnm.Print_Titles" localSheetId="7">'SLB - Slaboproud '!$123:$123</definedName>
    <definedName name="_xlnm.Print_Titles" localSheetId="8">'VO - Venkovní osvětlení'!$116:$116</definedName>
    <definedName name="_xlnm.Print_Titles" localSheetId="13">'VRN - VEDLEJŠÍ ROZPOČTOVÉ...'!$116:$116</definedName>
    <definedName name="_xlnm.Print_Titles" localSheetId="9">'VYT - Zařízení pro vytápění '!$126:$126</definedName>
    <definedName name="_xlnm.Print_Titles" localSheetId="10">'VZT - Vzduchotechnika'!$116:$116</definedName>
    <definedName name="_xlnm.Print_Titles" localSheetId="12">'ZOKT - ZOKT'!$116:$116</definedName>
    <definedName name="_xlnm.Print_Titles" localSheetId="11">'ZTI - ZTI'!$127:$127</definedName>
    <definedName name="_xlnm.Print_Area" localSheetId="1">'ASR - Stavební část '!$C$4:$J$76,'ASR - Stavební část '!$C$82:$J$128,'ASR - Stavební část '!$C$134:$K$5403</definedName>
    <definedName name="_xlnm.Print_Area" localSheetId="2">'DEM - Demolice '!$C$4:$J$76,'DEM - Demolice '!$C$82:$J$104,'DEM - Demolice '!$C$110:$K$414</definedName>
    <definedName name="_xlnm.Print_Area" localSheetId="3">'EL.NN - Přípojka NN'!$C$4:$J$76,'EL.NN - Přípojka NN'!$C$82:$J$98,'EL.NN - Přípojka NN'!$C$104:$K$144</definedName>
    <definedName name="_xlnm.Print_Area" localSheetId="4">'EL.SIL - Elektroinstalace '!$C$4:$J$76,'EL.SIL - Elektroinstalace '!$C$82:$J$98,'EL.SIL - Elektroinstalace '!$C$104:$K$277</definedName>
    <definedName name="_xlnm.Print_Area" localSheetId="5">'CHL - Ochlazování staveb '!$C$4:$J$76,'CHL - Ochlazování staveb '!$C$82:$J$106,'CHL - Ochlazování staveb '!$C$112:$K$320</definedName>
    <definedName name="_xlnm.Print_Area" localSheetId="6">'MaR - MaR'!$C$4:$J$76,'MaR - MaR'!$C$82:$J$104,'MaR - MaR'!$C$110:$K$231</definedName>
    <definedName name="_xlnm.Print_Area" localSheetId="0">'Rekapitulace stavby'!$D$4:$AO$76,'Rekapitulace stavby'!$C$82:$AQ$108</definedName>
    <definedName name="_xlnm.Print_Area" localSheetId="7">'SLB - Slaboproud '!$C$4:$J$76,'SLB - Slaboproud '!$C$82:$J$105,'SLB - Slaboproud '!$C$111:$K$310</definedName>
    <definedName name="_xlnm.Print_Area" localSheetId="8">'VO - Venkovní osvětlení'!$C$4:$J$76,'VO - Venkovní osvětlení'!$C$82:$J$98,'VO - Venkovní osvětlení'!$C$104:$K$140</definedName>
    <definedName name="_xlnm.Print_Area" localSheetId="13">'VRN - VEDLEJŠÍ ROZPOČTOVÉ...'!$C$4:$J$76,'VRN - VEDLEJŠÍ ROZPOČTOVÉ...'!$C$82:$J$98,'VRN - VEDLEJŠÍ ROZPOČTOVÉ...'!$C$104:$K$129</definedName>
    <definedName name="_xlnm.Print_Area" localSheetId="9">'VYT - Zařízení pro vytápění '!$C$4:$J$76,'VYT - Zařízení pro vytápění '!$C$82:$J$108,'VYT - Zařízení pro vytápění '!$C$114:$K$366</definedName>
    <definedName name="_xlnm.Print_Area" localSheetId="10">'VZT - Vzduchotechnika'!$C$4:$J$76,'VZT - Vzduchotechnika'!$C$82:$J$98,'VZT - Vzduchotechnika'!$C$104:$K$385</definedName>
    <definedName name="_xlnm.Print_Area" localSheetId="12">'ZOKT - ZOKT'!$C$4:$J$76,'ZOKT - ZOKT'!$C$82:$J$98,'ZOKT - ZOKT'!$C$104:$K$124</definedName>
    <definedName name="_xlnm.Print_Area" localSheetId="11">'ZTI - ZTI'!$C$4:$J$76,'ZTI - ZTI'!$C$82:$J$109,'ZTI - ZTI'!$C$115:$K$464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37" i="14" l="1"/>
  <c r="J36" i="14"/>
  <c r="AY107" i="1"/>
  <c r="J35" i="14"/>
  <c r="AX107" i="1"/>
  <c r="BI129" i="14"/>
  <c r="BH129" i="14"/>
  <c r="BG129" i="14"/>
  <c r="BF129" i="14"/>
  <c r="T129" i="14"/>
  <c r="R129" i="14"/>
  <c r="P129" i="14"/>
  <c r="BI128" i="14"/>
  <c r="BH128" i="14"/>
  <c r="BG128" i="14"/>
  <c r="BF128" i="14"/>
  <c r="T128" i="14"/>
  <c r="R128" i="14"/>
  <c r="P128" i="14"/>
  <c r="BI127" i="14"/>
  <c r="BH127" i="14"/>
  <c r="BG127" i="14"/>
  <c r="BF127" i="14"/>
  <c r="T127" i="14"/>
  <c r="R127" i="14"/>
  <c r="P127" i="14"/>
  <c r="BI125" i="14"/>
  <c r="BH125" i="14"/>
  <c r="BG125" i="14"/>
  <c r="BF125" i="14"/>
  <c r="T125" i="14"/>
  <c r="R125" i="14"/>
  <c r="P125" i="14"/>
  <c r="BI123" i="14"/>
  <c r="BH123" i="14"/>
  <c r="BG123" i="14"/>
  <c r="BF123" i="14"/>
  <c r="T123" i="14"/>
  <c r="R123" i="14"/>
  <c r="P123" i="14"/>
  <c r="BI121" i="14"/>
  <c r="BH121" i="14"/>
  <c r="BG121" i="14"/>
  <c r="BF121" i="14"/>
  <c r="T121" i="14"/>
  <c r="R121" i="14"/>
  <c r="P121" i="14"/>
  <c r="BI119" i="14"/>
  <c r="BH119" i="14"/>
  <c r="BG119" i="14"/>
  <c r="BF119" i="14"/>
  <c r="T119" i="14"/>
  <c r="R119" i="14"/>
  <c r="P119" i="14"/>
  <c r="J113" i="14"/>
  <c r="F113" i="14"/>
  <c r="F111" i="14"/>
  <c r="E109" i="14"/>
  <c r="J91" i="14"/>
  <c r="F91" i="14"/>
  <c r="F89" i="14"/>
  <c r="E87" i="14"/>
  <c r="J24" i="14"/>
  <c r="E24" i="14"/>
  <c r="J92" i="14" s="1"/>
  <c r="J23" i="14"/>
  <c r="J18" i="14"/>
  <c r="E18" i="14"/>
  <c r="F114" i="14"/>
  <c r="J17" i="14"/>
  <c r="J12" i="14"/>
  <c r="J111" i="14"/>
  <c r="E7" i="14"/>
  <c r="E85" i="14" s="1"/>
  <c r="J37" i="13"/>
  <c r="J36" i="13"/>
  <c r="AY106" i="1" s="1"/>
  <c r="J35" i="13"/>
  <c r="AX106" i="1" s="1"/>
  <c r="BI124" i="13"/>
  <c r="BH124" i="13"/>
  <c r="BG124" i="13"/>
  <c r="BF124" i="13"/>
  <c r="T124" i="13"/>
  <c r="R124" i="13"/>
  <c r="P124" i="13"/>
  <c r="BI123" i="13"/>
  <c r="BH123" i="13"/>
  <c r="BG123" i="13"/>
  <c r="BF123" i="13"/>
  <c r="T123" i="13"/>
  <c r="R123" i="13"/>
  <c r="P123" i="13"/>
  <c r="BI122" i="13"/>
  <c r="BH122" i="13"/>
  <c r="BG122" i="13"/>
  <c r="BF122" i="13"/>
  <c r="T122" i="13"/>
  <c r="R122" i="13"/>
  <c r="P122" i="13"/>
  <c r="BI121" i="13"/>
  <c r="BH121" i="13"/>
  <c r="BG121" i="13"/>
  <c r="BF121" i="13"/>
  <c r="T121" i="13"/>
  <c r="R121" i="13"/>
  <c r="P121" i="13"/>
  <c r="BI119" i="13"/>
  <c r="BH119" i="13"/>
  <c r="BG119" i="13"/>
  <c r="BF119" i="13"/>
  <c r="T119" i="13"/>
  <c r="R119" i="13"/>
  <c r="P119" i="13"/>
  <c r="J113" i="13"/>
  <c r="F113" i="13"/>
  <c r="F111" i="13"/>
  <c r="E109" i="13"/>
  <c r="J91" i="13"/>
  <c r="F91" i="13"/>
  <c r="F89" i="13"/>
  <c r="E87" i="13"/>
  <c r="J24" i="13"/>
  <c r="E24" i="13"/>
  <c r="J114" i="13"/>
  <c r="J23" i="13"/>
  <c r="J18" i="13"/>
  <c r="E18" i="13"/>
  <c r="F92" i="13" s="1"/>
  <c r="J17" i="13"/>
  <c r="J12" i="13"/>
  <c r="J89" i="13"/>
  <c r="E7" i="13"/>
  <c r="E107" i="13"/>
  <c r="J37" i="12"/>
  <c r="J36" i="12"/>
  <c r="AY105" i="1"/>
  <c r="J35" i="12"/>
  <c r="AX105" i="1"/>
  <c r="BI463" i="12"/>
  <c r="BH463" i="12"/>
  <c r="BG463" i="12"/>
  <c r="BF463" i="12"/>
  <c r="T463" i="12"/>
  <c r="R463" i="12"/>
  <c r="P463" i="12"/>
  <c r="BI461" i="12"/>
  <c r="BH461" i="12"/>
  <c r="BG461" i="12"/>
  <c r="BF461" i="12"/>
  <c r="T461" i="12"/>
  <c r="R461" i="12"/>
  <c r="P461" i="12"/>
  <c r="BI459" i="12"/>
  <c r="BH459" i="12"/>
  <c r="BG459" i="12"/>
  <c r="BF459" i="12"/>
  <c r="T459" i="12"/>
  <c r="R459" i="12"/>
  <c r="P459" i="12"/>
  <c r="BI457" i="12"/>
  <c r="BH457" i="12"/>
  <c r="BG457" i="12"/>
  <c r="BF457" i="12"/>
  <c r="T457" i="12"/>
  <c r="R457" i="12"/>
  <c r="P457" i="12"/>
  <c r="BI456" i="12"/>
  <c r="BH456" i="12"/>
  <c r="BG456" i="12"/>
  <c r="BF456" i="12"/>
  <c r="T456" i="12"/>
  <c r="R456" i="12"/>
  <c r="P456" i="12"/>
  <c r="BI455" i="12"/>
  <c r="BH455" i="12"/>
  <c r="BG455" i="12"/>
  <c r="BF455" i="12"/>
  <c r="T455" i="12"/>
  <c r="R455" i="12"/>
  <c r="P455" i="12"/>
  <c r="BI454" i="12"/>
  <c r="BH454" i="12"/>
  <c r="BG454" i="12"/>
  <c r="BF454" i="12"/>
  <c r="T454" i="12"/>
  <c r="R454" i="12"/>
  <c r="P454" i="12"/>
  <c r="BI453" i="12"/>
  <c r="BH453" i="12"/>
  <c r="BG453" i="12"/>
  <c r="BF453" i="12"/>
  <c r="T453" i="12"/>
  <c r="R453" i="12"/>
  <c r="P453" i="12"/>
  <c r="BI452" i="12"/>
  <c r="BH452" i="12"/>
  <c r="BG452" i="12"/>
  <c r="BF452" i="12"/>
  <c r="T452" i="12"/>
  <c r="R452" i="12"/>
  <c r="P452" i="12"/>
  <c r="BI451" i="12"/>
  <c r="BH451" i="12"/>
  <c r="BG451" i="12"/>
  <c r="BF451" i="12"/>
  <c r="T451" i="12"/>
  <c r="R451" i="12"/>
  <c r="P451" i="12"/>
  <c r="BI450" i="12"/>
  <c r="BH450" i="12"/>
  <c r="BG450" i="12"/>
  <c r="BF450" i="12"/>
  <c r="T450" i="12"/>
  <c r="R450" i="12"/>
  <c r="P450" i="12"/>
  <c r="BI448" i="12"/>
  <c r="BH448" i="12"/>
  <c r="BG448" i="12"/>
  <c r="BF448" i="12"/>
  <c r="T448" i="12"/>
  <c r="R448" i="12"/>
  <c r="P448" i="12"/>
  <c r="BI447" i="12"/>
  <c r="BH447" i="12"/>
  <c r="BG447" i="12"/>
  <c r="BF447" i="12"/>
  <c r="T447" i="12"/>
  <c r="R447" i="12"/>
  <c r="P447" i="12"/>
  <c r="BI446" i="12"/>
  <c r="BH446" i="12"/>
  <c r="BG446" i="12"/>
  <c r="BF446" i="12"/>
  <c r="T446" i="12"/>
  <c r="R446" i="12"/>
  <c r="P446" i="12"/>
  <c r="BI445" i="12"/>
  <c r="BH445" i="12"/>
  <c r="BG445" i="12"/>
  <c r="BF445" i="12"/>
  <c r="T445" i="12"/>
  <c r="R445" i="12"/>
  <c r="P445" i="12"/>
  <c r="BI444" i="12"/>
  <c r="BH444" i="12"/>
  <c r="BG444" i="12"/>
  <c r="BF444" i="12"/>
  <c r="T444" i="12"/>
  <c r="R444" i="12"/>
  <c r="P444" i="12"/>
  <c r="BI443" i="12"/>
  <c r="BH443" i="12"/>
  <c r="BG443" i="12"/>
  <c r="BF443" i="12"/>
  <c r="T443" i="12"/>
  <c r="R443" i="12"/>
  <c r="P443" i="12"/>
  <c r="BI442" i="12"/>
  <c r="BH442" i="12"/>
  <c r="BG442" i="12"/>
  <c r="BF442" i="12"/>
  <c r="T442" i="12"/>
  <c r="R442" i="12"/>
  <c r="P442" i="12"/>
  <c r="BI441" i="12"/>
  <c r="BH441" i="12"/>
  <c r="BG441" i="12"/>
  <c r="BF441" i="12"/>
  <c r="T441" i="12"/>
  <c r="R441" i="12"/>
  <c r="P441" i="12"/>
  <c r="BI440" i="12"/>
  <c r="BH440" i="12"/>
  <c r="BG440" i="12"/>
  <c r="BF440" i="12"/>
  <c r="T440" i="12"/>
  <c r="R440" i="12"/>
  <c r="P440" i="12"/>
  <c r="BI439" i="12"/>
  <c r="BH439" i="12"/>
  <c r="BG439" i="12"/>
  <c r="BF439" i="12"/>
  <c r="T439" i="12"/>
  <c r="R439" i="12"/>
  <c r="P439" i="12"/>
  <c r="BI438" i="12"/>
  <c r="BH438" i="12"/>
  <c r="BG438" i="12"/>
  <c r="BF438" i="12"/>
  <c r="T438" i="12"/>
  <c r="R438" i="12"/>
  <c r="P438" i="12"/>
  <c r="BI437" i="12"/>
  <c r="BH437" i="12"/>
  <c r="BG437" i="12"/>
  <c r="BF437" i="12"/>
  <c r="T437" i="12"/>
  <c r="R437" i="12"/>
  <c r="P437" i="12"/>
  <c r="BI436" i="12"/>
  <c r="BH436" i="12"/>
  <c r="BG436" i="12"/>
  <c r="BF436" i="12"/>
  <c r="T436" i="12"/>
  <c r="R436" i="12"/>
  <c r="P436" i="12"/>
  <c r="BI435" i="12"/>
  <c r="BH435" i="12"/>
  <c r="BG435" i="12"/>
  <c r="BF435" i="12"/>
  <c r="T435" i="12"/>
  <c r="R435" i="12"/>
  <c r="P435" i="12"/>
  <c r="BI434" i="12"/>
  <c r="BH434" i="12"/>
  <c r="BG434" i="12"/>
  <c r="BF434" i="12"/>
  <c r="T434" i="12"/>
  <c r="R434" i="12"/>
  <c r="P434" i="12"/>
  <c r="BI433" i="12"/>
  <c r="BH433" i="12"/>
  <c r="BG433" i="12"/>
  <c r="BF433" i="12"/>
  <c r="T433" i="12"/>
  <c r="R433" i="12"/>
  <c r="P433" i="12"/>
  <c r="BI432" i="12"/>
  <c r="BH432" i="12"/>
  <c r="BG432" i="12"/>
  <c r="BF432" i="12"/>
  <c r="T432" i="12"/>
  <c r="R432" i="12"/>
  <c r="P432" i="12"/>
  <c r="BI431" i="12"/>
  <c r="BH431" i="12"/>
  <c r="BG431" i="12"/>
  <c r="BF431" i="12"/>
  <c r="T431" i="12"/>
  <c r="R431" i="12"/>
  <c r="P431" i="12"/>
  <c r="BI430" i="12"/>
  <c r="BH430" i="12"/>
  <c r="BG430" i="12"/>
  <c r="BF430" i="12"/>
  <c r="T430" i="12"/>
  <c r="R430" i="12"/>
  <c r="P430" i="12"/>
  <c r="BI428" i="12"/>
  <c r="BH428" i="12"/>
  <c r="BG428" i="12"/>
  <c r="BF428" i="12"/>
  <c r="T428" i="12"/>
  <c r="R428" i="12"/>
  <c r="P428" i="12"/>
  <c r="BI427" i="12"/>
  <c r="BH427" i="12"/>
  <c r="BG427" i="12"/>
  <c r="BF427" i="12"/>
  <c r="T427" i="12"/>
  <c r="R427" i="12"/>
  <c r="P427" i="12"/>
  <c r="BI425" i="12"/>
  <c r="BH425" i="12"/>
  <c r="BG425" i="12"/>
  <c r="BF425" i="12"/>
  <c r="T425" i="12"/>
  <c r="R425" i="12"/>
  <c r="P425" i="12"/>
  <c r="BI424" i="12"/>
  <c r="BH424" i="12"/>
  <c r="BG424" i="12"/>
  <c r="BF424" i="12"/>
  <c r="T424" i="12"/>
  <c r="R424" i="12"/>
  <c r="P424" i="12"/>
  <c r="BI423" i="12"/>
  <c r="BH423" i="12"/>
  <c r="BG423" i="12"/>
  <c r="BF423" i="12"/>
  <c r="T423" i="12"/>
  <c r="R423" i="12"/>
  <c r="P423" i="12"/>
  <c r="BI422" i="12"/>
  <c r="BH422" i="12"/>
  <c r="BG422" i="12"/>
  <c r="BF422" i="12"/>
  <c r="T422" i="12"/>
  <c r="R422" i="12"/>
  <c r="P422" i="12"/>
  <c r="BI421" i="12"/>
  <c r="BH421" i="12"/>
  <c r="BG421" i="12"/>
  <c r="BF421" i="12"/>
  <c r="T421" i="12"/>
  <c r="R421" i="12"/>
  <c r="P421" i="12"/>
  <c r="BI420" i="12"/>
  <c r="BH420" i="12"/>
  <c r="BG420" i="12"/>
  <c r="BF420" i="12"/>
  <c r="T420" i="12"/>
  <c r="R420" i="12"/>
  <c r="P420" i="12"/>
  <c r="BI419" i="12"/>
  <c r="BH419" i="12"/>
  <c r="BG419" i="12"/>
  <c r="BF419" i="12"/>
  <c r="T419" i="12"/>
  <c r="R419" i="12"/>
  <c r="P419" i="12"/>
  <c r="BI418" i="12"/>
  <c r="BH418" i="12"/>
  <c r="BG418" i="12"/>
  <c r="BF418" i="12"/>
  <c r="T418" i="12"/>
  <c r="R418" i="12"/>
  <c r="P418" i="12"/>
  <c r="BI417" i="12"/>
  <c r="BH417" i="12"/>
  <c r="BG417" i="12"/>
  <c r="BF417" i="12"/>
  <c r="T417" i="12"/>
  <c r="R417" i="12"/>
  <c r="P417" i="12"/>
  <c r="BI416" i="12"/>
  <c r="BH416" i="12"/>
  <c r="BG416" i="12"/>
  <c r="BF416" i="12"/>
  <c r="T416" i="12"/>
  <c r="R416" i="12"/>
  <c r="P416" i="12"/>
  <c r="BI415" i="12"/>
  <c r="BH415" i="12"/>
  <c r="BG415" i="12"/>
  <c r="BF415" i="12"/>
  <c r="T415" i="12"/>
  <c r="R415" i="12"/>
  <c r="P415" i="12"/>
  <c r="BI414" i="12"/>
  <c r="BH414" i="12"/>
  <c r="BG414" i="12"/>
  <c r="BF414" i="12"/>
  <c r="T414" i="12"/>
  <c r="R414" i="12"/>
  <c r="P414" i="12"/>
  <c r="BI413" i="12"/>
  <c r="BH413" i="12"/>
  <c r="BG413" i="12"/>
  <c r="BF413" i="12"/>
  <c r="T413" i="12"/>
  <c r="R413" i="12"/>
  <c r="P413" i="12"/>
  <c r="BI382" i="12"/>
  <c r="BH382" i="12"/>
  <c r="BG382" i="12"/>
  <c r="BF382" i="12"/>
  <c r="T382" i="12"/>
  <c r="R382" i="12"/>
  <c r="P382" i="12"/>
  <c r="BI381" i="12"/>
  <c r="BH381" i="12"/>
  <c r="BG381" i="12"/>
  <c r="BF381" i="12"/>
  <c r="T381" i="12"/>
  <c r="R381" i="12"/>
  <c r="P381" i="12"/>
  <c r="BI380" i="12"/>
  <c r="BH380" i="12"/>
  <c r="BG380" i="12"/>
  <c r="BF380" i="12"/>
  <c r="T380" i="12"/>
  <c r="R380" i="12"/>
  <c r="P380" i="12"/>
  <c r="BI379" i="12"/>
  <c r="BH379" i="12"/>
  <c r="BG379" i="12"/>
  <c r="BF379" i="12"/>
  <c r="T379" i="12"/>
  <c r="R379" i="12"/>
  <c r="P379" i="12"/>
  <c r="BI377" i="12"/>
  <c r="BH377" i="12"/>
  <c r="BG377" i="12"/>
  <c r="BF377" i="12"/>
  <c r="T377" i="12"/>
  <c r="R377" i="12"/>
  <c r="P377" i="12"/>
  <c r="BI376" i="12"/>
  <c r="BH376" i="12"/>
  <c r="BG376" i="12"/>
  <c r="BF376" i="12"/>
  <c r="T376" i="12"/>
  <c r="R376" i="12"/>
  <c r="P376" i="12"/>
  <c r="BI375" i="12"/>
  <c r="BH375" i="12"/>
  <c r="BG375" i="12"/>
  <c r="BF375" i="12"/>
  <c r="T375" i="12"/>
  <c r="R375" i="12"/>
  <c r="P375" i="12"/>
  <c r="BI373" i="12"/>
  <c r="BH373" i="12"/>
  <c r="BG373" i="12"/>
  <c r="BF373" i="12"/>
  <c r="T373" i="12"/>
  <c r="R373" i="12"/>
  <c r="P373" i="12"/>
  <c r="BI372" i="12"/>
  <c r="BH372" i="12"/>
  <c r="BG372" i="12"/>
  <c r="BF372" i="12"/>
  <c r="T372" i="12"/>
  <c r="R372" i="12"/>
  <c r="P372" i="12"/>
  <c r="BI370" i="12"/>
  <c r="BH370" i="12"/>
  <c r="BG370" i="12"/>
  <c r="BF370" i="12"/>
  <c r="T370" i="12"/>
  <c r="R370" i="12"/>
  <c r="P370" i="12"/>
  <c r="BI368" i="12"/>
  <c r="BH368" i="12"/>
  <c r="BG368" i="12"/>
  <c r="BF368" i="12"/>
  <c r="T368" i="12"/>
  <c r="R368" i="12"/>
  <c r="P368" i="12"/>
  <c r="BI366" i="12"/>
  <c r="BH366" i="12"/>
  <c r="BG366" i="12"/>
  <c r="BF366" i="12"/>
  <c r="T366" i="12"/>
  <c r="R366" i="12"/>
  <c r="P366" i="12"/>
  <c r="BI364" i="12"/>
  <c r="BH364" i="12"/>
  <c r="BG364" i="12"/>
  <c r="BF364" i="12"/>
  <c r="T364" i="12"/>
  <c r="R364" i="12"/>
  <c r="P364" i="12"/>
  <c r="BI363" i="12"/>
  <c r="BH363" i="12"/>
  <c r="BG363" i="12"/>
  <c r="BF363" i="12"/>
  <c r="T363" i="12"/>
  <c r="R363" i="12"/>
  <c r="P363" i="12"/>
  <c r="BI362" i="12"/>
  <c r="BH362" i="12"/>
  <c r="BG362" i="12"/>
  <c r="BF362" i="12"/>
  <c r="T362" i="12"/>
  <c r="R362" i="12"/>
  <c r="P362" i="12"/>
  <c r="BI361" i="12"/>
  <c r="BH361" i="12"/>
  <c r="BG361" i="12"/>
  <c r="BF361" i="12"/>
  <c r="T361" i="12"/>
  <c r="R361" i="12"/>
  <c r="P361" i="12"/>
  <c r="BI360" i="12"/>
  <c r="BH360" i="12"/>
  <c r="BG360" i="12"/>
  <c r="BF360" i="12"/>
  <c r="T360" i="12"/>
  <c r="R360" i="12"/>
  <c r="P360" i="12"/>
  <c r="BI359" i="12"/>
  <c r="BH359" i="12"/>
  <c r="BG359" i="12"/>
  <c r="BF359" i="12"/>
  <c r="T359" i="12"/>
  <c r="R359" i="12"/>
  <c r="P359" i="12"/>
  <c r="BI358" i="12"/>
  <c r="BH358" i="12"/>
  <c r="BG358" i="12"/>
  <c r="BF358" i="12"/>
  <c r="T358" i="12"/>
  <c r="R358" i="12"/>
  <c r="P358" i="12"/>
  <c r="BI357" i="12"/>
  <c r="BH357" i="12"/>
  <c r="BG357" i="12"/>
  <c r="BF357" i="12"/>
  <c r="T357" i="12"/>
  <c r="R357" i="12"/>
  <c r="P357" i="12"/>
  <c r="BI356" i="12"/>
  <c r="BH356" i="12"/>
  <c r="BG356" i="12"/>
  <c r="BF356" i="12"/>
  <c r="T356" i="12"/>
  <c r="R356" i="12"/>
  <c r="P356" i="12"/>
  <c r="BI355" i="12"/>
  <c r="BH355" i="12"/>
  <c r="BG355" i="12"/>
  <c r="BF355" i="12"/>
  <c r="T355" i="12"/>
  <c r="R355" i="12"/>
  <c r="P355" i="12"/>
  <c r="BI354" i="12"/>
  <c r="BH354" i="12"/>
  <c r="BG354" i="12"/>
  <c r="BF354" i="12"/>
  <c r="T354" i="12"/>
  <c r="R354" i="12"/>
  <c r="P354" i="12"/>
  <c r="BI353" i="12"/>
  <c r="BH353" i="12"/>
  <c r="BG353" i="12"/>
  <c r="BF353" i="12"/>
  <c r="T353" i="12"/>
  <c r="R353" i="12"/>
  <c r="P353" i="12"/>
  <c r="BI352" i="12"/>
  <c r="BH352" i="12"/>
  <c r="BG352" i="12"/>
  <c r="BF352" i="12"/>
  <c r="T352" i="12"/>
  <c r="R352" i="12"/>
  <c r="P352" i="12"/>
  <c r="BI351" i="12"/>
  <c r="BH351" i="12"/>
  <c r="BG351" i="12"/>
  <c r="BF351" i="12"/>
  <c r="T351" i="12"/>
  <c r="R351" i="12"/>
  <c r="P351" i="12"/>
  <c r="BI350" i="12"/>
  <c r="BH350" i="12"/>
  <c r="BG350" i="12"/>
  <c r="BF350" i="12"/>
  <c r="T350" i="12"/>
  <c r="R350" i="12"/>
  <c r="P350" i="12"/>
  <c r="BI349" i="12"/>
  <c r="BH349" i="12"/>
  <c r="BG349" i="12"/>
  <c r="BF349" i="12"/>
  <c r="T349" i="12"/>
  <c r="R349" i="12"/>
  <c r="P349" i="12"/>
  <c r="BI348" i="12"/>
  <c r="BH348" i="12"/>
  <c r="BG348" i="12"/>
  <c r="BF348" i="12"/>
  <c r="T348" i="12"/>
  <c r="R348" i="12"/>
  <c r="P348" i="12"/>
  <c r="BI347" i="12"/>
  <c r="BH347" i="12"/>
  <c r="BG347" i="12"/>
  <c r="BF347" i="12"/>
  <c r="T347" i="12"/>
  <c r="R347" i="12"/>
  <c r="P347" i="12"/>
  <c r="BI346" i="12"/>
  <c r="BH346" i="12"/>
  <c r="BG346" i="12"/>
  <c r="BF346" i="12"/>
  <c r="T346" i="12"/>
  <c r="R346" i="12"/>
  <c r="P346" i="12"/>
  <c r="BI345" i="12"/>
  <c r="BH345" i="12"/>
  <c r="BG345" i="12"/>
  <c r="BF345" i="12"/>
  <c r="T345" i="12"/>
  <c r="R345" i="12"/>
  <c r="P345" i="12"/>
  <c r="BI344" i="12"/>
  <c r="BH344" i="12"/>
  <c r="BG344" i="12"/>
  <c r="BF344" i="12"/>
  <c r="T344" i="12"/>
  <c r="R344" i="12"/>
  <c r="P344" i="12"/>
  <c r="BI343" i="12"/>
  <c r="BH343" i="12"/>
  <c r="BG343" i="12"/>
  <c r="BF343" i="12"/>
  <c r="T343" i="12"/>
  <c r="R343" i="12"/>
  <c r="P343" i="12"/>
  <c r="BI342" i="12"/>
  <c r="BH342" i="12"/>
  <c r="BG342" i="12"/>
  <c r="BF342" i="12"/>
  <c r="T342" i="12"/>
  <c r="R342" i="12"/>
  <c r="P342" i="12"/>
  <c r="BI341" i="12"/>
  <c r="BH341" i="12"/>
  <c r="BG341" i="12"/>
  <c r="BF341" i="12"/>
  <c r="T341" i="12"/>
  <c r="R341" i="12"/>
  <c r="P341" i="12"/>
  <c r="BI340" i="12"/>
  <c r="BH340" i="12"/>
  <c r="BG340" i="12"/>
  <c r="BF340" i="12"/>
  <c r="T340" i="12"/>
  <c r="R340" i="12"/>
  <c r="P340" i="12"/>
  <c r="BI339" i="12"/>
  <c r="BH339" i="12"/>
  <c r="BG339" i="12"/>
  <c r="BF339" i="12"/>
  <c r="T339" i="12"/>
  <c r="R339" i="12"/>
  <c r="P339" i="12"/>
  <c r="BI338" i="12"/>
  <c r="BH338" i="12"/>
  <c r="BG338" i="12"/>
  <c r="BF338" i="12"/>
  <c r="T338" i="12"/>
  <c r="R338" i="12"/>
  <c r="P338" i="12"/>
  <c r="BI337" i="12"/>
  <c r="BH337" i="12"/>
  <c r="BG337" i="12"/>
  <c r="BF337" i="12"/>
  <c r="T337" i="12"/>
  <c r="R337" i="12"/>
  <c r="P337" i="12"/>
  <c r="BI336" i="12"/>
  <c r="BH336" i="12"/>
  <c r="BG336" i="12"/>
  <c r="BF336" i="12"/>
  <c r="T336" i="12"/>
  <c r="R336" i="12"/>
  <c r="P336" i="12"/>
  <c r="BI335" i="12"/>
  <c r="BH335" i="12"/>
  <c r="BG335" i="12"/>
  <c r="BF335" i="12"/>
  <c r="T335" i="12"/>
  <c r="R335" i="12"/>
  <c r="P335" i="12"/>
  <c r="BI334" i="12"/>
  <c r="BH334" i="12"/>
  <c r="BG334" i="12"/>
  <c r="BF334" i="12"/>
  <c r="T334" i="12"/>
  <c r="R334" i="12"/>
  <c r="P334" i="12"/>
  <c r="BI333" i="12"/>
  <c r="BH333" i="12"/>
  <c r="BG333" i="12"/>
  <c r="BF333" i="12"/>
  <c r="T333" i="12"/>
  <c r="R333" i="12"/>
  <c r="P333" i="12"/>
  <c r="BI332" i="12"/>
  <c r="BH332" i="12"/>
  <c r="BG332" i="12"/>
  <c r="BF332" i="12"/>
  <c r="T332" i="12"/>
  <c r="R332" i="12"/>
  <c r="P332" i="12"/>
  <c r="BI331" i="12"/>
  <c r="BH331" i="12"/>
  <c r="BG331" i="12"/>
  <c r="BF331" i="12"/>
  <c r="T331" i="12"/>
  <c r="R331" i="12"/>
  <c r="P331" i="12"/>
  <c r="BI330" i="12"/>
  <c r="BH330" i="12"/>
  <c r="BG330" i="12"/>
  <c r="BF330" i="12"/>
  <c r="T330" i="12"/>
  <c r="R330" i="12"/>
  <c r="P330" i="12"/>
  <c r="BI328" i="12"/>
  <c r="BH328" i="12"/>
  <c r="BG328" i="12"/>
  <c r="BF328" i="12"/>
  <c r="T328" i="12"/>
  <c r="R328" i="12"/>
  <c r="P328" i="12"/>
  <c r="BI326" i="12"/>
  <c r="BH326" i="12"/>
  <c r="BG326" i="12"/>
  <c r="BF326" i="12"/>
  <c r="T326" i="12"/>
  <c r="R326" i="12"/>
  <c r="P326" i="12"/>
  <c r="BI324" i="12"/>
  <c r="BH324" i="12"/>
  <c r="BG324" i="12"/>
  <c r="BF324" i="12"/>
  <c r="T324" i="12"/>
  <c r="R324" i="12"/>
  <c r="P324" i="12"/>
  <c r="BI322" i="12"/>
  <c r="BH322" i="12"/>
  <c r="BG322" i="12"/>
  <c r="BF322" i="12"/>
  <c r="T322" i="12"/>
  <c r="R322" i="12"/>
  <c r="P322" i="12"/>
  <c r="BI320" i="12"/>
  <c r="BH320" i="12"/>
  <c r="BG320" i="12"/>
  <c r="BF320" i="12"/>
  <c r="T320" i="12"/>
  <c r="R320" i="12"/>
  <c r="P320" i="12"/>
  <c r="BI318" i="12"/>
  <c r="BH318" i="12"/>
  <c r="BG318" i="12"/>
  <c r="BF318" i="12"/>
  <c r="T318" i="12"/>
  <c r="R318" i="12"/>
  <c r="P318" i="12"/>
  <c r="BI316" i="12"/>
  <c r="BH316" i="12"/>
  <c r="BG316" i="12"/>
  <c r="BF316" i="12"/>
  <c r="T316" i="12"/>
  <c r="R316" i="12"/>
  <c r="P316" i="12"/>
  <c r="BI315" i="12"/>
  <c r="BH315" i="12"/>
  <c r="BG315" i="12"/>
  <c r="BF315" i="12"/>
  <c r="T315" i="12"/>
  <c r="R315" i="12"/>
  <c r="P315" i="12"/>
  <c r="BI313" i="12"/>
  <c r="BH313" i="12"/>
  <c r="BG313" i="12"/>
  <c r="BF313" i="12"/>
  <c r="T313" i="12"/>
  <c r="R313" i="12"/>
  <c r="P313" i="12"/>
  <c r="BI312" i="12"/>
  <c r="BH312" i="12"/>
  <c r="BG312" i="12"/>
  <c r="BF312" i="12"/>
  <c r="T312" i="12"/>
  <c r="R312" i="12"/>
  <c r="P312" i="12"/>
  <c r="BI311" i="12"/>
  <c r="BH311" i="12"/>
  <c r="BG311" i="12"/>
  <c r="BF311" i="12"/>
  <c r="T311" i="12"/>
  <c r="R311" i="12"/>
  <c r="P311" i="12"/>
  <c r="BI309" i="12"/>
  <c r="BH309" i="12"/>
  <c r="BG309" i="12"/>
  <c r="BF309" i="12"/>
  <c r="T309" i="12"/>
  <c r="R309" i="12"/>
  <c r="P309" i="12"/>
  <c r="BI308" i="12"/>
  <c r="BH308" i="12"/>
  <c r="BG308" i="12"/>
  <c r="BF308" i="12"/>
  <c r="T308" i="12"/>
  <c r="R308" i="12"/>
  <c r="P308" i="12"/>
  <c r="BI304" i="12"/>
  <c r="BH304" i="12"/>
  <c r="BG304" i="12"/>
  <c r="BF304" i="12"/>
  <c r="T304" i="12"/>
  <c r="R304" i="12"/>
  <c r="P304" i="12"/>
  <c r="BI300" i="12"/>
  <c r="BH300" i="12"/>
  <c r="BG300" i="12"/>
  <c r="BF300" i="12"/>
  <c r="T300" i="12"/>
  <c r="R300" i="12"/>
  <c r="P300" i="12"/>
  <c r="BI296" i="12"/>
  <c r="BH296" i="12"/>
  <c r="BG296" i="12"/>
  <c r="BF296" i="12"/>
  <c r="T296" i="12"/>
  <c r="R296" i="12"/>
  <c r="P296" i="12"/>
  <c r="BI292" i="12"/>
  <c r="BH292" i="12"/>
  <c r="BG292" i="12"/>
  <c r="BF292" i="12"/>
  <c r="T292" i="12"/>
  <c r="R292" i="12"/>
  <c r="P292" i="12"/>
  <c r="BI288" i="12"/>
  <c r="BH288" i="12"/>
  <c r="BG288" i="12"/>
  <c r="BF288" i="12"/>
  <c r="T288" i="12"/>
  <c r="R288" i="12"/>
  <c r="P288" i="12"/>
  <c r="BI284" i="12"/>
  <c r="BH284" i="12"/>
  <c r="BG284" i="12"/>
  <c r="BF284" i="12"/>
  <c r="T284" i="12"/>
  <c r="R284" i="12"/>
  <c r="P284" i="12"/>
  <c r="BI283" i="12"/>
  <c r="BH283" i="12"/>
  <c r="BG283" i="12"/>
  <c r="BF283" i="12"/>
  <c r="T283" i="12"/>
  <c r="R283" i="12"/>
  <c r="P283" i="12"/>
  <c r="BI281" i="12"/>
  <c r="BH281" i="12"/>
  <c r="BG281" i="12"/>
  <c r="BF281" i="12"/>
  <c r="T281" i="12"/>
  <c r="R281" i="12"/>
  <c r="P281" i="12"/>
  <c r="BI279" i="12"/>
  <c r="BH279" i="12"/>
  <c r="BG279" i="12"/>
  <c r="BF279" i="12"/>
  <c r="T279" i="12"/>
  <c r="R279" i="12"/>
  <c r="P279" i="12"/>
  <c r="BI277" i="12"/>
  <c r="BH277" i="12"/>
  <c r="BG277" i="12"/>
  <c r="BF277" i="12"/>
  <c r="T277" i="12"/>
  <c r="R277" i="12"/>
  <c r="P277" i="12"/>
  <c r="BI276" i="12"/>
  <c r="BH276" i="12"/>
  <c r="BG276" i="12"/>
  <c r="BF276" i="12"/>
  <c r="T276" i="12"/>
  <c r="R276" i="12"/>
  <c r="P276" i="12"/>
  <c r="BI274" i="12"/>
  <c r="BH274" i="12"/>
  <c r="BG274" i="12"/>
  <c r="BF274" i="12"/>
  <c r="T274" i="12"/>
  <c r="R274" i="12"/>
  <c r="P274" i="12"/>
  <c r="BI273" i="12"/>
  <c r="BH273" i="12"/>
  <c r="BG273" i="12"/>
  <c r="BF273" i="12"/>
  <c r="T273" i="12"/>
  <c r="R273" i="12"/>
  <c r="P273" i="12"/>
  <c r="BI271" i="12"/>
  <c r="BH271" i="12"/>
  <c r="BG271" i="12"/>
  <c r="BF271" i="12"/>
  <c r="T271" i="12"/>
  <c r="R271" i="12"/>
  <c r="P271" i="12"/>
  <c r="BI269" i="12"/>
  <c r="BH269" i="12"/>
  <c r="BG269" i="12"/>
  <c r="BF269" i="12"/>
  <c r="T269" i="12"/>
  <c r="R269" i="12"/>
  <c r="P269" i="12"/>
  <c r="BI268" i="12"/>
  <c r="BH268" i="12"/>
  <c r="BG268" i="12"/>
  <c r="BF268" i="12"/>
  <c r="T268" i="12"/>
  <c r="R268" i="12"/>
  <c r="P268" i="12"/>
  <c r="BI267" i="12"/>
  <c r="BH267" i="12"/>
  <c r="BG267" i="12"/>
  <c r="BF267" i="12"/>
  <c r="T267" i="12"/>
  <c r="R267" i="12"/>
  <c r="P267" i="12"/>
  <c r="BI266" i="12"/>
  <c r="BH266" i="12"/>
  <c r="BG266" i="12"/>
  <c r="BF266" i="12"/>
  <c r="T266" i="12"/>
  <c r="R266" i="12"/>
  <c r="P266" i="12"/>
  <c r="BI265" i="12"/>
  <c r="BH265" i="12"/>
  <c r="BG265" i="12"/>
  <c r="BF265" i="12"/>
  <c r="T265" i="12"/>
  <c r="R265" i="12"/>
  <c r="P265" i="12"/>
  <c r="BI264" i="12"/>
  <c r="BH264" i="12"/>
  <c r="BG264" i="12"/>
  <c r="BF264" i="12"/>
  <c r="T264" i="12"/>
  <c r="R264" i="12"/>
  <c r="P264" i="12"/>
  <c r="BI263" i="12"/>
  <c r="BH263" i="12"/>
  <c r="BG263" i="12"/>
  <c r="BF263" i="12"/>
  <c r="T263" i="12"/>
  <c r="R263" i="12"/>
  <c r="P263" i="12"/>
  <c r="BI262" i="12"/>
  <c r="BH262" i="12"/>
  <c r="BG262" i="12"/>
  <c r="BF262" i="12"/>
  <c r="T262" i="12"/>
  <c r="R262" i="12"/>
  <c r="P262" i="12"/>
  <c r="BI261" i="12"/>
  <c r="BH261" i="12"/>
  <c r="BG261" i="12"/>
  <c r="BF261" i="12"/>
  <c r="T261" i="12"/>
  <c r="R261" i="12"/>
  <c r="P261" i="12"/>
  <c r="BI260" i="12"/>
  <c r="BH260" i="12"/>
  <c r="BG260" i="12"/>
  <c r="BF260" i="12"/>
  <c r="T260" i="12"/>
  <c r="R260" i="12"/>
  <c r="P260" i="12"/>
  <c r="BI259" i="12"/>
  <c r="BH259" i="12"/>
  <c r="BG259" i="12"/>
  <c r="BF259" i="12"/>
  <c r="T259" i="12"/>
  <c r="R259" i="12"/>
  <c r="P259" i="12"/>
  <c r="BI258" i="12"/>
  <c r="BH258" i="12"/>
  <c r="BG258" i="12"/>
  <c r="BF258" i="12"/>
  <c r="T258" i="12"/>
  <c r="R258" i="12"/>
  <c r="P258" i="12"/>
  <c r="BI257" i="12"/>
  <c r="BH257" i="12"/>
  <c r="BG257" i="12"/>
  <c r="BF257" i="12"/>
  <c r="T257" i="12"/>
  <c r="R257" i="12"/>
  <c r="P257" i="12"/>
  <c r="BI256" i="12"/>
  <c r="BH256" i="12"/>
  <c r="BG256" i="12"/>
  <c r="BF256" i="12"/>
  <c r="T256" i="12"/>
  <c r="R256" i="12"/>
  <c r="P256" i="12"/>
  <c r="BI254" i="12"/>
  <c r="BH254" i="12"/>
  <c r="BG254" i="12"/>
  <c r="BF254" i="12"/>
  <c r="T254" i="12"/>
  <c r="R254" i="12"/>
  <c r="P254" i="12"/>
  <c r="BI252" i="12"/>
  <c r="BH252" i="12"/>
  <c r="BG252" i="12"/>
  <c r="BF252" i="12"/>
  <c r="T252" i="12"/>
  <c r="R252" i="12"/>
  <c r="P252" i="12"/>
  <c r="BI251" i="12"/>
  <c r="BH251" i="12"/>
  <c r="BG251" i="12"/>
  <c r="BF251" i="12"/>
  <c r="T251" i="12"/>
  <c r="R251" i="12"/>
  <c r="P251" i="12"/>
  <c r="BI249" i="12"/>
  <c r="BH249" i="12"/>
  <c r="BG249" i="12"/>
  <c r="BF249" i="12"/>
  <c r="T249" i="12"/>
  <c r="R249" i="12"/>
  <c r="P249" i="12"/>
  <c r="BI248" i="12"/>
  <c r="BH248" i="12"/>
  <c r="BG248" i="12"/>
  <c r="BF248" i="12"/>
  <c r="T248" i="12"/>
  <c r="R248" i="12"/>
  <c r="P248" i="12"/>
  <c r="BI247" i="12"/>
  <c r="BH247" i="12"/>
  <c r="BG247" i="12"/>
  <c r="BF247" i="12"/>
  <c r="T247" i="12"/>
  <c r="R247" i="12"/>
  <c r="P247" i="12"/>
  <c r="BI246" i="12"/>
  <c r="BH246" i="12"/>
  <c r="BG246" i="12"/>
  <c r="BF246" i="12"/>
  <c r="T246" i="12"/>
  <c r="R246" i="12"/>
  <c r="P246" i="12"/>
  <c r="BI244" i="12"/>
  <c r="BH244" i="12"/>
  <c r="BG244" i="12"/>
  <c r="BF244" i="12"/>
  <c r="T244" i="12"/>
  <c r="R244" i="12"/>
  <c r="P244" i="12"/>
  <c r="BI242" i="12"/>
  <c r="BH242" i="12"/>
  <c r="BG242" i="12"/>
  <c r="BF242" i="12"/>
  <c r="T242" i="12"/>
  <c r="R242" i="12"/>
  <c r="P242" i="12"/>
  <c r="BI240" i="12"/>
  <c r="BH240" i="12"/>
  <c r="BG240" i="12"/>
  <c r="BF240" i="12"/>
  <c r="T240" i="12"/>
  <c r="R240" i="12"/>
  <c r="P240" i="12"/>
  <c r="BI238" i="12"/>
  <c r="BH238" i="12"/>
  <c r="BG238" i="12"/>
  <c r="BF238" i="12"/>
  <c r="T238" i="12"/>
  <c r="R238" i="12"/>
  <c r="P238" i="12"/>
  <c r="BI237" i="12"/>
  <c r="BH237" i="12"/>
  <c r="BG237" i="12"/>
  <c r="BF237" i="12"/>
  <c r="T237" i="12"/>
  <c r="R237" i="12"/>
  <c r="P237" i="12"/>
  <c r="BI235" i="12"/>
  <c r="BH235" i="12"/>
  <c r="BG235" i="12"/>
  <c r="BF235" i="12"/>
  <c r="T235" i="12"/>
  <c r="R235" i="12"/>
  <c r="P235" i="12"/>
  <c r="BI233" i="12"/>
  <c r="BH233" i="12"/>
  <c r="BG233" i="12"/>
  <c r="BF233" i="12"/>
  <c r="T233" i="12"/>
  <c r="R233" i="12"/>
  <c r="P233" i="12"/>
  <c r="BI232" i="12"/>
  <c r="BH232" i="12"/>
  <c r="BG232" i="12"/>
  <c r="BF232" i="12"/>
  <c r="T232" i="12"/>
  <c r="R232" i="12"/>
  <c r="P232" i="12"/>
  <c r="BI228" i="12"/>
  <c r="BH228" i="12"/>
  <c r="BG228" i="12"/>
  <c r="BF228" i="12"/>
  <c r="T228" i="12"/>
  <c r="R228" i="12"/>
  <c r="P228" i="12"/>
  <c r="BI226" i="12"/>
  <c r="BH226" i="12"/>
  <c r="BG226" i="12"/>
  <c r="BF226" i="12"/>
  <c r="T226" i="12"/>
  <c r="R226" i="12"/>
  <c r="P226" i="12"/>
  <c r="BI222" i="12"/>
  <c r="BH222" i="12"/>
  <c r="BG222" i="12"/>
  <c r="BF222" i="12"/>
  <c r="T222" i="12"/>
  <c r="R222" i="12"/>
  <c r="P222" i="12"/>
  <c r="BI218" i="12"/>
  <c r="BH218" i="12"/>
  <c r="BG218" i="12"/>
  <c r="BF218" i="12"/>
  <c r="T218" i="12"/>
  <c r="R218" i="12"/>
  <c r="P218" i="12"/>
  <c r="BI217" i="12"/>
  <c r="BH217" i="12"/>
  <c r="BG217" i="12"/>
  <c r="BF217" i="12"/>
  <c r="T217" i="12"/>
  <c r="R217" i="12"/>
  <c r="P217" i="12"/>
  <c r="BI216" i="12"/>
  <c r="BH216" i="12"/>
  <c r="BG216" i="12"/>
  <c r="BF216" i="12"/>
  <c r="T216" i="12"/>
  <c r="R216" i="12"/>
  <c r="P216" i="12"/>
  <c r="BI215" i="12"/>
  <c r="BH215" i="12"/>
  <c r="BG215" i="12"/>
  <c r="BF215" i="12"/>
  <c r="T215" i="12"/>
  <c r="R215" i="12"/>
  <c r="P215" i="12"/>
  <c r="BI214" i="12"/>
  <c r="BH214" i="12"/>
  <c r="BG214" i="12"/>
  <c r="BF214" i="12"/>
  <c r="T214" i="12"/>
  <c r="R214" i="12"/>
  <c r="P214" i="12"/>
  <c r="BI213" i="12"/>
  <c r="BH213" i="12"/>
  <c r="BG213" i="12"/>
  <c r="BF213" i="12"/>
  <c r="T213" i="12"/>
  <c r="R213" i="12"/>
  <c r="P213" i="12"/>
  <c r="BI204" i="12"/>
  <c r="BH204" i="12"/>
  <c r="BG204" i="12"/>
  <c r="BF204" i="12"/>
  <c r="T204" i="12"/>
  <c r="R204" i="12"/>
  <c r="P204" i="12"/>
  <c r="BI203" i="12"/>
  <c r="BH203" i="12"/>
  <c r="BG203" i="12"/>
  <c r="BF203" i="12"/>
  <c r="T203" i="12"/>
  <c r="R203" i="12"/>
  <c r="P203" i="12"/>
  <c r="BI194" i="12"/>
  <c r="BH194" i="12"/>
  <c r="BG194" i="12"/>
  <c r="BF194" i="12"/>
  <c r="T194" i="12"/>
  <c r="R194" i="12"/>
  <c r="P194" i="12"/>
  <c r="BI191" i="12"/>
  <c r="BH191" i="12"/>
  <c r="BG191" i="12"/>
  <c r="BF191" i="12"/>
  <c r="T191" i="12"/>
  <c r="T190" i="12"/>
  <c r="R191" i="12"/>
  <c r="R190" i="12" s="1"/>
  <c r="P191" i="12"/>
  <c r="P190" i="12" s="1"/>
  <c r="BI189" i="12"/>
  <c r="BH189" i="12"/>
  <c r="BG189" i="12"/>
  <c r="BF189" i="12"/>
  <c r="T189" i="12"/>
  <c r="R189" i="12"/>
  <c r="P189" i="12"/>
  <c r="BI188" i="12"/>
  <c r="BH188" i="12"/>
  <c r="BG188" i="12"/>
  <c r="BF188" i="12"/>
  <c r="T188" i="12"/>
  <c r="R188" i="12"/>
  <c r="P188" i="12"/>
  <c r="BI187" i="12"/>
  <c r="BH187" i="12"/>
  <c r="BG187" i="12"/>
  <c r="BF187" i="12"/>
  <c r="T187" i="12"/>
  <c r="R187" i="12"/>
  <c r="P187" i="12"/>
  <c r="BI186" i="12"/>
  <c r="BH186" i="12"/>
  <c r="BG186" i="12"/>
  <c r="BF186" i="12"/>
  <c r="T186" i="12"/>
  <c r="R186" i="12"/>
  <c r="P186" i="12"/>
  <c r="BI185" i="12"/>
  <c r="BH185" i="12"/>
  <c r="BG185" i="12"/>
  <c r="BF185" i="12"/>
  <c r="T185" i="12"/>
  <c r="R185" i="12"/>
  <c r="P185" i="12"/>
  <c r="BI184" i="12"/>
  <c r="BH184" i="12"/>
  <c r="BG184" i="12"/>
  <c r="BF184" i="12"/>
  <c r="T184" i="12"/>
  <c r="R184" i="12"/>
  <c r="P184" i="12"/>
  <c r="BI183" i="12"/>
  <c r="BH183" i="12"/>
  <c r="BG183" i="12"/>
  <c r="BF183" i="12"/>
  <c r="T183" i="12"/>
  <c r="R183" i="12"/>
  <c r="P183" i="12"/>
  <c r="BI182" i="12"/>
  <c r="BH182" i="12"/>
  <c r="BG182" i="12"/>
  <c r="BF182" i="12"/>
  <c r="T182" i="12"/>
  <c r="R182" i="12"/>
  <c r="P182" i="12"/>
  <c r="BI181" i="12"/>
  <c r="BH181" i="12"/>
  <c r="BG181" i="12"/>
  <c r="BF181" i="12"/>
  <c r="T181" i="12"/>
  <c r="R181" i="12"/>
  <c r="P181" i="12"/>
  <c r="BI180" i="12"/>
  <c r="BH180" i="12"/>
  <c r="BG180" i="12"/>
  <c r="BF180" i="12"/>
  <c r="T180" i="12"/>
  <c r="R180" i="12"/>
  <c r="P180" i="12"/>
  <c r="BI179" i="12"/>
  <c r="BH179" i="12"/>
  <c r="BG179" i="12"/>
  <c r="BF179" i="12"/>
  <c r="T179" i="12"/>
  <c r="R179" i="12"/>
  <c r="P179" i="12"/>
  <c r="BI178" i="12"/>
  <c r="BH178" i="12"/>
  <c r="BG178" i="12"/>
  <c r="BF178" i="12"/>
  <c r="T178" i="12"/>
  <c r="R178" i="12"/>
  <c r="P178" i="12"/>
  <c r="BI177" i="12"/>
  <c r="BH177" i="12"/>
  <c r="BG177" i="12"/>
  <c r="BF177" i="12"/>
  <c r="T177" i="12"/>
  <c r="R177" i="12"/>
  <c r="P177" i="12"/>
  <c r="BI176" i="12"/>
  <c r="BH176" i="12"/>
  <c r="BG176" i="12"/>
  <c r="BF176" i="12"/>
  <c r="T176" i="12"/>
  <c r="R176" i="12"/>
  <c r="P176" i="12"/>
  <c r="BI175" i="12"/>
  <c r="BH175" i="12"/>
  <c r="BG175" i="12"/>
  <c r="BF175" i="12"/>
  <c r="T175" i="12"/>
  <c r="R175" i="12"/>
  <c r="P175" i="12"/>
  <c r="BI174" i="12"/>
  <c r="BH174" i="12"/>
  <c r="BG174" i="12"/>
  <c r="BF174" i="12"/>
  <c r="T174" i="12"/>
  <c r="R174" i="12"/>
  <c r="P174" i="12"/>
  <c r="BI173" i="12"/>
  <c r="BH173" i="12"/>
  <c r="BG173" i="12"/>
  <c r="BF173" i="12"/>
  <c r="T173" i="12"/>
  <c r="R173" i="12"/>
  <c r="P173" i="12"/>
  <c r="BI172" i="12"/>
  <c r="BH172" i="12"/>
  <c r="BG172" i="12"/>
  <c r="BF172" i="12"/>
  <c r="T172" i="12"/>
  <c r="R172" i="12"/>
  <c r="P172" i="12"/>
  <c r="BI171" i="12"/>
  <c r="BH171" i="12"/>
  <c r="BG171" i="12"/>
  <c r="BF171" i="12"/>
  <c r="T171" i="12"/>
  <c r="R171" i="12"/>
  <c r="P171" i="12"/>
  <c r="BI170" i="12"/>
  <c r="BH170" i="12"/>
  <c r="BG170" i="12"/>
  <c r="BF170" i="12"/>
  <c r="T170" i="12"/>
  <c r="R170" i="12"/>
  <c r="P170" i="12"/>
  <c r="BI169" i="12"/>
  <c r="BH169" i="12"/>
  <c r="BG169" i="12"/>
  <c r="BF169" i="12"/>
  <c r="T169" i="12"/>
  <c r="R169" i="12"/>
  <c r="P169" i="12"/>
  <c r="BI168" i="12"/>
  <c r="BH168" i="12"/>
  <c r="BG168" i="12"/>
  <c r="BF168" i="12"/>
  <c r="T168" i="12"/>
  <c r="R168" i="12"/>
  <c r="P168" i="12"/>
  <c r="BI167" i="12"/>
  <c r="BH167" i="12"/>
  <c r="BG167" i="12"/>
  <c r="BF167" i="12"/>
  <c r="T167" i="12"/>
  <c r="R167" i="12"/>
  <c r="P167" i="12"/>
  <c r="BI166" i="12"/>
  <c r="BH166" i="12"/>
  <c r="BG166" i="12"/>
  <c r="BF166" i="12"/>
  <c r="T166" i="12"/>
  <c r="R166" i="12"/>
  <c r="P166" i="12"/>
  <c r="BI165" i="12"/>
  <c r="BH165" i="12"/>
  <c r="BG165" i="12"/>
  <c r="BF165" i="12"/>
  <c r="T165" i="12"/>
  <c r="R165" i="12"/>
  <c r="P165" i="12"/>
  <c r="BI164" i="12"/>
  <c r="BH164" i="12"/>
  <c r="BG164" i="12"/>
  <c r="BF164" i="12"/>
  <c r="T164" i="12"/>
  <c r="R164" i="12"/>
  <c r="P164" i="12"/>
  <c r="BI163" i="12"/>
  <c r="BH163" i="12"/>
  <c r="BG163" i="12"/>
  <c r="BF163" i="12"/>
  <c r="T163" i="12"/>
  <c r="R163" i="12"/>
  <c r="P163" i="12"/>
  <c r="BI162" i="12"/>
  <c r="BH162" i="12"/>
  <c r="BG162" i="12"/>
  <c r="BF162" i="12"/>
  <c r="T162" i="12"/>
  <c r="R162" i="12"/>
  <c r="P162" i="12"/>
  <c r="BI161" i="12"/>
  <c r="BH161" i="12"/>
  <c r="BG161" i="12"/>
  <c r="BF161" i="12"/>
  <c r="T161" i="12"/>
  <c r="R161" i="12"/>
  <c r="P161" i="12"/>
  <c r="BI160" i="12"/>
  <c r="BH160" i="12"/>
  <c r="BG160" i="12"/>
  <c r="BF160" i="12"/>
  <c r="T160" i="12"/>
  <c r="R160" i="12"/>
  <c r="P160" i="12"/>
  <c r="BI159" i="12"/>
  <c r="BH159" i="12"/>
  <c r="BG159" i="12"/>
  <c r="BF159" i="12"/>
  <c r="T159" i="12"/>
  <c r="R159" i="12"/>
  <c r="P159" i="12"/>
  <c r="BI158" i="12"/>
  <c r="BH158" i="12"/>
  <c r="BG158" i="12"/>
  <c r="BF158" i="12"/>
  <c r="T158" i="12"/>
  <c r="R158" i="12"/>
  <c r="P158" i="12"/>
  <c r="BI156" i="12"/>
  <c r="BH156" i="12"/>
  <c r="BG156" i="12"/>
  <c r="BF156" i="12"/>
  <c r="T156" i="12"/>
  <c r="R156" i="12"/>
  <c r="P156" i="12"/>
  <c r="BI155" i="12"/>
  <c r="BH155" i="12"/>
  <c r="BG155" i="12"/>
  <c r="BF155" i="12"/>
  <c r="T155" i="12"/>
  <c r="R155" i="12"/>
  <c r="P155" i="12"/>
  <c r="BI153" i="12"/>
  <c r="BH153" i="12"/>
  <c r="BG153" i="12"/>
  <c r="BF153" i="12"/>
  <c r="T153" i="12"/>
  <c r="R153" i="12"/>
  <c r="P153" i="12"/>
  <c r="BI152" i="12"/>
  <c r="BH152" i="12"/>
  <c r="BG152" i="12"/>
  <c r="BF152" i="12"/>
  <c r="T152" i="12"/>
  <c r="R152" i="12"/>
  <c r="P152" i="12"/>
  <c r="BI150" i="12"/>
  <c r="BH150" i="12"/>
  <c r="BG150" i="12"/>
  <c r="BF150" i="12"/>
  <c r="T150" i="12"/>
  <c r="T149" i="12"/>
  <c r="R150" i="12"/>
  <c r="R149" i="12" s="1"/>
  <c r="P150" i="12"/>
  <c r="P149" i="12"/>
  <c r="BI147" i="12"/>
  <c r="BH147" i="12"/>
  <c r="BG147" i="12"/>
  <c r="BF147" i="12"/>
  <c r="T147" i="12"/>
  <c r="R147" i="12"/>
  <c r="P147" i="12"/>
  <c r="BI146" i="12"/>
  <c r="BH146" i="12"/>
  <c r="BG146" i="12"/>
  <c r="BF146" i="12"/>
  <c r="T146" i="12"/>
  <c r="R146" i="12"/>
  <c r="P146" i="12"/>
  <c r="BI145" i="12"/>
  <c r="BH145" i="12"/>
  <c r="BG145" i="12"/>
  <c r="BF145" i="12"/>
  <c r="T145" i="12"/>
  <c r="R145" i="12"/>
  <c r="P145" i="12"/>
  <c r="BI144" i="12"/>
  <c r="BH144" i="12"/>
  <c r="BG144" i="12"/>
  <c r="BF144" i="12"/>
  <c r="T144" i="12"/>
  <c r="R144" i="12"/>
  <c r="P144" i="12"/>
  <c r="BI143" i="12"/>
  <c r="BH143" i="12"/>
  <c r="BG143" i="12"/>
  <c r="BF143" i="12"/>
  <c r="T143" i="12"/>
  <c r="R143" i="12"/>
  <c r="P143" i="12"/>
  <c r="BI142" i="12"/>
  <c r="BH142" i="12"/>
  <c r="BG142" i="12"/>
  <c r="BF142" i="12"/>
  <c r="T142" i="12"/>
  <c r="R142" i="12"/>
  <c r="P142" i="12"/>
  <c r="BI141" i="12"/>
  <c r="BH141" i="12"/>
  <c r="BG141" i="12"/>
  <c r="BF141" i="12"/>
  <c r="T141" i="12"/>
  <c r="R141" i="12"/>
  <c r="P141" i="12"/>
  <c r="BI140" i="12"/>
  <c r="BH140" i="12"/>
  <c r="BG140" i="12"/>
  <c r="BF140" i="12"/>
  <c r="T140" i="12"/>
  <c r="R140" i="12"/>
  <c r="P140" i="12"/>
  <c r="BI139" i="12"/>
  <c r="BH139" i="12"/>
  <c r="BG139" i="12"/>
  <c r="BF139" i="12"/>
  <c r="T139" i="12"/>
  <c r="R139" i="12"/>
  <c r="P139" i="12"/>
  <c r="BI138" i="12"/>
  <c r="BH138" i="12"/>
  <c r="BG138" i="12"/>
  <c r="BF138" i="12"/>
  <c r="T138" i="12"/>
  <c r="R138" i="12"/>
  <c r="P138" i="12"/>
  <c r="BI137" i="12"/>
  <c r="BH137" i="12"/>
  <c r="BG137" i="12"/>
  <c r="BF137" i="12"/>
  <c r="T137" i="12"/>
  <c r="R137" i="12"/>
  <c r="P137" i="12"/>
  <c r="BI136" i="12"/>
  <c r="BH136" i="12"/>
  <c r="BG136" i="12"/>
  <c r="BF136" i="12"/>
  <c r="T136" i="12"/>
  <c r="R136" i="12"/>
  <c r="P136" i="12"/>
  <c r="BI135" i="12"/>
  <c r="BH135" i="12"/>
  <c r="BG135" i="12"/>
  <c r="BF135" i="12"/>
  <c r="T135" i="12"/>
  <c r="R135" i="12"/>
  <c r="P135" i="12"/>
  <c r="BI134" i="12"/>
  <c r="BH134" i="12"/>
  <c r="BG134" i="12"/>
  <c r="BF134" i="12"/>
  <c r="T134" i="12"/>
  <c r="R134" i="12"/>
  <c r="P134" i="12"/>
  <c r="BI133" i="12"/>
  <c r="BH133" i="12"/>
  <c r="BG133" i="12"/>
  <c r="BF133" i="12"/>
  <c r="T133" i="12"/>
  <c r="R133" i="12"/>
  <c r="P133" i="12"/>
  <c r="BI132" i="12"/>
  <c r="BH132" i="12"/>
  <c r="BG132" i="12"/>
  <c r="BF132" i="12"/>
  <c r="T132" i="12"/>
  <c r="R132" i="12"/>
  <c r="P132" i="12"/>
  <c r="BI131" i="12"/>
  <c r="BH131" i="12"/>
  <c r="BG131" i="12"/>
  <c r="BF131" i="12"/>
  <c r="T131" i="12"/>
  <c r="R131" i="12"/>
  <c r="P131" i="12"/>
  <c r="J124" i="12"/>
  <c r="F124" i="12"/>
  <c r="F122" i="12"/>
  <c r="E120" i="12"/>
  <c r="J91" i="12"/>
  <c r="F91" i="12"/>
  <c r="F89" i="12"/>
  <c r="E87" i="12"/>
  <c r="J24" i="12"/>
  <c r="E24" i="12"/>
  <c r="J92" i="12" s="1"/>
  <c r="J23" i="12"/>
  <c r="J18" i="12"/>
  <c r="E18" i="12"/>
  <c r="F125" i="12"/>
  <c r="J17" i="12"/>
  <c r="J12" i="12"/>
  <c r="J122" i="12"/>
  <c r="E7" i="12"/>
  <c r="E118" i="12"/>
  <c r="J37" i="11"/>
  <c r="J36" i="11"/>
  <c r="AY104" i="1" s="1"/>
  <c r="J35" i="11"/>
  <c r="AX104" i="1" s="1"/>
  <c r="BI385" i="11"/>
  <c r="BH385" i="11"/>
  <c r="BG385" i="11"/>
  <c r="BF385" i="11"/>
  <c r="T385" i="11"/>
  <c r="R385" i="11"/>
  <c r="P385" i="11"/>
  <c r="BI384" i="11"/>
  <c r="BH384" i="11"/>
  <c r="BG384" i="11"/>
  <c r="BF384" i="11"/>
  <c r="T384" i="11"/>
  <c r="R384" i="11"/>
  <c r="P384" i="11"/>
  <c r="BI383" i="11"/>
  <c r="BH383" i="11"/>
  <c r="BG383" i="11"/>
  <c r="BF383" i="11"/>
  <c r="T383" i="11"/>
  <c r="R383" i="11"/>
  <c r="P383" i="11"/>
  <c r="BI382" i="11"/>
  <c r="BH382" i="11"/>
  <c r="BG382" i="11"/>
  <c r="BF382" i="11"/>
  <c r="T382" i="11"/>
  <c r="R382" i="11"/>
  <c r="P382" i="11"/>
  <c r="BI381" i="11"/>
  <c r="BH381" i="11"/>
  <c r="BG381" i="11"/>
  <c r="BF381" i="11"/>
  <c r="T381" i="11"/>
  <c r="R381" i="11"/>
  <c r="P381" i="11"/>
  <c r="BI380" i="11"/>
  <c r="BH380" i="11"/>
  <c r="BG380" i="11"/>
  <c r="BF380" i="11"/>
  <c r="T380" i="11"/>
  <c r="R380" i="11"/>
  <c r="P380" i="11"/>
  <c r="BI379" i="11"/>
  <c r="BH379" i="11"/>
  <c r="BG379" i="11"/>
  <c r="BF379" i="11"/>
  <c r="T379" i="11"/>
  <c r="R379" i="11"/>
  <c r="P379" i="11"/>
  <c r="BI378" i="11"/>
  <c r="BH378" i="11"/>
  <c r="BG378" i="11"/>
  <c r="BF378" i="11"/>
  <c r="T378" i="11"/>
  <c r="R378" i="11"/>
  <c r="P378" i="11"/>
  <c r="BI376" i="11"/>
  <c r="BH376" i="11"/>
  <c r="BG376" i="11"/>
  <c r="BF376" i="11"/>
  <c r="T376" i="11"/>
  <c r="R376" i="11"/>
  <c r="P376" i="11"/>
  <c r="BI374" i="11"/>
  <c r="BH374" i="11"/>
  <c r="BG374" i="11"/>
  <c r="BF374" i="11"/>
  <c r="T374" i="11"/>
  <c r="R374" i="11"/>
  <c r="P374" i="11"/>
  <c r="BI372" i="11"/>
  <c r="BH372" i="11"/>
  <c r="BG372" i="11"/>
  <c r="BF372" i="11"/>
  <c r="T372" i="11"/>
  <c r="R372" i="11"/>
  <c r="P372" i="11"/>
  <c r="BI370" i="11"/>
  <c r="BH370" i="11"/>
  <c r="BG370" i="11"/>
  <c r="BF370" i="11"/>
  <c r="T370" i="11"/>
  <c r="R370" i="11"/>
  <c r="P370" i="11"/>
  <c r="BI369" i="11"/>
  <c r="BH369" i="11"/>
  <c r="BG369" i="11"/>
  <c r="BF369" i="11"/>
  <c r="T369" i="11"/>
  <c r="R369" i="11"/>
  <c r="P369" i="11"/>
  <c r="BI368" i="11"/>
  <c r="BH368" i="11"/>
  <c r="BG368" i="11"/>
  <c r="BF368" i="11"/>
  <c r="T368" i="11"/>
  <c r="R368" i="11"/>
  <c r="P368" i="11"/>
  <c r="BI367" i="11"/>
  <c r="BH367" i="11"/>
  <c r="BG367" i="11"/>
  <c r="BF367" i="11"/>
  <c r="T367" i="11"/>
  <c r="R367" i="11"/>
  <c r="P367" i="11"/>
  <c r="BI366" i="11"/>
  <c r="BH366" i="11"/>
  <c r="BG366" i="11"/>
  <c r="BF366" i="11"/>
  <c r="T366" i="11"/>
  <c r="R366" i="11"/>
  <c r="P366" i="11"/>
  <c r="BI365" i="11"/>
  <c r="BH365" i="11"/>
  <c r="BG365" i="11"/>
  <c r="BF365" i="11"/>
  <c r="T365" i="11"/>
  <c r="R365" i="11"/>
  <c r="P365" i="11"/>
  <c r="BI364" i="11"/>
  <c r="BH364" i="11"/>
  <c r="BG364" i="11"/>
  <c r="BF364" i="11"/>
  <c r="T364" i="11"/>
  <c r="R364" i="11"/>
  <c r="P364" i="11"/>
  <c r="BI363" i="11"/>
  <c r="BH363" i="11"/>
  <c r="BG363" i="11"/>
  <c r="BF363" i="11"/>
  <c r="T363" i="11"/>
  <c r="R363" i="11"/>
  <c r="P363" i="11"/>
  <c r="BI362" i="11"/>
  <c r="BH362" i="11"/>
  <c r="BG362" i="11"/>
  <c r="BF362" i="11"/>
  <c r="T362" i="11"/>
  <c r="R362" i="11"/>
  <c r="P362" i="11"/>
  <c r="BI361" i="11"/>
  <c r="BH361" i="11"/>
  <c r="BG361" i="11"/>
  <c r="BF361" i="11"/>
  <c r="T361" i="11"/>
  <c r="R361" i="11"/>
  <c r="P361" i="11"/>
  <c r="BI360" i="11"/>
  <c r="BH360" i="11"/>
  <c r="BG360" i="11"/>
  <c r="BF360" i="11"/>
  <c r="T360" i="11"/>
  <c r="R360" i="11"/>
  <c r="P360" i="11"/>
  <c r="BI359" i="11"/>
  <c r="BH359" i="11"/>
  <c r="BG359" i="11"/>
  <c r="BF359" i="11"/>
  <c r="T359" i="11"/>
  <c r="R359" i="11"/>
  <c r="P359" i="11"/>
  <c r="BI358" i="11"/>
  <c r="BH358" i="11"/>
  <c r="BG358" i="11"/>
  <c r="BF358" i="11"/>
  <c r="T358" i="11"/>
  <c r="R358" i="11"/>
  <c r="P358" i="11"/>
  <c r="BI357" i="11"/>
  <c r="BH357" i="11"/>
  <c r="BG357" i="11"/>
  <c r="BF357" i="11"/>
  <c r="T357" i="11"/>
  <c r="R357" i="11"/>
  <c r="P357" i="11"/>
  <c r="BI356" i="11"/>
  <c r="BH356" i="11"/>
  <c r="BG356" i="11"/>
  <c r="BF356" i="11"/>
  <c r="T356" i="11"/>
  <c r="R356" i="11"/>
  <c r="P356" i="11"/>
  <c r="BI355" i="11"/>
  <c r="BH355" i="11"/>
  <c r="BG355" i="11"/>
  <c r="BF355" i="11"/>
  <c r="T355" i="11"/>
  <c r="R355" i="11"/>
  <c r="P355" i="11"/>
  <c r="BI354" i="11"/>
  <c r="BH354" i="11"/>
  <c r="BG354" i="11"/>
  <c r="BF354" i="11"/>
  <c r="T354" i="11"/>
  <c r="R354" i="11"/>
  <c r="P354" i="11"/>
  <c r="BI353" i="11"/>
  <c r="BH353" i="11"/>
  <c r="BG353" i="11"/>
  <c r="BF353" i="11"/>
  <c r="T353" i="11"/>
  <c r="R353" i="11"/>
  <c r="P353" i="11"/>
  <c r="BI352" i="11"/>
  <c r="BH352" i="11"/>
  <c r="BG352" i="11"/>
  <c r="BF352" i="11"/>
  <c r="T352" i="11"/>
  <c r="R352" i="11"/>
  <c r="P352" i="11"/>
  <c r="BI351" i="11"/>
  <c r="BH351" i="11"/>
  <c r="BG351" i="11"/>
  <c r="BF351" i="11"/>
  <c r="T351" i="11"/>
  <c r="R351" i="11"/>
  <c r="P351" i="11"/>
  <c r="BI350" i="11"/>
  <c r="BH350" i="11"/>
  <c r="BG350" i="11"/>
  <c r="BF350" i="11"/>
  <c r="T350" i="11"/>
  <c r="R350" i="11"/>
  <c r="P350" i="11"/>
  <c r="BI349" i="11"/>
  <c r="BH349" i="11"/>
  <c r="BG349" i="11"/>
  <c r="BF349" i="11"/>
  <c r="T349" i="11"/>
  <c r="R349" i="11"/>
  <c r="P349" i="11"/>
  <c r="BI348" i="11"/>
  <c r="BH348" i="11"/>
  <c r="BG348" i="11"/>
  <c r="BF348" i="11"/>
  <c r="T348" i="11"/>
  <c r="R348" i="11"/>
  <c r="P348" i="11"/>
  <c r="BI347" i="11"/>
  <c r="BH347" i="11"/>
  <c r="BG347" i="11"/>
  <c r="BF347" i="11"/>
  <c r="T347" i="11"/>
  <c r="R347" i="11"/>
  <c r="P347" i="11"/>
  <c r="BI346" i="11"/>
  <c r="BH346" i="11"/>
  <c r="BG346" i="11"/>
  <c r="BF346" i="11"/>
  <c r="T346" i="11"/>
  <c r="R346" i="11"/>
  <c r="P346" i="11"/>
  <c r="BI345" i="11"/>
  <c r="BH345" i="11"/>
  <c r="BG345" i="11"/>
  <c r="BF345" i="11"/>
  <c r="T345" i="11"/>
  <c r="R345" i="11"/>
  <c r="P345" i="11"/>
  <c r="BI344" i="11"/>
  <c r="BH344" i="11"/>
  <c r="BG344" i="11"/>
  <c r="BF344" i="11"/>
  <c r="T344" i="11"/>
  <c r="R344" i="11"/>
  <c r="P344" i="11"/>
  <c r="BI343" i="11"/>
  <c r="BH343" i="11"/>
  <c r="BG343" i="11"/>
  <c r="BF343" i="11"/>
  <c r="T343" i="11"/>
  <c r="R343" i="11"/>
  <c r="P343" i="11"/>
  <c r="BI342" i="11"/>
  <c r="BH342" i="11"/>
  <c r="BG342" i="11"/>
  <c r="BF342" i="11"/>
  <c r="T342" i="11"/>
  <c r="R342" i="11"/>
  <c r="P342" i="11"/>
  <c r="BI341" i="11"/>
  <c r="BH341" i="11"/>
  <c r="BG341" i="11"/>
  <c r="BF341" i="11"/>
  <c r="T341" i="11"/>
  <c r="R341" i="11"/>
  <c r="P341" i="11"/>
  <c r="BI340" i="11"/>
  <c r="BH340" i="11"/>
  <c r="BG340" i="11"/>
  <c r="BF340" i="11"/>
  <c r="T340" i="11"/>
  <c r="R340" i="11"/>
  <c r="P340" i="11"/>
  <c r="BI339" i="11"/>
  <c r="BH339" i="11"/>
  <c r="BG339" i="11"/>
  <c r="BF339" i="11"/>
  <c r="T339" i="11"/>
  <c r="R339" i="11"/>
  <c r="P339" i="11"/>
  <c r="BI338" i="11"/>
  <c r="BH338" i="11"/>
  <c r="BG338" i="11"/>
  <c r="BF338" i="11"/>
  <c r="T338" i="11"/>
  <c r="R338" i="11"/>
  <c r="P338" i="11"/>
  <c r="BI337" i="11"/>
  <c r="BH337" i="11"/>
  <c r="BG337" i="11"/>
  <c r="BF337" i="11"/>
  <c r="T337" i="11"/>
  <c r="R337" i="11"/>
  <c r="P337" i="11"/>
  <c r="BI336" i="11"/>
  <c r="BH336" i="11"/>
  <c r="BG336" i="11"/>
  <c r="BF336" i="11"/>
  <c r="T336" i="11"/>
  <c r="R336" i="11"/>
  <c r="P336" i="11"/>
  <c r="BI335" i="11"/>
  <c r="BH335" i="11"/>
  <c r="BG335" i="11"/>
  <c r="BF335" i="11"/>
  <c r="T335" i="11"/>
  <c r="R335" i="11"/>
  <c r="P335" i="11"/>
  <c r="BI334" i="11"/>
  <c r="BH334" i="11"/>
  <c r="BG334" i="11"/>
  <c r="BF334" i="11"/>
  <c r="T334" i="11"/>
  <c r="R334" i="11"/>
  <c r="P334" i="11"/>
  <c r="BI333" i="11"/>
  <c r="BH333" i="11"/>
  <c r="BG333" i="11"/>
  <c r="BF333" i="11"/>
  <c r="T333" i="11"/>
  <c r="R333" i="11"/>
  <c r="P333" i="11"/>
  <c r="BI332" i="11"/>
  <c r="BH332" i="11"/>
  <c r="BG332" i="11"/>
  <c r="BF332" i="11"/>
  <c r="T332" i="11"/>
  <c r="R332" i="11"/>
  <c r="P332" i="11"/>
  <c r="BI331" i="11"/>
  <c r="BH331" i="11"/>
  <c r="BG331" i="11"/>
  <c r="BF331" i="11"/>
  <c r="T331" i="11"/>
  <c r="R331" i="11"/>
  <c r="P331" i="11"/>
  <c r="BI330" i="11"/>
  <c r="BH330" i="11"/>
  <c r="BG330" i="11"/>
  <c r="BF330" i="11"/>
  <c r="T330" i="11"/>
  <c r="R330" i="11"/>
  <c r="P330" i="11"/>
  <c r="BI329" i="11"/>
  <c r="BH329" i="11"/>
  <c r="BG329" i="11"/>
  <c r="BF329" i="11"/>
  <c r="T329" i="11"/>
  <c r="R329" i="11"/>
  <c r="P329" i="11"/>
  <c r="BI328" i="11"/>
  <c r="BH328" i="11"/>
  <c r="BG328" i="11"/>
  <c r="BF328" i="11"/>
  <c r="T328" i="11"/>
  <c r="R328" i="11"/>
  <c r="P328" i="11"/>
  <c r="BI327" i="11"/>
  <c r="BH327" i="11"/>
  <c r="BG327" i="11"/>
  <c r="BF327" i="11"/>
  <c r="T327" i="11"/>
  <c r="R327" i="11"/>
  <c r="P327" i="11"/>
  <c r="BI326" i="11"/>
  <c r="BH326" i="11"/>
  <c r="BG326" i="11"/>
  <c r="BF326" i="11"/>
  <c r="T326" i="11"/>
  <c r="R326" i="11"/>
  <c r="P326" i="11"/>
  <c r="BI325" i="11"/>
  <c r="BH325" i="11"/>
  <c r="BG325" i="11"/>
  <c r="BF325" i="11"/>
  <c r="T325" i="11"/>
  <c r="R325" i="11"/>
  <c r="P325" i="11"/>
  <c r="BI324" i="11"/>
  <c r="BH324" i="11"/>
  <c r="BG324" i="11"/>
  <c r="BF324" i="11"/>
  <c r="T324" i="11"/>
  <c r="R324" i="11"/>
  <c r="P324" i="11"/>
  <c r="BI323" i="11"/>
  <c r="BH323" i="11"/>
  <c r="BG323" i="11"/>
  <c r="BF323" i="11"/>
  <c r="T323" i="11"/>
  <c r="R323" i="11"/>
  <c r="P323" i="11"/>
  <c r="BI321" i="11"/>
  <c r="BH321" i="11"/>
  <c r="BG321" i="11"/>
  <c r="BF321" i="11"/>
  <c r="T321" i="11"/>
  <c r="R321" i="11"/>
  <c r="P321" i="11"/>
  <c r="BI319" i="11"/>
  <c r="BH319" i="11"/>
  <c r="BG319" i="11"/>
  <c r="BF319" i="11"/>
  <c r="T319" i="11"/>
  <c r="R319" i="11"/>
  <c r="P319" i="11"/>
  <c r="BI317" i="11"/>
  <c r="BH317" i="11"/>
  <c r="BG317" i="11"/>
  <c r="BF317" i="11"/>
  <c r="T317" i="11"/>
  <c r="R317" i="11"/>
  <c r="P317" i="11"/>
  <c r="BI315" i="11"/>
  <c r="BH315" i="11"/>
  <c r="BG315" i="11"/>
  <c r="BF315" i="11"/>
  <c r="T315" i="11"/>
  <c r="R315" i="11"/>
  <c r="P315" i="11"/>
  <c r="BI313" i="11"/>
  <c r="BH313" i="11"/>
  <c r="BG313" i="11"/>
  <c r="BF313" i="11"/>
  <c r="T313" i="11"/>
  <c r="R313" i="11"/>
  <c r="P313" i="11"/>
  <c r="BI311" i="11"/>
  <c r="BH311" i="11"/>
  <c r="BG311" i="11"/>
  <c r="BF311" i="11"/>
  <c r="T311" i="11"/>
  <c r="R311" i="11"/>
  <c r="P311" i="11"/>
  <c r="BI309" i="11"/>
  <c r="BH309" i="11"/>
  <c r="BG309" i="11"/>
  <c r="BF309" i="11"/>
  <c r="T309" i="11"/>
  <c r="R309" i="11"/>
  <c r="P309" i="11"/>
  <c r="BI307" i="11"/>
  <c r="BH307" i="11"/>
  <c r="BG307" i="11"/>
  <c r="BF307" i="11"/>
  <c r="T307" i="11"/>
  <c r="R307" i="11"/>
  <c r="P307" i="11"/>
  <c r="BI305" i="11"/>
  <c r="BH305" i="11"/>
  <c r="BG305" i="11"/>
  <c r="BF305" i="11"/>
  <c r="T305" i="11"/>
  <c r="R305" i="11"/>
  <c r="P305" i="11"/>
  <c r="BI303" i="11"/>
  <c r="BH303" i="11"/>
  <c r="BG303" i="11"/>
  <c r="BF303" i="11"/>
  <c r="T303" i="11"/>
  <c r="R303" i="11"/>
  <c r="P303" i="11"/>
  <c r="BI301" i="11"/>
  <c r="BH301" i="11"/>
  <c r="BG301" i="11"/>
  <c r="BF301" i="11"/>
  <c r="T301" i="11"/>
  <c r="R301" i="11"/>
  <c r="P301" i="11"/>
  <c r="BI299" i="11"/>
  <c r="BH299" i="11"/>
  <c r="BG299" i="11"/>
  <c r="BF299" i="11"/>
  <c r="T299" i="11"/>
  <c r="R299" i="11"/>
  <c r="P299" i="11"/>
  <c r="BI297" i="11"/>
  <c r="BH297" i="11"/>
  <c r="BG297" i="11"/>
  <c r="BF297" i="11"/>
  <c r="T297" i="11"/>
  <c r="R297" i="11"/>
  <c r="P297" i="11"/>
  <c r="BI295" i="11"/>
  <c r="BH295" i="11"/>
  <c r="BG295" i="11"/>
  <c r="BF295" i="11"/>
  <c r="T295" i="11"/>
  <c r="R295" i="11"/>
  <c r="P295" i="11"/>
  <c r="BI293" i="11"/>
  <c r="BH293" i="11"/>
  <c r="BG293" i="11"/>
  <c r="BF293" i="11"/>
  <c r="T293" i="11"/>
  <c r="R293" i="11"/>
  <c r="P293" i="11"/>
  <c r="BI291" i="11"/>
  <c r="BH291" i="11"/>
  <c r="BG291" i="11"/>
  <c r="BF291" i="11"/>
  <c r="T291" i="11"/>
  <c r="R291" i="11"/>
  <c r="P291" i="11"/>
  <c r="BI289" i="11"/>
  <c r="BH289" i="11"/>
  <c r="BG289" i="11"/>
  <c r="BF289" i="11"/>
  <c r="T289" i="11"/>
  <c r="R289" i="11"/>
  <c r="P289" i="11"/>
  <c r="BI287" i="11"/>
  <c r="BH287" i="11"/>
  <c r="BG287" i="11"/>
  <c r="BF287" i="11"/>
  <c r="T287" i="11"/>
  <c r="R287" i="11"/>
  <c r="P287" i="11"/>
  <c r="BI285" i="11"/>
  <c r="BH285" i="11"/>
  <c r="BG285" i="11"/>
  <c r="BF285" i="11"/>
  <c r="T285" i="11"/>
  <c r="R285" i="11"/>
  <c r="P285" i="11"/>
  <c r="BI283" i="11"/>
  <c r="BH283" i="11"/>
  <c r="BG283" i="11"/>
  <c r="BF283" i="11"/>
  <c r="T283" i="11"/>
  <c r="R283" i="11"/>
  <c r="P283" i="11"/>
  <c r="BI281" i="11"/>
  <c r="BH281" i="11"/>
  <c r="BG281" i="11"/>
  <c r="BF281" i="11"/>
  <c r="T281" i="11"/>
  <c r="R281" i="11"/>
  <c r="P281" i="11"/>
  <c r="BI279" i="11"/>
  <c r="BH279" i="11"/>
  <c r="BG279" i="11"/>
  <c r="BF279" i="11"/>
  <c r="T279" i="11"/>
  <c r="R279" i="11"/>
  <c r="P279" i="11"/>
  <c r="BI277" i="11"/>
  <c r="BH277" i="11"/>
  <c r="BG277" i="11"/>
  <c r="BF277" i="11"/>
  <c r="T277" i="11"/>
  <c r="R277" i="11"/>
  <c r="P277" i="11"/>
  <c r="BI275" i="11"/>
  <c r="BH275" i="11"/>
  <c r="BG275" i="11"/>
  <c r="BF275" i="11"/>
  <c r="T275" i="11"/>
  <c r="R275" i="11"/>
  <c r="P275" i="11"/>
  <c r="BI273" i="11"/>
  <c r="BH273" i="11"/>
  <c r="BG273" i="11"/>
  <c r="BF273" i="11"/>
  <c r="T273" i="11"/>
  <c r="R273" i="11"/>
  <c r="P273" i="11"/>
  <c r="BI271" i="11"/>
  <c r="BH271" i="11"/>
  <c r="BG271" i="11"/>
  <c r="BF271" i="11"/>
  <c r="T271" i="11"/>
  <c r="R271" i="11"/>
  <c r="P271" i="11"/>
  <c r="BI269" i="11"/>
  <c r="BH269" i="11"/>
  <c r="BG269" i="11"/>
  <c r="BF269" i="11"/>
  <c r="T269" i="11"/>
  <c r="R269" i="11"/>
  <c r="P269" i="11"/>
  <c r="BI267" i="11"/>
  <c r="BH267" i="11"/>
  <c r="BG267" i="11"/>
  <c r="BF267" i="11"/>
  <c r="T267" i="11"/>
  <c r="R267" i="11"/>
  <c r="P267" i="11"/>
  <c r="BI266" i="11"/>
  <c r="BH266" i="11"/>
  <c r="BG266" i="11"/>
  <c r="BF266" i="11"/>
  <c r="T266" i="11"/>
  <c r="R266" i="11"/>
  <c r="P266" i="11"/>
  <c r="BI265" i="11"/>
  <c r="BH265" i="11"/>
  <c r="BG265" i="11"/>
  <c r="BF265" i="11"/>
  <c r="T265" i="11"/>
  <c r="R265" i="11"/>
  <c r="P265" i="11"/>
  <c r="BI264" i="11"/>
  <c r="BH264" i="11"/>
  <c r="BG264" i="11"/>
  <c r="BF264" i="11"/>
  <c r="T264" i="11"/>
  <c r="R264" i="11"/>
  <c r="P264" i="11"/>
  <c r="BI263" i="11"/>
  <c r="BH263" i="11"/>
  <c r="BG263" i="11"/>
  <c r="BF263" i="11"/>
  <c r="T263" i="11"/>
  <c r="R263" i="11"/>
  <c r="P263" i="11"/>
  <c r="BI262" i="11"/>
  <c r="BH262" i="11"/>
  <c r="BG262" i="11"/>
  <c r="BF262" i="11"/>
  <c r="T262" i="11"/>
  <c r="R262" i="11"/>
  <c r="P262" i="11"/>
  <c r="BI261" i="11"/>
  <c r="BH261" i="11"/>
  <c r="BG261" i="11"/>
  <c r="BF261" i="11"/>
  <c r="T261" i="11"/>
  <c r="R261" i="11"/>
  <c r="P261" i="11"/>
  <c r="BI239" i="11"/>
  <c r="BH239" i="11"/>
  <c r="BG239" i="11"/>
  <c r="BF239" i="11"/>
  <c r="T239" i="11"/>
  <c r="R239" i="11"/>
  <c r="P239" i="11"/>
  <c r="BI210" i="11"/>
  <c r="BH210" i="11"/>
  <c r="BG210" i="11"/>
  <c r="BF210" i="11"/>
  <c r="T210" i="11"/>
  <c r="R210" i="11"/>
  <c r="P210" i="11"/>
  <c r="BI208" i="11"/>
  <c r="BH208" i="11"/>
  <c r="BG208" i="11"/>
  <c r="BF208" i="11"/>
  <c r="T208" i="11"/>
  <c r="R208" i="11"/>
  <c r="P208" i="11"/>
  <c r="BI206" i="11"/>
  <c r="BH206" i="11"/>
  <c r="BG206" i="11"/>
  <c r="BF206" i="11"/>
  <c r="T206" i="11"/>
  <c r="R206" i="11"/>
  <c r="P206" i="11"/>
  <c r="BI204" i="11"/>
  <c r="BH204" i="11"/>
  <c r="BG204" i="11"/>
  <c r="BF204" i="11"/>
  <c r="T204" i="11"/>
  <c r="R204" i="11"/>
  <c r="P204" i="11"/>
  <c r="BI203" i="11"/>
  <c r="BH203" i="11"/>
  <c r="BG203" i="11"/>
  <c r="BF203" i="11"/>
  <c r="T203" i="11"/>
  <c r="R203" i="11"/>
  <c r="P203" i="11"/>
  <c r="BI201" i="11"/>
  <c r="BH201" i="11"/>
  <c r="BG201" i="11"/>
  <c r="BF201" i="11"/>
  <c r="T201" i="11"/>
  <c r="R201" i="11"/>
  <c r="P201" i="11"/>
  <c r="BI200" i="11"/>
  <c r="BH200" i="11"/>
  <c r="BG200" i="11"/>
  <c r="BF200" i="11"/>
  <c r="T200" i="11"/>
  <c r="R200" i="11"/>
  <c r="P200" i="11"/>
  <c r="BI199" i="11"/>
  <c r="BH199" i="11"/>
  <c r="BG199" i="11"/>
  <c r="BF199" i="11"/>
  <c r="T199" i="11"/>
  <c r="R199" i="11"/>
  <c r="P199" i="11"/>
  <c r="BI198" i="11"/>
  <c r="BH198" i="11"/>
  <c r="BG198" i="11"/>
  <c r="BF198" i="11"/>
  <c r="T198" i="11"/>
  <c r="R198" i="11"/>
  <c r="P198" i="11"/>
  <c r="BI196" i="11"/>
  <c r="BH196" i="11"/>
  <c r="BG196" i="11"/>
  <c r="BF196" i="11"/>
  <c r="T196" i="11"/>
  <c r="R196" i="11"/>
  <c r="P196" i="11"/>
  <c r="BI194" i="11"/>
  <c r="BH194" i="11"/>
  <c r="BG194" i="11"/>
  <c r="BF194" i="11"/>
  <c r="T194" i="11"/>
  <c r="R194" i="11"/>
  <c r="P194" i="11"/>
  <c r="BI192" i="11"/>
  <c r="BH192" i="11"/>
  <c r="BG192" i="11"/>
  <c r="BF192" i="11"/>
  <c r="T192" i="11"/>
  <c r="R192" i="11"/>
  <c r="P192" i="11"/>
  <c r="BI190" i="11"/>
  <c r="BH190" i="11"/>
  <c r="BG190" i="11"/>
  <c r="BF190" i="11"/>
  <c r="T190" i="11"/>
  <c r="R190" i="11"/>
  <c r="P190" i="11"/>
  <c r="BI188" i="11"/>
  <c r="BH188" i="11"/>
  <c r="BG188" i="11"/>
  <c r="BF188" i="11"/>
  <c r="T188" i="11"/>
  <c r="R188" i="11"/>
  <c r="P188" i="11"/>
  <c r="BI186" i="11"/>
  <c r="BH186" i="11"/>
  <c r="BG186" i="11"/>
  <c r="BF186" i="11"/>
  <c r="T186" i="11"/>
  <c r="R186" i="11"/>
  <c r="P186" i="11"/>
  <c r="BI184" i="11"/>
  <c r="BH184" i="11"/>
  <c r="BG184" i="11"/>
  <c r="BF184" i="11"/>
  <c r="T184" i="11"/>
  <c r="R184" i="11"/>
  <c r="P184" i="11"/>
  <c r="BI182" i="11"/>
  <c r="BH182" i="11"/>
  <c r="BG182" i="11"/>
  <c r="BF182" i="11"/>
  <c r="T182" i="11"/>
  <c r="R182" i="11"/>
  <c r="P182" i="11"/>
  <c r="BI180" i="11"/>
  <c r="BH180" i="11"/>
  <c r="BG180" i="11"/>
  <c r="BF180" i="11"/>
  <c r="T180" i="11"/>
  <c r="R180" i="11"/>
  <c r="P180" i="11"/>
  <c r="BI178" i="11"/>
  <c r="BH178" i="11"/>
  <c r="BG178" i="11"/>
  <c r="BF178" i="11"/>
  <c r="T178" i="11"/>
  <c r="R178" i="11"/>
  <c r="P178" i="11"/>
  <c r="BI176" i="11"/>
  <c r="BH176" i="11"/>
  <c r="BG176" i="11"/>
  <c r="BF176" i="11"/>
  <c r="T176" i="11"/>
  <c r="R176" i="11"/>
  <c r="P176" i="11"/>
  <c r="BI174" i="11"/>
  <c r="BH174" i="11"/>
  <c r="BG174" i="11"/>
  <c r="BF174" i="11"/>
  <c r="T174" i="11"/>
  <c r="R174" i="11"/>
  <c r="P174" i="11"/>
  <c r="BI172" i="11"/>
  <c r="BH172" i="11"/>
  <c r="BG172" i="11"/>
  <c r="BF172" i="11"/>
  <c r="T172" i="11"/>
  <c r="R172" i="11"/>
  <c r="P172" i="11"/>
  <c r="BI170" i="11"/>
  <c r="BH170" i="11"/>
  <c r="BG170" i="11"/>
  <c r="BF170" i="11"/>
  <c r="T170" i="11"/>
  <c r="R170" i="11"/>
  <c r="P170" i="11"/>
  <c r="BI168" i="11"/>
  <c r="BH168" i="11"/>
  <c r="BG168" i="11"/>
  <c r="BF168" i="11"/>
  <c r="T168" i="11"/>
  <c r="R168" i="11"/>
  <c r="P168" i="11"/>
  <c r="BI166" i="11"/>
  <c r="BH166" i="11"/>
  <c r="BG166" i="11"/>
  <c r="BF166" i="11"/>
  <c r="T166" i="11"/>
  <c r="R166" i="11"/>
  <c r="P166" i="11"/>
  <c r="BI164" i="11"/>
  <c r="BH164" i="11"/>
  <c r="BG164" i="11"/>
  <c r="BF164" i="11"/>
  <c r="T164" i="11"/>
  <c r="R164" i="11"/>
  <c r="P164" i="11"/>
  <c r="BI162" i="11"/>
  <c r="BH162" i="11"/>
  <c r="BG162" i="11"/>
  <c r="BF162" i="11"/>
  <c r="T162" i="11"/>
  <c r="R162" i="11"/>
  <c r="P162" i="11"/>
  <c r="BI160" i="11"/>
  <c r="BH160" i="11"/>
  <c r="BG160" i="11"/>
  <c r="BF160" i="11"/>
  <c r="T160" i="11"/>
  <c r="R160" i="11"/>
  <c r="P160" i="11"/>
  <c r="BI158" i="11"/>
  <c r="BH158" i="11"/>
  <c r="BG158" i="11"/>
  <c r="BF158" i="11"/>
  <c r="T158" i="11"/>
  <c r="R158" i="11"/>
  <c r="P158" i="11"/>
  <c r="BI156" i="11"/>
  <c r="BH156" i="11"/>
  <c r="BG156" i="11"/>
  <c r="BF156" i="11"/>
  <c r="T156" i="11"/>
  <c r="R156" i="11"/>
  <c r="P156" i="11"/>
  <c r="BI154" i="11"/>
  <c r="BH154" i="11"/>
  <c r="BG154" i="11"/>
  <c r="BF154" i="11"/>
  <c r="T154" i="11"/>
  <c r="R154" i="11"/>
  <c r="P154" i="11"/>
  <c r="BI152" i="11"/>
  <c r="BH152" i="11"/>
  <c r="BG152" i="11"/>
  <c r="BF152" i="11"/>
  <c r="T152" i="11"/>
  <c r="R152" i="11"/>
  <c r="P152" i="11"/>
  <c r="BI150" i="11"/>
  <c r="BH150" i="11"/>
  <c r="BG150" i="11"/>
  <c r="BF150" i="11"/>
  <c r="T150" i="11"/>
  <c r="R150" i="11"/>
  <c r="P150" i="11"/>
  <c r="BI148" i="11"/>
  <c r="BH148" i="11"/>
  <c r="BG148" i="11"/>
  <c r="BF148" i="11"/>
  <c r="T148" i="11"/>
  <c r="R148" i="11"/>
  <c r="P148" i="11"/>
  <c r="BI147" i="11"/>
  <c r="BH147" i="11"/>
  <c r="BG147" i="11"/>
  <c r="BF147" i="11"/>
  <c r="T147" i="11"/>
  <c r="R147" i="11"/>
  <c r="P147" i="11"/>
  <c r="BI146" i="11"/>
  <c r="BH146" i="11"/>
  <c r="BG146" i="11"/>
  <c r="BF146" i="11"/>
  <c r="T146" i="11"/>
  <c r="R146" i="11"/>
  <c r="P146" i="11"/>
  <c r="BI145" i="11"/>
  <c r="BH145" i="11"/>
  <c r="BG145" i="11"/>
  <c r="BF145" i="11"/>
  <c r="T145" i="11"/>
  <c r="R145" i="11"/>
  <c r="P145" i="11"/>
  <c r="BI144" i="11"/>
  <c r="BH144" i="11"/>
  <c r="BG144" i="11"/>
  <c r="BF144" i="11"/>
  <c r="T144" i="11"/>
  <c r="R144" i="11"/>
  <c r="P144" i="11"/>
  <c r="BI143" i="11"/>
  <c r="BH143" i="11"/>
  <c r="BG143" i="11"/>
  <c r="BF143" i="11"/>
  <c r="T143" i="11"/>
  <c r="R143" i="11"/>
  <c r="P143" i="11"/>
  <c r="BI142" i="11"/>
  <c r="BH142" i="11"/>
  <c r="BG142" i="11"/>
  <c r="BF142" i="11"/>
  <c r="T142" i="11"/>
  <c r="R142" i="11"/>
  <c r="P142" i="11"/>
  <c r="BI141" i="11"/>
  <c r="BH141" i="11"/>
  <c r="BG141" i="11"/>
  <c r="BF141" i="11"/>
  <c r="T141" i="11"/>
  <c r="R141" i="11"/>
  <c r="P141" i="11"/>
  <c r="BI140" i="11"/>
  <c r="BH140" i="11"/>
  <c r="BG140" i="11"/>
  <c r="BF140" i="11"/>
  <c r="T140" i="11"/>
  <c r="R140" i="11"/>
  <c r="P140" i="11"/>
  <c r="BI139" i="11"/>
  <c r="BH139" i="11"/>
  <c r="BG139" i="11"/>
  <c r="BF139" i="11"/>
  <c r="T139" i="11"/>
  <c r="R139" i="11"/>
  <c r="P139" i="11"/>
  <c r="BI138" i="11"/>
  <c r="BH138" i="11"/>
  <c r="BG138" i="11"/>
  <c r="BF138" i="11"/>
  <c r="T138" i="11"/>
  <c r="R138" i="11"/>
  <c r="P138" i="11"/>
  <c r="BI137" i="11"/>
  <c r="BH137" i="11"/>
  <c r="BG137" i="11"/>
  <c r="BF137" i="11"/>
  <c r="T137" i="11"/>
  <c r="R137" i="11"/>
  <c r="P137" i="11"/>
  <c r="BI136" i="11"/>
  <c r="BH136" i="11"/>
  <c r="BG136" i="11"/>
  <c r="BF136" i="11"/>
  <c r="T136" i="11"/>
  <c r="R136" i="11"/>
  <c r="P136" i="11"/>
  <c r="BI135" i="11"/>
  <c r="BH135" i="11"/>
  <c r="BG135" i="11"/>
  <c r="BF135" i="11"/>
  <c r="T135" i="11"/>
  <c r="R135" i="11"/>
  <c r="P135" i="11"/>
  <c r="BI134" i="11"/>
  <c r="BH134" i="11"/>
  <c r="BG134" i="11"/>
  <c r="BF134" i="11"/>
  <c r="T134" i="11"/>
  <c r="R134" i="11"/>
  <c r="P134" i="11"/>
  <c r="BI133" i="11"/>
  <c r="BH133" i="11"/>
  <c r="BG133" i="11"/>
  <c r="BF133" i="11"/>
  <c r="T133" i="11"/>
  <c r="R133" i="11"/>
  <c r="P133" i="11"/>
  <c r="BI132" i="11"/>
  <c r="BH132" i="11"/>
  <c r="BG132" i="11"/>
  <c r="BF132" i="11"/>
  <c r="T132" i="11"/>
  <c r="R132" i="11"/>
  <c r="P132" i="11"/>
  <c r="BI131" i="11"/>
  <c r="BH131" i="11"/>
  <c r="BG131" i="11"/>
  <c r="BF131" i="11"/>
  <c r="T131" i="11"/>
  <c r="R131" i="11"/>
  <c r="P131" i="11"/>
  <c r="BI130" i="11"/>
  <c r="BH130" i="11"/>
  <c r="BG130" i="11"/>
  <c r="BF130" i="11"/>
  <c r="T130" i="11"/>
  <c r="R130" i="11"/>
  <c r="P130" i="11"/>
  <c r="BI129" i="11"/>
  <c r="BH129" i="11"/>
  <c r="BG129" i="11"/>
  <c r="BF129" i="11"/>
  <c r="T129" i="11"/>
  <c r="R129" i="11"/>
  <c r="P129" i="11"/>
  <c r="BI128" i="11"/>
  <c r="BH128" i="11"/>
  <c r="BG128" i="11"/>
  <c r="BF128" i="11"/>
  <c r="T128" i="11"/>
  <c r="R128" i="11"/>
  <c r="P128" i="11"/>
  <c r="BI127" i="11"/>
  <c r="BH127" i="11"/>
  <c r="BG127" i="11"/>
  <c r="BF127" i="11"/>
  <c r="T127" i="11"/>
  <c r="R127" i="11"/>
  <c r="P127" i="11"/>
  <c r="BI126" i="11"/>
  <c r="BH126" i="11"/>
  <c r="BG126" i="11"/>
  <c r="BF126" i="11"/>
  <c r="T126" i="11"/>
  <c r="R126" i="11"/>
  <c r="P126" i="11"/>
  <c r="BI125" i="11"/>
  <c r="BH125" i="11"/>
  <c r="BG125" i="11"/>
  <c r="BF125" i="11"/>
  <c r="T125" i="11"/>
  <c r="R125" i="11"/>
  <c r="P125" i="11"/>
  <c r="BI124" i="11"/>
  <c r="BH124" i="11"/>
  <c r="BG124" i="11"/>
  <c r="BF124" i="11"/>
  <c r="T124" i="11"/>
  <c r="R124" i="11"/>
  <c r="P124" i="11"/>
  <c r="BI123" i="11"/>
  <c r="BH123" i="11"/>
  <c r="BG123" i="11"/>
  <c r="BF123" i="11"/>
  <c r="T123" i="11"/>
  <c r="R123" i="11"/>
  <c r="P123" i="11"/>
  <c r="BI122" i="11"/>
  <c r="BH122" i="11"/>
  <c r="BG122" i="11"/>
  <c r="BF122" i="11"/>
  <c r="T122" i="11"/>
  <c r="R122" i="11"/>
  <c r="P122" i="11"/>
  <c r="BI121" i="11"/>
  <c r="BH121" i="11"/>
  <c r="BG121" i="11"/>
  <c r="BF121" i="11"/>
  <c r="T121" i="11"/>
  <c r="R121" i="11"/>
  <c r="P121" i="11"/>
  <c r="BI120" i="11"/>
  <c r="BH120" i="11"/>
  <c r="BG120" i="11"/>
  <c r="BF120" i="11"/>
  <c r="T120" i="11"/>
  <c r="R120" i="11"/>
  <c r="P120" i="11"/>
  <c r="BI119" i="11"/>
  <c r="BH119" i="11"/>
  <c r="BG119" i="11"/>
  <c r="BF119" i="11"/>
  <c r="T119" i="11"/>
  <c r="R119" i="11"/>
  <c r="P119" i="11"/>
  <c r="J113" i="11"/>
  <c r="F113" i="11"/>
  <c r="F111" i="11"/>
  <c r="E109" i="11"/>
  <c r="J91" i="11"/>
  <c r="F91" i="11"/>
  <c r="F89" i="11"/>
  <c r="E87" i="11"/>
  <c r="J24" i="11"/>
  <c r="E24" i="11"/>
  <c r="J114" i="11"/>
  <c r="J23" i="11"/>
  <c r="J18" i="11"/>
  <c r="E18" i="11"/>
  <c r="F92" i="11" s="1"/>
  <c r="J17" i="11"/>
  <c r="J12" i="11"/>
  <c r="J111" i="11"/>
  <c r="E7" i="11"/>
  <c r="E85" i="11" s="1"/>
  <c r="J37" i="10"/>
  <c r="J36" i="10"/>
  <c r="AY103" i="1"/>
  <c r="J35" i="10"/>
  <c r="AX103" i="1"/>
  <c r="BI365" i="10"/>
  <c r="BH365" i="10"/>
  <c r="BG365" i="10"/>
  <c r="BF365" i="10"/>
  <c r="T365" i="10"/>
  <c r="R365" i="10"/>
  <c r="P365" i="10"/>
  <c r="BI363" i="10"/>
  <c r="BH363" i="10"/>
  <c r="BG363" i="10"/>
  <c r="BF363" i="10"/>
  <c r="T363" i="10"/>
  <c r="R363" i="10"/>
  <c r="P363" i="10"/>
  <c r="BI361" i="10"/>
  <c r="BH361" i="10"/>
  <c r="BG361" i="10"/>
  <c r="BF361" i="10"/>
  <c r="T361" i="10"/>
  <c r="R361" i="10"/>
  <c r="P361" i="10"/>
  <c r="BI359" i="10"/>
  <c r="BH359" i="10"/>
  <c r="BG359" i="10"/>
  <c r="BF359" i="10"/>
  <c r="T359" i="10"/>
  <c r="R359" i="10"/>
  <c r="P359" i="10"/>
  <c r="BI358" i="10"/>
  <c r="BH358" i="10"/>
  <c r="BG358" i="10"/>
  <c r="BF358" i="10"/>
  <c r="T358" i="10"/>
  <c r="R358" i="10"/>
  <c r="P358" i="10"/>
  <c r="BI357" i="10"/>
  <c r="BH357" i="10"/>
  <c r="BG357" i="10"/>
  <c r="BF357" i="10"/>
  <c r="T357" i="10"/>
  <c r="R357" i="10"/>
  <c r="P357" i="10"/>
  <c r="BI356" i="10"/>
  <c r="BH356" i="10"/>
  <c r="BG356" i="10"/>
  <c r="BF356" i="10"/>
  <c r="T356" i="10"/>
  <c r="R356" i="10"/>
  <c r="P356" i="10"/>
  <c r="BI355" i="10"/>
  <c r="BH355" i="10"/>
  <c r="BG355" i="10"/>
  <c r="BF355" i="10"/>
  <c r="T355" i="10"/>
  <c r="R355" i="10"/>
  <c r="P355" i="10"/>
  <c r="BI354" i="10"/>
  <c r="BH354" i="10"/>
  <c r="BG354" i="10"/>
  <c r="BF354" i="10"/>
  <c r="T354" i="10"/>
  <c r="R354" i="10"/>
  <c r="P354" i="10"/>
  <c r="BI352" i="10"/>
  <c r="BH352" i="10"/>
  <c r="BG352" i="10"/>
  <c r="BF352" i="10"/>
  <c r="T352" i="10"/>
  <c r="R352" i="10"/>
  <c r="P352" i="10"/>
  <c r="BI351" i="10"/>
  <c r="BH351" i="10"/>
  <c r="BG351" i="10"/>
  <c r="BF351" i="10"/>
  <c r="T351" i="10"/>
  <c r="R351" i="10"/>
  <c r="P351" i="10"/>
  <c r="BI350" i="10"/>
  <c r="BH350" i="10"/>
  <c r="BG350" i="10"/>
  <c r="BF350" i="10"/>
  <c r="T350" i="10"/>
  <c r="R350" i="10"/>
  <c r="P350" i="10"/>
  <c r="BI349" i="10"/>
  <c r="BH349" i="10"/>
  <c r="BG349" i="10"/>
  <c r="BF349" i="10"/>
  <c r="T349" i="10"/>
  <c r="R349" i="10"/>
  <c r="P349" i="10"/>
  <c r="BI348" i="10"/>
  <c r="BH348" i="10"/>
  <c r="BG348" i="10"/>
  <c r="BF348" i="10"/>
  <c r="T348" i="10"/>
  <c r="R348" i="10"/>
  <c r="P348" i="10"/>
  <c r="BI347" i="10"/>
  <c r="BH347" i="10"/>
  <c r="BG347" i="10"/>
  <c r="BF347" i="10"/>
  <c r="T347" i="10"/>
  <c r="R347" i="10"/>
  <c r="P347" i="10"/>
  <c r="BI346" i="10"/>
  <c r="BH346" i="10"/>
  <c r="BG346" i="10"/>
  <c r="BF346" i="10"/>
  <c r="T346" i="10"/>
  <c r="R346" i="10"/>
  <c r="P346" i="10"/>
  <c r="BI345" i="10"/>
  <c r="BH345" i="10"/>
  <c r="BG345" i="10"/>
  <c r="BF345" i="10"/>
  <c r="T345" i="10"/>
  <c r="R345" i="10"/>
  <c r="P345" i="10"/>
  <c r="BI343" i="10"/>
  <c r="BH343" i="10"/>
  <c r="BG343" i="10"/>
  <c r="BF343" i="10"/>
  <c r="T343" i="10"/>
  <c r="R343" i="10"/>
  <c r="P343" i="10"/>
  <c r="BI342" i="10"/>
  <c r="BH342" i="10"/>
  <c r="BG342" i="10"/>
  <c r="BF342" i="10"/>
  <c r="T342" i="10"/>
  <c r="R342" i="10"/>
  <c r="P342" i="10"/>
  <c r="BI341" i="10"/>
  <c r="BH341" i="10"/>
  <c r="BG341" i="10"/>
  <c r="BF341" i="10"/>
  <c r="T341" i="10"/>
  <c r="R341" i="10"/>
  <c r="P341" i="10"/>
  <c r="BI339" i="10"/>
  <c r="BH339" i="10"/>
  <c r="BG339" i="10"/>
  <c r="BF339" i="10"/>
  <c r="T339" i="10"/>
  <c r="R339" i="10"/>
  <c r="P339" i="10"/>
  <c r="BI338" i="10"/>
  <c r="BH338" i="10"/>
  <c r="BG338" i="10"/>
  <c r="BF338" i="10"/>
  <c r="T338" i="10"/>
  <c r="R338" i="10"/>
  <c r="P338" i="10"/>
  <c r="BI337" i="10"/>
  <c r="BH337" i="10"/>
  <c r="BG337" i="10"/>
  <c r="BF337" i="10"/>
  <c r="T337" i="10"/>
  <c r="R337" i="10"/>
  <c r="P337" i="10"/>
  <c r="BI336" i="10"/>
  <c r="BH336" i="10"/>
  <c r="BG336" i="10"/>
  <c r="BF336" i="10"/>
  <c r="T336" i="10"/>
  <c r="R336" i="10"/>
  <c r="P336" i="10"/>
  <c r="BI335" i="10"/>
  <c r="BH335" i="10"/>
  <c r="BG335" i="10"/>
  <c r="BF335" i="10"/>
  <c r="T335" i="10"/>
  <c r="R335" i="10"/>
  <c r="P335" i="10"/>
  <c r="BI334" i="10"/>
  <c r="BH334" i="10"/>
  <c r="BG334" i="10"/>
  <c r="BF334" i="10"/>
  <c r="T334" i="10"/>
  <c r="R334" i="10"/>
  <c r="P334" i="10"/>
  <c r="BI333" i="10"/>
  <c r="BH333" i="10"/>
  <c r="BG333" i="10"/>
  <c r="BF333" i="10"/>
  <c r="T333" i="10"/>
  <c r="R333" i="10"/>
  <c r="P333" i="10"/>
  <c r="BI332" i="10"/>
  <c r="BH332" i="10"/>
  <c r="BG332" i="10"/>
  <c r="BF332" i="10"/>
  <c r="T332" i="10"/>
  <c r="R332" i="10"/>
  <c r="P332" i="10"/>
  <c r="BI331" i="10"/>
  <c r="BH331" i="10"/>
  <c r="BG331" i="10"/>
  <c r="BF331" i="10"/>
  <c r="T331" i="10"/>
  <c r="R331" i="10"/>
  <c r="P331" i="10"/>
  <c r="BI330" i="10"/>
  <c r="BH330" i="10"/>
  <c r="BG330" i="10"/>
  <c r="BF330" i="10"/>
  <c r="T330" i="10"/>
  <c r="R330" i="10"/>
  <c r="P330" i="10"/>
  <c r="BI329" i="10"/>
  <c r="BH329" i="10"/>
  <c r="BG329" i="10"/>
  <c r="BF329" i="10"/>
  <c r="T329" i="10"/>
  <c r="R329" i="10"/>
  <c r="P329" i="10"/>
  <c r="BI328" i="10"/>
  <c r="BH328" i="10"/>
  <c r="BG328" i="10"/>
  <c r="BF328" i="10"/>
  <c r="T328" i="10"/>
  <c r="R328" i="10"/>
  <c r="P328" i="10"/>
  <c r="BI327" i="10"/>
  <c r="BH327" i="10"/>
  <c r="BG327" i="10"/>
  <c r="BF327" i="10"/>
  <c r="T327" i="10"/>
  <c r="R327" i="10"/>
  <c r="P327" i="10"/>
  <c r="BI326" i="10"/>
  <c r="BH326" i="10"/>
  <c r="BG326" i="10"/>
  <c r="BF326" i="10"/>
  <c r="T326" i="10"/>
  <c r="R326" i="10"/>
  <c r="P326" i="10"/>
  <c r="BI325" i="10"/>
  <c r="BH325" i="10"/>
  <c r="BG325" i="10"/>
  <c r="BF325" i="10"/>
  <c r="T325" i="10"/>
  <c r="R325" i="10"/>
  <c r="P325" i="10"/>
  <c r="BI324" i="10"/>
  <c r="BH324" i="10"/>
  <c r="BG324" i="10"/>
  <c r="BF324" i="10"/>
  <c r="T324" i="10"/>
  <c r="R324" i="10"/>
  <c r="P324" i="10"/>
  <c r="BI323" i="10"/>
  <c r="BH323" i="10"/>
  <c r="BG323" i="10"/>
  <c r="BF323" i="10"/>
  <c r="T323" i="10"/>
  <c r="R323" i="10"/>
  <c r="P323" i="10"/>
  <c r="BI322" i="10"/>
  <c r="BH322" i="10"/>
  <c r="BG322" i="10"/>
  <c r="BF322" i="10"/>
  <c r="T322" i="10"/>
  <c r="R322" i="10"/>
  <c r="P322" i="10"/>
  <c r="BI321" i="10"/>
  <c r="BH321" i="10"/>
  <c r="BG321" i="10"/>
  <c r="BF321" i="10"/>
  <c r="T321" i="10"/>
  <c r="R321" i="10"/>
  <c r="P321" i="10"/>
  <c r="BI320" i="10"/>
  <c r="BH320" i="10"/>
  <c r="BG320" i="10"/>
  <c r="BF320" i="10"/>
  <c r="T320" i="10"/>
  <c r="R320" i="10"/>
  <c r="P320" i="10"/>
  <c r="BI319" i="10"/>
  <c r="BH319" i="10"/>
  <c r="BG319" i="10"/>
  <c r="BF319" i="10"/>
  <c r="T319" i="10"/>
  <c r="R319" i="10"/>
  <c r="P319" i="10"/>
  <c r="BI318" i="10"/>
  <c r="BH318" i="10"/>
  <c r="BG318" i="10"/>
  <c r="BF318" i="10"/>
  <c r="T318" i="10"/>
  <c r="R318" i="10"/>
  <c r="P318" i="10"/>
  <c r="BI317" i="10"/>
  <c r="BH317" i="10"/>
  <c r="BG317" i="10"/>
  <c r="BF317" i="10"/>
  <c r="T317" i="10"/>
  <c r="R317" i="10"/>
  <c r="P317" i="10"/>
  <c r="BI314" i="10"/>
  <c r="BH314" i="10"/>
  <c r="BG314" i="10"/>
  <c r="BF314" i="10"/>
  <c r="T314" i="10"/>
  <c r="R314" i="10"/>
  <c r="P314" i="10"/>
  <c r="BI312" i="10"/>
  <c r="BH312" i="10"/>
  <c r="BG312" i="10"/>
  <c r="BF312" i="10"/>
  <c r="T312" i="10"/>
  <c r="R312" i="10"/>
  <c r="P312" i="10"/>
  <c r="BI310" i="10"/>
  <c r="BH310" i="10"/>
  <c r="BG310" i="10"/>
  <c r="BF310" i="10"/>
  <c r="T310" i="10"/>
  <c r="R310" i="10"/>
  <c r="P310" i="10"/>
  <c r="BI309" i="10"/>
  <c r="BH309" i="10"/>
  <c r="BG309" i="10"/>
  <c r="BF309" i="10"/>
  <c r="T309" i="10"/>
  <c r="R309" i="10"/>
  <c r="P309" i="10"/>
  <c r="BI308" i="10"/>
  <c r="BH308" i="10"/>
  <c r="BG308" i="10"/>
  <c r="BF308" i="10"/>
  <c r="T308" i="10"/>
  <c r="R308" i="10"/>
  <c r="P308" i="10"/>
  <c r="BI307" i="10"/>
  <c r="BH307" i="10"/>
  <c r="BG307" i="10"/>
  <c r="BF307" i="10"/>
  <c r="T307" i="10"/>
  <c r="R307" i="10"/>
  <c r="P307" i="10"/>
  <c r="BI306" i="10"/>
  <c r="BH306" i="10"/>
  <c r="BG306" i="10"/>
  <c r="BF306" i="10"/>
  <c r="T306" i="10"/>
  <c r="R306" i="10"/>
  <c r="P306" i="10"/>
  <c r="BI305" i="10"/>
  <c r="BH305" i="10"/>
  <c r="BG305" i="10"/>
  <c r="BF305" i="10"/>
  <c r="T305" i="10"/>
  <c r="R305" i="10"/>
  <c r="P305" i="10"/>
  <c r="BI304" i="10"/>
  <c r="BH304" i="10"/>
  <c r="BG304" i="10"/>
  <c r="BF304" i="10"/>
  <c r="T304" i="10"/>
  <c r="R304" i="10"/>
  <c r="P304" i="10"/>
  <c r="BI303" i="10"/>
  <c r="BH303" i="10"/>
  <c r="BG303" i="10"/>
  <c r="BF303" i="10"/>
  <c r="T303" i="10"/>
  <c r="R303" i="10"/>
  <c r="P303" i="10"/>
  <c r="BI302" i="10"/>
  <c r="BH302" i="10"/>
  <c r="BG302" i="10"/>
  <c r="BF302" i="10"/>
  <c r="T302" i="10"/>
  <c r="R302" i="10"/>
  <c r="P302" i="10"/>
  <c r="BI301" i="10"/>
  <c r="BH301" i="10"/>
  <c r="BG301" i="10"/>
  <c r="BF301" i="10"/>
  <c r="T301" i="10"/>
  <c r="R301" i="10"/>
  <c r="P301" i="10"/>
  <c r="BI300" i="10"/>
  <c r="BH300" i="10"/>
  <c r="BG300" i="10"/>
  <c r="BF300" i="10"/>
  <c r="T300" i="10"/>
  <c r="R300" i="10"/>
  <c r="P300" i="10"/>
  <c r="BI299" i="10"/>
  <c r="BH299" i="10"/>
  <c r="BG299" i="10"/>
  <c r="BF299" i="10"/>
  <c r="T299" i="10"/>
  <c r="R299" i="10"/>
  <c r="P299" i="10"/>
  <c r="BI298" i="10"/>
  <c r="BH298" i="10"/>
  <c r="BG298" i="10"/>
  <c r="BF298" i="10"/>
  <c r="T298" i="10"/>
  <c r="R298" i="10"/>
  <c r="P298" i="10"/>
  <c r="BI297" i="10"/>
  <c r="BH297" i="10"/>
  <c r="BG297" i="10"/>
  <c r="BF297" i="10"/>
  <c r="T297" i="10"/>
  <c r="R297" i="10"/>
  <c r="P297" i="10"/>
  <c r="BI295" i="10"/>
  <c r="BH295" i="10"/>
  <c r="BG295" i="10"/>
  <c r="BF295" i="10"/>
  <c r="T295" i="10"/>
  <c r="R295" i="10"/>
  <c r="P295" i="10"/>
  <c r="BI293" i="10"/>
  <c r="BH293" i="10"/>
  <c r="BG293" i="10"/>
  <c r="BF293" i="10"/>
  <c r="T293" i="10"/>
  <c r="R293" i="10"/>
  <c r="P293" i="10"/>
  <c r="BI292" i="10"/>
  <c r="BH292" i="10"/>
  <c r="BG292" i="10"/>
  <c r="BF292" i="10"/>
  <c r="T292" i="10"/>
  <c r="R292" i="10"/>
  <c r="P292" i="10"/>
  <c r="BI290" i="10"/>
  <c r="BH290" i="10"/>
  <c r="BG290" i="10"/>
  <c r="BF290" i="10"/>
  <c r="T290" i="10"/>
  <c r="R290" i="10"/>
  <c r="P290" i="10"/>
  <c r="BI288" i="10"/>
  <c r="BH288" i="10"/>
  <c r="BG288" i="10"/>
  <c r="BF288" i="10"/>
  <c r="T288" i="10"/>
  <c r="R288" i="10"/>
  <c r="P288" i="10"/>
  <c r="BI287" i="10"/>
  <c r="BH287" i="10"/>
  <c r="BG287" i="10"/>
  <c r="BF287" i="10"/>
  <c r="T287" i="10"/>
  <c r="R287" i="10"/>
  <c r="P287" i="10"/>
  <c r="BI286" i="10"/>
  <c r="BH286" i="10"/>
  <c r="BG286" i="10"/>
  <c r="BF286" i="10"/>
  <c r="T286" i="10"/>
  <c r="R286" i="10"/>
  <c r="P286" i="10"/>
  <c r="BI285" i="10"/>
  <c r="BH285" i="10"/>
  <c r="BG285" i="10"/>
  <c r="BF285" i="10"/>
  <c r="T285" i="10"/>
  <c r="R285" i="10"/>
  <c r="P285" i="10"/>
  <c r="BI284" i="10"/>
  <c r="BH284" i="10"/>
  <c r="BG284" i="10"/>
  <c r="BF284" i="10"/>
  <c r="T284" i="10"/>
  <c r="R284" i="10"/>
  <c r="P284" i="10"/>
  <c r="BI283" i="10"/>
  <c r="BH283" i="10"/>
  <c r="BG283" i="10"/>
  <c r="BF283" i="10"/>
  <c r="T283" i="10"/>
  <c r="R283" i="10"/>
  <c r="P283" i="10"/>
  <c r="BI282" i="10"/>
  <c r="BH282" i="10"/>
  <c r="BG282" i="10"/>
  <c r="BF282" i="10"/>
  <c r="T282" i="10"/>
  <c r="R282" i="10"/>
  <c r="P282" i="10"/>
  <c r="BI281" i="10"/>
  <c r="BH281" i="10"/>
  <c r="BG281" i="10"/>
  <c r="BF281" i="10"/>
  <c r="T281" i="10"/>
  <c r="R281" i="10"/>
  <c r="P281" i="10"/>
  <c r="BI280" i="10"/>
  <c r="BH280" i="10"/>
  <c r="BG280" i="10"/>
  <c r="BF280" i="10"/>
  <c r="T280" i="10"/>
  <c r="R280" i="10"/>
  <c r="P280" i="10"/>
  <c r="BI279" i="10"/>
  <c r="BH279" i="10"/>
  <c r="BG279" i="10"/>
  <c r="BF279" i="10"/>
  <c r="T279" i="10"/>
  <c r="R279" i="10"/>
  <c r="P279" i="10"/>
  <c r="BI278" i="10"/>
  <c r="BH278" i="10"/>
  <c r="BG278" i="10"/>
  <c r="BF278" i="10"/>
  <c r="T278" i="10"/>
  <c r="R278" i="10"/>
  <c r="P278" i="10"/>
  <c r="BI277" i="10"/>
  <c r="BH277" i="10"/>
  <c r="BG277" i="10"/>
  <c r="BF277" i="10"/>
  <c r="T277" i="10"/>
  <c r="R277" i="10"/>
  <c r="P277" i="10"/>
  <c r="BI275" i="10"/>
  <c r="BH275" i="10"/>
  <c r="BG275" i="10"/>
  <c r="BF275" i="10"/>
  <c r="T275" i="10"/>
  <c r="R275" i="10"/>
  <c r="P275" i="10"/>
  <c r="BI274" i="10"/>
  <c r="BH274" i="10"/>
  <c r="BG274" i="10"/>
  <c r="BF274" i="10"/>
  <c r="T274" i="10"/>
  <c r="R274" i="10"/>
  <c r="P274" i="10"/>
  <c r="BI273" i="10"/>
  <c r="BH273" i="10"/>
  <c r="BG273" i="10"/>
  <c r="BF273" i="10"/>
  <c r="T273" i="10"/>
  <c r="R273" i="10"/>
  <c r="P273" i="10"/>
  <c r="BI272" i="10"/>
  <c r="BH272" i="10"/>
  <c r="BG272" i="10"/>
  <c r="BF272" i="10"/>
  <c r="T272" i="10"/>
  <c r="R272" i="10"/>
  <c r="P272" i="10"/>
  <c r="BI271" i="10"/>
  <c r="BH271" i="10"/>
  <c r="BG271" i="10"/>
  <c r="BF271" i="10"/>
  <c r="T271" i="10"/>
  <c r="R271" i="10"/>
  <c r="P271" i="10"/>
  <c r="BI270" i="10"/>
  <c r="BH270" i="10"/>
  <c r="BG270" i="10"/>
  <c r="BF270" i="10"/>
  <c r="T270" i="10"/>
  <c r="R270" i="10"/>
  <c r="P270" i="10"/>
  <c r="BI269" i="10"/>
  <c r="BH269" i="10"/>
  <c r="BG269" i="10"/>
  <c r="BF269" i="10"/>
  <c r="T269" i="10"/>
  <c r="R269" i="10"/>
  <c r="P269" i="10"/>
  <c r="BI268" i="10"/>
  <c r="BH268" i="10"/>
  <c r="BG268" i="10"/>
  <c r="BF268" i="10"/>
  <c r="T268" i="10"/>
  <c r="R268" i="10"/>
  <c r="P268" i="10"/>
  <c r="BI267" i="10"/>
  <c r="BH267" i="10"/>
  <c r="BG267" i="10"/>
  <c r="BF267" i="10"/>
  <c r="T267" i="10"/>
  <c r="R267" i="10"/>
  <c r="P267" i="10"/>
  <c r="BI265" i="10"/>
  <c r="BH265" i="10"/>
  <c r="BG265" i="10"/>
  <c r="BF265" i="10"/>
  <c r="T265" i="10"/>
  <c r="R265" i="10"/>
  <c r="P265" i="10"/>
  <c r="BI263" i="10"/>
  <c r="BH263" i="10"/>
  <c r="BG263" i="10"/>
  <c r="BF263" i="10"/>
  <c r="T263" i="10"/>
  <c r="R263" i="10"/>
  <c r="P263" i="10"/>
  <c r="BI262" i="10"/>
  <c r="BH262" i="10"/>
  <c r="BG262" i="10"/>
  <c r="BF262" i="10"/>
  <c r="T262" i="10"/>
  <c r="R262" i="10"/>
  <c r="P262" i="10"/>
  <c r="BI260" i="10"/>
  <c r="BH260" i="10"/>
  <c r="BG260" i="10"/>
  <c r="BF260" i="10"/>
  <c r="T260" i="10"/>
  <c r="R260" i="10"/>
  <c r="P260" i="10"/>
  <c r="BI259" i="10"/>
  <c r="BH259" i="10"/>
  <c r="BG259" i="10"/>
  <c r="BF259" i="10"/>
  <c r="T259" i="10"/>
  <c r="R259" i="10"/>
  <c r="P259" i="10"/>
  <c r="BI258" i="10"/>
  <c r="BH258" i="10"/>
  <c r="BG258" i="10"/>
  <c r="BF258" i="10"/>
  <c r="T258" i="10"/>
  <c r="R258" i="10"/>
  <c r="P258" i="10"/>
  <c r="BI257" i="10"/>
  <c r="BH257" i="10"/>
  <c r="BG257" i="10"/>
  <c r="BF257" i="10"/>
  <c r="T257" i="10"/>
  <c r="R257" i="10"/>
  <c r="P257" i="10"/>
  <c r="BI256" i="10"/>
  <c r="BH256" i="10"/>
  <c r="BG256" i="10"/>
  <c r="BF256" i="10"/>
  <c r="T256" i="10"/>
  <c r="R256" i="10"/>
  <c r="P256" i="10"/>
  <c r="BI255" i="10"/>
  <c r="BH255" i="10"/>
  <c r="BG255" i="10"/>
  <c r="BF255" i="10"/>
  <c r="T255" i="10"/>
  <c r="R255" i="10"/>
  <c r="P255" i="10"/>
  <c r="BI254" i="10"/>
  <c r="BH254" i="10"/>
  <c r="BG254" i="10"/>
  <c r="BF254" i="10"/>
  <c r="T254" i="10"/>
  <c r="R254" i="10"/>
  <c r="P254" i="10"/>
  <c r="BI253" i="10"/>
  <c r="BH253" i="10"/>
  <c r="BG253" i="10"/>
  <c r="BF253" i="10"/>
  <c r="T253" i="10"/>
  <c r="R253" i="10"/>
  <c r="P253" i="10"/>
  <c r="BI252" i="10"/>
  <c r="BH252" i="10"/>
  <c r="BG252" i="10"/>
  <c r="BF252" i="10"/>
  <c r="T252" i="10"/>
  <c r="R252" i="10"/>
  <c r="P252" i="10"/>
  <c r="BI251" i="10"/>
  <c r="BH251" i="10"/>
  <c r="BG251" i="10"/>
  <c r="BF251" i="10"/>
  <c r="T251" i="10"/>
  <c r="R251" i="10"/>
  <c r="P251" i="10"/>
  <c r="BI250" i="10"/>
  <c r="BH250" i="10"/>
  <c r="BG250" i="10"/>
  <c r="BF250" i="10"/>
  <c r="T250" i="10"/>
  <c r="R250" i="10"/>
  <c r="P250" i="10"/>
  <c r="BI249" i="10"/>
  <c r="BH249" i="10"/>
  <c r="BG249" i="10"/>
  <c r="BF249" i="10"/>
  <c r="T249" i="10"/>
  <c r="R249" i="10"/>
  <c r="P249" i="10"/>
  <c r="BI248" i="10"/>
  <c r="BH248" i="10"/>
  <c r="BG248" i="10"/>
  <c r="BF248" i="10"/>
  <c r="T248" i="10"/>
  <c r="R248" i="10"/>
  <c r="P248" i="10"/>
  <c r="BI247" i="10"/>
  <c r="BH247" i="10"/>
  <c r="BG247" i="10"/>
  <c r="BF247" i="10"/>
  <c r="T247" i="10"/>
  <c r="R247" i="10"/>
  <c r="P247" i="10"/>
  <c r="BI246" i="10"/>
  <c r="BH246" i="10"/>
  <c r="BG246" i="10"/>
  <c r="BF246" i="10"/>
  <c r="T246" i="10"/>
  <c r="R246" i="10"/>
  <c r="P246" i="10"/>
  <c r="BI245" i="10"/>
  <c r="BH245" i="10"/>
  <c r="BG245" i="10"/>
  <c r="BF245" i="10"/>
  <c r="T245" i="10"/>
  <c r="R245" i="10"/>
  <c r="P245" i="10"/>
  <c r="BI243" i="10"/>
  <c r="BH243" i="10"/>
  <c r="BG243" i="10"/>
  <c r="BF243" i="10"/>
  <c r="T243" i="10"/>
  <c r="R243" i="10"/>
  <c r="P243" i="10"/>
  <c r="BI239" i="10"/>
  <c r="BH239" i="10"/>
  <c r="BG239" i="10"/>
  <c r="BF239" i="10"/>
  <c r="T239" i="10"/>
  <c r="R239" i="10"/>
  <c r="P239" i="10"/>
  <c r="BI238" i="10"/>
  <c r="BH238" i="10"/>
  <c r="BG238" i="10"/>
  <c r="BF238" i="10"/>
  <c r="T238" i="10"/>
  <c r="R238" i="10"/>
  <c r="P238" i="10"/>
  <c r="BI237" i="10"/>
  <c r="BH237" i="10"/>
  <c r="BG237" i="10"/>
  <c r="BF237" i="10"/>
  <c r="T237" i="10"/>
  <c r="R237" i="10"/>
  <c r="P237" i="10"/>
  <c r="BI236" i="10"/>
  <c r="BH236" i="10"/>
  <c r="BG236" i="10"/>
  <c r="BF236" i="10"/>
  <c r="T236" i="10"/>
  <c r="R236" i="10"/>
  <c r="P236" i="10"/>
  <c r="BI235" i="10"/>
  <c r="BH235" i="10"/>
  <c r="BG235" i="10"/>
  <c r="BF235" i="10"/>
  <c r="T235" i="10"/>
  <c r="R235" i="10"/>
  <c r="P235" i="10"/>
  <c r="BI234" i="10"/>
  <c r="BH234" i="10"/>
  <c r="BG234" i="10"/>
  <c r="BF234" i="10"/>
  <c r="T234" i="10"/>
  <c r="R234" i="10"/>
  <c r="P234" i="10"/>
  <c r="BI233" i="10"/>
  <c r="BH233" i="10"/>
  <c r="BG233" i="10"/>
  <c r="BF233" i="10"/>
  <c r="T233" i="10"/>
  <c r="R233" i="10"/>
  <c r="P233" i="10"/>
  <c r="BI232" i="10"/>
  <c r="BH232" i="10"/>
  <c r="BG232" i="10"/>
  <c r="BF232" i="10"/>
  <c r="T232" i="10"/>
  <c r="R232" i="10"/>
  <c r="P232" i="10"/>
  <c r="BI231" i="10"/>
  <c r="BH231" i="10"/>
  <c r="BG231" i="10"/>
  <c r="BF231" i="10"/>
  <c r="T231" i="10"/>
  <c r="R231" i="10"/>
  <c r="P231" i="10"/>
  <c r="BI229" i="10"/>
  <c r="BH229" i="10"/>
  <c r="BG229" i="10"/>
  <c r="BF229" i="10"/>
  <c r="T229" i="10"/>
  <c r="R229" i="10"/>
  <c r="P229" i="10"/>
  <c r="BI228" i="10"/>
  <c r="BH228" i="10"/>
  <c r="BG228" i="10"/>
  <c r="BF228" i="10"/>
  <c r="T228" i="10"/>
  <c r="R228" i="10"/>
  <c r="P228" i="10"/>
  <c r="BI227" i="10"/>
  <c r="BH227" i="10"/>
  <c r="BG227" i="10"/>
  <c r="BF227" i="10"/>
  <c r="T227" i="10"/>
  <c r="R227" i="10"/>
  <c r="P227" i="10"/>
  <c r="BI225" i="10"/>
  <c r="BH225" i="10"/>
  <c r="BG225" i="10"/>
  <c r="BF225" i="10"/>
  <c r="T225" i="10"/>
  <c r="R225" i="10"/>
  <c r="P225" i="10"/>
  <c r="BI224" i="10"/>
  <c r="BH224" i="10"/>
  <c r="BG224" i="10"/>
  <c r="BF224" i="10"/>
  <c r="T224" i="10"/>
  <c r="R224" i="10"/>
  <c r="P224" i="10"/>
  <c r="BI222" i="10"/>
  <c r="BH222" i="10"/>
  <c r="BG222" i="10"/>
  <c r="BF222" i="10"/>
  <c r="T222" i="10"/>
  <c r="R222" i="10"/>
  <c r="P222" i="10"/>
  <c r="BI221" i="10"/>
  <c r="BH221" i="10"/>
  <c r="BG221" i="10"/>
  <c r="BF221" i="10"/>
  <c r="T221" i="10"/>
  <c r="R221" i="10"/>
  <c r="P221" i="10"/>
  <c r="BI220" i="10"/>
  <c r="BH220" i="10"/>
  <c r="BG220" i="10"/>
  <c r="BF220" i="10"/>
  <c r="T220" i="10"/>
  <c r="R220" i="10"/>
  <c r="P220" i="10"/>
  <c r="BI218" i="10"/>
  <c r="BH218" i="10"/>
  <c r="BG218" i="10"/>
  <c r="BF218" i="10"/>
  <c r="T218" i="10"/>
  <c r="R218" i="10"/>
  <c r="P218" i="10"/>
  <c r="BI216" i="10"/>
  <c r="BH216" i="10"/>
  <c r="BG216" i="10"/>
  <c r="BF216" i="10"/>
  <c r="T216" i="10"/>
  <c r="R216" i="10"/>
  <c r="P216" i="10"/>
  <c r="BI214" i="10"/>
  <c r="BH214" i="10"/>
  <c r="BG214" i="10"/>
  <c r="BF214" i="10"/>
  <c r="T214" i="10"/>
  <c r="R214" i="10"/>
  <c r="P214" i="10"/>
  <c r="BI212" i="10"/>
  <c r="BH212" i="10"/>
  <c r="BG212" i="10"/>
  <c r="BF212" i="10"/>
  <c r="T212" i="10"/>
  <c r="R212" i="10"/>
  <c r="P212" i="10"/>
  <c r="BI210" i="10"/>
  <c r="BH210" i="10"/>
  <c r="BG210" i="10"/>
  <c r="BF210" i="10"/>
  <c r="T210" i="10"/>
  <c r="R210" i="10"/>
  <c r="P210" i="10"/>
  <c r="BI209" i="10"/>
  <c r="BH209" i="10"/>
  <c r="BG209" i="10"/>
  <c r="BF209" i="10"/>
  <c r="T209" i="10"/>
  <c r="R209" i="10"/>
  <c r="P209" i="10"/>
  <c r="BI207" i="10"/>
  <c r="BH207" i="10"/>
  <c r="BG207" i="10"/>
  <c r="BF207" i="10"/>
  <c r="T207" i="10"/>
  <c r="R207" i="10"/>
  <c r="P207" i="10"/>
  <c r="BI206" i="10"/>
  <c r="BH206" i="10"/>
  <c r="BG206" i="10"/>
  <c r="BF206" i="10"/>
  <c r="T206" i="10"/>
  <c r="R206" i="10"/>
  <c r="P206" i="10"/>
  <c r="BI205" i="10"/>
  <c r="BH205" i="10"/>
  <c r="BG205" i="10"/>
  <c r="BF205" i="10"/>
  <c r="T205" i="10"/>
  <c r="R205" i="10"/>
  <c r="P205" i="10"/>
  <c r="BI204" i="10"/>
  <c r="BH204" i="10"/>
  <c r="BG204" i="10"/>
  <c r="BF204" i="10"/>
  <c r="T204" i="10"/>
  <c r="R204" i="10"/>
  <c r="P204" i="10"/>
  <c r="BI202" i="10"/>
  <c r="BH202" i="10"/>
  <c r="BG202" i="10"/>
  <c r="BF202" i="10"/>
  <c r="T202" i="10"/>
  <c r="R202" i="10"/>
  <c r="P202" i="10"/>
  <c r="BI201" i="10"/>
  <c r="BH201" i="10"/>
  <c r="BG201" i="10"/>
  <c r="BF201" i="10"/>
  <c r="T201" i="10"/>
  <c r="R201" i="10"/>
  <c r="P201" i="10"/>
  <c r="BI199" i="10"/>
  <c r="BH199" i="10"/>
  <c r="BG199" i="10"/>
  <c r="BF199" i="10"/>
  <c r="T199" i="10"/>
  <c r="R199" i="10"/>
  <c r="P199" i="10"/>
  <c r="BI197" i="10"/>
  <c r="BH197" i="10"/>
  <c r="BG197" i="10"/>
  <c r="BF197" i="10"/>
  <c r="T197" i="10"/>
  <c r="R197" i="10"/>
  <c r="P197" i="10"/>
  <c r="BI196" i="10"/>
  <c r="BH196" i="10"/>
  <c r="BG196" i="10"/>
  <c r="BF196" i="10"/>
  <c r="T196" i="10"/>
  <c r="R196" i="10"/>
  <c r="P196" i="10"/>
  <c r="BI195" i="10"/>
  <c r="BH195" i="10"/>
  <c r="BG195" i="10"/>
  <c r="BF195" i="10"/>
  <c r="T195" i="10"/>
  <c r="R195" i="10"/>
  <c r="P195" i="10"/>
  <c r="BI193" i="10"/>
  <c r="BH193" i="10"/>
  <c r="BG193" i="10"/>
  <c r="BF193" i="10"/>
  <c r="T193" i="10"/>
  <c r="R193" i="10"/>
  <c r="P193" i="10"/>
  <c r="BI191" i="10"/>
  <c r="BH191" i="10"/>
  <c r="BG191" i="10"/>
  <c r="BF191" i="10"/>
  <c r="T191" i="10"/>
  <c r="R191" i="10"/>
  <c r="P191" i="10"/>
  <c r="BI189" i="10"/>
  <c r="BH189" i="10"/>
  <c r="BG189" i="10"/>
  <c r="BF189" i="10"/>
  <c r="T189" i="10"/>
  <c r="R189" i="10"/>
  <c r="P189" i="10"/>
  <c r="BI188" i="10"/>
  <c r="BH188" i="10"/>
  <c r="BG188" i="10"/>
  <c r="BF188" i="10"/>
  <c r="T188" i="10"/>
  <c r="R188" i="10"/>
  <c r="P188" i="10"/>
  <c r="BI187" i="10"/>
  <c r="BH187" i="10"/>
  <c r="BG187" i="10"/>
  <c r="BF187" i="10"/>
  <c r="T187" i="10"/>
  <c r="R187" i="10"/>
  <c r="P187" i="10"/>
  <c r="BI186" i="10"/>
  <c r="BH186" i="10"/>
  <c r="BG186" i="10"/>
  <c r="BF186" i="10"/>
  <c r="T186" i="10"/>
  <c r="R186" i="10"/>
  <c r="P186" i="10"/>
  <c r="BI185" i="10"/>
  <c r="BH185" i="10"/>
  <c r="BG185" i="10"/>
  <c r="BF185" i="10"/>
  <c r="T185" i="10"/>
  <c r="R185" i="10"/>
  <c r="P185" i="10"/>
  <c r="BI184" i="10"/>
  <c r="BH184" i="10"/>
  <c r="BG184" i="10"/>
  <c r="BF184" i="10"/>
  <c r="T184" i="10"/>
  <c r="R184" i="10"/>
  <c r="P184" i="10"/>
  <c r="BI183" i="10"/>
  <c r="BH183" i="10"/>
  <c r="BG183" i="10"/>
  <c r="BF183" i="10"/>
  <c r="T183" i="10"/>
  <c r="R183" i="10"/>
  <c r="P183" i="10"/>
  <c r="BI182" i="10"/>
  <c r="BH182" i="10"/>
  <c r="BG182" i="10"/>
  <c r="BF182" i="10"/>
  <c r="T182" i="10"/>
  <c r="R182" i="10"/>
  <c r="P182" i="10"/>
  <c r="BI181" i="10"/>
  <c r="BH181" i="10"/>
  <c r="BG181" i="10"/>
  <c r="BF181" i="10"/>
  <c r="T181" i="10"/>
  <c r="R181" i="10"/>
  <c r="P181" i="10"/>
  <c r="BI180" i="10"/>
  <c r="BH180" i="10"/>
  <c r="BG180" i="10"/>
  <c r="BF180" i="10"/>
  <c r="T180" i="10"/>
  <c r="R180" i="10"/>
  <c r="P180" i="10"/>
  <c r="BI179" i="10"/>
  <c r="BH179" i="10"/>
  <c r="BG179" i="10"/>
  <c r="BF179" i="10"/>
  <c r="T179" i="10"/>
  <c r="R179" i="10"/>
  <c r="P179" i="10"/>
  <c r="BI178" i="10"/>
  <c r="BH178" i="10"/>
  <c r="BG178" i="10"/>
  <c r="BF178" i="10"/>
  <c r="T178" i="10"/>
  <c r="R178" i="10"/>
  <c r="P178" i="10"/>
  <c r="BI177" i="10"/>
  <c r="BH177" i="10"/>
  <c r="BG177" i="10"/>
  <c r="BF177" i="10"/>
  <c r="T177" i="10"/>
  <c r="R177" i="10"/>
  <c r="P177" i="10"/>
  <c r="BI176" i="10"/>
  <c r="BH176" i="10"/>
  <c r="BG176" i="10"/>
  <c r="BF176" i="10"/>
  <c r="T176" i="10"/>
  <c r="R176" i="10"/>
  <c r="P176" i="10"/>
  <c r="BI175" i="10"/>
  <c r="BH175" i="10"/>
  <c r="BG175" i="10"/>
  <c r="BF175" i="10"/>
  <c r="T175" i="10"/>
  <c r="R175" i="10"/>
  <c r="P175" i="10"/>
  <c r="BI174" i="10"/>
  <c r="BH174" i="10"/>
  <c r="BG174" i="10"/>
  <c r="BF174" i="10"/>
  <c r="T174" i="10"/>
  <c r="R174" i="10"/>
  <c r="P174" i="10"/>
  <c r="BI173" i="10"/>
  <c r="BH173" i="10"/>
  <c r="BG173" i="10"/>
  <c r="BF173" i="10"/>
  <c r="T173" i="10"/>
  <c r="R173" i="10"/>
  <c r="P173" i="10"/>
  <c r="BI172" i="10"/>
  <c r="BH172" i="10"/>
  <c r="BG172" i="10"/>
  <c r="BF172" i="10"/>
  <c r="T172" i="10"/>
  <c r="R172" i="10"/>
  <c r="P172" i="10"/>
  <c r="BI171" i="10"/>
  <c r="BH171" i="10"/>
  <c r="BG171" i="10"/>
  <c r="BF171" i="10"/>
  <c r="T171" i="10"/>
  <c r="R171" i="10"/>
  <c r="P171" i="10"/>
  <c r="BI170" i="10"/>
  <c r="BH170" i="10"/>
  <c r="BG170" i="10"/>
  <c r="BF170" i="10"/>
  <c r="T170" i="10"/>
  <c r="R170" i="10"/>
  <c r="P170" i="10"/>
  <c r="BI169" i="10"/>
  <c r="BH169" i="10"/>
  <c r="BG169" i="10"/>
  <c r="BF169" i="10"/>
  <c r="T169" i="10"/>
  <c r="R169" i="10"/>
  <c r="P169" i="10"/>
  <c r="BI168" i="10"/>
  <c r="BH168" i="10"/>
  <c r="BG168" i="10"/>
  <c r="BF168" i="10"/>
  <c r="T168" i="10"/>
  <c r="R168" i="10"/>
  <c r="P168" i="10"/>
  <c r="BI167" i="10"/>
  <c r="BH167" i="10"/>
  <c r="BG167" i="10"/>
  <c r="BF167" i="10"/>
  <c r="T167" i="10"/>
  <c r="R167" i="10"/>
  <c r="P167" i="10"/>
  <c r="BI166" i="10"/>
  <c r="BH166" i="10"/>
  <c r="BG166" i="10"/>
  <c r="BF166" i="10"/>
  <c r="T166" i="10"/>
  <c r="R166" i="10"/>
  <c r="P166" i="10"/>
  <c r="BI165" i="10"/>
  <c r="BH165" i="10"/>
  <c r="BG165" i="10"/>
  <c r="BF165" i="10"/>
  <c r="T165" i="10"/>
  <c r="R165" i="10"/>
  <c r="P165" i="10"/>
  <c r="BI164" i="10"/>
  <c r="BH164" i="10"/>
  <c r="BG164" i="10"/>
  <c r="BF164" i="10"/>
  <c r="T164" i="10"/>
  <c r="R164" i="10"/>
  <c r="P164" i="10"/>
  <c r="BI163" i="10"/>
  <c r="BH163" i="10"/>
  <c r="BG163" i="10"/>
  <c r="BF163" i="10"/>
  <c r="T163" i="10"/>
  <c r="R163" i="10"/>
  <c r="P163" i="10"/>
  <c r="BI162" i="10"/>
  <c r="BH162" i="10"/>
  <c r="BG162" i="10"/>
  <c r="BF162" i="10"/>
  <c r="T162" i="10"/>
  <c r="R162" i="10"/>
  <c r="P162" i="10"/>
  <c r="BI160" i="10"/>
  <c r="BH160" i="10"/>
  <c r="BG160" i="10"/>
  <c r="BF160" i="10"/>
  <c r="T160" i="10"/>
  <c r="T159" i="10"/>
  <c r="R160" i="10"/>
  <c r="R159" i="10"/>
  <c r="P160" i="10"/>
  <c r="P159" i="10"/>
  <c r="BI158" i="10"/>
  <c r="BH158" i="10"/>
  <c r="BG158" i="10"/>
  <c r="BF158" i="10"/>
  <c r="T158" i="10"/>
  <c r="T157" i="10"/>
  <c r="R158" i="10"/>
  <c r="R157" i="10"/>
  <c r="P158" i="10"/>
  <c r="P157" i="10"/>
  <c r="BI156" i="10"/>
  <c r="BH156" i="10"/>
  <c r="BG156" i="10"/>
  <c r="BF156" i="10"/>
  <c r="T156" i="10"/>
  <c r="R156" i="10"/>
  <c r="P156" i="10"/>
  <c r="BI155" i="10"/>
  <c r="BH155" i="10"/>
  <c r="BG155" i="10"/>
  <c r="BF155" i="10"/>
  <c r="T155" i="10"/>
  <c r="R155" i="10"/>
  <c r="P155" i="10"/>
  <c r="BI154" i="10"/>
  <c r="BH154" i="10"/>
  <c r="BG154" i="10"/>
  <c r="BF154" i="10"/>
  <c r="T154" i="10"/>
  <c r="R154" i="10"/>
  <c r="P154" i="10"/>
  <c r="BI153" i="10"/>
  <c r="BH153" i="10"/>
  <c r="BG153" i="10"/>
  <c r="BF153" i="10"/>
  <c r="T153" i="10"/>
  <c r="R153" i="10"/>
  <c r="P153" i="10"/>
  <c r="BI152" i="10"/>
  <c r="BH152" i="10"/>
  <c r="BG152" i="10"/>
  <c r="BF152" i="10"/>
  <c r="T152" i="10"/>
  <c r="R152" i="10"/>
  <c r="P152" i="10"/>
  <c r="BI151" i="10"/>
  <c r="BH151" i="10"/>
  <c r="BG151" i="10"/>
  <c r="BF151" i="10"/>
  <c r="T151" i="10"/>
  <c r="R151" i="10"/>
  <c r="P151" i="10"/>
  <c r="BI150" i="10"/>
  <c r="BH150" i="10"/>
  <c r="BG150" i="10"/>
  <c r="BF150" i="10"/>
  <c r="T150" i="10"/>
  <c r="R150" i="10"/>
  <c r="P150" i="10"/>
  <c r="BI149" i="10"/>
  <c r="BH149" i="10"/>
  <c r="BG149" i="10"/>
  <c r="BF149" i="10"/>
  <c r="T149" i="10"/>
  <c r="R149" i="10"/>
  <c r="P149" i="10"/>
  <c r="BI148" i="10"/>
  <c r="BH148" i="10"/>
  <c r="BG148" i="10"/>
  <c r="BF148" i="10"/>
  <c r="T148" i="10"/>
  <c r="R148" i="10"/>
  <c r="P148" i="10"/>
  <c r="BI147" i="10"/>
  <c r="BH147" i="10"/>
  <c r="BG147" i="10"/>
  <c r="BF147" i="10"/>
  <c r="T147" i="10"/>
  <c r="R147" i="10"/>
  <c r="P147" i="10"/>
  <c r="BI145" i="10"/>
  <c r="BH145" i="10"/>
  <c r="BG145" i="10"/>
  <c r="BF145" i="10"/>
  <c r="T145" i="10"/>
  <c r="R145" i="10"/>
  <c r="P145" i="10"/>
  <c r="BI144" i="10"/>
  <c r="BH144" i="10"/>
  <c r="BG144" i="10"/>
  <c r="BF144" i="10"/>
  <c r="T144" i="10"/>
  <c r="R144" i="10"/>
  <c r="P144" i="10"/>
  <c r="BI143" i="10"/>
  <c r="BH143" i="10"/>
  <c r="BG143" i="10"/>
  <c r="BF143" i="10"/>
  <c r="T143" i="10"/>
  <c r="R143" i="10"/>
  <c r="P143" i="10"/>
  <c r="BI141" i="10"/>
  <c r="BH141" i="10"/>
  <c r="BG141" i="10"/>
  <c r="BF141" i="10"/>
  <c r="T141" i="10"/>
  <c r="R141" i="10"/>
  <c r="P141" i="10"/>
  <c r="BI140" i="10"/>
  <c r="BH140" i="10"/>
  <c r="BG140" i="10"/>
  <c r="BF140" i="10"/>
  <c r="T140" i="10"/>
  <c r="R140" i="10"/>
  <c r="P140" i="10"/>
  <c r="BI138" i="10"/>
  <c r="BH138" i="10"/>
  <c r="BG138" i="10"/>
  <c r="BF138" i="10"/>
  <c r="T138" i="10"/>
  <c r="R138" i="10"/>
  <c r="P138" i="10"/>
  <c r="BI136" i="10"/>
  <c r="BH136" i="10"/>
  <c r="BG136" i="10"/>
  <c r="BF136" i="10"/>
  <c r="T136" i="10"/>
  <c r="R136" i="10"/>
  <c r="P136" i="10"/>
  <c r="BI134" i="10"/>
  <c r="BH134" i="10"/>
  <c r="BG134" i="10"/>
  <c r="BF134" i="10"/>
  <c r="T134" i="10"/>
  <c r="R134" i="10"/>
  <c r="P134" i="10"/>
  <c r="BI132" i="10"/>
  <c r="BH132" i="10"/>
  <c r="BG132" i="10"/>
  <c r="BF132" i="10"/>
  <c r="T132" i="10"/>
  <c r="R132" i="10"/>
  <c r="P132" i="10"/>
  <c r="BI131" i="10"/>
  <c r="BH131" i="10"/>
  <c r="BG131" i="10"/>
  <c r="BF131" i="10"/>
  <c r="T131" i="10"/>
  <c r="R131" i="10"/>
  <c r="P131" i="10"/>
  <c r="BI130" i="10"/>
  <c r="BH130" i="10"/>
  <c r="BG130" i="10"/>
  <c r="BF130" i="10"/>
  <c r="T130" i="10"/>
  <c r="R130" i="10"/>
  <c r="P130" i="10"/>
  <c r="J123" i="10"/>
  <c r="F123" i="10"/>
  <c r="F121" i="10"/>
  <c r="E119" i="10"/>
  <c r="J91" i="10"/>
  <c r="F91" i="10"/>
  <c r="F89" i="10"/>
  <c r="E87" i="10"/>
  <c r="J24" i="10"/>
  <c r="E24" i="10"/>
  <c r="J92" i="10"/>
  <c r="J23" i="10"/>
  <c r="J18" i="10"/>
  <c r="E18" i="10"/>
  <c r="F124" i="10"/>
  <c r="J17" i="10"/>
  <c r="J12" i="10"/>
  <c r="J89" i="10" s="1"/>
  <c r="E7" i="10"/>
  <c r="E117" i="10"/>
  <c r="J37" i="9"/>
  <c r="J36" i="9"/>
  <c r="AY102" i="1"/>
  <c r="J35" i="9"/>
  <c r="AX102" i="1"/>
  <c r="BI139" i="9"/>
  <c r="BH139" i="9"/>
  <c r="BG139" i="9"/>
  <c r="BF139" i="9"/>
  <c r="T139" i="9"/>
  <c r="R139" i="9"/>
  <c r="P139" i="9"/>
  <c r="BI138" i="9"/>
  <c r="BH138" i="9"/>
  <c r="BG138" i="9"/>
  <c r="BF138" i="9"/>
  <c r="T138" i="9"/>
  <c r="R138" i="9"/>
  <c r="P138" i="9"/>
  <c r="BI136" i="9"/>
  <c r="BH136" i="9"/>
  <c r="BG136" i="9"/>
  <c r="BF136" i="9"/>
  <c r="T136" i="9"/>
  <c r="R136" i="9"/>
  <c r="P136" i="9"/>
  <c r="BI135" i="9"/>
  <c r="BH135" i="9"/>
  <c r="BG135" i="9"/>
  <c r="BF135" i="9"/>
  <c r="T135" i="9"/>
  <c r="R135" i="9"/>
  <c r="P135" i="9"/>
  <c r="BI134" i="9"/>
  <c r="BH134" i="9"/>
  <c r="BG134" i="9"/>
  <c r="BF134" i="9"/>
  <c r="T134" i="9"/>
  <c r="R134" i="9"/>
  <c r="P134" i="9"/>
  <c r="BI133" i="9"/>
  <c r="BH133" i="9"/>
  <c r="BG133" i="9"/>
  <c r="BF133" i="9"/>
  <c r="T133" i="9"/>
  <c r="R133" i="9"/>
  <c r="P133" i="9"/>
  <c r="BI132" i="9"/>
  <c r="BH132" i="9"/>
  <c r="BG132" i="9"/>
  <c r="BF132" i="9"/>
  <c r="T132" i="9"/>
  <c r="R132" i="9"/>
  <c r="P132" i="9"/>
  <c r="BI131" i="9"/>
  <c r="BH131" i="9"/>
  <c r="BG131" i="9"/>
  <c r="BF131" i="9"/>
  <c r="T131" i="9"/>
  <c r="R131" i="9"/>
  <c r="P131" i="9"/>
  <c r="BI130" i="9"/>
  <c r="BH130" i="9"/>
  <c r="BG130" i="9"/>
  <c r="BF130" i="9"/>
  <c r="T130" i="9"/>
  <c r="R130" i="9"/>
  <c r="P130" i="9"/>
  <c r="BI129" i="9"/>
  <c r="BH129" i="9"/>
  <c r="BG129" i="9"/>
  <c r="BF129" i="9"/>
  <c r="T129" i="9"/>
  <c r="R129" i="9"/>
  <c r="P129" i="9"/>
  <c r="BI128" i="9"/>
  <c r="BH128" i="9"/>
  <c r="BG128" i="9"/>
  <c r="BF128" i="9"/>
  <c r="T128" i="9"/>
  <c r="R128" i="9"/>
  <c r="P128" i="9"/>
  <c r="BI127" i="9"/>
  <c r="BH127" i="9"/>
  <c r="BG127" i="9"/>
  <c r="BF127" i="9"/>
  <c r="T127" i="9"/>
  <c r="R127" i="9"/>
  <c r="P127" i="9"/>
  <c r="BI126" i="9"/>
  <c r="BH126" i="9"/>
  <c r="BG126" i="9"/>
  <c r="BF126" i="9"/>
  <c r="T126" i="9"/>
  <c r="R126" i="9"/>
  <c r="P126" i="9"/>
  <c r="BI125" i="9"/>
  <c r="BH125" i="9"/>
  <c r="BG125" i="9"/>
  <c r="BF125" i="9"/>
  <c r="T125" i="9"/>
  <c r="R125" i="9"/>
  <c r="P125" i="9"/>
  <c r="BI124" i="9"/>
  <c r="BH124" i="9"/>
  <c r="BG124" i="9"/>
  <c r="BF124" i="9"/>
  <c r="T124" i="9"/>
  <c r="R124" i="9"/>
  <c r="P124" i="9"/>
  <c r="BI123" i="9"/>
  <c r="BH123" i="9"/>
  <c r="BG123" i="9"/>
  <c r="BF123" i="9"/>
  <c r="T123" i="9"/>
  <c r="R123" i="9"/>
  <c r="P123" i="9"/>
  <c r="BI122" i="9"/>
  <c r="BH122" i="9"/>
  <c r="BG122" i="9"/>
  <c r="BF122" i="9"/>
  <c r="T122" i="9"/>
  <c r="R122" i="9"/>
  <c r="P122" i="9"/>
  <c r="BI121" i="9"/>
  <c r="BH121" i="9"/>
  <c r="BG121" i="9"/>
  <c r="BF121" i="9"/>
  <c r="T121" i="9"/>
  <c r="R121" i="9"/>
  <c r="P121" i="9"/>
  <c r="BI120" i="9"/>
  <c r="BH120" i="9"/>
  <c r="BG120" i="9"/>
  <c r="BF120" i="9"/>
  <c r="T120" i="9"/>
  <c r="R120" i="9"/>
  <c r="P120" i="9"/>
  <c r="BI119" i="9"/>
  <c r="BH119" i="9"/>
  <c r="BG119" i="9"/>
  <c r="BF119" i="9"/>
  <c r="T119" i="9"/>
  <c r="R119" i="9"/>
  <c r="P119" i="9"/>
  <c r="J113" i="9"/>
  <c r="F113" i="9"/>
  <c r="F111" i="9"/>
  <c r="E109" i="9"/>
  <c r="J91" i="9"/>
  <c r="F91" i="9"/>
  <c r="F89" i="9"/>
  <c r="E87" i="9"/>
  <c r="J24" i="9"/>
  <c r="E24" i="9"/>
  <c r="J92" i="9"/>
  <c r="J23" i="9"/>
  <c r="J18" i="9"/>
  <c r="E18" i="9"/>
  <c r="F114" i="9" s="1"/>
  <c r="J17" i="9"/>
  <c r="J12" i="9"/>
  <c r="J111" i="9"/>
  <c r="E7" i="9"/>
  <c r="E107" i="9" s="1"/>
  <c r="J37" i="8"/>
  <c r="J36" i="8"/>
  <c r="AY101" i="1"/>
  <c r="J35" i="8"/>
  <c r="AX101" i="1"/>
  <c r="BI310" i="8"/>
  <c r="BH310" i="8"/>
  <c r="BG310" i="8"/>
  <c r="BF310" i="8"/>
  <c r="T310" i="8"/>
  <c r="R310" i="8"/>
  <c r="P310" i="8"/>
  <c r="BI308" i="8"/>
  <c r="BH308" i="8"/>
  <c r="BG308" i="8"/>
  <c r="BF308" i="8"/>
  <c r="T308" i="8"/>
  <c r="R308" i="8"/>
  <c r="P308" i="8"/>
  <c r="BI307" i="8"/>
  <c r="BH307" i="8"/>
  <c r="BG307" i="8"/>
  <c r="BF307" i="8"/>
  <c r="T307" i="8"/>
  <c r="R307" i="8"/>
  <c r="P307" i="8"/>
  <c r="BI305" i="8"/>
  <c r="BH305" i="8"/>
  <c r="BG305" i="8"/>
  <c r="BF305" i="8"/>
  <c r="T305" i="8"/>
  <c r="R305" i="8"/>
  <c r="P305" i="8"/>
  <c r="BI304" i="8"/>
  <c r="BH304" i="8"/>
  <c r="BG304" i="8"/>
  <c r="BF304" i="8"/>
  <c r="T304" i="8"/>
  <c r="R304" i="8"/>
  <c r="P304" i="8"/>
  <c r="BI303" i="8"/>
  <c r="BH303" i="8"/>
  <c r="BG303" i="8"/>
  <c r="BF303" i="8"/>
  <c r="T303" i="8"/>
  <c r="R303" i="8"/>
  <c r="P303" i="8"/>
  <c r="BI302" i="8"/>
  <c r="BH302" i="8"/>
  <c r="BG302" i="8"/>
  <c r="BF302" i="8"/>
  <c r="T302" i="8"/>
  <c r="R302" i="8"/>
  <c r="P302" i="8"/>
  <c r="BI301" i="8"/>
  <c r="BH301" i="8"/>
  <c r="BG301" i="8"/>
  <c r="BF301" i="8"/>
  <c r="T301" i="8"/>
  <c r="R301" i="8"/>
  <c r="P301" i="8"/>
  <c r="BI300" i="8"/>
  <c r="BH300" i="8"/>
  <c r="BG300" i="8"/>
  <c r="BF300" i="8"/>
  <c r="T300" i="8"/>
  <c r="R300" i="8"/>
  <c r="P300" i="8"/>
  <c r="BI299" i="8"/>
  <c r="BH299" i="8"/>
  <c r="BG299" i="8"/>
  <c r="BF299" i="8"/>
  <c r="T299" i="8"/>
  <c r="R299" i="8"/>
  <c r="P299" i="8"/>
  <c r="BI298" i="8"/>
  <c r="BH298" i="8"/>
  <c r="BG298" i="8"/>
  <c r="BF298" i="8"/>
  <c r="T298" i="8"/>
  <c r="R298" i="8"/>
  <c r="P298" i="8"/>
  <c r="BI297" i="8"/>
  <c r="BH297" i="8"/>
  <c r="BG297" i="8"/>
  <c r="BF297" i="8"/>
  <c r="T297" i="8"/>
  <c r="R297" i="8"/>
  <c r="P297" i="8"/>
  <c r="BI296" i="8"/>
  <c r="BH296" i="8"/>
  <c r="BG296" i="8"/>
  <c r="BF296" i="8"/>
  <c r="T296" i="8"/>
  <c r="R296" i="8"/>
  <c r="P296" i="8"/>
  <c r="BI295" i="8"/>
  <c r="BH295" i="8"/>
  <c r="BG295" i="8"/>
  <c r="BF295" i="8"/>
  <c r="T295" i="8"/>
  <c r="R295" i="8"/>
  <c r="P295" i="8"/>
  <c r="BI293" i="8"/>
  <c r="BH293" i="8"/>
  <c r="BG293" i="8"/>
  <c r="BF293" i="8"/>
  <c r="T293" i="8"/>
  <c r="R293" i="8"/>
  <c r="P293" i="8"/>
  <c r="BI292" i="8"/>
  <c r="BH292" i="8"/>
  <c r="BG292" i="8"/>
  <c r="BF292" i="8"/>
  <c r="T292" i="8"/>
  <c r="R292" i="8"/>
  <c r="P292" i="8"/>
  <c r="BI291" i="8"/>
  <c r="BH291" i="8"/>
  <c r="BG291" i="8"/>
  <c r="BF291" i="8"/>
  <c r="T291" i="8"/>
  <c r="R291" i="8"/>
  <c r="P291" i="8"/>
  <c r="BI290" i="8"/>
  <c r="BH290" i="8"/>
  <c r="BG290" i="8"/>
  <c r="BF290" i="8"/>
  <c r="T290" i="8"/>
  <c r="R290" i="8"/>
  <c r="P290" i="8"/>
  <c r="BI289" i="8"/>
  <c r="BH289" i="8"/>
  <c r="BG289" i="8"/>
  <c r="BF289" i="8"/>
  <c r="T289" i="8"/>
  <c r="R289" i="8"/>
  <c r="P289" i="8"/>
  <c r="BI288" i="8"/>
  <c r="BH288" i="8"/>
  <c r="BG288" i="8"/>
  <c r="BF288" i="8"/>
  <c r="T288" i="8"/>
  <c r="R288" i="8"/>
  <c r="P288" i="8"/>
  <c r="BI287" i="8"/>
  <c r="BH287" i="8"/>
  <c r="BG287" i="8"/>
  <c r="BF287" i="8"/>
  <c r="T287" i="8"/>
  <c r="R287" i="8"/>
  <c r="P287" i="8"/>
  <c r="BI286" i="8"/>
  <c r="BH286" i="8"/>
  <c r="BG286" i="8"/>
  <c r="BF286" i="8"/>
  <c r="T286" i="8"/>
  <c r="R286" i="8"/>
  <c r="P286" i="8"/>
  <c r="BI285" i="8"/>
  <c r="BH285" i="8"/>
  <c r="BG285" i="8"/>
  <c r="BF285" i="8"/>
  <c r="T285" i="8"/>
  <c r="R285" i="8"/>
  <c r="P285" i="8"/>
  <c r="BI284" i="8"/>
  <c r="BH284" i="8"/>
  <c r="BG284" i="8"/>
  <c r="BF284" i="8"/>
  <c r="T284" i="8"/>
  <c r="R284" i="8"/>
  <c r="P284" i="8"/>
  <c r="BI283" i="8"/>
  <c r="BH283" i="8"/>
  <c r="BG283" i="8"/>
  <c r="BF283" i="8"/>
  <c r="T283" i="8"/>
  <c r="R283" i="8"/>
  <c r="P283" i="8"/>
  <c r="BI282" i="8"/>
  <c r="BH282" i="8"/>
  <c r="BG282" i="8"/>
  <c r="BF282" i="8"/>
  <c r="T282" i="8"/>
  <c r="R282" i="8"/>
  <c r="P282" i="8"/>
  <c r="BI281" i="8"/>
  <c r="BH281" i="8"/>
  <c r="BG281" i="8"/>
  <c r="BF281" i="8"/>
  <c r="T281" i="8"/>
  <c r="R281" i="8"/>
  <c r="P281" i="8"/>
  <c r="BI280" i="8"/>
  <c r="BH280" i="8"/>
  <c r="BG280" i="8"/>
  <c r="BF280" i="8"/>
  <c r="T280" i="8"/>
  <c r="R280" i="8"/>
  <c r="P280" i="8"/>
  <c r="BI279" i="8"/>
  <c r="BH279" i="8"/>
  <c r="BG279" i="8"/>
  <c r="BF279" i="8"/>
  <c r="T279" i="8"/>
  <c r="R279" i="8"/>
  <c r="P279" i="8"/>
  <c r="BI278" i="8"/>
  <c r="BH278" i="8"/>
  <c r="BG278" i="8"/>
  <c r="BF278" i="8"/>
  <c r="T278" i="8"/>
  <c r="R278" i="8"/>
  <c r="P278" i="8"/>
  <c r="BI277" i="8"/>
  <c r="BH277" i="8"/>
  <c r="BG277" i="8"/>
  <c r="BF277" i="8"/>
  <c r="T277" i="8"/>
  <c r="R277" i="8"/>
  <c r="P277" i="8"/>
  <c r="BI276" i="8"/>
  <c r="BH276" i="8"/>
  <c r="BG276" i="8"/>
  <c r="BF276" i="8"/>
  <c r="T276" i="8"/>
  <c r="R276" i="8"/>
  <c r="P276" i="8"/>
  <c r="BI275" i="8"/>
  <c r="BH275" i="8"/>
  <c r="BG275" i="8"/>
  <c r="BF275" i="8"/>
  <c r="T275" i="8"/>
  <c r="R275" i="8"/>
  <c r="P275" i="8"/>
  <c r="BI274" i="8"/>
  <c r="BH274" i="8"/>
  <c r="BG274" i="8"/>
  <c r="BF274" i="8"/>
  <c r="T274" i="8"/>
  <c r="R274" i="8"/>
  <c r="P274" i="8"/>
  <c r="BI273" i="8"/>
  <c r="BH273" i="8"/>
  <c r="BG273" i="8"/>
  <c r="BF273" i="8"/>
  <c r="T273" i="8"/>
  <c r="R273" i="8"/>
  <c r="P273" i="8"/>
  <c r="BI272" i="8"/>
  <c r="BH272" i="8"/>
  <c r="BG272" i="8"/>
  <c r="BF272" i="8"/>
  <c r="T272" i="8"/>
  <c r="R272" i="8"/>
  <c r="P272" i="8"/>
  <c r="BI271" i="8"/>
  <c r="BH271" i="8"/>
  <c r="BG271" i="8"/>
  <c r="BF271" i="8"/>
  <c r="T271" i="8"/>
  <c r="R271" i="8"/>
  <c r="P271" i="8"/>
  <c r="BI270" i="8"/>
  <c r="BH270" i="8"/>
  <c r="BG270" i="8"/>
  <c r="BF270" i="8"/>
  <c r="T270" i="8"/>
  <c r="R270" i="8"/>
  <c r="P270" i="8"/>
  <c r="BI269" i="8"/>
  <c r="BH269" i="8"/>
  <c r="BG269" i="8"/>
  <c r="BF269" i="8"/>
  <c r="T269" i="8"/>
  <c r="R269" i="8"/>
  <c r="P269" i="8"/>
  <c r="BI268" i="8"/>
  <c r="BH268" i="8"/>
  <c r="BG268" i="8"/>
  <c r="BF268" i="8"/>
  <c r="T268" i="8"/>
  <c r="R268" i="8"/>
  <c r="P268" i="8"/>
  <c r="BI267" i="8"/>
  <c r="BH267" i="8"/>
  <c r="BG267" i="8"/>
  <c r="BF267" i="8"/>
  <c r="T267" i="8"/>
  <c r="R267" i="8"/>
  <c r="P267" i="8"/>
  <c r="BI266" i="8"/>
  <c r="BH266" i="8"/>
  <c r="BG266" i="8"/>
  <c r="BF266" i="8"/>
  <c r="T266" i="8"/>
  <c r="R266" i="8"/>
  <c r="P266" i="8"/>
  <c r="BI265" i="8"/>
  <c r="BH265" i="8"/>
  <c r="BG265" i="8"/>
  <c r="BF265" i="8"/>
  <c r="T265" i="8"/>
  <c r="R265" i="8"/>
  <c r="P265" i="8"/>
  <c r="BI264" i="8"/>
  <c r="BH264" i="8"/>
  <c r="BG264" i="8"/>
  <c r="BF264" i="8"/>
  <c r="T264" i="8"/>
  <c r="R264" i="8"/>
  <c r="P264" i="8"/>
  <c r="BI263" i="8"/>
  <c r="BH263" i="8"/>
  <c r="BG263" i="8"/>
  <c r="BF263" i="8"/>
  <c r="T263" i="8"/>
  <c r="R263" i="8"/>
  <c r="P263" i="8"/>
  <c r="BI262" i="8"/>
  <c r="BH262" i="8"/>
  <c r="BG262" i="8"/>
  <c r="BF262" i="8"/>
  <c r="T262" i="8"/>
  <c r="R262" i="8"/>
  <c r="P262" i="8"/>
  <c r="BI261" i="8"/>
  <c r="BH261" i="8"/>
  <c r="BG261" i="8"/>
  <c r="BF261" i="8"/>
  <c r="T261" i="8"/>
  <c r="R261" i="8"/>
  <c r="P261" i="8"/>
  <c r="BI259" i="8"/>
  <c r="BH259" i="8"/>
  <c r="BG259" i="8"/>
  <c r="BF259" i="8"/>
  <c r="T259" i="8"/>
  <c r="R259" i="8"/>
  <c r="P259" i="8"/>
  <c r="BI258" i="8"/>
  <c r="BH258" i="8"/>
  <c r="BG258" i="8"/>
  <c r="BF258" i="8"/>
  <c r="T258" i="8"/>
  <c r="R258" i="8"/>
  <c r="P258" i="8"/>
  <c r="BI257" i="8"/>
  <c r="BH257" i="8"/>
  <c r="BG257" i="8"/>
  <c r="BF257" i="8"/>
  <c r="T257" i="8"/>
  <c r="R257" i="8"/>
  <c r="P257" i="8"/>
  <c r="BI256" i="8"/>
  <c r="BH256" i="8"/>
  <c r="BG256" i="8"/>
  <c r="BF256" i="8"/>
  <c r="T256" i="8"/>
  <c r="R256" i="8"/>
  <c r="P256" i="8"/>
  <c r="BI255" i="8"/>
  <c r="BH255" i="8"/>
  <c r="BG255" i="8"/>
  <c r="BF255" i="8"/>
  <c r="T255" i="8"/>
  <c r="R255" i="8"/>
  <c r="P255" i="8"/>
  <c r="BI254" i="8"/>
  <c r="BH254" i="8"/>
  <c r="BG254" i="8"/>
  <c r="BF254" i="8"/>
  <c r="T254" i="8"/>
  <c r="R254" i="8"/>
  <c r="P254" i="8"/>
  <c r="BI253" i="8"/>
  <c r="BH253" i="8"/>
  <c r="BG253" i="8"/>
  <c r="BF253" i="8"/>
  <c r="T253" i="8"/>
  <c r="R253" i="8"/>
  <c r="P253" i="8"/>
  <c r="BI252" i="8"/>
  <c r="BH252" i="8"/>
  <c r="BG252" i="8"/>
  <c r="BF252" i="8"/>
  <c r="T252" i="8"/>
  <c r="R252" i="8"/>
  <c r="P252" i="8"/>
  <c r="BI251" i="8"/>
  <c r="BH251" i="8"/>
  <c r="BG251" i="8"/>
  <c r="BF251" i="8"/>
  <c r="T251" i="8"/>
  <c r="R251" i="8"/>
  <c r="P251" i="8"/>
  <c r="BI250" i="8"/>
  <c r="BH250" i="8"/>
  <c r="BG250" i="8"/>
  <c r="BF250" i="8"/>
  <c r="T250" i="8"/>
  <c r="R250" i="8"/>
  <c r="P250" i="8"/>
  <c r="BI249" i="8"/>
  <c r="BH249" i="8"/>
  <c r="BG249" i="8"/>
  <c r="BF249" i="8"/>
  <c r="T249" i="8"/>
  <c r="R249" i="8"/>
  <c r="P249" i="8"/>
  <c r="BI248" i="8"/>
  <c r="BH248" i="8"/>
  <c r="BG248" i="8"/>
  <c r="BF248" i="8"/>
  <c r="T248" i="8"/>
  <c r="R248" i="8"/>
  <c r="P248" i="8"/>
  <c r="BI247" i="8"/>
  <c r="BH247" i="8"/>
  <c r="BG247" i="8"/>
  <c r="BF247" i="8"/>
  <c r="T247" i="8"/>
  <c r="R247" i="8"/>
  <c r="P247" i="8"/>
  <c r="BI246" i="8"/>
  <c r="BH246" i="8"/>
  <c r="BG246" i="8"/>
  <c r="BF246" i="8"/>
  <c r="T246" i="8"/>
  <c r="R246" i="8"/>
  <c r="P246" i="8"/>
  <c r="BI245" i="8"/>
  <c r="BH245" i="8"/>
  <c r="BG245" i="8"/>
  <c r="BF245" i="8"/>
  <c r="T245" i="8"/>
  <c r="R245" i="8"/>
  <c r="P245" i="8"/>
  <c r="BI244" i="8"/>
  <c r="BH244" i="8"/>
  <c r="BG244" i="8"/>
  <c r="BF244" i="8"/>
  <c r="T244" i="8"/>
  <c r="R244" i="8"/>
  <c r="P244" i="8"/>
  <c r="BI243" i="8"/>
  <c r="BH243" i="8"/>
  <c r="BG243" i="8"/>
  <c r="BF243" i="8"/>
  <c r="T243" i="8"/>
  <c r="R243" i="8"/>
  <c r="P243" i="8"/>
  <c r="BI242" i="8"/>
  <c r="BH242" i="8"/>
  <c r="BG242" i="8"/>
  <c r="BF242" i="8"/>
  <c r="T242" i="8"/>
  <c r="R242" i="8"/>
  <c r="P242" i="8"/>
  <c r="BI241" i="8"/>
  <c r="BH241" i="8"/>
  <c r="BG241" i="8"/>
  <c r="BF241" i="8"/>
  <c r="T241" i="8"/>
  <c r="R241" i="8"/>
  <c r="P241" i="8"/>
  <c r="BI240" i="8"/>
  <c r="BH240" i="8"/>
  <c r="BG240" i="8"/>
  <c r="BF240" i="8"/>
  <c r="T240" i="8"/>
  <c r="R240" i="8"/>
  <c r="P240" i="8"/>
  <c r="BI239" i="8"/>
  <c r="BH239" i="8"/>
  <c r="BG239" i="8"/>
  <c r="BF239" i="8"/>
  <c r="T239" i="8"/>
  <c r="R239" i="8"/>
  <c r="P239" i="8"/>
  <c r="BI238" i="8"/>
  <c r="BH238" i="8"/>
  <c r="BG238" i="8"/>
  <c r="BF238" i="8"/>
  <c r="T238" i="8"/>
  <c r="R238" i="8"/>
  <c r="P238" i="8"/>
  <c r="BI237" i="8"/>
  <c r="BH237" i="8"/>
  <c r="BG237" i="8"/>
  <c r="BF237" i="8"/>
  <c r="T237" i="8"/>
  <c r="R237" i="8"/>
  <c r="P237" i="8"/>
  <c r="BI236" i="8"/>
  <c r="BH236" i="8"/>
  <c r="BG236" i="8"/>
  <c r="BF236" i="8"/>
  <c r="T236" i="8"/>
  <c r="R236" i="8"/>
  <c r="P236" i="8"/>
  <c r="BI235" i="8"/>
  <c r="BH235" i="8"/>
  <c r="BG235" i="8"/>
  <c r="BF235" i="8"/>
  <c r="T235" i="8"/>
  <c r="R235" i="8"/>
  <c r="P235" i="8"/>
  <c r="BI233" i="8"/>
  <c r="BH233" i="8"/>
  <c r="BG233" i="8"/>
  <c r="BF233" i="8"/>
  <c r="T233" i="8"/>
  <c r="R233" i="8"/>
  <c r="P233" i="8"/>
  <c r="BI232" i="8"/>
  <c r="BH232" i="8"/>
  <c r="BG232" i="8"/>
  <c r="BF232" i="8"/>
  <c r="T232" i="8"/>
  <c r="R232" i="8"/>
  <c r="P232" i="8"/>
  <c r="BI231" i="8"/>
  <c r="BH231" i="8"/>
  <c r="BG231" i="8"/>
  <c r="BF231" i="8"/>
  <c r="T231" i="8"/>
  <c r="R231" i="8"/>
  <c r="P231" i="8"/>
  <c r="BI230" i="8"/>
  <c r="BH230" i="8"/>
  <c r="BG230" i="8"/>
  <c r="BF230" i="8"/>
  <c r="T230" i="8"/>
  <c r="R230" i="8"/>
  <c r="P230" i="8"/>
  <c r="BI229" i="8"/>
  <c r="BH229" i="8"/>
  <c r="BG229" i="8"/>
  <c r="BF229" i="8"/>
  <c r="T229" i="8"/>
  <c r="R229" i="8"/>
  <c r="P229" i="8"/>
  <c r="BI228" i="8"/>
  <c r="BH228" i="8"/>
  <c r="BG228" i="8"/>
  <c r="BF228" i="8"/>
  <c r="T228" i="8"/>
  <c r="R228" i="8"/>
  <c r="P228" i="8"/>
  <c r="BI227" i="8"/>
  <c r="BH227" i="8"/>
  <c r="BG227" i="8"/>
  <c r="BF227" i="8"/>
  <c r="T227" i="8"/>
  <c r="R227" i="8"/>
  <c r="P227" i="8"/>
  <c r="BI226" i="8"/>
  <c r="BH226" i="8"/>
  <c r="BG226" i="8"/>
  <c r="BF226" i="8"/>
  <c r="T226" i="8"/>
  <c r="R226" i="8"/>
  <c r="P226" i="8"/>
  <c r="BI225" i="8"/>
  <c r="BH225" i="8"/>
  <c r="BG225" i="8"/>
  <c r="BF225" i="8"/>
  <c r="T225" i="8"/>
  <c r="R225" i="8"/>
  <c r="P225" i="8"/>
  <c r="BI224" i="8"/>
  <c r="BH224" i="8"/>
  <c r="BG224" i="8"/>
  <c r="BF224" i="8"/>
  <c r="T224" i="8"/>
  <c r="R224" i="8"/>
  <c r="P224" i="8"/>
  <c r="BI223" i="8"/>
  <c r="BH223" i="8"/>
  <c r="BG223" i="8"/>
  <c r="BF223" i="8"/>
  <c r="T223" i="8"/>
  <c r="R223" i="8"/>
  <c r="P223" i="8"/>
  <c r="BI222" i="8"/>
  <c r="BH222" i="8"/>
  <c r="BG222" i="8"/>
  <c r="BF222" i="8"/>
  <c r="T222" i="8"/>
  <c r="R222" i="8"/>
  <c r="P222" i="8"/>
  <c r="BI221" i="8"/>
  <c r="BH221" i="8"/>
  <c r="BG221" i="8"/>
  <c r="BF221" i="8"/>
  <c r="T221" i="8"/>
  <c r="R221" i="8"/>
  <c r="P221" i="8"/>
  <c r="BI220" i="8"/>
  <c r="BH220" i="8"/>
  <c r="BG220" i="8"/>
  <c r="BF220" i="8"/>
  <c r="T220" i="8"/>
  <c r="R220" i="8"/>
  <c r="P220" i="8"/>
  <c r="BI219" i="8"/>
  <c r="BH219" i="8"/>
  <c r="BG219" i="8"/>
  <c r="BF219" i="8"/>
  <c r="T219" i="8"/>
  <c r="R219" i="8"/>
  <c r="P219" i="8"/>
  <c r="BI218" i="8"/>
  <c r="BH218" i="8"/>
  <c r="BG218" i="8"/>
  <c r="BF218" i="8"/>
  <c r="T218" i="8"/>
  <c r="R218" i="8"/>
  <c r="P218" i="8"/>
  <c r="BI217" i="8"/>
  <c r="BH217" i="8"/>
  <c r="BG217" i="8"/>
  <c r="BF217" i="8"/>
  <c r="T217" i="8"/>
  <c r="R217" i="8"/>
  <c r="P217" i="8"/>
  <c r="BI216" i="8"/>
  <c r="BH216" i="8"/>
  <c r="BG216" i="8"/>
  <c r="BF216" i="8"/>
  <c r="T216" i="8"/>
  <c r="R216" i="8"/>
  <c r="P216" i="8"/>
  <c r="BI215" i="8"/>
  <c r="BH215" i="8"/>
  <c r="BG215" i="8"/>
  <c r="BF215" i="8"/>
  <c r="T215" i="8"/>
  <c r="R215" i="8"/>
  <c r="P215" i="8"/>
  <c r="BI214" i="8"/>
  <c r="BH214" i="8"/>
  <c r="BG214" i="8"/>
  <c r="BF214" i="8"/>
  <c r="T214" i="8"/>
  <c r="R214" i="8"/>
  <c r="P214" i="8"/>
  <c r="BI213" i="8"/>
  <c r="BH213" i="8"/>
  <c r="BG213" i="8"/>
  <c r="BF213" i="8"/>
  <c r="T213" i="8"/>
  <c r="R213" i="8"/>
  <c r="P213" i="8"/>
  <c r="BI212" i="8"/>
  <c r="BH212" i="8"/>
  <c r="BG212" i="8"/>
  <c r="BF212" i="8"/>
  <c r="T212" i="8"/>
  <c r="R212" i="8"/>
  <c r="P212" i="8"/>
  <c r="BI211" i="8"/>
  <c r="BH211" i="8"/>
  <c r="BG211" i="8"/>
  <c r="BF211" i="8"/>
  <c r="T211" i="8"/>
  <c r="R211" i="8"/>
  <c r="P211" i="8"/>
  <c r="BI210" i="8"/>
  <c r="BH210" i="8"/>
  <c r="BG210" i="8"/>
  <c r="BF210" i="8"/>
  <c r="T210" i="8"/>
  <c r="R210" i="8"/>
  <c r="P210" i="8"/>
  <c r="BI209" i="8"/>
  <c r="BH209" i="8"/>
  <c r="BG209" i="8"/>
  <c r="BF209" i="8"/>
  <c r="T209" i="8"/>
  <c r="R209" i="8"/>
  <c r="P209" i="8"/>
  <c r="BI208" i="8"/>
  <c r="BH208" i="8"/>
  <c r="BG208" i="8"/>
  <c r="BF208" i="8"/>
  <c r="T208" i="8"/>
  <c r="R208" i="8"/>
  <c r="P208" i="8"/>
  <c r="BI207" i="8"/>
  <c r="BH207" i="8"/>
  <c r="BG207" i="8"/>
  <c r="BF207" i="8"/>
  <c r="T207" i="8"/>
  <c r="R207" i="8"/>
  <c r="P207" i="8"/>
  <c r="BI206" i="8"/>
  <c r="BH206" i="8"/>
  <c r="BG206" i="8"/>
  <c r="BF206" i="8"/>
  <c r="T206" i="8"/>
  <c r="R206" i="8"/>
  <c r="P206" i="8"/>
  <c r="BI205" i="8"/>
  <c r="BH205" i="8"/>
  <c r="BG205" i="8"/>
  <c r="BF205" i="8"/>
  <c r="T205" i="8"/>
  <c r="R205" i="8"/>
  <c r="P205" i="8"/>
  <c r="BI204" i="8"/>
  <c r="BH204" i="8"/>
  <c r="BG204" i="8"/>
  <c r="BF204" i="8"/>
  <c r="T204" i="8"/>
  <c r="R204" i="8"/>
  <c r="P204" i="8"/>
  <c r="BI203" i="8"/>
  <c r="BH203" i="8"/>
  <c r="BG203" i="8"/>
  <c r="BF203" i="8"/>
  <c r="T203" i="8"/>
  <c r="R203" i="8"/>
  <c r="P203" i="8"/>
  <c r="BI202" i="8"/>
  <c r="BH202" i="8"/>
  <c r="BG202" i="8"/>
  <c r="BF202" i="8"/>
  <c r="T202" i="8"/>
  <c r="R202" i="8"/>
  <c r="P202" i="8"/>
  <c r="BI201" i="8"/>
  <c r="BH201" i="8"/>
  <c r="BG201" i="8"/>
  <c r="BF201" i="8"/>
  <c r="T201" i="8"/>
  <c r="R201" i="8"/>
  <c r="P201" i="8"/>
  <c r="BI200" i="8"/>
  <c r="BH200" i="8"/>
  <c r="BG200" i="8"/>
  <c r="BF200" i="8"/>
  <c r="T200" i="8"/>
  <c r="R200" i="8"/>
  <c r="P200" i="8"/>
  <c r="BI199" i="8"/>
  <c r="BH199" i="8"/>
  <c r="BG199" i="8"/>
  <c r="BF199" i="8"/>
  <c r="T199" i="8"/>
  <c r="R199" i="8"/>
  <c r="P199" i="8"/>
  <c r="BI196" i="8"/>
  <c r="BH196" i="8"/>
  <c r="BG196" i="8"/>
  <c r="BF196" i="8"/>
  <c r="T196" i="8"/>
  <c r="R196" i="8"/>
  <c r="P196" i="8"/>
  <c r="BI195" i="8"/>
  <c r="BH195" i="8"/>
  <c r="BG195" i="8"/>
  <c r="BF195" i="8"/>
  <c r="T195" i="8"/>
  <c r="R195" i="8"/>
  <c r="P195" i="8"/>
  <c r="BI194" i="8"/>
  <c r="BH194" i="8"/>
  <c r="BG194" i="8"/>
  <c r="BF194" i="8"/>
  <c r="T194" i="8"/>
  <c r="R194" i="8"/>
  <c r="P194" i="8"/>
  <c r="BI193" i="8"/>
  <c r="BH193" i="8"/>
  <c r="BG193" i="8"/>
  <c r="BF193" i="8"/>
  <c r="T193" i="8"/>
  <c r="R193" i="8"/>
  <c r="P193" i="8"/>
  <c r="BI192" i="8"/>
  <c r="BH192" i="8"/>
  <c r="BG192" i="8"/>
  <c r="BF192" i="8"/>
  <c r="T192" i="8"/>
  <c r="R192" i="8"/>
  <c r="P192" i="8"/>
  <c r="BI191" i="8"/>
  <c r="BH191" i="8"/>
  <c r="BG191" i="8"/>
  <c r="BF191" i="8"/>
  <c r="T191" i="8"/>
  <c r="R191" i="8"/>
  <c r="P191" i="8"/>
  <c r="BI190" i="8"/>
  <c r="BH190" i="8"/>
  <c r="BG190" i="8"/>
  <c r="BF190" i="8"/>
  <c r="T190" i="8"/>
  <c r="R190" i="8"/>
  <c r="P190" i="8"/>
  <c r="BI189" i="8"/>
  <c r="BH189" i="8"/>
  <c r="BG189" i="8"/>
  <c r="BF189" i="8"/>
  <c r="T189" i="8"/>
  <c r="R189" i="8"/>
  <c r="P189" i="8"/>
  <c r="BI188" i="8"/>
  <c r="BH188" i="8"/>
  <c r="BG188" i="8"/>
  <c r="BF188" i="8"/>
  <c r="T188" i="8"/>
  <c r="R188" i="8"/>
  <c r="P188" i="8"/>
  <c r="BI187" i="8"/>
  <c r="BH187" i="8"/>
  <c r="BG187" i="8"/>
  <c r="BF187" i="8"/>
  <c r="T187" i="8"/>
  <c r="R187" i="8"/>
  <c r="P187" i="8"/>
  <c r="BI186" i="8"/>
  <c r="BH186" i="8"/>
  <c r="BG186" i="8"/>
  <c r="BF186" i="8"/>
  <c r="T186" i="8"/>
  <c r="R186" i="8"/>
  <c r="P186" i="8"/>
  <c r="BI185" i="8"/>
  <c r="BH185" i="8"/>
  <c r="BG185" i="8"/>
  <c r="BF185" i="8"/>
  <c r="T185" i="8"/>
  <c r="R185" i="8"/>
  <c r="P185" i="8"/>
  <c r="BI184" i="8"/>
  <c r="BH184" i="8"/>
  <c r="BG184" i="8"/>
  <c r="BF184" i="8"/>
  <c r="T184" i="8"/>
  <c r="R184" i="8"/>
  <c r="P184" i="8"/>
  <c r="BI183" i="8"/>
  <c r="BH183" i="8"/>
  <c r="BG183" i="8"/>
  <c r="BF183" i="8"/>
  <c r="T183" i="8"/>
  <c r="R183" i="8"/>
  <c r="P183" i="8"/>
  <c r="BI182" i="8"/>
  <c r="BH182" i="8"/>
  <c r="BG182" i="8"/>
  <c r="BF182" i="8"/>
  <c r="T182" i="8"/>
  <c r="R182" i="8"/>
  <c r="P182" i="8"/>
  <c r="BI181" i="8"/>
  <c r="BH181" i="8"/>
  <c r="BG181" i="8"/>
  <c r="BF181" i="8"/>
  <c r="T181" i="8"/>
  <c r="R181" i="8"/>
  <c r="P181" i="8"/>
  <c r="BI180" i="8"/>
  <c r="BH180" i="8"/>
  <c r="BG180" i="8"/>
  <c r="BF180" i="8"/>
  <c r="T180" i="8"/>
  <c r="R180" i="8"/>
  <c r="P180" i="8"/>
  <c r="BI179" i="8"/>
  <c r="BH179" i="8"/>
  <c r="BG179" i="8"/>
  <c r="BF179" i="8"/>
  <c r="T179" i="8"/>
  <c r="R179" i="8"/>
  <c r="P179" i="8"/>
  <c r="BI178" i="8"/>
  <c r="BH178" i="8"/>
  <c r="BG178" i="8"/>
  <c r="BF178" i="8"/>
  <c r="T178" i="8"/>
  <c r="R178" i="8"/>
  <c r="P178" i="8"/>
  <c r="BI177" i="8"/>
  <c r="BH177" i="8"/>
  <c r="BG177" i="8"/>
  <c r="BF177" i="8"/>
  <c r="T177" i="8"/>
  <c r="R177" i="8"/>
  <c r="P177" i="8"/>
  <c r="BI176" i="8"/>
  <c r="BH176" i="8"/>
  <c r="BG176" i="8"/>
  <c r="BF176" i="8"/>
  <c r="T176" i="8"/>
  <c r="R176" i="8"/>
  <c r="P176" i="8"/>
  <c r="BI175" i="8"/>
  <c r="BH175" i="8"/>
  <c r="BG175" i="8"/>
  <c r="BF175" i="8"/>
  <c r="T175" i="8"/>
  <c r="R175" i="8"/>
  <c r="P175" i="8"/>
  <c r="BI174" i="8"/>
  <c r="BH174" i="8"/>
  <c r="BG174" i="8"/>
  <c r="BF174" i="8"/>
  <c r="T174" i="8"/>
  <c r="R174" i="8"/>
  <c r="P174" i="8"/>
  <c r="BI173" i="8"/>
  <c r="BH173" i="8"/>
  <c r="BG173" i="8"/>
  <c r="BF173" i="8"/>
  <c r="T173" i="8"/>
  <c r="R173" i="8"/>
  <c r="P173" i="8"/>
  <c r="BI172" i="8"/>
  <c r="BH172" i="8"/>
  <c r="BG172" i="8"/>
  <c r="BF172" i="8"/>
  <c r="T172" i="8"/>
  <c r="R172" i="8"/>
  <c r="P172" i="8"/>
  <c r="BI170" i="8"/>
  <c r="BH170" i="8"/>
  <c r="BG170" i="8"/>
  <c r="BF170" i="8"/>
  <c r="T170" i="8"/>
  <c r="R170" i="8"/>
  <c r="P170" i="8"/>
  <c r="BI169" i="8"/>
  <c r="BH169" i="8"/>
  <c r="BG169" i="8"/>
  <c r="BF169" i="8"/>
  <c r="T169" i="8"/>
  <c r="R169" i="8"/>
  <c r="P169" i="8"/>
  <c r="BI168" i="8"/>
  <c r="BH168" i="8"/>
  <c r="BG168" i="8"/>
  <c r="BF168" i="8"/>
  <c r="T168" i="8"/>
  <c r="R168" i="8"/>
  <c r="P168" i="8"/>
  <c r="BI167" i="8"/>
  <c r="BH167" i="8"/>
  <c r="BG167" i="8"/>
  <c r="BF167" i="8"/>
  <c r="T167" i="8"/>
  <c r="R167" i="8"/>
  <c r="P167" i="8"/>
  <c r="BI166" i="8"/>
  <c r="BH166" i="8"/>
  <c r="BG166" i="8"/>
  <c r="BF166" i="8"/>
  <c r="T166" i="8"/>
  <c r="R166" i="8"/>
  <c r="P166" i="8"/>
  <c r="BI165" i="8"/>
  <c r="BH165" i="8"/>
  <c r="BG165" i="8"/>
  <c r="BF165" i="8"/>
  <c r="T165" i="8"/>
  <c r="R165" i="8"/>
  <c r="P165" i="8"/>
  <c r="BI164" i="8"/>
  <c r="BH164" i="8"/>
  <c r="BG164" i="8"/>
  <c r="BF164" i="8"/>
  <c r="T164" i="8"/>
  <c r="R164" i="8"/>
  <c r="P164" i="8"/>
  <c r="BI163" i="8"/>
  <c r="BH163" i="8"/>
  <c r="BG163" i="8"/>
  <c r="BF163" i="8"/>
  <c r="T163" i="8"/>
  <c r="R163" i="8"/>
  <c r="P163" i="8"/>
  <c r="BI162" i="8"/>
  <c r="BH162" i="8"/>
  <c r="BG162" i="8"/>
  <c r="BF162" i="8"/>
  <c r="T162" i="8"/>
  <c r="R162" i="8"/>
  <c r="P162" i="8"/>
  <c r="BI161" i="8"/>
  <c r="BH161" i="8"/>
  <c r="BG161" i="8"/>
  <c r="BF161" i="8"/>
  <c r="T161" i="8"/>
  <c r="R161" i="8"/>
  <c r="P161" i="8"/>
  <c r="BI160" i="8"/>
  <c r="BH160" i="8"/>
  <c r="BG160" i="8"/>
  <c r="BF160" i="8"/>
  <c r="T160" i="8"/>
  <c r="R160" i="8"/>
  <c r="P160" i="8"/>
  <c r="BI159" i="8"/>
  <c r="BH159" i="8"/>
  <c r="BG159" i="8"/>
  <c r="BF159" i="8"/>
  <c r="T159" i="8"/>
  <c r="R159" i="8"/>
  <c r="P159" i="8"/>
  <c r="BI158" i="8"/>
  <c r="BH158" i="8"/>
  <c r="BG158" i="8"/>
  <c r="BF158" i="8"/>
  <c r="T158" i="8"/>
  <c r="R158" i="8"/>
  <c r="P158" i="8"/>
  <c r="BI157" i="8"/>
  <c r="BH157" i="8"/>
  <c r="BG157" i="8"/>
  <c r="BF157" i="8"/>
  <c r="T157" i="8"/>
  <c r="R157" i="8"/>
  <c r="P157" i="8"/>
  <c r="BI156" i="8"/>
  <c r="BH156" i="8"/>
  <c r="BG156" i="8"/>
  <c r="BF156" i="8"/>
  <c r="T156" i="8"/>
  <c r="R156" i="8"/>
  <c r="P156" i="8"/>
  <c r="BI155" i="8"/>
  <c r="BH155" i="8"/>
  <c r="BG155" i="8"/>
  <c r="BF155" i="8"/>
  <c r="T155" i="8"/>
  <c r="R155" i="8"/>
  <c r="P155" i="8"/>
  <c r="BI154" i="8"/>
  <c r="BH154" i="8"/>
  <c r="BG154" i="8"/>
  <c r="BF154" i="8"/>
  <c r="T154" i="8"/>
  <c r="R154" i="8"/>
  <c r="P154" i="8"/>
  <c r="BI153" i="8"/>
  <c r="BH153" i="8"/>
  <c r="BG153" i="8"/>
  <c r="BF153" i="8"/>
  <c r="T153" i="8"/>
  <c r="R153" i="8"/>
  <c r="P153" i="8"/>
  <c r="BI152" i="8"/>
  <c r="BH152" i="8"/>
  <c r="BG152" i="8"/>
  <c r="BF152" i="8"/>
  <c r="T152" i="8"/>
  <c r="R152" i="8"/>
  <c r="P152" i="8"/>
  <c r="BI151" i="8"/>
  <c r="BH151" i="8"/>
  <c r="BG151" i="8"/>
  <c r="BF151" i="8"/>
  <c r="T151" i="8"/>
  <c r="R151" i="8"/>
  <c r="P151" i="8"/>
  <c r="BI150" i="8"/>
  <c r="BH150" i="8"/>
  <c r="BG150" i="8"/>
  <c r="BF150" i="8"/>
  <c r="T150" i="8"/>
  <c r="R150" i="8"/>
  <c r="P150" i="8"/>
  <c r="BI149" i="8"/>
  <c r="BH149" i="8"/>
  <c r="BG149" i="8"/>
  <c r="BF149" i="8"/>
  <c r="T149" i="8"/>
  <c r="R149" i="8"/>
  <c r="P149" i="8"/>
  <c r="BI148" i="8"/>
  <c r="BH148" i="8"/>
  <c r="BG148" i="8"/>
  <c r="BF148" i="8"/>
  <c r="T148" i="8"/>
  <c r="R148" i="8"/>
  <c r="P148" i="8"/>
  <c r="BI147" i="8"/>
  <c r="BH147" i="8"/>
  <c r="BG147" i="8"/>
  <c r="BF147" i="8"/>
  <c r="T147" i="8"/>
  <c r="R147" i="8"/>
  <c r="P147" i="8"/>
  <c r="BI146" i="8"/>
  <c r="BH146" i="8"/>
  <c r="BG146" i="8"/>
  <c r="BF146" i="8"/>
  <c r="T146" i="8"/>
  <c r="R146" i="8"/>
  <c r="P146" i="8"/>
  <c r="BI145" i="8"/>
  <c r="BH145" i="8"/>
  <c r="BG145" i="8"/>
  <c r="BF145" i="8"/>
  <c r="T145" i="8"/>
  <c r="R145" i="8"/>
  <c r="P145" i="8"/>
  <c r="BI144" i="8"/>
  <c r="BH144" i="8"/>
  <c r="BG144" i="8"/>
  <c r="BF144" i="8"/>
  <c r="T144" i="8"/>
  <c r="R144" i="8"/>
  <c r="P144" i="8"/>
  <c r="BI143" i="8"/>
  <c r="BH143" i="8"/>
  <c r="BG143" i="8"/>
  <c r="BF143" i="8"/>
  <c r="T143" i="8"/>
  <c r="R143" i="8"/>
  <c r="P143" i="8"/>
  <c r="BI142" i="8"/>
  <c r="BH142" i="8"/>
  <c r="BG142" i="8"/>
  <c r="BF142" i="8"/>
  <c r="T142" i="8"/>
  <c r="R142" i="8"/>
  <c r="P142" i="8"/>
  <c r="BI141" i="8"/>
  <c r="BH141" i="8"/>
  <c r="BG141" i="8"/>
  <c r="BF141" i="8"/>
  <c r="T141" i="8"/>
  <c r="R141" i="8"/>
  <c r="P141" i="8"/>
  <c r="BI140" i="8"/>
  <c r="BH140" i="8"/>
  <c r="BG140" i="8"/>
  <c r="BF140" i="8"/>
  <c r="T140" i="8"/>
  <c r="R140" i="8"/>
  <c r="P140" i="8"/>
  <c r="BI139" i="8"/>
  <c r="BH139" i="8"/>
  <c r="BG139" i="8"/>
  <c r="BF139" i="8"/>
  <c r="T139" i="8"/>
  <c r="R139" i="8"/>
  <c r="P139" i="8"/>
  <c r="BI138" i="8"/>
  <c r="BH138" i="8"/>
  <c r="BG138" i="8"/>
  <c r="BF138" i="8"/>
  <c r="T138" i="8"/>
  <c r="R138" i="8"/>
  <c r="P138" i="8"/>
  <c r="BI137" i="8"/>
  <c r="BH137" i="8"/>
  <c r="BG137" i="8"/>
  <c r="BF137" i="8"/>
  <c r="T137" i="8"/>
  <c r="R137" i="8"/>
  <c r="P137" i="8"/>
  <c r="BI136" i="8"/>
  <c r="BH136" i="8"/>
  <c r="BG136" i="8"/>
  <c r="BF136" i="8"/>
  <c r="T136" i="8"/>
  <c r="R136" i="8"/>
  <c r="P136" i="8"/>
  <c r="BI135" i="8"/>
  <c r="BH135" i="8"/>
  <c r="BG135" i="8"/>
  <c r="BF135" i="8"/>
  <c r="T135" i="8"/>
  <c r="R135" i="8"/>
  <c r="P135" i="8"/>
  <c r="BI134" i="8"/>
  <c r="BH134" i="8"/>
  <c r="BG134" i="8"/>
  <c r="BF134" i="8"/>
  <c r="T134" i="8"/>
  <c r="R134" i="8"/>
  <c r="P134" i="8"/>
  <c r="BI133" i="8"/>
  <c r="BH133" i="8"/>
  <c r="BG133" i="8"/>
  <c r="BF133" i="8"/>
  <c r="T133" i="8"/>
  <c r="R133" i="8"/>
  <c r="P133" i="8"/>
  <c r="BI132" i="8"/>
  <c r="BH132" i="8"/>
  <c r="BG132" i="8"/>
  <c r="BF132" i="8"/>
  <c r="T132" i="8"/>
  <c r="R132" i="8"/>
  <c r="P132" i="8"/>
  <c r="BI131" i="8"/>
  <c r="BH131" i="8"/>
  <c r="BG131" i="8"/>
  <c r="BF131" i="8"/>
  <c r="T131" i="8"/>
  <c r="R131" i="8"/>
  <c r="P131" i="8"/>
  <c r="BI130" i="8"/>
  <c r="BH130" i="8"/>
  <c r="BG130" i="8"/>
  <c r="BF130" i="8"/>
  <c r="T130" i="8"/>
  <c r="R130" i="8"/>
  <c r="P130" i="8"/>
  <c r="BI129" i="8"/>
  <c r="BH129" i="8"/>
  <c r="BG129" i="8"/>
  <c r="BF129" i="8"/>
  <c r="T129" i="8"/>
  <c r="R129" i="8"/>
  <c r="P129" i="8"/>
  <c r="BI128" i="8"/>
  <c r="BH128" i="8"/>
  <c r="BG128" i="8"/>
  <c r="BF128" i="8"/>
  <c r="T128" i="8"/>
  <c r="R128" i="8"/>
  <c r="P128" i="8"/>
  <c r="J120" i="8"/>
  <c r="F120" i="8"/>
  <c r="F118" i="8"/>
  <c r="E116" i="8"/>
  <c r="J91" i="8"/>
  <c r="F91" i="8"/>
  <c r="F89" i="8"/>
  <c r="E87" i="8"/>
  <c r="J24" i="8"/>
  <c r="E24" i="8"/>
  <c r="J92" i="8" s="1"/>
  <c r="J23" i="8"/>
  <c r="J18" i="8"/>
  <c r="E18" i="8"/>
  <c r="F121" i="8" s="1"/>
  <c r="J17" i="8"/>
  <c r="J12" i="8"/>
  <c r="J118" i="8"/>
  <c r="E7" i="8"/>
  <c r="E114" i="8"/>
  <c r="J37" i="7"/>
  <c r="J36" i="7"/>
  <c r="AY100" i="1"/>
  <c r="J35" i="7"/>
  <c r="AX100" i="1" s="1"/>
  <c r="BI231" i="7"/>
  <c r="BH231" i="7"/>
  <c r="BG231" i="7"/>
  <c r="BF231" i="7"/>
  <c r="T231" i="7"/>
  <c r="R231" i="7"/>
  <c r="P231" i="7"/>
  <c r="BI230" i="7"/>
  <c r="BH230" i="7"/>
  <c r="BG230" i="7"/>
  <c r="BF230" i="7"/>
  <c r="T230" i="7"/>
  <c r="R230" i="7"/>
  <c r="P230" i="7"/>
  <c r="BI228" i="7"/>
  <c r="BH228" i="7"/>
  <c r="BG228" i="7"/>
  <c r="BF228" i="7"/>
  <c r="T228" i="7"/>
  <c r="R228" i="7"/>
  <c r="P228" i="7"/>
  <c r="BI227" i="7"/>
  <c r="BH227" i="7"/>
  <c r="BG227" i="7"/>
  <c r="BF227" i="7"/>
  <c r="T227" i="7"/>
  <c r="R227" i="7"/>
  <c r="P227" i="7"/>
  <c r="BI225" i="7"/>
  <c r="BH225" i="7"/>
  <c r="BG225" i="7"/>
  <c r="BF225" i="7"/>
  <c r="T225" i="7"/>
  <c r="R225" i="7"/>
  <c r="P225" i="7"/>
  <c r="BI224" i="7"/>
  <c r="BH224" i="7"/>
  <c r="BG224" i="7"/>
  <c r="BF224" i="7"/>
  <c r="T224" i="7"/>
  <c r="R224" i="7"/>
  <c r="P224" i="7"/>
  <c r="BI222" i="7"/>
  <c r="BH222" i="7"/>
  <c r="BG222" i="7"/>
  <c r="BF222" i="7"/>
  <c r="T222" i="7"/>
  <c r="R222" i="7"/>
  <c r="P222" i="7"/>
  <c r="BI221" i="7"/>
  <c r="BH221" i="7"/>
  <c r="BG221" i="7"/>
  <c r="BF221" i="7"/>
  <c r="T221" i="7"/>
  <c r="R221" i="7"/>
  <c r="P221" i="7"/>
  <c r="BI219" i="7"/>
  <c r="BH219" i="7"/>
  <c r="BG219" i="7"/>
  <c r="BF219" i="7"/>
  <c r="T219" i="7"/>
  <c r="R219" i="7"/>
  <c r="P219" i="7"/>
  <c r="BI218" i="7"/>
  <c r="BH218" i="7"/>
  <c r="BG218" i="7"/>
  <c r="BF218" i="7"/>
  <c r="T218" i="7"/>
  <c r="R218" i="7"/>
  <c r="P218" i="7"/>
  <c r="BI217" i="7"/>
  <c r="BH217" i="7"/>
  <c r="BG217" i="7"/>
  <c r="BF217" i="7"/>
  <c r="T217" i="7"/>
  <c r="R217" i="7"/>
  <c r="P217" i="7"/>
  <c r="BI216" i="7"/>
  <c r="BH216" i="7"/>
  <c r="BG216" i="7"/>
  <c r="BF216" i="7"/>
  <c r="T216" i="7"/>
  <c r="R216" i="7"/>
  <c r="P216" i="7"/>
  <c r="BI215" i="7"/>
  <c r="BH215" i="7"/>
  <c r="BG215" i="7"/>
  <c r="BF215" i="7"/>
  <c r="T215" i="7"/>
  <c r="R215" i="7"/>
  <c r="P215" i="7"/>
  <c r="BI214" i="7"/>
  <c r="BH214" i="7"/>
  <c r="BG214" i="7"/>
  <c r="BF214" i="7"/>
  <c r="T214" i="7"/>
  <c r="R214" i="7"/>
  <c r="P214" i="7"/>
  <c r="BI213" i="7"/>
  <c r="BH213" i="7"/>
  <c r="BG213" i="7"/>
  <c r="BF213" i="7"/>
  <c r="T213" i="7"/>
  <c r="R213" i="7"/>
  <c r="P213" i="7"/>
  <c r="BI212" i="7"/>
  <c r="BH212" i="7"/>
  <c r="BG212" i="7"/>
  <c r="BF212" i="7"/>
  <c r="T212" i="7"/>
  <c r="R212" i="7"/>
  <c r="P212" i="7"/>
  <c r="BI211" i="7"/>
  <c r="BH211" i="7"/>
  <c r="BG211" i="7"/>
  <c r="BF211" i="7"/>
  <c r="T211" i="7"/>
  <c r="R211" i="7"/>
  <c r="P211" i="7"/>
  <c r="BI210" i="7"/>
  <c r="BH210" i="7"/>
  <c r="BG210" i="7"/>
  <c r="BF210" i="7"/>
  <c r="T210" i="7"/>
  <c r="R210" i="7"/>
  <c r="P210" i="7"/>
  <c r="BI209" i="7"/>
  <c r="BH209" i="7"/>
  <c r="BG209" i="7"/>
  <c r="BF209" i="7"/>
  <c r="T209" i="7"/>
  <c r="R209" i="7"/>
  <c r="P209" i="7"/>
  <c r="BI208" i="7"/>
  <c r="BH208" i="7"/>
  <c r="BG208" i="7"/>
  <c r="BF208" i="7"/>
  <c r="T208" i="7"/>
  <c r="R208" i="7"/>
  <c r="P208" i="7"/>
  <c r="BI207" i="7"/>
  <c r="BH207" i="7"/>
  <c r="BG207" i="7"/>
  <c r="BF207" i="7"/>
  <c r="T207" i="7"/>
  <c r="R207" i="7"/>
  <c r="P207" i="7"/>
  <c r="BI206" i="7"/>
  <c r="BH206" i="7"/>
  <c r="BG206" i="7"/>
  <c r="BF206" i="7"/>
  <c r="T206" i="7"/>
  <c r="R206" i="7"/>
  <c r="P206" i="7"/>
  <c r="BI205" i="7"/>
  <c r="BH205" i="7"/>
  <c r="BG205" i="7"/>
  <c r="BF205" i="7"/>
  <c r="T205" i="7"/>
  <c r="R205" i="7"/>
  <c r="P205" i="7"/>
  <c r="BI204" i="7"/>
  <c r="BH204" i="7"/>
  <c r="BG204" i="7"/>
  <c r="BF204" i="7"/>
  <c r="T204" i="7"/>
  <c r="R204" i="7"/>
  <c r="P204" i="7"/>
  <c r="BI203" i="7"/>
  <c r="BH203" i="7"/>
  <c r="BG203" i="7"/>
  <c r="BF203" i="7"/>
  <c r="T203" i="7"/>
  <c r="R203" i="7"/>
  <c r="P203" i="7"/>
  <c r="BI202" i="7"/>
  <c r="BH202" i="7"/>
  <c r="BG202" i="7"/>
  <c r="BF202" i="7"/>
  <c r="T202" i="7"/>
  <c r="R202" i="7"/>
  <c r="P202" i="7"/>
  <c r="BI201" i="7"/>
  <c r="BH201" i="7"/>
  <c r="BG201" i="7"/>
  <c r="BF201" i="7"/>
  <c r="T201" i="7"/>
  <c r="R201" i="7"/>
  <c r="P201" i="7"/>
  <c r="BI200" i="7"/>
  <c r="BH200" i="7"/>
  <c r="BG200" i="7"/>
  <c r="BF200" i="7"/>
  <c r="T200" i="7"/>
  <c r="R200" i="7"/>
  <c r="P200" i="7"/>
  <c r="BI199" i="7"/>
  <c r="BH199" i="7"/>
  <c r="BG199" i="7"/>
  <c r="BF199" i="7"/>
  <c r="T199" i="7"/>
  <c r="R199" i="7"/>
  <c r="P199" i="7"/>
  <c r="BI198" i="7"/>
  <c r="BH198" i="7"/>
  <c r="BG198" i="7"/>
  <c r="BF198" i="7"/>
  <c r="T198" i="7"/>
  <c r="R198" i="7"/>
  <c r="P198" i="7"/>
  <c r="BI197" i="7"/>
  <c r="BH197" i="7"/>
  <c r="BG197" i="7"/>
  <c r="BF197" i="7"/>
  <c r="T197" i="7"/>
  <c r="R197" i="7"/>
  <c r="P197" i="7"/>
  <c r="BI196" i="7"/>
  <c r="BH196" i="7"/>
  <c r="BG196" i="7"/>
  <c r="BF196" i="7"/>
  <c r="T196" i="7"/>
  <c r="R196" i="7"/>
  <c r="P196" i="7"/>
  <c r="BI194" i="7"/>
  <c r="BH194" i="7"/>
  <c r="BG194" i="7"/>
  <c r="BF194" i="7"/>
  <c r="T194" i="7"/>
  <c r="R194" i="7"/>
  <c r="P194" i="7"/>
  <c r="BI193" i="7"/>
  <c r="BH193" i="7"/>
  <c r="BG193" i="7"/>
  <c r="BF193" i="7"/>
  <c r="T193" i="7"/>
  <c r="R193" i="7"/>
  <c r="P193" i="7"/>
  <c r="BI192" i="7"/>
  <c r="BH192" i="7"/>
  <c r="BG192" i="7"/>
  <c r="BF192" i="7"/>
  <c r="T192" i="7"/>
  <c r="R192" i="7"/>
  <c r="P192" i="7"/>
  <c r="BI191" i="7"/>
  <c r="BH191" i="7"/>
  <c r="BG191" i="7"/>
  <c r="BF191" i="7"/>
  <c r="T191" i="7"/>
  <c r="R191" i="7"/>
  <c r="P191" i="7"/>
  <c r="BI190" i="7"/>
  <c r="BH190" i="7"/>
  <c r="BG190" i="7"/>
  <c r="BF190" i="7"/>
  <c r="T190" i="7"/>
  <c r="R190" i="7"/>
  <c r="P190" i="7"/>
  <c r="BI189" i="7"/>
  <c r="BH189" i="7"/>
  <c r="BG189" i="7"/>
  <c r="BF189" i="7"/>
  <c r="T189" i="7"/>
  <c r="R189" i="7"/>
  <c r="P189" i="7"/>
  <c r="BI187" i="7"/>
  <c r="BH187" i="7"/>
  <c r="BG187" i="7"/>
  <c r="BF187" i="7"/>
  <c r="T187" i="7"/>
  <c r="R187" i="7"/>
  <c r="P187" i="7"/>
  <c r="BI186" i="7"/>
  <c r="BH186" i="7"/>
  <c r="BG186" i="7"/>
  <c r="BF186" i="7"/>
  <c r="T186" i="7"/>
  <c r="R186" i="7"/>
  <c r="P186" i="7"/>
  <c r="BI185" i="7"/>
  <c r="BH185" i="7"/>
  <c r="BG185" i="7"/>
  <c r="BF185" i="7"/>
  <c r="T185" i="7"/>
  <c r="R185" i="7"/>
  <c r="P185" i="7"/>
  <c r="BI184" i="7"/>
  <c r="BH184" i="7"/>
  <c r="BG184" i="7"/>
  <c r="BF184" i="7"/>
  <c r="T184" i="7"/>
  <c r="R184" i="7"/>
  <c r="P184" i="7"/>
  <c r="BI183" i="7"/>
  <c r="BH183" i="7"/>
  <c r="BG183" i="7"/>
  <c r="BF183" i="7"/>
  <c r="T183" i="7"/>
  <c r="R183" i="7"/>
  <c r="P183" i="7"/>
  <c r="BI182" i="7"/>
  <c r="BH182" i="7"/>
  <c r="BG182" i="7"/>
  <c r="BF182" i="7"/>
  <c r="T182" i="7"/>
  <c r="R182" i="7"/>
  <c r="P182" i="7"/>
  <c r="BI181" i="7"/>
  <c r="BH181" i="7"/>
  <c r="BG181" i="7"/>
  <c r="BF181" i="7"/>
  <c r="T181" i="7"/>
  <c r="R181" i="7"/>
  <c r="P181" i="7"/>
  <c r="BI180" i="7"/>
  <c r="BH180" i="7"/>
  <c r="BG180" i="7"/>
  <c r="BF180" i="7"/>
  <c r="T180" i="7"/>
  <c r="R180" i="7"/>
  <c r="P180" i="7"/>
  <c r="BI179" i="7"/>
  <c r="BH179" i="7"/>
  <c r="BG179" i="7"/>
  <c r="BF179" i="7"/>
  <c r="T179" i="7"/>
  <c r="R179" i="7"/>
  <c r="P179" i="7"/>
  <c r="BI178" i="7"/>
  <c r="BH178" i="7"/>
  <c r="BG178" i="7"/>
  <c r="BF178" i="7"/>
  <c r="T178" i="7"/>
  <c r="R178" i="7"/>
  <c r="P178" i="7"/>
  <c r="BI177" i="7"/>
  <c r="BH177" i="7"/>
  <c r="BG177" i="7"/>
  <c r="BF177" i="7"/>
  <c r="T177" i="7"/>
  <c r="R177" i="7"/>
  <c r="P177" i="7"/>
  <c r="BI176" i="7"/>
  <c r="BH176" i="7"/>
  <c r="BG176" i="7"/>
  <c r="BF176" i="7"/>
  <c r="T176" i="7"/>
  <c r="R176" i="7"/>
  <c r="P176" i="7"/>
  <c r="BI175" i="7"/>
  <c r="BH175" i="7"/>
  <c r="BG175" i="7"/>
  <c r="BF175" i="7"/>
  <c r="T175" i="7"/>
  <c r="R175" i="7"/>
  <c r="P175" i="7"/>
  <c r="BI174" i="7"/>
  <c r="BH174" i="7"/>
  <c r="BG174" i="7"/>
  <c r="BF174" i="7"/>
  <c r="T174" i="7"/>
  <c r="R174" i="7"/>
  <c r="P174" i="7"/>
  <c r="BI173" i="7"/>
  <c r="BH173" i="7"/>
  <c r="BG173" i="7"/>
  <c r="BF173" i="7"/>
  <c r="T173" i="7"/>
  <c r="R173" i="7"/>
  <c r="P173" i="7"/>
  <c r="BI172" i="7"/>
  <c r="BH172" i="7"/>
  <c r="BG172" i="7"/>
  <c r="BF172" i="7"/>
  <c r="T172" i="7"/>
  <c r="R172" i="7"/>
  <c r="P172" i="7"/>
  <c r="BI170" i="7"/>
  <c r="BH170" i="7"/>
  <c r="BG170" i="7"/>
  <c r="BF170" i="7"/>
  <c r="T170" i="7"/>
  <c r="R170" i="7"/>
  <c r="P170" i="7"/>
  <c r="BI169" i="7"/>
  <c r="BH169" i="7"/>
  <c r="BG169" i="7"/>
  <c r="BF169" i="7"/>
  <c r="T169" i="7"/>
  <c r="R169" i="7"/>
  <c r="P169" i="7"/>
  <c r="BI168" i="7"/>
  <c r="BH168" i="7"/>
  <c r="BG168" i="7"/>
  <c r="BF168" i="7"/>
  <c r="T168" i="7"/>
  <c r="R168" i="7"/>
  <c r="P168" i="7"/>
  <c r="BI167" i="7"/>
  <c r="BH167" i="7"/>
  <c r="BG167" i="7"/>
  <c r="BF167" i="7"/>
  <c r="T167" i="7"/>
  <c r="R167" i="7"/>
  <c r="P167" i="7"/>
  <c r="BI166" i="7"/>
  <c r="BH166" i="7"/>
  <c r="BG166" i="7"/>
  <c r="BF166" i="7"/>
  <c r="T166" i="7"/>
  <c r="R166" i="7"/>
  <c r="P166" i="7"/>
  <c r="BI165" i="7"/>
  <c r="BH165" i="7"/>
  <c r="BG165" i="7"/>
  <c r="BF165" i="7"/>
  <c r="T165" i="7"/>
  <c r="R165" i="7"/>
  <c r="P165" i="7"/>
  <c r="BI163" i="7"/>
  <c r="BH163" i="7"/>
  <c r="BG163" i="7"/>
  <c r="BF163" i="7"/>
  <c r="T163" i="7"/>
  <c r="R163" i="7"/>
  <c r="P163" i="7"/>
  <c r="BI162" i="7"/>
  <c r="BH162" i="7"/>
  <c r="BG162" i="7"/>
  <c r="BF162" i="7"/>
  <c r="T162" i="7"/>
  <c r="R162" i="7"/>
  <c r="P162" i="7"/>
  <c r="BI161" i="7"/>
  <c r="BH161" i="7"/>
  <c r="BG161" i="7"/>
  <c r="BF161" i="7"/>
  <c r="T161" i="7"/>
  <c r="R161" i="7"/>
  <c r="P161" i="7"/>
  <c r="BI160" i="7"/>
  <c r="BH160" i="7"/>
  <c r="BG160" i="7"/>
  <c r="BF160" i="7"/>
  <c r="T160" i="7"/>
  <c r="R160" i="7"/>
  <c r="P160" i="7"/>
  <c r="BI159" i="7"/>
  <c r="BH159" i="7"/>
  <c r="BG159" i="7"/>
  <c r="BF159" i="7"/>
  <c r="T159" i="7"/>
  <c r="R159" i="7"/>
  <c r="P159" i="7"/>
  <c r="BI158" i="7"/>
  <c r="BH158" i="7"/>
  <c r="BG158" i="7"/>
  <c r="BF158" i="7"/>
  <c r="T158" i="7"/>
  <c r="R158" i="7"/>
  <c r="P158" i="7"/>
  <c r="BI157" i="7"/>
  <c r="BH157" i="7"/>
  <c r="BG157" i="7"/>
  <c r="BF157" i="7"/>
  <c r="T157" i="7"/>
  <c r="R157" i="7"/>
  <c r="P157" i="7"/>
  <c r="BI156" i="7"/>
  <c r="BH156" i="7"/>
  <c r="BG156" i="7"/>
  <c r="BF156" i="7"/>
  <c r="T156" i="7"/>
  <c r="R156" i="7"/>
  <c r="P156" i="7"/>
  <c r="BI155" i="7"/>
  <c r="BH155" i="7"/>
  <c r="BG155" i="7"/>
  <c r="BF155" i="7"/>
  <c r="T155" i="7"/>
  <c r="R155" i="7"/>
  <c r="P155" i="7"/>
  <c r="BI154" i="7"/>
  <c r="BH154" i="7"/>
  <c r="BG154" i="7"/>
  <c r="BF154" i="7"/>
  <c r="T154" i="7"/>
  <c r="R154" i="7"/>
  <c r="P154" i="7"/>
  <c r="BI153" i="7"/>
  <c r="BH153" i="7"/>
  <c r="BG153" i="7"/>
  <c r="BF153" i="7"/>
  <c r="T153" i="7"/>
  <c r="R153" i="7"/>
  <c r="P153" i="7"/>
  <c r="BI152" i="7"/>
  <c r="BH152" i="7"/>
  <c r="BG152" i="7"/>
  <c r="BF152" i="7"/>
  <c r="T152" i="7"/>
  <c r="R152" i="7"/>
  <c r="P152" i="7"/>
  <c r="BI151" i="7"/>
  <c r="BH151" i="7"/>
  <c r="BG151" i="7"/>
  <c r="BF151" i="7"/>
  <c r="T151" i="7"/>
  <c r="R151" i="7"/>
  <c r="P151" i="7"/>
  <c r="BI150" i="7"/>
  <c r="BH150" i="7"/>
  <c r="BG150" i="7"/>
  <c r="BF150" i="7"/>
  <c r="T150" i="7"/>
  <c r="R150" i="7"/>
  <c r="P150" i="7"/>
  <c r="BI149" i="7"/>
  <c r="BH149" i="7"/>
  <c r="BG149" i="7"/>
  <c r="BF149" i="7"/>
  <c r="T149" i="7"/>
  <c r="R149" i="7"/>
  <c r="P149" i="7"/>
  <c r="BI148" i="7"/>
  <c r="BH148" i="7"/>
  <c r="BG148" i="7"/>
  <c r="BF148" i="7"/>
  <c r="T148" i="7"/>
  <c r="R148" i="7"/>
  <c r="P148" i="7"/>
  <c r="BI147" i="7"/>
  <c r="BH147" i="7"/>
  <c r="BG147" i="7"/>
  <c r="BF147" i="7"/>
  <c r="T147" i="7"/>
  <c r="R147" i="7"/>
  <c r="P147" i="7"/>
  <c r="BI146" i="7"/>
  <c r="BH146" i="7"/>
  <c r="BG146" i="7"/>
  <c r="BF146" i="7"/>
  <c r="T146" i="7"/>
  <c r="R146" i="7"/>
  <c r="P146" i="7"/>
  <c r="BI145" i="7"/>
  <c r="BH145" i="7"/>
  <c r="BG145" i="7"/>
  <c r="BF145" i="7"/>
  <c r="T145" i="7"/>
  <c r="R145" i="7"/>
  <c r="P145" i="7"/>
  <c r="BI144" i="7"/>
  <c r="BH144" i="7"/>
  <c r="BG144" i="7"/>
  <c r="BF144" i="7"/>
  <c r="T144" i="7"/>
  <c r="R144" i="7"/>
  <c r="P144" i="7"/>
  <c r="BI143" i="7"/>
  <c r="BH143" i="7"/>
  <c r="BG143" i="7"/>
  <c r="BF143" i="7"/>
  <c r="T143" i="7"/>
  <c r="R143" i="7"/>
  <c r="P143" i="7"/>
  <c r="BI142" i="7"/>
  <c r="BH142" i="7"/>
  <c r="BG142" i="7"/>
  <c r="BF142" i="7"/>
  <c r="T142" i="7"/>
  <c r="R142" i="7"/>
  <c r="P142" i="7"/>
  <c r="BI140" i="7"/>
  <c r="BH140" i="7"/>
  <c r="BG140" i="7"/>
  <c r="BF140" i="7"/>
  <c r="T140" i="7"/>
  <c r="R140" i="7"/>
  <c r="P140" i="7"/>
  <c r="BI139" i="7"/>
  <c r="BH139" i="7"/>
  <c r="BG139" i="7"/>
  <c r="BF139" i="7"/>
  <c r="T139" i="7"/>
  <c r="R139" i="7"/>
  <c r="P139" i="7"/>
  <c r="BI138" i="7"/>
  <c r="BH138" i="7"/>
  <c r="BG138" i="7"/>
  <c r="BF138" i="7"/>
  <c r="T138" i="7"/>
  <c r="R138" i="7"/>
  <c r="P138" i="7"/>
  <c r="BI137" i="7"/>
  <c r="BH137" i="7"/>
  <c r="BG137" i="7"/>
  <c r="BF137" i="7"/>
  <c r="T137" i="7"/>
  <c r="R137" i="7"/>
  <c r="P137" i="7"/>
  <c r="BI136" i="7"/>
  <c r="BH136" i="7"/>
  <c r="BG136" i="7"/>
  <c r="BF136" i="7"/>
  <c r="T136" i="7"/>
  <c r="R136" i="7"/>
  <c r="P136" i="7"/>
  <c r="BI135" i="7"/>
  <c r="BH135" i="7"/>
  <c r="BG135" i="7"/>
  <c r="BF135" i="7"/>
  <c r="T135" i="7"/>
  <c r="R135" i="7"/>
  <c r="P135" i="7"/>
  <c r="BI134" i="7"/>
  <c r="BH134" i="7"/>
  <c r="BG134" i="7"/>
  <c r="BF134" i="7"/>
  <c r="T134" i="7"/>
  <c r="R134" i="7"/>
  <c r="P134" i="7"/>
  <c r="BI133" i="7"/>
  <c r="BH133" i="7"/>
  <c r="BG133" i="7"/>
  <c r="BF133" i="7"/>
  <c r="T133" i="7"/>
  <c r="R133" i="7"/>
  <c r="P133" i="7"/>
  <c r="BI132" i="7"/>
  <c r="BH132" i="7"/>
  <c r="BG132" i="7"/>
  <c r="BF132" i="7"/>
  <c r="T132" i="7"/>
  <c r="R132" i="7"/>
  <c r="P132" i="7"/>
  <c r="BI131" i="7"/>
  <c r="BH131" i="7"/>
  <c r="BG131" i="7"/>
  <c r="BF131" i="7"/>
  <c r="T131" i="7"/>
  <c r="R131" i="7"/>
  <c r="P131" i="7"/>
  <c r="BI130" i="7"/>
  <c r="BH130" i="7"/>
  <c r="BG130" i="7"/>
  <c r="BF130" i="7"/>
  <c r="T130" i="7"/>
  <c r="R130" i="7"/>
  <c r="P130" i="7"/>
  <c r="BI129" i="7"/>
  <c r="BH129" i="7"/>
  <c r="BG129" i="7"/>
  <c r="BF129" i="7"/>
  <c r="T129" i="7"/>
  <c r="R129" i="7"/>
  <c r="P129" i="7"/>
  <c r="BI128" i="7"/>
  <c r="BH128" i="7"/>
  <c r="BG128" i="7"/>
  <c r="BF128" i="7"/>
  <c r="T128" i="7"/>
  <c r="R128" i="7"/>
  <c r="P128" i="7"/>
  <c r="BI127" i="7"/>
  <c r="BH127" i="7"/>
  <c r="BG127" i="7"/>
  <c r="BF127" i="7"/>
  <c r="T127" i="7"/>
  <c r="R127" i="7"/>
  <c r="P127" i="7"/>
  <c r="BI126" i="7"/>
  <c r="BH126" i="7"/>
  <c r="BG126" i="7"/>
  <c r="BF126" i="7"/>
  <c r="T126" i="7"/>
  <c r="R126" i="7"/>
  <c r="P126" i="7"/>
  <c r="BI125" i="7"/>
  <c r="BH125" i="7"/>
  <c r="BG125" i="7"/>
  <c r="BF125" i="7"/>
  <c r="T125" i="7"/>
  <c r="R125" i="7"/>
  <c r="P125" i="7"/>
  <c r="J119" i="7"/>
  <c r="F119" i="7"/>
  <c r="F117" i="7"/>
  <c r="E115" i="7"/>
  <c r="J91" i="7"/>
  <c r="F91" i="7"/>
  <c r="F89" i="7"/>
  <c r="E87" i="7"/>
  <c r="J24" i="7"/>
  <c r="E24" i="7"/>
  <c r="J92" i="7"/>
  <c r="J23" i="7"/>
  <c r="J18" i="7"/>
  <c r="E18" i="7"/>
  <c r="F92" i="7"/>
  <c r="J17" i="7"/>
  <c r="J12" i="7"/>
  <c r="J117" i="7" s="1"/>
  <c r="E7" i="7"/>
  <c r="E85" i="7" s="1"/>
  <c r="J37" i="6"/>
  <c r="J36" i="6"/>
  <c r="AY99" i="1"/>
  <c r="J35" i="6"/>
  <c r="AX99" i="1"/>
  <c r="BI319" i="6"/>
  <c r="BH319" i="6"/>
  <c r="BG319" i="6"/>
  <c r="BF319" i="6"/>
  <c r="T319" i="6"/>
  <c r="R319" i="6"/>
  <c r="P319" i="6"/>
  <c r="BI317" i="6"/>
  <c r="BH317" i="6"/>
  <c r="BG317" i="6"/>
  <c r="BF317" i="6"/>
  <c r="T317" i="6"/>
  <c r="R317" i="6"/>
  <c r="P317" i="6"/>
  <c r="BI315" i="6"/>
  <c r="BH315" i="6"/>
  <c r="BG315" i="6"/>
  <c r="BF315" i="6"/>
  <c r="T315" i="6"/>
  <c r="R315" i="6"/>
  <c r="P315" i="6"/>
  <c r="BI314" i="6"/>
  <c r="BH314" i="6"/>
  <c r="BG314" i="6"/>
  <c r="BF314" i="6"/>
  <c r="T314" i="6"/>
  <c r="R314" i="6"/>
  <c r="P314" i="6"/>
  <c r="BI313" i="6"/>
  <c r="BH313" i="6"/>
  <c r="BG313" i="6"/>
  <c r="BF313" i="6"/>
  <c r="T313" i="6"/>
  <c r="R313" i="6"/>
  <c r="P313" i="6"/>
  <c r="BI312" i="6"/>
  <c r="BH312" i="6"/>
  <c r="BG312" i="6"/>
  <c r="BF312" i="6"/>
  <c r="T312" i="6"/>
  <c r="R312" i="6"/>
  <c r="P312" i="6"/>
  <c r="BI311" i="6"/>
  <c r="BH311" i="6"/>
  <c r="BG311" i="6"/>
  <c r="BF311" i="6"/>
  <c r="T311" i="6"/>
  <c r="R311" i="6"/>
  <c r="P311" i="6"/>
  <c r="BI310" i="6"/>
  <c r="BH310" i="6"/>
  <c r="BG310" i="6"/>
  <c r="BF310" i="6"/>
  <c r="T310" i="6"/>
  <c r="R310" i="6"/>
  <c r="P310" i="6"/>
  <c r="BI308" i="6"/>
  <c r="BH308" i="6"/>
  <c r="BG308" i="6"/>
  <c r="BF308" i="6"/>
  <c r="T308" i="6"/>
  <c r="R308" i="6"/>
  <c r="P308" i="6"/>
  <c r="BI307" i="6"/>
  <c r="BH307" i="6"/>
  <c r="BG307" i="6"/>
  <c r="BF307" i="6"/>
  <c r="T307" i="6"/>
  <c r="R307" i="6"/>
  <c r="P307" i="6"/>
  <c r="BI305" i="6"/>
  <c r="BH305" i="6"/>
  <c r="BG305" i="6"/>
  <c r="BF305" i="6"/>
  <c r="T305" i="6"/>
  <c r="R305" i="6"/>
  <c r="P305" i="6"/>
  <c r="BI304" i="6"/>
  <c r="BH304" i="6"/>
  <c r="BG304" i="6"/>
  <c r="BF304" i="6"/>
  <c r="T304" i="6"/>
  <c r="R304" i="6"/>
  <c r="P304" i="6"/>
  <c r="BI303" i="6"/>
  <c r="BH303" i="6"/>
  <c r="BG303" i="6"/>
  <c r="BF303" i="6"/>
  <c r="T303" i="6"/>
  <c r="R303" i="6"/>
  <c r="P303" i="6"/>
  <c r="BI302" i="6"/>
  <c r="BH302" i="6"/>
  <c r="BG302" i="6"/>
  <c r="BF302" i="6"/>
  <c r="T302" i="6"/>
  <c r="R302" i="6"/>
  <c r="P302" i="6"/>
  <c r="BI301" i="6"/>
  <c r="BH301" i="6"/>
  <c r="BG301" i="6"/>
  <c r="BF301" i="6"/>
  <c r="T301" i="6"/>
  <c r="R301" i="6"/>
  <c r="P301" i="6"/>
  <c r="BI300" i="6"/>
  <c r="BH300" i="6"/>
  <c r="BG300" i="6"/>
  <c r="BF300" i="6"/>
  <c r="T300" i="6"/>
  <c r="R300" i="6"/>
  <c r="P300" i="6"/>
  <c r="BI299" i="6"/>
  <c r="BH299" i="6"/>
  <c r="BG299" i="6"/>
  <c r="BF299" i="6"/>
  <c r="T299" i="6"/>
  <c r="R299" i="6"/>
  <c r="P299" i="6"/>
  <c r="BI298" i="6"/>
  <c r="BH298" i="6"/>
  <c r="BG298" i="6"/>
  <c r="BF298" i="6"/>
  <c r="T298" i="6"/>
  <c r="R298" i="6"/>
  <c r="P298" i="6"/>
  <c r="BI297" i="6"/>
  <c r="BH297" i="6"/>
  <c r="BG297" i="6"/>
  <c r="BF297" i="6"/>
  <c r="T297" i="6"/>
  <c r="R297" i="6"/>
  <c r="P297" i="6"/>
  <c r="BI296" i="6"/>
  <c r="BH296" i="6"/>
  <c r="BG296" i="6"/>
  <c r="BF296" i="6"/>
  <c r="T296" i="6"/>
  <c r="R296" i="6"/>
  <c r="P296" i="6"/>
  <c r="BI295" i="6"/>
  <c r="BH295" i="6"/>
  <c r="BG295" i="6"/>
  <c r="BF295" i="6"/>
  <c r="T295" i="6"/>
  <c r="R295" i="6"/>
  <c r="P295" i="6"/>
  <c r="BI293" i="6"/>
  <c r="BH293" i="6"/>
  <c r="BG293" i="6"/>
  <c r="BF293" i="6"/>
  <c r="T293" i="6"/>
  <c r="R293" i="6"/>
  <c r="P293" i="6"/>
  <c r="BI291" i="6"/>
  <c r="BH291" i="6"/>
  <c r="BG291" i="6"/>
  <c r="BF291" i="6"/>
  <c r="T291" i="6"/>
  <c r="R291" i="6"/>
  <c r="P291" i="6"/>
  <c r="BI289" i="6"/>
  <c r="BH289" i="6"/>
  <c r="BG289" i="6"/>
  <c r="BF289" i="6"/>
  <c r="T289" i="6"/>
  <c r="R289" i="6"/>
  <c r="P289" i="6"/>
  <c r="BI288" i="6"/>
  <c r="BH288" i="6"/>
  <c r="BG288" i="6"/>
  <c r="BF288" i="6"/>
  <c r="T288" i="6"/>
  <c r="R288" i="6"/>
  <c r="P288" i="6"/>
  <c r="BI287" i="6"/>
  <c r="BH287" i="6"/>
  <c r="BG287" i="6"/>
  <c r="BF287" i="6"/>
  <c r="T287" i="6"/>
  <c r="R287" i="6"/>
  <c r="P287" i="6"/>
  <c r="BI286" i="6"/>
  <c r="BH286" i="6"/>
  <c r="BG286" i="6"/>
  <c r="BF286" i="6"/>
  <c r="T286" i="6"/>
  <c r="R286" i="6"/>
  <c r="P286" i="6"/>
  <c r="BI285" i="6"/>
  <c r="BH285" i="6"/>
  <c r="BG285" i="6"/>
  <c r="BF285" i="6"/>
  <c r="T285" i="6"/>
  <c r="R285" i="6"/>
  <c r="P285" i="6"/>
  <c r="BI284" i="6"/>
  <c r="BH284" i="6"/>
  <c r="BG284" i="6"/>
  <c r="BF284" i="6"/>
  <c r="T284" i="6"/>
  <c r="R284" i="6"/>
  <c r="P284" i="6"/>
  <c r="BI283" i="6"/>
  <c r="BH283" i="6"/>
  <c r="BG283" i="6"/>
  <c r="BF283" i="6"/>
  <c r="T283" i="6"/>
  <c r="R283" i="6"/>
  <c r="P283" i="6"/>
  <c r="BI282" i="6"/>
  <c r="BH282" i="6"/>
  <c r="BG282" i="6"/>
  <c r="BF282" i="6"/>
  <c r="T282" i="6"/>
  <c r="R282" i="6"/>
  <c r="P282" i="6"/>
  <c r="BI281" i="6"/>
  <c r="BH281" i="6"/>
  <c r="BG281" i="6"/>
  <c r="BF281" i="6"/>
  <c r="T281" i="6"/>
  <c r="R281" i="6"/>
  <c r="P281" i="6"/>
  <c r="BI280" i="6"/>
  <c r="BH280" i="6"/>
  <c r="BG280" i="6"/>
  <c r="BF280" i="6"/>
  <c r="T280" i="6"/>
  <c r="R280" i="6"/>
  <c r="P280" i="6"/>
  <c r="BI279" i="6"/>
  <c r="BH279" i="6"/>
  <c r="BG279" i="6"/>
  <c r="BF279" i="6"/>
  <c r="T279" i="6"/>
  <c r="R279" i="6"/>
  <c r="P279" i="6"/>
  <c r="BI278" i="6"/>
  <c r="BH278" i="6"/>
  <c r="BG278" i="6"/>
  <c r="BF278" i="6"/>
  <c r="T278" i="6"/>
  <c r="R278" i="6"/>
  <c r="P278" i="6"/>
  <c r="BI277" i="6"/>
  <c r="BH277" i="6"/>
  <c r="BG277" i="6"/>
  <c r="BF277" i="6"/>
  <c r="T277" i="6"/>
  <c r="R277" i="6"/>
  <c r="P277" i="6"/>
  <c r="BI276" i="6"/>
  <c r="BH276" i="6"/>
  <c r="BG276" i="6"/>
  <c r="BF276" i="6"/>
  <c r="T276" i="6"/>
  <c r="R276" i="6"/>
  <c r="P276" i="6"/>
  <c r="BI275" i="6"/>
  <c r="BH275" i="6"/>
  <c r="BG275" i="6"/>
  <c r="BF275" i="6"/>
  <c r="T275" i="6"/>
  <c r="R275" i="6"/>
  <c r="P275" i="6"/>
  <c r="BI273" i="6"/>
  <c r="BH273" i="6"/>
  <c r="BG273" i="6"/>
  <c r="BF273" i="6"/>
  <c r="T273" i="6"/>
  <c r="R273" i="6"/>
  <c r="P273" i="6"/>
  <c r="BI271" i="6"/>
  <c r="BH271" i="6"/>
  <c r="BG271" i="6"/>
  <c r="BF271" i="6"/>
  <c r="T271" i="6"/>
  <c r="R271" i="6"/>
  <c r="P271" i="6"/>
  <c r="BI270" i="6"/>
  <c r="BH270" i="6"/>
  <c r="BG270" i="6"/>
  <c r="BF270" i="6"/>
  <c r="T270" i="6"/>
  <c r="R270" i="6"/>
  <c r="P270" i="6"/>
  <c r="BI268" i="6"/>
  <c r="BH268" i="6"/>
  <c r="BG268" i="6"/>
  <c r="BF268" i="6"/>
  <c r="T268" i="6"/>
  <c r="R268" i="6"/>
  <c r="P268" i="6"/>
  <c r="BI267" i="6"/>
  <c r="BH267" i="6"/>
  <c r="BG267" i="6"/>
  <c r="BF267" i="6"/>
  <c r="T267" i="6"/>
  <c r="R267" i="6"/>
  <c r="P267" i="6"/>
  <c r="BI266" i="6"/>
  <c r="BH266" i="6"/>
  <c r="BG266" i="6"/>
  <c r="BF266" i="6"/>
  <c r="T266" i="6"/>
  <c r="R266" i="6"/>
  <c r="P266" i="6"/>
  <c r="BI265" i="6"/>
  <c r="BH265" i="6"/>
  <c r="BG265" i="6"/>
  <c r="BF265" i="6"/>
  <c r="T265" i="6"/>
  <c r="R265" i="6"/>
  <c r="P265" i="6"/>
  <c r="BI264" i="6"/>
  <c r="BH264" i="6"/>
  <c r="BG264" i="6"/>
  <c r="BF264" i="6"/>
  <c r="T264" i="6"/>
  <c r="R264" i="6"/>
  <c r="P264" i="6"/>
  <c r="BI263" i="6"/>
  <c r="BH263" i="6"/>
  <c r="BG263" i="6"/>
  <c r="BF263" i="6"/>
  <c r="T263" i="6"/>
  <c r="R263" i="6"/>
  <c r="P263" i="6"/>
  <c r="BI262" i="6"/>
  <c r="BH262" i="6"/>
  <c r="BG262" i="6"/>
  <c r="BF262" i="6"/>
  <c r="T262" i="6"/>
  <c r="R262" i="6"/>
  <c r="P262" i="6"/>
  <c r="BI261" i="6"/>
  <c r="BH261" i="6"/>
  <c r="BG261" i="6"/>
  <c r="BF261" i="6"/>
  <c r="T261" i="6"/>
  <c r="R261" i="6"/>
  <c r="P261" i="6"/>
  <c r="BI260" i="6"/>
  <c r="BH260" i="6"/>
  <c r="BG260" i="6"/>
  <c r="BF260" i="6"/>
  <c r="T260" i="6"/>
  <c r="R260" i="6"/>
  <c r="P260" i="6"/>
  <c r="BI259" i="6"/>
  <c r="BH259" i="6"/>
  <c r="BG259" i="6"/>
  <c r="BF259" i="6"/>
  <c r="T259" i="6"/>
  <c r="R259" i="6"/>
  <c r="P259" i="6"/>
  <c r="BI258" i="6"/>
  <c r="BH258" i="6"/>
  <c r="BG258" i="6"/>
  <c r="BF258" i="6"/>
  <c r="T258" i="6"/>
  <c r="R258" i="6"/>
  <c r="P258" i="6"/>
  <c r="BI257" i="6"/>
  <c r="BH257" i="6"/>
  <c r="BG257" i="6"/>
  <c r="BF257" i="6"/>
  <c r="T257" i="6"/>
  <c r="R257" i="6"/>
  <c r="P257" i="6"/>
  <c r="BI256" i="6"/>
  <c r="BH256" i="6"/>
  <c r="BG256" i="6"/>
  <c r="BF256" i="6"/>
  <c r="T256" i="6"/>
  <c r="R256" i="6"/>
  <c r="P256" i="6"/>
  <c r="BI255" i="6"/>
  <c r="BH255" i="6"/>
  <c r="BG255" i="6"/>
  <c r="BF255" i="6"/>
  <c r="T255" i="6"/>
  <c r="R255" i="6"/>
  <c r="P255" i="6"/>
  <c r="BI254" i="6"/>
  <c r="BH254" i="6"/>
  <c r="BG254" i="6"/>
  <c r="BF254" i="6"/>
  <c r="T254" i="6"/>
  <c r="R254" i="6"/>
  <c r="P254" i="6"/>
  <c r="BI253" i="6"/>
  <c r="BH253" i="6"/>
  <c r="BG253" i="6"/>
  <c r="BF253" i="6"/>
  <c r="T253" i="6"/>
  <c r="R253" i="6"/>
  <c r="P253" i="6"/>
  <c r="BI252" i="6"/>
  <c r="BH252" i="6"/>
  <c r="BG252" i="6"/>
  <c r="BF252" i="6"/>
  <c r="T252" i="6"/>
  <c r="R252" i="6"/>
  <c r="P252" i="6"/>
  <c r="BI251" i="6"/>
  <c r="BH251" i="6"/>
  <c r="BG251" i="6"/>
  <c r="BF251" i="6"/>
  <c r="T251" i="6"/>
  <c r="R251" i="6"/>
  <c r="P251" i="6"/>
  <c r="BI250" i="6"/>
  <c r="BH250" i="6"/>
  <c r="BG250" i="6"/>
  <c r="BF250" i="6"/>
  <c r="T250" i="6"/>
  <c r="R250" i="6"/>
  <c r="P250" i="6"/>
  <c r="BI249" i="6"/>
  <c r="BH249" i="6"/>
  <c r="BG249" i="6"/>
  <c r="BF249" i="6"/>
  <c r="T249" i="6"/>
  <c r="R249" i="6"/>
  <c r="P249" i="6"/>
  <c r="BI247" i="6"/>
  <c r="BH247" i="6"/>
  <c r="BG247" i="6"/>
  <c r="BF247" i="6"/>
  <c r="T247" i="6"/>
  <c r="R247" i="6"/>
  <c r="P247" i="6"/>
  <c r="BI246" i="6"/>
  <c r="BH246" i="6"/>
  <c r="BG246" i="6"/>
  <c r="BF246" i="6"/>
  <c r="T246" i="6"/>
  <c r="R246" i="6"/>
  <c r="P246" i="6"/>
  <c r="BI244" i="6"/>
  <c r="BH244" i="6"/>
  <c r="BG244" i="6"/>
  <c r="BF244" i="6"/>
  <c r="T244" i="6"/>
  <c r="R244" i="6"/>
  <c r="P244" i="6"/>
  <c r="BI242" i="6"/>
  <c r="BH242" i="6"/>
  <c r="BG242" i="6"/>
  <c r="BF242" i="6"/>
  <c r="T242" i="6"/>
  <c r="R242" i="6"/>
  <c r="P242" i="6"/>
  <c r="BI241" i="6"/>
  <c r="BH241" i="6"/>
  <c r="BG241" i="6"/>
  <c r="BF241" i="6"/>
  <c r="T241" i="6"/>
  <c r="R241" i="6"/>
  <c r="P241" i="6"/>
  <c r="BI239" i="6"/>
  <c r="BH239" i="6"/>
  <c r="BG239" i="6"/>
  <c r="BF239" i="6"/>
  <c r="T239" i="6"/>
  <c r="R239" i="6"/>
  <c r="P239" i="6"/>
  <c r="BI238" i="6"/>
  <c r="BH238" i="6"/>
  <c r="BG238" i="6"/>
  <c r="BF238" i="6"/>
  <c r="T238" i="6"/>
  <c r="R238" i="6"/>
  <c r="P238" i="6"/>
  <c r="BI237" i="6"/>
  <c r="BH237" i="6"/>
  <c r="BG237" i="6"/>
  <c r="BF237" i="6"/>
  <c r="T237" i="6"/>
  <c r="R237" i="6"/>
  <c r="P237" i="6"/>
  <c r="BI236" i="6"/>
  <c r="BH236" i="6"/>
  <c r="BG236" i="6"/>
  <c r="BF236" i="6"/>
  <c r="T236" i="6"/>
  <c r="R236" i="6"/>
  <c r="P236" i="6"/>
  <c r="BI235" i="6"/>
  <c r="BH235" i="6"/>
  <c r="BG235" i="6"/>
  <c r="BF235" i="6"/>
  <c r="T235" i="6"/>
  <c r="R235" i="6"/>
  <c r="P235" i="6"/>
  <c r="BI234" i="6"/>
  <c r="BH234" i="6"/>
  <c r="BG234" i="6"/>
  <c r="BF234" i="6"/>
  <c r="T234" i="6"/>
  <c r="R234" i="6"/>
  <c r="P234" i="6"/>
  <c r="BI231" i="6"/>
  <c r="BH231" i="6"/>
  <c r="BG231" i="6"/>
  <c r="BF231" i="6"/>
  <c r="T231" i="6"/>
  <c r="R231" i="6"/>
  <c r="P231" i="6"/>
  <c r="BI230" i="6"/>
  <c r="BH230" i="6"/>
  <c r="BG230" i="6"/>
  <c r="BF230" i="6"/>
  <c r="T230" i="6"/>
  <c r="R230" i="6"/>
  <c r="P230" i="6"/>
  <c r="BI229" i="6"/>
  <c r="BH229" i="6"/>
  <c r="BG229" i="6"/>
  <c r="BF229" i="6"/>
  <c r="T229" i="6"/>
  <c r="R229" i="6"/>
  <c r="P229" i="6"/>
  <c r="BI228" i="6"/>
  <c r="BH228" i="6"/>
  <c r="BG228" i="6"/>
  <c r="BF228" i="6"/>
  <c r="T228" i="6"/>
  <c r="R228" i="6"/>
  <c r="P228" i="6"/>
  <c r="BI227" i="6"/>
  <c r="BH227" i="6"/>
  <c r="BG227" i="6"/>
  <c r="BF227" i="6"/>
  <c r="T227" i="6"/>
  <c r="R227" i="6"/>
  <c r="P227" i="6"/>
  <c r="BI226" i="6"/>
  <c r="BH226" i="6"/>
  <c r="BG226" i="6"/>
  <c r="BF226" i="6"/>
  <c r="T226" i="6"/>
  <c r="R226" i="6"/>
  <c r="P226" i="6"/>
  <c r="BI225" i="6"/>
  <c r="BH225" i="6"/>
  <c r="BG225" i="6"/>
  <c r="BF225" i="6"/>
  <c r="T225" i="6"/>
  <c r="R225" i="6"/>
  <c r="P225" i="6"/>
  <c r="BI224" i="6"/>
  <c r="BH224" i="6"/>
  <c r="BG224" i="6"/>
  <c r="BF224" i="6"/>
  <c r="T224" i="6"/>
  <c r="R224" i="6"/>
  <c r="P224" i="6"/>
  <c r="BI222" i="6"/>
  <c r="BH222" i="6"/>
  <c r="BG222" i="6"/>
  <c r="BF222" i="6"/>
  <c r="T222" i="6"/>
  <c r="R222" i="6"/>
  <c r="P222" i="6"/>
  <c r="BI221" i="6"/>
  <c r="BH221" i="6"/>
  <c r="BG221" i="6"/>
  <c r="BF221" i="6"/>
  <c r="T221" i="6"/>
  <c r="R221" i="6"/>
  <c r="P221" i="6"/>
  <c r="BI220" i="6"/>
  <c r="BH220" i="6"/>
  <c r="BG220" i="6"/>
  <c r="BF220" i="6"/>
  <c r="T220" i="6"/>
  <c r="R220" i="6"/>
  <c r="P220" i="6"/>
  <c r="BI218" i="6"/>
  <c r="BH218" i="6"/>
  <c r="BG218" i="6"/>
  <c r="BF218" i="6"/>
  <c r="T218" i="6"/>
  <c r="R218" i="6"/>
  <c r="P218" i="6"/>
  <c r="BI217" i="6"/>
  <c r="BH217" i="6"/>
  <c r="BG217" i="6"/>
  <c r="BF217" i="6"/>
  <c r="T217" i="6"/>
  <c r="R217" i="6"/>
  <c r="P217" i="6"/>
  <c r="BI216" i="6"/>
  <c r="BH216" i="6"/>
  <c r="BG216" i="6"/>
  <c r="BF216" i="6"/>
  <c r="T216" i="6"/>
  <c r="R216" i="6"/>
  <c r="P216" i="6"/>
  <c r="BI215" i="6"/>
  <c r="BH215" i="6"/>
  <c r="BG215" i="6"/>
  <c r="BF215" i="6"/>
  <c r="T215" i="6"/>
  <c r="R215" i="6"/>
  <c r="P215" i="6"/>
  <c r="BI213" i="6"/>
  <c r="BH213" i="6"/>
  <c r="BG213" i="6"/>
  <c r="BF213" i="6"/>
  <c r="T213" i="6"/>
  <c r="R213" i="6"/>
  <c r="P213" i="6"/>
  <c r="BI211" i="6"/>
  <c r="BH211" i="6"/>
  <c r="BG211" i="6"/>
  <c r="BF211" i="6"/>
  <c r="T211" i="6"/>
  <c r="R211" i="6"/>
  <c r="P211" i="6"/>
  <c r="BI209" i="6"/>
  <c r="BH209" i="6"/>
  <c r="BG209" i="6"/>
  <c r="BF209" i="6"/>
  <c r="T209" i="6"/>
  <c r="R209" i="6"/>
  <c r="P209" i="6"/>
  <c r="BI207" i="6"/>
  <c r="BH207" i="6"/>
  <c r="BG207" i="6"/>
  <c r="BF207" i="6"/>
  <c r="T207" i="6"/>
  <c r="R207" i="6"/>
  <c r="P207" i="6"/>
  <c r="BI206" i="6"/>
  <c r="BH206" i="6"/>
  <c r="BG206" i="6"/>
  <c r="BF206" i="6"/>
  <c r="T206" i="6"/>
  <c r="R206" i="6"/>
  <c r="P206" i="6"/>
  <c r="BI204" i="6"/>
  <c r="BH204" i="6"/>
  <c r="BG204" i="6"/>
  <c r="BF204" i="6"/>
  <c r="T204" i="6"/>
  <c r="R204" i="6"/>
  <c r="P204" i="6"/>
  <c r="BI203" i="6"/>
  <c r="BH203" i="6"/>
  <c r="BG203" i="6"/>
  <c r="BF203" i="6"/>
  <c r="T203" i="6"/>
  <c r="R203" i="6"/>
  <c r="P203" i="6"/>
  <c r="BI202" i="6"/>
  <c r="BH202" i="6"/>
  <c r="BG202" i="6"/>
  <c r="BF202" i="6"/>
  <c r="T202" i="6"/>
  <c r="R202" i="6"/>
  <c r="P202" i="6"/>
  <c r="BI200" i="6"/>
  <c r="BH200" i="6"/>
  <c r="BG200" i="6"/>
  <c r="BF200" i="6"/>
  <c r="T200" i="6"/>
  <c r="R200" i="6"/>
  <c r="P200" i="6"/>
  <c r="BI198" i="6"/>
  <c r="BH198" i="6"/>
  <c r="BG198" i="6"/>
  <c r="BF198" i="6"/>
  <c r="T198" i="6"/>
  <c r="R198" i="6"/>
  <c r="P198" i="6"/>
  <c r="BI196" i="6"/>
  <c r="BH196" i="6"/>
  <c r="BG196" i="6"/>
  <c r="BF196" i="6"/>
  <c r="T196" i="6"/>
  <c r="R196" i="6"/>
  <c r="P196" i="6"/>
  <c r="BI194" i="6"/>
  <c r="BH194" i="6"/>
  <c r="BG194" i="6"/>
  <c r="BF194" i="6"/>
  <c r="T194" i="6"/>
  <c r="R194" i="6"/>
  <c r="P194" i="6"/>
  <c r="BI192" i="6"/>
  <c r="BH192" i="6"/>
  <c r="BG192" i="6"/>
  <c r="BF192" i="6"/>
  <c r="T192" i="6"/>
  <c r="R192" i="6"/>
  <c r="P192" i="6"/>
  <c r="BI191" i="6"/>
  <c r="BH191" i="6"/>
  <c r="BG191" i="6"/>
  <c r="BF191" i="6"/>
  <c r="T191" i="6"/>
  <c r="R191" i="6"/>
  <c r="P191" i="6"/>
  <c r="BI189" i="6"/>
  <c r="BH189" i="6"/>
  <c r="BG189" i="6"/>
  <c r="BF189" i="6"/>
  <c r="T189" i="6"/>
  <c r="R189" i="6"/>
  <c r="P189" i="6"/>
  <c r="BI187" i="6"/>
  <c r="BH187" i="6"/>
  <c r="BG187" i="6"/>
  <c r="BF187" i="6"/>
  <c r="T187" i="6"/>
  <c r="R187" i="6"/>
  <c r="P187" i="6"/>
  <c r="BI186" i="6"/>
  <c r="BH186" i="6"/>
  <c r="BG186" i="6"/>
  <c r="BF186" i="6"/>
  <c r="T186" i="6"/>
  <c r="R186" i="6"/>
  <c r="P186" i="6"/>
  <c r="BI185" i="6"/>
  <c r="BH185" i="6"/>
  <c r="BG185" i="6"/>
  <c r="BF185" i="6"/>
  <c r="T185" i="6"/>
  <c r="R185" i="6"/>
  <c r="P185" i="6"/>
  <c r="BI184" i="6"/>
  <c r="BH184" i="6"/>
  <c r="BG184" i="6"/>
  <c r="BF184" i="6"/>
  <c r="T184" i="6"/>
  <c r="R184" i="6"/>
  <c r="P184" i="6"/>
  <c r="BI183" i="6"/>
  <c r="BH183" i="6"/>
  <c r="BG183" i="6"/>
  <c r="BF183" i="6"/>
  <c r="T183" i="6"/>
  <c r="R183" i="6"/>
  <c r="P183" i="6"/>
  <c r="BI182" i="6"/>
  <c r="BH182" i="6"/>
  <c r="BG182" i="6"/>
  <c r="BF182" i="6"/>
  <c r="T182" i="6"/>
  <c r="R182" i="6"/>
  <c r="P182" i="6"/>
  <c r="BI181" i="6"/>
  <c r="BH181" i="6"/>
  <c r="BG181" i="6"/>
  <c r="BF181" i="6"/>
  <c r="T181" i="6"/>
  <c r="R181" i="6"/>
  <c r="P181" i="6"/>
  <c r="BI180" i="6"/>
  <c r="BH180" i="6"/>
  <c r="BG180" i="6"/>
  <c r="BF180" i="6"/>
  <c r="T180" i="6"/>
  <c r="R180" i="6"/>
  <c r="P180" i="6"/>
  <c r="BI179" i="6"/>
  <c r="BH179" i="6"/>
  <c r="BG179" i="6"/>
  <c r="BF179" i="6"/>
  <c r="T179" i="6"/>
  <c r="R179" i="6"/>
  <c r="P179" i="6"/>
  <c r="BI178" i="6"/>
  <c r="BH178" i="6"/>
  <c r="BG178" i="6"/>
  <c r="BF178" i="6"/>
  <c r="T178" i="6"/>
  <c r="R178" i="6"/>
  <c r="P178" i="6"/>
  <c r="BI177" i="6"/>
  <c r="BH177" i="6"/>
  <c r="BG177" i="6"/>
  <c r="BF177" i="6"/>
  <c r="T177" i="6"/>
  <c r="R177" i="6"/>
  <c r="P177" i="6"/>
  <c r="BI176" i="6"/>
  <c r="BH176" i="6"/>
  <c r="BG176" i="6"/>
  <c r="BF176" i="6"/>
  <c r="T176" i="6"/>
  <c r="R176" i="6"/>
  <c r="P176" i="6"/>
  <c r="BI175" i="6"/>
  <c r="BH175" i="6"/>
  <c r="BG175" i="6"/>
  <c r="BF175" i="6"/>
  <c r="T175" i="6"/>
  <c r="R175" i="6"/>
  <c r="P175" i="6"/>
  <c r="BI174" i="6"/>
  <c r="BH174" i="6"/>
  <c r="BG174" i="6"/>
  <c r="BF174" i="6"/>
  <c r="T174" i="6"/>
  <c r="R174" i="6"/>
  <c r="P174" i="6"/>
  <c r="BI173" i="6"/>
  <c r="BH173" i="6"/>
  <c r="BG173" i="6"/>
  <c r="BF173" i="6"/>
  <c r="T173" i="6"/>
  <c r="R173" i="6"/>
  <c r="P173" i="6"/>
  <c r="BI172" i="6"/>
  <c r="BH172" i="6"/>
  <c r="BG172" i="6"/>
  <c r="BF172" i="6"/>
  <c r="T172" i="6"/>
  <c r="R172" i="6"/>
  <c r="P172" i="6"/>
  <c r="BI171" i="6"/>
  <c r="BH171" i="6"/>
  <c r="BG171" i="6"/>
  <c r="BF171" i="6"/>
  <c r="T171" i="6"/>
  <c r="R171" i="6"/>
  <c r="P171" i="6"/>
  <c r="BI170" i="6"/>
  <c r="BH170" i="6"/>
  <c r="BG170" i="6"/>
  <c r="BF170" i="6"/>
  <c r="T170" i="6"/>
  <c r="R170" i="6"/>
  <c r="P170" i="6"/>
  <c r="BI169" i="6"/>
  <c r="BH169" i="6"/>
  <c r="BG169" i="6"/>
  <c r="BF169" i="6"/>
  <c r="T169" i="6"/>
  <c r="R169" i="6"/>
  <c r="P169" i="6"/>
  <c r="BI168" i="6"/>
  <c r="BH168" i="6"/>
  <c r="BG168" i="6"/>
  <c r="BF168" i="6"/>
  <c r="T168" i="6"/>
  <c r="R168" i="6"/>
  <c r="P168" i="6"/>
  <c r="BI167" i="6"/>
  <c r="BH167" i="6"/>
  <c r="BG167" i="6"/>
  <c r="BF167" i="6"/>
  <c r="T167" i="6"/>
  <c r="R167" i="6"/>
  <c r="P167" i="6"/>
  <c r="BI166" i="6"/>
  <c r="BH166" i="6"/>
  <c r="BG166" i="6"/>
  <c r="BF166" i="6"/>
  <c r="T166" i="6"/>
  <c r="R166" i="6"/>
  <c r="P166" i="6"/>
  <c r="BI165" i="6"/>
  <c r="BH165" i="6"/>
  <c r="BG165" i="6"/>
  <c r="BF165" i="6"/>
  <c r="T165" i="6"/>
  <c r="R165" i="6"/>
  <c r="P165" i="6"/>
  <c r="BI164" i="6"/>
  <c r="BH164" i="6"/>
  <c r="BG164" i="6"/>
  <c r="BF164" i="6"/>
  <c r="T164" i="6"/>
  <c r="R164" i="6"/>
  <c r="P164" i="6"/>
  <c r="BI163" i="6"/>
  <c r="BH163" i="6"/>
  <c r="BG163" i="6"/>
  <c r="BF163" i="6"/>
  <c r="T163" i="6"/>
  <c r="R163" i="6"/>
  <c r="P163" i="6"/>
  <c r="BI162" i="6"/>
  <c r="BH162" i="6"/>
  <c r="BG162" i="6"/>
  <c r="BF162" i="6"/>
  <c r="T162" i="6"/>
  <c r="R162" i="6"/>
  <c r="P162" i="6"/>
  <c r="BI161" i="6"/>
  <c r="BH161" i="6"/>
  <c r="BG161" i="6"/>
  <c r="BF161" i="6"/>
  <c r="T161" i="6"/>
  <c r="R161" i="6"/>
  <c r="P161" i="6"/>
  <c r="BI159" i="6"/>
  <c r="BH159" i="6"/>
  <c r="BG159" i="6"/>
  <c r="BF159" i="6"/>
  <c r="T159" i="6"/>
  <c r="R159" i="6"/>
  <c r="P159" i="6"/>
  <c r="BI158" i="6"/>
  <c r="BH158" i="6"/>
  <c r="BG158" i="6"/>
  <c r="BF158" i="6"/>
  <c r="T158" i="6"/>
  <c r="R158" i="6"/>
  <c r="P158" i="6"/>
  <c r="BI157" i="6"/>
  <c r="BH157" i="6"/>
  <c r="BG157" i="6"/>
  <c r="BF157" i="6"/>
  <c r="T157" i="6"/>
  <c r="R157" i="6"/>
  <c r="P157" i="6"/>
  <c r="BI156" i="6"/>
  <c r="BH156" i="6"/>
  <c r="BG156" i="6"/>
  <c r="BF156" i="6"/>
  <c r="T156" i="6"/>
  <c r="R156" i="6"/>
  <c r="P156" i="6"/>
  <c r="BI154" i="6"/>
  <c r="BH154" i="6"/>
  <c r="BG154" i="6"/>
  <c r="BF154" i="6"/>
  <c r="T154" i="6"/>
  <c r="T153" i="6"/>
  <c r="R154" i="6"/>
  <c r="R153" i="6"/>
  <c r="P154" i="6"/>
  <c r="P153" i="6" s="1"/>
  <c r="BI152" i="6"/>
  <c r="BH152" i="6"/>
  <c r="BG152" i="6"/>
  <c r="BF152" i="6"/>
  <c r="T152" i="6"/>
  <c r="R152" i="6"/>
  <c r="P152" i="6"/>
  <c r="BI151" i="6"/>
  <c r="BH151" i="6"/>
  <c r="BG151" i="6"/>
  <c r="BF151" i="6"/>
  <c r="T151" i="6"/>
  <c r="R151" i="6"/>
  <c r="P151" i="6"/>
  <c r="BI150" i="6"/>
  <c r="BH150" i="6"/>
  <c r="BG150" i="6"/>
  <c r="BF150" i="6"/>
  <c r="T150" i="6"/>
  <c r="R150" i="6"/>
  <c r="P150" i="6"/>
  <c r="BI149" i="6"/>
  <c r="BH149" i="6"/>
  <c r="BG149" i="6"/>
  <c r="BF149" i="6"/>
  <c r="T149" i="6"/>
  <c r="R149" i="6"/>
  <c r="P149" i="6"/>
  <c r="BI148" i="6"/>
  <c r="BH148" i="6"/>
  <c r="BG148" i="6"/>
  <c r="BF148" i="6"/>
  <c r="T148" i="6"/>
  <c r="R148" i="6"/>
  <c r="P148" i="6"/>
  <c r="BI147" i="6"/>
  <c r="BH147" i="6"/>
  <c r="BG147" i="6"/>
  <c r="BF147" i="6"/>
  <c r="T147" i="6"/>
  <c r="R147" i="6"/>
  <c r="P147" i="6"/>
  <c r="BI146" i="6"/>
  <c r="BH146" i="6"/>
  <c r="BG146" i="6"/>
  <c r="BF146" i="6"/>
  <c r="T146" i="6"/>
  <c r="R146" i="6"/>
  <c r="P146" i="6"/>
  <c r="BI145" i="6"/>
  <c r="BH145" i="6"/>
  <c r="BG145" i="6"/>
  <c r="BF145" i="6"/>
  <c r="T145" i="6"/>
  <c r="R145" i="6"/>
  <c r="P145" i="6"/>
  <c r="BI144" i="6"/>
  <c r="BH144" i="6"/>
  <c r="BG144" i="6"/>
  <c r="BF144" i="6"/>
  <c r="T144" i="6"/>
  <c r="R144" i="6"/>
  <c r="P144" i="6"/>
  <c r="BI143" i="6"/>
  <c r="BH143" i="6"/>
  <c r="BG143" i="6"/>
  <c r="BF143" i="6"/>
  <c r="T143" i="6"/>
  <c r="R143" i="6"/>
  <c r="P143" i="6"/>
  <c r="BI142" i="6"/>
  <c r="BH142" i="6"/>
  <c r="BG142" i="6"/>
  <c r="BF142" i="6"/>
  <c r="T142" i="6"/>
  <c r="R142" i="6"/>
  <c r="P142" i="6"/>
  <c r="BI141" i="6"/>
  <c r="BH141" i="6"/>
  <c r="BG141" i="6"/>
  <c r="BF141" i="6"/>
  <c r="T141" i="6"/>
  <c r="R141" i="6"/>
  <c r="P141" i="6"/>
  <c r="BI140" i="6"/>
  <c r="BH140" i="6"/>
  <c r="BG140" i="6"/>
  <c r="BF140" i="6"/>
  <c r="T140" i="6"/>
  <c r="R140" i="6"/>
  <c r="P140" i="6"/>
  <c r="BI139" i="6"/>
  <c r="BH139" i="6"/>
  <c r="BG139" i="6"/>
  <c r="BF139" i="6"/>
  <c r="T139" i="6"/>
  <c r="R139" i="6"/>
  <c r="P139" i="6"/>
  <c r="BI138" i="6"/>
  <c r="BH138" i="6"/>
  <c r="BG138" i="6"/>
  <c r="BF138" i="6"/>
  <c r="T138" i="6"/>
  <c r="R138" i="6"/>
  <c r="P138" i="6"/>
  <c r="BI137" i="6"/>
  <c r="BH137" i="6"/>
  <c r="BG137" i="6"/>
  <c r="BF137" i="6"/>
  <c r="T137" i="6"/>
  <c r="R137" i="6"/>
  <c r="P137" i="6"/>
  <c r="BI136" i="6"/>
  <c r="BH136" i="6"/>
  <c r="BG136" i="6"/>
  <c r="BF136" i="6"/>
  <c r="T136" i="6"/>
  <c r="R136" i="6"/>
  <c r="P136" i="6"/>
  <c r="BI135" i="6"/>
  <c r="BH135" i="6"/>
  <c r="BG135" i="6"/>
  <c r="BF135" i="6"/>
  <c r="T135" i="6"/>
  <c r="R135" i="6"/>
  <c r="P135" i="6"/>
  <c r="BI134" i="6"/>
  <c r="BH134" i="6"/>
  <c r="BG134" i="6"/>
  <c r="BF134" i="6"/>
  <c r="T134" i="6"/>
  <c r="R134" i="6"/>
  <c r="P134" i="6"/>
  <c r="BI133" i="6"/>
  <c r="BH133" i="6"/>
  <c r="BG133" i="6"/>
  <c r="BF133" i="6"/>
  <c r="T133" i="6"/>
  <c r="R133" i="6"/>
  <c r="P133" i="6"/>
  <c r="BI132" i="6"/>
  <c r="BH132" i="6"/>
  <c r="BG132" i="6"/>
  <c r="BF132" i="6"/>
  <c r="T132" i="6"/>
  <c r="R132" i="6"/>
  <c r="P132" i="6"/>
  <c r="BI131" i="6"/>
  <c r="BH131" i="6"/>
  <c r="BG131" i="6"/>
  <c r="BF131" i="6"/>
  <c r="T131" i="6"/>
  <c r="R131" i="6"/>
  <c r="P131" i="6"/>
  <c r="BI130" i="6"/>
  <c r="BH130" i="6"/>
  <c r="BG130" i="6"/>
  <c r="BF130" i="6"/>
  <c r="T130" i="6"/>
  <c r="R130" i="6"/>
  <c r="P130" i="6"/>
  <c r="BI129" i="6"/>
  <c r="BH129" i="6"/>
  <c r="BG129" i="6"/>
  <c r="BF129" i="6"/>
  <c r="T129" i="6"/>
  <c r="R129" i="6"/>
  <c r="P129" i="6"/>
  <c r="BI128" i="6"/>
  <c r="BH128" i="6"/>
  <c r="BG128" i="6"/>
  <c r="BF128" i="6"/>
  <c r="T128" i="6"/>
  <c r="R128" i="6"/>
  <c r="P128" i="6"/>
  <c r="J121" i="6"/>
  <c r="F121" i="6"/>
  <c r="F119" i="6"/>
  <c r="E117" i="6"/>
  <c r="J91" i="6"/>
  <c r="F91" i="6"/>
  <c r="F89" i="6"/>
  <c r="E87" i="6"/>
  <c r="J24" i="6"/>
  <c r="E24" i="6"/>
  <c r="J122" i="6" s="1"/>
  <c r="J23" i="6"/>
  <c r="J18" i="6"/>
  <c r="E18" i="6"/>
  <c r="F92" i="6"/>
  <c r="J17" i="6"/>
  <c r="J12" i="6"/>
  <c r="J119" i="6"/>
  <c r="E7" i="6"/>
  <c r="E115" i="6"/>
  <c r="J37" i="5"/>
  <c r="J36" i="5"/>
  <c r="AY98" i="1"/>
  <c r="J35" i="5"/>
  <c r="AX98" i="1" s="1"/>
  <c r="BI277" i="5"/>
  <c r="BH277" i="5"/>
  <c r="BG277" i="5"/>
  <c r="BF277" i="5"/>
  <c r="T277" i="5"/>
  <c r="R277" i="5"/>
  <c r="P277" i="5"/>
  <c r="BI276" i="5"/>
  <c r="BH276" i="5"/>
  <c r="BG276" i="5"/>
  <c r="BF276" i="5"/>
  <c r="T276" i="5"/>
  <c r="R276" i="5"/>
  <c r="P276" i="5"/>
  <c r="BI275" i="5"/>
  <c r="BH275" i="5"/>
  <c r="BG275" i="5"/>
  <c r="BF275" i="5"/>
  <c r="T275" i="5"/>
  <c r="R275" i="5"/>
  <c r="P275" i="5"/>
  <c r="BI274" i="5"/>
  <c r="BH274" i="5"/>
  <c r="BG274" i="5"/>
  <c r="BF274" i="5"/>
  <c r="T274" i="5"/>
  <c r="R274" i="5"/>
  <c r="P274" i="5"/>
  <c r="BI272" i="5"/>
  <c r="BH272" i="5"/>
  <c r="BG272" i="5"/>
  <c r="BF272" i="5"/>
  <c r="T272" i="5"/>
  <c r="R272" i="5"/>
  <c r="P272" i="5"/>
  <c r="BI271" i="5"/>
  <c r="BH271" i="5"/>
  <c r="BG271" i="5"/>
  <c r="BF271" i="5"/>
  <c r="T271" i="5"/>
  <c r="R271" i="5"/>
  <c r="P271" i="5"/>
  <c r="BI269" i="5"/>
  <c r="BH269" i="5"/>
  <c r="BG269" i="5"/>
  <c r="BF269" i="5"/>
  <c r="T269" i="5"/>
  <c r="R269" i="5"/>
  <c r="P269" i="5"/>
  <c r="BI267" i="5"/>
  <c r="BH267" i="5"/>
  <c r="BG267" i="5"/>
  <c r="BF267" i="5"/>
  <c r="T267" i="5"/>
  <c r="R267" i="5"/>
  <c r="P267" i="5"/>
  <c r="BI266" i="5"/>
  <c r="BH266" i="5"/>
  <c r="BG266" i="5"/>
  <c r="BF266" i="5"/>
  <c r="T266" i="5"/>
  <c r="R266" i="5"/>
  <c r="P266" i="5"/>
  <c r="BI265" i="5"/>
  <c r="BH265" i="5"/>
  <c r="BG265" i="5"/>
  <c r="BF265" i="5"/>
  <c r="T265" i="5"/>
  <c r="R265" i="5"/>
  <c r="P265" i="5"/>
  <c r="BI264" i="5"/>
  <c r="BH264" i="5"/>
  <c r="BG264" i="5"/>
  <c r="BF264" i="5"/>
  <c r="T264" i="5"/>
  <c r="R264" i="5"/>
  <c r="P264" i="5"/>
  <c r="BI263" i="5"/>
  <c r="BH263" i="5"/>
  <c r="BG263" i="5"/>
  <c r="BF263" i="5"/>
  <c r="T263" i="5"/>
  <c r="R263" i="5"/>
  <c r="P263" i="5"/>
  <c r="BI262" i="5"/>
  <c r="BH262" i="5"/>
  <c r="BG262" i="5"/>
  <c r="BF262" i="5"/>
  <c r="T262" i="5"/>
  <c r="R262" i="5"/>
  <c r="P262" i="5"/>
  <c r="BI261" i="5"/>
  <c r="BH261" i="5"/>
  <c r="BG261" i="5"/>
  <c r="BF261" i="5"/>
  <c r="T261" i="5"/>
  <c r="R261" i="5"/>
  <c r="P261" i="5"/>
  <c r="BI260" i="5"/>
  <c r="BH260" i="5"/>
  <c r="BG260" i="5"/>
  <c r="BF260" i="5"/>
  <c r="T260" i="5"/>
  <c r="R260" i="5"/>
  <c r="P260" i="5"/>
  <c r="BI259" i="5"/>
  <c r="BH259" i="5"/>
  <c r="BG259" i="5"/>
  <c r="BF259" i="5"/>
  <c r="T259" i="5"/>
  <c r="R259" i="5"/>
  <c r="P259" i="5"/>
  <c r="BI258" i="5"/>
  <c r="BH258" i="5"/>
  <c r="BG258" i="5"/>
  <c r="BF258" i="5"/>
  <c r="T258" i="5"/>
  <c r="R258" i="5"/>
  <c r="P258" i="5"/>
  <c r="BI257" i="5"/>
  <c r="BH257" i="5"/>
  <c r="BG257" i="5"/>
  <c r="BF257" i="5"/>
  <c r="T257" i="5"/>
  <c r="R257" i="5"/>
  <c r="P257" i="5"/>
  <c r="BI256" i="5"/>
  <c r="BH256" i="5"/>
  <c r="BG256" i="5"/>
  <c r="BF256" i="5"/>
  <c r="T256" i="5"/>
  <c r="R256" i="5"/>
  <c r="P256" i="5"/>
  <c r="BI255" i="5"/>
  <c r="BH255" i="5"/>
  <c r="BG255" i="5"/>
  <c r="BF255" i="5"/>
  <c r="T255" i="5"/>
  <c r="R255" i="5"/>
  <c r="P255" i="5"/>
  <c r="BI254" i="5"/>
  <c r="BH254" i="5"/>
  <c r="BG254" i="5"/>
  <c r="BF254" i="5"/>
  <c r="T254" i="5"/>
  <c r="R254" i="5"/>
  <c r="P254" i="5"/>
  <c r="BI253" i="5"/>
  <c r="BH253" i="5"/>
  <c r="BG253" i="5"/>
  <c r="BF253" i="5"/>
  <c r="T253" i="5"/>
  <c r="R253" i="5"/>
  <c r="P253" i="5"/>
  <c r="BI252" i="5"/>
  <c r="BH252" i="5"/>
  <c r="BG252" i="5"/>
  <c r="BF252" i="5"/>
  <c r="T252" i="5"/>
  <c r="R252" i="5"/>
  <c r="P252" i="5"/>
  <c r="BI251" i="5"/>
  <c r="BH251" i="5"/>
  <c r="BG251" i="5"/>
  <c r="BF251" i="5"/>
  <c r="T251" i="5"/>
  <c r="R251" i="5"/>
  <c r="P251" i="5"/>
  <c r="BI250" i="5"/>
  <c r="BH250" i="5"/>
  <c r="BG250" i="5"/>
  <c r="BF250" i="5"/>
  <c r="T250" i="5"/>
  <c r="R250" i="5"/>
  <c r="P250" i="5"/>
  <c r="BI249" i="5"/>
  <c r="BH249" i="5"/>
  <c r="BG249" i="5"/>
  <c r="BF249" i="5"/>
  <c r="T249" i="5"/>
  <c r="R249" i="5"/>
  <c r="P249" i="5"/>
  <c r="BI248" i="5"/>
  <c r="BH248" i="5"/>
  <c r="BG248" i="5"/>
  <c r="BF248" i="5"/>
  <c r="T248" i="5"/>
  <c r="R248" i="5"/>
  <c r="P248" i="5"/>
  <c r="BI247" i="5"/>
  <c r="BH247" i="5"/>
  <c r="BG247" i="5"/>
  <c r="BF247" i="5"/>
  <c r="T247" i="5"/>
  <c r="R247" i="5"/>
  <c r="P247" i="5"/>
  <c r="BI246" i="5"/>
  <c r="BH246" i="5"/>
  <c r="BG246" i="5"/>
  <c r="BF246" i="5"/>
  <c r="T246" i="5"/>
  <c r="R246" i="5"/>
  <c r="P246" i="5"/>
  <c r="BI245" i="5"/>
  <c r="BH245" i="5"/>
  <c r="BG245" i="5"/>
  <c r="BF245" i="5"/>
  <c r="T245" i="5"/>
  <c r="R245" i="5"/>
  <c r="P245" i="5"/>
  <c r="BI244" i="5"/>
  <c r="BH244" i="5"/>
  <c r="BG244" i="5"/>
  <c r="BF244" i="5"/>
  <c r="T244" i="5"/>
  <c r="R244" i="5"/>
  <c r="P244" i="5"/>
  <c r="BI243" i="5"/>
  <c r="BH243" i="5"/>
  <c r="BG243" i="5"/>
  <c r="BF243" i="5"/>
  <c r="T243" i="5"/>
  <c r="R243" i="5"/>
  <c r="P243" i="5"/>
  <c r="BI242" i="5"/>
  <c r="BH242" i="5"/>
  <c r="BG242" i="5"/>
  <c r="BF242" i="5"/>
  <c r="T242" i="5"/>
  <c r="R242" i="5"/>
  <c r="P242" i="5"/>
  <c r="BI241" i="5"/>
  <c r="BH241" i="5"/>
  <c r="BG241" i="5"/>
  <c r="BF241" i="5"/>
  <c r="T241" i="5"/>
  <c r="R241" i="5"/>
  <c r="P241" i="5"/>
  <c r="BI240" i="5"/>
  <c r="BH240" i="5"/>
  <c r="BG240" i="5"/>
  <c r="BF240" i="5"/>
  <c r="T240" i="5"/>
  <c r="R240" i="5"/>
  <c r="P240" i="5"/>
  <c r="BI239" i="5"/>
  <c r="BH239" i="5"/>
  <c r="BG239" i="5"/>
  <c r="BF239" i="5"/>
  <c r="T239" i="5"/>
  <c r="R239" i="5"/>
  <c r="P239" i="5"/>
  <c r="BI238" i="5"/>
  <c r="BH238" i="5"/>
  <c r="BG238" i="5"/>
  <c r="BF238" i="5"/>
  <c r="T238" i="5"/>
  <c r="R238" i="5"/>
  <c r="P238" i="5"/>
  <c r="BI237" i="5"/>
  <c r="BH237" i="5"/>
  <c r="BG237" i="5"/>
  <c r="BF237" i="5"/>
  <c r="T237" i="5"/>
  <c r="R237" i="5"/>
  <c r="P237" i="5"/>
  <c r="BI236" i="5"/>
  <c r="BH236" i="5"/>
  <c r="BG236" i="5"/>
  <c r="BF236" i="5"/>
  <c r="T236" i="5"/>
  <c r="R236" i="5"/>
  <c r="P236" i="5"/>
  <c r="BI235" i="5"/>
  <c r="BH235" i="5"/>
  <c r="BG235" i="5"/>
  <c r="BF235" i="5"/>
  <c r="T235" i="5"/>
  <c r="R235" i="5"/>
  <c r="P235" i="5"/>
  <c r="BI234" i="5"/>
  <c r="BH234" i="5"/>
  <c r="BG234" i="5"/>
  <c r="BF234" i="5"/>
  <c r="T234" i="5"/>
  <c r="R234" i="5"/>
  <c r="P234" i="5"/>
  <c r="BI233" i="5"/>
  <c r="BH233" i="5"/>
  <c r="BG233" i="5"/>
  <c r="BF233" i="5"/>
  <c r="T233" i="5"/>
  <c r="R233" i="5"/>
  <c r="P233" i="5"/>
  <c r="BI232" i="5"/>
  <c r="BH232" i="5"/>
  <c r="BG232" i="5"/>
  <c r="BF232" i="5"/>
  <c r="T232" i="5"/>
  <c r="R232" i="5"/>
  <c r="P232" i="5"/>
  <c r="BI231" i="5"/>
  <c r="BH231" i="5"/>
  <c r="BG231" i="5"/>
  <c r="BF231" i="5"/>
  <c r="T231" i="5"/>
  <c r="R231" i="5"/>
  <c r="P231" i="5"/>
  <c r="BI230" i="5"/>
  <c r="BH230" i="5"/>
  <c r="BG230" i="5"/>
  <c r="BF230" i="5"/>
  <c r="T230" i="5"/>
  <c r="R230" i="5"/>
  <c r="P230" i="5"/>
  <c r="BI229" i="5"/>
  <c r="BH229" i="5"/>
  <c r="BG229" i="5"/>
  <c r="BF229" i="5"/>
  <c r="T229" i="5"/>
  <c r="R229" i="5"/>
  <c r="P229" i="5"/>
  <c r="BI228" i="5"/>
  <c r="BH228" i="5"/>
  <c r="BG228" i="5"/>
  <c r="BF228" i="5"/>
  <c r="T228" i="5"/>
  <c r="R228" i="5"/>
  <c r="P228" i="5"/>
  <c r="BI227" i="5"/>
  <c r="BH227" i="5"/>
  <c r="BG227" i="5"/>
  <c r="BF227" i="5"/>
  <c r="T227" i="5"/>
  <c r="R227" i="5"/>
  <c r="P227" i="5"/>
  <c r="BI226" i="5"/>
  <c r="BH226" i="5"/>
  <c r="BG226" i="5"/>
  <c r="BF226" i="5"/>
  <c r="T226" i="5"/>
  <c r="R226" i="5"/>
  <c r="P226" i="5"/>
  <c r="BI225" i="5"/>
  <c r="BH225" i="5"/>
  <c r="BG225" i="5"/>
  <c r="BF225" i="5"/>
  <c r="T225" i="5"/>
  <c r="R225" i="5"/>
  <c r="P225" i="5"/>
  <c r="BI224" i="5"/>
  <c r="BH224" i="5"/>
  <c r="BG224" i="5"/>
  <c r="BF224" i="5"/>
  <c r="T224" i="5"/>
  <c r="R224" i="5"/>
  <c r="P224" i="5"/>
  <c r="BI223" i="5"/>
  <c r="BH223" i="5"/>
  <c r="BG223" i="5"/>
  <c r="BF223" i="5"/>
  <c r="T223" i="5"/>
  <c r="R223" i="5"/>
  <c r="P223" i="5"/>
  <c r="BI222" i="5"/>
  <c r="BH222" i="5"/>
  <c r="BG222" i="5"/>
  <c r="BF222" i="5"/>
  <c r="T222" i="5"/>
  <c r="R222" i="5"/>
  <c r="P222" i="5"/>
  <c r="BI221" i="5"/>
  <c r="BH221" i="5"/>
  <c r="BG221" i="5"/>
  <c r="BF221" i="5"/>
  <c r="T221" i="5"/>
  <c r="R221" i="5"/>
  <c r="P221" i="5"/>
  <c r="BI220" i="5"/>
  <c r="BH220" i="5"/>
  <c r="BG220" i="5"/>
  <c r="BF220" i="5"/>
  <c r="T220" i="5"/>
  <c r="R220" i="5"/>
  <c r="P220" i="5"/>
  <c r="BI219" i="5"/>
  <c r="BH219" i="5"/>
  <c r="BG219" i="5"/>
  <c r="BF219" i="5"/>
  <c r="T219" i="5"/>
  <c r="R219" i="5"/>
  <c r="P219" i="5"/>
  <c r="BI218" i="5"/>
  <c r="BH218" i="5"/>
  <c r="BG218" i="5"/>
  <c r="BF218" i="5"/>
  <c r="T218" i="5"/>
  <c r="R218" i="5"/>
  <c r="P218" i="5"/>
  <c r="BI217" i="5"/>
  <c r="BH217" i="5"/>
  <c r="BG217" i="5"/>
  <c r="BF217" i="5"/>
  <c r="T217" i="5"/>
  <c r="R217" i="5"/>
  <c r="P217" i="5"/>
  <c r="BI216" i="5"/>
  <c r="BH216" i="5"/>
  <c r="BG216" i="5"/>
  <c r="BF216" i="5"/>
  <c r="T216" i="5"/>
  <c r="R216" i="5"/>
  <c r="P216" i="5"/>
  <c r="BI215" i="5"/>
  <c r="BH215" i="5"/>
  <c r="BG215" i="5"/>
  <c r="BF215" i="5"/>
  <c r="T215" i="5"/>
  <c r="R215" i="5"/>
  <c r="P215" i="5"/>
  <c r="BI214" i="5"/>
  <c r="BH214" i="5"/>
  <c r="BG214" i="5"/>
  <c r="BF214" i="5"/>
  <c r="T214" i="5"/>
  <c r="R214" i="5"/>
  <c r="P214" i="5"/>
  <c r="BI213" i="5"/>
  <c r="BH213" i="5"/>
  <c r="BG213" i="5"/>
  <c r="BF213" i="5"/>
  <c r="T213" i="5"/>
  <c r="R213" i="5"/>
  <c r="P213" i="5"/>
  <c r="BI212" i="5"/>
  <c r="BH212" i="5"/>
  <c r="BG212" i="5"/>
  <c r="BF212" i="5"/>
  <c r="T212" i="5"/>
  <c r="R212" i="5"/>
  <c r="P212" i="5"/>
  <c r="BI211" i="5"/>
  <c r="BH211" i="5"/>
  <c r="BG211" i="5"/>
  <c r="BF211" i="5"/>
  <c r="T211" i="5"/>
  <c r="R211" i="5"/>
  <c r="P211" i="5"/>
  <c r="BI210" i="5"/>
  <c r="BH210" i="5"/>
  <c r="BG210" i="5"/>
  <c r="BF210" i="5"/>
  <c r="T210" i="5"/>
  <c r="R210" i="5"/>
  <c r="P210" i="5"/>
  <c r="BI209" i="5"/>
  <c r="BH209" i="5"/>
  <c r="BG209" i="5"/>
  <c r="BF209" i="5"/>
  <c r="T209" i="5"/>
  <c r="R209" i="5"/>
  <c r="P209" i="5"/>
  <c r="BI208" i="5"/>
  <c r="BH208" i="5"/>
  <c r="BG208" i="5"/>
  <c r="BF208" i="5"/>
  <c r="T208" i="5"/>
  <c r="R208" i="5"/>
  <c r="P208" i="5"/>
  <c r="BI207" i="5"/>
  <c r="BH207" i="5"/>
  <c r="BG207" i="5"/>
  <c r="BF207" i="5"/>
  <c r="T207" i="5"/>
  <c r="R207" i="5"/>
  <c r="P207" i="5"/>
  <c r="BI206" i="5"/>
  <c r="BH206" i="5"/>
  <c r="BG206" i="5"/>
  <c r="BF206" i="5"/>
  <c r="T206" i="5"/>
  <c r="R206" i="5"/>
  <c r="P206" i="5"/>
  <c r="BI205" i="5"/>
  <c r="BH205" i="5"/>
  <c r="BG205" i="5"/>
  <c r="BF205" i="5"/>
  <c r="T205" i="5"/>
  <c r="R205" i="5"/>
  <c r="P205" i="5"/>
  <c r="BI204" i="5"/>
  <c r="BH204" i="5"/>
  <c r="BG204" i="5"/>
  <c r="BF204" i="5"/>
  <c r="T204" i="5"/>
  <c r="R204" i="5"/>
  <c r="P204" i="5"/>
  <c r="BI203" i="5"/>
  <c r="BH203" i="5"/>
  <c r="BG203" i="5"/>
  <c r="BF203" i="5"/>
  <c r="T203" i="5"/>
  <c r="R203" i="5"/>
  <c r="P203" i="5"/>
  <c r="BI202" i="5"/>
  <c r="BH202" i="5"/>
  <c r="BG202" i="5"/>
  <c r="BF202" i="5"/>
  <c r="T202" i="5"/>
  <c r="R202" i="5"/>
  <c r="P202" i="5"/>
  <c r="BI201" i="5"/>
  <c r="BH201" i="5"/>
  <c r="BG201" i="5"/>
  <c r="BF201" i="5"/>
  <c r="T201" i="5"/>
  <c r="R201" i="5"/>
  <c r="P201" i="5"/>
  <c r="BI200" i="5"/>
  <c r="BH200" i="5"/>
  <c r="BG200" i="5"/>
  <c r="BF200" i="5"/>
  <c r="T200" i="5"/>
  <c r="R200" i="5"/>
  <c r="P200" i="5"/>
  <c r="BI199" i="5"/>
  <c r="BH199" i="5"/>
  <c r="BG199" i="5"/>
  <c r="BF199" i="5"/>
  <c r="T199" i="5"/>
  <c r="R199" i="5"/>
  <c r="P199" i="5"/>
  <c r="BI198" i="5"/>
  <c r="BH198" i="5"/>
  <c r="BG198" i="5"/>
  <c r="BF198" i="5"/>
  <c r="T198" i="5"/>
  <c r="R198" i="5"/>
  <c r="P198" i="5"/>
  <c r="BI197" i="5"/>
  <c r="BH197" i="5"/>
  <c r="BG197" i="5"/>
  <c r="BF197" i="5"/>
  <c r="T197" i="5"/>
  <c r="R197" i="5"/>
  <c r="P197" i="5"/>
  <c r="BI196" i="5"/>
  <c r="BH196" i="5"/>
  <c r="BG196" i="5"/>
  <c r="BF196" i="5"/>
  <c r="T196" i="5"/>
  <c r="R196" i="5"/>
  <c r="P196" i="5"/>
  <c r="BI195" i="5"/>
  <c r="BH195" i="5"/>
  <c r="BG195" i="5"/>
  <c r="BF195" i="5"/>
  <c r="T195" i="5"/>
  <c r="R195" i="5"/>
  <c r="P195" i="5"/>
  <c r="BI194" i="5"/>
  <c r="BH194" i="5"/>
  <c r="BG194" i="5"/>
  <c r="BF194" i="5"/>
  <c r="T194" i="5"/>
  <c r="R194" i="5"/>
  <c r="P194" i="5"/>
  <c r="BI193" i="5"/>
  <c r="BH193" i="5"/>
  <c r="BG193" i="5"/>
  <c r="BF193" i="5"/>
  <c r="T193" i="5"/>
  <c r="R193" i="5"/>
  <c r="P193" i="5"/>
  <c r="BI192" i="5"/>
  <c r="BH192" i="5"/>
  <c r="BG192" i="5"/>
  <c r="BF192" i="5"/>
  <c r="T192" i="5"/>
  <c r="R192" i="5"/>
  <c r="P192" i="5"/>
  <c r="BI191" i="5"/>
  <c r="BH191" i="5"/>
  <c r="BG191" i="5"/>
  <c r="BF191" i="5"/>
  <c r="T191" i="5"/>
  <c r="R191" i="5"/>
  <c r="P191" i="5"/>
  <c r="BI190" i="5"/>
  <c r="BH190" i="5"/>
  <c r="BG190" i="5"/>
  <c r="BF190" i="5"/>
  <c r="T190" i="5"/>
  <c r="R190" i="5"/>
  <c r="P190" i="5"/>
  <c r="BI189" i="5"/>
  <c r="BH189" i="5"/>
  <c r="BG189" i="5"/>
  <c r="BF189" i="5"/>
  <c r="T189" i="5"/>
  <c r="R189" i="5"/>
  <c r="P189" i="5"/>
  <c r="BI188" i="5"/>
  <c r="BH188" i="5"/>
  <c r="BG188" i="5"/>
  <c r="BF188" i="5"/>
  <c r="T188" i="5"/>
  <c r="R188" i="5"/>
  <c r="P188" i="5"/>
  <c r="BI187" i="5"/>
  <c r="BH187" i="5"/>
  <c r="BG187" i="5"/>
  <c r="BF187" i="5"/>
  <c r="T187" i="5"/>
  <c r="R187" i="5"/>
  <c r="P187" i="5"/>
  <c r="BI186" i="5"/>
  <c r="BH186" i="5"/>
  <c r="BG186" i="5"/>
  <c r="BF186" i="5"/>
  <c r="T186" i="5"/>
  <c r="R186" i="5"/>
  <c r="P186" i="5"/>
  <c r="BI185" i="5"/>
  <c r="BH185" i="5"/>
  <c r="BG185" i="5"/>
  <c r="BF185" i="5"/>
  <c r="T185" i="5"/>
  <c r="R185" i="5"/>
  <c r="P185" i="5"/>
  <c r="BI184" i="5"/>
  <c r="BH184" i="5"/>
  <c r="BG184" i="5"/>
  <c r="BF184" i="5"/>
  <c r="T184" i="5"/>
  <c r="R184" i="5"/>
  <c r="P184" i="5"/>
  <c r="BI183" i="5"/>
  <c r="BH183" i="5"/>
  <c r="BG183" i="5"/>
  <c r="BF183" i="5"/>
  <c r="T183" i="5"/>
  <c r="R183" i="5"/>
  <c r="P183" i="5"/>
  <c r="BI182" i="5"/>
  <c r="BH182" i="5"/>
  <c r="BG182" i="5"/>
  <c r="BF182" i="5"/>
  <c r="T182" i="5"/>
  <c r="R182" i="5"/>
  <c r="P182" i="5"/>
  <c r="BI181" i="5"/>
  <c r="BH181" i="5"/>
  <c r="BG181" i="5"/>
  <c r="BF181" i="5"/>
  <c r="T181" i="5"/>
  <c r="R181" i="5"/>
  <c r="P181" i="5"/>
  <c r="BI180" i="5"/>
  <c r="BH180" i="5"/>
  <c r="BG180" i="5"/>
  <c r="BF180" i="5"/>
  <c r="T180" i="5"/>
  <c r="R180" i="5"/>
  <c r="P180" i="5"/>
  <c r="BI179" i="5"/>
  <c r="BH179" i="5"/>
  <c r="BG179" i="5"/>
  <c r="BF179" i="5"/>
  <c r="T179" i="5"/>
  <c r="R179" i="5"/>
  <c r="P179" i="5"/>
  <c r="BI178" i="5"/>
  <c r="BH178" i="5"/>
  <c r="BG178" i="5"/>
  <c r="BF178" i="5"/>
  <c r="T178" i="5"/>
  <c r="R178" i="5"/>
  <c r="P178" i="5"/>
  <c r="BI177" i="5"/>
  <c r="BH177" i="5"/>
  <c r="BG177" i="5"/>
  <c r="BF177" i="5"/>
  <c r="T177" i="5"/>
  <c r="R177" i="5"/>
  <c r="P177" i="5"/>
  <c r="BI176" i="5"/>
  <c r="BH176" i="5"/>
  <c r="BG176" i="5"/>
  <c r="BF176" i="5"/>
  <c r="T176" i="5"/>
  <c r="R176" i="5"/>
  <c r="P176" i="5"/>
  <c r="BI175" i="5"/>
  <c r="BH175" i="5"/>
  <c r="BG175" i="5"/>
  <c r="BF175" i="5"/>
  <c r="T175" i="5"/>
  <c r="R175" i="5"/>
  <c r="P175" i="5"/>
  <c r="BI174" i="5"/>
  <c r="BH174" i="5"/>
  <c r="BG174" i="5"/>
  <c r="BF174" i="5"/>
  <c r="T174" i="5"/>
  <c r="R174" i="5"/>
  <c r="P174" i="5"/>
  <c r="BI173" i="5"/>
  <c r="BH173" i="5"/>
  <c r="BG173" i="5"/>
  <c r="BF173" i="5"/>
  <c r="T173" i="5"/>
  <c r="R173" i="5"/>
  <c r="P173" i="5"/>
  <c r="BI172" i="5"/>
  <c r="BH172" i="5"/>
  <c r="BG172" i="5"/>
  <c r="BF172" i="5"/>
  <c r="T172" i="5"/>
  <c r="R172" i="5"/>
  <c r="P172" i="5"/>
  <c r="BI171" i="5"/>
  <c r="BH171" i="5"/>
  <c r="BG171" i="5"/>
  <c r="BF171" i="5"/>
  <c r="T171" i="5"/>
  <c r="R171" i="5"/>
  <c r="P171" i="5"/>
  <c r="BI170" i="5"/>
  <c r="BH170" i="5"/>
  <c r="BG170" i="5"/>
  <c r="BF170" i="5"/>
  <c r="T170" i="5"/>
  <c r="R170" i="5"/>
  <c r="P170" i="5"/>
  <c r="BI169" i="5"/>
  <c r="BH169" i="5"/>
  <c r="BG169" i="5"/>
  <c r="BF169" i="5"/>
  <c r="T169" i="5"/>
  <c r="R169" i="5"/>
  <c r="P169" i="5"/>
  <c r="BI168" i="5"/>
  <c r="BH168" i="5"/>
  <c r="BG168" i="5"/>
  <c r="BF168" i="5"/>
  <c r="T168" i="5"/>
  <c r="R168" i="5"/>
  <c r="P168" i="5"/>
  <c r="BI167" i="5"/>
  <c r="BH167" i="5"/>
  <c r="BG167" i="5"/>
  <c r="BF167" i="5"/>
  <c r="T167" i="5"/>
  <c r="R167" i="5"/>
  <c r="P167" i="5"/>
  <c r="BI166" i="5"/>
  <c r="BH166" i="5"/>
  <c r="BG166" i="5"/>
  <c r="BF166" i="5"/>
  <c r="T166" i="5"/>
  <c r="R166" i="5"/>
  <c r="P166" i="5"/>
  <c r="BI165" i="5"/>
  <c r="BH165" i="5"/>
  <c r="BG165" i="5"/>
  <c r="BF165" i="5"/>
  <c r="T165" i="5"/>
  <c r="R165" i="5"/>
  <c r="P165" i="5"/>
  <c r="BI164" i="5"/>
  <c r="BH164" i="5"/>
  <c r="BG164" i="5"/>
  <c r="BF164" i="5"/>
  <c r="T164" i="5"/>
  <c r="R164" i="5"/>
  <c r="P164" i="5"/>
  <c r="BI163" i="5"/>
  <c r="BH163" i="5"/>
  <c r="BG163" i="5"/>
  <c r="BF163" i="5"/>
  <c r="T163" i="5"/>
  <c r="R163" i="5"/>
  <c r="P163" i="5"/>
  <c r="BI162" i="5"/>
  <c r="BH162" i="5"/>
  <c r="BG162" i="5"/>
  <c r="BF162" i="5"/>
  <c r="T162" i="5"/>
  <c r="R162" i="5"/>
  <c r="P162" i="5"/>
  <c r="BI161" i="5"/>
  <c r="BH161" i="5"/>
  <c r="BG161" i="5"/>
  <c r="BF161" i="5"/>
  <c r="T161" i="5"/>
  <c r="R161" i="5"/>
  <c r="P161" i="5"/>
  <c r="BI160" i="5"/>
  <c r="BH160" i="5"/>
  <c r="BG160" i="5"/>
  <c r="BF160" i="5"/>
  <c r="T160" i="5"/>
  <c r="R160" i="5"/>
  <c r="P160" i="5"/>
  <c r="BI159" i="5"/>
  <c r="BH159" i="5"/>
  <c r="BG159" i="5"/>
  <c r="BF159" i="5"/>
  <c r="T159" i="5"/>
  <c r="R159" i="5"/>
  <c r="P159" i="5"/>
  <c r="BI158" i="5"/>
  <c r="BH158" i="5"/>
  <c r="BG158" i="5"/>
  <c r="BF158" i="5"/>
  <c r="T158" i="5"/>
  <c r="R158" i="5"/>
  <c r="P158" i="5"/>
  <c r="BI157" i="5"/>
  <c r="BH157" i="5"/>
  <c r="BG157" i="5"/>
  <c r="BF157" i="5"/>
  <c r="T157" i="5"/>
  <c r="R157" i="5"/>
  <c r="P157" i="5"/>
  <c r="BI156" i="5"/>
  <c r="BH156" i="5"/>
  <c r="BG156" i="5"/>
  <c r="BF156" i="5"/>
  <c r="T156" i="5"/>
  <c r="R156" i="5"/>
  <c r="P156" i="5"/>
  <c r="BI154" i="5"/>
  <c r="BH154" i="5"/>
  <c r="BG154" i="5"/>
  <c r="BF154" i="5"/>
  <c r="T154" i="5"/>
  <c r="R154" i="5"/>
  <c r="P154" i="5"/>
  <c r="BI153" i="5"/>
  <c r="BH153" i="5"/>
  <c r="BG153" i="5"/>
  <c r="BF153" i="5"/>
  <c r="T153" i="5"/>
  <c r="R153" i="5"/>
  <c r="P153" i="5"/>
  <c r="BI152" i="5"/>
  <c r="BH152" i="5"/>
  <c r="BG152" i="5"/>
  <c r="BF152" i="5"/>
  <c r="T152" i="5"/>
  <c r="R152" i="5"/>
  <c r="P152" i="5"/>
  <c r="BI151" i="5"/>
  <c r="BH151" i="5"/>
  <c r="BG151" i="5"/>
  <c r="BF151" i="5"/>
  <c r="T151" i="5"/>
  <c r="R151" i="5"/>
  <c r="P151" i="5"/>
  <c r="BI150" i="5"/>
  <c r="BH150" i="5"/>
  <c r="BG150" i="5"/>
  <c r="BF150" i="5"/>
  <c r="T150" i="5"/>
  <c r="R150" i="5"/>
  <c r="P150" i="5"/>
  <c r="BI149" i="5"/>
  <c r="BH149" i="5"/>
  <c r="BG149" i="5"/>
  <c r="BF149" i="5"/>
  <c r="T149" i="5"/>
  <c r="R149" i="5"/>
  <c r="P149" i="5"/>
  <c r="BI148" i="5"/>
  <c r="BH148" i="5"/>
  <c r="BG148" i="5"/>
  <c r="BF148" i="5"/>
  <c r="T148" i="5"/>
  <c r="R148" i="5"/>
  <c r="P148" i="5"/>
  <c r="BI147" i="5"/>
  <c r="BH147" i="5"/>
  <c r="BG147" i="5"/>
  <c r="BF147" i="5"/>
  <c r="T147" i="5"/>
  <c r="R147" i="5"/>
  <c r="P147" i="5"/>
  <c r="BI146" i="5"/>
  <c r="BH146" i="5"/>
  <c r="BG146" i="5"/>
  <c r="BF146" i="5"/>
  <c r="T146" i="5"/>
  <c r="R146" i="5"/>
  <c r="P146" i="5"/>
  <c r="BI145" i="5"/>
  <c r="BH145" i="5"/>
  <c r="BG145" i="5"/>
  <c r="BF145" i="5"/>
  <c r="T145" i="5"/>
  <c r="R145" i="5"/>
  <c r="P145" i="5"/>
  <c r="BI144" i="5"/>
  <c r="BH144" i="5"/>
  <c r="BG144" i="5"/>
  <c r="BF144" i="5"/>
  <c r="T144" i="5"/>
  <c r="R144" i="5"/>
  <c r="P144" i="5"/>
  <c r="BI143" i="5"/>
  <c r="BH143" i="5"/>
  <c r="BG143" i="5"/>
  <c r="BF143" i="5"/>
  <c r="T143" i="5"/>
  <c r="R143" i="5"/>
  <c r="P143" i="5"/>
  <c r="BI142" i="5"/>
  <c r="BH142" i="5"/>
  <c r="BG142" i="5"/>
  <c r="BF142" i="5"/>
  <c r="T142" i="5"/>
  <c r="R142" i="5"/>
  <c r="P142" i="5"/>
  <c r="BI141" i="5"/>
  <c r="BH141" i="5"/>
  <c r="BG141" i="5"/>
  <c r="BF141" i="5"/>
  <c r="T141" i="5"/>
  <c r="R141" i="5"/>
  <c r="P141" i="5"/>
  <c r="BI140" i="5"/>
  <c r="BH140" i="5"/>
  <c r="BG140" i="5"/>
  <c r="BF140" i="5"/>
  <c r="T140" i="5"/>
  <c r="R140" i="5"/>
  <c r="P140" i="5"/>
  <c r="BI139" i="5"/>
  <c r="BH139" i="5"/>
  <c r="BG139" i="5"/>
  <c r="BF139" i="5"/>
  <c r="T139" i="5"/>
  <c r="R139" i="5"/>
  <c r="P139" i="5"/>
  <c r="BI138" i="5"/>
  <c r="BH138" i="5"/>
  <c r="BG138" i="5"/>
  <c r="BF138" i="5"/>
  <c r="T138" i="5"/>
  <c r="R138" i="5"/>
  <c r="P138" i="5"/>
  <c r="BI137" i="5"/>
  <c r="BH137" i="5"/>
  <c r="BG137" i="5"/>
  <c r="BF137" i="5"/>
  <c r="T137" i="5"/>
  <c r="R137" i="5"/>
  <c r="P137" i="5"/>
  <c r="BI136" i="5"/>
  <c r="BH136" i="5"/>
  <c r="BG136" i="5"/>
  <c r="BF136" i="5"/>
  <c r="T136" i="5"/>
  <c r="R136" i="5"/>
  <c r="P136" i="5"/>
  <c r="BI135" i="5"/>
  <c r="BH135" i="5"/>
  <c r="BG135" i="5"/>
  <c r="BF135" i="5"/>
  <c r="T135" i="5"/>
  <c r="R135" i="5"/>
  <c r="P135" i="5"/>
  <c r="BI134" i="5"/>
  <c r="BH134" i="5"/>
  <c r="BG134" i="5"/>
  <c r="BF134" i="5"/>
  <c r="T134" i="5"/>
  <c r="R134" i="5"/>
  <c r="P134" i="5"/>
  <c r="BI133" i="5"/>
  <c r="BH133" i="5"/>
  <c r="BG133" i="5"/>
  <c r="BF133" i="5"/>
  <c r="T133" i="5"/>
  <c r="R133" i="5"/>
  <c r="P133" i="5"/>
  <c r="BI132" i="5"/>
  <c r="BH132" i="5"/>
  <c r="BG132" i="5"/>
  <c r="BF132" i="5"/>
  <c r="T132" i="5"/>
  <c r="R132" i="5"/>
  <c r="P132" i="5"/>
  <c r="BI131" i="5"/>
  <c r="BH131" i="5"/>
  <c r="BG131" i="5"/>
  <c r="BF131" i="5"/>
  <c r="T131" i="5"/>
  <c r="R131" i="5"/>
  <c r="P131" i="5"/>
  <c r="BI130" i="5"/>
  <c r="BH130" i="5"/>
  <c r="BG130" i="5"/>
  <c r="BF130" i="5"/>
  <c r="T130" i="5"/>
  <c r="R130" i="5"/>
  <c r="P130" i="5"/>
  <c r="BI129" i="5"/>
  <c r="BH129" i="5"/>
  <c r="BG129" i="5"/>
  <c r="BF129" i="5"/>
  <c r="T129" i="5"/>
  <c r="R129" i="5"/>
  <c r="P129" i="5"/>
  <c r="BI128" i="5"/>
  <c r="BH128" i="5"/>
  <c r="BG128" i="5"/>
  <c r="BF128" i="5"/>
  <c r="T128" i="5"/>
  <c r="R128" i="5"/>
  <c r="P128" i="5"/>
  <c r="BI127" i="5"/>
  <c r="BH127" i="5"/>
  <c r="BG127" i="5"/>
  <c r="BF127" i="5"/>
  <c r="T127" i="5"/>
  <c r="R127" i="5"/>
  <c r="P127" i="5"/>
  <c r="BI126" i="5"/>
  <c r="BH126" i="5"/>
  <c r="BG126" i="5"/>
  <c r="BF126" i="5"/>
  <c r="T126" i="5"/>
  <c r="R126" i="5"/>
  <c r="P126" i="5"/>
  <c r="BI125" i="5"/>
  <c r="BH125" i="5"/>
  <c r="BG125" i="5"/>
  <c r="BF125" i="5"/>
  <c r="T125" i="5"/>
  <c r="R125" i="5"/>
  <c r="P125" i="5"/>
  <c r="BI124" i="5"/>
  <c r="BH124" i="5"/>
  <c r="BG124" i="5"/>
  <c r="BF124" i="5"/>
  <c r="T124" i="5"/>
  <c r="R124" i="5"/>
  <c r="P124" i="5"/>
  <c r="BI123" i="5"/>
  <c r="BH123" i="5"/>
  <c r="BG123" i="5"/>
  <c r="BF123" i="5"/>
  <c r="T123" i="5"/>
  <c r="R123" i="5"/>
  <c r="P123" i="5"/>
  <c r="BI122" i="5"/>
  <c r="BH122" i="5"/>
  <c r="BG122" i="5"/>
  <c r="BF122" i="5"/>
  <c r="T122" i="5"/>
  <c r="R122" i="5"/>
  <c r="P122" i="5"/>
  <c r="BI121" i="5"/>
  <c r="BH121" i="5"/>
  <c r="BG121" i="5"/>
  <c r="BF121" i="5"/>
  <c r="T121" i="5"/>
  <c r="R121" i="5"/>
  <c r="P121" i="5"/>
  <c r="BI120" i="5"/>
  <c r="BH120" i="5"/>
  <c r="BG120" i="5"/>
  <c r="BF120" i="5"/>
  <c r="T120" i="5"/>
  <c r="R120" i="5"/>
  <c r="P120" i="5"/>
  <c r="BI119" i="5"/>
  <c r="BH119" i="5"/>
  <c r="BG119" i="5"/>
  <c r="BF119" i="5"/>
  <c r="T119" i="5"/>
  <c r="R119" i="5"/>
  <c r="P119" i="5"/>
  <c r="J113" i="5"/>
  <c r="F113" i="5"/>
  <c r="F111" i="5"/>
  <c r="E109" i="5"/>
  <c r="J91" i="5"/>
  <c r="F91" i="5"/>
  <c r="F89" i="5"/>
  <c r="E87" i="5"/>
  <c r="J24" i="5"/>
  <c r="E24" i="5"/>
  <c r="J114" i="5"/>
  <c r="J23" i="5"/>
  <c r="J18" i="5"/>
  <c r="E18" i="5"/>
  <c r="F92" i="5"/>
  <c r="J17" i="5"/>
  <c r="J12" i="5"/>
  <c r="J111" i="5"/>
  <c r="E7" i="5"/>
  <c r="E107" i="5"/>
  <c r="J37" i="4"/>
  <c r="J36" i="4"/>
  <c r="AY97" i="1"/>
  <c r="J35" i="4"/>
  <c r="AX97" i="1"/>
  <c r="BI144" i="4"/>
  <c r="BH144" i="4"/>
  <c r="BG144" i="4"/>
  <c r="BF144" i="4"/>
  <c r="T144" i="4"/>
  <c r="R144" i="4"/>
  <c r="P144" i="4"/>
  <c r="BI143" i="4"/>
  <c r="BH143" i="4"/>
  <c r="BG143" i="4"/>
  <c r="BF143" i="4"/>
  <c r="T143" i="4"/>
  <c r="R143" i="4"/>
  <c r="P143" i="4"/>
  <c r="BI142" i="4"/>
  <c r="BH142" i="4"/>
  <c r="BG142" i="4"/>
  <c r="BF142" i="4"/>
  <c r="T142" i="4"/>
  <c r="R142" i="4"/>
  <c r="P142" i="4"/>
  <c r="BI141" i="4"/>
  <c r="BH141" i="4"/>
  <c r="BG141" i="4"/>
  <c r="BF141" i="4"/>
  <c r="T141" i="4"/>
  <c r="R141" i="4"/>
  <c r="P141" i="4"/>
  <c r="BI140" i="4"/>
  <c r="BH140" i="4"/>
  <c r="BG140" i="4"/>
  <c r="BF140" i="4"/>
  <c r="T140" i="4"/>
  <c r="R140" i="4"/>
  <c r="P140" i="4"/>
  <c r="BI139" i="4"/>
  <c r="BH139" i="4"/>
  <c r="BG139" i="4"/>
  <c r="BF139" i="4"/>
  <c r="T139" i="4"/>
  <c r="R139" i="4"/>
  <c r="P139" i="4"/>
  <c r="BI138" i="4"/>
  <c r="BH138" i="4"/>
  <c r="BG138" i="4"/>
  <c r="BF138" i="4"/>
  <c r="T138" i="4"/>
  <c r="R138" i="4"/>
  <c r="P138" i="4"/>
  <c r="BI137" i="4"/>
  <c r="BH137" i="4"/>
  <c r="BG137" i="4"/>
  <c r="BF137" i="4"/>
  <c r="T137" i="4"/>
  <c r="R137" i="4"/>
  <c r="P137" i="4"/>
  <c r="BI136" i="4"/>
  <c r="BH136" i="4"/>
  <c r="BG136" i="4"/>
  <c r="BF136" i="4"/>
  <c r="T136" i="4"/>
  <c r="R136" i="4"/>
  <c r="P136" i="4"/>
  <c r="BI135" i="4"/>
  <c r="BH135" i="4"/>
  <c r="BG135" i="4"/>
  <c r="BF135" i="4"/>
  <c r="T135" i="4"/>
  <c r="R135" i="4"/>
  <c r="P135" i="4"/>
  <c r="BI134" i="4"/>
  <c r="BH134" i="4"/>
  <c r="BG134" i="4"/>
  <c r="BF134" i="4"/>
  <c r="T134" i="4"/>
  <c r="R134" i="4"/>
  <c r="P134" i="4"/>
  <c r="BI133" i="4"/>
  <c r="BH133" i="4"/>
  <c r="BG133" i="4"/>
  <c r="BF133" i="4"/>
  <c r="T133" i="4"/>
  <c r="R133" i="4"/>
  <c r="P133" i="4"/>
  <c r="BI132" i="4"/>
  <c r="BH132" i="4"/>
  <c r="BG132" i="4"/>
  <c r="BF132" i="4"/>
  <c r="T132" i="4"/>
  <c r="R132" i="4"/>
  <c r="P132" i="4"/>
  <c r="BI131" i="4"/>
  <c r="BH131" i="4"/>
  <c r="BG131" i="4"/>
  <c r="BF131" i="4"/>
  <c r="T131" i="4"/>
  <c r="R131" i="4"/>
  <c r="P131" i="4"/>
  <c r="BI130" i="4"/>
  <c r="BH130" i="4"/>
  <c r="BG130" i="4"/>
  <c r="BF130" i="4"/>
  <c r="T130" i="4"/>
  <c r="R130" i="4"/>
  <c r="P130" i="4"/>
  <c r="BI129" i="4"/>
  <c r="BH129" i="4"/>
  <c r="BG129" i="4"/>
  <c r="BF129" i="4"/>
  <c r="T129" i="4"/>
  <c r="R129" i="4"/>
  <c r="P129" i="4"/>
  <c r="BI128" i="4"/>
  <c r="BH128" i="4"/>
  <c r="BG128" i="4"/>
  <c r="BF128" i="4"/>
  <c r="T128" i="4"/>
  <c r="R128" i="4"/>
  <c r="P128" i="4"/>
  <c r="BI127" i="4"/>
  <c r="BH127" i="4"/>
  <c r="BG127" i="4"/>
  <c r="BF127" i="4"/>
  <c r="T127" i="4"/>
  <c r="R127" i="4"/>
  <c r="P127" i="4"/>
  <c r="BI126" i="4"/>
  <c r="BH126" i="4"/>
  <c r="BG126" i="4"/>
  <c r="BF126" i="4"/>
  <c r="T126" i="4"/>
  <c r="R126" i="4"/>
  <c r="P126" i="4"/>
  <c r="BI125" i="4"/>
  <c r="BH125" i="4"/>
  <c r="BG125" i="4"/>
  <c r="BF125" i="4"/>
  <c r="T125" i="4"/>
  <c r="R125" i="4"/>
  <c r="P125" i="4"/>
  <c r="BI124" i="4"/>
  <c r="BH124" i="4"/>
  <c r="BG124" i="4"/>
  <c r="BF124" i="4"/>
  <c r="T124" i="4"/>
  <c r="R124" i="4"/>
  <c r="P124" i="4"/>
  <c r="BI123" i="4"/>
  <c r="BH123" i="4"/>
  <c r="BG123" i="4"/>
  <c r="BF123" i="4"/>
  <c r="T123" i="4"/>
  <c r="R123" i="4"/>
  <c r="P123" i="4"/>
  <c r="BI122" i="4"/>
  <c r="BH122" i="4"/>
  <c r="BG122" i="4"/>
  <c r="BF122" i="4"/>
  <c r="T122" i="4"/>
  <c r="R122" i="4"/>
  <c r="P122" i="4"/>
  <c r="BI121" i="4"/>
  <c r="BH121" i="4"/>
  <c r="BG121" i="4"/>
  <c r="BF121" i="4"/>
  <c r="T121" i="4"/>
  <c r="R121" i="4"/>
  <c r="P121" i="4"/>
  <c r="BI120" i="4"/>
  <c r="BH120" i="4"/>
  <c r="BG120" i="4"/>
  <c r="BF120" i="4"/>
  <c r="T120" i="4"/>
  <c r="R120" i="4"/>
  <c r="P120" i="4"/>
  <c r="BI119" i="4"/>
  <c r="BH119" i="4"/>
  <c r="BG119" i="4"/>
  <c r="BF119" i="4"/>
  <c r="T119" i="4"/>
  <c r="R119" i="4"/>
  <c r="P119" i="4"/>
  <c r="J113" i="4"/>
  <c r="F113" i="4"/>
  <c r="F111" i="4"/>
  <c r="E109" i="4"/>
  <c r="J91" i="4"/>
  <c r="F91" i="4"/>
  <c r="F89" i="4"/>
  <c r="E87" i="4"/>
  <c r="J24" i="4"/>
  <c r="E24" i="4"/>
  <c r="J114" i="4"/>
  <c r="J23" i="4"/>
  <c r="J18" i="4"/>
  <c r="E18" i="4"/>
  <c r="F92" i="4"/>
  <c r="J17" i="4"/>
  <c r="J12" i="4"/>
  <c r="J89" i="4"/>
  <c r="E7" i="4"/>
  <c r="E107" i="4" s="1"/>
  <c r="J37" i="3"/>
  <c r="J36" i="3"/>
  <c r="AY96" i="1"/>
  <c r="J35" i="3"/>
  <c r="AX96" i="1" s="1"/>
  <c r="BI393" i="3"/>
  <c r="BH393" i="3"/>
  <c r="BG393" i="3"/>
  <c r="BF393" i="3"/>
  <c r="T393" i="3"/>
  <c r="R393" i="3"/>
  <c r="P393" i="3"/>
  <c r="P388" i="3" s="1"/>
  <c r="P387" i="3" s="1"/>
  <c r="BI389" i="3"/>
  <c r="BH389" i="3"/>
  <c r="BG389" i="3"/>
  <c r="BF389" i="3"/>
  <c r="T389" i="3"/>
  <c r="T388" i="3" s="1"/>
  <c r="T387" i="3" s="1"/>
  <c r="R389" i="3"/>
  <c r="R388" i="3" s="1"/>
  <c r="R387" i="3" s="1"/>
  <c r="P389" i="3"/>
  <c r="BI385" i="3"/>
  <c r="BH385" i="3"/>
  <c r="BG385" i="3"/>
  <c r="BF385" i="3"/>
  <c r="T385" i="3"/>
  <c r="R385" i="3"/>
  <c r="P385" i="3"/>
  <c r="BI383" i="3"/>
  <c r="BH383" i="3"/>
  <c r="BG383" i="3"/>
  <c r="BF383" i="3"/>
  <c r="T383" i="3"/>
  <c r="R383" i="3"/>
  <c r="P383" i="3"/>
  <c r="BI381" i="3"/>
  <c r="BH381" i="3"/>
  <c r="BG381" i="3"/>
  <c r="BF381" i="3"/>
  <c r="T381" i="3"/>
  <c r="R381" i="3"/>
  <c r="P381" i="3"/>
  <c r="BI379" i="3"/>
  <c r="BH379" i="3"/>
  <c r="BG379" i="3"/>
  <c r="BF379" i="3"/>
  <c r="T379" i="3"/>
  <c r="R379" i="3"/>
  <c r="P379" i="3"/>
  <c r="BI377" i="3"/>
  <c r="BH377" i="3"/>
  <c r="BG377" i="3"/>
  <c r="BF377" i="3"/>
  <c r="T377" i="3"/>
  <c r="R377" i="3"/>
  <c r="P377" i="3"/>
  <c r="BI376" i="3"/>
  <c r="BH376" i="3"/>
  <c r="BG376" i="3"/>
  <c r="BF376" i="3"/>
  <c r="T376" i="3"/>
  <c r="R376" i="3"/>
  <c r="P376" i="3"/>
  <c r="BI373" i="3"/>
  <c r="BH373" i="3"/>
  <c r="BG373" i="3"/>
  <c r="BF373" i="3"/>
  <c r="T373" i="3"/>
  <c r="R373" i="3"/>
  <c r="P373" i="3"/>
  <c r="BI370" i="3"/>
  <c r="BH370" i="3"/>
  <c r="BG370" i="3"/>
  <c r="BF370" i="3"/>
  <c r="T370" i="3"/>
  <c r="R370" i="3"/>
  <c r="P370" i="3"/>
  <c r="BI369" i="3"/>
  <c r="BH369" i="3"/>
  <c r="BG369" i="3"/>
  <c r="BF369" i="3"/>
  <c r="T369" i="3"/>
  <c r="R369" i="3"/>
  <c r="P369" i="3"/>
  <c r="BI368" i="3"/>
  <c r="BH368" i="3"/>
  <c r="BG368" i="3"/>
  <c r="BF368" i="3"/>
  <c r="T368" i="3"/>
  <c r="R368" i="3"/>
  <c r="P368" i="3"/>
  <c r="BI359" i="3"/>
  <c r="BH359" i="3"/>
  <c r="BG359" i="3"/>
  <c r="BF359" i="3"/>
  <c r="T359" i="3"/>
  <c r="R359" i="3"/>
  <c r="P359" i="3"/>
  <c r="BI358" i="3"/>
  <c r="BH358" i="3"/>
  <c r="BG358" i="3"/>
  <c r="BF358" i="3"/>
  <c r="T358" i="3"/>
  <c r="R358" i="3"/>
  <c r="P358" i="3"/>
  <c r="BI357" i="3"/>
  <c r="BH357" i="3"/>
  <c r="BG357" i="3"/>
  <c r="BF357" i="3"/>
  <c r="T357" i="3"/>
  <c r="R357" i="3"/>
  <c r="P357" i="3"/>
  <c r="BI351" i="3"/>
  <c r="BH351" i="3"/>
  <c r="BG351" i="3"/>
  <c r="BF351" i="3"/>
  <c r="T351" i="3"/>
  <c r="R351" i="3"/>
  <c r="P351" i="3"/>
  <c r="BI340" i="3"/>
  <c r="BH340" i="3"/>
  <c r="BG340" i="3"/>
  <c r="BF340" i="3"/>
  <c r="T340" i="3"/>
  <c r="R340" i="3"/>
  <c r="P340" i="3"/>
  <c r="BI307" i="3"/>
  <c r="BH307" i="3"/>
  <c r="BG307" i="3"/>
  <c r="BF307" i="3"/>
  <c r="T307" i="3"/>
  <c r="R307" i="3"/>
  <c r="P307" i="3"/>
  <c r="BI303" i="3"/>
  <c r="BH303" i="3"/>
  <c r="BG303" i="3"/>
  <c r="BF303" i="3"/>
  <c r="T303" i="3"/>
  <c r="R303" i="3"/>
  <c r="P303" i="3"/>
  <c r="BI286" i="3"/>
  <c r="BH286" i="3"/>
  <c r="BG286" i="3"/>
  <c r="BF286" i="3"/>
  <c r="T286" i="3"/>
  <c r="R286" i="3"/>
  <c r="P286" i="3"/>
  <c r="BI280" i="3"/>
  <c r="BH280" i="3"/>
  <c r="BG280" i="3"/>
  <c r="BF280" i="3"/>
  <c r="T280" i="3"/>
  <c r="R280" i="3"/>
  <c r="P280" i="3"/>
  <c r="BI260" i="3"/>
  <c r="BH260" i="3"/>
  <c r="BG260" i="3"/>
  <c r="BF260" i="3"/>
  <c r="T260" i="3"/>
  <c r="R260" i="3"/>
  <c r="P260" i="3"/>
  <c r="BI254" i="3"/>
  <c r="BH254" i="3"/>
  <c r="BG254" i="3"/>
  <c r="BF254" i="3"/>
  <c r="T254" i="3"/>
  <c r="R254" i="3"/>
  <c r="P254" i="3"/>
  <c r="BI249" i="3"/>
  <c r="BH249" i="3"/>
  <c r="BG249" i="3"/>
  <c r="BF249" i="3"/>
  <c r="T249" i="3"/>
  <c r="R249" i="3"/>
  <c r="P249" i="3"/>
  <c r="BI237" i="3"/>
  <c r="BH237" i="3"/>
  <c r="BG237" i="3"/>
  <c r="BF237" i="3"/>
  <c r="T237" i="3"/>
  <c r="R237" i="3"/>
  <c r="P237" i="3"/>
  <c r="BI233" i="3"/>
  <c r="BH233" i="3"/>
  <c r="BG233" i="3"/>
  <c r="BF233" i="3"/>
  <c r="T233" i="3"/>
  <c r="R233" i="3"/>
  <c r="P233" i="3"/>
  <c r="BI231" i="3"/>
  <c r="BH231" i="3"/>
  <c r="BG231" i="3"/>
  <c r="BF231" i="3"/>
  <c r="T231" i="3"/>
  <c r="R231" i="3"/>
  <c r="P231" i="3"/>
  <c r="BI228" i="3"/>
  <c r="BH228" i="3"/>
  <c r="BG228" i="3"/>
  <c r="BF228" i="3"/>
  <c r="T228" i="3"/>
  <c r="R228" i="3"/>
  <c r="P228" i="3"/>
  <c r="BI198" i="3"/>
  <c r="BH198" i="3"/>
  <c r="BG198" i="3"/>
  <c r="BF198" i="3"/>
  <c r="T198" i="3"/>
  <c r="R198" i="3"/>
  <c r="P198" i="3"/>
  <c r="BI189" i="3"/>
  <c r="BH189" i="3"/>
  <c r="BG189" i="3"/>
  <c r="BF189" i="3"/>
  <c r="T189" i="3"/>
  <c r="R189" i="3"/>
  <c r="P189" i="3"/>
  <c r="BI183" i="3"/>
  <c r="BH183" i="3"/>
  <c r="BG183" i="3"/>
  <c r="BF183" i="3"/>
  <c r="T183" i="3"/>
  <c r="R183" i="3"/>
  <c r="P183" i="3"/>
  <c r="BI178" i="3"/>
  <c r="BH178" i="3"/>
  <c r="BG178" i="3"/>
  <c r="BF178" i="3"/>
  <c r="T178" i="3"/>
  <c r="R178" i="3"/>
  <c r="P178" i="3"/>
  <c r="BI174" i="3"/>
  <c r="BH174" i="3"/>
  <c r="BG174" i="3"/>
  <c r="BF174" i="3"/>
  <c r="T174" i="3"/>
  <c r="R174" i="3"/>
  <c r="P174" i="3"/>
  <c r="BI171" i="3"/>
  <c r="BH171" i="3"/>
  <c r="BG171" i="3"/>
  <c r="BF171" i="3"/>
  <c r="T171" i="3"/>
  <c r="R171" i="3"/>
  <c r="P171" i="3"/>
  <c r="BI168" i="3"/>
  <c r="BH168" i="3"/>
  <c r="BG168" i="3"/>
  <c r="BF168" i="3"/>
  <c r="T168" i="3"/>
  <c r="R168" i="3"/>
  <c r="P168" i="3"/>
  <c r="BI165" i="3"/>
  <c r="BH165" i="3"/>
  <c r="BG165" i="3"/>
  <c r="BF165" i="3"/>
  <c r="T165" i="3"/>
  <c r="R165" i="3"/>
  <c r="P165" i="3"/>
  <c r="BI162" i="3"/>
  <c r="BH162" i="3"/>
  <c r="BG162" i="3"/>
  <c r="BF162" i="3"/>
  <c r="T162" i="3"/>
  <c r="R162" i="3"/>
  <c r="P162" i="3"/>
  <c r="BI159" i="3"/>
  <c r="BH159" i="3"/>
  <c r="BG159" i="3"/>
  <c r="BF159" i="3"/>
  <c r="T159" i="3"/>
  <c r="R159" i="3"/>
  <c r="P159" i="3"/>
  <c r="BI151" i="3"/>
  <c r="BH151" i="3"/>
  <c r="BG151" i="3"/>
  <c r="BF151" i="3"/>
  <c r="T151" i="3"/>
  <c r="R151" i="3"/>
  <c r="P151" i="3"/>
  <c r="BI147" i="3"/>
  <c r="BH147" i="3"/>
  <c r="BG147" i="3"/>
  <c r="BF147" i="3"/>
  <c r="T147" i="3"/>
  <c r="R147" i="3"/>
  <c r="P147" i="3"/>
  <c r="BI126" i="3"/>
  <c r="BH126" i="3"/>
  <c r="BG126" i="3"/>
  <c r="F35" i="3" s="1"/>
  <c r="BF126" i="3"/>
  <c r="T126" i="3"/>
  <c r="R126" i="3"/>
  <c r="P126" i="3"/>
  <c r="J119" i="3"/>
  <c r="F119" i="3"/>
  <c r="F117" i="3"/>
  <c r="E115" i="3"/>
  <c r="J91" i="3"/>
  <c r="F91" i="3"/>
  <c r="F89" i="3"/>
  <c r="E87" i="3"/>
  <c r="J24" i="3"/>
  <c r="E24" i="3"/>
  <c r="J120" i="3" s="1"/>
  <c r="J23" i="3"/>
  <c r="J18" i="3"/>
  <c r="E18" i="3"/>
  <c r="F120" i="3"/>
  <c r="J17" i="3"/>
  <c r="J12" i="3"/>
  <c r="J117" i="3"/>
  <c r="E7" i="3"/>
  <c r="E113" i="3"/>
  <c r="J37" i="2"/>
  <c r="J36" i="2"/>
  <c r="AY95" i="1"/>
  <c r="J35" i="2"/>
  <c r="AX95" i="1" s="1"/>
  <c r="BI5402" i="2"/>
  <c r="BH5402" i="2"/>
  <c r="BG5402" i="2"/>
  <c r="BF5402" i="2"/>
  <c r="T5402" i="2"/>
  <c r="T5401" i="2"/>
  <c r="R5402" i="2"/>
  <c r="R5401" i="2"/>
  <c r="P5402" i="2"/>
  <c r="P5401" i="2" s="1"/>
  <c r="BI5400" i="2"/>
  <c r="BH5400" i="2"/>
  <c r="BG5400" i="2"/>
  <c r="BF5400" i="2"/>
  <c r="T5400" i="2"/>
  <c r="R5400" i="2"/>
  <c r="P5400" i="2"/>
  <c r="BI5399" i="2"/>
  <c r="BH5399" i="2"/>
  <c r="BG5399" i="2"/>
  <c r="BF5399" i="2"/>
  <c r="T5399" i="2"/>
  <c r="R5399" i="2"/>
  <c r="P5399" i="2"/>
  <c r="BI5396" i="2"/>
  <c r="BH5396" i="2"/>
  <c r="BG5396" i="2"/>
  <c r="BF5396" i="2"/>
  <c r="T5396" i="2"/>
  <c r="R5396" i="2"/>
  <c r="P5396" i="2"/>
  <c r="BI5393" i="2"/>
  <c r="BH5393" i="2"/>
  <c r="BG5393" i="2"/>
  <c r="BF5393" i="2"/>
  <c r="T5393" i="2"/>
  <c r="R5393" i="2"/>
  <c r="P5393" i="2"/>
  <c r="BI5390" i="2"/>
  <c r="BH5390" i="2"/>
  <c r="BG5390" i="2"/>
  <c r="BF5390" i="2"/>
  <c r="T5390" i="2"/>
  <c r="R5390" i="2"/>
  <c r="P5390" i="2"/>
  <c r="BI5387" i="2"/>
  <c r="BH5387" i="2"/>
  <c r="BG5387" i="2"/>
  <c r="BF5387" i="2"/>
  <c r="T5387" i="2"/>
  <c r="R5387" i="2"/>
  <c r="P5387" i="2"/>
  <c r="BI5385" i="2"/>
  <c r="BH5385" i="2"/>
  <c r="BG5385" i="2"/>
  <c r="BF5385" i="2"/>
  <c r="T5385" i="2"/>
  <c r="R5385" i="2"/>
  <c r="P5385" i="2"/>
  <c r="BI5384" i="2"/>
  <c r="BH5384" i="2"/>
  <c r="BG5384" i="2"/>
  <c r="BF5384" i="2"/>
  <c r="T5384" i="2"/>
  <c r="R5384" i="2"/>
  <c r="P5384" i="2"/>
  <c r="BI5378" i="2"/>
  <c r="BH5378" i="2"/>
  <c r="BG5378" i="2"/>
  <c r="BF5378" i="2"/>
  <c r="T5378" i="2"/>
  <c r="R5378" i="2"/>
  <c r="P5378" i="2"/>
  <c r="BI5356" i="2"/>
  <c r="BH5356" i="2"/>
  <c r="BG5356" i="2"/>
  <c r="BF5356" i="2"/>
  <c r="T5356" i="2"/>
  <c r="R5356" i="2"/>
  <c r="P5356" i="2"/>
  <c r="BI5342" i="2"/>
  <c r="BH5342" i="2"/>
  <c r="BG5342" i="2"/>
  <c r="BF5342" i="2"/>
  <c r="T5342" i="2"/>
  <c r="R5342" i="2"/>
  <c r="P5342" i="2"/>
  <c r="BI5292" i="2"/>
  <c r="BH5292" i="2"/>
  <c r="BG5292" i="2"/>
  <c r="BF5292" i="2"/>
  <c r="T5292" i="2"/>
  <c r="R5292" i="2"/>
  <c r="P5292" i="2"/>
  <c r="BI5234" i="2"/>
  <c r="BH5234" i="2"/>
  <c r="BG5234" i="2"/>
  <c r="BF5234" i="2"/>
  <c r="T5234" i="2"/>
  <c r="R5234" i="2"/>
  <c r="P5234" i="2"/>
  <c r="BI5229" i="2"/>
  <c r="BH5229" i="2"/>
  <c r="BG5229" i="2"/>
  <c r="BF5229" i="2"/>
  <c r="T5229" i="2"/>
  <c r="R5229" i="2"/>
  <c r="P5229" i="2"/>
  <c r="BI5223" i="2"/>
  <c r="BH5223" i="2"/>
  <c r="BG5223" i="2"/>
  <c r="BF5223" i="2"/>
  <c r="T5223" i="2"/>
  <c r="R5223" i="2"/>
  <c r="P5223" i="2"/>
  <c r="BI5181" i="2"/>
  <c r="BH5181" i="2"/>
  <c r="BG5181" i="2"/>
  <c r="BF5181" i="2"/>
  <c r="T5181" i="2"/>
  <c r="R5181" i="2"/>
  <c r="P5181" i="2"/>
  <c r="BI5177" i="2"/>
  <c r="BH5177" i="2"/>
  <c r="BG5177" i="2"/>
  <c r="BF5177" i="2"/>
  <c r="T5177" i="2"/>
  <c r="R5177" i="2"/>
  <c r="P5177" i="2"/>
  <c r="BI5175" i="2"/>
  <c r="BH5175" i="2"/>
  <c r="BG5175" i="2"/>
  <c r="BF5175" i="2"/>
  <c r="T5175" i="2"/>
  <c r="R5175" i="2"/>
  <c r="P5175" i="2"/>
  <c r="BI5173" i="2"/>
  <c r="BH5173" i="2"/>
  <c r="BG5173" i="2"/>
  <c r="BF5173" i="2"/>
  <c r="T5173" i="2"/>
  <c r="R5173" i="2"/>
  <c r="P5173" i="2"/>
  <c r="BI5172" i="2"/>
  <c r="BH5172" i="2"/>
  <c r="BG5172" i="2"/>
  <c r="BF5172" i="2"/>
  <c r="T5172" i="2"/>
  <c r="R5172" i="2"/>
  <c r="P5172" i="2"/>
  <c r="BI5171" i="2"/>
  <c r="BH5171" i="2"/>
  <c r="BG5171" i="2"/>
  <c r="BF5171" i="2"/>
  <c r="T5171" i="2"/>
  <c r="R5171" i="2"/>
  <c r="P5171" i="2"/>
  <c r="BI5170" i="2"/>
  <c r="BH5170" i="2"/>
  <c r="BG5170" i="2"/>
  <c r="BF5170" i="2"/>
  <c r="T5170" i="2"/>
  <c r="R5170" i="2"/>
  <c r="P5170" i="2"/>
  <c r="BI5167" i="2"/>
  <c r="BH5167" i="2"/>
  <c r="BG5167" i="2"/>
  <c r="BF5167" i="2"/>
  <c r="T5167" i="2"/>
  <c r="R5167" i="2"/>
  <c r="P5167" i="2"/>
  <c r="BI5166" i="2"/>
  <c r="BH5166" i="2"/>
  <c r="BG5166" i="2"/>
  <c r="BF5166" i="2"/>
  <c r="T5166" i="2"/>
  <c r="R5166" i="2"/>
  <c r="P5166" i="2"/>
  <c r="BI5135" i="2"/>
  <c r="BH5135" i="2"/>
  <c r="BG5135" i="2"/>
  <c r="BF5135" i="2"/>
  <c r="T5135" i="2"/>
  <c r="R5135" i="2"/>
  <c r="P5135" i="2"/>
  <c r="BI5133" i="2"/>
  <c r="BH5133" i="2"/>
  <c r="BG5133" i="2"/>
  <c r="BF5133" i="2"/>
  <c r="T5133" i="2"/>
  <c r="R5133" i="2"/>
  <c r="P5133" i="2"/>
  <c r="BI5093" i="2"/>
  <c r="BH5093" i="2"/>
  <c r="BG5093" i="2"/>
  <c r="BF5093" i="2"/>
  <c r="T5093" i="2"/>
  <c r="R5093" i="2"/>
  <c r="P5093" i="2"/>
  <c r="BI5092" i="2"/>
  <c r="BH5092" i="2"/>
  <c r="BG5092" i="2"/>
  <c r="BF5092" i="2"/>
  <c r="T5092" i="2"/>
  <c r="R5092" i="2"/>
  <c r="P5092" i="2"/>
  <c r="BI5090" i="2"/>
  <c r="BH5090" i="2"/>
  <c r="BG5090" i="2"/>
  <c r="BF5090" i="2"/>
  <c r="T5090" i="2"/>
  <c r="R5090" i="2"/>
  <c r="P5090" i="2"/>
  <c r="BI5089" i="2"/>
  <c r="BH5089" i="2"/>
  <c r="BG5089" i="2"/>
  <c r="BF5089" i="2"/>
  <c r="T5089" i="2"/>
  <c r="R5089" i="2"/>
  <c r="P5089" i="2"/>
  <c r="BI5088" i="2"/>
  <c r="BH5088" i="2"/>
  <c r="BG5088" i="2"/>
  <c r="BF5088" i="2"/>
  <c r="T5088" i="2"/>
  <c r="R5088" i="2"/>
  <c r="P5088" i="2"/>
  <c r="BI5048" i="2"/>
  <c r="BH5048" i="2"/>
  <c r="BG5048" i="2"/>
  <c r="BF5048" i="2"/>
  <c r="T5048" i="2"/>
  <c r="R5048" i="2"/>
  <c r="P5048" i="2"/>
  <c r="BI5046" i="2"/>
  <c r="BH5046" i="2"/>
  <c r="BG5046" i="2"/>
  <c r="BF5046" i="2"/>
  <c r="T5046" i="2"/>
  <c r="R5046" i="2"/>
  <c r="P5046" i="2"/>
  <c r="BI5045" i="2"/>
  <c r="BH5045" i="2"/>
  <c r="BG5045" i="2"/>
  <c r="BF5045" i="2"/>
  <c r="T5045" i="2"/>
  <c r="R5045" i="2"/>
  <c r="P5045" i="2"/>
  <c r="BI5005" i="2"/>
  <c r="BH5005" i="2"/>
  <c r="BG5005" i="2"/>
  <c r="BF5005" i="2"/>
  <c r="T5005" i="2"/>
  <c r="R5005" i="2"/>
  <c r="P5005" i="2"/>
  <c r="BI5003" i="2"/>
  <c r="BH5003" i="2"/>
  <c r="BG5003" i="2"/>
  <c r="BF5003" i="2"/>
  <c r="T5003" i="2"/>
  <c r="R5003" i="2"/>
  <c r="P5003" i="2"/>
  <c r="BI5002" i="2"/>
  <c r="BH5002" i="2"/>
  <c r="BG5002" i="2"/>
  <c r="BF5002" i="2"/>
  <c r="T5002" i="2"/>
  <c r="R5002" i="2"/>
  <c r="P5002" i="2"/>
  <c r="BI4999" i="2"/>
  <c r="BH4999" i="2"/>
  <c r="BG4999" i="2"/>
  <c r="BF4999" i="2"/>
  <c r="T4999" i="2"/>
  <c r="R4999" i="2"/>
  <c r="P4999" i="2"/>
  <c r="BI4931" i="2"/>
  <c r="BH4931" i="2"/>
  <c r="BG4931" i="2"/>
  <c r="BF4931" i="2"/>
  <c r="T4931" i="2"/>
  <c r="R4931" i="2"/>
  <c r="P4931" i="2"/>
  <c r="BI4928" i="2"/>
  <c r="BH4928" i="2"/>
  <c r="BG4928" i="2"/>
  <c r="BF4928" i="2"/>
  <c r="T4928" i="2"/>
  <c r="R4928" i="2"/>
  <c r="P4928" i="2"/>
  <c r="BI4907" i="2"/>
  <c r="BH4907" i="2"/>
  <c r="BG4907" i="2"/>
  <c r="BF4907" i="2"/>
  <c r="T4907" i="2"/>
  <c r="R4907" i="2"/>
  <c r="P4907" i="2"/>
  <c r="BI4895" i="2"/>
  <c r="BH4895" i="2"/>
  <c r="BG4895" i="2"/>
  <c r="BF4895" i="2"/>
  <c r="T4895" i="2"/>
  <c r="R4895" i="2"/>
  <c r="P4895" i="2"/>
  <c r="BI4889" i="2"/>
  <c r="BH4889" i="2"/>
  <c r="BG4889" i="2"/>
  <c r="BF4889" i="2"/>
  <c r="T4889" i="2"/>
  <c r="R4889" i="2"/>
  <c r="P4889" i="2"/>
  <c r="BI4881" i="2"/>
  <c r="BH4881" i="2"/>
  <c r="BG4881" i="2"/>
  <c r="BF4881" i="2"/>
  <c r="T4881" i="2"/>
  <c r="R4881" i="2"/>
  <c r="P4881" i="2"/>
  <c r="BI4876" i="2"/>
  <c r="BH4876" i="2"/>
  <c r="BG4876" i="2"/>
  <c r="BF4876" i="2"/>
  <c r="T4876" i="2"/>
  <c r="R4876" i="2"/>
  <c r="P4876" i="2"/>
  <c r="BI4865" i="2"/>
  <c r="BH4865" i="2"/>
  <c r="BG4865" i="2"/>
  <c r="BF4865" i="2"/>
  <c r="T4865" i="2"/>
  <c r="R4865" i="2"/>
  <c r="P4865" i="2"/>
  <c r="BI4863" i="2"/>
  <c r="BH4863" i="2"/>
  <c r="BG4863" i="2"/>
  <c r="BF4863" i="2"/>
  <c r="T4863" i="2"/>
  <c r="R4863" i="2"/>
  <c r="P4863" i="2"/>
  <c r="BI4779" i="2"/>
  <c r="BH4779" i="2"/>
  <c r="BG4779" i="2"/>
  <c r="BF4779" i="2"/>
  <c r="T4779" i="2"/>
  <c r="R4779" i="2"/>
  <c r="P4779" i="2"/>
  <c r="BI4778" i="2"/>
  <c r="BH4778" i="2"/>
  <c r="BG4778" i="2"/>
  <c r="BF4778" i="2"/>
  <c r="T4778" i="2"/>
  <c r="R4778" i="2"/>
  <c r="P4778" i="2"/>
  <c r="BI4776" i="2"/>
  <c r="BH4776" i="2"/>
  <c r="BG4776" i="2"/>
  <c r="BF4776" i="2"/>
  <c r="T4776" i="2"/>
  <c r="R4776" i="2"/>
  <c r="P4776" i="2"/>
  <c r="BI4775" i="2"/>
  <c r="BH4775" i="2"/>
  <c r="BG4775" i="2"/>
  <c r="BF4775" i="2"/>
  <c r="T4775" i="2"/>
  <c r="R4775" i="2"/>
  <c r="P4775" i="2"/>
  <c r="BI4774" i="2"/>
  <c r="BH4774" i="2"/>
  <c r="BG4774" i="2"/>
  <c r="BF4774" i="2"/>
  <c r="T4774" i="2"/>
  <c r="R4774" i="2"/>
  <c r="P4774" i="2"/>
  <c r="BI4702" i="2"/>
  <c r="BH4702" i="2"/>
  <c r="BG4702" i="2"/>
  <c r="BF4702" i="2"/>
  <c r="T4702" i="2"/>
  <c r="R4702" i="2"/>
  <c r="P4702" i="2"/>
  <c r="BI4701" i="2"/>
  <c r="BH4701" i="2"/>
  <c r="BG4701" i="2"/>
  <c r="BF4701" i="2"/>
  <c r="T4701" i="2"/>
  <c r="R4701" i="2"/>
  <c r="P4701" i="2"/>
  <c r="BI4696" i="2"/>
  <c r="BH4696" i="2"/>
  <c r="BG4696" i="2"/>
  <c r="BF4696" i="2"/>
  <c r="T4696" i="2"/>
  <c r="R4696" i="2"/>
  <c r="P4696" i="2"/>
  <c r="BI4688" i="2"/>
  <c r="BH4688" i="2"/>
  <c r="BG4688" i="2"/>
  <c r="BF4688" i="2"/>
  <c r="T4688" i="2"/>
  <c r="R4688" i="2"/>
  <c r="P4688" i="2"/>
  <c r="BI4686" i="2"/>
  <c r="BH4686" i="2"/>
  <c r="BG4686" i="2"/>
  <c r="BF4686" i="2"/>
  <c r="T4686" i="2"/>
  <c r="R4686" i="2"/>
  <c r="P4686" i="2"/>
  <c r="BI4685" i="2"/>
  <c r="BH4685" i="2"/>
  <c r="BG4685" i="2"/>
  <c r="BF4685" i="2"/>
  <c r="T4685" i="2"/>
  <c r="R4685" i="2"/>
  <c r="P4685" i="2"/>
  <c r="BI4612" i="2"/>
  <c r="BH4612" i="2"/>
  <c r="BG4612" i="2"/>
  <c r="BF4612" i="2"/>
  <c r="T4612" i="2"/>
  <c r="R4612" i="2"/>
  <c r="P4612" i="2"/>
  <c r="BI4610" i="2"/>
  <c r="BH4610" i="2"/>
  <c r="BG4610" i="2"/>
  <c r="BF4610" i="2"/>
  <c r="T4610" i="2"/>
  <c r="R4610" i="2"/>
  <c r="P4610" i="2"/>
  <c r="BI4609" i="2"/>
  <c r="BH4609" i="2"/>
  <c r="BG4609" i="2"/>
  <c r="BF4609" i="2"/>
  <c r="T4609" i="2"/>
  <c r="R4609" i="2"/>
  <c r="P4609" i="2"/>
  <c r="BI4599" i="2"/>
  <c r="BH4599" i="2"/>
  <c r="BG4599" i="2"/>
  <c r="BF4599" i="2"/>
  <c r="T4599" i="2"/>
  <c r="R4599" i="2"/>
  <c r="P4599" i="2"/>
  <c r="BI4570" i="2"/>
  <c r="BH4570" i="2"/>
  <c r="BG4570" i="2"/>
  <c r="BF4570" i="2"/>
  <c r="T4570" i="2"/>
  <c r="R4570" i="2"/>
  <c r="P4570" i="2"/>
  <c r="BI4569" i="2"/>
  <c r="BH4569" i="2"/>
  <c r="BG4569" i="2"/>
  <c r="BF4569" i="2"/>
  <c r="T4569" i="2"/>
  <c r="R4569" i="2"/>
  <c r="P4569" i="2"/>
  <c r="BI4568" i="2"/>
  <c r="BH4568" i="2"/>
  <c r="BG4568" i="2"/>
  <c r="BF4568" i="2"/>
  <c r="T4568" i="2"/>
  <c r="R4568" i="2"/>
  <c r="P4568" i="2"/>
  <c r="BI4567" i="2"/>
  <c r="BH4567" i="2"/>
  <c r="BG4567" i="2"/>
  <c r="BF4567" i="2"/>
  <c r="T4567" i="2"/>
  <c r="R4567" i="2"/>
  <c r="P4567" i="2"/>
  <c r="BI4566" i="2"/>
  <c r="BH4566" i="2"/>
  <c r="BG4566" i="2"/>
  <c r="BF4566" i="2"/>
  <c r="T4566" i="2"/>
  <c r="R4566" i="2"/>
  <c r="P4566" i="2"/>
  <c r="BI4565" i="2"/>
  <c r="BH4565" i="2"/>
  <c r="BG4565" i="2"/>
  <c r="BF4565" i="2"/>
  <c r="T4565" i="2"/>
  <c r="R4565" i="2"/>
  <c r="P4565" i="2"/>
  <c r="BI4564" i="2"/>
  <c r="BH4564" i="2"/>
  <c r="BG4564" i="2"/>
  <c r="BF4564" i="2"/>
  <c r="T4564" i="2"/>
  <c r="R4564" i="2"/>
  <c r="P4564" i="2"/>
  <c r="BI4563" i="2"/>
  <c r="BH4563" i="2"/>
  <c r="BG4563" i="2"/>
  <c r="BF4563" i="2"/>
  <c r="T4563" i="2"/>
  <c r="R4563" i="2"/>
  <c r="P4563" i="2"/>
  <c r="BI4562" i="2"/>
  <c r="BH4562" i="2"/>
  <c r="BG4562" i="2"/>
  <c r="BF4562" i="2"/>
  <c r="T4562" i="2"/>
  <c r="R4562" i="2"/>
  <c r="P4562" i="2"/>
  <c r="BI4561" i="2"/>
  <c r="BH4561" i="2"/>
  <c r="BG4561" i="2"/>
  <c r="BF4561" i="2"/>
  <c r="T4561" i="2"/>
  <c r="R4561" i="2"/>
  <c r="P4561" i="2"/>
  <c r="BI4556" i="2"/>
  <c r="BH4556" i="2"/>
  <c r="BG4556" i="2"/>
  <c r="BF4556" i="2"/>
  <c r="T4556" i="2"/>
  <c r="R4556" i="2"/>
  <c r="P4556" i="2"/>
  <c r="BI4555" i="2"/>
  <c r="BH4555" i="2"/>
  <c r="BG4555" i="2"/>
  <c r="BF4555" i="2"/>
  <c r="T4555" i="2"/>
  <c r="R4555" i="2"/>
  <c r="P4555" i="2"/>
  <c r="BI4387" i="2"/>
  <c r="BH4387" i="2"/>
  <c r="BG4387" i="2"/>
  <c r="BF4387" i="2"/>
  <c r="T4387" i="2"/>
  <c r="R4387" i="2"/>
  <c r="P4387" i="2"/>
  <c r="BI4385" i="2"/>
  <c r="BH4385" i="2"/>
  <c r="BG4385" i="2"/>
  <c r="BF4385" i="2"/>
  <c r="T4385" i="2"/>
  <c r="R4385" i="2"/>
  <c r="P4385" i="2"/>
  <c r="BI4384" i="2"/>
  <c r="BH4384" i="2"/>
  <c r="BG4384" i="2"/>
  <c r="BF4384" i="2"/>
  <c r="T4384" i="2"/>
  <c r="R4384" i="2"/>
  <c r="P4384" i="2"/>
  <c r="BI4382" i="2"/>
  <c r="BH4382" i="2"/>
  <c r="BG4382" i="2"/>
  <c r="BF4382" i="2"/>
  <c r="T4382" i="2"/>
  <c r="R4382" i="2"/>
  <c r="P4382" i="2"/>
  <c r="BI4377" i="2"/>
  <c r="BH4377" i="2"/>
  <c r="BG4377" i="2"/>
  <c r="BF4377" i="2"/>
  <c r="T4377" i="2"/>
  <c r="R4377" i="2"/>
  <c r="P4377" i="2"/>
  <c r="BI4376" i="2"/>
  <c r="BH4376" i="2"/>
  <c r="BG4376" i="2"/>
  <c r="BF4376" i="2"/>
  <c r="T4376" i="2"/>
  <c r="R4376" i="2"/>
  <c r="P4376" i="2"/>
  <c r="BI4374" i="2"/>
  <c r="BH4374" i="2"/>
  <c r="BG4374" i="2"/>
  <c r="BF4374" i="2"/>
  <c r="T4374" i="2"/>
  <c r="R4374" i="2"/>
  <c r="P4374" i="2"/>
  <c r="BI4369" i="2"/>
  <c r="BH4369" i="2"/>
  <c r="BG4369" i="2"/>
  <c r="BF4369" i="2"/>
  <c r="T4369" i="2"/>
  <c r="R4369" i="2"/>
  <c r="P4369" i="2"/>
  <c r="BI4368" i="2"/>
  <c r="BH4368" i="2"/>
  <c r="BG4368" i="2"/>
  <c r="BF4368" i="2"/>
  <c r="T4368" i="2"/>
  <c r="R4368" i="2"/>
  <c r="P4368" i="2"/>
  <c r="BI4367" i="2"/>
  <c r="BH4367" i="2"/>
  <c r="BG4367" i="2"/>
  <c r="BF4367" i="2"/>
  <c r="T4367" i="2"/>
  <c r="R4367" i="2"/>
  <c r="P4367" i="2"/>
  <c r="BI4366" i="2"/>
  <c r="BH4366" i="2"/>
  <c r="BG4366" i="2"/>
  <c r="BF4366" i="2"/>
  <c r="T4366" i="2"/>
  <c r="R4366" i="2"/>
  <c r="P4366" i="2"/>
  <c r="BI4361" i="2"/>
  <c r="BH4361" i="2"/>
  <c r="BG4361" i="2"/>
  <c r="BF4361" i="2"/>
  <c r="T4361" i="2"/>
  <c r="R4361" i="2"/>
  <c r="P4361" i="2"/>
  <c r="BI4359" i="2"/>
  <c r="BH4359" i="2"/>
  <c r="BG4359" i="2"/>
  <c r="BF4359" i="2"/>
  <c r="T4359" i="2"/>
  <c r="R4359" i="2"/>
  <c r="P4359" i="2"/>
  <c r="BI4358" i="2"/>
  <c r="BH4358" i="2"/>
  <c r="BG4358" i="2"/>
  <c r="BF4358" i="2"/>
  <c r="T4358" i="2"/>
  <c r="R4358" i="2"/>
  <c r="P4358" i="2"/>
  <c r="BI4357" i="2"/>
  <c r="BH4357" i="2"/>
  <c r="BG4357" i="2"/>
  <c r="BF4357" i="2"/>
  <c r="T4357" i="2"/>
  <c r="R4357" i="2"/>
  <c r="P4357" i="2"/>
  <c r="BI4355" i="2"/>
  <c r="BH4355" i="2"/>
  <c r="BG4355" i="2"/>
  <c r="BF4355" i="2"/>
  <c r="T4355" i="2"/>
  <c r="R4355" i="2"/>
  <c r="P4355" i="2"/>
  <c r="BI4350" i="2"/>
  <c r="BH4350" i="2"/>
  <c r="BG4350" i="2"/>
  <c r="BF4350" i="2"/>
  <c r="T4350" i="2"/>
  <c r="R4350" i="2"/>
  <c r="P4350" i="2"/>
  <c r="BI4349" i="2"/>
  <c r="BH4349" i="2"/>
  <c r="BG4349" i="2"/>
  <c r="BF4349" i="2"/>
  <c r="T4349" i="2"/>
  <c r="R4349" i="2"/>
  <c r="P4349" i="2"/>
  <c r="BI4348" i="2"/>
  <c r="BH4348" i="2"/>
  <c r="BG4348" i="2"/>
  <c r="BF4348" i="2"/>
  <c r="T4348" i="2"/>
  <c r="R4348" i="2"/>
  <c r="P4348" i="2"/>
  <c r="BI4343" i="2"/>
  <c r="BH4343" i="2"/>
  <c r="BG4343" i="2"/>
  <c r="BF4343" i="2"/>
  <c r="T4343" i="2"/>
  <c r="R4343" i="2"/>
  <c r="P4343" i="2"/>
  <c r="BI4340" i="2"/>
  <c r="BH4340" i="2"/>
  <c r="BG4340" i="2"/>
  <c r="BF4340" i="2"/>
  <c r="T4340" i="2"/>
  <c r="R4340" i="2"/>
  <c r="P4340" i="2"/>
  <c r="BI4338" i="2"/>
  <c r="BH4338" i="2"/>
  <c r="BG4338" i="2"/>
  <c r="BF4338" i="2"/>
  <c r="T4338" i="2"/>
  <c r="R4338" i="2"/>
  <c r="P4338" i="2"/>
  <c r="BI4336" i="2"/>
  <c r="BH4336" i="2"/>
  <c r="BG4336" i="2"/>
  <c r="BF4336" i="2"/>
  <c r="T4336" i="2"/>
  <c r="R4336" i="2"/>
  <c r="P4336" i="2"/>
  <c r="BI4334" i="2"/>
  <c r="BH4334" i="2"/>
  <c r="BG4334" i="2"/>
  <c r="BF4334" i="2"/>
  <c r="T4334" i="2"/>
  <c r="R4334" i="2"/>
  <c r="P4334" i="2"/>
  <c r="BI4332" i="2"/>
  <c r="BH4332" i="2"/>
  <c r="BG4332" i="2"/>
  <c r="BF4332" i="2"/>
  <c r="T4332" i="2"/>
  <c r="R4332" i="2"/>
  <c r="P4332" i="2"/>
  <c r="BI4330" i="2"/>
  <c r="BH4330" i="2"/>
  <c r="BG4330" i="2"/>
  <c r="BF4330" i="2"/>
  <c r="T4330" i="2"/>
  <c r="R4330" i="2"/>
  <c r="P4330" i="2"/>
  <c r="BI4328" i="2"/>
  <c r="BH4328" i="2"/>
  <c r="BG4328" i="2"/>
  <c r="BF4328" i="2"/>
  <c r="T4328" i="2"/>
  <c r="R4328" i="2"/>
  <c r="P4328" i="2"/>
  <c r="BI4327" i="2"/>
  <c r="BH4327" i="2"/>
  <c r="BG4327" i="2"/>
  <c r="BF4327" i="2"/>
  <c r="T4327" i="2"/>
  <c r="R4327" i="2"/>
  <c r="P4327" i="2"/>
  <c r="BI4326" i="2"/>
  <c r="BH4326" i="2"/>
  <c r="BG4326" i="2"/>
  <c r="BF4326" i="2"/>
  <c r="T4326" i="2"/>
  <c r="R4326" i="2"/>
  <c r="P4326" i="2"/>
  <c r="BI4325" i="2"/>
  <c r="BH4325" i="2"/>
  <c r="BG4325" i="2"/>
  <c r="BF4325" i="2"/>
  <c r="T4325" i="2"/>
  <c r="R4325" i="2"/>
  <c r="P4325" i="2"/>
  <c r="BI4324" i="2"/>
  <c r="BH4324" i="2"/>
  <c r="BG4324" i="2"/>
  <c r="BF4324" i="2"/>
  <c r="T4324" i="2"/>
  <c r="R4324" i="2"/>
  <c r="P4324" i="2"/>
  <c r="BI4323" i="2"/>
  <c r="BH4323" i="2"/>
  <c r="BG4323" i="2"/>
  <c r="BF4323" i="2"/>
  <c r="T4323" i="2"/>
  <c r="R4323" i="2"/>
  <c r="P4323" i="2"/>
  <c r="BI4322" i="2"/>
  <c r="BH4322" i="2"/>
  <c r="BG4322" i="2"/>
  <c r="BF4322" i="2"/>
  <c r="T4322" i="2"/>
  <c r="R4322" i="2"/>
  <c r="P4322" i="2"/>
  <c r="BI4321" i="2"/>
  <c r="BH4321" i="2"/>
  <c r="BG4321" i="2"/>
  <c r="BF4321" i="2"/>
  <c r="T4321" i="2"/>
  <c r="R4321" i="2"/>
  <c r="P4321" i="2"/>
  <c r="BI4318" i="2"/>
  <c r="BH4318" i="2"/>
  <c r="BG4318" i="2"/>
  <c r="BF4318" i="2"/>
  <c r="T4318" i="2"/>
  <c r="R4318" i="2"/>
  <c r="P4318" i="2"/>
  <c r="BI4315" i="2"/>
  <c r="BH4315" i="2"/>
  <c r="BG4315" i="2"/>
  <c r="BF4315" i="2"/>
  <c r="T4315" i="2"/>
  <c r="R4315" i="2"/>
  <c r="P4315" i="2"/>
  <c r="BI4312" i="2"/>
  <c r="BH4312" i="2"/>
  <c r="BG4312" i="2"/>
  <c r="BF4312" i="2"/>
  <c r="T4312" i="2"/>
  <c r="R4312" i="2"/>
  <c r="P4312" i="2"/>
  <c r="BI4309" i="2"/>
  <c r="BH4309" i="2"/>
  <c r="BG4309" i="2"/>
  <c r="BF4309" i="2"/>
  <c r="T4309" i="2"/>
  <c r="R4309" i="2"/>
  <c r="P4309" i="2"/>
  <c r="BI4306" i="2"/>
  <c r="BH4306" i="2"/>
  <c r="BG4306" i="2"/>
  <c r="BF4306" i="2"/>
  <c r="T4306" i="2"/>
  <c r="R4306" i="2"/>
  <c r="P4306" i="2"/>
  <c r="BI4303" i="2"/>
  <c r="BH4303" i="2"/>
  <c r="BG4303" i="2"/>
  <c r="BF4303" i="2"/>
  <c r="T4303" i="2"/>
  <c r="R4303" i="2"/>
  <c r="P4303" i="2"/>
  <c r="BI4300" i="2"/>
  <c r="BH4300" i="2"/>
  <c r="BG4300" i="2"/>
  <c r="BF4300" i="2"/>
  <c r="T4300" i="2"/>
  <c r="R4300" i="2"/>
  <c r="P4300" i="2"/>
  <c r="BI4297" i="2"/>
  <c r="BH4297" i="2"/>
  <c r="BG4297" i="2"/>
  <c r="BF4297" i="2"/>
  <c r="T4297" i="2"/>
  <c r="R4297" i="2"/>
  <c r="P4297" i="2"/>
  <c r="BI4294" i="2"/>
  <c r="BH4294" i="2"/>
  <c r="BG4294" i="2"/>
  <c r="BF4294" i="2"/>
  <c r="T4294" i="2"/>
  <c r="R4294" i="2"/>
  <c r="P4294" i="2"/>
  <c r="BI4291" i="2"/>
  <c r="BH4291" i="2"/>
  <c r="BG4291" i="2"/>
  <c r="BF4291" i="2"/>
  <c r="T4291" i="2"/>
  <c r="R4291" i="2"/>
  <c r="P4291" i="2"/>
  <c r="BI4288" i="2"/>
  <c r="BH4288" i="2"/>
  <c r="BG4288" i="2"/>
  <c r="BF4288" i="2"/>
  <c r="T4288" i="2"/>
  <c r="R4288" i="2"/>
  <c r="P4288" i="2"/>
  <c r="BI4284" i="2"/>
  <c r="BH4284" i="2"/>
  <c r="BG4284" i="2"/>
  <c r="BF4284" i="2"/>
  <c r="T4284" i="2"/>
  <c r="R4284" i="2"/>
  <c r="P4284" i="2"/>
  <c r="BI4281" i="2"/>
  <c r="BH4281" i="2"/>
  <c r="BG4281" i="2"/>
  <c r="BF4281" i="2"/>
  <c r="T4281" i="2"/>
  <c r="R4281" i="2"/>
  <c r="P4281" i="2"/>
  <c r="BI4278" i="2"/>
  <c r="BH4278" i="2"/>
  <c r="BG4278" i="2"/>
  <c r="BF4278" i="2"/>
  <c r="T4278" i="2"/>
  <c r="R4278" i="2"/>
  <c r="P4278" i="2"/>
  <c r="BI4275" i="2"/>
  <c r="BH4275" i="2"/>
  <c r="BG4275" i="2"/>
  <c r="BF4275" i="2"/>
  <c r="T4275" i="2"/>
  <c r="R4275" i="2"/>
  <c r="P4275" i="2"/>
  <c r="BI4272" i="2"/>
  <c r="BH4272" i="2"/>
  <c r="BG4272" i="2"/>
  <c r="BF4272" i="2"/>
  <c r="T4272" i="2"/>
  <c r="R4272" i="2"/>
  <c r="P4272" i="2"/>
  <c r="BI4269" i="2"/>
  <c r="BH4269" i="2"/>
  <c r="BG4269" i="2"/>
  <c r="BF4269" i="2"/>
  <c r="T4269" i="2"/>
  <c r="R4269" i="2"/>
  <c r="P4269" i="2"/>
  <c r="BI4266" i="2"/>
  <c r="BH4266" i="2"/>
  <c r="BG4266" i="2"/>
  <c r="BF4266" i="2"/>
  <c r="T4266" i="2"/>
  <c r="R4266" i="2"/>
  <c r="P4266" i="2"/>
  <c r="BI4263" i="2"/>
  <c r="BH4263" i="2"/>
  <c r="BG4263" i="2"/>
  <c r="BF4263" i="2"/>
  <c r="T4263" i="2"/>
  <c r="R4263" i="2"/>
  <c r="P4263" i="2"/>
  <c r="BI4260" i="2"/>
  <c r="BH4260" i="2"/>
  <c r="BG4260" i="2"/>
  <c r="BF4260" i="2"/>
  <c r="T4260" i="2"/>
  <c r="R4260" i="2"/>
  <c r="P4260" i="2"/>
  <c r="BI4257" i="2"/>
  <c r="BH4257" i="2"/>
  <c r="BG4257" i="2"/>
  <c r="BF4257" i="2"/>
  <c r="T4257" i="2"/>
  <c r="R4257" i="2"/>
  <c r="P4257" i="2"/>
  <c r="BI4254" i="2"/>
  <c r="BH4254" i="2"/>
  <c r="BG4254" i="2"/>
  <c r="BF4254" i="2"/>
  <c r="T4254" i="2"/>
  <c r="R4254" i="2"/>
  <c r="P4254" i="2"/>
  <c r="BI4250" i="2"/>
  <c r="BH4250" i="2"/>
  <c r="BG4250" i="2"/>
  <c r="BF4250" i="2"/>
  <c r="T4250" i="2"/>
  <c r="R4250" i="2"/>
  <c r="P4250" i="2"/>
  <c r="BI4247" i="2"/>
  <c r="BH4247" i="2"/>
  <c r="BG4247" i="2"/>
  <c r="BF4247" i="2"/>
  <c r="T4247" i="2"/>
  <c r="R4247" i="2"/>
  <c r="P4247" i="2"/>
  <c r="BI4244" i="2"/>
  <c r="BH4244" i="2"/>
  <c r="BG4244" i="2"/>
  <c r="BF4244" i="2"/>
  <c r="T4244" i="2"/>
  <c r="R4244" i="2"/>
  <c r="P4244" i="2"/>
  <c r="BI4240" i="2"/>
  <c r="BH4240" i="2"/>
  <c r="BG4240" i="2"/>
  <c r="BF4240" i="2"/>
  <c r="T4240" i="2"/>
  <c r="R4240" i="2"/>
  <c r="P4240" i="2"/>
  <c r="BI4236" i="2"/>
  <c r="BH4236" i="2"/>
  <c r="BG4236" i="2"/>
  <c r="BF4236" i="2"/>
  <c r="T4236" i="2"/>
  <c r="R4236" i="2"/>
  <c r="P4236" i="2"/>
  <c r="BI4231" i="2"/>
  <c r="BH4231" i="2"/>
  <c r="BG4231" i="2"/>
  <c r="BF4231" i="2"/>
  <c r="T4231" i="2"/>
  <c r="R4231" i="2"/>
  <c r="P4231" i="2"/>
  <c r="BI4227" i="2"/>
  <c r="BH4227" i="2"/>
  <c r="BG4227" i="2"/>
  <c r="BF4227" i="2"/>
  <c r="T4227" i="2"/>
  <c r="R4227" i="2"/>
  <c r="P4227" i="2"/>
  <c r="BI4215" i="2"/>
  <c r="BH4215" i="2"/>
  <c r="BG4215" i="2"/>
  <c r="BF4215" i="2"/>
  <c r="T4215" i="2"/>
  <c r="R4215" i="2"/>
  <c r="P4215" i="2"/>
  <c r="BI4197" i="2"/>
  <c r="BH4197" i="2"/>
  <c r="BG4197" i="2"/>
  <c r="BF4197" i="2"/>
  <c r="T4197" i="2"/>
  <c r="R4197" i="2"/>
  <c r="P4197" i="2"/>
  <c r="BI4183" i="2"/>
  <c r="BH4183" i="2"/>
  <c r="BG4183" i="2"/>
  <c r="BF4183" i="2"/>
  <c r="T4183" i="2"/>
  <c r="R4183" i="2"/>
  <c r="P4183" i="2"/>
  <c r="BI4169" i="2"/>
  <c r="BH4169" i="2"/>
  <c r="BG4169" i="2"/>
  <c r="BF4169" i="2"/>
  <c r="T4169" i="2"/>
  <c r="R4169" i="2"/>
  <c r="P4169" i="2"/>
  <c r="BI4155" i="2"/>
  <c r="BH4155" i="2"/>
  <c r="BG4155" i="2"/>
  <c r="BF4155" i="2"/>
  <c r="T4155" i="2"/>
  <c r="R4155" i="2"/>
  <c r="P4155" i="2"/>
  <c r="BI4141" i="2"/>
  <c r="BH4141" i="2"/>
  <c r="BG4141" i="2"/>
  <c r="BF4141" i="2"/>
  <c r="T4141" i="2"/>
  <c r="R4141" i="2"/>
  <c r="P4141" i="2"/>
  <c r="BI4127" i="2"/>
  <c r="BH4127" i="2"/>
  <c r="BG4127" i="2"/>
  <c r="BF4127" i="2"/>
  <c r="T4127" i="2"/>
  <c r="R4127" i="2"/>
  <c r="P4127" i="2"/>
  <c r="BI4111" i="2"/>
  <c r="BH4111" i="2"/>
  <c r="BG4111" i="2"/>
  <c r="BF4111" i="2"/>
  <c r="T4111" i="2"/>
  <c r="R4111" i="2"/>
  <c r="P4111" i="2"/>
  <c r="BI4097" i="2"/>
  <c r="BH4097" i="2"/>
  <c r="BG4097" i="2"/>
  <c r="BF4097" i="2"/>
  <c r="T4097" i="2"/>
  <c r="R4097" i="2"/>
  <c r="P4097" i="2"/>
  <c r="BI4083" i="2"/>
  <c r="BH4083" i="2"/>
  <c r="BG4083" i="2"/>
  <c r="BF4083" i="2"/>
  <c r="T4083" i="2"/>
  <c r="R4083" i="2"/>
  <c r="P4083" i="2"/>
  <c r="BI4071" i="2"/>
  <c r="BH4071" i="2"/>
  <c r="BG4071" i="2"/>
  <c r="BF4071" i="2"/>
  <c r="T4071" i="2"/>
  <c r="R4071" i="2"/>
  <c r="P4071" i="2"/>
  <c r="BI4064" i="2"/>
  <c r="BH4064" i="2"/>
  <c r="BG4064" i="2"/>
  <c r="BF4064" i="2"/>
  <c r="T4064" i="2"/>
  <c r="R4064" i="2"/>
  <c r="P4064" i="2"/>
  <c r="BI4060" i="2"/>
  <c r="BH4060" i="2"/>
  <c r="BG4060" i="2"/>
  <c r="BF4060" i="2"/>
  <c r="T4060" i="2"/>
  <c r="R4060" i="2"/>
  <c r="P4060" i="2"/>
  <c r="BI4056" i="2"/>
  <c r="BH4056" i="2"/>
  <c r="BG4056" i="2"/>
  <c r="BF4056" i="2"/>
  <c r="T4056" i="2"/>
  <c r="R4056" i="2"/>
  <c r="P4056" i="2"/>
  <c r="BI4052" i="2"/>
  <c r="BH4052" i="2"/>
  <c r="BG4052" i="2"/>
  <c r="BF4052" i="2"/>
  <c r="T4052" i="2"/>
  <c r="R4052" i="2"/>
  <c r="P4052" i="2"/>
  <c r="BI4050" i="2"/>
  <c r="BH4050" i="2"/>
  <c r="BG4050" i="2"/>
  <c r="BF4050" i="2"/>
  <c r="T4050" i="2"/>
  <c r="R4050" i="2"/>
  <c r="P4050" i="2"/>
  <c r="BI4048" i="2"/>
  <c r="BH4048" i="2"/>
  <c r="BG4048" i="2"/>
  <c r="BF4048" i="2"/>
  <c r="T4048" i="2"/>
  <c r="R4048" i="2"/>
  <c r="P4048" i="2"/>
  <c r="BI4046" i="2"/>
  <c r="BH4046" i="2"/>
  <c r="BG4046" i="2"/>
  <c r="BF4046" i="2"/>
  <c r="T4046" i="2"/>
  <c r="R4046" i="2"/>
  <c r="P4046" i="2"/>
  <c r="BI4044" i="2"/>
  <c r="BH4044" i="2"/>
  <c r="BG4044" i="2"/>
  <c r="BF4044" i="2"/>
  <c r="T4044" i="2"/>
  <c r="R4044" i="2"/>
  <c r="P4044" i="2"/>
  <c r="BI4042" i="2"/>
  <c r="BH4042" i="2"/>
  <c r="BG4042" i="2"/>
  <c r="BF4042" i="2"/>
  <c r="T4042" i="2"/>
  <c r="R4042" i="2"/>
  <c r="P4042" i="2"/>
  <c r="BI4040" i="2"/>
  <c r="BH4040" i="2"/>
  <c r="BG4040" i="2"/>
  <c r="BF4040" i="2"/>
  <c r="T4040" i="2"/>
  <c r="R4040" i="2"/>
  <c r="P4040" i="2"/>
  <c r="BI4038" i="2"/>
  <c r="BH4038" i="2"/>
  <c r="BG4038" i="2"/>
  <c r="BF4038" i="2"/>
  <c r="T4038" i="2"/>
  <c r="R4038" i="2"/>
  <c r="P4038" i="2"/>
  <c r="BI4036" i="2"/>
  <c r="BH4036" i="2"/>
  <c r="BG4036" i="2"/>
  <c r="BF4036" i="2"/>
  <c r="T4036" i="2"/>
  <c r="R4036" i="2"/>
  <c r="P4036" i="2"/>
  <c r="BI4033" i="2"/>
  <c r="BH4033" i="2"/>
  <c r="BG4033" i="2"/>
  <c r="BF4033" i="2"/>
  <c r="T4033" i="2"/>
  <c r="R4033" i="2"/>
  <c r="P4033" i="2"/>
  <c r="BI4030" i="2"/>
  <c r="BH4030" i="2"/>
  <c r="BG4030" i="2"/>
  <c r="BF4030" i="2"/>
  <c r="T4030" i="2"/>
  <c r="R4030" i="2"/>
  <c r="P4030" i="2"/>
  <c r="BI4027" i="2"/>
  <c r="BH4027" i="2"/>
  <c r="BG4027" i="2"/>
  <c r="BF4027" i="2"/>
  <c r="T4027" i="2"/>
  <c r="R4027" i="2"/>
  <c r="P4027" i="2"/>
  <c r="BI4024" i="2"/>
  <c r="BH4024" i="2"/>
  <c r="BG4024" i="2"/>
  <c r="BF4024" i="2"/>
  <c r="T4024" i="2"/>
  <c r="R4024" i="2"/>
  <c r="P4024" i="2"/>
  <c r="BI4021" i="2"/>
  <c r="BH4021" i="2"/>
  <c r="BG4021" i="2"/>
  <c r="BF4021" i="2"/>
  <c r="T4021" i="2"/>
  <c r="R4021" i="2"/>
  <c r="P4021" i="2"/>
  <c r="BI4018" i="2"/>
  <c r="BH4018" i="2"/>
  <c r="BG4018" i="2"/>
  <c r="BF4018" i="2"/>
  <c r="T4018" i="2"/>
  <c r="R4018" i="2"/>
  <c r="P4018" i="2"/>
  <c r="BI4015" i="2"/>
  <c r="BH4015" i="2"/>
  <c r="BG4015" i="2"/>
  <c r="BF4015" i="2"/>
  <c r="T4015" i="2"/>
  <c r="R4015" i="2"/>
  <c r="P4015" i="2"/>
  <c r="BI4012" i="2"/>
  <c r="BH4012" i="2"/>
  <c r="BG4012" i="2"/>
  <c r="BF4012" i="2"/>
  <c r="T4012" i="2"/>
  <c r="R4012" i="2"/>
  <c r="P4012" i="2"/>
  <c r="BI4009" i="2"/>
  <c r="BH4009" i="2"/>
  <c r="BG4009" i="2"/>
  <c r="BF4009" i="2"/>
  <c r="T4009" i="2"/>
  <c r="R4009" i="2"/>
  <c r="P4009" i="2"/>
  <c r="BI4006" i="2"/>
  <c r="BH4006" i="2"/>
  <c r="BG4006" i="2"/>
  <c r="BF4006" i="2"/>
  <c r="T4006" i="2"/>
  <c r="R4006" i="2"/>
  <c r="P4006" i="2"/>
  <c r="BI4003" i="2"/>
  <c r="BH4003" i="2"/>
  <c r="BG4003" i="2"/>
  <c r="BF4003" i="2"/>
  <c r="T4003" i="2"/>
  <c r="R4003" i="2"/>
  <c r="P4003" i="2"/>
  <c r="BI4000" i="2"/>
  <c r="BH4000" i="2"/>
  <c r="BG4000" i="2"/>
  <c r="BF4000" i="2"/>
  <c r="T4000" i="2"/>
  <c r="R4000" i="2"/>
  <c r="P4000" i="2"/>
  <c r="BI3997" i="2"/>
  <c r="BH3997" i="2"/>
  <c r="BG3997" i="2"/>
  <c r="BF3997" i="2"/>
  <c r="T3997" i="2"/>
  <c r="R3997" i="2"/>
  <c r="P3997" i="2"/>
  <c r="BI3994" i="2"/>
  <c r="BH3994" i="2"/>
  <c r="BG3994" i="2"/>
  <c r="BF3994" i="2"/>
  <c r="T3994" i="2"/>
  <c r="R3994" i="2"/>
  <c r="P3994" i="2"/>
  <c r="BI3991" i="2"/>
  <c r="BH3991" i="2"/>
  <c r="BG3991" i="2"/>
  <c r="BF3991" i="2"/>
  <c r="T3991" i="2"/>
  <c r="R3991" i="2"/>
  <c r="P3991" i="2"/>
  <c r="BI3988" i="2"/>
  <c r="BH3988" i="2"/>
  <c r="BG3988" i="2"/>
  <c r="BF3988" i="2"/>
  <c r="T3988" i="2"/>
  <c r="R3988" i="2"/>
  <c r="P3988" i="2"/>
  <c r="BI3985" i="2"/>
  <c r="BH3985" i="2"/>
  <c r="BG3985" i="2"/>
  <c r="BF3985" i="2"/>
  <c r="T3985" i="2"/>
  <c r="R3985" i="2"/>
  <c r="P3985" i="2"/>
  <c r="BI3982" i="2"/>
  <c r="BH3982" i="2"/>
  <c r="BG3982" i="2"/>
  <c r="BF3982" i="2"/>
  <c r="T3982" i="2"/>
  <c r="R3982" i="2"/>
  <c r="P3982" i="2"/>
  <c r="BI3979" i="2"/>
  <c r="BH3979" i="2"/>
  <c r="BG3979" i="2"/>
  <c r="BF3979" i="2"/>
  <c r="T3979" i="2"/>
  <c r="R3979" i="2"/>
  <c r="P3979" i="2"/>
  <c r="BI3976" i="2"/>
  <c r="BH3976" i="2"/>
  <c r="BG3976" i="2"/>
  <c r="BF3976" i="2"/>
  <c r="T3976" i="2"/>
  <c r="R3976" i="2"/>
  <c r="P3976" i="2"/>
  <c r="BI3973" i="2"/>
  <c r="BH3973" i="2"/>
  <c r="BG3973" i="2"/>
  <c r="BF3973" i="2"/>
  <c r="T3973" i="2"/>
  <c r="R3973" i="2"/>
  <c r="P3973" i="2"/>
  <c r="BI3970" i="2"/>
  <c r="BH3970" i="2"/>
  <c r="BG3970" i="2"/>
  <c r="BF3970" i="2"/>
  <c r="T3970" i="2"/>
  <c r="R3970" i="2"/>
  <c r="P3970" i="2"/>
  <c r="BI3967" i="2"/>
  <c r="BH3967" i="2"/>
  <c r="BG3967" i="2"/>
  <c r="BF3967" i="2"/>
  <c r="T3967" i="2"/>
  <c r="R3967" i="2"/>
  <c r="P3967" i="2"/>
  <c r="BI3964" i="2"/>
  <c r="BH3964" i="2"/>
  <c r="BG3964" i="2"/>
  <c r="BF3964" i="2"/>
  <c r="T3964" i="2"/>
  <c r="R3964" i="2"/>
  <c r="P3964" i="2"/>
  <c r="BI3961" i="2"/>
  <c r="BH3961" i="2"/>
  <c r="BG3961" i="2"/>
  <c r="BF3961" i="2"/>
  <c r="T3961" i="2"/>
  <c r="R3961" i="2"/>
  <c r="P3961" i="2"/>
  <c r="BI3958" i="2"/>
  <c r="BH3958" i="2"/>
  <c r="BG3958" i="2"/>
  <c r="BF3958" i="2"/>
  <c r="T3958" i="2"/>
  <c r="R3958" i="2"/>
  <c r="P3958" i="2"/>
  <c r="BI3955" i="2"/>
  <c r="BH3955" i="2"/>
  <c r="BG3955" i="2"/>
  <c r="BF3955" i="2"/>
  <c r="T3955" i="2"/>
  <c r="R3955" i="2"/>
  <c r="P3955" i="2"/>
  <c r="BI3952" i="2"/>
  <c r="BH3952" i="2"/>
  <c r="BG3952" i="2"/>
  <c r="BF3952" i="2"/>
  <c r="T3952" i="2"/>
  <c r="R3952" i="2"/>
  <c r="P3952" i="2"/>
  <c r="BI3949" i="2"/>
  <c r="BH3949" i="2"/>
  <c r="BG3949" i="2"/>
  <c r="BF3949" i="2"/>
  <c r="T3949" i="2"/>
  <c r="R3949" i="2"/>
  <c r="P3949" i="2"/>
  <c r="BI3946" i="2"/>
  <c r="BH3946" i="2"/>
  <c r="BG3946" i="2"/>
  <c r="BF3946" i="2"/>
  <c r="T3946" i="2"/>
  <c r="R3946" i="2"/>
  <c r="P3946" i="2"/>
  <c r="BI3943" i="2"/>
  <c r="BH3943" i="2"/>
  <c r="BG3943" i="2"/>
  <c r="BF3943" i="2"/>
  <c r="T3943" i="2"/>
  <c r="R3943" i="2"/>
  <c r="P3943" i="2"/>
  <c r="BI3940" i="2"/>
  <c r="BH3940" i="2"/>
  <c r="BG3940" i="2"/>
  <c r="BF3940" i="2"/>
  <c r="T3940" i="2"/>
  <c r="R3940" i="2"/>
  <c r="P3940" i="2"/>
  <c r="BI3937" i="2"/>
  <c r="BH3937" i="2"/>
  <c r="BG3937" i="2"/>
  <c r="BF3937" i="2"/>
  <c r="T3937" i="2"/>
  <c r="R3937" i="2"/>
  <c r="P3937" i="2"/>
  <c r="BI3934" i="2"/>
  <c r="BH3934" i="2"/>
  <c r="BG3934" i="2"/>
  <c r="BF3934" i="2"/>
  <c r="T3934" i="2"/>
  <c r="R3934" i="2"/>
  <c r="P3934" i="2"/>
  <c r="BI3931" i="2"/>
  <c r="BH3931" i="2"/>
  <c r="BG3931" i="2"/>
  <c r="BF3931" i="2"/>
  <c r="T3931" i="2"/>
  <c r="R3931" i="2"/>
  <c r="P3931" i="2"/>
  <c r="BI3928" i="2"/>
  <c r="BH3928" i="2"/>
  <c r="BG3928" i="2"/>
  <c r="BF3928" i="2"/>
  <c r="T3928" i="2"/>
  <c r="R3928" i="2"/>
  <c r="P3928" i="2"/>
  <c r="BI3925" i="2"/>
  <c r="BH3925" i="2"/>
  <c r="BG3925" i="2"/>
  <c r="BF3925" i="2"/>
  <c r="T3925" i="2"/>
  <c r="R3925" i="2"/>
  <c r="P3925" i="2"/>
  <c r="BI3922" i="2"/>
  <c r="BH3922" i="2"/>
  <c r="BG3922" i="2"/>
  <c r="BF3922" i="2"/>
  <c r="T3922" i="2"/>
  <c r="R3922" i="2"/>
  <c r="P3922" i="2"/>
  <c r="BI3919" i="2"/>
  <c r="BH3919" i="2"/>
  <c r="BG3919" i="2"/>
  <c r="BF3919" i="2"/>
  <c r="T3919" i="2"/>
  <c r="R3919" i="2"/>
  <c r="P3919" i="2"/>
  <c r="BI3916" i="2"/>
  <c r="BH3916" i="2"/>
  <c r="BG3916" i="2"/>
  <c r="BF3916" i="2"/>
  <c r="T3916" i="2"/>
  <c r="R3916" i="2"/>
  <c r="P3916" i="2"/>
  <c r="BI3912" i="2"/>
  <c r="BH3912" i="2"/>
  <c r="BG3912" i="2"/>
  <c r="BF3912" i="2"/>
  <c r="T3912" i="2"/>
  <c r="R3912" i="2"/>
  <c r="P3912" i="2"/>
  <c r="BI3908" i="2"/>
  <c r="BH3908" i="2"/>
  <c r="BG3908" i="2"/>
  <c r="BF3908" i="2"/>
  <c r="T3908" i="2"/>
  <c r="R3908" i="2"/>
  <c r="P3908" i="2"/>
  <c r="BI3904" i="2"/>
  <c r="BH3904" i="2"/>
  <c r="BG3904" i="2"/>
  <c r="BF3904" i="2"/>
  <c r="T3904" i="2"/>
  <c r="R3904" i="2"/>
  <c r="P3904" i="2"/>
  <c r="BI3900" i="2"/>
  <c r="BH3900" i="2"/>
  <c r="BG3900" i="2"/>
  <c r="BF3900" i="2"/>
  <c r="T3900" i="2"/>
  <c r="R3900" i="2"/>
  <c r="P3900" i="2"/>
  <c r="BI3896" i="2"/>
  <c r="BH3896" i="2"/>
  <c r="BG3896" i="2"/>
  <c r="BF3896" i="2"/>
  <c r="T3896" i="2"/>
  <c r="R3896" i="2"/>
  <c r="P3896" i="2"/>
  <c r="BI3892" i="2"/>
  <c r="BH3892" i="2"/>
  <c r="BG3892" i="2"/>
  <c r="BF3892" i="2"/>
  <c r="T3892" i="2"/>
  <c r="R3892" i="2"/>
  <c r="P3892" i="2"/>
  <c r="BI3876" i="2"/>
  <c r="BH3876" i="2"/>
  <c r="BG3876" i="2"/>
  <c r="BF3876" i="2"/>
  <c r="T3876" i="2"/>
  <c r="R3876" i="2"/>
  <c r="P3876" i="2"/>
  <c r="BI3870" i="2"/>
  <c r="BH3870" i="2"/>
  <c r="BG3870" i="2"/>
  <c r="BF3870" i="2"/>
  <c r="T3870" i="2"/>
  <c r="R3870" i="2"/>
  <c r="P3870" i="2"/>
  <c r="BI3866" i="2"/>
  <c r="BH3866" i="2"/>
  <c r="BG3866" i="2"/>
  <c r="BF3866" i="2"/>
  <c r="T3866" i="2"/>
  <c r="R3866" i="2"/>
  <c r="P3866" i="2"/>
  <c r="BI3862" i="2"/>
  <c r="BH3862" i="2"/>
  <c r="BG3862" i="2"/>
  <c r="BF3862" i="2"/>
  <c r="T3862" i="2"/>
  <c r="R3862" i="2"/>
  <c r="P3862" i="2"/>
  <c r="BI3858" i="2"/>
  <c r="BH3858" i="2"/>
  <c r="BG3858" i="2"/>
  <c r="BF3858" i="2"/>
  <c r="T3858" i="2"/>
  <c r="R3858" i="2"/>
  <c r="P3858" i="2"/>
  <c r="BI3854" i="2"/>
  <c r="BH3854" i="2"/>
  <c r="BG3854" i="2"/>
  <c r="BF3854" i="2"/>
  <c r="T3854" i="2"/>
  <c r="R3854" i="2"/>
  <c r="P3854" i="2"/>
  <c r="BI3852" i="2"/>
  <c r="BH3852" i="2"/>
  <c r="BG3852" i="2"/>
  <c r="BF3852" i="2"/>
  <c r="T3852" i="2"/>
  <c r="R3852" i="2"/>
  <c r="P3852" i="2"/>
  <c r="BI3846" i="2"/>
  <c r="BH3846" i="2"/>
  <c r="BG3846" i="2"/>
  <c r="BF3846" i="2"/>
  <c r="T3846" i="2"/>
  <c r="R3846" i="2"/>
  <c r="P3846" i="2"/>
  <c r="BI3837" i="2"/>
  <c r="BH3837" i="2"/>
  <c r="BG3837" i="2"/>
  <c r="BF3837" i="2"/>
  <c r="T3837" i="2"/>
  <c r="R3837" i="2"/>
  <c r="P3837" i="2"/>
  <c r="BI3828" i="2"/>
  <c r="BH3828" i="2"/>
  <c r="BG3828" i="2"/>
  <c r="BF3828" i="2"/>
  <c r="T3828" i="2"/>
  <c r="R3828" i="2"/>
  <c r="P3828" i="2"/>
  <c r="BI3819" i="2"/>
  <c r="BH3819" i="2"/>
  <c r="BG3819" i="2"/>
  <c r="BF3819" i="2"/>
  <c r="T3819" i="2"/>
  <c r="R3819" i="2"/>
  <c r="P3819" i="2"/>
  <c r="BI3815" i="2"/>
  <c r="BH3815" i="2"/>
  <c r="BG3815" i="2"/>
  <c r="BF3815" i="2"/>
  <c r="T3815" i="2"/>
  <c r="R3815" i="2"/>
  <c r="P3815" i="2"/>
  <c r="BI3811" i="2"/>
  <c r="BH3811" i="2"/>
  <c r="BG3811" i="2"/>
  <c r="BF3811" i="2"/>
  <c r="T3811" i="2"/>
  <c r="R3811" i="2"/>
  <c r="P3811" i="2"/>
  <c r="BI3793" i="2"/>
  <c r="BH3793" i="2"/>
  <c r="BG3793" i="2"/>
  <c r="BF3793" i="2"/>
  <c r="T3793" i="2"/>
  <c r="R3793" i="2"/>
  <c r="P3793" i="2"/>
  <c r="BI3779" i="2"/>
  <c r="BH3779" i="2"/>
  <c r="BG3779" i="2"/>
  <c r="BF3779" i="2"/>
  <c r="T3779" i="2"/>
  <c r="R3779" i="2"/>
  <c r="P3779" i="2"/>
  <c r="BI3759" i="2"/>
  <c r="BH3759" i="2"/>
  <c r="BG3759" i="2"/>
  <c r="BF3759" i="2"/>
  <c r="T3759" i="2"/>
  <c r="R3759" i="2"/>
  <c r="P3759" i="2"/>
  <c r="BI3739" i="2"/>
  <c r="BH3739" i="2"/>
  <c r="BG3739" i="2"/>
  <c r="BF3739" i="2"/>
  <c r="T3739" i="2"/>
  <c r="R3739" i="2"/>
  <c r="P3739" i="2"/>
  <c r="BI3738" i="2"/>
  <c r="BH3738" i="2"/>
  <c r="BG3738" i="2"/>
  <c r="BF3738" i="2"/>
  <c r="T3738" i="2"/>
  <c r="R3738" i="2"/>
  <c r="P3738" i="2"/>
  <c r="BI3734" i="2"/>
  <c r="BH3734" i="2"/>
  <c r="BG3734" i="2"/>
  <c r="BF3734" i="2"/>
  <c r="T3734" i="2"/>
  <c r="R3734" i="2"/>
  <c r="P3734" i="2"/>
  <c r="BI3730" i="2"/>
  <c r="BH3730" i="2"/>
  <c r="BG3730" i="2"/>
  <c r="BF3730" i="2"/>
  <c r="T3730" i="2"/>
  <c r="R3730" i="2"/>
  <c r="P3730" i="2"/>
  <c r="BI3726" i="2"/>
  <c r="BH3726" i="2"/>
  <c r="BG3726" i="2"/>
  <c r="BF3726" i="2"/>
  <c r="T3726" i="2"/>
  <c r="R3726" i="2"/>
  <c r="P3726" i="2"/>
  <c r="BI3722" i="2"/>
  <c r="BH3722" i="2"/>
  <c r="BG3722" i="2"/>
  <c r="BF3722" i="2"/>
  <c r="T3722" i="2"/>
  <c r="R3722" i="2"/>
  <c r="P3722" i="2"/>
  <c r="BI3718" i="2"/>
  <c r="BH3718" i="2"/>
  <c r="BG3718" i="2"/>
  <c r="BF3718" i="2"/>
  <c r="T3718" i="2"/>
  <c r="R3718" i="2"/>
  <c r="P3718" i="2"/>
  <c r="BI3714" i="2"/>
  <c r="BH3714" i="2"/>
  <c r="BG3714" i="2"/>
  <c r="BF3714" i="2"/>
  <c r="T3714" i="2"/>
  <c r="R3714" i="2"/>
  <c r="P3714" i="2"/>
  <c r="BI3710" i="2"/>
  <c r="BH3710" i="2"/>
  <c r="BG3710" i="2"/>
  <c r="BF3710" i="2"/>
  <c r="T3710" i="2"/>
  <c r="R3710" i="2"/>
  <c r="P3710" i="2"/>
  <c r="BI3706" i="2"/>
  <c r="BH3706" i="2"/>
  <c r="BG3706" i="2"/>
  <c r="BF3706" i="2"/>
  <c r="T3706" i="2"/>
  <c r="R3706" i="2"/>
  <c r="P3706" i="2"/>
  <c r="BI3702" i="2"/>
  <c r="BH3702" i="2"/>
  <c r="BG3702" i="2"/>
  <c r="BF3702" i="2"/>
  <c r="T3702" i="2"/>
  <c r="R3702" i="2"/>
  <c r="P3702" i="2"/>
  <c r="BI3698" i="2"/>
  <c r="BH3698" i="2"/>
  <c r="BG3698" i="2"/>
  <c r="BF3698" i="2"/>
  <c r="T3698" i="2"/>
  <c r="R3698" i="2"/>
  <c r="P3698" i="2"/>
  <c r="BI3694" i="2"/>
  <c r="BH3694" i="2"/>
  <c r="BG3694" i="2"/>
  <c r="BF3694" i="2"/>
  <c r="T3694" i="2"/>
  <c r="R3694" i="2"/>
  <c r="P3694" i="2"/>
  <c r="BI3690" i="2"/>
  <c r="BH3690" i="2"/>
  <c r="BG3690" i="2"/>
  <c r="BF3690" i="2"/>
  <c r="T3690" i="2"/>
  <c r="R3690" i="2"/>
  <c r="P3690" i="2"/>
  <c r="BI3686" i="2"/>
  <c r="BH3686" i="2"/>
  <c r="BG3686" i="2"/>
  <c r="BF3686" i="2"/>
  <c r="T3686" i="2"/>
  <c r="R3686" i="2"/>
  <c r="P3686" i="2"/>
  <c r="BI3682" i="2"/>
  <c r="BH3682" i="2"/>
  <c r="BG3682" i="2"/>
  <c r="BF3682" i="2"/>
  <c r="T3682" i="2"/>
  <c r="R3682" i="2"/>
  <c r="P3682" i="2"/>
  <c r="BI3678" i="2"/>
  <c r="BH3678" i="2"/>
  <c r="BG3678" i="2"/>
  <c r="BF3678" i="2"/>
  <c r="T3678" i="2"/>
  <c r="R3678" i="2"/>
  <c r="P3678" i="2"/>
  <c r="BI3674" i="2"/>
  <c r="BH3674" i="2"/>
  <c r="BG3674" i="2"/>
  <c r="BF3674" i="2"/>
  <c r="T3674" i="2"/>
  <c r="R3674" i="2"/>
  <c r="P3674" i="2"/>
  <c r="BI3670" i="2"/>
  <c r="BH3670" i="2"/>
  <c r="BG3670" i="2"/>
  <c r="BF3670" i="2"/>
  <c r="T3670" i="2"/>
  <c r="R3670" i="2"/>
  <c r="P3670" i="2"/>
  <c r="BI3666" i="2"/>
  <c r="BH3666" i="2"/>
  <c r="BG3666" i="2"/>
  <c r="BF3666" i="2"/>
  <c r="T3666" i="2"/>
  <c r="R3666" i="2"/>
  <c r="P3666" i="2"/>
  <c r="BI3662" i="2"/>
  <c r="BH3662" i="2"/>
  <c r="BG3662" i="2"/>
  <c r="BF3662" i="2"/>
  <c r="T3662" i="2"/>
  <c r="R3662" i="2"/>
  <c r="P3662" i="2"/>
  <c r="BI3658" i="2"/>
  <c r="BH3658" i="2"/>
  <c r="BG3658" i="2"/>
  <c r="BF3658" i="2"/>
  <c r="T3658" i="2"/>
  <c r="R3658" i="2"/>
  <c r="P3658" i="2"/>
  <c r="BI3654" i="2"/>
  <c r="BH3654" i="2"/>
  <c r="BG3654" i="2"/>
  <c r="BF3654" i="2"/>
  <c r="T3654" i="2"/>
  <c r="R3654" i="2"/>
  <c r="P3654" i="2"/>
  <c r="BI3650" i="2"/>
  <c r="BH3650" i="2"/>
  <c r="BG3650" i="2"/>
  <c r="BF3650" i="2"/>
  <c r="T3650" i="2"/>
  <c r="R3650" i="2"/>
  <c r="P3650" i="2"/>
  <c r="BI3646" i="2"/>
  <c r="BH3646" i="2"/>
  <c r="BG3646" i="2"/>
  <c r="BF3646" i="2"/>
  <c r="T3646" i="2"/>
  <c r="R3646" i="2"/>
  <c r="P3646" i="2"/>
  <c r="BI3642" i="2"/>
  <c r="BH3642" i="2"/>
  <c r="BG3642" i="2"/>
  <c r="BF3642" i="2"/>
  <c r="T3642" i="2"/>
  <c r="R3642" i="2"/>
  <c r="P3642" i="2"/>
  <c r="BI3638" i="2"/>
  <c r="BH3638" i="2"/>
  <c r="BG3638" i="2"/>
  <c r="BF3638" i="2"/>
  <c r="T3638" i="2"/>
  <c r="R3638" i="2"/>
  <c r="P3638" i="2"/>
  <c r="BI3634" i="2"/>
  <c r="BH3634" i="2"/>
  <c r="BG3634" i="2"/>
  <c r="BF3634" i="2"/>
  <c r="T3634" i="2"/>
  <c r="R3634" i="2"/>
  <c r="P3634" i="2"/>
  <c r="BI3630" i="2"/>
  <c r="BH3630" i="2"/>
  <c r="BG3630" i="2"/>
  <c r="BF3630" i="2"/>
  <c r="T3630" i="2"/>
  <c r="R3630" i="2"/>
  <c r="P3630" i="2"/>
  <c r="BI3626" i="2"/>
  <c r="BH3626" i="2"/>
  <c r="BG3626" i="2"/>
  <c r="BF3626" i="2"/>
  <c r="T3626" i="2"/>
  <c r="R3626" i="2"/>
  <c r="P3626" i="2"/>
  <c r="BI3622" i="2"/>
  <c r="BH3622" i="2"/>
  <c r="BG3622" i="2"/>
  <c r="BF3622" i="2"/>
  <c r="T3622" i="2"/>
  <c r="R3622" i="2"/>
  <c r="P3622" i="2"/>
  <c r="BI3618" i="2"/>
  <c r="BH3618" i="2"/>
  <c r="BG3618" i="2"/>
  <c r="BF3618" i="2"/>
  <c r="T3618" i="2"/>
  <c r="R3618" i="2"/>
  <c r="P3618" i="2"/>
  <c r="BI3616" i="2"/>
  <c r="BH3616" i="2"/>
  <c r="BG3616" i="2"/>
  <c r="BF3616" i="2"/>
  <c r="T3616" i="2"/>
  <c r="R3616" i="2"/>
  <c r="P3616" i="2"/>
  <c r="BI3611" i="2"/>
  <c r="BH3611" i="2"/>
  <c r="BG3611" i="2"/>
  <c r="BF3611" i="2"/>
  <c r="T3611" i="2"/>
  <c r="R3611" i="2"/>
  <c r="P3611" i="2"/>
  <c r="BI3609" i="2"/>
  <c r="BH3609" i="2"/>
  <c r="BG3609" i="2"/>
  <c r="BF3609" i="2"/>
  <c r="T3609" i="2"/>
  <c r="R3609" i="2"/>
  <c r="P3609" i="2"/>
  <c r="BI3605" i="2"/>
  <c r="BH3605" i="2"/>
  <c r="BG3605" i="2"/>
  <c r="BF3605" i="2"/>
  <c r="T3605" i="2"/>
  <c r="R3605" i="2"/>
  <c r="P3605" i="2"/>
  <c r="BI3603" i="2"/>
  <c r="BH3603" i="2"/>
  <c r="BG3603" i="2"/>
  <c r="BF3603" i="2"/>
  <c r="T3603" i="2"/>
  <c r="R3603" i="2"/>
  <c r="P3603" i="2"/>
  <c r="BI3602" i="2"/>
  <c r="BH3602" i="2"/>
  <c r="BG3602" i="2"/>
  <c r="BF3602" i="2"/>
  <c r="T3602" i="2"/>
  <c r="R3602" i="2"/>
  <c r="P3602" i="2"/>
  <c r="BI3599" i="2"/>
  <c r="BH3599" i="2"/>
  <c r="BG3599" i="2"/>
  <c r="BF3599" i="2"/>
  <c r="T3599" i="2"/>
  <c r="R3599" i="2"/>
  <c r="P3599" i="2"/>
  <c r="BI3596" i="2"/>
  <c r="BH3596" i="2"/>
  <c r="BG3596" i="2"/>
  <c r="BF3596" i="2"/>
  <c r="T3596" i="2"/>
  <c r="R3596" i="2"/>
  <c r="P3596" i="2"/>
  <c r="BI3593" i="2"/>
  <c r="BH3593" i="2"/>
  <c r="BG3593" i="2"/>
  <c r="BF3593" i="2"/>
  <c r="T3593" i="2"/>
  <c r="R3593" i="2"/>
  <c r="P3593" i="2"/>
  <c r="BI3590" i="2"/>
  <c r="BH3590" i="2"/>
  <c r="BG3590" i="2"/>
  <c r="BF3590" i="2"/>
  <c r="T3590" i="2"/>
  <c r="R3590" i="2"/>
  <c r="P3590" i="2"/>
  <c r="BI3587" i="2"/>
  <c r="BH3587" i="2"/>
  <c r="BG3587" i="2"/>
  <c r="BF3587" i="2"/>
  <c r="T3587" i="2"/>
  <c r="R3587" i="2"/>
  <c r="P3587" i="2"/>
  <c r="BI3584" i="2"/>
  <c r="BH3584" i="2"/>
  <c r="BG3584" i="2"/>
  <c r="BF3584" i="2"/>
  <c r="T3584" i="2"/>
  <c r="R3584" i="2"/>
  <c r="P3584" i="2"/>
  <c r="BI3581" i="2"/>
  <c r="BH3581" i="2"/>
  <c r="BG3581" i="2"/>
  <c r="BF3581" i="2"/>
  <c r="T3581" i="2"/>
  <c r="R3581" i="2"/>
  <c r="P3581" i="2"/>
  <c r="BI3578" i="2"/>
  <c r="BH3578" i="2"/>
  <c r="BG3578" i="2"/>
  <c r="BF3578" i="2"/>
  <c r="T3578" i="2"/>
  <c r="R3578" i="2"/>
  <c r="P3578" i="2"/>
  <c r="BI3575" i="2"/>
  <c r="BH3575" i="2"/>
  <c r="BG3575" i="2"/>
  <c r="BF3575" i="2"/>
  <c r="T3575" i="2"/>
  <c r="R3575" i="2"/>
  <c r="P3575" i="2"/>
  <c r="BI3573" i="2"/>
  <c r="BH3573" i="2"/>
  <c r="BG3573" i="2"/>
  <c r="BF3573" i="2"/>
  <c r="T3573" i="2"/>
  <c r="R3573" i="2"/>
  <c r="P3573" i="2"/>
  <c r="BI3560" i="2"/>
  <c r="BH3560" i="2"/>
  <c r="BG3560" i="2"/>
  <c r="BF3560" i="2"/>
  <c r="T3560" i="2"/>
  <c r="R3560" i="2"/>
  <c r="P3560" i="2"/>
  <c r="BI3558" i="2"/>
  <c r="BH3558" i="2"/>
  <c r="BG3558" i="2"/>
  <c r="BF3558" i="2"/>
  <c r="T3558" i="2"/>
  <c r="R3558" i="2"/>
  <c r="P3558" i="2"/>
  <c r="BI3556" i="2"/>
  <c r="BH3556" i="2"/>
  <c r="BG3556" i="2"/>
  <c r="BF3556" i="2"/>
  <c r="T3556" i="2"/>
  <c r="R3556" i="2"/>
  <c r="P3556" i="2"/>
  <c r="BI3551" i="2"/>
  <c r="BH3551" i="2"/>
  <c r="BG3551" i="2"/>
  <c r="BF3551" i="2"/>
  <c r="T3551" i="2"/>
  <c r="R3551" i="2"/>
  <c r="P3551" i="2"/>
  <c r="BI3546" i="2"/>
  <c r="BH3546" i="2"/>
  <c r="BG3546" i="2"/>
  <c r="BF3546" i="2"/>
  <c r="T3546" i="2"/>
  <c r="R3546" i="2"/>
  <c r="P3546" i="2"/>
  <c r="BI3541" i="2"/>
  <c r="BH3541" i="2"/>
  <c r="BG3541" i="2"/>
  <c r="BF3541" i="2"/>
  <c r="T3541" i="2"/>
  <c r="R3541" i="2"/>
  <c r="P3541" i="2"/>
  <c r="BI3532" i="2"/>
  <c r="BH3532" i="2"/>
  <c r="BG3532" i="2"/>
  <c r="BF3532" i="2"/>
  <c r="T3532" i="2"/>
  <c r="R3532" i="2"/>
  <c r="P3532" i="2"/>
  <c r="BI3523" i="2"/>
  <c r="BH3523" i="2"/>
  <c r="BG3523" i="2"/>
  <c r="BF3523" i="2"/>
  <c r="T3523" i="2"/>
  <c r="R3523" i="2"/>
  <c r="P3523" i="2"/>
  <c r="BI3518" i="2"/>
  <c r="BH3518" i="2"/>
  <c r="BG3518" i="2"/>
  <c r="BF3518" i="2"/>
  <c r="T3518" i="2"/>
  <c r="R3518" i="2"/>
  <c r="P3518" i="2"/>
  <c r="BI3513" i="2"/>
  <c r="BH3513" i="2"/>
  <c r="BG3513" i="2"/>
  <c r="BF3513" i="2"/>
  <c r="T3513" i="2"/>
  <c r="R3513" i="2"/>
  <c r="P3513" i="2"/>
  <c r="BI3494" i="2"/>
  <c r="BH3494" i="2"/>
  <c r="BG3494" i="2"/>
  <c r="BF3494" i="2"/>
  <c r="T3494" i="2"/>
  <c r="R3494" i="2"/>
  <c r="P3494" i="2"/>
  <c r="BI3485" i="2"/>
  <c r="BH3485" i="2"/>
  <c r="BG3485" i="2"/>
  <c r="BF3485" i="2"/>
  <c r="T3485" i="2"/>
  <c r="R3485" i="2"/>
  <c r="P3485" i="2"/>
  <c r="BI3478" i="2"/>
  <c r="BH3478" i="2"/>
  <c r="BG3478" i="2"/>
  <c r="BF3478" i="2"/>
  <c r="T3478" i="2"/>
  <c r="R3478" i="2"/>
  <c r="P3478" i="2"/>
  <c r="BI3476" i="2"/>
  <c r="BH3476" i="2"/>
  <c r="BG3476" i="2"/>
  <c r="BF3476" i="2"/>
  <c r="T3476" i="2"/>
  <c r="R3476" i="2"/>
  <c r="P3476" i="2"/>
  <c r="BI3474" i="2"/>
  <c r="BH3474" i="2"/>
  <c r="BG3474" i="2"/>
  <c r="BF3474" i="2"/>
  <c r="T3474" i="2"/>
  <c r="R3474" i="2"/>
  <c r="P3474" i="2"/>
  <c r="BI3469" i="2"/>
  <c r="BH3469" i="2"/>
  <c r="BG3469" i="2"/>
  <c r="BF3469" i="2"/>
  <c r="T3469" i="2"/>
  <c r="R3469" i="2"/>
  <c r="P3469" i="2"/>
  <c r="BI3464" i="2"/>
  <c r="BH3464" i="2"/>
  <c r="BG3464" i="2"/>
  <c r="BF3464" i="2"/>
  <c r="T3464" i="2"/>
  <c r="R3464" i="2"/>
  <c r="P3464" i="2"/>
  <c r="BI3453" i="2"/>
  <c r="BH3453" i="2"/>
  <c r="BG3453" i="2"/>
  <c r="BF3453" i="2"/>
  <c r="T3453" i="2"/>
  <c r="R3453" i="2"/>
  <c r="P3453" i="2"/>
  <c r="BI3446" i="2"/>
  <c r="BH3446" i="2"/>
  <c r="BG3446" i="2"/>
  <c r="BF3446" i="2"/>
  <c r="T3446" i="2"/>
  <c r="R3446" i="2"/>
  <c r="P3446" i="2"/>
  <c r="BI3429" i="2"/>
  <c r="BH3429" i="2"/>
  <c r="BG3429" i="2"/>
  <c r="BF3429" i="2"/>
  <c r="T3429" i="2"/>
  <c r="R3429" i="2"/>
  <c r="P3429" i="2"/>
  <c r="BI3389" i="2"/>
  <c r="BH3389" i="2"/>
  <c r="BG3389" i="2"/>
  <c r="BF3389" i="2"/>
  <c r="T3389" i="2"/>
  <c r="R3389" i="2"/>
  <c r="P3389" i="2"/>
  <c r="BI3374" i="2"/>
  <c r="BH3374" i="2"/>
  <c r="BG3374" i="2"/>
  <c r="BF3374" i="2"/>
  <c r="T3374" i="2"/>
  <c r="R3374" i="2"/>
  <c r="P3374" i="2"/>
  <c r="BI3369" i="2"/>
  <c r="BH3369" i="2"/>
  <c r="BG3369" i="2"/>
  <c r="BF3369" i="2"/>
  <c r="T3369" i="2"/>
  <c r="R3369" i="2"/>
  <c r="P3369" i="2"/>
  <c r="BI3367" i="2"/>
  <c r="BH3367" i="2"/>
  <c r="BG3367" i="2"/>
  <c r="BF3367" i="2"/>
  <c r="T3367" i="2"/>
  <c r="R3367" i="2"/>
  <c r="P3367" i="2"/>
  <c r="BI3365" i="2"/>
  <c r="BH3365" i="2"/>
  <c r="BG3365" i="2"/>
  <c r="BF3365" i="2"/>
  <c r="T3365" i="2"/>
  <c r="R3365" i="2"/>
  <c r="P3365" i="2"/>
  <c r="BI3331" i="2"/>
  <c r="BH3331" i="2"/>
  <c r="BG3331" i="2"/>
  <c r="BF3331" i="2"/>
  <c r="T3331" i="2"/>
  <c r="R3331" i="2"/>
  <c r="P3331" i="2"/>
  <c r="BI3297" i="2"/>
  <c r="BH3297" i="2"/>
  <c r="BG3297" i="2"/>
  <c r="BF3297" i="2"/>
  <c r="T3297" i="2"/>
  <c r="R3297" i="2"/>
  <c r="P3297" i="2"/>
  <c r="BI3288" i="2"/>
  <c r="BH3288" i="2"/>
  <c r="BG3288" i="2"/>
  <c r="BF3288" i="2"/>
  <c r="T3288" i="2"/>
  <c r="R3288" i="2"/>
  <c r="P3288" i="2"/>
  <c r="BI3286" i="2"/>
  <c r="BH3286" i="2"/>
  <c r="BG3286" i="2"/>
  <c r="BF3286" i="2"/>
  <c r="T3286" i="2"/>
  <c r="R3286" i="2"/>
  <c r="P3286" i="2"/>
  <c r="BI3281" i="2"/>
  <c r="BH3281" i="2"/>
  <c r="BG3281" i="2"/>
  <c r="BF3281" i="2"/>
  <c r="T3281" i="2"/>
  <c r="R3281" i="2"/>
  <c r="P3281" i="2"/>
  <c r="BI3279" i="2"/>
  <c r="BH3279" i="2"/>
  <c r="BG3279" i="2"/>
  <c r="BF3279" i="2"/>
  <c r="T3279" i="2"/>
  <c r="R3279" i="2"/>
  <c r="P3279" i="2"/>
  <c r="BI3274" i="2"/>
  <c r="BH3274" i="2"/>
  <c r="BG3274" i="2"/>
  <c r="BF3274" i="2"/>
  <c r="T3274" i="2"/>
  <c r="R3274" i="2"/>
  <c r="P3274" i="2"/>
  <c r="BI3272" i="2"/>
  <c r="BH3272" i="2"/>
  <c r="BG3272" i="2"/>
  <c r="BF3272" i="2"/>
  <c r="T3272" i="2"/>
  <c r="R3272" i="2"/>
  <c r="P3272" i="2"/>
  <c r="BI3270" i="2"/>
  <c r="BH3270" i="2"/>
  <c r="BG3270" i="2"/>
  <c r="BF3270" i="2"/>
  <c r="T3270" i="2"/>
  <c r="R3270" i="2"/>
  <c r="P3270" i="2"/>
  <c r="BI3265" i="2"/>
  <c r="BH3265" i="2"/>
  <c r="BG3265" i="2"/>
  <c r="BF3265" i="2"/>
  <c r="T3265" i="2"/>
  <c r="R3265" i="2"/>
  <c r="P3265" i="2"/>
  <c r="BI3256" i="2"/>
  <c r="BH3256" i="2"/>
  <c r="BG3256" i="2"/>
  <c r="BF3256" i="2"/>
  <c r="T3256" i="2"/>
  <c r="R3256" i="2"/>
  <c r="P3256" i="2"/>
  <c r="BI3238" i="2"/>
  <c r="BH3238" i="2"/>
  <c r="BG3238" i="2"/>
  <c r="BF3238" i="2"/>
  <c r="T3238" i="2"/>
  <c r="R3238" i="2"/>
  <c r="P3238" i="2"/>
  <c r="BI3221" i="2"/>
  <c r="BH3221" i="2"/>
  <c r="BG3221" i="2"/>
  <c r="BF3221" i="2"/>
  <c r="T3221" i="2"/>
  <c r="R3221" i="2"/>
  <c r="P3221" i="2"/>
  <c r="BI3205" i="2"/>
  <c r="BH3205" i="2"/>
  <c r="BG3205" i="2"/>
  <c r="BF3205" i="2"/>
  <c r="T3205" i="2"/>
  <c r="R3205" i="2"/>
  <c r="P3205" i="2"/>
  <c r="BI3194" i="2"/>
  <c r="BH3194" i="2"/>
  <c r="BG3194" i="2"/>
  <c r="BF3194" i="2"/>
  <c r="T3194" i="2"/>
  <c r="R3194" i="2"/>
  <c r="P3194" i="2"/>
  <c r="BI3182" i="2"/>
  <c r="BH3182" i="2"/>
  <c r="BG3182" i="2"/>
  <c r="BF3182" i="2"/>
  <c r="T3182" i="2"/>
  <c r="R3182" i="2"/>
  <c r="P3182" i="2"/>
  <c r="BI3160" i="2"/>
  <c r="BH3160" i="2"/>
  <c r="BG3160" i="2"/>
  <c r="BF3160" i="2"/>
  <c r="T3160" i="2"/>
  <c r="R3160" i="2"/>
  <c r="P3160" i="2"/>
  <c r="BI3148" i="2"/>
  <c r="BH3148" i="2"/>
  <c r="BG3148" i="2"/>
  <c r="BF3148" i="2"/>
  <c r="T3148" i="2"/>
  <c r="R3148" i="2"/>
  <c r="P3148" i="2"/>
  <c r="BI3142" i="2"/>
  <c r="BH3142" i="2"/>
  <c r="BG3142" i="2"/>
  <c r="BF3142" i="2"/>
  <c r="T3142" i="2"/>
  <c r="R3142" i="2"/>
  <c r="P3142" i="2"/>
  <c r="BI3121" i="2"/>
  <c r="BH3121" i="2"/>
  <c r="BG3121" i="2"/>
  <c r="BF3121" i="2"/>
  <c r="T3121" i="2"/>
  <c r="R3121" i="2"/>
  <c r="P3121" i="2"/>
  <c r="BI3119" i="2"/>
  <c r="BH3119" i="2"/>
  <c r="BG3119" i="2"/>
  <c r="BF3119" i="2"/>
  <c r="T3119" i="2"/>
  <c r="R3119" i="2"/>
  <c r="P3119" i="2"/>
  <c r="BI3117" i="2"/>
  <c r="BH3117" i="2"/>
  <c r="BG3117" i="2"/>
  <c r="BF3117" i="2"/>
  <c r="T3117" i="2"/>
  <c r="R3117" i="2"/>
  <c r="P3117" i="2"/>
  <c r="BI3115" i="2"/>
  <c r="BH3115" i="2"/>
  <c r="BG3115" i="2"/>
  <c r="BF3115" i="2"/>
  <c r="T3115" i="2"/>
  <c r="R3115" i="2"/>
  <c r="P3115" i="2"/>
  <c r="BI3113" i="2"/>
  <c r="BH3113" i="2"/>
  <c r="BG3113" i="2"/>
  <c r="BF3113" i="2"/>
  <c r="T3113" i="2"/>
  <c r="R3113" i="2"/>
  <c r="P3113" i="2"/>
  <c r="BI3111" i="2"/>
  <c r="BH3111" i="2"/>
  <c r="BG3111" i="2"/>
  <c r="BF3111" i="2"/>
  <c r="T3111" i="2"/>
  <c r="R3111" i="2"/>
  <c r="P3111" i="2"/>
  <c r="BI3109" i="2"/>
  <c r="BH3109" i="2"/>
  <c r="BG3109" i="2"/>
  <c r="BF3109" i="2"/>
  <c r="T3109" i="2"/>
  <c r="R3109" i="2"/>
  <c r="P3109" i="2"/>
  <c r="BI3108" i="2"/>
  <c r="BH3108" i="2"/>
  <c r="BG3108" i="2"/>
  <c r="BF3108" i="2"/>
  <c r="T3108" i="2"/>
  <c r="R3108" i="2"/>
  <c r="P3108" i="2"/>
  <c r="BI3099" i="2"/>
  <c r="BH3099" i="2"/>
  <c r="BG3099" i="2"/>
  <c r="BF3099" i="2"/>
  <c r="T3099" i="2"/>
  <c r="R3099" i="2"/>
  <c r="P3099" i="2"/>
  <c r="BI3095" i="2"/>
  <c r="BH3095" i="2"/>
  <c r="BG3095" i="2"/>
  <c r="BF3095" i="2"/>
  <c r="T3095" i="2"/>
  <c r="R3095" i="2"/>
  <c r="P3095" i="2"/>
  <c r="BI3092" i="2"/>
  <c r="BH3092" i="2"/>
  <c r="BG3092" i="2"/>
  <c r="BF3092" i="2"/>
  <c r="T3092" i="2"/>
  <c r="R3092" i="2"/>
  <c r="P3092" i="2"/>
  <c r="BI3089" i="2"/>
  <c r="BH3089" i="2"/>
  <c r="BG3089" i="2"/>
  <c r="BF3089" i="2"/>
  <c r="T3089" i="2"/>
  <c r="R3089" i="2"/>
  <c r="P3089" i="2"/>
  <c r="BI3087" i="2"/>
  <c r="BH3087" i="2"/>
  <c r="BG3087" i="2"/>
  <c r="BF3087" i="2"/>
  <c r="T3087" i="2"/>
  <c r="R3087" i="2"/>
  <c r="P3087" i="2"/>
  <c r="BI3079" i="2"/>
  <c r="BH3079" i="2"/>
  <c r="BG3079" i="2"/>
  <c r="BF3079" i="2"/>
  <c r="T3079" i="2"/>
  <c r="R3079" i="2"/>
  <c r="P3079" i="2"/>
  <c r="BI3075" i="2"/>
  <c r="BH3075" i="2"/>
  <c r="BG3075" i="2"/>
  <c r="BF3075" i="2"/>
  <c r="T3075" i="2"/>
  <c r="R3075" i="2"/>
  <c r="P3075" i="2"/>
  <c r="BI3073" i="2"/>
  <c r="BH3073" i="2"/>
  <c r="BG3073" i="2"/>
  <c r="BF3073" i="2"/>
  <c r="T3073" i="2"/>
  <c r="R3073" i="2"/>
  <c r="P3073" i="2"/>
  <c r="BI3072" i="2"/>
  <c r="BH3072" i="2"/>
  <c r="BG3072" i="2"/>
  <c r="BF3072" i="2"/>
  <c r="T3072" i="2"/>
  <c r="R3072" i="2"/>
  <c r="P3072" i="2"/>
  <c r="BI2959" i="2"/>
  <c r="BH2959" i="2"/>
  <c r="BG2959" i="2"/>
  <c r="BF2959" i="2"/>
  <c r="T2959" i="2"/>
  <c r="R2959" i="2"/>
  <c r="P2959" i="2"/>
  <c r="BI2957" i="2"/>
  <c r="BH2957" i="2"/>
  <c r="BG2957" i="2"/>
  <c r="BF2957" i="2"/>
  <c r="T2957" i="2"/>
  <c r="R2957" i="2"/>
  <c r="P2957" i="2"/>
  <c r="BI2947" i="2"/>
  <c r="BH2947" i="2"/>
  <c r="BG2947" i="2"/>
  <c r="BF2947" i="2"/>
  <c r="T2947" i="2"/>
  <c r="R2947" i="2"/>
  <c r="P2947" i="2"/>
  <c r="BI2945" i="2"/>
  <c r="BH2945" i="2"/>
  <c r="BG2945" i="2"/>
  <c r="BF2945" i="2"/>
  <c r="T2945" i="2"/>
  <c r="R2945" i="2"/>
  <c r="P2945" i="2"/>
  <c r="BI2931" i="2"/>
  <c r="BH2931" i="2"/>
  <c r="BG2931" i="2"/>
  <c r="BF2931" i="2"/>
  <c r="T2931" i="2"/>
  <c r="R2931" i="2"/>
  <c r="P2931" i="2"/>
  <c r="BI2929" i="2"/>
  <c r="BH2929" i="2"/>
  <c r="BG2929" i="2"/>
  <c r="BF2929" i="2"/>
  <c r="T2929" i="2"/>
  <c r="R2929" i="2"/>
  <c r="P2929" i="2"/>
  <c r="BI2898" i="2"/>
  <c r="BH2898" i="2"/>
  <c r="BG2898" i="2"/>
  <c r="BF2898" i="2"/>
  <c r="T2898" i="2"/>
  <c r="R2898" i="2"/>
  <c r="P2898" i="2"/>
  <c r="BI2896" i="2"/>
  <c r="BH2896" i="2"/>
  <c r="BG2896" i="2"/>
  <c r="BF2896" i="2"/>
  <c r="T2896" i="2"/>
  <c r="R2896" i="2"/>
  <c r="P2896" i="2"/>
  <c r="BI2860" i="2"/>
  <c r="BH2860" i="2"/>
  <c r="BG2860" i="2"/>
  <c r="BF2860" i="2"/>
  <c r="T2860" i="2"/>
  <c r="R2860" i="2"/>
  <c r="P2860" i="2"/>
  <c r="BI2858" i="2"/>
  <c r="BH2858" i="2"/>
  <c r="BG2858" i="2"/>
  <c r="BF2858" i="2"/>
  <c r="T2858" i="2"/>
  <c r="R2858" i="2"/>
  <c r="P2858" i="2"/>
  <c r="BI2825" i="2"/>
  <c r="BH2825" i="2"/>
  <c r="BG2825" i="2"/>
  <c r="BF2825" i="2"/>
  <c r="T2825" i="2"/>
  <c r="R2825" i="2"/>
  <c r="P2825" i="2"/>
  <c r="BI2818" i="2"/>
  <c r="BH2818" i="2"/>
  <c r="BG2818" i="2"/>
  <c r="BF2818" i="2"/>
  <c r="T2818" i="2"/>
  <c r="R2818" i="2"/>
  <c r="P2818" i="2"/>
  <c r="BI2809" i="2"/>
  <c r="BH2809" i="2"/>
  <c r="BG2809" i="2"/>
  <c r="BF2809" i="2"/>
  <c r="T2809" i="2"/>
  <c r="R2809" i="2"/>
  <c r="P2809" i="2"/>
  <c r="BI2808" i="2"/>
  <c r="BH2808" i="2"/>
  <c r="BG2808" i="2"/>
  <c r="BF2808" i="2"/>
  <c r="T2808" i="2"/>
  <c r="R2808" i="2"/>
  <c r="P2808" i="2"/>
  <c r="BI2807" i="2"/>
  <c r="BH2807" i="2"/>
  <c r="BG2807" i="2"/>
  <c r="BF2807" i="2"/>
  <c r="T2807" i="2"/>
  <c r="R2807" i="2"/>
  <c r="P2807" i="2"/>
  <c r="BI2791" i="2"/>
  <c r="BH2791" i="2"/>
  <c r="BG2791" i="2"/>
  <c r="BF2791" i="2"/>
  <c r="T2791" i="2"/>
  <c r="R2791" i="2"/>
  <c r="P2791" i="2"/>
  <c r="BI2786" i="2"/>
  <c r="BH2786" i="2"/>
  <c r="BG2786" i="2"/>
  <c r="BF2786" i="2"/>
  <c r="T2786" i="2"/>
  <c r="R2786" i="2"/>
  <c r="P2786" i="2"/>
  <c r="BI2715" i="2"/>
  <c r="BH2715" i="2"/>
  <c r="BG2715" i="2"/>
  <c r="BF2715" i="2"/>
  <c r="T2715" i="2"/>
  <c r="R2715" i="2"/>
  <c r="P2715" i="2"/>
  <c r="BI2656" i="2"/>
  <c r="BH2656" i="2"/>
  <c r="BG2656" i="2"/>
  <c r="BF2656" i="2"/>
  <c r="T2656" i="2"/>
  <c r="R2656" i="2"/>
  <c r="P2656" i="2"/>
  <c r="BI2652" i="2"/>
  <c r="BH2652" i="2"/>
  <c r="BG2652" i="2"/>
  <c r="BF2652" i="2"/>
  <c r="T2652" i="2"/>
  <c r="R2652" i="2"/>
  <c r="P2652" i="2"/>
  <c r="BI2600" i="2"/>
  <c r="BH2600" i="2"/>
  <c r="BG2600" i="2"/>
  <c r="BF2600" i="2"/>
  <c r="T2600" i="2"/>
  <c r="R2600" i="2"/>
  <c r="P2600" i="2"/>
  <c r="BI2599" i="2"/>
  <c r="BH2599" i="2"/>
  <c r="BG2599" i="2"/>
  <c r="BF2599" i="2"/>
  <c r="T2599" i="2"/>
  <c r="R2599" i="2"/>
  <c r="P2599" i="2"/>
  <c r="BI2598" i="2"/>
  <c r="BH2598" i="2"/>
  <c r="BG2598" i="2"/>
  <c r="BF2598" i="2"/>
  <c r="T2598" i="2"/>
  <c r="R2598" i="2"/>
  <c r="P2598" i="2"/>
  <c r="BI2597" i="2"/>
  <c r="BH2597" i="2"/>
  <c r="BG2597" i="2"/>
  <c r="BF2597" i="2"/>
  <c r="T2597" i="2"/>
  <c r="R2597" i="2"/>
  <c r="P2597" i="2"/>
  <c r="BI2595" i="2"/>
  <c r="BH2595" i="2"/>
  <c r="BG2595" i="2"/>
  <c r="BF2595" i="2"/>
  <c r="T2595" i="2"/>
  <c r="R2595" i="2"/>
  <c r="P2595" i="2"/>
  <c r="BI2594" i="2"/>
  <c r="BH2594" i="2"/>
  <c r="BG2594" i="2"/>
  <c r="BF2594" i="2"/>
  <c r="T2594" i="2"/>
  <c r="R2594" i="2"/>
  <c r="P2594" i="2"/>
  <c r="BI2593" i="2"/>
  <c r="BH2593" i="2"/>
  <c r="BG2593" i="2"/>
  <c r="BF2593" i="2"/>
  <c r="T2593" i="2"/>
  <c r="R2593" i="2"/>
  <c r="P2593" i="2"/>
  <c r="BI2592" i="2"/>
  <c r="BH2592" i="2"/>
  <c r="BG2592" i="2"/>
  <c r="BF2592" i="2"/>
  <c r="T2592" i="2"/>
  <c r="R2592" i="2"/>
  <c r="P2592" i="2"/>
  <c r="BI2591" i="2"/>
  <c r="BH2591" i="2"/>
  <c r="BG2591" i="2"/>
  <c r="BF2591" i="2"/>
  <c r="T2591" i="2"/>
  <c r="R2591" i="2"/>
  <c r="P2591" i="2"/>
  <c r="BI2575" i="2"/>
  <c r="BH2575" i="2"/>
  <c r="BG2575" i="2"/>
  <c r="BF2575" i="2"/>
  <c r="T2575" i="2"/>
  <c r="R2575" i="2"/>
  <c r="P2575" i="2"/>
  <c r="BI2557" i="2"/>
  <c r="BH2557" i="2"/>
  <c r="BG2557" i="2"/>
  <c r="BF2557" i="2"/>
  <c r="T2557" i="2"/>
  <c r="R2557" i="2"/>
  <c r="P2557" i="2"/>
  <c r="BI2555" i="2"/>
  <c r="BH2555" i="2"/>
  <c r="BG2555" i="2"/>
  <c r="BF2555" i="2"/>
  <c r="T2555" i="2"/>
  <c r="R2555" i="2"/>
  <c r="P2555" i="2"/>
  <c r="BI2552" i="2"/>
  <c r="BH2552" i="2"/>
  <c r="BG2552" i="2"/>
  <c r="BF2552" i="2"/>
  <c r="T2552" i="2"/>
  <c r="R2552" i="2"/>
  <c r="P2552" i="2"/>
  <c r="BI2548" i="2"/>
  <c r="BH2548" i="2"/>
  <c r="BG2548" i="2"/>
  <c r="BF2548" i="2"/>
  <c r="T2548" i="2"/>
  <c r="R2548" i="2"/>
  <c r="P2548" i="2"/>
  <c r="BI2546" i="2"/>
  <c r="BH2546" i="2"/>
  <c r="BG2546" i="2"/>
  <c r="BF2546" i="2"/>
  <c r="T2546" i="2"/>
  <c r="R2546" i="2"/>
  <c r="P2546" i="2"/>
  <c r="BI2545" i="2"/>
  <c r="BH2545" i="2"/>
  <c r="BG2545" i="2"/>
  <c r="BF2545" i="2"/>
  <c r="T2545" i="2"/>
  <c r="R2545" i="2"/>
  <c r="P2545" i="2"/>
  <c r="BI2543" i="2"/>
  <c r="BH2543" i="2"/>
  <c r="BG2543" i="2"/>
  <c r="BF2543" i="2"/>
  <c r="T2543" i="2"/>
  <c r="R2543" i="2"/>
  <c r="P2543" i="2"/>
  <c r="BI2529" i="2"/>
  <c r="BH2529" i="2"/>
  <c r="BG2529" i="2"/>
  <c r="BF2529" i="2"/>
  <c r="T2529" i="2"/>
  <c r="R2529" i="2"/>
  <c r="P2529" i="2"/>
  <c r="BI2527" i="2"/>
  <c r="BH2527" i="2"/>
  <c r="BG2527" i="2"/>
  <c r="BF2527" i="2"/>
  <c r="T2527" i="2"/>
  <c r="R2527" i="2"/>
  <c r="P2527" i="2"/>
  <c r="BI2516" i="2"/>
  <c r="BH2516" i="2"/>
  <c r="BG2516" i="2"/>
  <c r="BF2516" i="2"/>
  <c r="T2516" i="2"/>
  <c r="R2516" i="2"/>
  <c r="P2516" i="2"/>
  <c r="BI2515" i="2"/>
  <c r="BH2515" i="2"/>
  <c r="BG2515" i="2"/>
  <c r="BF2515" i="2"/>
  <c r="T2515" i="2"/>
  <c r="R2515" i="2"/>
  <c r="P2515" i="2"/>
  <c r="BI2510" i="2"/>
  <c r="BH2510" i="2"/>
  <c r="BG2510" i="2"/>
  <c r="BF2510" i="2"/>
  <c r="T2510" i="2"/>
  <c r="R2510" i="2"/>
  <c r="P2510" i="2"/>
  <c r="BI2509" i="2"/>
  <c r="BH2509" i="2"/>
  <c r="BG2509" i="2"/>
  <c r="BF2509" i="2"/>
  <c r="T2509" i="2"/>
  <c r="R2509" i="2"/>
  <c r="P2509" i="2"/>
  <c r="BI2489" i="2"/>
  <c r="BH2489" i="2"/>
  <c r="BG2489" i="2"/>
  <c r="BF2489" i="2"/>
  <c r="T2489" i="2"/>
  <c r="R2489" i="2"/>
  <c r="P2489" i="2"/>
  <c r="BI2488" i="2"/>
  <c r="BH2488" i="2"/>
  <c r="BG2488" i="2"/>
  <c r="BF2488" i="2"/>
  <c r="T2488" i="2"/>
  <c r="R2488" i="2"/>
  <c r="P2488" i="2"/>
  <c r="BI2466" i="2"/>
  <c r="BH2466" i="2"/>
  <c r="BG2466" i="2"/>
  <c r="BF2466" i="2"/>
  <c r="T2466" i="2"/>
  <c r="R2466" i="2"/>
  <c r="P2466" i="2"/>
  <c r="BI2465" i="2"/>
  <c r="BH2465" i="2"/>
  <c r="BG2465" i="2"/>
  <c r="BF2465" i="2"/>
  <c r="T2465" i="2"/>
  <c r="R2465" i="2"/>
  <c r="P2465" i="2"/>
  <c r="BI2460" i="2"/>
  <c r="BH2460" i="2"/>
  <c r="BG2460" i="2"/>
  <c r="BF2460" i="2"/>
  <c r="T2460" i="2"/>
  <c r="R2460" i="2"/>
  <c r="P2460" i="2"/>
  <c r="BI2459" i="2"/>
  <c r="BH2459" i="2"/>
  <c r="BG2459" i="2"/>
  <c r="BF2459" i="2"/>
  <c r="T2459" i="2"/>
  <c r="R2459" i="2"/>
  <c r="P2459" i="2"/>
  <c r="BI2417" i="2"/>
  <c r="BH2417" i="2"/>
  <c r="BG2417" i="2"/>
  <c r="BF2417" i="2"/>
  <c r="T2417" i="2"/>
  <c r="R2417" i="2"/>
  <c r="P2417" i="2"/>
  <c r="BI2416" i="2"/>
  <c r="BH2416" i="2"/>
  <c r="BG2416" i="2"/>
  <c r="BF2416" i="2"/>
  <c r="T2416" i="2"/>
  <c r="R2416" i="2"/>
  <c r="P2416" i="2"/>
  <c r="BI2411" i="2"/>
  <c r="BH2411" i="2"/>
  <c r="BG2411" i="2"/>
  <c r="BF2411" i="2"/>
  <c r="T2411" i="2"/>
  <c r="R2411" i="2"/>
  <c r="P2411" i="2"/>
  <c r="BI2409" i="2"/>
  <c r="BH2409" i="2"/>
  <c r="BG2409" i="2"/>
  <c r="BF2409" i="2"/>
  <c r="T2409" i="2"/>
  <c r="R2409" i="2"/>
  <c r="P2409" i="2"/>
  <c r="BI2393" i="2"/>
  <c r="BH2393" i="2"/>
  <c r="BG2393" i="2"/>
  <c r="BF2393" i="2"/>
  <c r="T2393" i="2"/>
  <c r="R2393" i="2"/>
  <c r="P2393" i="2"/>
  <c r="BI2390" i="2"/>
  <c r="BH2390" i="2"/>
  <c r="BG2390" i="2"/>
  <c r="BF2390" i="2"/>
  <c r="T2390" i="2"/>
  <c r="R2390" i="2"/>
  <c r="P2390" i="2"/>
  <c r="BI2375" i="2"/>
  <c r="BH2375" i="2"/>
  <c r="BG2375" i="2"/>
  <c r="BF2375" i="2"/>
  <c r="T2375" i="2"/>
  <c r="R2375" i="2"/>
  <c r="P2375" i="2"/>
  <c r="BI2373" i="2"/>
  <c r="BH2373" i="2"/>
  <c r="BG2373" i="2"/>
  <c r="BF2373" i="2"/>
  <c r="T2373" i="2"/>
  <c r="R2373" i="2"/>
  <c r="P2373" i="2"/>
  <c r="BI2372" i="2"/>
  <c r="BH2372" i="2"/>
  <c r="BG2372" i="2"/>
  <c r="BF2372" i="2"/>
  <c r="T2372" i="2"/>
  <c r="R2372" i="2"/>
  <c r="P2372" i="2"/>
  <c r="BI2370" i="2"/>
  <c r="BH2370" i="2"/>
  <c r="BG2370" i="2"/>
  <c r="BF2370" i="2"/>
  <c r="T2370" i="2"/>
  <c r="R2370" i="2"/>
  <c r="P2370" i="2"/>
  <c r="BI2369" i="2"/>
  <c r="BH2369" i="2"/>
  <c r="BG2369" i="2"/>
  <c r="BF2369" i="2"/>
  <c r="T2369" i="2"/>
  <c r="R2369" i="2"/>
  <c r="P2369" i="2"/>
  <c r="BI2367" i="2"/>
  <c r="BH2367" i="2"/>
  <c r="BG2367" i="2"/>
  <c r="BF2367" i="2"/>
  <c r="T2367" i="2"/>
  <c r="R2367" i="2"/>
  <c r="P2367" i="2"/>
  <c r="BI2363" i="2"/>
  <c r="BH2363" i="2"/>
  <c r="BG2363" i="2"/>
  <c r="BF2363" i="2"/>
  <c r="T2363" i="2"/>
  <c r="R2363" i="2"/>
  <c r="P2363" i="2"/>
  <c r="BI2360" i="2"/>
  <c r="BH2360" i="2"/>
  <c r="BG2360" i="2"/>
  <c r="BF2360" i="2"/>
  <c r="T2360" i="2"/>
  <c r="R2360" i="2"/>
  <c r="P2360" i="2"/>
  <c r="BI2358" i="2"/>
  <c r="BH2358" i="2"/>
  <c r="BG2358" i="2"/>
  <c r="BF2358" i="2"/>
  <c r="T2358" i="2"/>
  <c r="R2358" i="2"/>
  <c r="P2358" i="2"/>
  <c r="BI2350" i="2"/>
  <c r="BH2350" i="2"/>
  <c r="BG2350" i="2"/>
  <c r="BF2350" i="2"/>
  <c r="T2350" i="2"/>
  <c r="R2350" i="2"/>
  <c r="P2350" i="2"/>
  <c r="BI2348" i="2"/>
  <c r="BH2348" i="2"/>
  <c r="BG2348" i="2"/>
  <c r="BF2348" i="2"/>
  <c r="T2348" i="2"/>
  <c r="R2348" i="2"/>
  <c r="P2348" i="2"/>
  <c r="BI2338" i="2"/>
  <c r="BH2338" i="2"/>
  <c r="BG2338" i="2"/>
  <c r="BF2338" i="2"/>
  <c r="T2338" i="2"/>
  <c r="R2338" i="2"/>
  <c r="P2338" i="2"/>
  <c r="BI2334" i="2"/>
  <c r="BH2334" i="2"/>
  <c r="BG2334" i="2"/>
  <c r="BF2334" i="2"/>
  <c r="T2334" i="2"/>
  <c r="R2334" i="2"/>
  <c r="P2334" i="2"/>
  <c r="BI2323" i="2"/>
  <c r="BH2323" i="2"/>
  <c r="BG2323" i="2"/>
  <c r="BF2323" i="2"/>
  <c r="T2323" i="2"/>
  <c r="R2323" i="2"/>
  <c r="P2323" i="2"/>
  <c r="BI2321" i="2"/>
  <c r="BH2321" i="2"/>
  <c r="BG2321" i="2"/>
  <c r="BF2321" i="2"/>
  <c r="T2321" i="2"/>
  <c r="R2321" i="2"/>
  <c r="P2321" i="2"/>
  <c r="BI2309" i="2"/>
  <c r="BH2309" i="2"/>
  <c r="BG2309" i="2"/>
  <c r="BF2309" i="2"/>
  <c r="T2309" i="2"/>
  <c r="R2309" i="2"/>
  <c r="P2309" i="2"/>
  <c r="BI2307" i="2"/>
  <c r="BH2307" i="2"/>
  <c r="BG2307" i="2"/>
  <c r="BF2307" i="2"/>
  <c r="T2307" i="2"/>
  <c r="R2307" i="2"/>
  <c r="P2307" i="2"/>
  <c r="BI2293" i="2"/>
  <c r="BH2293" i="2"/>
  <c r="BG2293" i="2"/>
  <c r="BF2293" i="2"/>
  <c r="T2293" i="2"/>
  <c r="R2293" i="2"/>
  <c r="P2293" i="2"/>
  <c r="BI2292" i="2"/>
  <c r="BH2292" i="2"/>
  <c r="BG2292" i="2"/>
  <c r="BF2292" i="2"/>
  <c r="T2292" i="2"/>
  <c r="R2292" i="2"/>
  <c r="P2292" i="2"/>
  <c r="BI2291" i="2"/>
  <c r="BH2291" i="2"/>
  <c r="BG2291" i="2"/>
  <c r="BF2291" i="2"/>
  <c r="T2291" i="2"/>
  <c r="R2291" i="2"/>
  <c r="P2291" i="2"/>
  <c r="BI2289" i="2"/>
  <c r="BH2289" i="2"/>
  <c r="BG2289" i="2"/>
  <c r="BF2289" i="2"/>
  <c r="T2289" i="2"/>
  <c r="R2289" i="2"/>
  <c r="P2289" i="2"/>
  <c r="BI2264" i="2"/>
  <c r="BH2264" i="2"/>
  <c r="BG2264" i="2"/>
  <c r="BF2264" i="2"/>
  <c r="T2264" i="2"/>
  <c r="R2264" i="2"/>
  <c r="P2264" i="2"/>
  <c r="BI2262" i="2"/>
  <c r="BH2262" i="2"/>
  <c r="BG2262" i="2"/>
  <c r="BF2262" i="2"/>
  <c r="T2262" i="2"/>
  <c r="R2262" i="2"/>
  <c r="P2262" i="2"/>
  <c r="BI2237" i="2"/>
  <c r="BH2237" i="2"/>
  <c r="BG2237" i="2"/>
  <c r="BF2237" i="2"/>
  <c r="T2237" i="2"/>
  <c r="R2237" i="2"/>
  <c r="P2237" i="2"/>
  <c r="BI2235" i="2"/>
  <c r="BH2235" i="2"/>
  <c r="BG2235" i="2"/>
  <c r="BF2235" i="2"/>
  <c r="T2235" i="2"/>
  <c r="R2235" i="2"/>
  <c r="P2235" i="2"/>
  <c r="BI2221" i="2"/>
  <c r="BH2221" i="2"/>
  <c r="BG2221" i="2"/>
  <c r="BF2221" i="2"/>
  <c r="T2221" i="2"/>
  <c r="R2221" i="2"/>
  <c r="P2221" i="2"/>
  <c r="BI2219" i="2"/>
  <c r="BH2219" i="2"/>
  <c r="BG2219" i="2"/>
  <c r="BF2219" i="2"/>
  <c r="T2219" i="2"/>
  <c r="R2219" i="2"/>
  <c r="P2219" i="2"/>
  <c r="BI2203" i="2"/>
  <c r="BH2203" i="2"/>
  <c r="BG2203" i="2"/>
  <c r="BF2203" i="2"/>
  <c r="T2203" i="2"/>
  <c r="R2203" i="2"/>
  <c r="P2203" i="2"/>
  <c r="BI2201" i="2"/>
  <c r="BH2201" i="2"/>
  <c r="BG2201" i="2"/>
  <c r="BF2201" i="2"/>
  <c r="T2201" i="2"/>
  <c r="R2201" i="2"/>
  <c r="P2201" i="2"/>
  <c r="BI2187" i="2"/>
  <c r="BH2187" i="2"/>
  <c r="BG2187" i="2"/>
  <c r="BF2187" i="2"/>
  <c r="T2187" i="2"/>
  <c r="R2187" i="2"/>
  <c r="P2187" i="2"/>
  <c r="BI2185" i="2"/>
  <c r="BH2185" i="2"/>
  <c r="BG2185" i="2"/>
  <c r="BF2185" i="2"/>
  <c r="T2185" i="2"/>
  <c r="R2185" i="2"/>
  <c r="P2185" i="2"/>
  <c r="BI2163" i="2"/>
  <c r="BH2163" i="2"/>
  <c r="BG2163" i="2"/>
  <c r="BF2163" i="2"/>
  <c r="T2163" i="2"/>
  <c r="R2163" i="2"/>
  <c r="P2163" i="2"/>
  <c r="BI2161" i="2"/>
  <c r="BH2161" i="2"/>
  <c r="BG2161" i="2"/>
  <c r="BF2161" i="2"/>
  <c r="T2161" i="2"/>
  <c r="R2161" i="2"/>
  <c r="P2161" i="2"/>
  <c r="BI2155" i="2"/>
  <c r="BH2155" i="2"/>
  <c r="BG2155" i="2"/>
  <c r="BF2155" i="2"/>
  <c r="T2155" i="2"/>
  <c r="R2155" i="2"/>
  <c r="P2155" i="2"/>
  <c r="BI2153" i="2"/>
  <c r="BH2153" i="2"/>
  <c r="BG2153" i="2"/>
  <c r="BF2153" i="2"/>
  <c r="T2153" i="2"/>
  <c r="R2153" i="2"/>
  <c r="P2153" i="2"/>
  <c r="BI2146" i="2"/>
  <c r="BH2146" i="2"/>
  <c r="BG2146" i="2"/>
  <c r="BF2146" i="2"/>
  <c r="T2146" i="2"/>
  <c r="R2146" i="2"/>
  <c r="P2146" i="2"/>
  <c r="BI2144" i="2"/>
  <c r="BH2144" i="2"/>
  <c r="BG2144" i="2"/>
  <c r="BF2144" i="2"/>
  <c r="T2144" i="2"/>
  <c r="R2144" i="2"/>
  <c r="P2144" i="2"/>
  <c r="BI2139" i="2"/>
  <c r="BH2139" i="2"/>
  <c r="BG2139" i="2"/>
  <c r="BF2139" i="2"/>
  <c r="T2139" i="2"/>
  <c r="R2139" i="2"/>
  <c r="P2139" i="2"/>
  <c r="BI2137" i="2"/>
  <c r="BH2137" i="2"/>
  <c r="BG2137" i="2"/>
  <c r="BF2137" i="2"/>
  <c r="T2137" i="2"/>
  <c r="R2137" i="2"/>
  <c r="P2137" i="2"/>
  <c r="BI2074" i="2"/>
  <c r="BH2074" i="2"/>
  <c r="BG2074" i="2"/>
  <c r="BF2074" i="2"/>
  <c r="T2074" i="2"/>
  <c r="R2074" i="2"/>
  <c r="P2074" i="2"/>
  <c r="BI2072" i="2"/>
  <c r="BH2072" i="2"/>
  <c r="BG2072" i="2"/>
  <c r="BF2072" i="2"/>
  <c r="T2072" i="2"/>
  <c r="R2072" i="2"/>
  <c r="P2072" i="2"/>
  <c r="BI2050" i="2"/>
  <c r="BH2050" i="2"/>
  <c r="BG2050" i="2"/>
  <c r="BF2050" i="2"/>
  <c r="T2050" i="2"/>
  <c r="R2050" i="2"/>
  <c r="P2050" i="2"/>
  <c r="BI2048" i="2"/>
  <c r="BH2048" i="2"/>
  <c r="BG2048" i="2"/>
  <c r="BF2048" i="2"/>
  <c r="T2048" i="2"/>
  <c r="R2048" i="2"/>
  <c r="P2048" i="2"/>
  <c r="BI1990" i="2"/>
  <c r="BH1990" i="2"/>
  <c r="BG1990" i="2"/>
  <c r="BF1990" i="2"/>
  <c r="T1990" i="2"/>
  <c r="R1990" i="2"/>
  <c r="P1990" i="2"/>
  <c r="BI1988" i="2"/>
  <c r="BH1988" i="2"/>
  <c r="BG1988" i="2"/>
  <c r="BF1988" i="2"/>
  <c r="T1988" i="2"/>
  <c r="R1988" i="2"/>
  <c r="P1988" i="2"/>
  <c r="BI1984" i="2"/>
  <c r="BH1984" i="2"/>
  <c r="BG1984" i="2"/>
  <c r="BF1984" i="2"/>
  <c r="T1984" i="2"/>
  <c r="R1984" i="2"/>
  <c r="P1984" i="2"/>
  <c r="BI1982" i="2"/>
  <c r="BH1982" i="2"/>
  <c r="BG1982" i="2"/>
  <c r="BF1982" i="2"/>
  <c r="T1982" i="2"/>
  <c r="R1982" i="2"/>
  <c r="P1982" i="2"/>
  <c r="BI1981" i="2"/>
  <c r="BH1981" i="2"/>
  <c r="BG1981" i="2"/>
  <c r="BF1981" i="2"/>
  <c r="T1981" i="2"/>
  <c r="R1981" i="2"/>
  <c r="P1981" i="2"/>
  <c r="BI1979" i="2"/>
  <c r="BH1979" i="2"/>
  <c r="BG1979" i="2"/>
  <c r="BF1979" i="2"/>
  <c r="T1979" i="2"/>
  <c r="R1979" i="2"/>
  <c r="P1979" i="2"/>
  <c r="BI1969" i="2"/>
  <c r="BH1969" i="2"/>
  <c r="BG1969" i="2"/>
  <c r="BF1969" i="2"/>
  <c r="T1969" i="2"/>
  <c r="R1969" i="2"/>
  <c r="P1969" i="2"/>
  <c r="BI1967" i="2"/>
  <c r="BH1967" i="2"/>
  <c r="BG1967" i="2"/>
  <c r="BF1967" i="2"/>
  <c r="T1967" i="2"/>
  <c r="R1967" i="2"/>
  <c r="P1967" i="2"/>
  <c r="BI1966" i="2"/>
  <c r="BH1966" i="2"/>
  <c r="BG1966" i="2"/>
  <c r="BF1966" i="2"/>
  <c r="T1966" i="2"/>
  <c r="R1966" i="2"/>
  <c r="P1966" i="2"/>
  <c r="BI1964" i="2"/>
  <c r="BH1964" i="2"/>
  <c r="BG1964" i="2"/>
  <c r="BF1964" i="2"/>
  <c r="T1964" i="2"/>
  <c r="R1964" i="2"/>
  <c r="P1964" i="2"/>
  <c r="BI1962" i="2"/>
  <c r="BH1962" i="2"/>
  <c r="BG1962" i="2"/>
  <c r="BF1962" i="2"/>
  <c r="T1962" i="2"/>
  <c r="R1962" i="2"/>
  <c r="P1962" i="2"/>
  <c r="BI1956" i="2"/>
  <c r="BH1956" i="2"/>
  <c r="BG1956" i="2"/>
  <c r="BF1956" i="2"/>
  <c r="T1956" i="2"/>
  <c r="R1956" i="2"/>
  <c r="P1956" i="2"/>
  <c r="BI1955" i="2"/>
  <c r="BH1955" i="2"/>
  <c r="BG1955" i="2"/>
  <c r="BF1955" i="2"/>
  <c r="T1955" i="2"/>
  <c r="R1955" i="2"/>
  <c r="P1955" i="2"/>
  <c r="BI1947" i="2"/>
  <c r="BH1947" i="2"/>
  <c r="BG1947" i="2"/>
  <c r="BF1947" i="2"/>
  <c r="T1947" i="2"/>
  <c r="R1947" i="2"/>
  <c r="P1947" i="2"/>
  <c r="BI1945" i="2"/>
  <c r="BH1945" i="2"/>
  <c r="BG1945" i="2"/>
  <c r="BF1945" i="2"/>
  <c r="T1945" i="2"/>
  <c r="R1945" i="2"/>
  <c r="P1945" i="2"/>
  <c r="BI1922" i="2"/>
  <c r="BH1922" i="2"/>
  <c r="BG1922" i="2"/>
  <c r="BF1922" i="2"/>
  <c r="T1922" i="2"/>
  <c r="R1922" i="2"/>
  <c r="P1922" i="2"/>
  <c r="BI1920" i="2"/>
  <c r="BH1920" i="2"/>
  <c r="BG1920" i="2"/>
  <c r="BF1920" i="2"/>
  <c r="T1920" i="2"/>
  <c r="R1920" i="2"/>
  <c r="P1920" i="2"/>
  <c r="BI1897" i="2"/>
  <c r="BH1897" i="2"/>
  <c r="BG1897" i="2"/>
  <c r="BF1897" i="2"/>
  <c r="T1897" i="2"/>
  <c r="R1897" i="2"/>
  <c r="P1897" i="2"/>
  <c r="BI1895" i="2"/>
  <c r="BH1895" i="2"/>
  <c r="BG1895" i="2"/>
  <c r="BF1895" i="2"/>
  <c r="T1895" i="2"/>
  <c r="R1895" i="2"/>
  <c r="P1895" i="2"/>
  <c r="BI1851" i="2"/>
  <c r="BH1851" i="2"/>
  <c r="BG1851" i="2"/>
  <c r="BF1851" i="2"/>
  <c r="T1851" i="2"/>
  <c r="R1851" i="2"/>
  <c r="P1851" i="2"/>
  <c r="BI1849" i="2"/>
  <c r="BH1849" i="2"/>
  <c r="BG1849" i="2"/>
  <c r="BF1849" i="2"/>
  <c r="T1849" i="2"/>
  <c r="R1849" i="2"/>
  <c r="P1849" i="2"/>
  <c r="BI1847" i="2"/>
  <c r="BH1847" i="2"/>
  <c r="BG1847" i="2"/>
  <c r="BF1847" i="2"/>
  <c r="T1847" i="2"/>
  <c r="R1847" i="2"/>
  <c r="P1847" i="2"/>
  <c r="BI1846" i="2"/>
  <c r="BH1846" i="2"/>
  <c r="BG1846" i="2"/>
  <c r="BF1846" i="2"/>
  <c r="T1846" i="2"/>
  <c r="R1846" i="2"/>
  <c r="P1846" i="2"/>
  <c r="BI1845" i="2"/>
  <c r="BH1845" i="2"/>
  <c r="BG1845" i="2"/>
  <c r="BF1845" i="2"/>
  <c r="T1845" i="2"/>
  <c r="R1845" i="2"/>
  <c r="P1845" i="2"/>
  <c r="BI1844" i="2"/>
  <c r="BH1844" i="2"/>
  <c r="BG1844" i="2"/>
  <c r="BF1844" i="2"/>
  <c r="T1844" i="2"/>
  <c r="R1844" i="2"/>
  <c r="P1844" i="2"/>
  <c r="BI1843" i="2"/>
  <c r="BH1843" i="2"/>
  <c r="BG1843" i="2"/>
  <c r="BF1843" i="2"/>
  <c r="T1843" i="2"/>
  <c r="R1843" i="2"/>
  <c r="P1843" i="2"/>
  <c r="BI1841" i="2"/>
  <c r="BH1841" i="2"/>
  <c r="BG1841" i="2"/>
  <c r="BF1841" i="2"/>
  <c r="T1841" i="2"/>
  <c r="R1841" i="2"/>
  <c r="P1841" i="2"/>
  <c r="BI1840" i="2"/>
  <c r="BH1840" i="2"/>
  <c r="BG1840" i="2"/>
  <c r="BF1840" i="2"/>
  <c r="T1840" i="2"/>
  <c r="R1840" i="2"/>
  <c r="P1840" i="2"/>
  <c r="BI1838" i="2"/>
  <c r="BH1838" i="2"/>
  <c r="BG1838" i="2"/>
  <c r="BF1838" i="2"/>
  <c r="T1838" i="2"/>
  <c r="R1838" i="2"/>
  <c r="P1838" i="2"/>
  <c r="BI1834" i="2"/>
  <c r="BH1834" i="2"/>
  <c r="BG1834" i="2"/>
  <c r="BF1834" i="2"/>
  <c r="T1834" i="2"/>
  <c r="R1834" i="2"/>
  <c r="P1834" i="2"/>
  <c r="BI1831" i="2"/>
  <c r="BH1831" i="2"/>
  <c r="BG1831" i="2"/>
  <c r="BF1831" i="2"/>
  <c r="T1831" i="2"/>
  <c r="R1831" i="2"/>
  <c r="P1831" i="2"/>
  <c r="BI1827" i="2"/>
  <c r="BH1827" i="2"/>
  <c r="BG1827" i="2"/>
  <c r="BF1827" i="2"/>
  <c r="T1827" i="2"/>
  <c r="R1827" i="2"/>
  <c r="P1827" i="2"/>
  <c r="BI1825" i="2"/>
  <c r="BH1825" i="2"/>
  <c r="BG1825" i="2"/>
  <c r="BF1825" i="2"/>
  <c r="T1825" i="2"/>
  <c r="R1825" i="2"/>
  <c r="P1825" i="2"/>
  <c r="BI1820" i="2"/>
  <c r="BH1820" i="2"/>
  <c r="BG1820" i="2"/>
  <c r="BF1820" i="2"/>
  <c r="T1820" i="2"/>
  <c r="R1820" i="2"/>
  <c r="P1820" i="2"/>
  <c r="BI1818" i="2"/>
  <c r="BH1818" i="2"/>
  <c r="BG1818" i="2"/>
  <c r="BF1818" i="2"/>
  <c r="T1818" i="2"/>
  <c r="R1818" i="2"/>
  <c r="P1818" i="2"/>
  <c r="BI1816" i="2"/>
  <c r="BH1816" i="2"/>
  <c r="BG1816" i="2"/>
  <c r="BF1816" i="2"/>
  <c r="T1816" i="2"/>
  <c r="R1816" i="2"/>
  <c r="P1816" i="2"/>
  <c r="BI1815" i="2"/>
  <c r="BH1815" i="2"/>
  <c r="BG1815" i="2"/>
  <c r="BF1815" i="2"/>
  <c r="T1815" i="2"/>
  <c r="R1815" i="2"/>
  <c r="P1815" i="2"/>
  <c r="BI1813" i="2"/>
  <c r="BH1813" i="2"/>
  <c r="BG1813" i="2"/>
  <c r="BF1813" i="2"/>
  <c r="T1813" i="2"/>
  <c r="R1813" i="2"/>
  <c r="P1813" i="2"/>
  <c r="BI1812" i="2"/>
  <c r="BH1812" i="2"/>
  <c r="BG1812" i="2"/>
  <c r="BF1812" i="2"/>
  <c r="T1812" i="2"/>
  <c r="R1812" i="2"/>
  <c r="P1812" i="2"/>
  <c r="BI1810" i="2"/>
  <c r="BH1810" i="2"/>
  <c r="BG1810" i="2"/>
  <c r="BF1810" i="2"/>
  <c r="T1810" i="2"/>
  <c r="R1810" i="2"/>
  <c r="P1810" i="2"/>
  <c r="BI1809" i="2"/>
  <c r="BH1809" i="2"/>
  <c r="BG1809" i="2"/>
  <c r="BF1809" i="2"/>
  <c r="T1809" i="2"/>
  <c r="R1809" i="2"/>
  <c r="P1809" i="2"/>
  <c r="BI1807" i="2"/>
  <c r="BH1807" i="2"/>
  <c r="BG1807" i="2"/>
  <c r="BF1807" i="2"/>
  <c r="T1807" i="2"/>
  <c r="R1807" i="2"/>
  <c r="P1807" i="2"/>
  <c r="BI1806" i="2"/>
  <c r="BH1806" i="2"/>
  <c r="BG1806" i="2"/>
  <c r="BF1806" i="2"/>
  <c r="T1806" i="2"/>
  <c r="R1806" i="2"/>
  <c r="P1806" i="2"/>
  <c r="BI1804" i="2"/>
  <c r="BH1804" i="2"/>
  <c r="BG1804" i="2"/>
  <c r="BF1804" i="2"/>
  <c r="T1804" i="2"/>
  <c r="R1804" i="2"/>
  <c r="P1804" i="2"/>
  <c r="BI1803" i="2"/>
  <c r="BH1803" i="2"/>
  <c r="BG1803" i="2"/>
  <c r="BF1803" i="2"/>
  <c r="T1803" i="2"/>
  <c r="R1803" i="2"/>
  <c r="P1803" i="2"/>
  <c r="BI1800" i="2"/>
  <c r="BH1800" i="2"/>
  <c r="BG1800" i="2"/>
  <c r="BF1800" i="2"/>
  <c r="T1800" i="2"/>
  <c r="R1800" i="2"/>
  <c r="P1800" i="2"/>
  <c r="BI1786" i="2"/>
  <c r="BH1786" i="2"/>
  <c r="BG1786" i="2"/>
  <c r="BF1786" i="2"/>
  <c r="T1786" i="2"/>
  <c r="R1786" i="2"/>
  <c r="P1786" i="2"/>
  <c r="BI1783" i="2"/>
  <c r="BH1783" i="2"/>
  <c r="BG1783" i="2"/>
  <c r="BF1783" i="2"/>
  <c r="T1783" i="2"/>
  <c r="R1783" i="2"/>
  <c r="P1783" i="2"/>
  <c r="BI1776" i="2"/>
  <c r="BH1776" i="2"/>
  <c r="BG1776" i="2"/>
  <c r="BF1776" i="2"/>
  <c r="T1776" i="2"/>
  <c r="R1776" i="2"/>
  <c r="P1776" i="2"/>
  <c r="BI1773" i="2"/>
  <c r="BH1773" i="2"/>
  <c r="BG1773" i="2"/>
  <c r="BF1773" i="2"/>
  <c r="T1773" i="2"/>
  <c r="R1773" i="2"/>
  <c r="P1773" i="2"/>
  <c r="BI1772" i="2"/>
  <c r="BH1772" i="2"/>
  <c r="BG1772" i="2"/>
  <c r="BF1772" i="2"/>
  <c r="T1772" i="2"/>
  <c r="R1772" i="2"/>
  <c r="P1772" i="2"/>
  <c r="BI1770" i="2"/>
  <c r="BH1770" i="2"/>
  <c r="BG1770" i="2"/>
  <c r="BF1770" i="2"/>
  <c r="T1770" i="2"/>
  <c r="R1770" i="2"/>
  <c r="P1770" i="2"/>
  <c r="BI1767" i="2"/>
  <c r="BH1767" i="2"/>
  <c r="BG1767" i="2"/>
  <c r="BF1767" i="2"/>
  <c r="T1767" i="2"/>
  <c r="R1767" i="2"/>
  <c r="P1767" i="2"/>
  <c r="BI1764" i="2"/>
  <c r="BH1764" i="2"/>
  <c r="BG1764" i="2"/>
  <c r="BF1764" i="2"/>
  <c r="T1764" i="2"/>
  <c r="R1764" i="2"/>
  <c r="P1764" i="2"/>
  <c r="BI1763" i="2"/>
  <c r="BH1763" i="2"/>
  <c r="BG1763" i="2"/>
  <c r="BF1763" i="2"/>
  <c r="T1763" i="2"/>
  <c r="R1763" i="2"/>
  <c r="P1763" i="2"/>
  <c r="BI1762" i="2"/>
  <c r="BH1762" i="2"/>
  <c r="BG1762" i="2"/>
  <c r="BF1762" i="2"/>
  <c r="T1762" i="2"/>
  <c r="R1762" i="2"/>
  <c r="P1762" i="2"/>
  <c r="BI1761" i="2"/>
  <c r="BH1761" i="2"/>
  <c r="BG1761" i="2"/>
  <c r="BF1761" i="2"/>
  <c r="T1761" i="2"/>
  <c r="R1761" i="2"/>
  <c r="P1761" i="2"/>
  <c r="BI1757" i="2"/>
  <c r="BH1757" i="2"/>
  <c r="BG1757" i="2"/>
  <c r="BF1757" i="2"/>
  <c r="T1757" i="2"/>
  <c r="R1757" i="2"/>
  <c r="P1757" i="2"/>
  <c r="BI1755" i="2"/>
  <c r="BH1755" i="2"/>
  <c r="BG1755" i="2"/>
  <c r="BF1755" i="2"/>
  <c r="T1755" i="2"/>
  <c r="R1755" i="2"/>
  <c r="P1755" i="2"/>
  <c r="BI1753" i="2"/>
  <c r="BH1753" i="2"/>
  <c r="BG1753" i="2"/>
  <c r="BF1753" i="2"/>
  <c r="T1753" i="2"/>
  <c r="R1753" i="2"/>
  <c r="P1753" i="2"/>
  <c r="BI1750" i="2"/>
  <c r="BH1750" i="2"/>
  <c r="BG1750" i="2"/>
  <c r="BF1750" i="2"/>
  <c r="T1750" i="2"/>
  <c r="R1750" i="2"/>
  <c r="P1750" i="2"/>
  <c r="BI1749" i="2"/>
  <c r="BH1749" i="2"/>
  <c r="BG1749" i="2"/>
  <c r="BF1749" i="2"/>
  <c r="T1749" i="2"/>
  <c r="R1749" i="2"/>
  <c r="P1749" i="2"/>
  <c r="BI1746" i="2"/>
  <c r="BH1746" i="2"/>
  <c r="BG1746" i="2"/>
  <c r="BF1746" i="2"/>
  <c r="T1746" i="2"/>
  <c r="R1746" i="2"/>
  <c r="P1746" i="2"/>
  <c r="BI1744" i="2"/>
  <c r="BH1744" i="2"/>
  <c r="BG1744" i="2"/>
  <c r="BF1744" i="2"/>
  <c r="T1744" i="2"/>
  <c r="R1744" i="2"/>
  <c r="P1744" i="2"/>
  <c r="BI1742" i="2"/>
  <c r="BH1742" i="2"/>
  <c r="BG1742" i="2"/>
  <c r="BF1742" i="2"/>
  <c r="T1742" i="2"/>
  <c r="R1742" i="2"/>
  <c r="P1742" i="2"/>
  <c r="BI1741" i="2"/>
  <c r="BH1741" i="2"/>
  <c r="BG1741" i="2"/>
  <c r="BF1741" i="2"/>
  <c r="T1741" i="2"/>
  <c r="R1741" i="2"/>
  <c r="P1741" i="2"/>
  <c r="BI1739" i="2"/>
  <c r="BH1739" i="2"/>
  <c r="BG1739" i="2"/>
  <c r="BF1739" i="2"/>
  <c r="T1739" i="2"/>
  <c r="R1739" i="2"/>
  <c r="P1739" i="2"/>
  <c r="BI1738" i="2"/>
  <c r="BH1738" i="2"/>
  <c r="BG1738" i="2"/>
  <c r="BF1738" i="2"/>
  <c r="T1738" i="2"/>
  <c r="R1738" i="2"/>
  <c r="P1738" i="2"/>
  <c r="BI1736" i="2"/>
  <c r="BH1736" i="2"/>
  <c r="BG1736" i="2"/>
  <c r="BF1736" i="2"/>
  <c r="T1736" i="2"/>
  <c r="R1736" i="2"/>
  <c r="P1736" i="2"/>
  <c r="BI1734" i="2"/>
  <c r="BH1734" i="2"/>
  <c r="BG1734" i="2"/>
  <c r="BF1734" i="2"/>
  <c r="T1734" i="2"/>
  <c r="R1734" i="2"/>
  <c r="P1734" i="2"/>
  <c r="BI1732" i="2"/>
  <c r="BH1732" i="2"/>
  <c r="BG1732" i="2"/>
  <c r="BF1732" i="2"/>
  <c r="T1732" i="2"/>
  <c r="R1732" i="2"/>
  <c r="P1732" i="2"/>
  <c r="BI1731" i="2"/>
  <c r="BH1731" i="2"/>
  <c r="BG1731" i="2"/>
  <c r="BF1731" i="2"/>
  <c r="T1731" i="2"/>
  <c r="R1731" i="2"/>
  <c r="P1731" i="2"/>
  <c r="BI1730" i="2"/>
  <c r="BH1730" i="2"/>
  <c r="BG1730" i="2"/>
  <c r="BF1730" i="2"/>
  <c r="T1730" i="2"/>
  <c r="R1730" i="2"/>
  <c r="P1730" i="2"/>
  <c r="BI1721" i="2"/>
  <c r="BH1721" i="2"/>
  <c r="BG1721" i="2"/>
  <c r="BF1721" i="2"/>
  <c r="T1721" i="2"/>
  <c r="R1721" i="2"/>
  <c r="P1721" i="2"/>
  <c r="BI1720" i="2"/>
  <c r="BH1720" i="2"/>
  <c r="BG1720" i="2"/>
  <c r="BF1720" i="2"/>
  <c r="T1720" i="2"/>
  <c r="R1720" i="2"/>
  <c r="P1720" i="2"/>
  <c r="BI1718" i="2"/>
  <c r="BH1718" i="2"/>
  <c r="BG1718" i="2"/>
  <c r="BF1718" i="2"/>
  <c r="T1718" i="2"/>
  <c r="R1718" i="2"/>
  <c r="P1718" i="2"/>
  <c r="BI1714" i="2"/>
  <c r="BH1714" i="2"/>
  <c r="BG1714" i="2"/>
  <c r="BF1714" i="2"/>
  <c r="T1714" i="2"/>
  <c r="R1714" i="2"/>
  <c r="P1714" i="2"/>
  <c r="BI1713" i="2"/>
  <c r="BH1713" i="2"/>
  <c r="BG1713" i="2"/>
  <c r="BF1713" i="2"/>
  <c r="T1713" i="2"/>
  <c r="R1713" i="2"/>
  <c r="P1713" i="2"/>
  <c r="BI1705" i="2"/>
  <c r="BH1705" i="2"/>
  <c r="BG1705" i="2"/>
  <c r="BF1705" i="2"/>
  <c r="T1705" i="2"/>
  <c r="R1705" i="2"/>
  <c r="P1705" i="2"/>
  <c r="BI1704" i="2"/>
  <c r="BH1704" i="2"/>
  <c r="BG1704" i="2"/>
  <c r="BF1704" i="2"/>
  <c r="T1704" i="2"/>
  <c r="R1704" i="2"/>
  <c r="P1704" i="2"/>
  <c r="BI1702" i="2"/>
  <c r="BH1702" i="2"/>
  <c r="BG1702" i="2"/>
  <c r="BF1702" i="2"/>
  <c r="T1702" i="2"/>
  <c r="R1702" i="2"/>
  <c r="P1702" i="2"/>
  <c r="BI1701" i="2"/>
  <c r="BH1701" i="2"/>
  <c r="BG1701" i="2"/>
  <c r="BF1701" i="2"/>
  <c r="T1701" i="2"/>
  <c r="R1701" i="2"/>
  <c r="P1701" i="2"/>
  <c r="BI1699" i="2"/>
  <c r="BH1699" i="2"/>
  <c r="BG1699" i="2"/>
  <c r="BF1699" i="2"/>
  <c r="T1699" i="2"/>
  <c r="R1699" i="2"/>
  <c r="P1699" i="2"/>
  <c r="BI1697" i="2"/>
  <c r="BH1697" i="2"/>
  <c r="BG1697" i="2"/>
  <c r="BF1697" i="2"/>
  <c r="T1697" i="2"/>
  <c r="R1697" i="2"/>
  <c r="P1697" i="2"/>
  <c r="BI1696" i="2"/>
  <c r="BH1696" i="2"/>
  <c r="BG1696" i="2"/>
  <c r="BF1696" i="2"/>
  <c r="T1696" i="2"/>
  <c r="R1696" i="2"/>
  <c r="P1696" i="2"/>
  <c r="BI1695" i="2"/>
  <c r="BH1695" i="2"/>
  <c r="BG1695" i="2"/>
  <c r="BF1695" i="2"/>
  <c r="T1695" i="2"/>
  <c r="R1695" i="2"/>
  <c r="P1695" i="2"/>
  <c r="BI1694" i="2"/>
  <c r="BH1694" i="2"/>
  <c r="BG1694" i="2"/>
  <c r="BF1694" i="2"/>
  <c r="T1694" i="2"/>
  <c r="R1694" i="2"/>
  <c r="P1694" i="2"/>
  <c r="BI1693" i="2"/>
  <c r="BH1693" i="2"/>
  <c r="BG1693" i="2"/>
  <c r="BF1693" i="2"/>
  <c r="T1693" i="2"/>
  <c r="R1693" i="2"/>
  <c r="P1693" i="2"/>
  <c r="BI1691" i="2"/>
  <c r="BH1691" i="2"/>
  <c r="BG1691" i="2"/>
  <c r="BF1691" i="2"/>
  <c r="T1691" i="2"/>
  <c r="R1691" i="2"/>
  <c r="P1691" i="2"/>
  <c r="BI1688" i="2"/>
  <c r="BH1688" i="2"/>
  <c r="BG1688" i="2"/>
  <c r="BF1688" i="2"/>
  <c r="T1688" i="2"/>
  <c r="R1688" i="2"/>
  <c r="P1688" i="2"/>
  <c r="BI1687" i="2"/>
  <c r="BH1687" i="2"/>
  <c r="BG1687" i="2"/>
  <c r="BF1687" i="2"/>
  <c r="T1687" i="2"/>
  <c r="R1687" i="2"/>
  <c r="P1687" i="2"/>
  <c r="BI1685" i="2"/>
  <c r="BH1685" i="2"/>
  <c r="BG1685" i="2"/>
  <c r="BF1685" i="2"/>
  <c r="T1685" i="2"/>
  <c r="R1685" i="2"/>
  <c r="P1685" i="2"/>
  <c r="BI1683" i="2"/>
  <c r="BH1683" i="2"/>
  <c r="BG1683" i="2"/>
  <c r="BF1683" i="2"/>
  <c r="T1683" i="2"/>
  <c r="R1683" i="2"/>
  <c r="P1683" i="2"/>
  <c r="BI1677" i="2"/>
  <c r="BH1677" i="2"/>
  <c r="BG1677" i="2"/>
  <c r="BF1677" i="2"/>
  <c r="T1677" i="2"/>
  <c r="R1677" i="2"/>
  <c r="P1677" i="2"/>
  <c r="BI1676" i="2"/>
  <c r="BH1676" i="2"/>
  <c r="BG1676" i="2"/>
  <c r="BF1676" i="2"/>
  <c r="T1676" i="2"/>
  <c r="R1676" i="2"/>
  <c r="P1676" i="2"/>
  <c r="BI1675" i="2"/>
  <c r="BH1675" i="2"/>
  <c r="BG1675" i="2"/>
  <c r="BF1675" i="2"/>
  <c r="T1675" i="2"/>
  <c r="R1675" i="2"/>
  <c r="P1675" i="2"/>
  <c r="BI1673" i="2"/>
  <c r="BH1673" i="2"/>
  <c r="BG1673" i="2"/>
  <c r="BF1673" i="2"/>
  <c r="T1673" i="2"/>
  <c r="R1673" i="2"/>
  <c r="P1673" i="2"/>
  <c r="BI1671" i="2"/>
  <c r="BH1671" i="2"/>
  <c r="BG1671" i="2"/>
  <c r="BF1671" i="2"/>
  <c r="T1671" i="2"/>
  <c r="R1671" i="2"/>
  <c r="P1671" i="2"/>
  <c r="BI1669" i="2"/>
  <c r="BH1669" i="2"/>
  <c r="BG1669" i="2"/>
  <c r="BF1669" i="2"/>
  <c r="T1669" i="2"/>
  <c r="R1669" i="2"/>
  <c r="P1669" i="2"/>
  <c r="BI1663" i="2"/>
  <c r="BH1663" i="2"/>
  <c r="BG1663" i="2"/>
  <c r="BF1663" i="2"/>
  <c r="T1663" i="2"/>
  <c r="R1663" i="2"/>
  <c r="P1663" i="2"/>
  <c r="BI1660" i="2"/>
  <c r="BH1660" i="2"/>
  <c r="BG1660" i="2"/>
  <c r="BF1660" i="2"/>
  <c r="T1660" i="2"/>
  <c r="T1659" i="2"/>
  <c r="R1660" i="2"/>
  <c r="R1659" i="2"/>
  <c r="P1660" i="2"/>
  <c r="P1659" i="2"/>
  <c r="BI1658" i="2"/>
  <c r="BH1658" i="2"/>
  <c r="BG1658" i="2"/>
  <c r="BF1658" i="2"/>
  <c r="T1658" i="2"/>
  <c r="R1658" i="2"/>
  <c r="P1658" i="2"/>
  <c r="BI1656" i="2"/>
  <c r="BH1656" i="2"/>
  <c r="BG1656" i="2"/>
  <c r="BF1656" i="2"/>
  <c r="T1656" i="2"/>
  <c r="R1656" i="2"/>
  <c r="P1656" i="2"/>
  <c r="BI1652" i="2"/>
  <c r="BH1652" i="2"/>
  <c r="BG1652" i="2"/>
  <c r="BF1652" i="2"/>
  <c r="T1652" i="2"/>
  <c r="R1652" i="2"/>
  <c r="P1652" i="2"/>
  <c r="BI1615" i="2"/>
  <c r="BH1615" i="2"/>
  <c r="BG1615" i="2"/>
  <c r="BF1615" i="2"/>
  <c r="T1615" i="2"/>
  <c r="R1615" i="2"/>
  <c r="P1615" i="2"/>
  <c r="BI1429" i="2"/>
  <c r="BH1429" i="2"/>
  <c r="BG1429" i="2"/>
  <c r="BF1429" i="2"/>
  <c r="T1429" i="2"/>
  <c r="R1429" i="2"/>
  <c r="P1429" i="2"/>
  <c r="BI1402" i="2"/>
  <c r="BH1402" i="2"/>
  <c r="BG1402" i="2"/>
  <c r="BF1402" i="2"/>
  <c r="T1402" i="2"/>
  <c r="R1402" i="2"/>
  <c r="P1402" i="2"/>
  <c r="BI1401" i="2"/>
  <c r="BH1401" i="2"/>
  <c r="BG1401" i="2"/>
  <c r="BF1401" i="2"/>
  <c r="T1401" i="2"/>
  <c r="R1401" i="2"/>
  <c r="P1401" i="2"/>
  <c r="BI1400" i="2"/>
  <c r="BH1400" i="2"/>
  <c r="BG1400" i="2"/>
  <c r="BF1400" i="2"/>
  <c r="T1400" i="2"/>
  <c r="R1400" i="2"/>
  <c r="P1400" i="2"/>
  <c r="BI1399" i="2"/>
  <c r="BH1399" i="2"/>
  <c r="BG1399" i="2"/>
  <c r="BF1399" i="2"/>
  <c r="T1399" i="2"/>
  <c r="R1399" i="2"/>
  <c r="P1399" i="2"/>
  <c r="BI1398" i="2"/>
  <c r="BH1398" i="2"/>
  <c r="BG1398" i="2"/>
  <c r="BF1398" i="2"/>
  <c r="T1398" i="2"/>
  <c r="R1398" i="2"/>
  <c r="P1398" i="2"/>
  <c r="BI1393" i="2"/>
  <c r="BH1393" i="2"/>
  <c r="BG1393" i="2"/>
  <c r="BF1393" i="2"/>
  <c r="T1393" i="2"/>
  <c r="R1393" i="2"/>
  <c r="P1393" i="2"/>
  <c r="BI1362" i="2"/>
  <c r="BH1362" i="2"/>
  <c r="BG1362" i="2"/>
  <c r="BF1362" i="2"/>
  <c r="T1362" i="2"/>
  <c r="R1362" i="2"/>
  <c r="P1362" i="2"/>
  <c r="BI1276" i="2"/>
  <c r="BH1276" i="2"/>
  <c r="BG1276" i="2"/>
  <c r="BF1276" i="2"/>
  <c r="T1276" i="2"/>
  <c r="R1276" i="2"/>
  <c r="P1276" i="2"/>
  <c r="BI1271" i="2"/>
  <c r="BH1271" i="2"/>
  <c r="BG1271" i="2"/>
  <c r="BF1271" i="2"/>
  <c r="T1271" i="2"/>
  <c r="R1271" i="2"/>
  <c r="P1271" i="2"/>
  <c r="BI1269" i="2"/>
  <c r="BH1269" i="2"/>
  <c r="BG1269" i="2"/>
  <c r="BF1269" i="2"/>
  <c r="T1269" i="2"/>
  <c r="R1269" i="2"/>
  <c r="P1269" i="2"/>
  <c r="BI1267" i="2"/>
  <c r="BH1267" i="2"/>
  <c r="BG1267" i="2"/>
  <c r="BF1267" i="2"/>
  <c r="T1267" i="2"/>
  <c r="R1267" i="2"/>
  <c r="P1267" i="2"/>
  <c r="BI1264" i="2"/>
  <c r="BH1264" i="2"/>
  <c r="BG1264" i="2"/>
  <c r="BF1264" i="2"/>
  <c r="T1264" i="2"/>
  <c r="R1264" i="2"/>
  <c r="P1264" i="2"/>
  <c r="BI1263" i="2"/>
  <c r="BH1263" i="2"/>
  <c r="BG1263" i="2"/>
  <c r="BF1263" i="2"/>
  <c r="T1263" i="2"/>
  <c r="R1263" i="2"/>
  <c r="P1263" i="2"/>
  <c r="BI1262" i="2"/>
  <c r="BH1262" i="2"/>
  <c r="BG1262" i="2"/>
  <c r="BF1262" i="2"/>
  <c r="T1262" i="2"/>
  <c r="R1262" i="2"/>
  <c r="P1262" i="2"/>
  <c r="BI1259" i="2"/>
  <c r="BH1259" i="2"/>
  <c r="BG1259" i="2"/>
  <c r="BF1259" i="2"/>
  <c r="T1259" i="2"/>
  <c r="R1259" i="2"/>
  <c r="P1259" i="2"/>
  <c r="BI1257" i="2"/>
  <c r="BH1257" i="2"/>
  <c r="BG1257" i="2"/>
  <c r="BF1257" i="2"/>
  <c r="T1257" i="2"/>
  <c r="R1257" i="2"/>
  <c r="P1257" i="2"/>
  <c r="BI1198" i="2"/>
  <c r="BH1198" i="2"/>
  <c r="BG1198" i="2"/>
  <c r="BF1198" i="2"/>
  <c r="T1198" i="2"/>
  <c r="R1198" i="2"/>
  <c r="P1198" i="2"/>
  <c r="BI1196" i="2"/>
  <c r="BH1196" i="2"/>
  <c r="BG1196" i="2"/>
  <c r="BF1196" i="2"/>
  <c r="T1196" i="2"/>
  <c r="R1196" i="2"/>
  <c r="P1196" i="2"/>
  <c r="BI1144" i="2"/>
  <c r="BH1144" i="2"/>
  <c r="BG1144" i="2"/>
  <c r="BF1144" i="2"/>
  <c r="T1144" i="2"/>
  <c r="R1144" i="2"/>
  <c r="P1144" i="2"/>
  <c r="BI1143" i="2"/>
  <c r="BH1143" i="2"/>
  <c r="BG1143" i="2"/>
  <c r="BF1143" i="2"/>
  <c r="T1143" i="2"/>
  <c r="R1143" i="2"/>
  <c r="P1143" i="2"/>
  <c r="BI1138" i="2"/>
  <c r="BH1138" i="2"/>
  <c r="BG1138" i="2"/>
  <c r="BF1138" i="2"/>
  <c r="T1138" i="2"/>
  <c r="R1138" i="2"/>
  <c r="P1138" i="2"/>
  <c r="BI1136" i="2"/>
  <c r="BH1136" i="2"/>
  <c r="BG1136" i="2"/>
  <c r="BF1136" i="2"/>
  <c r="T1136" i="2"/>
  <c r="R1136" i="2"/>
  <c r="P1136" i="2"/>
  <c r="BI1135" i="2"/>
  <c r="BH1135" i="2"/>
  <c r="BG1135" i="2"/>
  <c r="BF1135" i="2"/>
  <c r="T1135" i="2"/>
  <c r="R1135" i="2"/>
  <c r="P1135" i="2"/>
  <c r="BI1134" i="2"/>
  <c r="BH1134" i="2"/>
  <c r="BG1134" i="2"/>
  <c r="BF1134" i="2"/>
  <c r="T1134" i="2"/>
  <c r="R1134" i="2"/>
  <c r="P1134" i="2"/>
  <c r="BI1133" i="2"/>
  <c r="BH1133" i="2"/>
  <c r="BG1133" i="2"/>
  <c r="BF1133" i="2"/>
  <c r="T1133" i="2"/>
  <c r="R1133" i="2"/>
  <c r="P1133" i="2"/>
  <c r="BI1132" i="2"/>
  <c r="BH1132" i="2"/>
  <c r="BG1132" i="2"/>
  <c r="BF1132" i="2"/>
  <c r="T1132" i="2"/>
  <c r="R1132" i="2"/>
  <c r="P1132" i="2"/>
  <c r="BI1131" i="2"/>
  <c r="BH1131" i="2"/>
  <c r="BG1131" i="2"/>
  <c r="BF1131" i="2"/>
  <c r="T1131" i="2"/>
  <c r="R1131" i="2"/>
  <c r="P1131" i="2"/>
  <c r="BI1127" i="2"/>
  <c r="BH1127" i="2"/>
  <c r="BG1127" i="2"/>
  <c r="BF1127" i="2"/>
  <c r="T1127" i="2"/>
  <c r="R1127" i="2"/>
  <c r="P1127" i="2"/>
  <c r="BI1125" i="2"/>
  <c r="BH1125" i="2"/>
  <c r="BG1125" i="2"/>
  <c r="BF1125" i="2"/>
  <c r="T1125" i="2"/>
  <c r="R1125" i="2"/>
  <c r="P1125" i="2"/>
  <c r="BI1123" i="2"/>
  <c r="BH1123" i="2"/>
  <c r="BG1123" i="2"/>
  <c r="BF1123" i="2"/>
  <c r="T1123" i="2"/>
  <c r="R1123" i="2"/>
  <c r="P1123" i="2"/>
  <c r="BI1121" i="2"/>
  <c r="BH1121" i="2"/>
  <c r="BG1121" i="2"/>
  <c r="BF1121" i="2"/>
  <c r="T1121" i="2"/>
  <c r="R1121" i="2"/>
  <c r="P1121" i="2"/>
  <c r="BI1119" i="2"/>
  <c r="BH1119" i="2"/>
  <c r="BG1119" i="2"/>
  <c r="BF1119" i="2"/>
  <c r="T1119" i="2"/>
  <c r="R1119" i="2"/>
  <c r="P1119" i="2"/>
  <c r="BI1118" i="2"/>
  <c r="BH1118" i="2"/>
  <c r="BG1118" i="2"/>
  <c r="BF1118" i="2"/>
  <c r="T1118" i="2"/>
  <c r="R1118" i="2"/>
  <c r="P1118" i="2"/>
  <c r="BI1115" i="2"/>
  <c r="BH1115" i="2"/>
  <c r="BG1115" i="2"/>
  <c r="BF1115" i="2"/>
  <c r="T1115" i="2"/>
  <c r="R1115" i="2"/>
  <c r="P1115" i="2"/>
  <c r="BI1114" i="2"/>
  <c r="BH1114" i="2"/>
  <c r="BG1114" i="2"/>
  <c r="BF1114" i="2"/>
  <c r="T1114" i="2"/>
  <c r="R1114" i="2"/>
  <c r="P1114" i="2"/>
  <c r="BI1104" i="2"/>
  <c r="BH1104" i="2"/>
  <c r="BG1104" i="2"/>
  <c r="BF1104" i="2"/>
  <c r="T1104" i="2"/>
  <c r="R1104" i="2"/>
  <c r="P1104" i="2"/>
  <c r="BI1103" i="2"/>
  <c r="BH1103" i="2"/>
  <c r="BG1103" i="2"/>
  <c r="BF1103" i="2"/>
  <c r="T1103" i="2"/>
  <c r="R1103" i="2"/>
  <c r="P1103" i="2"/>
  <c r="BI1049" i="2"/>
  <c r="BH1049" i="2"/>
  <c r="BG1049" i="2"/>
  <c r="BF1049" i="2"/>
  <c r="T1049" i="2"/>
  <c r="R1049" i="2"/>
  <c r="P1049" i="2"/>
  <c r="BI1045" i="2"/>
  <c r="BH1045" i="2"/>
  <c r="BG1045" i="2"/>
  <c r="BF1045" i="2"/>
  <c r="T1045" i="2"/>
  <c r="R1045" i="2"/>
  <c r="P1045" i="2"/>
  <c r="BI1044" i="2"/>
  <c r="BH1044" i="2"/>
  <c r="BG1044" i="2"/>
  <c r="BF1044" i="2"/>
  <c r="T1044" i="2"/>
  <c r="R1044" i="2"/>
  <c r="P1044" i="2"/>
  <c r="BI1043" i="2"/>
  <c r="BH1043" i="2"/>
  <c r="BG1043" i="2"/>
  <c r="BF1043" i="2"/>
  <c r="T1043" i="2"/>
  <c r="R1043" i="2"/>
  <c r="P1043" i="2"/>
  <c r="BI1042" i="2"/>
  <c r="BH1042" i="2"/>
  <c r="BG1042" i="2"/>
  <c r="BF1042" i="2"/>
  <c r="T1042" i="2"/>
  <c r="R1042" i="2"/>
  <c r="P1042" i="2"/>
  <c r="BI1038" i="2"/>
  <c r="BH1038" i="2"/>
  <c r="BG1038" i="2"/>
  <c r="BF1038" i="2"/>
  <c r="T1038" i="2"/>
  <c r="R1038" i="2"/>
  <c r="P1038" i="2"/>
  <c r="BI1030" i="2"/>
  <c r="BH1030" i="2"/>
  <c r="BG1030" i="2"/>
  <c r="BF1030" i="2"/>
  <c r="T1030" i="2"/>
  <c r="R1030" i="2"/>
  <c r="P1030" i="2"/>
  <c r="BI1028" i="2"/>
  <c r="BH1028" i="2"/>
  <c r="BG1028" i="2"/>
  <c r="BF1028" i="2"/>
  <c r="T1028" i="2"/>
  <c r="R1028" i="2"/>
  <c r="P1028" i="2"/>
  <c r="BI1026" i="2"/>
  <c r="BH1026" i="2"/>
  <c r="BG1026" i="2"/>
  <c r="BF1026" i="2"/>
  <c r="T1026" i="2"/>
  <c r="R1026" i="2"/>
  <c r="P1026" i="2"/>
  <c r="BI1024" i="2"/>
  <c r="BH1024" i="2"/>
  <c r="BG1024" i="2"/>
  <c r="BF1024" i="2"/>
  <c r="T1024" i="2"/>
  <c r="R1024" i="2"/>
  <c r="P1024" i="2"/>
  <c r="BI1021" i="2"/>
  <c r="BH1021" i="2"/>
  <c r="BG1021" i="2"/>
  <c r="BF1021" i="2"/>
  <c r="T1021" i="2"/>
  <c r="R1021" i="2"/>
  <c r="P1021" i="2"/>
  <c r="BI1019" i="2"/>
  <c r="BH1019" i="2"/>
  <c r="BG1019" i="2"/>
  <c r="BF1019" i="2"/>
  <c r="T1019" i="2"/>
  <c r="R1019" i="2"/>
  <c r="P1019" i="2"/>
  <c r="BI1017" i="2"/>
  <c r="BH1017" i="2"/>
  <c r="BG1017" i="2"/>
  <c r="BF1017" i="2"/>
  <c r="T1017" i="2"/>
  <c r="R1017" i="2"/>
  <c r="P1017" i="2"/>
  <c r="BI1015" i="2"/>
  <c r="BH1015" i="2"/>
  <c r="BG1015" i="2"/>
  <c r="BF1015" i="2"/>
  <c r="T1015" i="2"/>
  <c r="R1015" i="2"/>
  <c r="P1015" i="2"/>
  <c r="BI1009" i="2"/>
  <c r="BH1009" i="2"/>
  <c r="BG1009" i="2"/>
  <c r="BF1009" i="2"/>
  <c r="T1009" i="2"/>
  <c r="R1009" i="2"/>
  <c r="P1009" i="2"/>
  <c r="BI1007" i="2"/>
  <c r="BH1007" i="2"/>
  <c r="BG1007" i="2"/>
  <c r="BF1007" i="2"/>
  <c r="T1007" i="2"/>
  <c r="R1007" i="2"/>
  <c r="P1007" i="2"/>
  <c r="BI1006" i="2"/>
  <c r="BH1006" i="2"/>
  <c r="BG1006" i="2"/>
  <c r="BF1006" i="2"/>
  <c r="T1006" i="2"/>
  <c r="R1006" i="2"/>
  <c r="P1006" i="2"/>
  <c r="BI1005" i="2"/>
  <c r="BH1005" i="2"/>
  <c r="BG1005" i="2"/>
  <c r="BF1005" i="2"/>
  <c r="T1005" i="2"/>
  <c r="R1005" i="2"/>
  <c r="P1005" i="2"/>
  <c r="BI1004" i="2"/>
  <c r="BH1004" i="2"/>
  <c r="BG1004" i="2"/>
  <c r="BF1004" i="2"/>
  <c r="T1004" i="2"/>
  <c r="R1004" i="2"/>
  <c r="P1004" i="2"/>
  <c r="BI1003" i="2"/>
  <c r="BH1003" i="2"/>
  <c r="BG1003" i="2"/>
  <c r="BF1003" i="2"/>
  <c r="T1003" i="2"/>
  <c r="R1003" i="2"/>
  <c r="P1003" i="2"/>
  <c r="BI1001" i="2"/>
  <c r="BH1001" i="2"/>
  <c r="BG1001" i="2"/>
  <c r="BF1001" i="2"/>
  <c r="T1001" i="2"/>
  <c r="R1001" i="2"/>
  <c r="P1001" i="2"/>
  <c r="BI1000" i="2"/>
  <c r="BH1000" i="2"/>
  <c r="BG1000" i="2"/>
  <c r="BF1000" i="2"/>
  <c r="T1000" i="2"/>
  <c r="R1000" i="2"/>
  <c r="P1000" i="2"/>
  <c r="BI999" i="2"/>
  <c r="BH999" i="2"/>
  <c r="BG999" i="2"/>
  <c r="BF999" i="2"/>
  <c r="T999" i="2"/>
  <c r="R999" i="2"/>
  <c r="P999" i="2"/>
  <c r="BI998" i="2"/>
  <c r="BH998" i="2"/>
  <c r="BG998" i="2"/>
  <c r="BF998" i="2"/>
  <c r="T998" i="2"/>
  <c r="R998" i="2"/>
  <c r="P998" i="2"/>
  <c r="BI997" i="2"/>
  <c r="BH997" i="2"/>
  <c r="BG997" i="2"/>
  <c r="BF997" i="2"/>
  <c r="T997" i="2"/>
  <c r="R997" i="2"/>
  <c r="P997" i="2"/>
  <c r="BI982" i="2"/>
  <c r="BH982" i="2"/>
  <c r="BG982" i="2"/>
  <c r="BF982" i="2"/>
  <c r="T982" i="2"/>
  <c r="R982" i="2"/>
  <c r="P982" i="2"/>
  <c r="BI981" i="2"/>
  <c r="BH981" i="2"/>
  <c r="BG981" i="2"/>
  <c r="BF981" i="2"/>
  <c r="T981" i="2"/>
  <c r="R981" i="2"/>
  <c r="P981" i="2"/>
  <c r="BI975" i="2"/>
  <c r="BH975" i="2"/>
  <c r="BG975" i="2"/>
  <c r="BF975" i="2"/>
  <c r="T975" i="2"/>
  <c r="R975" i="2"/>
  <c r="P975" i="2"/>
  <c r="BI974" i="2"/>
  <c r="BH974" i="2"/>
  <c r="BG974" i="2"/>
  <c r="BF974" i="2"/>
  <c r="T974" i="2"/>
  <c r="R974" i="2"/>
  <c r="P974" i="2"/>
  <c r="BI973" i="2"/>
  <c r="BH973" i="2"/>
  <c r="BG973" i="2"/>
  <c r="BF973" i="2"/>
  <c r="T973" i="2"/>
  <c r="R973" i="2"/>
  <c r="P973" i="2"/>
  <c r="BI966" i="2"/>
  <c r="BH966" i="2"/>
  <c r="BG966" i="2"/>
  <c r="BF966" i="2"/>
  <c r="T966" i="2"/>
  <c r="R966" i="2"/>
  <c r="P966" i="2"/>
  <c r="BI965" i="2"/>
  <c r="BH965" i="2"/>
  <c r="BG965" i="2"/>
  <c r="BF965" i="2"/>
  <c r="T965" i="2"/>
  <c r="R965" i="2"/>
  <c r="P965" i="2"/>
  <c r="BI960" i="2"/>
  <c r="BH960" i="2"/>
  <c r="BG960" i="2"/>
  <c r="BF960" i="2"/>
  <c r="T960" i="2"/>
  <c r="R960" i="2"/>
  <c r="P960" i="2"/>
  <c r="BI945" i="2"/>
  <c r="BH945" i="2"/>
  <c r="BG945" i="2"/>
  <c r="BF945" i="2"/>
  <c r="T945" i="2"/>
  <c r="R945" i="2"/>
  <c r="P945" i="2"/>
  <c r="BI942" i="2"/>
  <c r="BH942" i="2"/>
  <c r="BG942" i="2"/>
  <c r="BF942" i="2"/>
  <c r="T942" i="2"/>
  <c r="R942" i="2"/>
  <c r="P942" i="2"/>
  <c r="BI941" i="2"/>
  <c r="BH941" i="2"/>
  <c r="BG941" i="2"/>
  <c r="BF941" i="2"/>
  <c r="T941" i="2"/>
  <c r="R941" i="2"/>
  <c r="P941" i="2"/>
  <c r="BI923" i="2"/>
  <c r="BH923" i="2"/>
  <c r="BG923" i="2"/>
  <c r="BF923" i="2"/>
  <c r="T923" i="2"/>
  <c r="R923" i="2"/>
  <c r="P923" i="2"/>
  <c r="BI905" i="2"/>
  <c r="BH905" i="2"/>
  <c r="BG905" i="2"/>
  <c r="BF905" i="2"/>
  <c r="T905" i="2"/>
  <c r="R905" i="2"/>
  <c r="P905" i="2"/>
  <c r="BI895" i="2"/>
  <c r="BH895" i="2"/>
  <c r="BG895" i="2"/>
  <c r="BF895" i="2"/>
  <c r="T895" i="2"/>
  <c r="R895" i="2"/>
  <c r="P895" i="2"/>
  <c r="BI891" i="2"/>
  <c r="BH891" i="2"/>
  <c r="BG891" i="2"/>
  <c r="BF891" i="2"/>
  <c r="T891" i="2"/>
  <c r="R891" i="2"/>
  <c r="P891" i="2"/>
  <c r="BI817" i="2"/>
  <c r="BH817" i="2"/>
  <c r="BG817" i="2"/>
  <c r="BF817" i="2"/>
  <c r="T817" i="2"/>
  <c r="R817" i="2"/>
  <c r="P817" i="2"/>
  <c r="BI744" i="2"/>
  <c r="BH744" i="2"/>
  <c r="BG744" i="2"/>
  <c r="BF744" i="2"/>
  <c r="T744" i="2"/>
  <c r="R744" i="2"/>
  <c r="P744" i="2"/>
  <c r="BI653" i="2"/>
  <c r="BH653" i="2"/>
  <c r="BG653" i="2"/>
  <c r="BF653" i="2"/>
  <c r="T653" i="2"/>
  <c r="R653" i="2"/>
  <c r="P653" i="2"/>
  <c r="BI645" i="2"/>
  <c r="BH645" i="2"/>
  <c r="BG645" i="2"/>
  <c r="BF645" i="2"/>
  <c r="T645" i="2"/>
  <c r="R645" i="2"/>
  <c r="P645" i="2"/>
  <c r="BI644" i="2"/>
  <c r="BH644" i="2"/>
  <c r="BG644" i="2"/>
  <c r="BF644" i="2"/>
  <c r="T644" i="2"/>
  <c r="R644" i="2"/>
  <c r="P644" i="2"/>
  <c r="BI643" i="2"/>
  <c r="BH643" i="2"/>
  <c r="BG643" i="2"/>
  <c r="BF643" i="2"/>
  <c r="T643" i="2"/>
  <c r="R643" i="2"/>
  <c r="P643" i="2"/>
  <c r="BI642" i="2"/>
  <c r="BH642" i="2"/>
  <c r="BG642" i="2"/>
  <c r="BF642" i="2"/>
  <c r="T642" i="2"/>
  <c r="R642" i="2"/>
  <c r="P642" i="2"/>
  <c r="BI641" i="2"/>
  <c r="BH641" i="2"/>
  <c r="BG641" i="2"/>
  <c r="BF641" i="2"/>
  <c r="T641" i="2"/>
  <c r="R641" i="2"/>
  <c r="P641" i="2"/>
  <c r="BI637" i="2"/>
  <c r="BH637" i="2"/>
  <c r="BG637" i="2"/>
  <c r="BF637" i="2"/>
  <c r="T637" i="2"/>
  <c r="R637" i="2"/>
  <c r="P637" i="2"/>
  <c r="BI636" i="2"/>
  <c r="BH636" i="2"/>
  <c r="BG636" i="2"/>
  <c r="BF636" i="2"/>
  <c r="T636" i="2"/>
  <c r="R636" i="2"/>
  <c r="P636" i="2"/>
  <c r="BI635" i="2"/>
  <c r="BH635" i="2"/>
  <c r="BG635" i="2"/>
  <c r="BF635" i="2"/>
  <c r="T635" i="2"/>
  <c r="R635" i="2"/>
  <c r="P635" i="2"/>
  <c r="BI633" i="2"/>
  <c r="BH633" i="2"/>
  <c r="BG633" i="2"/>
  <c r="BF633" i="2"/>
  <c r="T633" i="2"/>
  <c r="R633" i="2"/>
  <c r="P633" i="2"/>
  <c r="BI620" i="2"/>
  <c r="BH620" i="2"/>
  <c r="BG620" i="2"/>
  <c r="BF620" i="2"/>
  <c r="T620" i="2"/>
  <c r="R620" i="2"/>
  <c r="P620" i="2"/>
  <c r="BI618" i="2"/>
  <c r="BH618" i="2"/>
  <c r="BG618" i="2"/>
  <c r="BF618" i="2"/>
  <c r="T618" i="2"/>
  <c r="R618" i="2"/>
  <c r="P618" i="2"/>
  <c r="BI617" i="2"/>
  <c r="BH617" i="2"/>
  <c r="BG617" i="2"/>
  <c r="BF617" i="2"/>
  <c r="T617" i="2"/>
  <c r="R617" i="2"/>
  <c r="P617" i="2"/>
  <c r="BI616" i="2"/>
  <c r="BH616" i="2"/>
  <c r="BG616" i="2"/>
  <c r="BF616" i="2"/>
  <c r="T616" i="2"/>
  <c r="R616" i="2"/>
  <c r="P616" i="2"/>
  <c r="BI615" i="2"/>
  <c r="BH615" i="2"/>
  <c r="BG615" i="2"/>
  <c r="BF615" i="2"/>
  <c r="T615" i="2"/>
  <c r="R615" i="2"/>
  <c r="P615" i="2"/>
  <c r="BI614" i="2"/>
  <c r="BH614" i="2"/>
  <c r="BG614" i="2"/>
  <c r="BF614" i="2"/>
  <c r="T614" i="2"/>
  <c r="R614" i="2"/>
  <c r="P614" i="2"/>
  <c r="BI613" i="2"/>
  <c r="BH613" i="2"/>
  <c r="BG613" i="2"/>
  <c r="BF613" i="2"/>
  <c r="T613" i="2"/>
  <c r="R613" i="2"/>
  <c r="P613" i="2"/>
  <c r="BI612" i="2"/>
  <c r="BH612" i="2"/>
  <c r="BG612" i="2"/>
  <c r="BF612" i="2"/>
  <c r="T612" i="2"/>
  <c r="R612" i="2"/>
  <c r="P612" i="2"/>
  <c r="BI611" i="2"/>
  <c r="BH611" i="2"/>
  <c r="BG611" i="2"/>
  <c r="BF611" i="2"/>
  <c r="T611" i="2"/>
  <c r="R611" i="2"/>
  <c r="P611" i="2"/>
  <c r="BI610" i="2"/>
  <c r="BH610" i="2"/>
  <c r="BG610" i="2"/>
  <c r="BF610" i="2"/>
  <c r="T610" i="2"/>
  <c r="R610" i="2"/>
  <c r="P610" i="2"/>
  <c r="BI609" i="2"/>
  <c r="BH609" i="2"/>
  <c r="BG609" i="2"/>
  <c r="BF609" i="2"/>
  <c r="T609" i="2"/>
  <c r="R609" i="2"/>
  <c r="P609" i="2"/>
  <c r="BI608" i="2"/>
  <c r="BH608" i="2"/>
  <c r="BG608" i="2"/>
  <c r="BF608" i="2"/>
  <c r="T608" i="2"/>
  <c r="R608" i="2"/>
  <c r="P608" i="2"/>
  <c r="BI605" i="2"/>
  <c r="BH605" i="2"/>
  <c r="BG605" i="2"/>
  <c r="BF605" i="2"/>
  <c r="T605" i="2"/>
  <c r="R605" i="2"/>
  <c r="P605" i="2"/>
  <c r="BI595" i="2"/>
  <c r="BH595" i="2"/>
  <c r="BG595" i="2"/>
  <c r="BF595" i="2"/>
  <c r="T595" i="2"/>
  <c r="R595" i="2"/>
  <c r="P595" i="2"/>
  <c r="BI594" i="2"/>
  <c r="BH594" i="2"/>
  <c r="BG594" i="2"/>
  <c r="BF594" i="2"/>
  <c r="T594" i="2"/>
  <c r="R594" i="2"/>
  <c r="P594" i="2"/>
  <c r="BI591" i="2"/>
  <c r="BH591" i="2"/>
  <c r="BG591" i="2"/>
  <c r="BF591" i="2"/>
  <c r="T591" i="2"/>
  <c r="R591" i="2"/>
  <c r="P591" i="2"/>
  <c r="BI579" i="2"/>
  <c r="BH579" i="2"/>
  <c r="BG579" i="2"/>
  <c r="BF579" i="2"/>
  <c r="T579" i="2"/>
  <c r="R579" i="2"/>
  <c r="P579" i="2"/>
  <c r="BI554" i="2"/>
  <c r="BH554" i="2"/>
  <c r="BG554" i="2"/>
  <c r="BF554" i="2"/>
  <c r="T554" i="2"/>
  <c r="R554" i="2"/>
  <c r="P554" i="2"/>
  <c r="BI500" i="2"/>
  <c r="BH500" i="2"/>
  <c r="BG500" i="2"/>
  <c r="BF500" i="2"/>
  <c r="T500" i="2"/>
  <c r="R500" i="2"/>
  <c r="P500" i="2"/>
  <c r="BI491" i="2"/>
  <c r="BH491" i="2"/>
  <c r="BG491" i="2"/>
  <c r="BF491" i="2"/>
  <c r="T491" i="2"/>
  <c r="R491" i="2"/>
  <c r="P491" i="2"/>
  <c r="BI487" i="2"/>
  <c r="BH487" i="2"/>
  <c r="BG487" i="2"/>
  <c r="BF487" i="2"/>
  <c r="T487" i="2"/>
  <c r="R487" i="2"/>
  <c r="P487" i="2"/>
  <c r="BI485" i="2"/>
  <c r="BH485" i="2"/>
  <c r="BG485" i="2"/>
  <c r="BF485" i="2"/>
  <c r="T485" i="2"/>
  <c r="R485" i="2"/>
  <c r="P485" i="2"/>
  <c r="BI484" i="2"/>
  <c r="BH484" i="2"/>
  <c r="BG484" i="2"/>
  <c r="BF484" i="2"/>
  <c r="T484" i="2"/>
  <c r="R484" i="2"/>
  <c r="P484" i="2"/>
  <c r="BI482" i="2"/>
  <c r="BH482" i="2"/>
  <c r="BG482" i="2"/>
  <c r="BF482" i="2"/>
  <c r="T482" i="2"/>
  <c r="R482" i="2"/>
  <c r="P482" i="2"/>
  <c r="BI478" i="2"/>
  <c r="BH478" i="2"/>
  <c r="BG478" i="2"/>
  <c r="BF478" i="2"/>
  <c r="T478" i="2"/>
  <c r="R478" i="2"/>
  <c r="P478" i="2"/>
  <c r="BI476" i="2"/>
  <c r="BH476" i="2"/>
  <c r="BG476" i="2"/>
  <c r="BF476" i="2"/>
  <c r="T476" i="2"/>
  <c r="R476" i="2"/>
  <c r="P476" i="2"/>
  <c r="BI471" i="2"/>
  <c r="BH471" i="2"/>
  <c r="BG471" i="2"/>
  <c r="BF471" i="2"/>
  <c r="T471" i="2"/>
  <c r="R471" i="2"/>
  <c r="P471" i="2"/>
  <c r="BI470" i="2"/>
  <c r="BH470" i="2"/>
  <c r="BG470" i="2"/>
  <c r="BF470" i="2"/>
  <c r="T470" i="2"/>
  <c r="R470" i="2"/>
  <c r="P470" i="2"/>
  <c r="BI453" i="2"/>
  <c r="BH453" i="2"/>
  <c r="BG453" i="2"/>
  <c r="BF453" i="2"/>
  <c r="T453" i="2"/>
  <c r="R453" i="2"/>
  <c r="P453" i="2"/>
  <c r="BI449" i="2"/>
  <c r="BH449" i="2"/>
  <c r="BG449" i="2"/>
  <c r="BF449" i="2"/>
  <c r="T449" i="2"/>
  <c r="R449" i="2"/>
  <c r="P449" i="2"/>
  <c r="BI444" i="2"/>
  <c r="BH444" i="2"/>
  <c r="BG444" i="2"/>
  <c r="BF444" i="2"/>
  <c r="T444" i="2"/>
  <c r="R444" i="2"/>
  <c r="P444" i="2"/>
  <c r="BI443" i="2"/>
  <c r="BH443" i="2"/>
  <c r="BG443" i="2"/>
  <c r="BF443" i="2"/>
  <c r="T443" i="2"/>
  <c r="R443" i="2"/>
  <c r="P443" i="2"/>
  <c r="BI414" i="2"/>
  <c r="BH414" i="2"/>
  <c r="BG414" i="2"/>
  <c r="BF414" i="2"/>
  <c r="T414" i="2"/>
  <c r="R414" i="2"/>
  <c r="P414" i="2"/>
  <c r="BI405" i="2"/>
  <c r="BH405" i="2"/>
  <c r="BG405" i="2"/>
  <c r="BF405" i="2"/>
  <c r="T405" i="2"/>
  <c r="R405" i="2"/>
  <c r="P405" i="2"/>
  <c r="BI400" i="2"/>
  <c r="BH400" i="2"/>
  <c r="BG400" i="2"/>
  <c r="BF400" i="2"/>
  <c r="T400" i="2"/>
  <c r="R400" i="2"/>
  <c r="P400" i="2"/>
  <c r="BI399" i="2"/>
  <c r="BH399" i="2"/>
  <c r="BG399" i="2"/>
  <c r="BF399" i="2"/>
  <c r="T399" i="2"/>
  <c r="R399" i="2"/>
  <c r="P399" i="2"/>
  <c r="BI386" i="2"/>
  <c r="BH386" i="2"/>
  <c r="BG386" i="2"/>
  <c r="BF386" i="2"/>
  <c r="T386" i="2"/>
  <c r="R386" i="2"/>
  <c r="P386" i="2"/>
  <c r="BI365" i="2"/>
  <c r="BH365" i="2"/>
  <c r="BG365" i="2"/>
  <c r="BF365" i="2"/>
  <c r="T365" i="2"/>
  <c r="R365" i="2"/>
  <c r="P365" i="2"/>
  <c r="BI360" i="2"/>
  <c r="BH360" i="2"/>
  <c r="BG360" i="2"/>
  <c r="BF360" i="2"/>
  <c r="T360" i="2"/>
  <c r="R360" i="2"/>
  <c r="P360" i="2"/>
  <c r="BI356" i="2"/>
  <c r="BH356" i="2"/>
  <c r="BG356" i="2"/>
  <c r="BF356" i="2"/>
  <c r="T356" i="2"/>
  <c r="R356" i="2"/>
  <c r="P356" i="2"/>
  <c r="BI355" i="2"/>
  <c r="BH355" i="2"/>
  <c r="BG355" i="2"/>
  <c r="BF355" i="2"/>
  <c r="T355" i="2"/>
  <c r="R355" i="2"/>
  <c r="P355" i="2"/>
  <c r="BI351" i="2"/>
  <c r="BH351" i="2"/>
  <c r="BG351" i="2"/>
  <c r="BF351" i="2"/>
  <c r="T351" i="2"/>
  <c r="R351" i="2"/>
  <c r="P351" i="2"/>
  <c r="BI349" i="2"/>
  <c r="BH349" i="2"/>
  <c r="BG349" i="2"/>
  <c r="BF349" i="2"/>
  <c r="T349" i="2"/>
  <c r="R349" i="2"/>
  <c r="P349" i="2"/>
  <c r="BI347" i="2"/>
  <c r="BH347" i="2"/>
  <c r="BG347" i="2"/>
  <c r="BF347" i="2"/>
  <c r="T347" i="2"/>
  <c r="R347" i="2"/>
  <c r="P347" i="2"/>
  <c r="BI346" i="2"/>
  <c r="BH346" i="2"/>
  <c r="BG346" i="2"/>
  <c r="BF346" i="2"/>
  <c r="T346" i="2"/>
  <c r="R346" i="2"/>
  <c r="P346" i="2"/>
  <c r="BI345" i="2"/>
  <c r="BH345" i="2"/>
  <c r="BG345" i="2"/>
  <c r="BF345" i="2"/>
  <c r="T345" i="2"/>
  <c r="R345" i="2"/>
  <c r="P345" i="2"/>
  <c r="BI334" i="2"/>
  <c r="BH334" i="2"/>
  <c r="BG334" i="2"/>
  <c r="BF334" i="2"/>
  <c r="T334" i="2"/>
  <c r="R334" i="2"/>
  <c r="P334" i="2"/>
  <c r="BI328" i="2"/>
  <c r="BH328" i="2"/>
  <c r="BG328" i="2"/>
  <c r="BF328" i="2"/>
  <c r="T328" i="2"/>
  <c r="R328" i="2"/>
  <c r="P328" i="2"/>
  <c r="BI326" i="2"/>
  <c r="BH326" i="2"/>
  <c r="BG326" i="2"/>
  <c r="BF326" i="2"/>
  <c r="T326" i="2"/>
  <c r="R326" i="2"/>
  <c r="P326" i="2"/>
  <c r="BI324" i="2"/>
  <c r="BH324" i="2"/>
  <c r="BG324" i="2"/>
  <c r="BF324" i="2"/>
  <c r="T324" i="2"/>
  <c r="R324" i="2"/>
  <c r="P324" i="2"/>
  <c r="BI322" i="2"/>
  <c r="BH322" i="2"/>
  <c r="BG322" i="2"/>
  <c r="BF322" i="2"/>
  <c r="T322" i="2"/>
  <c r="R322" i="2"/>
  <c r="P322" i="2"/>
  <c r="BI320" i="2"/>
  <c r="BH320" i="2"/>
  <c r="BG320" i="2"/>
  <c r="BF320" i="2"/>
  <c r="T320" i="2"/>
  <c r="R320" i="2"/>
  <c r="P320" i="2"/>
  <c r="BI317" i="2"/>
  <c r="BH317" i="2"/>
  <c r="BG317" i="2"/>
  <c r="BF317" i="2"/>
  <c r="T317" i="2"/>
  <c r="R317" i="2"/>
  <c r="P317" i="2"/>
  <c r="BI295" i="2"/>
  <c r="BH295" i="2"/>
  <c r="BG295" i="2"/>
  <c r="BF295" i="2"/>
  <c r="T295" i="2"/>
  <c r="R295" i="2"/>
  <c r="P295" i="2"/>
  <c r="BI288" i="2"/>
  <c r="BH288" i="2"/>
  <c r="BG288" i="2"/>
  <c r="BF288" i="2"/>
  <c r="T288" i="2"/>
  <c r="R288" i="2"/>
  <c r="P288" i="2"/>
  <c r="BI287" i="2"/>
  <c r="BH287" i="2"/>
  <c r="BG287" i="2"/>
  <c r="BF287" i="2"/>
  <c r="T287" i="2"/>
  <c r="R287" i="2"/>
  <c r="P287" i="2"/>
  <c r="BI284" i="2"/>
  <c r="BH284" i="2"/>
  <c r="BG284" i="2"/>
  <c r="BF284" i="2"/>
  <c r="T284" i="2"/>
  <c r="R284" i="2"/>
  <c r="P284" i="2"/>
  <c r="BI281" i="2"/>
  <c r="BH281" i="2"/>
  <c r="BG281" i="2"/>
  <c r="BF281" i="2"/>
  <c r="T281" i="2"/>
  <c r="R281" i="2"/>
  <c r="P281" i="2"/>
  <c r="BI280" i="2"/>
  <c r="BH280" i="2"/>
  <c r="BG280" i="2"/>
  <c r="BF280" i="2"/>
  <c r="T280" i="2"/>
  <c r="R280" i="2"/>
  <c r="P280" i="2"/>
  <c r="BI279" i="2"/>
  <c r="BH279" i="2"/>
  <c r="BG279" i="2"/>
  <c r="BF279" i="2"/>
  <c r="T279" i="2"/>
  <c r="R279" i="2"/>
  <c r="P279" i="2"/>
  <c r="BI276" i="2"/>
  <c r="BH276" i="2"/>
  <c r="BG276" i="2"/>
  <c r="BF276" i="2"/>
  <c r="T276" i="2"/>
  <c r="R276" i="2"/>
  <c r="P276" i="2"/>
  <c r="BI273" i="2"/>
  <c r="BH273" i="2"/>
  <c r="BG273" i="2"/>
  <c r="BF273" i="2"/>
  <c r="T273" i="2"/>
  <c r="R273" i="2"/>
  <c r="P273" i="2"/>
  <c r="BI267" i="2"/>
  <c r="BH267" i="2"/>
  <c r="BG267" i="2"/>
  <c r="BF267" i="2"/>
  <c r="T267" i="2"/>
  <c r="R267" i="2"/>
  <c r="P267" i="2"/>
  <c r="BI266" i="2"/>
  <c r="BH266" i="2"/>
  <c r="BG266" i="2"/>
  <c r="BF266" i="2"/>
  <c r="T266" i="2"/>
  <c r="R266" i="2"/>
  <c r="P266" i="2"/>
  <c r="BI264" i="2"/>
  <c r="BH264" i="2"/>
  <c r="BG264" i="2"/>
  <c r="BF264" i="2"/>
  <c r="T264" i="2"/>
  <c r="R264" i="2"/>
  <c r="P264" i="2"/>
  <c r="BI263" i="2"/>
  <c r="BH263" i="2"/>
  <c r="BG263" i="2"/>
  <c r="BF263" i="2"/>
  <c r="T263" i="2"/>
  <c r="R263" i="2"/>
  <c r="P263" i="2"/>
  <c r="BI262" i="2"/>
  <c r="BH262" i="2"/>
  <c r="BG262" i="2"/>
  <c r="BF262" i="2"/>
  <c r="T262" i="2"/>
  <c r="R262" i="2"/>
  <c r="P262" i="2"/>
  <c r="BI259" i="2"/>
  <c r="BH259" i="2"/>
  <c r="BG259" i="2"/>
  <c r="BF259" i="2"/>
  <c r="T259" i="2"/>
  <c r="R259" i="2"/>
  <c r="P259" i="2"/>
  <c r="BI257" i="2"/>
  <c r="BH257" i="2"/>
  <c r="BG257" i="2"/>
  <c r="BF257" i="2"/>
  <c r="T257" i="2"/>
  <c r="R257" i="2"/>
  <c r="P257" i="2"/>
  <c r="BI254" i="2"/>
  <c r="BH254" i="2"/>
  <c r="BG254" i="2"/>
  <c r="BF254" i="2"/>
  <c r="T254" i="2"/>
  <c r="R254" i="2"/>
  <c r="P254" i="2"/>
  <c r="BI253" i="2"/>
  <c r="BH253" i="2"/>
  <c r="BG253" i="2"/>
  <c r="BF253" i="2"/>
  <c r="T253" i="2"/>
  <c r="R253" i="2"/>
  <c r="P253" i="2"/>
  <c r="BI249" i="2"/>
  <c r="BH249" i="2"/>
  <c r="BG249" i="2"/>
  <c r="BF249" i="2"/>
  <c r="T249" i="2"/>
  <c r="R249" i="2"/>
  <c r="P249" i="2"/>
  <c r="BI247" i="2"/>
  <c r="BH247" i="2"/>
  <c r="BG247" i="2"/>
  <c r="BF247" i="2"/>
  <c r="T247" i="2"/>
  <c r="R247" i="2"/>
  <c r="P247" i="2"/>
  <c r="BI246" i="2"/>
  <c r="BH246" i="2"/>
  <c r="BG246" i="2"/>
  <c r="BF246" i="2"/>
  <c r="T246" i="2"/>
  <c r="R246" i="2"/>
  <c r="P246" i="2"/>
  <c r="BI244" i="2"/>
  <c r="BH244" i="2"/>
  <c r="BG244" i="2"/>
  <c r="BF244" i="2"/>
  <c r="T244" i="2"/>
  <c r="R244" i="2"/>
  <c r="P244" i="2"/>
  <c r="BI239" i="2"/>
  <c r="BH239" i="2"/>
  <c r="BG239" i="2"/>
  <c r="BF239" i="2"/>
  <c r="T239" i="2"/>
  <c r="R239" i="2"/>
  <c r="P239" i="2"/>
  <c r="BI235" i="2"/>
  <c r="BH235" i="2"/>
  <c r="BG235" i="2"/>
  <c r="BF235" i="2"/>
  <c r="T235" i="2"/>
  <c r="R235" i="2"/>
  <c r="P235" i="2"/>
  <c r="BI232" i="2"/>
  <c r="BH232" i="2"/>
  <c r="BG232" i="2"/>
  <c r="BF232" i="2"/>
  <c r="T232" i="2"/>
  <c r="R232" i="2"/>
  <c r="P232" i="2"/>
  <c r="BI222" i="2"/>
  <c r="BH222" i="2"/>
  <c r="BG222" i="2"/>
  <c r="BF222" i="2"/>
  <c r="T222" i="2"/>
  <c r="R222" i="2"/>
  <c r="P222" i="2"/>
  <c r="BI219" i="2"/>
  <c r="BH219" i="2"/>
  <c r="BG219" i="2"/>
  <c r="BF219" i="2"/>
  <c r="T219" i="2"/>
  <c r="R219" i="2"/>
  <c r="P219" i="2"/>
  <c r="BI188" i="2"/>
  <c r="BH188" i="2"/>
  <c r="BG188" i="2"/>
  <c r="BF188" i="2"/>
  <c r="T188" i="2"/>
  <c r="R188" i="2"/>
  <c r="P188" i="2"/>
  <c r="BI185" i="2"/>
  <c r="BH185" i="2"/>
  <c r="BG185" i="2"/>
  <c r="BF185" i="2"/>
  <c r="T185" i="2"/>
  <c r="R185" i="2"/>
  <c r="P185" i="2"/>
  <c r="BI162" i="2"/>
  <c r="BH162" i="2"/>
  <c r="BG162" i="2"/>
  <c r="BF162" i="2"/>
  <c r="T162" i="2"/>
  <c r="R162" i="2"/>
  <c r="P162" i="2"/>
  <c r="BI158" i="2"/>
  <c r="BH158" i="2"/>
  <c r="BG158" i="2"/>
  <c r="BF158" i="2"/>
  <c r="T158" i="2"/>
  <c r="R158" i="2"/>
  <c r="P158" i="2"/>
  <c r="BI157" i="2"/>
  <c r="BH157" i="2"/>
  <c r="BG157" i="2"/>
  <c r="BF157" i="2"/>
  <c r="T157" i="2"/>
  <c r="R157" i="2"/>
  <c r="P157" i="2"/>
  <c r="BI153" i="2"/>
  <c r="BH153" i="2"/>
  <c r="BG153" i="2"/>
  <c r="BF153" i="2"/>
  <c r="T153" i="2"/>
  <c r="R153" i="2"/>
  <c r="P153" i="2"/>
  <c r="BI150" i="2"/>
  <c r="BH150" i="2"/>
  <c r="BG150" i="2"/>
  <c r="BF150" i="2"/>
  <c r="T150" i="2"/>
  <c r="R150" i="2"/>
  <c r="P150" i="2"/>
  <c r="J143" i="2"/>
  <c r="F143" i="2"/>
  <c r="F141" i="2"/>
  <c r="E139" i="2"/>
  <c r="J91" i="2"/>
  <c r="F91" i="2"/>
  <c r="F89" i="2"/>
  <c r="E87" i="2"/>
  <c r="J24" i="2"/>
  <c r="E24" i="2"/>
  <c r="J92" i="2"/>
  <c r="J23" i="2"/>
  <c r="J18" i="2"/>
  <c r="E18" i="2"/>
  <c r="F92" i="2"/>
  <c r="J17" i="2"/>
  <c r="J12" i="2"/>
  <c r="J89" i="2" s="1"/>
  <c r="E7" i="2"/>
  <c r="E85" i="2"/>
  <c r="L90" i="1"/>
  <c r="AM90" i="1"/>
  <c r="AM89" i="1"/>
  <c r="L89" i="1"/>
  <c r="AM87" i="1"/>
  <c r="L87" i="1"/>
  <c r="L85" i="1"/>
  <c r="L84" i="1"/>
  <c r="J262" i="5"/>
  <c r="J260" i="5"/>
  <c r="J245" i="5"/>
  <c r="J237" i="5"/>
  <c r="J202" i="5"/>
  <c r="BK187" i="5"/>
  <c r="J161" i="5"/>
  <c r="J135" i="5"/>
  <c r="BK223" i="5"/>
  <c r="J209" i="5"/>
  <c r="BK184" i="5"/>
  <c r="J176" i="5"/>
  <c r="J159" i="5"/>
  <c r="J137" i="5"/>
  <c r="J126" i="5"/>
  <c r="J224" i="5"/>
  <c r="BK210" i="5"/>
  <c r="J192" i="5"/>
  <c r="BK167" i="5"/>
  <c r="BK150" i="6"/>
  <c r="J134" i="6"/>
  <c r="BK307" i="6"/>
  <c r="J283" i="6"/>
  <c r="BK259" i="6"/>
  <c r="BK207" i="6"/>
  <c r="BK295" i="6"/>
  <c r="BK271" i="6"/>
  <c r="BK260" i="6"/>
  <c r="J250" i="6"/>
  <c r="J284" i="6"/>
  <c r="J192" i="6"/>
  <c r="BK286" i="6"/>
  <c r="J222" i="6"/>
  <c r="BK183" i="6"/>
  <c r="BK140" i="6"/>
  <c r="BK219" i="7"/>
  <c r="BK211" i="7"/>
  <c r="J194" i="7"/>
  <c r="J156" i="7"/>
  <c r="BK125" i="7"/>
  <c r="BK157" i="7"/>
  <c r="J199" i="7"/>
  <c r="J184" i="7"/>
  <c r="J163" i="7"/>
  <c r="J136" i="7"/>
  <c r="J214" i="7"/>
  <c r="J185" i="7"/>
  <c r="J128" i="7"/>
  <c r="BK212" i="7"/>
  <c r="J193" i="7"/>
  <c r="BK169" i="7"/>
  <c r="J150" i="7"/>
  <c r="BK228" i="7"/>
  <c r="BK205" i="7"/>
  <c r="J187" i="7"/>
  <c r="BK168" i="7"/>
  <c r="BK132" i="7"/>
  <c r="BK144" i="7"/>
  <c r="BK131" i="7"/>
  <c r="BK297" i="8"/>
  <c r="J204" i="8"/>
  <c r="BK173" i="8"/>
  <c r="BK143" i="8"/>
  <c r="J301" i="8"/>
  <c r="BK257" i="8"/>
  <c r="J307" i="8"/>
  <c r="J310" i="8"/>
  <c r="J282" i="8"/>
  <c r="BK206" i="8"/>
  <c r="BK281" i="8"/>
  <c r="BK241" i="8"/>
  <c r="BK182" i="8"/>
  <c r="BK245" i="8"/>
  <c r="BK168" i="8"/>
  <c r="J136" i="9"/>
  <c r="J124" i="9"/>
  <c r="BK128" i="9"/>
  <c r="J121" i="9"/>
  <c r="BK288" i="10"/>
  <c r="J220" i="10"/>
  <c r="BK167" i="10"/>
  <c r="BK143" i="10"/>
  <c r="BK270" i="10"/>
  <c r="BK184" i="10"/>
  <c r="J272" i="10"/>
  <c r="BK232" i="10"/>
  <c r="J175" i="10"/>
  <c r="J222" i="10"/>
  <c r="J181" i="10"/>
  <c r="J150" i="10"/>
  <c r="BK302" i="10"/>
  <c r="BK295" i="10"/>
  <c r="BK205" i="10"/>
  <c r="BK292" i="10"/>
  <c r="BK265" i="10"/>
  <c r="BK221" i="10"/>
  <c r="J176" i="10"/>
  <c r="J145" i="10"/>
  <c r="J336" i="10"/>
  <c r="J258" i="10"/>
  <c r="BK148" i="10"/>
  <c r="J355" i="10"/>
  <c r="J189" i="10"/>
  <c r="J333" i="10"/>
  <c r="J216" i="10"/>
  <c r="BK160" i="10"/>
  <c r="J353" i="11"/>
  <c r="J291" i="11"/>
  <c r="J194" i="11"/>
  <c r="BK379" i="11"/>
  <c r="BK356" i="11"/>
  <c r="J341" i="11"/>
  <c r="BK188" i="11"/>
  <c r="J265" i="11"/>
  <c r="J134" i="11"/>
  <c r="J299" i="11"/>
  <c r="BK124" i="11"/>
  <c r="J339" i="11"/>
  <c r="J315" i="11"/>
  <c r="J281" i="11"/>
  <c r="J360" i="11"/>
  <c r="BK324" i="11"/>
  <c r="BK341" i="11"/>
  <c r="J319" i="11"/>
  <c r="J283" i="11"/>
  <c r="J160" i="11"/>
  <c r="J463" i="12"/>
  <c r="J442" i="12"/>
  <c r="J361" i="12"/>
  <c r="BK131" i="12"/>
  <c r="BK349" i="12"/>
  <c r="BK438" i="12"/>
  <c r="BK173" i="12"/>
  <c r="BK156" i="12"/>
  <c r="J459" i="12"/>
  <c r="BK446" i="12"/>
  <c r="J155" i="12"/>
  <c r="J376" i="12"/>
  <c r="BK334" i="12"/>
  <c r="BK259" i="12"/>
  <c r="J222" i="12"/>
  <c r="BK163" i="12"/>
  <c r="J417" i="12"/>
  <c r="BK358" i="12"/>
  <c r="BK431" i="12"/>
  <c r="J375" i="12"/>
  <c r="J281" i="12"/>
  <c r="J188" i="12"/>
  <c r="BK421" i="12"/>
  <c r="BK360" i="12"/>
  <c r="J262" i="12"/>
  <c r="J152" i="12"/>
  <c r="BK339" i="12"/>
  <c r="J248" i="12"/>
  <c r="J216" i="12"/>
  <c r="J261" i="12"/>
  <c r="J213" i="12"/>
  <c r="BK204" i="12"/>
  <c r="J121" i="13"/>
  <c r="BK128" i="14"/>
  <c r="J218" i="7"/>
  <c r="BK181" i="7"/>
  <c r="BK130" i="7"/>
  <c r="BK208" i="7"/>
  <c r="BK196" i="7"/>
  <c r="BK170" i="7"/>
  <c r="BK151" i="7"/>
  <c r="BK221" i="7"/>
  <c r="J200" i="7"/>
  <c r="J175" i="7"/>
  <c r="J126" i="7"/>
  <c r="BK135" i="7"/>
  <c r="J305" i="8"/>
  <c r="J288" i="8"/>
  <c r="J263" i="8"/>
  <c r="J232" i="8"/>
  <c r="BK221" i="8"/>
  <c r="J183" i="8"/>
  <c r="BK151" i="8"/>
  <c r="BK295" i="8"/>
  <c r="BK152" i="8"/>
  <c r="J299" i="8"/>
  <c r="J284" i="8"/>
  <c r="BK213" i="8"/>
  <c r="BK288" i="8"/>
  <c r="BK274" i="8"/>
  <c r="BK247" i="8"/>
  <c r="BK231" i="8"/>
  <c r="J217" i="8"/>
  <c r="J201" i="8"/>
  <c r="J176" i="8"/>
  <c r="BK146" i="8"/>
  <c r="J130" i="8"/>
  <c r="J256" i="8"/>
  <c r="BK271" i="8"/>
  <c r="J257" i="8"/>
  <c r="J242" i="8"/>
  <c r="BK222" i="8"/>
  <c r="J182" i="8"/>
  <c r="J139" i="8"/>
  <c r="BK202" i="8"/>
  <c r="J147" i="8"/>
  <c r="J188" i="8"/>
  <c r="BK121" i="9"/>
  <c r="BK132" i="9"/>
  <c r="J120" i="9"/>
  <c r="J133" i="9"/>
  <c r="BK123" i="9"/>
  <c r="J268" i="10"/>
  <c r="J195" i="10"/>
  <c r="J156" i="10"/>
  <c r="BK275" i="10"/>
  <c r="BK177" i="10"/>
  <c r="BK255" i="10"/>
  <c r="BK273" i="10"/>
  <c r="J212" i="10"/>
  <c r="J165" i="10"/>
  <c r="J265" i="10"/>
  <c r="J287" i="10"/>
  <c r="J298" i="10"/>
  <c r="BK356" i="10"/>
  <c r="BK283" i="10"/>
  <c r="J227" i="10"/>
  <c r="J196" i="10"/>
  <c r="J163" i="10"/>
  <c r="BK132" i="10"/>
  <c r="J331" i="10"/>
  <c r="BK185" i="10"/>
  <c r="BK348" i="10"/>
  <c r="J299" i="10"/>
  <c r="BK207" i="10"/>
  <c r="BK354" i="10"/>
  <c r="BK326" i="10"/>
  <c r="J253" i="10"/>
  <c r="BK231" i="10"/>
  <c r="BK171" i="10"/>
  <c r="J144" i="10"/>
  <c r="J334" i="10"/>
  <c r="J218" i="10"/>
  <c r="BK358" i="10"/>
  <c r="BK282" i="10"/>
  <c r="BK336" i="10"/>
  <c r="BK306" i="10"/>
  <c r="BK254" i="10"/>
  <c r="BK176" i="10"/>
  <c r="BK363" i="11"/>
  <c r="BK279" i="11"/>
  <c r="BK127" i="11"/>
  <c r="J369" i="11"/>
  <c r="BK358" i="11"/>
  <c r="BK325" i="11"/>
  <c r="BK287" i="11"/>
  <c r="J200" i="11"/>
  <c r="BK126" i="11"/>
  <c r="J338" i="11"/>
  <c r="J139" i="11"/>
  <c r="J364" i="11"/>
  <c r="J382" i="11"/>
  <c r="BK372" i="11"/>
  <c r="J264" i="11"/>
  <c r="BK200" i="11"/>
  <c r="BK170" i="11"/>
  <c r="J127" i="11"/>
  <c r="BK315" i="11"/>
  <c r="J131" i="11"/>
  <c r="BK455" i="12"/>
  <c r="BK366" i="12"/>
  <c r="J185" i="12"/>
  <c r="J354" i="12"/>
  <c r="J457" i="12"/>
  <c r="BK372" i="12"/>
  <c r="J331" i="12"/>
  <c r="J271" i="12"/>
  <c r="BK246" i="12"/>
  <c r="J133" i="12"/>
  <c r="J337" i="12"/>
  <c r="BK308" i="12"/>
  <c r="BK257" i="12"/>
  <c r="J174" i="12"/>
  <c r="J142" i="12"/>
  <c r="BK379" i="12"/>
  <c r="BK336" i="12"/>
  <c r="BK263" i="12"/>
  <c r="BK424" i="12"/>
  <c r="J296" i="12"/>
  <c r="BK228" i="12"/>
  <c r="J167" i="12"/>
  <c r="BK381" i="12"/>
  <c r="BK343" i="12"/>
  <c r="J308" i="12"/>
  <c r="J156" i="12"/>
  <c r="J124" i="13"/>
  <c r="BK123" i="14"/>
  <c r="J119" i="14"/>
  <c r="J5171" i="2"/>
  <c r="BK5170" i="2"/>
  <c r="BK4931" i="2"/>
  <c r="J4865" i="2"/>
  <c r="J4568" i="2"/>
  <c r="BK4355" i="2"/>
  <c r="J4309" i="2"/>
  <c r="BK4044" i="2"/>
  <c r="J3967" i="2"/>
  <c r="BK3858" i="2"/>
  <c r="BK3698" i="2"/>
  <c r="J3611" i="2"/>
  <c r="BK3453" i="2"/>
  <c r="BK3369" i="2"/>
  <c r="J2375" i="2"/>
  <c r="J1840" i="2"/>
  <c r="J1761" i="2"/>
  <c r="BK1739" i="2"/>
  <c r="J1263" i="2"/>
  <c r="BK1043" i="2"/>
  <c r="BK966" i="2"/>
  <c r="J643" i="2"/>
  <c r="J591" i="2"/>
  <c r="BK328" i="2"/>
  <c r="BK3581" i="2"/>
  <c r="BK3205" i="2"/>
  <c r="BK2807" i="2"/>
  <c r="J2593" i="2"/>
  <c r="BK2321" i="2"/>
  <c r="BK1979" i="2"/>
  <c r="BK1143" i="2"/>
  <c r="BK982" i="2"/>
  <c r="J554" i="2"/>
  <c r="J453" i="2"/>
  <c r="J239" i="2"/>
  <c r="J1773" i="2"/>
  <c r="J1671" i="2"/>
  <c r="J487" i="2"/>
  <c r="J5396" i="2"/>
  <c r="BK5378" i="2"/>
  <c r="BK5181" i="2"/>
  <c r="J5093" i="2"/>
  <c r="J5002" i="2"/>
  <c r="BK4778" i="2"/>
  <c r="J4566" i="2"/>
  <c r="BK4367" i="2"/>
  <c r="J4340" i="2"/>
  <c r="J4300" i="2"/>
  <c r="J4215" i="2"/>
  <c r="J4050" i="2"/>
  <c r="J4033" i="2"/>
  <c r="J3979" i="2"/>
  <c r="J3819" i="2"/>
  <c r="BK3662" i="2"/>
  <c r="J3590" i="2"/>
  <c r="BK3365" i="2"/>
  <c r="J3087" i="2"/>
  <c r="J2807" i="2"/>
  <c r="J2416" i="2"/>
  <c r="J2155" i="2"/>
  <c r="J1714" i="2"/>
  <c r="BK1121" i="2"/>
  <c r="BK923" i="2"/>
  <c r="BK5402" i="2"/>
  <c r="J4348" i="2"/>
  <c r="J4324" i="2"/>
  <c r="BK4278" i="2"/>
  <c r="J4197" i="2"/>
  <c r="BK3690" i="2"/>
  <c r="J3587" i="2"/>
  <c r="BK2957" i="2"/>
  <c r="J2307" i="2"/>
  <c r="BK1844" i="2"/>
  <c r="J1697" i="2"/>
  <c r="J1196" i="2"/>
  <c r="J1006" i="2"/>
  <c r="J3474" i="2"/>
  <c r="BK3265" i="2"/>
  <c r="BK2959" i="2"/>
  <c r="BK2153" i="2"/>
  <c r="BK1982" i="2"/>
  <c r="J1767" i="2"/>
  <c r="BK1695" i="2"/>
  <c r="BK1615" i="2"/>
  <c r="J1119" i="2"/>
  <c r="BK1024" i="2"/>
  <c r="BK974" i="2"/>
  <c r="J279" i="2"/>
  <c r="BK2548" i="2"/>
  <c r="J2323" i="2"/>
  <c r="J1731" i="2"/>
  <c r="BK1402" i="2"/>
  <c r="J644" i="2"/>
  <c r="J295" i="2"/>
  <c r="BK158" i="2"/>
  <c r="BK4567" i="2"/>
  <c r="J4384" i="2"/>
  <c r="J4359" i="2"/>
  <c r="BK4330" i="2"/>
  <c r="BK4318" i="2"/>
  <c r="BK4272" i="2"/>
  <c r="BK4127" i="2"/>
  <c r="BK3485" i="2"/>
  <c r="J3095" i="2"/>
  <c r="BK2825" i="2"/>
  <c r="BK2591" i="2"/>
  <c r="BK2307" i="2"/>
  <c r="J328" i="2"/>
  <c r="J5387" i="2"/>
  <c r="J4565" i="2"/>
  <c r="BK4155" i="2"/>
  <c r="BK3937" i="2"/>
  <c r="BK3862" i="2"/>
  <c r="BK3726" i="2"/>
  <c r="J3634" i="2"/>
  <c r="BK2592" i="2"/>
  <c r="J1967" i="2"/>
  <c r="J1401" i="2"/>
  <c r="BK1362" i="2"/>
  <c r="J1007" i="2"/>
  <c r="J613" i="2"/>
  <c r="BK356" i="2"/>
  <c r="BK235" i="2"/>
  <c r="BK5088" i="2"/>
  <c r="BK4865" i="2"/>
  <c r="BK4610" i="2"/>
  <c r="J4562" i="2"/>
  <c r="J3605" i="2"/>
  <c r="BK3593" i="2"/>
  <c r="BK3286" i="2"/>
  <c r="BK2898" i="2"/>
  <c r="J2373" i="2"/>
  <c r="J2146" i="2"/>
  <c r="J1762" i="2"/>
  <c r="BK1264" i="2"/>
  <c r="BK1007" i="2"/>
  <c r="BK642" i="2"/>
  <c r="BK500" i="2"/>
  <c r="J356" i="2"/>
  <c r="BK247" i="2"/>
  <c r="BK5092" i="2"/>
  <c r="BK4779" i="2"/>
  <c r="BK4599" i="2"/>
  <c r="J4377" i="2"/>
  <c r="BK4338" i="2"/>
  <c r="BK4312" i="2"/>
  <c r="BK4247" i="2"/>
  <c r="BK4111" i="2"/>
  <c r="J4030" i="2"/>
  <c r="BK3949" i="2"/>
  <c r="J3862" i="2"/>
  <c r="J3194" i="2"/>
  <c r="BK2791" i="2"/>
  <c r="J1844" i="2"/>
  <c r="J1669" i="2"/>
  <c r="J219" i="2"/>
  <c r="BK4197" i="2"/>
  <c r="BK4033" i="2"/>
  <c r="J4003" i="2"/>
  <c r="BK3896" i="2"/>
  <c r="J3738" i="2"/>
  <c r="BK3710" i="2"/>
  <c r="J3686" i="2"/>
  <c r="J3575" i="2"/>
  <c r="J3272" i="2"/>
  <c r="J3115" i="2"/>
  <c r="BK2818" i="2"/>
  <c r="BK1969" i="2"/>
  <c r="BK1732" i="2"/>
  <c r="J1399" i="2"/>
  <c r="J945" i="2"/>
  <c r="J616" i="2"/>
  <c r="J595" i="2"/>
  <c r="J405" i="2"/>
  <c r="J351" i="2"/>
  <c r="J3988" i="2"/>
  <c r="BK3722" i="2"/>
  <c r="J3429" i="2"/>
  <c r="J2599" i="2"/>
  <c r="BK2348" i="2"/>
  <c r="J1964" i="2"/>
  <c r="J1271" i="2"/>
  <c r="BK999" i="2"/>
  <c r="J3982" i="2"/>
  <c r="BK3279" i="2"/>
  <c r="J3367" i="2"/>
  <c r="BK3073" i="2"/>
  <c r="J2321" i="2"/>
  <c r="J1984" i="2"/>
  <c r="BK1820" i="2"/>
  <c r="BK1806" i="2"/>
  <c r="J1742" i="2"/>
  <c r="J231" i="3"/>
  <c r="BK171" i="3"/>
  <c r="J183" i="3"/>
  <c r="BK249" i="3"/>
  <c r="BK383" i="3"/>
  <c r="BK368" i="3"/>
  <c r="BK351" i="3"/>
  <c r="J138" i="4"/>
  <c r="BK134" i="4"/>
  <c r="BK124" i="4"/>
  <c r="BK132" i="4"/>
  <c r="BK130" i="4"/>
  <c r="BK142" i="4"/>
  <c r="BK133" i="4"/>
  <c r="BK138" i="4"/>
  <c r="BK120" i="4"/>
  <c r="J267" i="5"/>
  <c r="BK255" i="5"/>
  <c r="J242" i="5"/>
  <c r="BK231" i="5"/>
  <c r="J212" i="5"/>
  <c r="BK196" i="5"/>
  <c r="BK179" i="5"/>
  <c r="BK172" i="5"/>
  <c r="BK160" i="5"/>
  <c r="BK254" i="5"/>
  <c r="J231" i="5"/>
  <c r="J213" i="5"/>
  <c r="J199" i="5"/>
  <c r="BK159" i="5"/>
  <c r="BK221" i="5"/>
  <c r="BK190" i="5"/>
  <c r="BK148" i="5"/>
  <c r="BK134" i="5"/>
  <c r="J122" i="5"/>
  <c r="BK219" i="5"/>
  <c r="J203" i="5"/>
  <c r="J179" i="5"/>
  <c r="J157" i="5"/>
  <c r="J136" i="5"/>
  <c r="BK157" i="5"/>
  <c r="BK280" i="6"/>
  <c r="BK179" i="6"/>
  <c r="BK270" i="6"/>
  <c r="BK181" i="6"/>
  <c r="BK137" i="6"/>
  <c r="BK229" i="6"/>
  <c r="BK194" i="6"/>
  <c r="J164" i="6"/>
  <c r="J230" i="7"/>
  <c r="BK213" i="7"/>
  <c r="J196" i="7"/>
  <c r="J158" i="7"/>
  <c r="BK137" i="7"/>
  <c r="J162" i="7"/>
  <c r="J138" i="7"/>
  <c r="J198" i="7"/>
  <c r="BK155" i="7"/>
  <c r="J212" i="7"/>
  <c r="J167" i="7"/>
  <c r="BK150" i="7"/>
  <c r="BK216" i="7"/>
  <c r="J202" i="7"/>
  <c r="BK230" i="8"/>
  <c r="J206" i="8"/>
  <c r="J238" i="8"/>
  <c r="J173" i="8"/>
  <c r="J196" i="8"/>
  <c r="BK159" i="8"/>
  <c r="J138" i="9"/>
  <c r="J132" i="9"/>
  <c r="BK135" i="9"/>
  <c r="J328" i="10"/>
  <c r="BK248" i="10"/>
  <c r="BK151" i="10"/>
  <c r="BK307" i="10"/>
  <c r="J224" i="10"/>
  <c r="J281" i="10"/>
  <c r="J234" i="10"/>
  <c r="BK187" i="10"/>
  <c r="J304" i="10"/>
  <c r="BK227" i="10"/>
  <c r="BK191" i="10"/>
  <c r="BK318" i="10"/>
  <c r="J324" i="10"/>
  <c r="J233" i="10"/>
  <c r="BK345" i="10"/>
  <c r="J271" i="10"/>
  <c r="J249" i="10"/>
  <c r="BK188" i="10"/>
  <c r="J169" i="10"/>
  <c r="J147" i="10"/>
  <c r="BK250" i="10"/>
  <c r="J332" i="10"/>
  <c r="J292" i="10"/>
  <c r="BK182" i="10"/>
  <c r="J351" i="10"/>
  <c r="J290" i="10"/>
  <c r="BK239" i="10"/>
  <c r="BK222" i="10"/>
  <c r="BK163" i="10"/>
  <c r="BK131" i="10"/>
  <c r="BK330" i="10"/>
  <c r="J284" i="10"/>
  <c r="BK320" i="10"/>
  <c r="J342" i="10"/>
  <c r="J322" i="10"/>
  <c r="J303" i="10"/>
  <c r="J247" i="10"/>
  <c r="BK329" i="11"/>
  <c r="BK261" i="11"/>
  <c r="BK133" i="11"/>
  <c r="BK145" i="11"/>
  <c r="J145" i="11"/>
  <c r="J381" i="11"/>
  <c r="BK367" i="11"/>
  <c r="J210" i="11"/>
  <c r="BK174" i="11"/>
  <c r="BK130" i="11"/>
  <c r="BK196" i="11"/>
  <c r="J358" i="11"/>
  <c r="J180" i="11"/>
  <c r="J125" i="11"/>
  <c r="BK204" i="11"/>
  <c r="BK164" i="11"/>
  <c r="BK346" i="11"/>
  <c r="BK317" i="11"/>
  <c r="J267" i="11"/>
  <c r="J343" i="11"/>
  <c r="J351" i="11"/>
  <c r="J340" i="11"/>
  <c r="J311" i="11"/>
  <c r="BK277" i="11"/>
  <c r="BK192" i="11"/>
  <c r="BK459" i="12"/>
  <c r="BK375" i="12"/>
  <c r="J353" i="12"/>
  <c r="J362" i="12"/>
  <c r="J453" i="12"/>
  <c r="BK346" i="12"/>
  <c r="BK283" i="12"/>
  <c r="BK254" i="12"/>
  <c r="J170" i="12"/>
  <c r="J451" i="12"/>
  <c r="BK434" i="12"/>
  <c r="BK427" i="12"/>
  <c r="BK340" i="12"/>
  <c r="BK312" i="12"/>
  <c r="BK251" i="12"/>
  <c r="J179" i="12"/>
  <c r="BK145" i="12"/>
  <c r="BK382" i="12"/>
  <c r="BK341" i="12"/>
  <c r="BK273" i="12"/>
  <c r="BK216" i="12"/>
  <c r="J425" i="12"/>
  <c r="J364" i="12"/>
  <c r="BK322" i="12"/>
  <c r="J430" i="12"/>
  <c r="J366" i="12"/>
  <c r="J277" i="12"/>
  <c r="J178" i="12"/>
  <c r="J382" i="12"/>
  <c r="BK337" i="12"/>
  <c r="BK165" i="12"/>
  <c r="J140" i="12"/>
  <c r="J300" i="12"/>
  <c r="BK194" i="12"/>
  <c r="BK311" i="12"/>
  <c r="J263" i="12"/>
  <c r="BK137" i="12"/>
  <c r="BK139" i="12"/>
  <c r="J119" i="13"/>
  <c r="BK164" i="5"/>
  <c r="BK264" i="5"/>
  <c r="BK245" i="5"/>
  <c r="J235" i="5"/>
  <c r="J211" i="5"/>
  <c r="BK201" i="5"/>
  <c r="BK265" i="5"/>
  <c r="BK251" i="5"/>
  <c r="BK137" i="5"/>
  <c r="BK267" i="5"/>
  <c r="BK259" i="5"/>
  <c r="BK242" i="5"/>
  <c r="BK205" i="5"/>
  <c r="J184" i="5"/>
  <c r="J147" i="5"/>
  <c r="J225" i="5"/>
  <c r="J197" i="5"/>
  <c r="J151" i="5"/>
  <c r="J143" i="5"/>
  <c r="J190" i="5"/>
  <c r="J171" i="5"/>
  <c r="BK153" i="5"/>
  <c r="BK132" i="5"/>
  <c r="J127" i="5"/>
  <c r="J293" i="6"/>
  <c r="J227" i="6"/>
  <c r="BK315" i="6"/>
  <c r="BK282" i="6"/>
  <c r="J263" i="6"/>
  <c r="BK237" i="6"/>
  <c r="J209" i="6"/>
  <c r="J165" i="6"/>
  <c r="BK136" i="6"/>
  <c r="J302" i="6"/>
  <c r="BK252" i="6"/>
  <c r="J191" i="6"/>
  <c r="BK145" i="6"/>
  <c r="J291" i="6"/>
  <c r="BK215" i="8"/>
  <c r="BK209" i="8"/>
  <c r="J194" i="8"/>
  <c r="BK192" i="8"/>
  <c r="BK185" i="8"/>
  <c r="BK175" i="8"/>
  <c r="BK174" i="8"/>
  <c r="J169" i="8"/>
  <c r="BK138" i="8"/>
  <c r="BK133" i="8"/>
  <c r="J295" i="8"/>
  <c r="BK293" i="8"/>
  <c r="J290" i="8"/>
  <c r="J285" i="8"/>
  <c r="BK272" i="8"/>
  <c r="BK267" i="8"/>
  <c r="J262" i="8"/>
  <c r="BK259" i="8"/>
  <c r="J251" i="8"/>
  <c r="J239" i="8"/>
  <c r="BK233" i="8"/>
  <c r="J228" i="8"/>
  <c r="J221" i="8"/>
  <c r="BK218" i="8"/>
  <c r="J210" i="8"/>
  <c r="BK187" i="8"/>
  <c r="J177" i="8"/>
  <c r="BK165" i="8"/>
  <c r="J162" i="8"/>
  <c r="BK154" i="8"/>
  <c r="BK148" i="8"/>
  <c r="BK136" i="8"/>
  <c r="BK188" i="8"/>
  <c r="J175" i="8"/>
  <c r="J165" i="8"/>
  <c r="BK164" i="8"/>
  <c r="BK141" i="8"/>
  <c r="J133" i="8"/>
  <c r="J302" i="8"/>
  <c r="J167" i="8"/>
  <c r="BK156" i="8"/>
  <c r="J148" i="8"/>
  <c r="BK147" i="8"/>
  <c r="BK157" i="8"/>
  <c r="BK236" i="8"/>
  <c r="J211" i="8"/>
  <c r="BK180" i="8"/>
  <c r="J190" i="8"/>
  <c r="BK251" i="8"/>
  <c r="J178" i="8"/>
  <c r="J119" i="9"/>
  <c r="J127" i="9"/>
  <c r="J134" i="9"/>
  <c r="BK124" i="9"/>
  <c r="BK312" i="10"/>
  <c r="BK245" i="10"/>
  <c r="J166" i="10"/>
  <c r="BK138" i="10"/>
  <c r="J235" i="10"/>
  <c r="BK174" i="10"/>
  <c r="J269" i="10"/>
  <c r="J206" i="10"/>
  <c r="J136" i="10"/>
  <c r="J354" i="10"/>
  <c r="BK284" i="10"/>
  <c r="J349" i="10"/>
  <c r="BK324" i="10"/>
  <c r="BK301" i="10"/>
  <c r="BK344" i="11"/>
  <c r="BK144" i="11"/>
  <c r="J124" i="11"/>
  <c r="BK360" i="11"/>
  <c r="J186" i="11"/>
  <c r="J144" i="12"/>
  <c r="J434" i="12"/>
  <c r="J419" i="12"/>
  <c r="J318" i="12"/>
  <c r="BK262" i="12"/>
  <c r="J183" i="12"/>
  <c r="BK159" i="12"/>
  <c r="J452" i="12"/>
  <c r="J443" i="12"/>
  <c r="J418" i="12"/>
  <c r="J336" i="12"/>
  <c r="BK260" i="12"/>
  <c r="J226" i="12"/>
  <c r="BK413" i="12"/>
  <c r="J343" i="12"/>
  <c r="BK264" i="12"/>
  <c r="J423" i="12"/>
  <c r="BK316" i="12"/>
  <c r="BK252" i="12"/>
  <c r="BK169" i="12"/>
  <c r="J373" i="12"/>
  <c r="BK175" i="12"/>
  <c r="BK5356" i="2"/>
  <c r="J5400" i="2"/>
  <c r="J5390" i="2"/>
  <c r="BK4570" i="2"/>
  <c r="BK4377" i="2"/>
  <c r="J4336" i="2"/>
  <c r="J4323" i="2"/>
  <c r="J4306" i="2"/>
  <c r="J4272" i="2"/>
  <c r="J4071" i="2"/>
  <c r="J3658" i="2"/>
  <c r="J3558" i="2"/>
  <c r="J2594" i="2"/>
  <c r="J2144" i="2"/>
  <c r="BK1660" i="2"/>
  <c r="BK1045" i="2"/>
  <c r="J974" i="2"/>
  <c r="BK3982" i="2"/>
  <c r="J3476" i="2"/>
  <c r="BK3374" i="2"/>
  <c r="BK3119" i="2"/>
  <c r="J2309" i="2"/>
  <c r="BK1984" i="2"/>
  <c r="J1827" i="2"/>
  <c r="BK1773" i="2"/>
  <c r="J1732" i="2"/>
  <c r="BK1671" i="2"/>
  <c r="BK1132" i="2"/>
  <c r="BK1028" i="2"/>
  <c r="J982" i="2"/>
  <c r="J320" i="2"/>
  <c r="BK262" i="2"/>
  <c r="J2592" i="2"/>
  <c r="J2187" i="2"/>
  <c r="BK1687" i="2"/>
  <c r="BK1118" i="2"/>
  <c r="BK641" i="2"/>
  <c r="J346" i="2"/>
  <c r="BK153" i="2"/>
  <c r="BK2367" i="2"/>
  <c r="J444" i="2"/>
  <c r="J264" i="2"/>
  <c r="J4881" i="2"/>
  <c r="J4278" i="2"/>
  <c r="J4042" i="2"/>
  <c r="J3973" i="2"/>
  <c r="BK3892" i="2"/>
  <c r="BK3793" i="2"/>
  <c r="J3702" i="2"/>
  <c r="BK3556" i="2"/>
  <c r="BK2417" i="2"/>
  <c r="BK2072" i="2"/>
  <c r="J1845" i="2"/>
  <c r="J1695" i="2"/>
  <c r="J1003" i="2"/>
  <c r="BK595" i="2"/>
  <c r="J347" i="2"/>
  <c r="J5229" i="2"/>
  <c r="J3541" i="2"/>
  <c r="BK1831" i="2"/>
  <c r="BK1744" i="2"/>
  <c r="BK1138" i="2"/>
  <c r="BK653" i="2"/>
  <c r="BK491" i="2"/>
  <c r="BK347" i="2"/>
  <c r="BK295" i="2"/>
  <c r="BK5171" i="2"/>
  <c r="J5088" i="2"/>
  <c r="J4686" i="2"/>
  <c r="BK4382" i="2"/>
  <c r="BK4357" i="2"/>
  <c r="J4325" i="2"/>
  <c r="J4254" i="2"/>
  <c r="J4083" i="2"/>
  <c r="BK4006" i="2"/>
  <c r="BK3952" i="2"/>
  <c r="BK3908" i="2"/>
  <c r="J3089" i="2"/>
  <c r="BK2360" i="2"/>
  <c r="J2163" i="2"/>
  <c r="BK1144" i="2"/>
  <c r="BK1038" i="2"/>
  <c r="BK1009" i="2"/>
  <c r="BK960" i="2"/>
  <c r="J284" i="2"/>
  <c r="J247" i="2"/>
  <c r="J162" i="2"/>
  <c r="J3934" i="2"/>
  <c r="BK3852" i="2"/>
  <c r="BK3702" i="2"/>
  <c r="J3256" i="2"/>
  <c r="BK3095" i="2"/>
  <c r="J2959" i="2"/>
  <c r="BK2656" i="2"/>
  <c r="J2548" i="2"/>
  <c r="BK2515" i="2"/>
  <c r="BK2488" i="2"/>
  <c r="BK1956" i="2"/>
  <c r="BK1818" i="2"/>
  <c r="BK1809" i="2"/>
  <c r="BK1742" i="2"/>
  <c r="BK1713" i="2"/>
  <c r="BK1673" i="2"/>
  <c r="J1656" i="2"/>
  <c r="J1135" i="2"/>
  <c r="BK1119" i="2"/>
  <c r="BK895" i="2"/>
  <c r="BK605" i="2"/>
  <c r="BK471" i="2"/>
  <c r="BK246" i="2"/>
  <c r="BK4263" i="2"/>
  <c r="BK4240" i="2"/>
  <c r="J4021" i="2"/>
  <c r="BK3964" i="2"/>
  <c r="J3904" i="2"/>
  <c r="BK3558" i="2"/>
  <c r="BK3256" i="2"/>
  <c r="J3099" i="2"/>
  <c r="BK2460" i="2"/>
  <c r="BK2050" i="2"/>
  <c r="BK1846" i="2"/>
  <c r="BK1656" i="2"/>
  <c r="BK1257" i="2"/>
  <c r="J612" i="2"/>
  <c r="J414" i="2"/>
  <c r="J287" i="2"/>
  <c r="BK259" i="2"/>
  <c r="BK3970" i="2"/>
  <c r="BK3925" i="2"/>
  <c r="BK3694" i="2"/>
  <c r="BK2929" i="2"/>
  <c r="J2350" i="2"/>
  <c r="BK1955" i="2"/>
  <c r="BK1688" i="2"/>
  <c r="BK1006" i="2"/>
  <c r="BK400" i="2"/>
  <c r="J3949" i="2"/>
  <c r="J3870" i="2"/>
  <c r="BK3274" i="2"/>
  <c r="BK3108" i="2"/>
  <c r="J2818" i="2"/>
  <c r="BK2338" i="2"/>
  <c r="J2153" i="2"/>
  <c r="BK1895" i="2"/>
  <c r="J1818" i="2"/>
  <c r="J1772" i="2"/>
  <c r="J1718" i="2"/>
  <c r="J233" i="3"/>
  <c r="J162" i="3"/>
  <c r="BK381" i="3"/>
  <c r="J369" i="3"/>
  <c r="J340" i="3"/>
  <c r="J254" i="3"/>
  <c r="J178" i="3"/>
  <c r="J130" i="6"/>
  <c r="J280" i="6"/>
  <c r="BK262" i="6"/>
  <c r="J231" i="6"/>
  <c r="J215" i="6"/>
  <c r="BK186" i="6"/>
  <c r="BK173" i="6"/>
  <c r="J170" i="6"/>
  <c r="BK158" i="6"/>
  <c r="J143" i="6"/>
  <c r="J129" i="6"/>
  <c r="J311" i="6"/>
  <c r="BK279" i="6"/>
  <c r="BK251" i="6"/>
  <c r="J225" i="6"/>
  <c r="J204" i="6"/>
  <c r="J183" i="6"/>
  <c r="BK170" i="6"/>
  <c r="BK149" i="6"/>
  <c r="J137" i="6"/>
  <c r="J295" i="6"/>
  <c r="J264" i="6"/>
  <c r="J239" i="6"/>
  <c r="J314" i="6"/>
  <c r="BK267" i="6"/>
  <c r="J246" i="6"/>
  <c r="J221" i="6"/>
  <c r="BK192" i="6"/>
  <c r="BK148" i="6"/>
  <c r="J317" i="6"/>
  <c r="BK297" i="6"/>
  <c r="BK209" i="6"/>
  <c r="BK157" i="6"/>
  <c r="J303" i="6"/>
  <c r="BK273" i="6"/>
  <c r="J213" i="6"/>
  <c r="BK172" i="6"/>
  <c r="BK231" i="7"/>
  <c r="BK215" i="7"/>
  <c r="BK201" i="7"/>
  <c r="J189" i="7"/>
  <c r="J149" i="7"/>
  <c r="BK186" i="7"/>
  <c r="J152" i="7"/>
  <c r="BK190" i="7"/>
  <c r="J173" i="7"/>
  <c r="BK143" i="7"/>
  <c r="BK128" i="7"/>
  <c r="BK199" i="7"/>
  <c r="J172" i="7"/>
  <c r="J139" i="7"/>
  <c r="BK209" i="7"/>
  <c r="J197" i="7"/>
  <c r="BK174" i="7"/>
  <c r="BK140" i="7"/>
  <c r="J219" i="7"/>
  <c r="J206" i="7"/>
  <c r="BK184" i="7"/>
  <c r="BK166" i="7"/>
  <c r="J129" i="7"/>
  <c r="BK147" i="7"/>
  <c r="BK308" i="8"/>
  <c r="J247" i="8"/>
  <c r="J298" i="8"/>
  <c r="J143" i="8"/>
  <c r="BK204" i="8"/>
  <c r="J225" i="8"/>
  <c r="J208" i="8"/>
  <c r="J181" i="8"/>
  <c r="BK149" i="8"/>
  <c r="BK280" i="8"/>
  <c r="BK270" i="8"/>
  <c r="J132" i="8"/>
  <c r="J264" i="8"/>
  <c r="J248" i="8"/>
  <c r="BK235" i="8"/>
  <c r="BK190" i="8"/>
  <c r="BK142" i="8"/>
  <c r="BK194" i="8"/>
  <c r="BK140" i="8"/>
  <c r="BK181" i="8"/>
  <c r="J128" i="9"/>
  <c r="J130" i="9"/>
  <c r="J135" i="9"/>
  <c r="BK127" i="9"/>
  <c r="BK327" i="10"/>
  <c r="BK235" i="10"/>
  <c r="J177" i="10"/>
  <c r="BK136" i="10"/>
  <c r="BK332" i="10"/>
  <c r="BK212" i="10"/>
  <c r="J160" i="10"/>
  <c r="BK339" i="10"/>
  <c r="J308" i="10"/>
  <c r="BK363" i="10"/>
  <c r="BK300" i="10"/>
  <c r="BK220" i="10"/>
  <c r="J140" i="10"/>
  <c r="J327" i="10"/>
  <c r="BK256" i="10"/>
  <c r="BK233" i="10"/>
  <c r="J186" i="10"/>
  <c r="J168" i="10"/>
  <c r="BK158" i="10"/>
  <c r="J321" i="10"/>
  <c r="J205" i="10"/>
  <c r="J350" i="10"/>
  <c r="BK269" i="10"/>
  <c r="J323" i="10"/>
  <c r="BK305" i="10"/>
  <c r="BK259" i="10"/>
  <c r="BK197" i="10"/>
  <c r="BK144" i="10"/>
  <c r="BK349" i="11"/>
  <c r="BK328" i="11"/>
  <c r="J192" i="11"/>
  <c r="J366" i="11"/>
  <c r="BK351" i="11"/>
  <c r="J323" i="11"/>
  <c r="BK281" i="11"/>
  <c r="BK160" i="11"/>
  <c r="J383" i="11"/>
  <c r="J363" i="11"/>
  <c r="J326" i="11"/>
  <c r="J188" i="11"/>
  <c r="BK122" i="11"/>
  <c r="J138" i="11"/>
  <c r="J141" i="11"/>
  <c r="J142" i="11"/>
  <c r="BK132" i="11"/>
  <c r="J198" i="11"/>
  <c r="BK339" i="11"/>
  <c r="BK156" i="11"/>
  <c r="J309" i="11"/>
  <c r="J184" i="11"/>
  <c r="J355" i="11"/>
  <c r="BK331" i="11"/>
  <c r="J295" i="11"/>
  <c r="BK199" i="11"/>
  <c r="BK295" i="11"/>
  <c r="BK326" i="11"/>
  <c r="J263" i="11"/>
  <c r="BK152" i="11"/>
  <c r="BK457" i="12"/>
  <c r="J357" i="12"/>
  <c r="J454" i="12"/>
  <c r="BK357" i="12"/>
  <c r="BK370" i="12"/>
  <c r="J334" i="12"/>
  <c r="BK279" i="12"/>
  <c r="BK238" i="12"/>
  <c r="BK155" i="12"/>
  <c r="J441" i="12"/>
  <c r="BK433" i="12"/>
  <c r="BK353" i="12"/>
  <c r="J333" i="12"/>
  <c r="J284" i="12"/>
  <c r="BK217" i="12"/>
  <c r="J165" i="12"/>
  <c r="BK463" i="12"/>
  <c r="BK450" i="12"/>
  <c r="BK440" i="12"/>
  <c r="BK355" i="12"/>
  <c r="BK309" i="12"/>
  <c r="J237" i="12"/>
  <c r="BK147" i="12"/>
  <c r="J381" i="12"/>
  <c r="BK304" i="12"/>
  <c r="J427" i="12"/>
  <c r="J370" i="12"/>
  <c r="J279" i="12"/>
  <c r="J186" i="12"/>
  <c r="J380" i="12"/>
  <c r="BK332" i="12"/>
  <c r="BK161" i="12"/>
  <c r="BK342" i="12"/>
  <c r="BK292" i="12"/>
  <c r="BK134" i="12"/>
  <c r="J238" i="12"/>
  <c r="J145" i="12"/>
  <c r="J189" i="12"/>
  <c r="BK235" i="12"/>
  <c r="J123" i="13"/>
  <c r="J128" i="14"/>
  <c r="BK121" i="14"/>
  <c r="J5234" i="2"/>
  <c r="BK5005" i="2"/>
  <c r="J4696" i="2"/>
  <c r="J4357" i="2"/>
  <c r="J4231" i="2"/>
  <c r="BK4009" i="2"/>
  <c r="BK3779" i="2"/>
  <c r="J3638" i="2"/>
  <c r="J3523" i="2"/>
  <c r="BK3446" i="2"/>
  <c r="BK2372" i="2"/>
  <c r="BK1786" i="2"/>
  <c r="J1683" i="2"/>
  <c r="J1132" i="2"/>
  <c r="J960" i="2"/>
  <c r="BK470" i="2"/>
  <c r="BK3221" i="2"/>
  <c r="BK2516" i="2"/>
  <c r="BK2201" i="2"/>
  <c r="J1786" i="2"/>
  <c r="J1720" i="2"/>
  <c r="J641" i="2"/>
  <c r="BK482" i="2"/>
  <c r="J2557" i="2"/>
  <c r="J2348" i="2"/>
  <c r="BK1813" i="2"/>
  <c r="BK1697" i="2"/>
  <c r="BK453" i="2"/>
  <c r="BK5393" i="2"/>
  <c r="BK5342" i="2"/>
  <c r="BK5172" i="2"/>
  <c r="BK5089" i="2"/>
  <c r="J4931" i="2"/>
  <c r="J4775" i="2"/>
  <c r="J4570" i="2"/>
  <c r="BK4384" i="2"/>
  <c r="BK4315" i="2"/>
  <c r="J4236" i="2"/>
  <c r="J4052" i="2"/>
  <c r="BK4030" i="2"/>
  <c r="BK3973" i="2"/>
  <c r="J3710" i="2"/>
  <c r="BK3650" i="2"/>
  <c r="J3494" i="2"/>
  <c r="BK3117" i="2"/>
  <c r="BK2809" i="2"/>
  <c r="J2369" i="2"/>
  <c r="J1945" i="2"/>
  <c r="J1696" i="2"/>
  <c r="J1045" i="2"/>
  <c r="BK905" i="2"/>
  <c r="J617" i="2"/>
  <c r="BK5385" i="2"/>
  <c r="J4612" i="2"/>
  <c r="J4368" i="2"/>
  <c r="J4334" i="2"/>
  <c r="BK4321" i="2"/>
  <c r="BK4300" i="2"/>
  <c r="BK4260" i="2"/>
  <c r="BK4169" i="2"/>
  <c r="BK3734" i="2"/>
  <c r="J3581" i="2"/>
  <c r="BK3109" i="2"/>
  <c r="J2264" i="2"/>
  <c r="BK1841" i="2"/>
  <c r="J1676" i="2"/>
  <c r="J1049" i="2"/>
  <c r="J973" i="2"/>
  <c r="BK3611" i="2"/>
  <c r="J3469" i="2"/>
  <c r="J3117" i="2"/>
  <c r="J1764" i="2"/>
  <c r="J1694" i="2"/>
  <c r="J1143" i="2"/>
  <c r="J1004" i="2"/>
  <c r="BK485" i="2"/>
  <c r="BK280" i="2"/>
  <c r="J257" i="2"/>
  <c r="BK2594" i="2"/>
  <c r="BK2489" i="2"/>
  <c r="J1838" i="2"/>
  <c r="BK1401" i="2"/>
  <c r="J942" i="2"/>
  <c r="BK591" i="2"/>
  <c r="BK254" i="2"/>
  <c r="BK5002" i="2"/>
  <c r="BK4556" i="2"/>
  <c r="J4367" i="2"/>
  <c r="J4343" i="2"/>
  <c r="J4327" i="2"/>
  <c r="J4291" i="2"/>
  <c r="J4227" i="2"/>
  <c r="BK3518" i="2"/>
  <c r="BK3182" i="2"/>
  <c r="J2945" i="2"/>
  <c r="J2597" i="2"/>
  <c r="J2360" i="2"/>
  <c r="BK405" i="2"/>
  <c r="J263" i="2"/>
  <c r="J4876" i="2"/>
  <c r="BK4561" i="2"/>
  <c r="BK4244" i="2"/>
  <c r="BK4046" i="2"/>
  <c r="J3994" i="2"/>
  <c r="BK3876" i="2"/>
  <c r="BK3739" i="2"/>
  <c r="BK3678" i="2"/>
  <c r="J3551" i="2"/>
  <c r="BK2221" i="2"/>
  <c r="BK2048" i="2"/>
  <c r="BK1731" i="2"/>
  <c r="BK1123" i="2"/>
  <c r="J611" i="2"/>
  <c r="J355" i="2"/>
  <c r="BK253" i="2"/>
  <c r="BK5173" i="2"/>
  <c r="J5133" i="2"/>
  <c r="BK2161" i="2"/>
  <c r="J1262" i="2"/>
  <c r="BK1042" i="2"/>
  <c r="BK1005" i="2"/>
  <c r="BK346" i="2"/>
  <c r="BK279" i="2"/>
  <c r="J253" i="2"/>
  <c r="BK219" i="2"/>
  <c r="BK4015" i="2"/>
  <c r="J3937" i="2"/>
  <c r="BK3900" i="2"/>
  <c r="BK3714" i="2"/>
  <c r="BK3575" i="2"/>
  <c r="J3374" i="2"/>
  <c r="J3111" i="2"/>
  <c r="BK3087" i="2"/>
  <c r="J2947" i="2"/>
  <c r="BK2715" i="2"/>
  <c r="BK2600" i="2"/>
  <c r="BK612" i="2"/>
  <c r="BK476" i="2"/>
  <c r="J324" i="2"/>
  <c r="BK222" i="2"/>
  <c r="BK4250" i="2"/>
  <c r="J4169" i="2"/>
  <c r="J4048" i="2"/>
  <c r="J4009" i="2"/>
  <c r="BK3943" i="2"/>
  <c r="BK3866" i="2"/>
  <c r="BK3194" i="2"/>
  <c r="J3079" i="2"/>
  <c r="BK2599" i="2"/>
  <c r="BK2459" i="2"/>
  <c r="J1990" i="2"/>
  <c r="J1658" i="2"/>
  <c r="J1138" i="2"/>
  <c r="BK744" i="2"/>
  <c r="J615" i="2"/>
  <c r="BK611" i="2"/>
  <c r="J478" i="2"/>
  <c r="J400" i="2"/>
  <c r="BK273" i="2"/>
  <c r="BK4003" i="2"/>
  <c r="BK3961" i="2"/>
  <c r="BK3931" i="2"/>
  <c r="J3726" i="2"/>
  <c r="BK3682" i="2"/>
  <c r="BK3331" i="2"/>
  <c r="J2459" i="2"/>
  <c r="J2235" i="2"/>
  <c r="J1969" i="2"/>
  <c r="J1922" i="2"/>
  <c r="J1269" i="2"/>
  <c r="J905" i="2"/>
  <c r="BK281" i="2"/>
  <c r="J3952" i="2"/>
  <c r="J3925" i="2"/>
  <c r="BK3281" i="2"/>
  <c r="BK3238" i="2"/>
  <c r="J3286" i="2"/>
  <c r="J2598" i="2"/>
  <c r="BK2527" i="2"/>
  <c r="BK1763" i="2"/>
  <c r="J1739" i="2"/>
  <c r="J393" i="3"/>
  <c r="J370" i="3"/>
  <c r="BK231" i="3"/>
  <c r="J168" i="3"/>
  <c r="BK393" i="3"/>
  <c r="BK379" i="3"/>
  <c r="J358" i="3"/>
  <c r="J280" i="3"/>
  <c r="BK162" i="3"/>
  <c r="J165" i="3"/>
  <c r="BK373" i="3"/>
  <c r="J159" i="3"/>
  <c r="J303" i="3"/>
  <c r="BK159" i="3"/>
  <c r="BK358" i="3"/>
  <c r="BK165" i="3"/>
  <c r="J140" i="4"/>
  <c r="J130" i="4"/>
  <c r="J126" i="4"/>
  <c r="J123" i="4"/>
  <c r="J134" i="4"/>
  <c r="BK125" i="4"/>
  <c r="J141" i="4"/>
  <c r="J136" i="4"/>
  <c r="J121" i="4"/>
  <c r="BK128" i="4"/>
  <c r="BK275" i="5"/>
  <c r="J266" i="5"/>
  <c r="BK256" i="5"/>
  <c r="BK248" i="5"/>
  <c r="J238" i="5"/>
  <c r="BK228" i="5"/>
  <c r="J265" i="6"/>
  <c r="J228" i="6"/>
  <c r="J228" i="7"/>
  <c r="J208" i="7"/>
  <c r="BK180" i="7"/>
  <c r="J201" i="7"/>
  <c r="J168" i="7"/>
  <c r="J134" i="7"/>
  <c r="J253" i="8"/>
  <c r="BK297" i="10"/>
  <c r="J267" i="10"/>
  <c r="BK214" i="10"/>
  <c r="J173" i="10"/>
  <c r="BK166" i="10"/>
  <c r="J359" i="10"/>
  <c r="J238" i="10"/>
  <c r="J204" i="10"/>
  <c r="J348" i="10"/>
  <c r="J273" i="10"/>
  <c r="J243" i="10"/>
  <c r="J191" i="10"/>
  <c r="J178" i="10"/>
  <c r="J149" i="10"/>
  <c r="BK355" i="10"/>
  <c r="J305" i="10"/>
  <c r="BK345" i="11"/>
  <c r="BK307" i="11"/>
  <c r="J275" i="11"/>
  <c r="J152" i="11"/>
  <c r="BK382" i="11"/>
  <c r="BK362" i="11"/>
  <c r="J333" i="11"/>
  <c r="BK301" i="11"/>
  <c r="J196" i="11"/>
  <c r="BK121" i="11"/>
  <c r="J368" i="11"/>
  <c r="J374" i="11"/>
  <c r="BK139" i="11"/>
  <c r="J164" i="11"/>
  <c r="BK166" i="11"/>
  <c r="BK441" i="12"/>
  <c r="BK347" i="12"/>
  <c r="BK373" i="12"/>
  <c r="J348" i="12"/>
  <c r="J309" i="12"/>
  <c r="BK249" i="12"/>
  <c r="BK361" i="12"/>
  <c r="BK335" i="12"/>
  <c r="BK269" i="12"/>
  <c r="J247" i="12"/>
  <c r="BK150" i="12"/>
  <c r="BK423" i="12"/>
  <c r="BK331" i="12"/>
  <c r="J259" i="12"/>
  <c r="BK425" i="12"/>
  <c r="J214" i="12"/>
  <c r="J176" i="12"/>
  <c r="J379" i="12"/>
  <c r="BK333" i="12"/>
  <c r="BK142" i="12"/>
  <c r="BK237" i="12"/>
  <c r="BK179" i="12"/>
  <c r="J292" i="12"/>
  <c r="BK247" i="12"/>
  <c r="BK222" i="12"/>
  <c r="BK233" i="12"/>
  <c r="BK124" i="13"/>
  <c r="BK127" i="14"/>
  <c r="BK125" i="14"/>
  <c r="BK218" i="5"/>
  <c r="BK138" i="5"/>
  <c r="BK211" i="5"/>
  <c r="J189" i="5"/>
  <c r="J170" i="5"/>
  <c r="BK145" i="5"/>
  <c r="J121" i="5"/>
  <c r="BK216" i="5"/>
  <c r="J186" i="5"/>
  <c r="J168" i="5"/>
  <c r="BK150" i="5"/>
  <c r="J156" i="5"/>
  <c r="BK302" i="6"/>
  <c r="BK198" i="6"/>
  <c r="BK168" i="6"/>
  <c r="J145" i="6"/>
  <c r="J289" i="6"/>
  <c r="J252" i="6"/>
  <c r="J207" i="6"/>
  <c r="BK184" i="6"/>
  <c r="J175" i="6"/>
  <c r="J166" i="6"/>
  <c r="BK151" i="6"/>
  <c r="J132" i="6"/>
  <c r="BK299" i="6"/>
  <c r="J282" i="6"/>
  <c r="BK265" i="6"/>
  <c r="J235" i="6"/>
  <c r="BK215" i="6"/>
  <c r="BK180" i="6"/>
  <c r="J161" i="6"/>
  <c r="BK141" i="6"/>
  <c r="BK130" i="6"/>
  <c r="BK301" i="6"/>
  <c r="BK275" i="6"/>
  <c r="J217" i="6"/>
  <c r="J244" i="6"/>
  <c r="J202" i="6"/>
  <c r="BK159" i="6"/>
  <c r="BK314" i="6"/>
  <c r="J288" i="6"/>
  <c r="J234" i="6"/>
  <c r="BK288" i="6"/>
  <c r="BK203" i="7"/>
  <c r="BK159" i="7"/>
  <c r="J296" i="8"/>
  <c r="BK261" i="8"/>
  <c r="BK208" i="8"/>
  <c r="J131" i="8"/>
  <c r="J267" i="8"/>
  <c r="J249" i="8"/>
  <c r="J260" i="10"/>
  <c r="J199" i="10"/>
  <c r="J167" i="10"/>
  <c r="BK342" i="10"/>
  <c r="J270" i="10"/>
  <c r="J346" i="10"/>
  <c r="J335" i="10"/>
  <c r="J262" i="10"/>
  <c r="BK165" i="10"/>
  <c r="BK333" i="11"/>
  <c r="BK137" i="11"/>
  <c r="BK131" i="11"/>
  <c r="J279" i="11"/>
  <c r="J143" i="11"/>
  <c r="BK303" i="11"/>
  <c r="J174" i="11"/>
  <c r="BK347" i="11"/>
  <c r="BK311" i="11"/>
  <c r="J261" i="11"/>
  <c r="BK327" i="11"/>
  <c r="BK342" i="11"/>
  <c r="J313" i="11"/>
  <c r="BK269" i="11"/>
  <c r="J166" i="11"/>
  <c r="BK461" i="12"/>
  <c r="BK444" i="12"/>
  <c r="BK133" i="12"/>
  <c r="BK418" i="12"/>
  <c r="J456" i="12"/>
  <c r="BK363" i="12"/>
  <c r="J338" i="12"/>
  <c r="J269" i="12"/>
  <c r="BK232" i="12"/>
  <c r="BK162" i="12"/>
  <c r="J444" i="12"/>
  <c r="BK435" i="12"/>
  <c r="J432" i="12"/>
  <c r="BK350" i="12"/>
  <c r="J316" i="12"/>
  <c r="J265" i="12"/>
  <c r="BK167" i="12"/>
  <c r="BK140" i="12"/>
  <c r="BK451" i="12"/>
  <c r="J150" i="12"/>
  <c r="J349" i="12"/>
  <c r="J288" i="12"/>
  <c r="J249" i="12"/>
  <c r="J181" i="12"/>
  <c r="J161" i="12"/>
  <c r="BK420" i="12"/>
  <c r="BK338" i="12"/>
  <c r="BK244" i="12"/>
  <c r="J420" i="12"/>
  <c r="J340" i="12"/>
  <c r="J246" i="12"/>
  <c r="BK135" i="12"/>
  <c r="BK376" i="12"/>
  <c r="J320" i="12"/>
  <c r="BK160" i="12"/>
  <c r="BK5229" i="2"/>
  <c r="J2600" i="2"/>
  <c r="J2409" i="2"/>
  <c r="BK2219" i="2"/>
  <c r="BK1897" i="2"/>
  <c r="BK1764" i="2"/>
  <c r="J1744" i="2"/>
  <c r="J1264" i="2"/>
  <c r="J1118" i="2"/>
  <c r="BK616" i="2"/>
  <c r="BK360" i="2"/>
  <c r="BK244" i="2"/>
  <c r="J2555" i="2"/>
  <c r="J2460" i="2"/>
  <c r="J2338" i="2"/>
  <c r="J1851" i="2"/>
  <c r="J1776" i="2"/>
  <c r="BK1720" i="2"/>
  <c r="J1125" i="2"/>
  <c r="J470" i="2"/>
  <c r="BK5399" i="2"/>
  <c r="J5384" i="2"/>
  <c r="BK5234" i="2"/>
  <c r="J5175" i="2"/>
  <c r="BK5048" i="2"/>
  <c r="BK4928" i="2"/>
  <c r="J4776" i="2"/>
  <c r="BK4686" i="2"/>
  <c r="J4385" i="2"/>
  <c r="J4361" i="2"/>
  <c r="BK4323" i="2"/>
  <c r="BK4281" i="2"/>
  <c r="J4141" i="2"/>
  <c r="J4046" i="2"/>
  <c r="J3991" i="2"/>
  <c r="J3846" i="2"/>
  <c r="J3698" i="2"/>
  <c r="J3596" i="2"/>
  <c r="J3297" i="2"/>
  <c r="BK2931" i="2"/>
  <c r="BK2543" i="2"/>
  <c r="J2292" i="2"/>
  <c r="BK1964" i="2"/>
  <c r="J1652" i="2"/>
  <c r="J1001" i="2"/>
  <c r="BK484" i="2"/>
  <c r="BK267" i="2"/>
  <c r="J895" i="2"/>
  <c r="J3281" i="2"/>
  <c r="BK2309" i="2"/>
  <c r="J1841" i="2"/>
  <c r="BK1800" i="2"/>
  <c r="J381" i="3"/>
  <c r="J249" i="3"/>
  <c r="J151" i="3"/>
  <c r="BK377" i="3"/>
  <c r="BK307" i="3"/>
  <c r="J359" i="3"/>
  <c r="BK183" i="3"/>
  <c r="J286" i="3"/>
  <c r="J376" i="3"/>
  <c r="J144" i="4"/>
  <c r="J135" i="4"/>
  <c r="BK129" i="4"/>
  <c r="J122" i="4"/>
  <c r="BK141" i="4"/>
  <c r="BK140" i="4"/>
  <c r="BK126" i="4"/>
  <c r="BK122" i="4"/>
  <c r="BK269" i="5"/>
  <c r="BK257" i="5"/>
  <c r="BK233" i="5"/>
  <c r="J220" i="5"/>
  <c r="J198" i="5"/>
  <c r="BK177" i="5"/>
  <c r="BK276" i="5"/>
  <c r="BK252" i="5"/>
  <c r="J243" i="5"/>
  <c r="BK215" i="5"/>
  <c r="BK149" i="5"/>
  <c r="BK142" i="5"/>
  <c r="J125" i="5"/>
  <c r="BK272" i="5"/>
  <c r="BK258" i="5"/>
  <c r="BK240" i="5"/>
  <c r="BK234" i="5"/>
  <c r="J239" i="5"/>
  <c r="J201" i="5"/>
  <c r="J180" i="5"/>
  <c r="BK128" i="5"/>
  <c r="BK214" i="5"/>
  <c r="J185" i="5"/>
  <c r="BK156" i="5"/>
  <c r="J132" i="5"/>
  <c r="BK119" i="5"/>
  <c r="J217" i="5"/>
  <c r="J206" i="5"/>
  <c r="BK185" i="5"/>
  <c r="BK154" i="5"/>
  <c r="J142" i="5"/>
  <c r="J133" i="5"/>
  <c r="BK125" i="5"/>
  <c r="J287" i="6"/>
  <c r="BK228" i="6"/>
  <c r="J173" i="6"/>
  <c r="J157" i="6"/>
  <c r="J133" i="6"/>
  <c r="J276" i="6"/>
  <c r="BK253" i="6"/>
  <c r="BK220" i="6"/>
  <c r="BK187" i="6"/>
  <c r="J178" i="6"/>
  <c r="BK165" i="6"/>
  <c r="J142" i="6"/>
  <c r="J136" i="6"/>
  <c r="BK303" i="6"/>
  <c r="BK285" i="6"/>
  <c r="J258" i="6"/>
  <c r="BK249" i="6"/>
  <c r="BK236" i="6"/>
  <c r="BK221" i="6"/>
  <c r="J196" i="6"/>
  <c r="BK178" i="6"/>
  <c r="BK164" i="6"/>
  <c r="J139" i="6"/>
  <c r="J312" i="6"/>
  <c r="BK287" i="6"/>
  <c r="BK263" i="6"/>
  <c r="BK231" i="6"/>
  <c r="J304" i="6"/>
  <c r="J275" i="6"/>
  <c r="J261" i="6"/>
  <c r="J251" i="6"/>
  <c r="BK225" i="6"/>
  <c r="BK196" i="6"/>
  <c r="BK177" i="6"/>
  <c r="J152" i="6"/>
  <c r="BK128" i="6"/>
  <c r="J308" i="6"/>
  <c r="BK289" i="6"/>
  <c r="BK247" i="6"/>
  <c r="J169" i="6"/>
  <c r="BK311" i="6"/>
  <c r="BK257" i="6"/>
  <c r="J206" i="6"/>
  <c r="BK175" i="6"/>
  <c r="J144" i="7"/>
  <c r="BK207" i="7"/>
  <c r="BK183" i="7"/>
  <c r="J155" i="7"/>
  <c r="BK127" i="7"/>
  <c r="J211" i="7"/>
  <c r="J177" i="7"/>
  <c r="J153" i="7"/>
  <c r="BK158" i="7"/>
  <c r="BK129" i="7"/>
  <c r="J281" i="8"/>
  <c r="BK160" i="8"/>
  <c r="J140" i="8"/>
  <c r="BK289" i="8"/>
  <c r="BK145" i="8"/>
  <c r="J141" i="8"/>
  <c r="BK307" i="8"/>
  <c r="BK276" i="8"/>
  <c r="J209" i="8"/>
  <c r="BK275" i="8"/>
  <c r="BK249" i="8"/>
  <c r="BK232" i="8"/>
  <c r="J215" i="8"/>
  <c r="BK196" i="8"/>
  <c r="J154" i="8"/>
  <c r="BK131" i="8"/>
  <c r="J271" i="8"/>
  <c r="BK135" i="8"/>
  <c r="BK269" i="8"/>
  <c r="J245" i="8"/>
  <c r="BK214" i="8"/>
  <c r="J186" i="8"/>
  <c r="J137" i="8"/>
  <c r="BK161" i="8"/>
  <c r="J199" i="8"/>
  <c r="BK131" i="9"/>
  <c r="J126" i="9"/>
  <c r="BK236" i="10"/>
  <c r="BK169" i="10"/>
  <c r="BK134" i="10"/>
  <c r="J326" i="10"/>
  <c r="BK267" i="10"/>
  <c r="BK204" i="10"/>
  <c r="BK277" i="10"/>
  <c r="BK251" i="10"/>
  <c r="J179" i="10"/>
  <c r="BK153" i="10"/>
  <c r="BK352" i="10"/>
  <c r="BK293" i="10"/>
  <c r="BK152" i="10"/>
  <c r="J361" i="10"/>
  <c r="BK224" i="10"/>
  <c r="J339" i="10"/>
  <c r="J295" i="10"/>
  <c r="BK249" i="10"/>
  <c r="BK229" i="10"/>
  <c r="BK181" i="10"/>
  <c r="BK341" i="10"/>
  <c r="BK279" i="10"/>
  <c r="J356" i="10"/>
  <c r="J279" i="10"/>
  <c r="BK337" i="10"/>
  <c r="BK310" i="10"/>
  <c r="J250" i="10"/>
  <c r="J378" i="11"/>
  <c r="J293" i="11"/>
  <c r="J372" i="11"/>
  <c r="J370" i="11"/>
  <c r="BK355" i="11"/>
  <c r="BK340" i="11"/>
  <c r="BK265" i="11"/>
  <c r="BK154" i="11"/>
  <c r="BK384" i="11"/>
  <c r="BK334" i="11"/>
  <c r="J305" i="11"/>
  <c r="J362" i="11"/>
  <c r="J379" i="11"/>
  <c r="J365" i="11"/>
  <c r="BK262" i="11"/>
  <c r="J172" i="11"/>
  <c r="J136" i="11"/>
  <c r="J199" i="11"/>
  <c r="J119" i="11"/>
  <c r="BK305" i="11"/>
  <c r="BK138" i="11"/>
  <c r="BK443" i="12"/>
  <c r="BK364" i="12"/>
  <c r="BK419" i="12"/>
  <c r="J358" i="12"/>
  <c r="J267" i="12"/>
  <c r="BK203" i="12"/>
  <c r="J139" i="12"/>
  <c r="J439" i="12"/>
  <c r="J433" i="12"/>
  <c r="J422" i="12"/>
  <c r="J330" i="12"/>
  <c r="BK271" i="12"/>
  <c r="BK214" i="12"/>
  <c r="J160" i="12"/>
  <c r="J132" i="12"/>
  <c r="BK448" i="12"/>
  <c r="J158" i="12"/>
  <c r="J360" i="12"/>
  <c r="J324" i="12"/>
  <c r="J251" i="12"/>
  <c r="J171" i="12"/>
  <c r="J421" i="12"/>
  <c r="BK362" i="12"/>
  <c r="BK296" i="12"/>
  <c r="J416" i="12"/>
  <c r="J283" i="12"/>
  <c r="J203" i="12"/>
  <c r="BK143" i="12"/>
  <c r="BK258" i="12"/>
  <c r="J159" i="12"/>
  <c r="J335" i="12"/>
  <c r="J276" i="12"/>
  <c r="BK213" i="12"/>
  <c r="BK256" i="12"/>
  <c r="BK170" i="12"/>
  <c r="BK174" i="12"/>
  <c r="BK183" i="12"/>
  <c r="BK129" i="14"/>
  <c r="J127" i="14"/>
  <c r="J5342" i="2"/>
  <c r="J5399" i="2"/>
  <c r="BK5384" i="2"/>
  <c r="J4610" i="2"/>
  <c r="BK4374" i="2"/>
  <c r="BK4328" i="2"/>
  <c r="J4315" i="2"/>
  <c r="J4294" i="2"/>
  <c r="J4257" i="2"/>
  <c r="J4044" i="2"/>
  <c r="J3654" i="2"/>
  <c r="J3584" i="2"/>
  <c r="BK3111" i="2"/>
  <c r="J2372" i="2"/>
  <c r="BK1851" i="2"/>
  <c r="J1688" i="2"/>
  <c r="BK975" i="2"/>
  <c r="J3603" i="2"/>
  <c r="J3142" i="2"/>
  <c r="BK1755" i="2"/>
  <c r="BK1276" i="2"/>
  <c r="J1030" i="2"/>
  <c r="BK981" i="2"/>
  <c r="J281" i="2"/>
  <c r="J150" i="2"/>
  <c r="BK2203" i="2"/>
  <c r="BK1730" i="2"/>
  <c r="J1115" i="2"/>
  <c r="J635" i="2"/>
  <c r="J188" i="2"/>
  <c r="BK4612" i="2"/>
  <c r="J4382" i="2"/>
  <c r="J158" i="2"/>
  <c r="BK4562" i="2"/>
  <c r="BK4083" i="2"/>
  <c r="BK4018" i="2"/>
  <c r="BK3919" i="2"/>
  <c r="J3811" i="2"/>
  <c r="J3650" i="2"/>
  <c r="BK2593" i="2"/>
  <c r="J2370" i="2"/>
  <c r="J2201" i="2"/>
  <c r="BK1945" i="2"/>
  <c r="J1702" i="2"/>
  <c r="BK997" i="2"/>
  <c r="BK594" i="2"/>
  <c r="BK334" i="2"/>
  <c r="J5090" i="2"/>
  <c r="BK4907" i="2"/>
  <c r="BK4609" i="2"/>
  <c r="J3618" i="2"/>
  <c r="BK3602" i="2"/>
  <c r="BK3573" i="2"/>
  <c r="BK3367" i="2"/>
  <c r="J2390" i="2"/>
  <c r="BK2155" i="2"/>
  <c r="J1806" i="2"/>
  <c r="BK1694" i="2"/>
  <c r="BK1017" i="2"/>
  <c r="BK609" i="2"/>
  <c r="BK386" i="2"/>
  <c r="BK345" i="2"/>
  <c r="J235" i="2"/>
  <c r="BK5167" i="2"/>
  <c r="J5003" i="2"/>
  <c r="J4889" i="2"/>
  <c r="J4556" i="2"/>
  <c r="J4366" i="2"/>
  <c r="BK4332" i="2"/>
  <c r="J4269" i="2"/>
  <c r="J4127" i="2"/>
  <c r="J4040" i="2"/>
  <c r="J3985" i="2"/>
  <c r="J3593" i="2"/>
  <c r="BK3099" i="2"/>
  <c r="BK2293" i="2"/>
  <c r="BK1663" i="2"/>
  <c r="BK1134" i="2"/>
  <c r="BK1030" i="2"/>
  <c r="BK1000" i="2"/>
  <c r="BK942" i="2"/>
  <c r="J267" i="2"/>
  <c r="J2543" i="2"/>
  <c r="BK2237" i="2"/>
  <c r="J1820" i="2"/>
  <c r="J1812" i="2"/>
  <c r="BK1762" i="2"/>
  <c r="J1741" i="2"/>
  <c r="J1705" i="2"/>
  <c r="J1660" i="2"/>
  <c r="J1127" i="2"/>
  <c r="J1042" i="2"/>
  <c r="BK973" i="2"/>
  <c r="BK617" i="2"/>
  <c r="BK554" i="2"/>
  <c r="BK365" i="2"/>
  <c r="BK232" i="2"/>
  <c r="BK4254" i="2"/>
  <c r="BK4071" i="2"/>
  <c r="J4018" i="2"/>
  <c r="J3900" i="2"/>
  <c r="J3779" i="2"/>
  <c r="J3718" i="2"/>
  <c r="BK3587" i="2"/>
  <c r="BK3476" i="2"/>
  <c r="J3221" i="2"/>
  <c r="J2509" i="2"/>
  <c r="BK2289" i="2"/>
  <c r="BK1988" i="2"/>
  <c r="BK1693" i="2"/>
  <c r="BK1259" i="2"/>
  <c r="J618" i="2"/>
  <c r="J594" i="2"/>
  <c r="BK399" i="2"/>
  <c r="J266" i="2"/>
  <c r="BK3976" i="2"/>
  <c r="BK3955" i="2"/>
  <c r="J3815" i="2"/>
  <c r="J3646" i="2"/>
  <c r="J3365" i="2"/>
  <c r="BK2390" i="2"/>
  <c r="J1979" i="2"/>
  <c r="J1687" i="2"/>
  <c r="BK1135" i="2"/>
  <c r="BK324" i="2"/>
  <c r="BK3946" i="2"/>
  <c r="J3858" i="2"/>
  <c r="BK3270" i="2"/>
  <c r="J3288" i="2"/>
  <c r="J2545" i="2"/>
  <c r="J2050" i="2"/>
  <c r="BK1827" i="2"/>
  <c r="J1810" i="2"/>
  <c r="BK1705" i="2"/>
  <c r="BK389" i="3"/>
  <c r="BK388" i="3" s="1"/>
  <c r="J388" i="3" s="1"/>
  <c r="J103" i="3" s="1"/>
  <c r="BK280" i="3"/>
  <c r="J174" i="3"/>
  <c r="BK126" i="3"/>
  <c r="BK357" i="3"/>
  <c r="BK260" i="3"/>
  <c r="BK233" i="3"/>
  <c r="BK174" i="3"/>
  <c r="BK340" i="3"/>
  <c r="BK151" i="3"/>
  <c r="BK376" i="3"/>
  <c r="BK385" i="3"/>
  <c r="J357" i="3"/>
  <c r="J171" i="3"/>
  <c r="J189" i="3"/>
  <c r="BK139" i="4"/>
  <c r="J131" i="4"/>
  <c r="J125" i="4"/>
  <c r="J119" i="4"/>
  <c r="J143" i="4"/>
  <c r="BK144" i="4"/>
  <c r="BK135" i="4"/>
  <c r="BK123" i="4"/>
  <c r="J124" i="4"/>
  <c r="J274" i="5"/>
  <c r="J259" i="5"/>
  <c r="J250" i="5"/>
  <c r="BK226" i="5"/>
  <c r="J200" i="5"/>
  <c r="BK182" i="5"/>
  <c r="J174" i="5"/>
  <c r="J277" i="5"/>
  <c r="J272" i="5"/>
  <c r="J234" i="5"/>
  <c r="BK209" i="5"/>
  <c r="BK191" i="5"/>
  <c r="J182" i="5"/>
  <c r="BK178" i="5"/>
  <c r="J167" i="5"/>
  <c r="J153" i="5"/>
  <c r="BK131" i="5"/>
  <c r="J265" i="5"/>
  <c r="J248" i="5"/>
  <c r="BK236" i="5"/>
  <c r="BK225" i="5"/>
  <c r="BK203" i="5"/>
  <c r="BK181" i="5"/>
  <c r="BK168" i="5"/>
  <c r="BK247" i="5"/>
  <c r="BK136" i="5"/>
  <c r="BK120" i="5"/>
  <c r="BK249" i="5"/>
  <c r="BK235" i="5"/>
  <c r="BK189" i="5"/>
  <c r="J140" i="5"/>
  <c r="J218" i="5"/>
  <c r="BK192" i="5"/>
  <c r="J158" i="5"/>
  <c r="J129" i="5"/>
  <c r="BK222" i="5"/>
  <c r="J215" i="5"/>
  <c r="BK194" i="5"/>
  <c r="BK170" i="5"/>
  <c r="J149" i="5"/>
  <c r="BK140" i="5"/>
  <c r="BK283" i="6"/>
  <c r="J187" i="6"/>
  <c r="BK166" i="6"/>
  <c r="J148" i="6"/>
  <c r="BK304" i="6"/>
  <c r="BK258" i="6"/>
  <c r="BK216" i="6"/>
  <c r="J181" i="6"/>
  <c r="J171" i="6"/>
  <c r="BK163" i="6"/>
  <c r="BK144" i="6"/>
  <c r="BK134" i="6"/>
  <c r="J310" i="6"/>
  <c r="BK293" i="6"/>
  <c r="BK261" i="6"/>
  <c r="BK246" i="6"/>
  <c r="BK230" i="6"/>
  <c r="BK211" i="6"/>
  <c r="BK174" i="6"/>
  <c r="BK317" i="6"/>
  <c r="J286" i="6"/>
  <c r="BK242" i="6"/>
  <c r="J203" i="6"/>
  <c r="J300" i="6"/>
  <c r="J256" i="6"/>
  <c r="BK227" i="6"/>
  <c r="J182" i="6"/>
  <c r="J146" i="6"/>
  <c r="BK313" i="6"/>
  <c r="BK239" i="6"/>
  <c r="BK167" i="6"/>
  <c r="BK135" i="6"/>
  <c r="J266" i="6"/>
  <c r="J211" i="6"/>
  <c r="J174" i="6"/>
  <c r="J135" i="6"/>
  <c r="J227" i="7"/>
  <c r="J210" i="7"/>
  <c r="BK200" i="7"/>
  <c r="J176" i="7"/>
  <c r="J142" i="7"/>
  <c r="BK176" i="7"/>
  <c r="BK149" i="7"/>
  <c r="BK193" i="7"/>
  <c r="J183" i="7"/>
  <c r="J147" i="7"/>
  <c r="J231" i="7"/>
  <c r="J182" i="7"/>
  <c r="J180" i="7"/>
  <c r="J224" i="7"/>
  <c r="BK206" i="7"/>
  <c r="J191" i="7"/>
  <c r="BK153" i="7"/>
  <c r="BK230" i="7"/>
  <c r="J213" i="7"/>
  <c r="BK192" i="7"/>
  <c r="J170" i="7"/>
  <c r="J148" i="7"/>
  <c r="BK139" i="7"/>
  <c r="J125" i="7"/>
  <c r="J289" i="8"/>
  <c r="J279" i="8"/>
  <c r="J244" i="8"/>
  <c r="J229" i="8"/>
  <c r="BK193" i="8"/>
  <c r="J158" i="8"/>
  <c r="BK129" i="8"/>
  <c r="J274" i="8"/>
  <c r="J254" i="8"/>
  <c r="BK248" i="8"/>
  <c r="J243" i="8"/>
  <c r="BK300" i="8"/>
  <c r="J219" i="8"/>
  <c r="J192" i="8"/>
  <c r="BK279" i="8"/>
  <c r="BK255" i="8"/>
  <c r="BK240" i="8"/>
  <c r="BK220" i="8"/>
  <c r="J187" i="8"/>
  <c r="J152" i="8"/>
  <c r="BK128" i="8"/>
  <c r="BK137" i="8"/>
  <c r="BK258" i="8"/>
  <c r="BK225" i="8"/>
  <c r="BK199" i="8"/>
  <c r="BK178" i="8"/>
  <c r="BK203" i="8"/>
  <c r="J153" i="8"/>
  <c r="J195" i="8"/>
  <c r="BK133" i="9"/>
  <c r="J125" i="9"/>
  <c r="BK130" i="9"/>
  <c r="J297" i="10"/>
  <c r="BK281" i="10"/>
  <c r="BK210" i="10"/>
  <c r="J170" i="10"/>
  <c r="BK322" i="10"/>
  <c r="J283" i="10"/>
  <c r="BK206" i="10"/>
  <c r="J288" i="10"/>
  <c r="BK252" i="10"/>
  <c r="J210" i="10"/>
  <c r="J158" i="10"/>
  <c r="J130" i="10"/>
  <c r="BK334" i="10"/>
  <c r="BK246" i="10"/>
  <c r="BK149" i="10"/>
  <c r="J232" i="10"/>
  <c r="BK216" i="10"/>
  <c r="J325" i="10"/>
  <c r="J251" i="10"/>
  <c r="J221" i="10"/>
  <c r="J162" i="10"/>
  <c r="BK351" i="10"/>
  <c r="J285" i="10"/>
  <c r="J357" i="10"/>
  <c r="J347" i="10"/>
  <c r="J352" i="10"/>
  <c r="BK150" i="11"/>
  <c r="J376" i="11"/>
  <c r="J356" i="11"/>
  <c r="J328" i="11"/>
  <c r="J285" i="11"/>
  <c r="J170" i="11"/>
  <c r="BK158" i="11"/>
  <c r="BK370" i="11"/>
  <c r="J135" i="11"/>
  <c r="BK376" i="11"/>
  <c r="BK141" i="11"/>
  <c r="BK201" i="11"/>
  <c r="J121" i="11"/>
  <c r="BK182" i="11"/>
  <c r="BK350" i="11"/>
  <c r="J176" i="11"/>
  <c r="J354" i="11"/>
  <c r="BK323" i="11"/>
  <c r="BK273" i="11"/>
  <c r="BK348" i="11"/>
  <c r="BK297" i="11"/>
  <c r="BK343" i="11"/>
  <c r="J335" i="11"/>
  <c r="J307" i="11"/>
  <c r="BK239" i="11"/>
  <c r="J154" i="11"/>
  <c r="BK119" i="11"/>
  <c r="BK454" i="12"/>
  <c r="J372" i="12"/>
  <c r="BK132" i="12"/>
  <c r="BK380" i="12"/>
  <c r="J461" i="12"/>
  <c r="J344" i="12"/>
  <c r="BK136" i="12"/>
  <c r="J447" i="12"/>
  <c r="J147" i="12"/>
  <c r="BK122" i="13"/>
  <c r="BK250" i="6"/>
  <c r="J189" i="6"/>
  <c r="BK132" i="6"/>
  <c r="J277" i="6"/>
  <c r="J174" i="7"/>
  <c r="BK136" i="7"/>
  <c r="J205" i="7"/>
  <c r="BK182" i="7"/>
  <c r="BK162" i="7"/>
  <c r="BK146" i="7"/>
  <c r="BK227" i="7"/>
  <c r="BK194" i="7"/>
  <c r="BK178" i="7"/>
  <c r="BK156" i="7"/>
  <c r="J151" i="7"/>
  <c r="J130" i="7"/>
  <c r="BK299" i="8"/>
  <c r="J283" i="8"/>
  <c r="J265" i="8"/>
  <c r="J235" i="8"/>
  <c r="BK223" i="8"/>
  <c r="BK167" i="8"/>
  <c r="J308" i="8"/>
  <c r="J292" i="8"/>
  <c r="BK262" i="8"/>
  <c r="BK290" i="8"/>
  <c r="J214" i="8"/>
  <c r="J287" i="8"/>
  <c r="BK266" i="8"/>
  <c r="J226" i="8"/>
  <c r="BK162" i="8"/>
  <c r="BK253" i="8"/>
  <c r="BK138" i="9"/>
  <c r="BK122" i="9"/>
  <c r="BK136" i="9"/>
  <c r="BK126" i="9"/>
  <c r="BK323" i="10"/>
  <c r="J193" i="10"/>
  <c r="BK147" i="10"/>
  <c r="J280" i="10"/>
  <c r="BK196" i="10"/>
  <c r="BK321" i="10"/>
  <c r="BK263" i="10"/>
  <c r="BK172" i="10"/>
  <c r="J274" i="10"/>
  <c r="BK343" i="10"/>
  <c r="J309" i="10"/>
  <c r="J171" i="10"/>
  <c r="J343" i="10"/>
  <c r="J293" i="10"/>
  <c r="BK218" i="10"/>
  <c r="BK357" i="10"/>
  <c r="J310" i="10"/>
  <c r="J248" i="10"/>
  <c r="J183" i="10"/>
  <c r="J164" i="10"/>
  <c r="BK140" i="10"/>
  <c r="BK338" i="10"/>
  <c r="BK347" i="10"/>
  <c r="J312" i="10"/>
  <c r="J341" i="10"/>
  <c r="J318" i="10"/>
  <c r="BK299" i="10"/>
  <c r="BK178" i="10"/>
  <c r="BK364" i="11"/>
  <c r="BK285" i="11"/>
  <c r="BK365" i="11"/>
  <c r="BK353" i="11"/>
  <c r="J334" i="11"/>
  <c r="BK289" i="11"/>
  <c r="BK186" i="11"/>
  <c r="J132" i="11"/>
  <c r="BK140" i="11"/>
  <c r="J201" i="11"/>
  <c r="J130" i="11"/>
  <c r="J336" i="11"/>
  <c r="J204" i="11"/>
  <c r="BK267" i="11"/>
  <c r="BK162" i="11"/>
  <c r="BK337" i="11"/>
  <c r="J301" i="11"/>
  <c r="BK266" i="11"/>
  <c r="J331" i="11"/>
  <c r="J352" i="11"/>
  <c r="BK338" i="11"/>
  <c r="BK291" i="11"/>
  <c r="BK203" i="11"/>
  <c r="J147" i="11"/>
  <c r="BK417" i="12"/>
  <c r="BK354" i="12"/>
  <c r="BK436" i="12"/>
  <c r="BK348" i="12"/>
  <c r="J377" i="12"/>
  <c r="BK326" i="12"/>
  <c r="J268" i="12"/>
  <c r="J204" i="12"/>
  <c r="J135" i="12"/>
  <c r="J435" i="12"/>
  <c r="J424" i="12"/>
  <c r="BK324" i="12"/>
  <c r="J218" i="12"/>
  <c r="J172" i="12"/>
  <c r="BK138" i="12"/>
  <c r="BK265" i="12"/>
  <c r="BK415" i="12"/>
  <c r="J350" i="12"/>
  <c r="BK330" i="12"/>
  <c r="J256" i="12"/>
  <c r="J173" i="12"/>
  <c r="J143" i="12"/>
  <c r="BK368" i="12"/>
  <c r="BK281" i="12"/>
  <c r="J428" i="12"/>
  <c r="J363" i="12"/>
  <c r="J240" i="12"/>
  <c r="BK185" i="12"/>
  <c r="J414" i="12"/>
  <c r="J341" i="12"/>
  <c r="BK164" i="12"/>
  <c r="BK144" i="12"/>
  <c r="J322" i="12"/>
  <c r="J233" i="12"/>
  <c r="BK191" i="12"/>
  <c r="J266" i="12"/>
  <c r="J228" i="12"/>
  <c r="J194" i="12"/>
  <c r="J187" i="12"/>
  <c r="BK123" i="13"/>
  <c r="J129" i="14"/>
  <c r="J123" i="14"/>
  <c r="J5172" i="2"/>
  <c r="J5089" i="2"/>
  <c r="BK4876" i="2"/>
  <c r="BK4563" i="2"/>
  <c r="BK4306" i="2"/>
  <c r="J4097" i="2"/>
  <c r="BK3474" i="2"/>
  <c r="J2858" i="2"/>
  <c r="BK2370" i="2"/>
  <c r="BK1776" i="2"/>
  <c r="J1028" i="2"/>
  <c r="BK635" i="2"/>
  <c r="BK157" i="2"/>
  <c r="BK3148" i="2"/>
  <c r="BK2416" i="2"/>
  <c r="J1966" i="2"/>
  <c r="J1783" i="2"/>
  <c r="J1402" i="2"/>
  <c r="J923" i="2"/>
  <c r="J326" i="2"/>
  <c r="AS94" i="1"/>
  <c r="J4036" i="2"/>
  <c r="J3997" i="2"/>
  <c r="BK3958" i="2"/>
  <c r="J3759" i="2"/>
  <c r="BK3654" i="2"/>
  <c r="BK3584" i="2"/>
  <c r="BK3113" i="2"/>
  <c r="J2860" i="2"/>
  <c r="J2466" i="2"/>
  <c r="BK2163" i="2"/>
  <c r="J1849" i="2"/>
  <c r="J1615" i="2"/>
  <c r="J998" i="2"/>
  <c r="BK618" i="2"/>
  <c r="J276" i="2"/>
  <c r="J267" i="6"/>
  <c r="BK300" i="6"/>
  <c r="BK226" i="6"/>
  <c r="J179" i="6"/>
  <c r="J221" i="7"/>
  <c r="BK191" i="7"/>
  <c r="J143" i="7"/>
  <c r="BK228" i="8"/>
  <c r="BK224" i="8"/>
  <c r="J212" i="8"/>
  <c r="BK189" i="8"/>
  <c r="J172" i="8"/>
  <c r="BK158" i="8"/>
  <c r="BK153" i="8"/>
  <c r="J135" i="8"/>
  <c r="J180" i="8"/>
  <c r="BK166" i="8"/>
  <c r="J138" i="8"/>
  <c r="BK132" i="8"/>
  <c r="J168" i="8"/>
  <c r="J297" i="8"/>
  <c r="J159" i="8"/>
  <c r="BK273" i="8"/>
  <c r="BK283" i="8"/>
  <c r="J269" i="8"/>
  <c r="BK246" i="8"/>
  <c r="BK216" i="8"/>
  <c r="J166" i="8"/>
  <c r="BK282" i="8"/>
  <c r="BK308" i="10"/>
  <c r="J236" i="10"/>
  <c r="J329" i="10"/>
  <c r="J275" i="10"/>
  <c r="BK237" i="10"/>
  <c r="BK189" i="10"/>
  <c r="J307" i="10"/>
  <c r="BK238" i="10"/>
  <c r="J201" i="10"/>
  <c r="BK168" i="10"/>
  <c r="BK253" i="10"/>
  <c r="BK286" i="10"/>
  <c r="BK317" i="10"/>
  <c r="BK243" i="10"/>
  <c r="BK303" i="10"/>
  <c r="BK225" i="10"/>
  <c r="BK175" i="10"/>
  <c r="J148" i="10"/>
  <c r="BK346" i="10"/>
  <c r="BK262" i="10"/>
  <c r="J155" i="10"/>
  <c r="BK290" i="10"/>
  <c r="J188" i="10"/>
  <c r="J337" i="10"/>
  <c r="BK309" i="10"/>
  <c r="J228" i="10"/>
  <c r="J180" i="10"/>
  <c r="J152" i="10"/>
  <c r="BK350" i="10"/>
  <c r="J286" i="10"/>
  <c r="J202" i="10"/>
  <c r="BK328" i="10"/>
  <c r="J345" i="10"/>
  <c r="J320" i="10"/>
  <c r="J302" i="10"/>
  <c r="BK257" i="10"/>
  <c r="BK201" i="10"/>
  <c r="BK150" i="10"/>
  <c r="J348" i="11"/>
  <c r="J269" i="11"/>
  <c r="J380" i="11"/>
  <c r="BK361" i="11"/>
  <c r="BK357" i="11"/>
  <c r="BK335" i="11"/>
  <c r="BK198" i="11"/>
  <c r="BK134" i="11"/>
  <c r="J271" i="11"/>
  <c r="BK148" i="11"/>
  <c r="BK313" i="11"/>
  <c r="BK180" i="11"/>
  <c r="BK120" i="11"/>
  <c r="J332" i="11"/>
  <c r="BK414" i="12"/>
  <c r="J304" i="12"/>
  <c r="BK261" i="12"/>
  <c r="BK176" i="12"/>
  <c r="J146" i="12"/>
  <c r="J438" i="12"/>
  <c r="BK432" i="12"/>
  <c r="BK352" i="12"/>
  <c r="J339" i="12"/>
  <c r="J311" i="12"/>
  <c r="J254" i="12"/>
  <c r="BK215" i="12"/>
  <c r="J162" i="12"/>
  <c r="BK152" i="12"/>
  <c r="J455" i="12"/>
  <c r="J273" i="12"/>
  <c r="J352" i="12"/>
  <c r="J332" i="12"/>
  <c r="J244" i="12"/>
  <c r="J259" i="6"/>
  <c r="J226" i="6"/>
  <c r="J180" i="6"/>
  <c r="J140" i="6"/>
  <c r="J279" i="6"/>
  <c r="BK235" i="6"/>
  <c r="J198" i="6"/>
  <c r="J168" i="6"/>
  <c r="BK143" i="6"/>
  <c r="J225" i="7"/>
  <c r="J230" i="8"/>
  <c r="J189" i="8"/>
  <c r="J149" i="8"/>
  <c r="BK296" i="8"/>
  <c r="BK150" i="8"/>
  <c r="J293" i="8"/>
  <c r="BK301" i="8"/>
  <c r="BK285" i="8"/>
  <c r="J223" i="8"/>
  <c r="BK195" i="8"/>
  <c r="BK256" i="8"/>
  <c r="J250" i="8"/>
  <c r="BK260" i="10"/>
  <c r="BK195" i="10"/>
  <c r="BK162" i="10"/>
  <c r="J239" i="10"/>
  <c r="J197" i="10"/>
  <c r="BK164" i="10"/>
  <c r="J252" i="10"/>
  <c r="J330" i="10"/>
  <c r="J245" i="10"/>
  <c r="BK361" i="10"/>
  <c r="BK272" i="10"/>
  <c r="BK186" i="10"/>
  <c r="J154" i="10"/>
  <c r="J143" i="10"/>
  <c r="BK335" i="10"/>
  <c r="BK193" i="10"/>
  <c r="BK331" i="10"/>
  <c r="BK298" i="10"/>
  <c r="J365" i="10"/>
  <c r="J306" i="10"/>
  <c r="BK234" i="10"/>
  <c r="J185" i="10"/>
  <c r="BK173" i="10"/>
  <c r="BK145" i="10"/>
  <c r="BK359" i="10"/>
  <c r="BK314" i="10"/>
  <c r="J254" i="10"/>
  <c r="BK349" i="10"/>
  <c r="J301" i="10"/>
  <c r="J338" i="10"/>
  <c r="J317" i="10"/>
  <c r="BK274" i="10"/>
  <c r="BK179" i="10"/>
  <c r="J141" i="10"/>
  <c r="J342" i="11"/>
  <c r="J385" i="11"/>
  <c r="BK378" i="11"/>
  <c r="J361" i="11"/>
  <c r="J350" i="11"/>
  <c r="BK319" i="11"/>
  <c r="BK283" i="11"/>
  <c r="J162" i="11"/>
  <c r="J123" i="11"/>
  <c r="J367" i="11"/>
  <c r="J266" i="11"/>
  <c r="J140" i="11"/>
  <c r="BK146" i="11"/>
  <c r="BK380" i="11"/>
  <c r="BK383" i="11"/>
  <c r="BK368" i="11"/>
  <c r="BK263" i="11"/>
  <c r="BK176" i="11"/>
  <c r="J133" i="11"/>
  <c r="J122" i="11"/>
  <c r="BK168" i="11"/>
  <c r="BK332" i="11"/>
  <c r="BK184" i="11"/>
  <c r="J357" i="11"/>
  <c r="BK208" i="11"/>
  <c r="J156" i="11"/>
  <c r="J327" i="11"/>
  <c r="J289" i="11"/>
  <c r="BK359" i="11"/>
  <c r="J277" i="11"/>
  <c r="J330" i="11"/>
  <c r="BK309" i="11"/>
  <c r="BK194" i="11"/>
  <c r="BK142" i="11"/>
  <c r="BK452" i="12"/>
  <c r="J368" i="12"/>
  <c r="J346" i="12"/>
  <c r="BK447" i="12"/>
  <c r="J345" i="12"/>
  <c r="J415" i="12"/>
  <c r="J355" i="12"/>
  <c r="BK318" i="12"/>
  <c r="J258" i="12"/>
  <c r="J166" i="12"/>
  <c r="J445" i="12"/>
  <c r="BK437" i="12"/>
  <c r="BK428" i="12"/>
  <c r="J347" i="12"/>
  <c r="J315" i="12"/>
  <c r="BK266" i="12"/>
  <c r="BK226" i="12"/>
  <c r="J168" i="12"/>
  <c r="J137" i="12"/>
  <c r="J342" i="12"/>
  <c r="BK277" i="12"/>
  <c r="BK248" i="12"/>
  <c r="BK166" i="12"/>
  <c r="BK422" i="12"/>
  <c r="J413" i="12"/>
  <c r="BK268" i="12"/>
  <c r="BK377" i="12"/>
  <c r="BK313" i="12"/>
  <c r="J191" i="12"/>
  <c r="J134" i="12"/>
  <c r="J356" i="12"/>
  <c r="J163" i="12"/>
  <c r="BK146" i="12"/>
  <c r="BK267" i="12"/>
  <c r="J215" i="12"/>
  <c r="BK300" i="12"/>
  <c r="J242" i="12"/>
  <c r="J235" i="12"/>
  <c r="J131" i="12"/>
  <c r="BK5133" i="2"/>
  <c r="BK4889" i="2"/>
  <c r="J4685" i="2"/>
  <c r="BK4565" i="2"/>
  <c r="BK4348" i="2"/>
  <c r="J4303" i="2"/>
  <c r="J4183" i="2"/>
  <c r="BK4027" i="2"/>
  <c r="J3916" i="2"/>
  <c r="BK3738" i="2"/>
  <c r="BK3666" i="2"/>
  <c r="J3622" i="2"/>
  <c r="BK3494" i="2"/>
  <c r="J3389" i="2"/>
  <c r="BK2510" i="2"/>
  <c r="BK2363" i="2"/>
  <c r="J1804" i="2"/>
  <c r="J1763" i="2"/>
  <c r="BK1749" i="2"/>
  <c r="J1675" i="2"/>
  <c r="BK1196" i="2"/>
  <c r="J999" i="2"/>
  <c r="J653" i="2"/>
  <c r="J609" i="2"/>
  <c r="BK3578" i="2"/>
  <c r="BK2187" i="2"/>
  <c r="J1895" i="2"/>
  <c r="BK1770" i="2"/>
  <c r="J1736" i="2"/>
  <c r="BK1263" i="2"/>
  <c r="J1024" i="2"/>
  <c r="BK610" i="2"/>
  <c r="BK478" i="2"/>
  <c r="BK317" i="2"/>
  <c r="J157" i="2"/>
  <c r="J5170" i="2"/>
  <c r="BK5003" i="2"/>
  <c r="J4907" i="2"/>
  <c r="BK4688" i="2"/>
  <c r="J4599" i="2"/>
  <c r="BK4564" i="2"/>
  <c r="BK4368" i="2"/>
  <c r="BK4358" i="2"/>
  <c r="J4330" i="2"/>
  <c r="J4297" i="2"/>
  <c r="J4247" i="2"/>
  <c r="BK4183" i="2"/>
  <c r="BK4064" i="2"/>
  <c r="BK3904" i="2"/>
  <c r="BK3837" i="2"/>
  <c r="BK3670" i="2"/>
  <c r="BK3599" i="2"/>
  <c r="BK3551" i="2"/>
  <c r="BK3389" i="2"/>
  <c r="J3274" i="2"/>
  <c r="BK3072" i="2"/>
  <c r="BK2858" i="2"/>
  <c r="J2786" i="2"/>
  <c r="J2465" i="2"/>
  <c r="BK2291" i="2"/>
  <c r="J2137" i="2"/>
  <c r="BK1847" i="2"/>
  <c r="J1701" i="2"/>
  <c r="J1103" i="2"/>
  <c r="J941" i="2"/>
  <c r="J744" i="2"/>
  <c r="BK615" i="2"/>
  <c r="J399" i="2"/>
  <c r="J5393" i="2"/>
  <c r="J5378" i="2"/>
  <c r="J4387" i="2"/>
  <c r="BK4349" i="2"/>
  <c r="BK4325" i="2"/>
  <c r="BK4309" i="2"/>
  <c r="BK4215" i="2"/>
  <c r="J3739" i="2"/>
  <c r="BK3590" i="2"/>
  <c r="BK2373" i="2"/>
  <c r="BK2139" i="2"/>
  <c r="J1691" i="2"/>
  <c r="BK1398" i="2"/>
  <c r="BK3997" i="2"/>
  <c r="J3513" i="2"/>
  <c r="BK3464" i="2"/>
  <c r="J3148" i="2"/>
  <c r="J2656" i="2"/>
  <c r="J2074" i="2"/>
  <c r="J1800" i="2"/>
  <c r="J1749" i="2"/>
  <c r="BK1676" i="2"/>
  <c r="BK1133" i="2"/>
  <c r="J1044" i="2"/>
  <c r="BK249" i="2"/>
  <c r="J4561" i="2"/>
  <c r="J4374" i="2"/>
  <c r="BK4336" i="2"/>
  <c r="J4321" i="2"/>
  <c r="J4284" i="2"/>
  <c r="BK4231" i="2"/>
  <c r="BK3630" i="2"/>
  <c r="BK2552" i="2"/>
  <c r="J471" i="2"/>
  <c r="BK355" i="2"/>
  <c r="BK5396" i="2"/>
  <c r="J4701" i="2"/>
  <c r="BK4266" i="2"/>
  <c r="BK4038" i="2"/>
  <c r="BK3991" i="2"/>
  <c r="BK3819" i="2"/>
  <c r="J3690" i="2"/>
  <c r="J3599" i="2"/>
  <c r="BK2334" i="2"/>
  <c r="BK2144" i="2"/>
  <c r="J1846" i="2"/>
  <c r="J1400" i="2"/>
  <c r="J1131" i="2"/>
  <c r="BK620" i="2"/>
  <c r="BK444" i="2"/>
  <c r="J273" i="2"/>
  <c r="J5177" i="2"/>
  <c r="BK5135" i="2"/>
  <c r="BK5045" i="2"/>
  <c r="BK4696" i="2"/>
  <c r="BK4569" i="2"/>
  <c r="J3609" i="2"/>
  <c r="BK3596" i="2"/>
  <c r="J3369" i="2"/>
  <c r="J3113" i="2"/>
  <c r="BK2945" i="2"/>
  <c r="J2715" i="2"/>
  <c r="J2161" i="2"/>
  <c r="J1834" i="2"/>
  <c r="BK1804" i="2"/>
  <c r="BK1704" i="2"/>
  <c r="J1019" i="2"/>
  <c r="BK1001" i="2"/>
  <c r="BK637" i="2"/>
  <c r="BK487" i="2"/>
  <c r="J349" i="2"/>
  <c r="J334" i="2"/>
  <c r="J244" i="2"/>
  <c r="BK5223" i="2"/>
  <c r="J5135" i="2"/>
  <c r="J5045" i="2"/>
  <c r="BK4327" i="2"/>
  <c r="BK4257" i="2"/>
  <c r="J4064" i="2"/>
  <c r="BK4021" i="2"/>
  <c r="J3940" i="2"/>
  <c r="BK3811" i="2"/>
  <c r="J3109" i="2"/>
  <c r="BK2509" i="2"/>
  <c r="BK1699" i="2"/>
  <c r="BK1267" i="2"/>
  <c r="J1015" i="2"/>
  <c r="J966" i="2"/>
  <c r="BK288" i="2"/>
  <c r="BK257" i="2"/>
  <c r="J185" i="2"/>
  <c r="J3964" i="2"/>
  <c r="J3912" i="2"/>
  <c r="BK3815" i="2"/>
  <c r="J3532" i="2"/>
  <c r="BK3142" i="2"/>
  <c r="BK3092" i="2"/>
  <c r="J2957" i="2"/>
  <c r="BK2786" i="2"/>
  <c r="BK2546" i="2"/>
  <c r="J2489" i="2"/>
  <c r="J1982" i="2"/>
  <c r="BK1825" i="2"/>
  <c r="BK1815" i="2"/>
  <c r="BK1772" i="2"/>
  <c r="BK1734" i="2"/>
  <c r="BK1677" i="2"/>
  <c r="BK1269" i="2"/>
  <c r="J3478" i="2"/>
  <c r="BK2860" i="2"/>
  <c r="J1981" i="2"/>
  <c r="J1897" i="2"/>
  <c r="J1198" i="2"/>
  <c r="J817" i="2"/>
  <c r="BK4012" i="2"/>
  <c r="BK3934" i="2"/>
  <c r="J3678" i="2"/>
  <c r="BK3160" i="2"/>
  <c r="J2334" i="2"/>
  <c r="BK1947" i="2"/>
  <c r="J1815" i="2"/>
  <c r="BK1750" i="2"/>
  <c r="J379" i="3"/>
  <c r="J260" i="3"/>
  <c r="J228" i="3"/>
  <c r="BK147" i="3"/>
  <c r="J368" i="3"/>
  <c r="BK224" i="5"/>
  <c r="BK202" i="5"/>
  <c r="J193" i="5"/>
  <c r="J166" i="5"/>
  <c r="J269" i="5"/>
  <c r="J249" i="5"/>
  <c r="J221" i="5"/>
  <c r="J205" i="5"/>
  <c r="BK139" i="5"/>
  <c r="BK121" i="5"/>
  <c r="BK260" i="5"/>
  <c r="BK241" i="5"/>
  <c r="J229" i="5"/>
  <c r="BK217" i="5"/>
  <c r="BK204" i="5"/>
  <c r="J188" i="5"/>
  <c r="J172" i="5"/>
  <c r="J254" i="5"/>
  <c r="J236" i="5"/>
  <c r="BK135" i="5"/>
  <c r="J271" i="5"/>
  <c r="J255" i="5"/>
  <c r="BK246" i="5"/>
  <c r="BK124" i="5"/>
  <c r="BK200" i="5"/>
  <c r="J173" i="5"/>
  <c r="J139" i="5"/>
  <c r="J145" i="5"/>
  <c r="BK284" i="6"/>
  <c r="BK189" i="6"/>
  <c r="J162" i="6"/>
  <c r="J319" i="6"/>
  <c r="J271" i="6"/>
  <c r="J230" i="6"/>
  <c r="BK204" i="6"/>
  <c r="BK176" i="6"/>
  <c r="J172" i="6"/>
  <c r="BK161" i="6"/>
  <c r="BK146" i="6"/>
  <c r="J138" i="6"/>
  <c r="J313" i="6"/>
  <c r="BK296" i="6"/>
  <c r="J273" i="6"/>
  <c r="J255" i="6"/>
  <c r="J237" i="6"/>
  <c r="BK217" i="6"/>
  <c r="J194" i="6"/>
  <c r="J167" i="6"/>
  <c r="J144" i="6"/>
  <c r="J315" i="6"/>
  <c r="BK276" i="6"/>
  <c r="J249" i="6"/>
  <c r="BK222" i="6"/>
  <c r="BK291" i="6"/>
  <c r="J257" i="6"/>
  <c r="BK234" i="6"/>
  <c r="BK200" i="6"/>
  <c r="J163" i="6"/>
  <c r="BK319" i="6"/>
  <c r="J296" i="6"/>
  <c r="BK278" i="6"/>
  <c r="J262" i="6"/>
  <c r="J236" i="6"/>
  <c r="J220" i="6"/>
  <c r="J159" i="6"/>
  <c r="J298" i="6"/>
  <c r="J218" i="6"/>
  <c r="J184" i="6"/>
  <c r="J147" i="6"/>
  <c r="J216" i="7"/>
  <c r="J207" i="7"/>
  <c r="BK163" i="7"/>
  <c r="BK142" i="7"/>
  <c r="BK197" i="7"/>
  <c r="J181" i="7"/>
  <c r="J159" i="7"/>
  <c r="J127" i="7"/>
  <c r="BK175" i="7"/>
  <c r="J222" i="7"/>
  <c r="BK204" i="7"/>
  <c r="BK165" i="7"/>
  <c r="BK148" i="7"/>
  <c r="J217" i="7"/>
  <c r="J209" i="7"/>
  <c r="J179" i="7"/>
  <c r="BK154" i="7"/>
  <c r="J157" i="7"/>
  <c r="J133" i="7"/>
  <c r="BK310" i="8"/>
  <c r="BK287" i="8"/>
  <c r="J270" i="8"/>
  <c r="BK239" i="8"/>
  <c r="J224" i="8"/>
  <c r="J184" i="8"/>
  <c r="BK303" i="8"/>
  <c r="BK284" i="8"/>
  <c r="BK155" i="8"/>
  <c r="BK305" i="8"/>
  <c r="BK304" i="8"/>
  <c r="BK277" i="8"/>
  <c r="BK211" i="8"/>
  <c r="BK278" i="8"/>
  <c r="BK243" i="8"/>
  <c r="J222" i="8"/>
  <c r="BK200" i="8"/>
  <c r="BK172" i="8"/>
  <c r="BK139" i="8"/>
  <c r="J273" i="8"/>
  <c r="J258" i="8"/>
  <c r="BK134" i="8"/>
  <c r="BK254" i="8"/>
  <c r="BK238" i="8"/>
  <c r="J220" i="8"/>
  <c r="BK179" i="8"/>
  <c r="J129" i="8"/>
  <c r="J246" i="8"/>
  <c r="BK184" i="8"/>
  <c r="J161" i="8"/>
  <c r="BK134" i="9"/>
  <c r="BK139" i="9"/>
  <c r="BK129" i="9"/>
  <c r="J122" i="9"/>
  <c r="J257" i="10"/>
  <c r="J184" i="10"/>
  <c r="BK154" i="10"/>
  <c r="BK329" i="10"/>
  <c r="J237" i="10"/>
  <c r="BK183" i="10"/>
  <c r="J278" i="10"/>
  <c r="J231" i="10"/>
  <c r="BK156" i="10"/>
  <c r="BK271" i="10"/>
  <c r="J209" i="10"/>
  <c r="J172" i="10"/>
  <c r="J138" i="10"/>
  <c r="BK304" i="10"/>
  <c r="BK285" i="10"/>
  <c r="BK228" i="10"/>
  <c r="J363" i="10"/>
  <c r="J229" i="10"/>
  <c r="BK130" i="10"/>
  <c r="J347" i="11"/>
  <c r="J262" i="11"/>
  <c r="BK125" i="11"/>
  <c r="J359" i="11"/>
  <c r="J317" i="11"/>
  <c r="J273" i="11"/>
  <c r="J182" i="11"/>
  <c r="J128" i="11"/>
  <c r="BK369" i="11"/>
  <c r="BK321" i="11"/>
  <c r="J178" i="11"/>
  <c r="BK385" i="11"/>
  <c r="J137" i="11"/>
  <c r="BK136" i="11"/>
  <c r="J144" i="11"/>
  <c r="J190" i="11"/>
  <c r="J150" i="11"/>
  <c r="J129" i="11"/>
  <c r="J206" i="11"/>
  <c r="BK128" i="11"/>
  <c r="BK351" i="12"/>
  <c r="BK416" i="12"/>
  <c r="J450" i="12"/>
  <c r="BK356" i="12"/>
  <c r="BK320" i="12"/>
  <c r="J252" i="12"/>
  <c r="J169" i="12"/>
  <c r="BK442" i="12"/>
  <c r="J180" i="12"/>
  <c r="J136" i="12"/>
  <c r="BK274" i="12"/>
  <c r="BK188" i="12"/>
  <c r="J274" i="12"/>
  <c r="BK172" i="12"/>
  <c r="BK182" i="12"/>
  <c r="J232" i="12"/>
  <c r="BK119" i="13"/>
  <c r="BK119" i="14"/>
  <c r="J5181" i="2"/>
  <c r="BK5093" i="2"/>
  <c r="BK4881" i="2"/>
  <c r="BK4702" i="2"/>
  <c r="J4567" i="2"/>
  <c r="J4338" i="2"/>
  <c r="J4244" i="2"/>
  <c r="BK4036" i="2"/>
  <c r="J3955" i="2"/>
  <c r="J3896" i="2"/>
  <c r="BK3706" i="2"/>
  <c r="BK3646" i="2"/>
  <c r="J3616" i="2"/>
  <c r="BK3478" i="2"/>
  <c r="BK2409" i="2"/>
  <c r="J1988" i="2"/>
  <c r="BK1803" i="2"/>
  <c r="J1757" i="2"/>
  <c r="BK1691" i="2"/>
  <c r="BK1198" i="2"/>
  <c r="BK1004" i="2"/>
  <c r="J891" i="2"/>
  <c r="J610" i="2"/>
  <c r="J360" i="2"/>
  <c r="BK3616" i="2"/>
  <c r="BK3523" i="2"/>
  <c r="BK3075" i="2"/>
  <c r="BK2557" i="2"/>
  <c r="BK2323" i="2"/>
  <c r="J2203" i="2"/>
  <c r="BK1922" i="2"/>
  <c r="J1809" i="2"/>
  <c r="BK1753" i="2"/>
  <c r="BK1718" i="2"/>
  <c r="J1257" i="2"/>
  <c r="J1114" i="2"/>
  <c r="BK633" i="2"/>
  <c r="J491" i="2"/>
  <c r="J249" i="2"/>
  <c r="BK188" i="2"/>
  <c r="BK2393" i="2"/>
  <c r="J2237" i="2"/>
  <c r="J1847" i="2"/>
  <c r="J1746" i="2"/>
  <c r="BK1675" i="2"/>
  <c r="J1123" i="2"/>
  <c r="BK5400" i="2"/>
  <c r="J5385" i="2"/>
  <c r="BK5177" i="2"/>
  <c r="BK5090" i="2"/>
  <c r="J4999" i="2"/>
  <c r="BK4895" i="2"/>
  <c r="J4702" i="2"/>
  <c r="BK4685" i="2"/>
  <c r="J5402" i="2"/>
  <c r="J5356" i="2"/>
  <c r="BK4350" i="2"/>
  <c r="J4332" i="2"/>
  <c r="J4318" i="2"/>
  <c r="BK4288" i="2"/>
  <c r="BK4236" i="2"/>
  <c r="J3670" i="2"/>
  <c r="J3578" i="2"/>
  <c r="BK3089" i="2"/>
  <c r="BK2369" i="2"/>
  <c r="J2072" i="2"/>
  <c r="BK1721" i="2"/>
  <c r="BK1104" i="2"/>
  <c r="J4006" i="2"/>
  <c r="BK3979" i="2"/>
  <c r="BK3541" i="2"/>
  <c r="J3446" i="2"/>
  <c r="J3205" i="2"/>
  <c r="J2808" i="2"/>
  <c r="J2393" i="2"/>
  <c r="J2048" i="2"/>
  <c r="J1831" i="2"/>
  <c r="BK1783" i="2"/>
  <c r="BK1696" i="2"/>
  <c r="BK1652" i="2"/>
  <c r="BK1136" i="2"/>
  <c r="BK1103" i="2"/>
  <c r="BK998" i="2"/>
  <c r="J449" i="2"/>
  <c r="BK264" i="2"/>
  <c r="J232" i="2"/>
  <c r="J2515" i="2"/>
  <c r="BK2185" i="2"/>
  <c r="BK1429" i="2"/>
  <c r="BK1026" i="2"/>
  <c r="J579" i="2"/>
  <c r="BK162" i="2"/>
  <c r="J4376" i="2"/>
  <c r="J4349" i="2"/>
  <c r="BK4775" i="2"/>
  <c r="BK4291" i="2"/>
  <c r="BK4060" i="2"/>
  <c r="J3928" i="2"/>
  <c r="J3854" i="2"/>
  <c r="J3626" i="2"/>
  <c r="J2527" i="2"/>
  <c r="BK2292" i="2"/>
  <c r="J2139" i="2"/>
  <c r="J1947" i="2"/>
  <c r="BK4303" i="2"/>
  <c r="J4155" i="2"/>
  <c r="BK4052" i="2"/>
  <c r="J4027" i="2"/>
  <c r="J3976" i="2"/>
  <c r="BK3928" i="2"/>
  <c r="J3828" i="2"/>
  <c r="J3121" i="2"/>
  <c r="BK2350" i="2"/>
  <c r="BK1701" i="2"/>
  <c r="BK1271" i="2"/>
  <c r="J1121" i="2"/>
  <c r="BK1021" i="2"/>
  <c r="J981" i="2"/>
  <c r="BK287" i="2"/>
  <c r="BK239" i="2"/>
  <c r="BK4024" i="2"/>
  <c r="J3931" i="2"/>
  <c r="BK3828" i="2"/>
  <c r="J3706" i="2"/>
  <c r="BK3115" i="2"/>
  <c r="BK3079" i="2"/>
  <c r="J2896" i="2"/>
  <c r="BK2652" i="2"/>
  <c r="BK2545" i="2"/>
  <c r="BK2235" i="2"/>
  <c r="J1955" i="2"/>
  <c r="BK1816" i="2"/>
  <c r="J1803" i="2"/>
  <c r="J1755" i="2"/>
  <c r="BK1714" i="2"/>
  <c r="BK1658" i="2"/>
  <c r="BK1262" i="2"/>
  <c r="J1133" i="2"/>
  <c r="BK1125" i="2"/>
  <c r="J1009" i="2"/>
  <c r="BK941" i="2"/>
  <c r="J608" i="2"/>
  <c r="BK443" i="2"/>
  <c r="J322" i="2"/>
  <c r="J3919" i="2"/>
  <c r="J3852" i="2"/>
  <c r="J3722" i="2"/>
  <c r="J3694" i="2"/>
  <c r="BK3560" i="2"/>
  <c r="J3270" i="2"/>
  <c r="J3119" i="2"/>
  <c r="J2488" i="2"/>
  <c r="BK2146" i="2"/>
  <c r="BK1967" i="2"/>
  <c r="J1429" i="2"/>
  <c r="J1005" i="2"/>
  <c r="BK644" i="2"/>
  <c r="BK614" i="2"/>
  <c r="BK608" i="2"/>
  <c r="J386" i="2"/>
  <c r="J4012" i="2"/>
  <c r="BK3912" i="2"/>
  <c r="BK3718" i="2"/>
  <c r="BK3609" i="2"/>
  <c r="J2931" i="2"/>
  <c r="J2363" i="2"/>
  <c r="BK326" i="2"/>
  <c r="J3943" i="2"/>
  <c r="J3662" i="2"/>
  <c r="J3265" i="2"/>
  <c r="BK3297" i="2"/>
  <c r="J2825" i="2"/>
  <c r="BK2529" i="2"/>
  <c r="BK1966" i="2"/>
  <c r="BK119" i="4"/>
  <c r="BK131" i="4"/>
  <c r="J129" i="4"/>
  <c r="BK277" i="5"/>
  <c r="J261" i="5"/>
  <c r="BK244" i="5"/>
  <c r="J232" i="5"/>
  <c r="J227" i="5"/>
  <c r="J210" i="5"/>
  <c r="J194" i="5"/>
  <c r="BK175" i="5"/>
  <c r="J275" i="5"/>
  <c r="BK253" i="5"/>
  <c r="J244" i="5"/>
  <c r="J222" i="5"/>
  <c r="J196" i="5"/>
  <c r="J183" i="5"/>
  <c r="BK173" i="5"/>
  <c r="BK166" i="5"/>
  <c r="BK161" i="5"/>
  <c r="BK151" i="5"/>
  <c r="BK141" i="5"/>
  <c r="BK126" i="5"/>
  <c r="BK262" i="5"/>
  <c r="BK239" i="5"/>
  <c r="BK220" i="5"/>
  <c r="BK208" i="5"/>
  <c r="BK198" i="5"/>
  <c r="J164" i="5"/>
  <c r="BK130" i="5"/>
  <c r="J219" i="5"/>
  <c r="BK186" i="5"/>
  <c r="J152" i="5"/>
  <c r="J138" i="5"/>
  <c r="BK127" i="5"/>
  <c r="J214" i="5"/>
  <c r="J191" i="5"/>
  <c r="J175" i="5"/>
  <c r="BK152" i="5"/>
  <c r="J141" i="5"/>
  <c r="J120" i="5"/>
  <c r="J119" i="5"/>
  <c r="BK206" i="6"/>
  <c r="BK152" i="6"/>
  <c r="J299" i="6"/>
  <c r="J254" i="6"/>
  <c r="J229" i="6"/>
  <c r="J200" i="6"/>
  <c r="J149" i="6"/>
  <c r="BK139" i="6"/>
  <c r="BK312" i="6"/>
  <c r="J297" i="6"/>
  <c r="BK281" i="6"/>
  <c r="BK264" i="6"/>
  <c r="BK244" i="6"/>
  <c r="BK224" i="6"/>
  <c r="J185" i="6"/>
  <c r="BK169" i="6"/>
  <c r="BK147" i="6"/>
  <c r="BK308" i="6"/>
  <c r="J307" i="6"/>
  <c r="J281" i="6"/>
  <c r="J253" i="6"/>
  <c r="J247" i="6"/>
  <c r="BK213" i="6"/>
  <c r="BK171" i="6"/>
  <c r="BK131" i="6"/>
  <c r="BK266" i="6"/>
  <c r="BK202" i="6"/>
  <c r="BK154" i="6"/>
  <c r="J178" i="7"/>
  <c r="BK138" i="7"/>
  <c r="BK172" i="7"/>
  <c r="J146" i="7"/>
  <c r="J192" i="7"/>
  <c r="J166" i="7"/>
  <c r="BK133" i="7"/>
  <c r="BK179" i="7"/>
  <c r="BK161" i="7"/>
  <c r="BK217" i="7"/>
  <c r="BK198" i="7"/>
  <c r="J154" i="7"/>
  <c r="J131" i="7"/>
  <c r="BK214" i="7"/>
  <c r="J186" i="7"/>
  <c r="J169" i="7"/>
  <c r="J140" i="7"/>
  <c r="BK152" i="7"/>
  <c r="BK134" i="7"/>
  <c r="BK126" i="7"/>
  <c r="BK291" i="8"/>
  <c r="J277" i="8"/>
  <c r="BK242" i="8"/>
  <c r="BK227" i="8"/>
  <c r="BK201" i="8"/>
  <c r="J163" i="8"/>
  <c r="J145" i="8"/>
  <c r="BK286" i="8"/>
  <c r="J144" i="8"/>
  <c r="J304" i="8"/>
  <c r="BK302" i="8"/>
  <c r="J216" i="8"/>
  <c r="J272" i="8"/>
  <c r="J252" i="8"/>
  <c r="BK226" i="8"/>
  <c r="BK170" i="8"/>
  <c r="J276" i="8"/>
  <c r="BK268" i="8"/>
  <c r="J275" i="8"/>
  <c r="BK252" i="8"/>
  <c r="J240" i="8"/>
  <c r="BK217" i="8"/>
  <c r="BK183" i="8"/>
  <c r="J128" i="8"/>
  <c r="BK205" i="8"/>
  <c r="BK202" i="10"/>
  <c r="BK278" i="10"/>
  <c r="J246" i="10"/>
  <c r="J259" i="10"/>
  <c r="BK333" i="10"/>
  <c r="J263" i="10"/>
  <c r="J153" i="10"/>
  <c r="J337" i="11"/>
  <c r="BK381" i="11"/>
  <c r="BK374" i="11"/>
  <c r="J349" i="11"/>
  <c r="J303" i="11"/>
  <c r="BK366" i="11"/>
  <c r="J297" i="11"/>
  <c r="BK135" i="11"/>
  <c r="BK129" i="11"/>
  <c r="J208" i="11"/>
  <c r="BK147" i="11"/>
  <c r="BK206" i="11"/>
  <c r="BK275" i="11"/>
  <c r="J126" i="11"/>
  <c r="BK210" i="11"/>
  <c r="BK172" i="11"/>
  <c r="BK352" i="11"/>
  <c r="J325" i="11"/>
  <c r="J287" i="11"/>
  <c r="BK354" i="11"/>
  <c r="J346" i="11"/>
  <c r="J324" i="11"/>
  <c r="J440" i="12"/>
  <c r="J359" i="12"/>
  <c r="BK456" i="12"/>
  <c r="BK359" i="12"/>
  <c r="BK439" i="12"/>
  <c r="J328" i="12"/>
  <c r="BK240" i="12"/>
  <c r="J164" i="12"/>
  <c r="J448" i="12"/>
  <c r="J436" i="12"/>
  <c r="BK430" i="12"/>
  <c r="J351" i="12"/>
  <c r="BK328" i="12"/>
  <c r="J264" i="12"/>
  <c r="J182" i="12"/>
  <c r="J153" i="12"/>
  <c r="BK453" i="12"/>
  <c r="BK445" i="12"/>
  <c r="J141" i="12"/>
  <c r="BK345" i="12"/>
  <c r="BK315" i="12"/>
  <c r="BK153" i="12"/>
  <c r="J313" i="12"/>
  <c r="BK218" i="12"/>
  <c r="J177" i="12"/>
  <c r="BK288" i="12"/>
  <c r="BK171" i="12"/>
  <c r="BK187" i="12"/>
  <c r="BK186" i="12"/>
  <c r="BK121" i="13"/>
  <c r="J125" i="14"/>
  <c r="J121" i="14"/>
  <c r="J5292" i="2"/>
  <c r="J5167" i="2"/>
  <c r="J4928" i="2"/>
  <c r="J4688" i="2"/>
  <c r="J4564" i="2"/>
  <c r="BK4334" i="2"/>
  <c r="BK4284" i="2"/>
  <c r="BK4050" i="2"/>
  <c r="J4024" i="2"/>
  <c r="J3922" i="2"/>
  <c r="BK3846" i="2"/>
  <c r="BK3658" i="2"/>
  <c r="BK3626" i="2"/>
  <c r="J3518" i="2"/>
  <c r="BK349" i="2"/>
  <c r="J3602" i="2"/>
  <c r="BK3513" i="2"/>
  <c r="J2652" i="2"/>
  <c r="J2291" i="2"/>
  <c r="J2546" i="2"/>
  <c r="J2358" i="2"/>
  <c r="J1920" i="2"/>
  <c r="BK1807" i="2"/>
  <c r="J1738" i="2"/>
  <c r="BK1669" i="2"/>
  <c r="J500" i="2"/>
  <c r="BK5175" i="2"/>
  <c r="BK5046" i="2"/>
  <c r="J4863" i="2"/>
  <c r="J4774" i="2"/>
  <c r="J4569" i="2"/>
  <c r="J4555" i="2"/>
  <c r="BK4366" i="2"/>
  <c r="J4350" i="2"/>
  <c r="BK4322" i="2"/>
  <c r="BK4294" i="2"/>
  <c r="BK4227" i="2"/>
  <c r="BK4097" i="2"/>
  <c r="BK4042" i="2"/>
  <c r="J4015" i="2"/>
  <c r="BK3985" i="2"/>
  <c r="BK3870" i="2"/>
  <c r="J3793" i="2"/>
  <c r="J3666" i="2"/>
  <c r="J3642" i="2"/>
  <c r="BK3429" i="2"/>
  <c r="J3092" i="2"/>
  <c r="J2898" i="2"/>
  <c r="BK2575" i="2"/>
  <c r="J2417" i="2"/>
  <c r="BK1981" i="2"/>
  <c r="J1721" i="2"/>
  <c r="J1699" i="2"/>
  <c r="BK1049" i="2"/>
  <c r="BK945" i="2"/>
  <c r="J642" i="2"/>
  <c r="J614" i="2"/>
  <c r="J4275" i="2"/>
  <c r="BK3622" i="2"/>
  <c r="BK3288" i="2"/>
  <c r="J1685" i="2"/>
  <c r="BK1044" i="2"/>
  <c r="J3556" i="2"/>
  <c r="J3238" i="2"/>
  <c r="J2552" i="2"/>
  <c r="BK1849" i="2"/>
  <c r="J1770" i="2"/>
  <c r="BK1115" i="2"/>
  <c r="J975" i="2"/>
  <c r="BK263" i="2"/>
  <c r="J2529" i="2"/>
  <c r="J1393" i="2"/>
  <c r="J280" i="2"/>
  <c r="BK4555" i="2"/>
  <c r="J4355" i="2"/>
  <c r="BK4324" i="2"/>
  <c r="J4281" i="2"/>
  <c r="BK3634" i="2"/>
  <c r="BK3121" i="2"/>
  <c r="BK2598" i="2"/>
  <c r="BK414" i="2"/>
  <c r="J4563" i="2"/>
  <c r="J4056" i="2"/>
  <c r="BK3922" i="2"/>
  <c r="J3734" i="2"/>
  <c r="BK2896" i="2"/>
  <c r="J2293" i="2"/>
  <c r="BK1393" i="2"/>
  <c r="BK643" i="2"/>
  <c r="BK351" i="2"/>
  <c r="BK1920" i="2"/>
  <c r="J1807" i="2"/>
  <c r="BK1702" i="2"/>
  <c r="BK1131" i="2"/>
  <c r="BK1019" i="2"/>
  <c r="J620" i="2"/>
  <c r="J485" i="2"/>
  <c r="J4260" i="2"/>
  <c r="BK4056" i="2"/>
  <c r="BK3916" i="2"/>
  <c r="BK3759" i="2"/>
  <c r="BK3674" i="2"/>
  <c r="J3160" i="2"/>
  <c r="BK2264" i="2"/>
  <c r="J1734" i="2"/>
  <c r="J637" i="2"/>
  <c r="BK579" i="2"/>
  <c r="BK284" i="2"/>
  <c r="BK3940" i="2"/>
  <c r="J3674" i="2"/>
  <c r="BK1990" i="2"/>
  <c r="J1104" i="2"/>
  <c r="J3958" i="2"/>
  <c r="BK3272" i="2"/>
  <c r="J3279" i="2"/>
  <c r="BK1840" i="2"/>
  <c r="J1398" i="2"/>
  <c r="J377" i="3"/>
  <c r="J198" i="3"/>
  <c r="J385" i="3"/>
  <c r="BK198" i="3"/>
  <c r="BK254" i="3"/>
  <c r="J351" i="3"/>
  <c r="BK189" i="3"/>
  <c r="BK237" i="3"/>
  <c r="BK137" i="4"/>
  <c r="BK127" i="4"/>
  <c r="J142" i="4"/>
  <c r="J137" i="4"/>
  <c r="BK171" i="5"/>
  <c r="J162" i="5"/>
  <c r="J148" i="5"/>
  <c r="J123" i="5"/>
  <c r="BK263" i="5"/>
  <c r="J246" i="5"/>
  <c r="BK237" i="5"/>
  <c r="J226" i="5"/>
  <c r="BK212" i="5"/>
  <c r="BK195" i="5"/>
  <c r="BK174" i="5"/>
  <c r="J276" i="5"/>
  <c r="J257" i="5"/>
  <c r="BK238" i="5"/>
  <c r="J131" i="5"/>
  <c r="J263" i="5"/>
  <c r="J252" i="5"/>
  <c r="J241" i="5"/>
  <c r="J208" i="5"/>
  <c r="BK193" i="5"/>
  <c r="BK162" i="5"/>
  <c r="J228" i="5"/>
  <c r="J177" i="5"/>
  <c r="BK165" i="5"/>
  <c r="BK146" i="5"/>
  <c r="J130" i="5"/>
  <c r="J230" i="5"/>
  <c r="BK199" i="5"/>
  <c r="J178" i="5"/>
  <c r="BK158" i="5"/>
  <c r="J146" i="5"/>
  <c r="J124" i="5"/>
  <c r="BK122" i="5"/>
  <c r="BK277" i="6"/>
  <c r="BK142" i="6"/>
  <c r="BK156" i="6"/>
  <c r="J141" i="6"/>
  <c r="J128" i="6"/>
  <c r="J305" i="6"/>
  <c r="BK268" i="6"/>
  <c r="BK254" i="6"/>
  <c r="J241" i="6"/>
  <c r="BK203" i="6"/>
  <c r="J177" i="6"/>
  <c r="J156" i="6"/>
  <c r="BK138" i="6"/>
  <c r="BK298" i="6"/>
  <c r="J268" i="6"/>
  <c r="BK241" i="6"/>
  <c r="J216" i="6"/>
  <c r="J301" i="6"/>
  <c r="J270" i="6"/>
  <c r="J242" i="6"/>
  <c r="BK218" i="6"/>
  <c r="BK185" i="6"/>
  <c r="BK162" i="6"/>
  <c r="BK133" i="6"/>
  <c r="BK310" i="6"/>
  <c r="J285" i="6"/>
  <c r="BK238" i="6"/>
  <c r="J238" i="6"/>
  <c r="BK191" i="6"/>
  <c r="J151" i="6"/>
  <c r="BK218" i="7"/>
  <c r="BK224" i="7"/>
  <c r="BK167" i="7"/>
  <c r="J145" i="7"/>
  <c r="J155" i="8"/>
  <c r="J218" i="8"/>
  <c r="J213" i="8"/>
  <c r="BK212" i="8"/>
  <c r="J202" i="8"/>
  <c r="J193" i="8"/>
  <c r="J191" i="8"/>
  <c r="BK177" i="8"/>
  <c r="J170" i="8"/>
  <c r="J157" i="8"/>
  <c r="BK130" i="8"/>
  <c r="BK292" i="8"/>
  <c r="J286" i="8"/>
  <c r="J268" i="8"/>
  <c r="BK265" i="8"/>
  <c r="J255" i="8"/>
  <c r="J241" i="8"/>
  <c r="J231" i="8"/>
  <c r="BK219" i="8"/>
  <c r="J205" i="8"/>
  <c r="BK186" i="8"/>
  <c r="J164" i="8"/>
  <c r="J156" i="8"/>
  <c r="J150" i="8"/>
  <c r="J134" i="8"/>
  <c r="BK176" i="8"/>
  <c r="J142" i="8"/>
  <c r="J136" i="8"/>
  <c r="BK298" i="8"/>
  <c r="BK163" i="8"/>
  <c r="J303" i="8"/>
  <c r="J300" i="8"/>
  <c r="BK191" i="8"/>
  <c r="J261" i="8"/>
  <c r="J236" i="8"/>
  <c r="BK210" i="8"/>
  <c r="BK144" i="8"/>
  <c r="J259" i="8"/>
  <c r="J266" i="8"/>
  <c r="J233" i="8"/>
  <c r="J200" i="8"/>
  <c r="J146" i="8"/>
  <c r="J179" i="8"/>
  <c r="J139" i="9"/>
  <c r="J123" i="9"/>
  <c r="BK119" i="9"/>
  <c r="J256" i="10"/>
  <c r="BK155" i="10"/>
  <c r="J300" i="10"/>
  <c r="J187" i="10"/>
  <c r="J282" i="10"/>
  <c r="J207" i="10"/>
  <c r="BK268" i="10"/>
  <c r="BK180" i="10"/>
  <c r="J277" i="10"/>
  <c r="BK325" i="10"/>
  <c r="BK319" i="10"/>
  <c r="BK247" i="10"/>
  <c r="J174" i="10"/>
  <c r="J134" i="10"/>
  <c r="J314" i="10"/>
  <c r="BK365" i="10"/>
  <c r="J225" i="10"/>
  <c r="J358" i="10"/>
  <c r="BK264" i="11"/>
  <c r="BK178" i="11"/>
  <c r="J446" i="12"/>
  <c r="BK189" i="12"/>
  <c r="J138" i="12"/>
  <c r="J437" i="12"/>
  <c r="J431" i="12"/>
  <c r="BK344" i="12"/>
  <c r="BK276" i="12"/>
  <c r="BK184" i="12"/>
  <c r="BK177" i="12"/>
  <c r="J326" i="12"/>
  <c r="BK242" i="12"/>
  <c r="J312" i="12"/>
  <c r="J257" i="12"/>
  <c r="BK168" i="12"/>
  <c r="BK158" i="12"/>
  <c r="BK180" i="12"/>
  <c r="J5173" i="2"/>
  <c r="BK4999" i="2"/>
  <c r="BK4863" i="2"/>
  <c r="J4609" i="2"/>
  <c r="BK4359" i="2"/>
  <c r="J4322" i="2"/>
  <c r="BK4269" i="2"/>
  <c r="BK4040" i="2"/>
  <c r="J3970" i="2"/>
  <c r="J3908" i="2"/>
  <c r="J3730" i="2"/>
  <c r="J3682" i="2"/>
  <c r="J3630" i="2"/>
  <c r="BK3546" i="2"/>
  <c r="BK3469" i="2"/>
  <c r="BK2947" i="2"/>
  <c r="BK1845" i="2"/>
  <c r="BK1767" i="2"/>
  <c r="BK1741" i="2"/>
  <c r="J1673" i="2"/>
  <c r="J1038" i="2"/>
  <c r="BK817" i="2"/>
  <c r="J254" i="2"/>
  <c r="J3546" i="2"/>
  <c r="BK2808" i="2"/>
  <c r="BK2411" i="2"/>
  <c r="J2221" i="2"/>
  <c r="J1962" i="2"/>
  <c r="BK1810" i="2"/>
  <c r="J1750" i="2"/>
  <c r="J1276" i="2"/>
  <c r="J1134" i="2"/>
  <c r="J636" i="2"/>
  <c r="J484" i="2"/>
  <c r="BK322" i="2"/>
  <c r="BK185" i="2"/>
  <c r="BK2465" i="2"/>
  <c r="J2262" i="2"/>
  <c r="BK1834" i="2"/>
  <c r="J1753" i="2"/>
  <c r="J1677" i="2"/>
  <c r="BK1114" i="2"/>
  <c r="J443" i="2"/>
  <c r="BK5390" i="2"/>
  <c r="J5223" i="2"/>
  <c r="J5092" i="2"/>
  <c r="J4779" i="2"/>
  <c r="BK4701" i="2"/>
  <c r="BK4568" i="2"/>
  <c r="BK4369" i="2"/>
  <c r="BK4343" i="2"/>
  <c r="J4288" i="2"/>
  <c r="J4111" i="2"/>
  <c r="J4038" i="2"/>
  <c r="BK3994" i="2"/>
  <c r="BK3854" i="2"/>
  <c r="BK3686" i="2"/>
  <c r="BK3638" i="2"/>
  <c r="BK3532" i="2"/>
  <c r="J3331" i="2"/>
  <c r="J2516" i="2"/>
  <c r="J2185" i="2"/>
  <c r="J1956" i="2"/>
  <c r="J1713" i="2"/>
  <c r="J1267" i="2"/>
  <c r="J1000" i="2"/>
  <c r="J633" i="2"/>
  <c r="J482" i="2"/>
  <c r="J259" i="2"/>
  <c r="BK5387" i="2"/>
  <c r="BK4385" i="2"/>
  <c r="J4369" i="2"/>
  <c r="BK4340" i="2"/>
  <c r="J4326" i="2"/>
  <c r="J4312" i="2"/>
  <c r="J4263" i="2"/>
  <c r="J4060" i="2"/>
  <c r="BK3605" i="2"/>
  <c r="J3108" i="2"/>
  <c r="J2289" i="2"/>
  <c r="BK1843" i="2"/>
  <c r="J1144" i="2"/>
  <c r="BK1015" i="2"/>
  <c r="J4000" i="2"/>
  <c r="BK3967" i="2"/>
  <c r="J2595" i="2"/>
  <c r="J1825" i="2"/>
  <c r="BK1757" i="2"/>
  <c r="BK1683" i="2"/>
  <c r="J1362" i="2"/>
  <c r="BK1003" i="2"/>
  <c r="J476" i="2"/>
  <c r="BK276" i="2"/>
  <c r="J153" i="2"/>
  <c r="J2575" i="2"/>
  <c r="J2411" i="2"/>
  <c r="BK1685" i="2"/>
  <c r="BK965" i="2"/>
  <c r="BK613" i="2"/>
  <c r="BK266" i="2"/>
  <c r="BK150" i="2"/>
  <c r="BK4387" i="2"/>
  <c r="BK4361" i="2"/>
  <c r="J4328" i="2"/>
  <c r="BK4297" i="2"/>
  <c r="J4250" i="2"/>
  <c r="BK3618" i="2"/>
  <c r="J3464" i="2"/>
  <c r="J3073" i="2"/>
  <c r="J2809" i="2"/>
  <c r="BK2555" i="2"/>
  <c r="BK2358" i="2"/>
  <c r="J288" i="2"/>
  <c r="BK4774" i="2"/>
  <c r="BK4376" i="2"/>
  <c r="BK4141" i="2"/>
  <c r="BK4000" i="2"/>
  <c r="J3837" i="2"/>
  <c r="J3714" i="2"/>
  <c r="J3485" i="2"/>
  <c r="BK2375" i="2"/>
  <c r="BK2262" i="2"/>
  <c r="BK2074" i="2"/>
  <c r="BK1838" i="2"/>
  <c r="BK1399" i="2"/>
  <c r="J1017" i="2"/>
  <c r="BK636" i="2"/>
  <c r="BK449" i="2"/>
  <c r="J345" i="2"/>
  <c r="BK5292" i="2"/>
  <c r="BK5166" i="2"/>
  <c r="J5046" i="2"/>
  <c r="J5005" i="2"/>
  <c r="BK4776" i="2"/>
  <c r="BK3642" i="2"/>
  <c r="BK3603" i="2"/>
  <c r="J3560" i="2"/>
  <c r="J3072" i="2"/>
  <c r="J2791" i="2"/>
  <c r="J2367" i="2"/>
  <c r="BK1812" i="2"/>
  <c r="BK1738" i="2"/>
  <c r="J1043" i="2"/>
  <c r="BK645" i="2"/>
  <c r="J605" i="2"/>
  <c r="J365" i="2"/>
  <c r="BK320" i="2"/>
  <c r="J222" i="2"/>
  <c r="J5166" i="2"/>
  <c r="J5048" i="2"/>
  <c r="J4895" i="2"/>
  <c r="J4778" i="2"/>
  <c r="BK4566" i="2"/>
  <c r="J4358" i="2"/>
  <c r="BK4326" i="2"/>
  <c r="J4266" i="2"/>
  <c r="J4240" i="2"/>
  <c r="BK4048" i="2"/>
  <c r="J3961" i="2"/>
  <c r="J3866" i="2"/>
  <c r="J3182" i="2"/>
  <c r="BK2597" i="2"/>
  <c r="J2219" i="2"/>
  <c r="J1693" i="2"/>
  <c r="BK1127" i="2"/>
  <c r="J1026" i="2"/>
  <c r="J997" i="2"/>
  <c r="J317" i="2"/>
  <c r="J262" i="2"/>
  <c r="J246" i="2"/>
  <c r="BK4275" i="2"/>
  <c r="J3946" i="2"/>
  <c r="J3892" i="2"/>
  <c r="BK3730" i="2"/>
  <c r="J3573" i="2"/>
  <c r="J3453" i="2"/>
  <c r="J3075" i="2"/>
  <c r="J2929" i="2"/>
  <c r="BK2595" i="2"/>
  <c r="J2510" i="2"/>
  <c r="BK2466" i="2"/>
  <c r="BK1962" i="2"/>
  <c r="J1843" i="2"/>
  <c r="J1813" i="2"/>
  <c r="BK1761" i="2"/>
  <c r="BK1736" i="2"/>
  <c r="J1704" i="2"/>
  <c r="J1663" i="2"/>
  <c r="BK1400" i="2"/>
  <c r="J1259" i="2"/>
  <c r="J1021" i="2"/>
  <c r="J965" i="2"/>
  <c r="BK891" i="2"/>
  <c r="J1730" i="2"/>
  <c r="J1136" i="2"/>
  <c r="J645" i="2"/>
  <c r="BK3988" i="2"/>
  <c r="J3876" i="2"/>
  <c r="J2591" i="2"/>
  <c r="BK2137" i="2"/>
  <c r="J1816" i="2"/>
  <c r="BK1746" i="2"/>
  <c r="J383" i="3"/>
  <c r="BK359" i="3"/>
  <c r="J237" i="3"/>
  <c r="BK178" i="3"/>
  <c r="J389" i="3"/>
  <c r="J373" i="3"/>
  <c r="BK303" i="3"/>
  <c r="BK228" i="3"/>
  <c r="J126" i="3"/>
  <c r="BK286" i="3"/>
  <c r="J147" i="3"/>
  <c r="J307" i="3"/>
  <c r="BK370" i="3"/>
  <c r="BK168" i="3"/>
  <c r="BK369" i="3"/>
  <c r="BK143" i="4"/>
  <c r="J133" i="4"/>
  <c r="J128" i="4"/>
  <c r="J120" i="4"/>
  <c r="J127" i="4"/>
  <c r="BK121" i="4"/>
  <c r="J139" i="4"/>
  <c r="J132" i="4"/>
  <c r="BK136" i="4"/>
  <c r="BK271" i="5"/>
  <c r="J258" i="5"/>
  <c r="J251" i="5"/>
  <c r="BK230" i="5"/>
  <c r="J216" i="5"/>
  <c r="J195" i="5"/>
  <c r="BK188" i="5"/>
  <c r="J163" i="5"/>
  <c r="BK274" i="5"/>
  <c r="BK250" i="5"/>
  <c r="BK229" i="5"/>
  <c r="BK207" i="5"/>
  <c r="J187" i="5"/>
  <c r="J181" i="5"/>
  <c r="BK169" i="5"/>
  <c r="J165" i="5"/>
  <c r="J154" i="5"/>
  <c r="J144" i="5"/>
  <c r="J128" i="5"/>
  <c r="BK261" i="5"/>
  <c r="J256" i="5"/>
  <c r="BK243" i="5"/>
  <c r="BK232" i="5"/>
  <c r="J223" i="5"/>
  <c r="BK206" i="5"/>
  <c r="BK176" i="5"/>
  <c r="J264" i="5"/>
  <c r="J253" i="5"/>
  <c r="J233" i="5"/>
  <c r="BK129" i="5"/>
  <c r="BK266" i="5"/>
  <c r="J247" i="5"/>
  <c r="J240" i="5"/>
  <c r="BK213" i="5"/>
  <c r="BK197" i="5"/>
  <c r="J169" i="5"/>
  <c r="J150" i="5"/>
  <c r="BK123" i="5"/>
  <c r="J204" i="5"/>
  <c r="BK183" i="5"/>
  <c r="J160" i="5"/>
  <c r="BK144" i="5"/>
  <c r="BK133" i="5"/>
  <c r="BK227" i="5"/>
  <c r="J207" i="5"/>
  <c r="BK180" i="5"/>
  <c r="BK163" i="5"/>
  <c r="BK147" i="5"/>
  <c r="J134" i="5"/>
  <c r="BK143" i="5"/>
  <c r="J260" i="6"/>
  <c r="BK182" i="6"/>
  <c r="J154" i="6"/>
  <c r="BK129" i="6"/>
  <c r="J278" i="6"/>
  <c r="BK256" i="6"/>
  <c r="J224" i="6"/>
  <c r="J176" i="6"/>
  <c r="J150" i="6"/>
  <c r="BK305" i="6"/>
  <c r="BK255" i="6"/>
  <c r="J186" i="6"/>
  <c r="J158" i="6"/>
  <c r="J131" i="6"/>
  <c r="BK222" i="7"/>
  <c r="J203" i="7"/>
  <c r="J190" i="7"/>
  <c r="BK145" i="7"/>
  <c r="BK177" i="7"/>
  <c r="J160" i="7"/>
  <c r="J204" i="7"/>
  <c r="BK187" i="7"/>
  <c r="J161" i="7"/>
  <c r="J132" i="7"/>
  <c r="BK185" i="7"/>
  <c r="J165" i="7"/>
  <c r="BK225" i="7"/>
  <c r="BK210" i="7"/>
  <c r="BK189" i="7"/>
  <c r="BK160" i="7"/>
  <c r="J137" i="7"/>
  <c r="J215" i="7"/>
  <c r="BK202" i="7"/>
  <c r="BK173" i="7"/>
  <c r="J135" i="7"/>
  <c r="J237" i="8"/>
  <c r="BK229" i="8"/>
  <c r="J291" i="8"/>
  <c r="J280" i="8"/>
  <c r="BK263" i="8"/>
  <c r="BK244" i="8"/>
  <c r="J227" i="8"/>
  <c r="J185" i="8"/>
  <c r="J151" i="8"/>
  <c r="J278" i="8"/>
  <c r="BK264" i="8"/>
  <c r="BK250" i="8"/>
  <c r="BK237" i="8"/>
  <c r="BK207" i="8"/>
  <c r="J174" i="8"/>
  <c r="J207" i="8"/>
  <c r="J160" i="8"/>
  <c r="J203" i="8"/>
  <c r="BK169" i="8"/>
  <c r="BK120" i="9"/>
  <c r="J129" i="9"/>
  <c r="J131" i="9"/>
  <c r="BK125" i="9"/>
  <c r="BK258" i="10"/>
  <c r="J182" i="10"/>
  <c r="BK141" i="10"/>
  <c r="J255" i="10"/>
  <c r="J319" i="10"/>
  <c r="J214" i="10"/>
  <c r="J131" i="10"/>
  <c r="BK199" i="10"/>
  <c r="J132" i="10"/>
  <c r="BK280" i="10"/>
  <c r="BK287" i="10"/>
  <c r="BK209" i="10"/>
  <c r="J151" i="10"/>
  <c r="BK170" i="10"/>
  <c r="J344" i="11"/>
  <c r="BK271" i="11"/>
  <c r="J148" i="11"/>
  <c r="BK336" i="11"/>
  <c r="J203" i="11"/>
  <c r="J168" i="11"/>
  <c r="J384" i="11"/>
  <c r="BK143" i="11"/>
  <c r="J146" i="11"/>
  <c r="BK123" i="11"/>
  <c r="J120" i="11"/>
  <c r="BK293" i="11"/>
  <c r="J321" i="11"/>
  <c r="BK190" i="11"/>
  <c r="J158" i="11"/>
  <c r="J329" i="11"/>
  <c r="BK299" i="11"/>
  <c r="J239" i="11"/>
  <c r="BK330" i="11"/>
  <c r="J345" i="11"/>
  <c r="BK181" i="12"/>
  <c r="BK141" i="12"/>
  <c r="BK284" i="12"/>
  <c r="J217" i="12"/>
  <c r="BK178" i="12"/>
  <c r="J260" i="12"/>
  <c r="J175" i="12"/>
  <c r="J184" i="12"/>
  <c r="J122" i="13"/>
  <c r="BK319" i="2" l="1"/>
  <c r="J319" i="2"/>
  <c r="J99" i="2"/>
  <c r="T1662" i="2"/>
  <c r="T2556" i="2"/>
  <c r="T486" i="2"/>
  <c r="BK1023" i="2"/>
  <c r="J1023" i="2"/>
  <c r="J102" i="2"/>
  <c r="BK1817" i="2"/>
  <c r="J1817" i="2"/>
  <c r="J110" i="2"/>
  <c r="BK2374" i="2"/>
  <c r="J2374" i="2"/>
  <c r="J112" i="2" s="1"/>
  <c r="BK4611" i="2"/>
  <c r="J4611" i="2"/>
  <c r="J122" i="2"/>
  <c r="BK5174" i="2"/>
  <c r="J5174" i="2" s="1"/>
  <c r="J124" i="2" s="1"/>
  <c r="T125" i="3"/>
  <c r="T177" i="3"/>
  <c r="P118" i="4"/>
  <c r="P117" i="4"/>
  <c r="AU97" i="1"/>
  <c r="BK118" i="5"/>
  <c r="BK117" i="5"/>
  <c r="J117" i="5" s="1"/>
  <c r="T240" i="6"/>
  <c r="P316" i="6"/>
  <c r="P124" i="7"/>
  <c r="R171" i="7"/>
  <c r="P188" i="7"/>
  <c r="BK171" i="8"/>
  <c r="J171" i="8"/>
  <c r="J100" i="8"/>
  <c r="BK260" i="8"/>
  <c r="J260" i="8"/>
  <c r="J103" i="8"/>
  <c r="T190" i="10"/>
  <c r="P340" i="10"/>
  <c r="P360" i="10"/>
  <c r="P149" i="2"/>
  <c r="BK944" i="2"/>
  <c r="J944" i="2" s="1"/>
  <c r="J101" i="2" s="1"/>
  <c r="BK1983" i="2"/>
  <c r="J1983" i="2" s="1"/>
  <c r="J111" i="2" s="1"/>
  <c r="T3110" i="2"/>
  <c r="BK4386" i="2"/>
  <c r="J4386" i="2"/>
  <c r="J121" i="2"/>
  <c r="BK5004" i="2"/>
  <c r="J5004" i="2"/>
  <c r="J123" i="2"/>
  <c r="T5377" i="2"/>
  <c r="BK125" i="3"/>
  <c r="BK177" i="3"/>
  <c r="J177" i="3"/>
  <c r="J99" i="3" s="1"/>
  <c r="P356" i="3"/>
  <c r="BK240" i="6"/>
  <c r="J240" i="6"/>
  <c r="J103" i="6"/>
  <c r="BK316" i="6"/>
  <c r="J316" i="6"/>
  <c r="J105" i="6"/>
  <c r="T141" i="7"/>
  <c r="BK188" i="7"/>
  <c r="J188" i="7" s="1"/>
  <c r="J101" i="7" s="1"/>
  <c r="R198" i="8"/>
  <c r="P294" i="8"/>
  <c r="P242" i="10"/>
  <c r="T149" i="2"/>
  <c r="P944" i="2"/>
  <c r="R1023" i="2"/>
  <c r="P1775" i="2"/>
  <c r="BK2556" i="2"/>
  <c r="J2556" i="2"/>
  <c r="J114" i="2"/>
  <c r="P3074" i="2"/>
  <c r="P4611" i="2"/>
  <c r="R5174" i="2"/>
  <c r="R5386" i="2"/>
  <c r="R125" i="3"/>
  <c r="P177" i="3"/>
  <c r="T356" i="3"/>
  <c r="R118" i="4"/>
  <c r="R117" i="4"/>
  <c r="T127" i="6"/>
  <c r="T155" i="6"/>
  <c r="P188" i="6"/>
  <c r="BK164" i="7"/>
  <c r="J164" i="7"/>
  <c r="J99" i="7"/>
  <c r="R164" i="7"/>
  <c r="P220" i="7"/>
  <c r="BK198" i="8"/>
  <c r="J198" i="8"/>
  <c r="J101" i="8"/>
  <c r="R118" i="9"/>
  <c r="R117" i="9" s="1"/>
  <c r="BK193" i="12"/>
  <c r="J193" i="12"/>
  <c r="J103" i="12"/>
  <c r="BK1048" i="2"/>
  <c r="J1048" i="2"/>
  <c r="J103" i="2"/>
  <c r="BK1760" i="2"/>
  <c r="J1760" i="2"/>
  <c r="J106" i="2" s="1"/>
  <c r="R1775" i="2"/>
  <c r="T1775" i="2"/>
  <c r="P3604" i="2"/>
  <c r="P4360" i="2"/>
  <c r="P240" i="6"/>
  <c r="R316" i="6"/>
  <c r="R141" i="7"/>
  <c r="R123" i="7" s="1"/>
  <c r="T195" i="7"/>
  <c r="R127" i="8"/>
  <c r="T260" i="8"/>
  <c r="T129" i="10"/>
  <c r="R161" i="10"/>
  <c r="R128" i="10" s="1"/>
  <c r="R127" i="10" s="1"/>
  <c r="R316" i="10"/>
  <c r="R353" i="10"/>
  <c r="P130" i="12"/>
  <c r="P275" i="12"/>
  <c r="T319" i="2"/>
  <c r="R1662" i="2"/>
  <c r="R2556" i="2"/>
  <c r="R4386" i="2"/>
  <c r="T5004" i="2"/>
  <c r="R5377" i="2"/>
  <c r="BK188" i="3"/>
  <c r="J188" i="3"/>
  <c r="J100" i="3"/>
  <c r="BK118" i="4"/>
  <c r="BK117" i="4" s="1"/>
  <c r="J117" i="4" s="1"/>
  <c r="J30" i="4" s="1"/>
  <c r="J118" i="4"/>
  <c r="J97" i="4" s="1"/>
  <c r="T118" i="5"/>
  <c r="T117" i="5"/>
  <c r="BK127" i="6"/>
  <c r="J127" i="6" s="1"/>
  <c r="J98" i="6" s="1"/>
  <c r="BK155" i="6"/>
  <c r="J155" i="6"/>
  <c r="J100" i="6"/>
  <c r="T188" i="6"/>
  <c r="T309" i="6"/>
  <c r="BK124" i="7"/>
  <c r="BK123" i="7" s="1"/>
  <c r="J123" i="7" s="1"/>
  <c r="J96" i="7" s="1"/>
  <c r="J124" i="7"/>
  <c r="J97" i="7"/>
  <c r="P171" i="7"/>
  <c r="R220" i="7"/>
  <c r="P171" i="8"/>
  <c r="P260" i="8"/>
  <c r="P190" i="10"/>
  <c r="T340" i="10"/>
  <c r="P151" i="12"/>
  <c r="R193" i="12"/>
  <c r="T378" i="12"/>
  <c r="R149" i="2"/>
  <c r="T944" i="2"/>
  <c r="P1023" i="2"/>
  <c r="BK3604" i="2"/>
  <c r="J3604" i="2"/>
  <c r="J117" i="2" s="1"/>
  <c r="BK4342" i="2"/>
  <c r="J4342" i="2"/>
  <c r="J119" i="2"/>
  <c r="P129" i="10"/>
  <c r="BK161" i="10"/>
  <c r="J161" i="10"/>
  <c r="J101" i="10"/>
  <c r="BK316" i="10"/>
  <c r="J316" i="10"/>
  <c r="J104" i="10"/>
  <c r="BK360" i="10"/>
  <c r="J360" i="10"/>
  <c r="J107" i="10"/>
  <c r="R130" i="12"/>
  <c r="R275" i="12"/>
  <c r="BK374" i="12"/>
  <c r="J374" i="12"/>
  <c r="J105" i="12" s="1"/>
  <c r="T449" i="12"/>
  <c r="R486" i="2"/>
  <c r="T1983" i="2"/>
  <c r="T2374" i="2"/>
  <c r="R2547" i="2"/>
  <c r="T2547" i="2"/>
  <c r="BK3074" i="2"/>
  <c r="J3074" i="2"/>
  <c r="J115" i="2"/>
  <c r="R4329" i="2"/>
  <c r="P4342" i="2"/>
  <c r="BK4360" i="2"/>
  <c r="J4360" i="2"/>
  <c r="J120" i="2" s="1"/>
  <c r="R4360" i="2"/>
  <c r="T4360" i="2"/>
  <c r="P5004" i="2"/>
  <c r="P5377" i="2"/>
  <c r="R188" i="3"/>
  <c r="T118" i="4"/>
  <c r="T117" i="4"/>
  <c r="R127" i="6"/>
  <c r="P155" i="6"/>
  <c r="R188" i="6"/>
  <c r="R309" i="6"/>
  <c r="BK141" i="7"/>
  <c r="J141" i="7"/>
  <c r="J98" i="7" s="1"/>
  <c r="R195" i="7"/>
  <c r="BK127" i="8"/>
  <c r="BK126" i="8" s="1"/>
  <c r="BK125" i="8" s="1"/>
  <c r="J125" i="8" s="1"/>
  <c r="J97" i="8" s="1"/>
  <c r="J127" i="8"/>
  <c r="J99" i="8"/>
  <c r="BK234" i="8"/>
  <c r="J234" i="8"/>
  <c r="J102" i="8"/>
  <c r="R294" i="8"/>
  <c r="P118" i="9"/>
  <c r="P117" i="9" s="1"/>
  <c r="AU102" i="1" s="1"/>
  <c r="BK190" i="10"/>
  <c r="J190" i="10"/>
  <c r="J102" i="10" s="1"/>
  <c r="T316" i="10"/>
  <c r="T353" i="10"/>
  <c r="T151" i="12"/>
  <c r="P193" i="12"/>
  <c r="P378" i="12"/>
  <c r="P449" i="12"/>
  <c r="T458" i="12"/>
  <c r="BK149" i="2"/>
  <c r="BK148" i="2" s="1"/>
  <c r="J148" i="2" s="1"/>
  <c r="J97" i="2" s="1"/>
  <c r="J149" i="2"/>
  <c r="J98" i="2" s="1"/>
  <c r="R944" i="2"/>
  <c r="T1023" i="2"/>
  <c r="BK1775" i="2"/>
  <c r="J1775" i="2" s="1"/>
  <c r="J109" i="2" s="1"/>
  <c r="P2556" i="2"/>
  <c r="T3074" i="2"/>
  <c r="R4611" i="2"/>
  <c r="P5174" i="2"/>
  <c r="BK5386" i="2"/>
  <c r="J5386" i="2"/>
  <c r="J126" i="2"/>
  <c r="BK356" i="3"/>
  <c r="J356" i="3" s="1"/>
  <c r="J101" i="3" s="1"/>
  <c r="P127" i="6"/>
  <c r="R155" i="6"/>
  <c r="BK188" i="6"/>
  <c r="J188" i="6"/>
  <c r="J102" i="6"/>
  <c r="BK309" i="6"/>
  <c r="J309" i="6"/>
  <c r="J104" i="6"/>
  <c r="P164" i="7"/>
  <c r="T164" i="7"/>
  <c r="R188" i="7"/>
  <c r="P127" i="8"/>
  <c r="P234" i="8"/>
  <c r="BK129" i="10"/>
  <c r="J129" i="10"/>
  <c r="J98" i="10"/>
  <c r="P161" i="10"/>
  <c r="R118" i="11"/>
  <c r="R117" i="11"/>
  <c r="R151" i="12"/>
  <c r="T275" i="12"/>
  <c r="T192" i="12" s="1"/>
  <c r="P374" i="12"/>
  <c r="R374" i="12"/>
  <c r="T374" i="12"/>
  <c r="BK458" i="12"/>
  <c r="J458" i="12"/>
  <c r="J108" i="12" s="1"/>
  <c r="P319" i="2"/>
  <c r="P1662" i="2"/>
  <c r="R1760" i="2"/>
  <c r="T1771" i="2"/>
  <c r="T1817" i="2"/>
  <c r="R3110" i="2"/>
  <c r="T4386" i="2"/>
  <c r="T5174" i="2"/>
  <c r="T5386" i="2"/>
  <c r="P125" i="3"/>
  <c r="R177" i="3"/>
  <c r="R356" i="3"/>
  <c r="R118" i="5"/>
  <c r="R117" i="5" s="1"/>
  <c r="P160" i="6"/>
  <c r="R160" i="6"/>
  <c r="P309" i="6"/>
  <c r="BK171" i="7"/>
  <c r="J171" i="7"/>
  <c r="J100" i="7"/>
  <c r="T188" i="7"/>
  <c r="T198" i="8"/>
  <c r="BK294" i="8"/>
  <c r="J294" i="8"/>
  <c r="J104" i="8"/>
  <c r="BK118" i="9"/>
  <c r="BK117" i="9" s="1"/>
  <c r="J117" i="9" s="1"/>
  <c r="J30" i="9" s="1"/>
  <c r="J118" i="9"/>
  <c r="J97" i="9" s="1"/>
  <c r="R190" i="10"/>
  <c r="R340" i="10"/>
  <c r="R360" i="10"/>
  <c r="T118" i="11"/>
  <c r="T117" i="11"/>
  <c r="BK130" i="12"/>
  <c r="J130" i="12"/>
  <c r="J98" i="12"/>
  <c r="T130" i="12"/>
  <c r="T129" i="12"/>
  <c r="BK275" i="12"/>
  <c r="BK192" i="12" s="1"/>
  <c r="J275" i="12"/>
  <c r="J104" i="12"/>
  <c r="R378" i="12"/>
  <c r="BK449" i="12"/>
  <c r="J449" i="12"/>
  <c r="J107" i="12"/>
  <c r="P458" i="12"/>
  <c r="P118" i="13"/>
  <c r="P117" i="13"/>
  <c r="AU106" i="1"/>
  <c r="R319" i="2"/>
  <c r="P1983" i="2"/>
  <c r="P2374" i="2"/>
  <c r="BK2547" i="2"/>
  <c r="J2547" i="2"/>
  <c r="J113" i="2"/>
  <c r="R3074" i="2"/>
  <c r="BK151" i="12"/>
  <c r="J151" i="12"/>
  <c r="J100" i="12"/>
  <c r="T193" i="12"/>
  <c r="BK378" i="12"/>
  <c r="J378" i="12"/>
  <c r="J106" i="12"/>
  <c r="R449" i="12"/>
  <c r="R458" i="12"/>
  <c r="R118" i="13"/>
  <c r="R117" i="13"/>
  <c r="P1048" i="2"/>
  <c r="P1760" i="2"/>
  <c r="R1771" i="2"/>
  <c r="P1817" i="2"/>
  <c r="BK3110" i="2"/>
  <c r="J3110" i="2" s="1"/>
  <c r="J116" i="2" s="1"/>
  <c r="T4611" i="2"/>
  <c r="T188" i="3"/>
  <c r="P118" i="5"/>
  <c r="P117" i="5"/>
  <c r="AU98" i="1"/>
  <c r="R240" i="6"/>
  <c r="T316" i="6"/>
  <c r="T124" i="7"/>
  <c r="P195" i="7"/>
  <c r="P198" i="8"/>
  <c r="T294" i="8"/>
  <c r="R242" i="10"/>
  <c r="BK118" i="11"/>
  <c r="BK117" i="11" s="1"/>
  <c r="J117" i="11" s="1"/>
  <c r="BK486" i="2"/>
  <c r="J486" i="2"/>
  <c r="J100" i="2"/>
  <c r="BK1662" i="2"/>
  <c r="J1662" i="2"/>
  <c r="J105" i="2"/>
  <c r="T1760" i="2"/>
  <c r="R1817" i="2"/>
  <c r="P3110" i="2"/>
  <c r="P4386" i="2"/>
  <c r="R5004" i="2"/>
  <c r="BK5377" i="2"/>
  <c r="J5377" i="2"/>
  <c r="J125" i="2"/>
  <c r="P5386" i="2"/>
  <c r="P188" i="3"/>
  <c r="BK160" i="6"/>
  <c r="J160" i="6"/>
  <c r="J101" i="6"/>
  <c r="T160" i="6"/>
  <c r="T171" i="7"/>
  <c r="T220" i="7"/>
  <c r="T171" i="8"/>
  <c r="R234" i="8"/>
  <c r="BK242" i="10"/>
  <c r="J242" i="10" s="1"/>
  <c r="J103" i="10" s="1"/>
  <c r="BK340" i="10"/>
  <c r="J340" i="10"/>
  <c r="J105" i="10"/>
  <c r="P353" i="10"/>
  <c r="P118" i="11"/>
  <c r="P117" i="11"/>
  <c r="AU104" i="1"/>
  <c r="R1048" i="2"/>
  <c r="P1771" i="2"/>
  <c r="T3604" i="2"/>
  <c r="T4329" i="2"/>
  <c r="T4342" i="2"/>
  <c r="R124" i="7"/>
  <c r="BK195" i="7"/>
  <c r="J195" i="7"/>
  <c r="J102" i="7"/>
  <c r="T127" i="8"/>
  <c r="T126" i="8"/>
  <c r="T125" i="8"/>
  <c r="T124" i="8"/>
  <c r="T234" i="8"/>
  <c r="R129" i="10"/>
  <c r="T161" i="10"/>
  <c r="P316" i="10"/>
  <c r="BK353" i="10"/>
  <c r="J353" i="10"/>
  <c r="J106" i="10"/>
  <c r="BK118" i="13"/>
  <c r="J118" i="13"/>
  <c r="J97" i="13"/>
  <c r="T118" i="13"/>
  <c r="T117" i="13"/>
  <c r="P118" i="14"/>
  <c r="P117" i="14"/>
  <c r="AU107" i="1"/>
  <c r="T1048" i="2"/>
  <c r="BK1771" i="2"/>
  <c r="J1771" i="2" s="1"/>
  <c r="J107" i="2" s="1"/>
  <c r="R3604" i="2"/>
  <c r="BK4329" i="2"/>
  <c r="J4329" i="2"/>
  <c r="J118" i="2"/>
  <c r="R4342" i="2"/>
  <c r="P141" i="7"/>
  <c r="BK220" i="7"/>
  <c r="J220" i="7" s="1"/>
  <c r="J103" i="7" s="1"/>
  <c r="R171" i="8"/>
  <c r="R260" i="8"/>
  <c r="T118" i="9"/>
  <c r="T117" i="9" s="1"/>
  <c r="T242" i="10"/>
  <c r="T360" i="10"/>
  <c r="R118" i="14"/>
  <c r="R117" i="14"/>
  <c r="P486" i="2"/>
  <c r="R1983" i="2"/>
  <c r="R2374" i="2"/>
  <c r="P2547" i="2"/>
  <c r="P4329" i="2"/>
  <c r="BK118" i="14"/>
  <c r="BK117" i="14"/>
  <c r="J117" i="14"/>
  <c r="J96" i="14" s="1"/>
  <c r="T118" i="14"/>
  <c r="T117" i="14"/>
  <c r="BK1659" i="2"/>
  <c r="J1659" i="2"/>
  <c r="J104" i="2"/>
  <c r="BK153" i="6"/>
  <c r="J153" i="6"/>
  <c r="J99" i="6"/>
  <c r="BK157" i="10"/>
  <c r="J157" i="10" s="1"/>
  <c r="J99" i="10" s="1"/>
  <c r="BK149" i="12"/>
  <c r="J149" i="12"/>
  <c r="J99" i="12" s="1"/>
  <c r="BK5401" i="2"/>
  <c r="J5401" i="2"/>
  <c r="J127" i="2"/>
  <c r="BK190" i="12"/>
  <c r="J190" i="12"/>
  <c r="J101" i="12"/>
  <c r="BK159" i="10"/>
  <c r="J159" i="10"/>
  <c r="J100" i="10"/>
  <c r="J89" i="14"/>
  <c r="E107" i="14"/>
  <c r="F92" i="14"/>
  <c r="J114" i="14"/>
  <c r="BE125" i="14"/>
  <c r="BE128" i="14"/>
  <c r="BE127" i="14"/>
  <c r="BE129" i="14"/>
  <c r="BE119" i="14"/>
  <c r="BE121" i="14"/>
  <c r="BE123" i="14"/>
  <c r="BE122" i="13"/>
  <c r="E85" i="13"/>
  <c r="J92" i="13"/>
  <c r="J111" i="13"/>
  <c r="F114" i="13"/>
  <c r="BE121" i="13"/>
  <c r="BE119" i="13"/>
  <c r="BE123" i="13"/>
  <c r="BE124" i="13"/>
  <c r="BE182" i="12"/>
  <c r="BE184" i="12"/>
  <c r="BE188" i="12"/>
  <c r="BE194" i="12"/>
  <c r="BE215" i="12"/>
  <c r="BE216" i="12"/>
  <c r="BE222" i="12"/>
  <c r="BE226" i="12"/>
  <c r="BE228" i="12"/>
  <c r="E85" i="12"/>
  <c r="BE132" i="12"/>
  <c r="BE133" i="12"/>
  <c r="BE135" i="12"/>
  <c r="BE143" i="12"/>
  <c r="BE144" i="12"/>
  <c r="BE168" i="12"/>
  <c r="BE169" i="12"/>
  <c r="BE176" i="12"/>
  <c r="BE177" i="12"/>
  <c r="BE181" i="12"/>
  <c r="BE185" i="12"/>
  <c r="BE240" i="12"/>
  <c r="J118" i="11"/>
  <c r="J97" i="11"/>
  <c r="BE142" i="12"/>
  <c r="BE175" i="12"/>
  <c r="BE257" i="12"/>
  <c r="J89" i="12"/>
  <c r="BE131" i="12"/>
  <c r="BE265" i="12"/>
  <c r="BE277" i="12"/>
  <c r="BE284" i="12"/>
  <c r="BE308" i="12"/>
  <c r="BE316" i="12"/>
  <c r="BE318" i="12"/>
  <c r="BE186" i="12"/>
  <c r="BE214" i="12"/>
  <c r="BE232" i="12"/>
  <c r="BE246" i="12"/>
  <c r="BE256" i="12"/>
  <c r="BE271" i="12"/>
  <c r="BE273" i="12"/>
  <c r="BE279" i="12"/>
  <c r="BE288" i="12"/>
  <c r="BE139" i="12"/>
  <c r="BE140" i="12"/>
  <c r="BE145" i="12"/>
  <c r="BE147" i="12"/>
  <c r="BE150" i="12"/>
  <c r="BE155" i="12"/>
  <c r="BE159" i="12"/>
  <c r="BE163" i="12"/>
  <c r="BE165" i="12"/>
  <c r="BE173" i="12"/>
  <c r="BE174" i="12"/>
  <c r="BE178" i="12"/>
  <c r="BE179" i="12"/>
  <c r="BE183" i="12"/>
  <c r="BE237" i="12"/>
  <c r="BE238" i="12"/>
  <c r="BE242" i="12"/>
  <c r="BE244" i="12"/>
  <c r="BE249" i="12"/>
  <c r="BE251" i="12"/>
  <c r="BE252" i="12"/>
  <c r="BE254" i="12"/>
  <c r="BE263" i="12"/>
  <c r="BE326" i="12"/>
  <c r="BE353" i="12"/>
  <c r="BE363" i="12"/>
  <c r="BE415" i="12"/>
  <c r="BE136" i="12"/>
  <c r="BE137" i="12"/>
  <c r="BE158" i="12"/>
  <c r="BE180" i="12"/>
  <c r="BE189" i="12"/>
  <c r="BE304" i="12"/>
  <c r="BE309" i="12"/>
  <c r="BE331" i="12"/>
  <c r="BE333" i="12"/>
  <c r="BE334" i="12"/>
  <c r="BE344" i="12"/>
  <c r="BE362" i="12"/>
  <c r="BE418" i="12"/>
  <c r="BE419" i="12"/>
  <c r="BE427" i="12"/>
  <c r="BE428" i="12"/>
  <c r="BE218" i="12"/>
  <c r="BE274" i="12"/>
  <c r="BE276" i="12"/>
  <c r="BE283" i="12"/>
  <c r="BE311" i="12"/>
  <c r="BE320" i="12"/>
  <c r="BE330" i="12"/>
  <c r="BE341" i="12"/>
  <c r="BE350" i="12"/>
  <c r="BE355" i="12"/>
  <c r="BE361" i="12"/>
  <c r="BE370" i="12"/>
  <c r="BE372" i="12"/>
  <c r="BE373" i="12"/>
  <c r="BE375" i="12"/>
  <c r="BE421" i="12"/>
  <c r="BE381" i="12"/>
  <c r="BE423" i="12"/>
  <c r="BE156" i="12"/>
  <c r="BE160" i="12"/>
  <c r="BE191" i="12"/>
  <c r="BE233" i="12"/>
  <c r="BE313" i="12"/>
  <c r="BE322" i="12"/>
  <c r="BE328" i="12"/>
  <c r="BE336" i="12"/>
  <c r="BE340" i="12"/>
  <c r="BE346" i="12"/>
  <c r="BE349" i="12"/>
  <c r="BE359" i="12"/>
  <c r="BE366" i="12"/>
  <c r="BE368" i="12"/>
  <c r="BE379" i="12"/>
  <c r="BE413" i="12"/>
  <c r="BE414" i="12"/>
  <c r="BE434" i="12"/>
  <c r="J125" i="12"/>
  <c r="BE138" i="12"/>
  <c r="BE161" i="12"/>
  <c r="BE264" i="12"/>
  <c r="BE134" i="12"/>
  <c r="BE146" i="12"/>
  <c r="BE166" i="12"/>
  <c r="BE170" i="12"/>
  <c r="BE171" i="12"/>
  <c r="BE187" i="12"/>
  <c r="BE203" i="12"/>
  <c r="BE247" i="12"/>
  <c r="BE258" i="12"/>
  <c r="BE259" i="12"/>
  <c r="BE260" i="12"/>
  <c r="BE261" i="12"/>
  <c r="BE267" i="12"/>
  <c r="BE268" i="12"/>
  <c r="BE269" i="12"/>
  <c r="BE292" i="12"/>
  <c r="BE296" i="12"/>
  <c r="BE300" i="12"/>
  <c r="BE332" i="12"/>
  <c r="BE338" i="12"/>
  <c r="BE343" i="12"/>
  <c r="BE416" i="12"/>
  <c r="BE417" i="12"/>
  <c r="BE424" i="12"/>
  <c r="BE425" i="12"/>
  <c r="BE430" i="12"/>
  <c r="BE431" i="12"/>
  <c r="BE432" i="12"/>
  <c r="BE433" i="12"/>
  <c r="BE435" i="12"/>
  <c r="BE436" i="12"/>
  <c r="BE438" i="12"/>
  <c r="BE440" i="12"/>
  <c r="BE446" i="12"/>
  <c r="BE453" i="12"/>
  <c r="BE454" i="12"/>
  <c r="F92" i="12"/>
  <c r="BE141" i="12"/>
  <c r="BE152" i="12"/>
  <c r="BE153" i="12"/>
  <c r="BE167" i="12"/>
  <c r="BE172" i="12"/>
  <c r="BE217" i="12"/>
  <c r="BE235" i="12"/>
  <c r="BE248" i="12"/>
  <c r="BE262" i="12"/>
  <c r="BE266" i="12"/>
  <c r="BE281" i="12"/>
  <c r="BE312" i="12"/>
  <c r="BE315" i="12"/>
  <c r="BE324" i="12"/>
  <c r="BE335" i="12"/>
  <c r="BE337" i="12"/>
  <c r="BE339" i="12"/>
  <c r="BE342" i="12"/>
  <c r="BE345" i="12"/>
  <c r="BE352" i="12"/>
  <c r="BE357" i="12"/>
  <c r="BE376" i="12"/>
  <c r="BE437" i="12"/>
  <c r="BE455" i="12"/>
  <c r="BE456" i="12"/>
  <c r="BE459" i="12"/>
  <c r="BE439" i="12"/>
  <c r="BE447" i="12"/>
  <c r="BE448" i="12"/>
  <c r="BE351" i="12"/>
  <c r="BE354" i="12"/>
  <c r="BE358" i="12"/>
  <c r="BE364" i="12"/>
  <c r="BE382" i="12"/>
  <c r="BE442" i="12"/>
  <c r="BE443" i="12"/>
  <c r="BE450" i="12"/>
  <c r="BE451" i="12"/>
  <c r="BE452" i="12"/>
  <c r="BE457" i="12"/>
  <c r="BE461" i="12"/>
  <c r="BE162" i="12"/>
  <c r="BE164" i="12"/>
  <c r="BE204" i="12"/>
  <c r="BE213" i="12"/>
  <c r="BE347" i="12"/>
  <c r="BE348" i="12"/>
  <c r="BE356" i="12"/>
  <c r="BE360" i="12"/>
  <c r="BE377" i="12"/>
  <c r="BE380" i="12"/>
  <c r="BE420" i="12"/>
  <c r="BE422" i="12"/>
  <c r="BE441" i="12"/>
  <c r="BE444" i="12"/>
  <c r="BE445" i="12"/>
  <c r="BE463" i="12"/>
  <c r="F114" i="11"/>
  <c r="BE138" i="11"/>
  <c r="BE142" i="11"/>
  <c r="BE148" i="11"/>
  <c r="J89" i="11"/>
  <c r="BE121" i="11"/>
  <c r="BE124" i="11"/>
  <c r="BE168" i="11"/>
  <c r="BE176" i="11"/>
  <c r="BE190" i="11"/>
  <c r="BE201" i="11"/>
  <c r="BE287" i="11"/>
  <c r="BE289" i="11"/>
  <c r="BE293" i="11"/>
  <c r="BE295" i="11"/>
  <c r="BE297" i="11"/>
  <c r="BE299" i="11"/>
  <c r="BE301" i="11"/>
  <c r="BE303" i="11"/>
  <c r="BE332" i="11"/>
  <c r="BE333" i="11"/>
  <c r="BE337" i="11"/>
  <c r="BE356" i="11"/>
  <c r="BE358" i="11"/>
  <c r="BE279" i="11"/>
  <c r="BE309" i="11"/>
  <c r="BE319" i="11"/>
  <c r="BE321" i="11"/>
  <c r="BE334" i="11"/>
  <c r="BE340" i="11"/>
  <c r="BE341" i="11"/>
  <c r="BE345" i="11"/>
  <c r="BE349" i="11"/>
  <c r="BE351" i="11"/>
  <c r="BE355" i="11"/>
  <c r="BE203" i="11"/>
  <c r="BE265" i="11"/>
  <c r="BE271" i="11"/>
  <c r="BE283" i="11"/>
  <c r="BE305" i="11"/>
  <c r="BE307" i="11"/>
  <c r="BE313" i="11"/>
  <c r="BE326" i="11"/>
  <c r="BE342" i="11"/>
  <c r="BE348" i="11"/>
  <c r="BE350" i="11"/>
  <c r="BE361" i="11"/>
  <c r="J92" i="11"/>
  <c r="BE154" i="11"/>
  <c r="BE170" i="11"/>
  <c r="BE198" i="11"/>
  <c r="BE262" i="11"/>
  <c r="BE354" i="11"/>
  <c r="BE144" i="11"/>
  <c r="BE146" i="11"/>
  <c r="BE188" i="11"/>
  <c r="BE194" i="11"/>
  <c r="BE210" i="11"/>
  <c r="BE261" i="11"/>
  <c r="BE281" i="11"/>
  <c r="BE323" i="11"/>
  <c r="BE330" i="11"/>
  <c r="BE335" i="11"/>
  <c r="BE338" i="11"/>
  <c r="BE347" i="11"/>
  <c r="BE359" i="11"/>
  <c r="BE123" i="11"/>
  <c r="BE132" i="11"/>
  <c r="BE135" i="11"/>
  <c r="BE160" i="11"/>
  <c r="E107" i="11"/>
  <c r="BE126" i="11"/>
  <c r="BE143" i="11"/>
  <c r="BE145" i="11"/>
  <c r="BE166" i="11"/>
  <c r="BE196" i="11"/>
  <c r="BE199" i="11"/>
  <c r="BE204" i="11"/>
  <c r="BE206" i="11"/>
  <c r="BE239" i="11"/>
  <c r="BE267" i="11"/>
  <c r="BE285" i="11"/>
  <c r="BE127" i="11"/>
  <c r="BE134" i="11"/>
  <c r="BE363" i="11"/>
  <c r="BE370" i="11"/>
  <c r="BE380" i="11"/>
  <c r="BE381" i="11"/>
  <c r="BE137" i="11"/>
  <c r="BE139" i="11"/>
  <c r="BE376" i="11"/>
  <c r="BE382" i="11"/>
  <c r="BE383" i="11"/>
  <c r="BE130" i="11"/>
  <c r="BE133" i="11"/>
  <c r="BE156" i="11"/>
  <c r="BE172" i="11"/>
  <c r="BE362" i="11"/>
  <c r="BE366" i="11"/>
  <c r="BE125" i="11"/>
  <c r="BE131" i="11"/>
  <c r="BE141" i="11"/>
  <c r="BE162" i="11"/>
  <c r="BE164" i="11"/>
  <c r="BE174" i="11"/>
  <c r="BE182" i="11"/>
  <c r="BE184" i="11"/>
  <c r="BE186" i="11"/>
  <c r="BE277" i="11"/>
  <c r="BE291" i="11"/>
  <c r="BE353" i="11"/>
  <c r="BE365" i="11"/>
  <c r="BE378" i="11"/>
  <c r="BE379" i="11"/>
  <c r="BE384" i="11"/>
  <c r="BE385" i="11"/>
  <c r="BE129" i="11"/>
  <c r="BE147" i="11"/>
  <c r="BE150" i="11"/>
  <c r="BE152" i="11"/>
  <c r="BE158" i="11"/>
  <c r="BE192" i="11"/>
  <c r="BE208" i="11"/>
  <c r="BE263" i="11"/>
  <c r="BE266" i="11"/>
  <c r="BE269" i="11"/>
  <c r="BE311" i="11"/>
  <c r="BE317" i="11"/>
  <c r="BE324" i="11"/>
  <c r="BE327" i="11"/>
  <c r="BE328" i="11"/>
  <c r="BE331" i="11"/>
  <c r="BE336" i="11"/>
  <c r="BE339" i="11"/>
  <c r="BE343" i="11"/>
  <c r="BE344" i="11"/>
  <c r="BE346" i="11"/>
  <c r="BE352" i="11"/>
  <c r="BE357" i="11"/>
  <c r="BE360" i="11"/>
  <c r="BE367" i="11"/>
  <c r="BE368" i="11"/>
  <c r="BE372" i="11"/>
  <c r="BE119" i="11"/>
  <c r="BE120" i="11"/>
  <c r="BE122" i="11"/>
  <c r="BE128" i="11"/>
  <c r="BE136" i="11"/>
  <c r="BE140" i="11"/>
  <c r="BE178" i="11"/>
  <c r="BE180" i="11"/>
  <c r="BE200" i="11"/>
  <c r="BE364" i="11"/>
  <c r="BE374" i="11"/>
  <c r="BE264" i="11"/>
  <c r="BE273" i="11"/>
  <c r="BE275" i="11"/>
  <c r="BE315" i="11"/>
  <c r="BE325" i="11"/>
  <c r="BE329" i="11"/>
  <c r="BE369" i="11"/>
  <c r="BE149" i="10"/>
  <c r="BE152" i="10"/>
  <c r="BE154" i="10"/>
  <c r="BE156" i="10"/>
  <c r="BE163" i="10"/>
  <c r="BE167" i="10"/>
  <c r="BE172" i="10"/>
  <c r="BE174" i="10"/>
  <c r="BE187" i="10"/>
  <c r="BE188" i="10"/>
  <c r="BE207" i="10"/>
  <c r="BE210" i="10"/>
  <c r="BE248" i="10"/>
  <c r="BE265" i="10"/>
  <c r="BE267" i="10"/>
  <c r="BE268" i="10"/>
  <c r="BE272" i="10"/>
  <c r="BE275" i="10"/>
  <c r="BE297" i="10"/>
  <c r="BE307" i="10"/>
  <c r="BE319" i="10"/>
  <c r="BE326" i="10"/>
  <c r="BE343" i="10"/>
  <c r="BE348" i="10"/>
  <c r="BE270" i="10"/>
  <c r="BE277" i="10"/>
  <c r="BE293" i="10"/>
  <c r="BE321" i="10"/>
  <c r="BE330" i="10"/>
  <c r="BE335" i="10"/>
  <c r="BE342" i="10"/>
  <c r="BE345" i="10"/>
  <c r="BE363" i="10"/>
  <c r="BE197" i="10"/>
  <c r="BE199" i="10"/>
  <c r="BE212" i="10"/>
  <c r="BE222" i="10"/>
  <c r="BE225" i="10"/>
  <c r="BE231" i="10"/>
  <c r="BE247" i="10"/>
  <c r="BE251" i="10"/>
  <c r="BE255" i="10"/>
  <c r="BE274" i="10"/>
  <c r="BE309" i="10"/>
  <c r="BE317" i="10"/>
  <c r="BE331" i="10"/>
  <c r="BE336" i="10"/>
  <c r="J121" i="10"/>
  <c r="BE134" i="10"/>
  <c r="BE136" i="10"/>
  <c r="BE151" i="10"/>
  <c r="BE160" i="10"/>
  <c r="BE162" i="10"/>
  <c r="BE179" i="10"/>
  <c r="BE182" i="10"/>
  <c r="BE189" i="10"/>
  <c r="BE191" i="10"/>
  <c r="BE193" i="10"/>
  <c r="BE195" i="10"/>
  <c r="BE205" i="10"/>
  <c r="BE218" i="10"/>
  <c r="BE220" i="10"/>
  <c r="BE260" i="10"/>
  <c r="BE286" i="10"/>
  <c r="BE292" i="10"/>
  <c r="BE299" i="10"/>
  <c r="BE304" i="10"/>
  <c r="BE320" i="10"/>
  <c r="BE359" i="10"/>
  <c r="F92" i="10"/>
  <c r="BE131" i="10"/>
  <c r="BE141" i="10"/>
  <c r="BE153" i="10"/>
  <c r="BE177" i="10"/>
  <c r="BE209" i="10"/>
  <c r="BE221" i="10"/>
  <c r="BE258" i="10"/>
  <c r="BE281" i="10"/>
  <c r="BE284" i="10"/>
  <c r="BE301" i="10"/>
  <c r="BE305" i="10"/>
  <c r="BE356" i="10"/>
  <c r="BE358" i="10"/>
  <c r="BE328" i="10"/>
  <c r="BE333" i="10"/>
  <c r="BE346" i="10"/>
  <c r="BE351" i="10"/>
  <c r="BE355" i="10"/>
  <c r="BE158" i="10"/>
  <c r="BE173" i="10"/>
  <c r="BE196" i="10"/>
  <c r="BE238" i="10"/>
  <c r="BE256" i="10"/>
  <c r="BE259" i="10"/>
  <c r="BE287" i="10"/>
  <c r="BE290" i="10"/>
  <c r="BE295" i="10"/>
  <c r="BE303" i="10"/>
  <c r="BE310" i="10"/>
  <c r="BE322" i="10"/>
  <c r="BE323" i="10"/>
  <c r="BE337" i="10"/>
  <c r="BE347" i="10"/>
  <c r="BE349" i="10"/>
  <c r="BE357" i="10"/>
  <c r="BE361" i="10"/>
  <c r="BE150" i="10"/>
  <c r="BE155" i="10"/>
  <c r="BE166" i="10"/>
  <c r="BE168" i="10"/>
  <c r="BE176" i="10"/>
  <c r="BE181" i="10"/>
  <c r="BE184" i="10"/>
  <c r="BE185" i="10"/>
  <c r="BE202" i="10"/>
  <c r="BE245" i="10"/>
  <c r="BE250" i="10"/>
  <c r="BE314" i="10"/>
  <c r="BE327" i="10"/>
  <c r="BE338" i="10"/>
  <c r="BE339" i="10"/>
  <c r="BE341" i="10"/>
  <c r="BE350" i="10"/>
  <c r="BE352" i="10"/>
  <c r="BE354" i="10"/>
  <c r="BE365" i="10"/>
  <c r="BE232" i="10"/>
  <c r="BE234" i="10"/>
  <c r="BE237" i="10"/>
  <c r="BE239" i="10"/>
  <c r="BE249" i="10"/>
  <c r="BE253" i="10"/>
  <c r="BE279" i="10"/>
  <c r="BE300" i="10"/>
  <c r="BE318" i="10"/>
  <c r="BE288" i="10"/>
  <c r="BE324" i="10"/>
  <c r="BE329" i="10"/>
  <c r="BE269" i="10"/>
  <c r="BE285" i="10"/>
  <c r="BE308" i="10"/>
  <c r="J124" i="10"/>
  <c r="BE147" i="10"/>
  <c r="BE148" i="10"/>
  <c r="BE183" i="10"/>
  <c r="BE206" i="10"/>
  <c r="BE216" i="10"/>
  <c r="BE233" i="10"/>
  <c r="BE263" i="10"/>
  <c r="BE130" i="10"/>
  <c r="BE138" i="10"/>
  <c r="BE140" i="10"/>
  <c r="BE143" i="10"/>
  <c r="BE144" i="10"/>
  <c r="BE180" i="10"/>
  <c r="BE201" i="10"/>
  <c r="BE204" i="10"/>
  <c r="BE227" i="10"/>
  <c r="BE228" i="10"/>
  <c r="BE235" i="10"/>
  <c r="BE236" i="10"/>
  <c r="BE243" i="10"/>
  <c r="BE254" i="10"/>
  <c r="BE257" i="10"/>
  <c r="BE262" i="10"/>
  <c r="BE280" i="10"/>
  <c r="BE283" i="10"/>
  <c r="BE306" i="10"/>
  <c r="BE312" i="10"/>
  <c r="BE325" i="10"/>
  <c r="E85" i="10"/>
  <c r="BE164" i="10"/>
  <c r="BE165" i="10"/>
  <c r="BE170" i="10"/>
  <c r="BE171" i="10"/>
  <c r="BE175" i="10"/>
  <c r="BE178" i="10"/>
  <c r="BE229" i="10"/>
  <c r="BE246" i="10"/>
  <c r="BE271" i="10"/>
  <c r="BE273" i="10"/>
  <c r="BE278" i="10"/>
  <c r="BE282" i="10"/>
  <c r="BE302" i="10"/>
  <c r="BE132" i="10"/>
  <c r="BE145" i="10"/>
  <c r="BE169" i="10"/>
  <c r="BE186" i="10"/>
  <c r="BE214" i="10"/>
  <c r="BE224" i="10"/>
  <c r="BE252" i="10"/>
  <c r="BE298" i="10"/>
  <c r="BE332" i="10"/>
  <c r="BE334" i="10"/>
  <c r="F92" i="9"/>
  <c r="J114" i="9"/>
  <c r="BE119" i="9"/>
  <c r="BE120" i="9"/>
  <c r="BE122" i="9"/>
  <c r="BE123" i="9"/>
  <c r="BE128" i="9"/>
  <c r="BE130" i="9"/>
  <c r="BE131" i="9"/>
  <c r="BE132" i="9"/>
  <c r="BE134" i="9"/>
  <c r="BE135" i="9"/>
  <c r="BE138" i="9"/>
  <c r="BE139" i="9"/>
  <c r="E85" i="9"/>
  <c r="BE121" i="9"/>
  <c r="BE125" i="9"/>
  <c r="BE129" i="9"/>
  <c r="BE136" i="9"/>
  <c r="BE124" i="9"/>
  <c r="BE126" i="9"/>
  <c r="BE133" i="9"/>
  <c r="J89" i="9"/>
  <c r="BE127" i="9"/>
  <c r="BE167" i="8"/>
  <c r="BE172" i="8"/>
  <c r="BE175" i="8"/>
  <c r="BE190" i="8"/>
  <c r="BE248" i="8"/>
  <c r="J121" i="8"/>
  <c r="BE129" i="8"/>
  <c r="BE132" i="8"/>
  <c r="BE252" i="8"/>
  <c r="BE154" i="8"/>
  <c r="BE155" i="8"/>
  <c r="BE164" i="8"/>
  <c r="BE174" i="8"/>
  <c r="BE178" i="8"/>
  <c r="BE183" i="8"/>
  <c r="BE192" i="8"/>
  <c r="BE196" i="8"/>
  <c r="BE200" i="8"/>
  <c r="BE214" i="8"/>
  <c r="BE222" i="8"/>
  <c r="BE223" i="8"/>
  <c r="BE224" i="8"/>
  <c r="BE236" i="8"/>
  <c r="BE244" i="8"/>
  <c r="BE251" i="8"/>
  <c r="BE253" i="8"/>
  <c r="BE258" i="8"/>
  <c r="BE131" i="8"/>
  <c r="BE133" i="8"/>
  <c r="F92" i="8"/>
  <c r="BE128" i="8"/>
  <c r="BE176" i="8"/>
  <c r="BE177" i="8"/>
  <c r="BE188" i="8"/>
  <c r="BE191" i="8"/>
  <c r="BE201" i="8"/>
  <c r="BE203" i="8"/>
  <c r="BE210" i="8"/>
  <c r="BE213" i="8"/>
  <c r="BE215" i="8"/>
  <c r="BE218" i="8"/>
  <c r="BE219" i="8"/>
  <c r="BE221" i="8"/>
  <c r="BE228" i="8"/>
  <c r="BE229" i="8"/>
  <c r="BE232" i="8"/>
  <c r="BE233" i="8"/>
  <c r="BE239" i="8"/>
  <c r="BE249" i="8"/>
  <c r="BE268" i="8"/>
  <c r="BE241" i="8"/>
  <c r="BE243" i="8"/>
  <c r="BE247" i="8"/>
  <c r="BE263" i="8"/>
  <c r="BE137" i="8"/>
  <c r="BE148" i="8"/>
  <c r="BE169" i="8"/>
  <c r="BE173" i="8"/>
  <c r="BE202" i="8"/>
  <c r="BE205" i="8"/>
  <c r="BE225" i="8"/>
  <c r="BE226" i="8"/>
  <c r="BE230" i="8"/>
  <c r="BE235" i="8"/>
  <c r="BE237" i="8"/>
  <c r="BE238" i="8"/>
  <c r="BE242" i="8"/>
  <c r="BE245" i="8"/>
  <c r="BE250" i="8"/>
  <c r="BE254" i="8"/>
  <c r="BE255" i="8"/>
  <c r="BE262" i="8"/>
  <c r="BE265" i="8"/>
  <c r="BE267" i="8"/>
  <c r="BE271" i="8"/>
  <c r="BE278" i="8"/>
  <c r="BE279" i="8"/>
  <c r="BE281" i="8"/>
  <c r="BE284" i="8"/>
  <c r="BE290" i="8"/>
  <c r="E85" i="8"/>
  <c r="BE193" i="8"/>
  <c r="BE208" i="8"/>
  <c r="BE217" i="8"/>
  <c r="BE293" i="8"/>
  <c r="BE288" i="8"/>
  <c r="BE289" i="8"/>
  <c r="BE301" i="8"/>
  <c r="BE303" i="8"/>
  <c r="BE310" i="8"/>
  <c r="BE156" i="8"/>
  <c r="BE304" i="8"/>
  <c r="BE135" i="8"/>
  <c r="BE162" i="8"/>
  <c r="BE300" i="8"/>
  <c r="BE139" i="8"/>
  <c r="BE140" i="8"/>
  <c r="BE141" i="8"/>
  <c r="BE153" i="8"/>
  <c r="BE165" i="8"/>
  <c r="BE297" i="8"/>
  <c r="BE307" i="8"/>
  <c r="BE308" i="8"/>
  <c r="BE142" i="8"/>
  <c r="BE143" i="8"/>
  <c r="BE145" i="8"/>
  <c r="BE146" i="8"/>
  <c r="BE147" i="8"/>
  <c r="BE151" i="8"/>
  <c r="BE158" i="8"/>
  <c r="BE163" i="8"/>
  <c r="BE168" i="8"/>
  <c r="BE170" i="8"/>
  <c r="BE189" i="8"/>
  <c r="J89" i="8"/>
  <c r="BE130" i="8"/>
  <c r="BE144" i="8"/>
  <c r="BE149" i="8"/>
  <c r="BE150" i="8"/>
  <c r="BE152" i="8"/>
  <c r="BE157" i="8"/>
  <c r="BE184" i="8"/>
  <c r="BE185" i="8"/>
  <c r="BE194" i="8"/>
  <c r="BE195" i="8"/>
  <c r="BE204" i="8"/>
  <c r="BE207" i="8"/>
  <c r="BE246" i="8"/>
  <c r="BE257" i="8"/>
  <c r="BE270" i="8"/>
  <c r="BE275" i="8"/>
  <c r="BE277" i="8"/>
  <c r="BE287" i="8"/>
  <c r="BE291" i="8"/>
  <c r="BE134" i="8"/>
  <c r="BE136" i="8"/>
  <c r="BE160" i="8"/>
  <c r="BE161" i="8"/>
  <c r="BE180" i="8"/>
  <c r="BE186" i="8"/>
  <c r="BE187" i="8"/>
  <c r="BE206" i="8"/>
  <c r="BE211" i="8"/>
  <c r="BE220" i="8"/>
  <c r="BE227" i="8"/>
  <c r="BE231" i="8"/>
  <c r="BE240" i="8"/>
  <c r="BE256" i="8"/>
  <c r="BE259" i="8"/>
  <c r="BE261" i="8"/>
  <c r="BE266" i="8"/>
  <c r="BE269" i="8"/>
  <c r="BE272" i="8"/>
  <c r="BE276" i="8"/>
  <c r="BE280" i="8"/>
  <c r="BE283" i="8"/>
  <c r="BE285" i="8"/>
  <c r="BE292" i="8"/>
  <c r="BE138" i="8"/>
  <c r="BE159" i="8"/>
  <c r="BE166" i="8"/>
  <c r="BE179" i="8"/>
  <c r="BE181" i="8"/>
  <c r="BE182" i="8"/>
  <c r="BE199" i="8"/>
  <c r="BE209" i="8"/>
  <c r="BE212" i="8"/>
  <c r="BE216" i="8"/>
  <c r="BE264" i="8"/>
  <c r="BE273" i="8"/>
  <c r="BE274" i="8"/>
  <c r="BE282" i="8"/>
  <c r="BE286" i="8"/>
  <c r="BE295" i="8"/>
  <c r="BE296" i="8"/>
  <c r="BE298" i="8"/>
  <c r="BE299" i="8"/>
  <c r="BE302" i="8"/>
  <c r="BE305" i="8"/>
  <c r="J89" i="7"/>
  <c r="J120" i="7"/>
  <c r="BE128" i="7"/>
  <c r="BE132" i="7"/>
  <c r="E113" i="7"/>
  <c r="BE129" i="7"/>
  <c r="BE130" i="7"/>
  <c r="BE143" i="7"/>
  <c r="BE146" i="7"/>
  <c r="BE161" i="7"/>
  <c r="BE170" i="7"/>
  <c r="BK126" i="6"/>
  <c r="J126" i="6"/>
  <c r="J97" i="6"/>
  <c r="BE133" i="7"/>
  <c r="BE134" i="7"/>
  <c r="BE137" i="7"/>
  <c r="BE147" i="7"/>
  <c r="BE152" i="7"/>
  <c r="BE183" i="7"/>
  <c r="BE185" i="7"/>
  <c r="BE193" i="7"/>
  <c r="BE199" i="7"/>
  <c r="BE206" i="7"/>
  <c r="BE207" i="7"/>
  <c r="BE211" i="7"/>
  <c r="BE217" i="7"/>
  <c r="BE225" i="7"/>
  <c r="F120" i="7"/>
  <c r="BE126" i="7"/>
  <c r="BE136" i="7"/>
  <c r="BE139" i="7"/>
  <c r="BE156" i="7"/>
  <c r="BE157" i="7"/>
  <c r="BE159" i="7"/>
  <c r="BE163" i="7"/>
  <c r="BE173" i="7"/>
  <c r="BE180" i="7"/>
  <c r="BE181" i="7"/>
  <c r="BE190" i="7"/>
  <c r="BE192" i="7"/>
  <c r="BE201" i="7"/>
  <c r="BE212" i="7"/>
  <c r="BE219" i="7"/>
  <c r="BE222" i="7"/>
  <c r="BE227" i="7"/>
  <c r="BE228" i="7"/>
  <c r="BE135" i="7"/>
  <c r="BE149" i="7"/>
  <c r="BE151" i="7"/>
  <c r="BE153" i="7"/>
  <c r="BE154" i="7"/>
  <c r="BE155" i="7"/>
  <c r="BE168" i="7"/>
  <c r="BE175" i="7"/>
  <c r="BE186" i="7"/>
  <c r="BE172" i="7"/>
  <c r="BE174" i="7"/>
  <c r="BE184" i="7"/>
  <c r="BE187" i="7"/>
  <c r="BE196" i="7"/>
  <c r="BE197" i="7"/>
  <c r="BE209" i="7"/>
  <c r="BE210" i="7"/>
  <c r="BE215" i="7"/>
  <c r="BE125" i="7"/>
  <c r="BE131" i="7"/>
  <c r="BE138" i="7"/>
  <c r="BE142" i="7"/>
  <c r="BE144" i="7"/>
  <c r="BE145" i="7"/>
  <c r="BE160" i="7"/>
  <c r="BE162" i="7"/>
  <c r="BE166" i="7"/>
  <c r="BE167" i="7"/>
  <c r="BE176" i="7"/>
  <c r="BE189" i="7"/>
  <c r="BE191" i="7"/>
  <c r="BE194" i="7"/>
  <c r="BE200" i="7"/>
  <c r="BE203" i="7"/>
  <c r="BE205" i="7"/>
  <c r="BE148" i="7"/>
  <c r="BE165" i="7"/>
  <c r="BE169" i="7"/>
  <c r="BE178" i="7"/>
  <c r="BE127" i="7"/>
  <c r="BE140" i="7"/>
  <c r="BE150" i="7"/>
  <c r="BE158" i="7"/>
  <c r="BE177" i="7"/>
  <c r="BE179" i="7"/>
  <c r="BE182" i="7"/>
  <c r="BE198" i="7"/>
  <c r="BE202" i="7"/>
  <c r="BE204" i="7"/>
  <c r="BE208" i="7"/>
  <c r="BE213" i="7"/>
  <c r="BE214" i="7"/>
  <c r="BE216" i="7"/>
  <c r="BE218" i="7"/>
  <c r="BE221" i="7"/>
  <c r="BE224" i="7"/>
  <c r="BE230" i="7"/>
  <c r="BE231" i="7"/>
  <c r="J92" i="6"/>
  <c r="F122" i="6"/>
  <c r="BE131" i="6"/>
  <c r="BE137" i="6"/>
  <c r="BE139" i="6"/>
  <c r="BE163" i="6"/>
  <c r="BE167" i="6"/>
  <c r="BE178" i="6"/>
  <c r="BE182" i="6"/>
  <c r="BE185" i="6"/>
  <c r="BE189" i="6"/>
  <c r="BE192" i="6"/>
  <c r="BE196" i="6"/>
  <c r="BE207" i="6"/>
  <c r="BE215" i="6"/>
  <c r="BE241" i="6"/>
  <c r="BE250" i="6"/>
  <c r="BE254" i="6"/>
  <c r="BE256" i="6"/>
  <c r="BE258" i="6"/>
  <c r="BE261" i="6"/>
  <c r="BE271" i="6"/>
  <c r="BE285" i="6"/>
  <c r="BE299" i="6"/>
  <c r="BE313" i="6"/>
  <c r="BE152" i="6"/>
  <c r="BE158" i="6"/>
  <c r="BE166" i="6"/>
  <c r="BE169" i="6"/>
  <c r="BE173" i="6"/>
  <c r="BE186" i="6"/>
  <c r="BE187" i="6"/>
  <c r="BE200" i="6"/>
  <c r="BE204" i="6"/>
  <c r="BE206" i="6"/>
  <c r="BE216" i="6"/>
  <c r="BE235" i="6"/>
  <c r="BE237" i="6"/>
  <c r="BE244" i="6"/>
  <c r="BE249" i="6"/>
  <c r="BE251" i="6"/>
  <c r="BE275" i="6"/>
  <c r="BE286" i="6"/>
  <c r="BE301" i="6"/>
  <c r="BE307" i="6"/>
  <c r="BE312" i="6"/>
  <c r="BE315" i="6"/>
  <c r="J118" i="5"/>
  <c r="J97" i="5"/>
  <c r="E85" i="6"/>
  <c r="BE130" i="6"/>
  <c r="BE143" i="6"/>
  <c r="BE147" i="6"/>
  <c r="BE149" i="6"/>
  <c r="BE161" i="6"/>
  <c r="BE170" i="6"/>
  <c r="BE179" i="6"/>
  <c r="BE191" i="6"/>
  <c r="BE194" i="6"/>
  <c r="BE198" i="6"/>
  <c r="BE217" i="6"/>
  <c r="BE228" i="6"/>
  <c r="BE236" i="6"/>
  <c r="BE259" i="6"/>
  <c r="BE262" i="6"/>
  <c r="BE266" i="6"/>
  <c r="BE276" i="6"/>
  <c r="BE279" i="6"/>
  <c r="BE287" i="6"/>
  <c r="BE310" i="6"/>
  <c r="BE213" i="6"/>
  <c r="BE226" i="6"/>
  <c r="BE230" i="6"/>
  <c r="BE238" i="6"/>
  <c r="BE246" i="6"/>
  <c r="BE255" i="6"/>
  <c r="BE282" i="6"/>
  <c r="BE297" i="6"/>
  <c r="BE300" i="6"/>
  <c r="BE304" i="6"/>
  <c r="BE305" i="6"/>
  <c r="BE311" i="6"/>
  <c r="BE314" i="6"/>
  <c r="BE128" i="6"/>
  <c r="BE129" i="6"/>
  <c r="BE140" i="6"/>
  <c r="BE145" i="6"/>
  <c r="BE146" i="6"/>
  <c r="BE148" i="6"/>
  <c r="BE159" i="6"/>
  <c r="BE168" i="6"/>
  <c r="BE172" i="6"/>
  <c r="BE184" i="6"/>
  <c r="BE225" i="6"/>
  <c r="BE229" i="6"/>
  <c r="BE239" i="6"/>
  <c r="BE242" i="6"/>
  <c r="BE247" i="6"/>
  <c r="BE252" i="6"/>
  <c r="BE253" i="6"/>
  <c r="BE260" i="6"/>
  <c r="BE270" i="6"/>
  <c r="BE280" i="6"/>
  <c r="BE283" i="6"/>
  <c r="BE288" i="6"/>
  <c r="BE291" i="6"/>
  <c r="BE295" i="6"/>
  <c r="BE298" i="6"/>
  <c r="BE308" i="6"/>
  <c r="BE319" i="6"/>
  <c r="BE133" i="6"/>
  <c r="BE135" i="6"/>
  <c r="BE154" i="6"/>
  <c r="BE157" i="6"/>
  <c r="BE162" i="6"/>
  <c r="BE164" i="6"/>
  <c r="BE180" i="6"/>
  <c r="BE183" i="6"/>
  <c r="BE202" i="6"/>
  <c r="BE203" i="6"/>
  <c r="BE211" i="6"/>
  <c r="BE221" i="6"/>
  <c r="BE222" i="6"/>
  <c r="BE224" i="6"/>
  <c r="BE227" i="6"/>
  <c r="BE257" i="6"/>
  <c r="BE264" i="6"/>
  <c r="BE267" i="6"/>
  <c r="BE273" i="6"/>
  <c r="BE277" i="6"/>
  <c r="BE284" i="6"/>
  <c r="BE293" i="6"/>
  <c r="BE302" i="6"/>
  <c r="BE303" i="6"/>
  <c r="BE317" i="6"/>
  <c r="J89" i="6"/>
  <c r="BE132" i="6"/>
  <c r="BE134" i="6"/>
  <c r="BE141" i="6"/>
  <c r="BE142" i="6"/>
  <c r="BE144" i="6"/>
  <c r="BE150" i="6"/>
  <c r="BE151" i="6"/>
  <c r="BE156" i="6"/>
  <c r="BE165" i="6"/>
  <c r="BE171" i="6"/>
  <c r="BE176" i="6"/>
  <c r="BE177" i="6"/>
  <c r="BE136" i="6"/>
  <c r="BE138" i="6"/>
  <c r="BE174" i="6"/>
  <c r="BE175" i="6"/>
  <c r="BE181" i="6"/>
  <c r="BE209" i="6"/>
  <c r="BE218" i="6"/>
  <c r="BE220" i="6"/>
  <c r="BE231" i="6"/>
  <c r="BE234" i="6"/>
  <c r="BE263" i="6"/>
  <c r="BE265" i="6"/>
  <c r="BE268" i="6"/>
  <c r="BE278" i="6"/>
  <c r="BE281" i="6"/>
  <c r="BE289" i="6"/>
  <c r="BE296" i="6"/>
  <c r="J89" i="5"/>
  <c r="F114" i="5"/>
  <c r="BE119" i="5"/>
  <c r="BE121" i="5"/>
  <c r="BE124" i="5"/>
  <c r="BE126" i="5"/>
  <c r="BE129" i="5"/>
  <c r="BE132" i="5"/>
  <c r="BE140" i="5"/>
  <c r="BE143" i="5"/>
  <c r="BE144" i="5"/>
  <c r="BE145" i="5"/>
  <c r="BE146" i="5"/>
  <c r="BE151" i="5"/>
  <c r="BE156" i="5"/>
  <c r="BE159" i="5"/>
  <c r="BE167" i="5"/>
  <c r="BE172" i="5"/>
  <c r="BE176" i="5"/>
  <c r="BE177" i="5"/>
  <c r="BE181" i="5"/>
  <c r="BE183" i="5"/>
  <c r="BE185" i="5"/>
  <c r="BE188" i="5"/>
  <c r="BE189" i="5"/>
  <c r="BE192" i="5"/>
  <c r="BE193" i="5"/>
  <c r="BE196" i="5"/>
  <c r="BE199" i="5"/>
  <c r="BE201" i="5"/>
  <c r="BE213" i="5"/>
  <c r="BE214" i="5"/>
  <c r="BE215" i="5"/>
  <c r="BE218" i="5"/>
  <c r="E85" i="5"/>
  <c r="J92" i="5"/>
  <c r="BE120" i="5"/>
  <c r="BE123" i="5"/>
  <c r="BE125" i="5"/>
  <c r="BE131" i="5"/>
  <c r="BE136" i="5"/>
  <c r="BE137" i="5"/>
  <c r="BE142" i="5"/>
  <c r="BE148" i="5"/>
  <c r="BE149" i="5"/>
  <c r="BE150" i="5"/>
  <c r="BE152" i="5"/>
  <c r="BE157" i="5"/>
  <c r="BE161" i="5"/>
  <c r="BE163" i="5"/>
  <c r="BE166" i="5"/>
  <c r="BE171" i="5"/>
  <c r="BE182" i="5"/>
  <c r="BE191" i="5"/>
  <c r="BE194" i="5"/>
  <c r="BE195" i="5"/>
  <c r="BE198" i="5"/>
  <c r="BE210" i="5"/>
  <c r="BE217" i="5"/>
  <c r="BE224" i="5"/>
  <c r="BE226" i="5"/>
  <c r="BE229" i="5"/>
  <c r="BE232" i="5"/>
  <c r="BE127" i="5"/>
  <c r="BE133" i="5"/>
  <c r="BE154" i="5"/>
  <c r="BE158" i="5"/>
  <c r="BE170" i="5"/>
  <c r="BE203" i="5"/>
  <c r="BE223" i="5"/>
  <c r="BE234" i="5"/>
  <c r="BE236" i="5"/>
  <c r="BE240" i="5"/>
  <c r="BE244" i="5"/>
  <c r="BE254" i="5"/>
  <c r="BE256" i="5"/>
  <c r="BE262" i="5"/>
  <c r="BE269" i="5"/>
  <c r="BE128" i="5"/>
  <c r="BE130" i="5"/>
  <c r="BE134" i="5"/>
  <c r="BE139" i="5"/>
  <c r="BE141" i="5"/>
  <c r="BE246" i="5"/>
  <c r="BE250" i="5"/>
  <c r="BE261" i="5"/>
  <c r="BE274" i="5"/>
  <c r="BE275" i="5"/>
  <c r="BE169" i="5"/>
  <c r="BE173" i="5"/>
  <c r="BE175" i="5"/>
  <c r="BE180" i="5"/>
  <c r="BE200" i="5"/>
  <c r="BE205" i="5"/>
  <c r="BE207" i="5"/>
  <c r="BE216" i="5"/>
  <c r="BE221" i="5"/>
  <c r="BE222" i="5"/>
  <c r="BE228" i="5"/>
  <c r="BE230" i="5"/>
  <c r="BE231" i="5"/>
  <c r="BE242" i="5"/>
  <c r="BE247" i="5"/>
  <c r="BE249" i="5"/>
  <c r="BE251" i="5"/>
  <c r="BE253" i="5"/>
  <c r="BE255" i="5"/>
  <c r="BE257" i="5"/>
  <c r="BE267" i="5"/>
  <c r="BE271" i="5"/>
  <c r="BE122" i="5"/>
  <c r="BE135" i="5"/>
  <c r="BE138" i="5"/>
  <c r="BE147" i="5"/>
  <c r="BE153" i="5"/>
  <c r="BE160" i="5"/>
  <c r="BE168" i="5"/>
  <c r="BE174" i="5"/>
  <c r="BE179" i="5"/>
  <c r="BE184" i="5"/>
  <c r="BE186" i="5"/>
  <c r="BE190" i="5"/>
  <c r="BE202" i="5"/>
  <c r="BE204" i="5"/>
  <c r="BE206" i="5"/>
  <c r="BE208" i="5"/>
  <c r="BE211" i="5"/>
  <c r="BE212" i="5"/>
  <c r="BE220" i="5"/>
  <c r="BE227" i="5"/>
  <c r="BE233" i="5"/>
  <c r="BE235" i="5"/>
  <c r="BE238" i="5"/>
  <c r="BE245" i="5"/>
  <c r="BE248" i="5"/>
  <c r="BE258" i="5"/>
  <c r="BE259" i="5"/>
  <c r="BE260" i="5"/>
  <c r="BE263" i="5"/>
  <c r="BE264" i="5"/>
  <c r="BE266" i="5"/>
  <c r="BE276" i="5"/>
  <c r="BE162" i="5"/>
  <c r="BE164" i="5"/>
  <c r="BE165" i="5"/>
  <c r="BE178" i="5"/>
  <c r="BE187" i="5"/>
  <c r="BE197" i="5"/>
  <c r="BE209" i="5"/>
  <c r="BE219" i="5"/>
  <c r="BE225" i="5"/>
  <c r="BE237" i="5"/>
  <c r="BE239" i="5"/>
  <c r="BE241" i="5"/>
  <c r="BE243" i="5"/>
  <c r="BE252" i="5"/>
  <c r="BE265" i="5"/>
  <c r="BE272" i="5"/>
  <c r="BE277" i="5"/>
  <c r="F114" i="4"/>
  <c r="BE123" i="4"/>
  <c r="BE127" i="4"/>
  <c r="BE130" i="4"/>
  <c r="BE133" i="4"/>
  <c r="J125" i="3"/>
  <c r="J98" i="3"/>
  <c r="E85" i="4"/>
  <c r="J92" i="4"/>
  <c r="BE120" i="4"/>
  <c r="BE121" i="4"/>
  <c r="BE124" i="4"/>
  <c r="BE126" i="4"/>
  <c r="BE128" i="4"/>
  <c r="BE129" i="4"/>
  <c r="BE135" i="4"/>
  <c r="BE137" i="4"/>
  <c r="BE141" i="4"/>
  <c r="BE142" i="4"/>
  <c r="J111" i="4"/>
  <c r="BE122" i="4"/>
  <c r="BE132" i="4"/>
  <c r="BE136" i="4"/>
  <c r="BE144" i="4"/>
  <c r="BE131" i="4"/>
  <c r="BE143" i="4"/>
  <c r="BK387" i="3"/>
  <c r="J387" i="3"/>
  <c r="J102" i="3"/>
  <c r="BE119" i="4"/>
  <c r="BE125" i="4"/>
  <c r="BE134" i="4"/>
  <c r="BE138" i="4"/>
  <c r="BE139" i="4"/>
  <c r="BE140" i="4"/>
  <c r="F92" i="3"/>
  <c r="BE159" i="3"/>
  <c r="BE260" i="3"/>
  <c r="BE303" i="3"/>
  <c r="BE381" i="3"/>
  <c r="BE383" i="3"/>
  <c r="BE385" i="3"/>
  <c r="BE126" i="3"/>
  <c r="BE147" i="3"/>
  <c r="BE151" i="3"/>
  <c r="BE351" i="3"/>
  <c r="BE376" i="3"/>
  <c r="BE377" i="3"/>
  <c r="BE379" i="3"/>
  <c r="BE389" i="3"/>
  <c r="BE168" i="3"/>
  <c r="BE171" i="3"/>
  <c r="BE174" i="3"/>
  <c r="BE358" i="3"/>
  <c r="J92" i="3"/>
  <c r="BE233" i="3"/>
  <c r="BE237" i="3"/>
  <c r="E85" i="3"/>
  <c r="J89" i="3"/>
  <c r="BE178" i="3"/>
  <c r="BE198" i="3"/>
  <c r="BE249" i="3"/>
  <c r="BE280" i="3"/>
  <c r="BE359" i="3"/>
  <c r="BE368" i="3"/>
  <c r="BE370" i="3"/>
  <c r="BB96" i="1"/>
  <c r="BE162" i="3"/>
  <c r="BE165" i="3"/>
  <c r="BE183" i="3"/>
  <c r="BE189" i="3"/>
  <c r="BE228" i="3"/>
  <c r="BE231" i="3"/>
  <c r="BE254" i="3"/>
  <c r="BE286" i="3"/>
  <c r="BE307" i="3"/>
  <c r="BE340" i="3"/>
  <c r="BE357" i="3"/>
  <c r="BE369" i="3"/>
  <c r="BE373" i="3"/>
  <c r="BE393" i="3"/>
  <c r="BE1429" i="2"/>
  <c r="BE1615" i="2"/>
  <c r="BE1676" i="2"/>
  <c r="BE1677" i="2"/>
  <c r="BE1683" i="2"/>
  <c r="BE1741" i="2"/>
  <c r="BE1744" i="2"/>
  <c r="BE1762" i="2"/>
  <c r="BE1773" i="2"/>
  <c r="BE1804" i="2"/>
  <c r="BE1812" i="2"/>
  <c r="BE1825" i="2"/>
  <c r="BE1827" i="2"/>
  <c r="BE1831" i="2"/>
  <c r="BE1967" i="2"/>
  <c r="BE2367" i="2"/>
  <c r="BE2808" i="2"/>
  <c r="BE3079" i="2"/>
  <c r="BE3099" i="2"/>
  <c r="BE3272" i="2"/>
  <c r="BE3109" i="2"/>
  <c r="BE3904" i="2"/>
  <c r="BE3922" i="2"/>
  <c r="BE3940" i="2"/>
  <c r="BE3961" i="2"/>
  <c r="BE3964" i="2"/>
  <c r="BE3967" i="2"/>
  <c r="BE3970" i="2"/>
  <c r="BE3976" i="2"/>
  <c r="BE4197" i="2"/>
  <c r="BE279" i="2"/>
  <c r="BE414" i="2"/>
  <c r="BE637" i="2"/>
  <c r="BE975" i="2"/>
  <c r="BE1043" i="2"/>
  <c r="BE1103" i="2"/>
  <c r="BE1402" i="2"/>
  <c r="BE1656" i="2"/>
  <c r="BE1696" i="2"/>
  <c r="BE1697" i="2"/>
  <c r="BE1701" i="2"/>
  <c r="BE1736" i="2"/>
  <c r="BE1947" i="2"/>
  <c r="BE1982" i="2"/>
  <c r="BE2137" i="2"/>
  <c r="BE2144" i="2"/>
  <c r="BE2334" i="2"/>
  <c r="BE2338" i="2"/>
  <c r="BE2393" i="2"/>
  <c r="BE2592" i="2"/>
  <c r="BE2600" i="2"/>
  <c r="BE3485" i="2"/>
  <c r="BE3590" i="2"/>
  <c r="BE3596" i="2"/>
  <c r="BE3602" i="2"/>
  <c r="BE3611" i="2"/>
  <c r="BE3690" i="2"/>
  <c r="BE3706" i="2"/>
  <c r="BE3714" i="2"/>
  <c r="BE3718" i="2"/>
  <c r="BE3722" i="2"/>
  <c r="BE3900" i="2"/>
  <c r="BE3908" i="2"/>
  <c r="BE3982" i="2"/>
  <c r="BE4236" i="2"/>
  <c r="J144" i="2"/>
  <c r="BE249" i="2"/>
  <c r="BE254" i="2"/>
  <c r="BE320" i="2"/>
  <c r="BE347" i="2"/>
  <c r="BE635" i="2"/>
  <c r="BE641" i="2"/>
  <c r="BE653" i="2"/>
  <c r="BE1001" i="2"/>
  <c r="BE1114" i="2"/>
  <c r="BE1118" i="2"/>
  <c r="BE1262" i="2"/>
  <c r="BE1362" i="2"/>
  <c r="BE1834" i="2"/>
  <c r="BE1920" i="2"/>
  <c r="BE1922" i="2"/>
  <c r="BE1981" i="2"/>
  <c r="BE2072" i="2"/>
  <c r="BE2291" i="2"/>
  <c r="BE2370" i="2"/>
  <c r="BE2652" i="2"/>
  <c r="BE3095" i="2"/>
  <c r="BE3182" i="2"/>
  <c r="BE3221" i="2"/>
  <c r="BE3265" i="2"/>
  <c r="BE3478" i="2"/>
  <c r="BE3581" i="2"/>
  <c r="BE3603" i="2"/>
  <c r="BE3666" i="2"/>
  <c r="BE3682" i="2"/>
  <c r="BE3793" i="2"/>
  <c r="BE3876" i="2"/>
  <c r="BE3892" i="2"/>
  <c r="BE3928" i="2"/>
  <c r="BE3931" i="2"/>
  <c r="BE3952" i="2"/>
  <c r="BE3958" i="2"/>
  <c r="BE4015" i="2"/>
  <c r="BE4030" i="2"/>
  <c r="BE4036" i="2"/>
  <c r="BE4052" i="2"/>
  <c r="BE4111" i="2"/>
  <c r="BE4141" i="2"/>
  <c r="BE4215" i="2"/>
  <c r="E137" i="2"/>
  <c r="J141" i="2"/>
  <c r="BE150" i="2"/>
  <c r="BE247" i="2"/>
  <c r="BE253" i="2"/>
  <c r="BE257" i="2"/>
  <c r="BE259" i="2"/>
  <c r="BE264" i="2"/>
  <c r="BE351" i="2"/>
  <c r="BE356" i="2"/>
  <c r="BE405" i="2"/>
  <c r="BE594" i="2"/>
  <c r="BE595" i="2"/>
  <c r="BE615" i="2"/>
  <c r="BE817" i="2"/>
  <c r="BE905" i="2"/>
  <c r="BE1026" i="2"/>
  <c r="BE1045" i="2"/>
  <c r="BE1196" i="2"/>
  <c r="BE1263" i="2"/>
  <c r="BE1393" i="2"/>
  <c r="BE1669" i="2"/>
  <c r="BE1671" i="2"/>
  <c r="BE1718" i="2"/>
  <c r="BE1750" i="2"/>
  <c r="BE1770" i="2"/>
  <c r="BE1807" i="2"/>
  <c r="BE1815" i="2"/>
  <c r="BE1816" i="2"/>
  <c r="BE1895" i="2"/>
  <c r="BE1945" i="2"/>
  <c r="BE2509" i="2"/>
  <c r="BE2527" i="2"/>
  <c r="BE2597" i="2"/>
  <c r="BE2809" i="2"/>
  <c r="BE3072" i="2"/>
  <c r="BE3119" i="2"/>
  <c r="BE3148" i="2"/>
  <c r="BE3205" i="2"/>
  <c r="BE3288" i="2"/>
  <c r="BE3389" i="2"/>
  <c r="BE3513" i="2"/>
  <c r="BE3541" i="2"/>
  <c r="BE3578" i="2"/>
  <c r="BE3710" i="2"/>
  <c r="BE3738" i="2"/>
  <c r="BE3739" i="2"/>
  <c r="BE3846" i="2"/>
  <c r="BE3994" i="2"/>
  <c r="BE157" i="2"/>
  <c r="BE281" i="2"/>
  <c r="BE608" i="2"/>
  <c r="BE610" i="2"/>
  <c r="BE611" i="2"/>
  <c r="BE998" i="2"/>
  <c r="BE1019" i="2"/>
  <c r="BE1131" i="2"/>
  <c r="BE1660" i="2"/>
  <c r="BE1688" i="2"/>
  <c r="BE1704" i="2"/>
  <c r="BE2187" i="2"/>
  <c r="BE2262" i="2"/>
  <c r="BE2264" i="2"/>
  <c r="BE2390" i="2"/>
  <c r="BE2860" i="2"/>
  <c r="BE3113" i="2"/>
  <c r="BE3587" i="2"/>
  <c r="BE3654" i="2"/>
  <c r="BE3670" i="2"/>
  <c r="BE3779" i="2"/>
  <c r="BE3837" i="2"/>
  <c r="BE3852" i="2"/>
  <c r="BE3854" i="2"/>
  <c r="BE3858" i="2"/>
  <c r="BE3916" i="2"/>
  <c r="BE3919" i="2"/>
  <c r="BE3937" i="2"/>
  <c r="BE3943" i="2"/>
  <c r="BE3955" i="2"/>
  <c r="BE3973" i="2"/>
  <c r="BE3988" i="2"/>
  <c r="BE3991" i="2"/>
  <c r="BE4018" i="2"/>
  <c r="BE4042" i="2"/>
  <c r="BE4050" i="2"/>
  <c r="BE4060" i="2"/>
  <c r="BE4071" i="2"/>
  <c r="BE4097" i="2"/>
  <c r="BE4169" i="2"/>
  <c r="BE4231" i="2"/>
  <c r="BE4244" i="2"/>
  <c r="BE4278" i="2"/>
  <c r="BE4281" i="2"/>
  <c r="BE4284" i="2"/>
  <c r="BE4349" i="2"/>
  <c r="BE4367" i="2"/>
  <c r="BE4368" i="2"/>
  <c r="BE4567" i="2"/>
  <c r="BE4568" i="2"/>
  <c r="BE4776" i="2"/>
  <c r="BE4876" i="2"/>
  <c r="BE4881" i="2"/>
  <c r="BE4928" i="2"/>
  <c r="BE4999" i="2"/>
  <c r="BE5005" i="2"/>
  <c r="BE5046" i="2"/>
  <c r="BE5133" i="2"/>
  <c r="BE5175" i="2"/>
  <c r="BE5229" i="2"/>
  <c r="BE5292" i="2"/>
  <c r="BE267" i="2"/>
  <c r="BE276" i="2"/>
  <c r="BE288" i="2"/>
  <c r="BE326" i="2"/>
  <c r="BE478" i="2"/>
  <c r="BE579" i="2"/>
  <c r="BE614" i="2"/>
  <c r="BE895" i="2"/>
  <c r="BE981" i="2"/>
  <c r="BE1004" i="2"/>
  <c r="BE1005" i="2"/>
  <c r="BE1038" i="2"/>
  <c r="BE1132" i="2"/>
  <c r="BE1133" i="2"/>
  <c r="BE1134" i="2"/>
  <c r="BE1143" i="2"/>
  <c r="BE1198" i="2"/>
  <c r="BE1695" i="2"/>
  <c r="BE1705" i="2"/>
  <c r="BE1749" i="2"/>
  <c r="BE1767" i="2"/>
  <c r="BE1772" i="2"/>
  <c r="BE1803" i="2"/>
  <c r="BE1809" i="2"/>
  <c r="BE1810" i="2"/>
  <c r="BE1813" i="2"/>
  <c r="BE1841" i="2"/>
  <c r="BE1846" i="2"/>
  <c r="BE2153" i="2"/>
  <c r="BE2201" i="2"/>
  <c r="BE2221" i="2"/>
  <c r="BE2237" i="2"/>
  <c r="BE2292" i="2"/>
  <c r="BE2416" i="2"/>
  <c r="BE2543" i="2"/>
  <c r="BE2552" i="2"/>
  <c r="BE2591" i="2"/>
  <c r="BE2593" i="2"/>
  <c r="BE2599" i="2"/>
  <c r="BE2825" i="2"/>
  <c r="BE2929" i="2"/>
  <c r="BE2957" i="2"/>
  <c r="BE3073" i="2"/>
  <c r="BE3108" i="2"/>
  <c r="BE3160" i="2"/>
  <c r="BE3279" i="2"/>
  <c r="BE3464" i="2"/>
  <c r="BE3474" i="2"/>
  <c r="BE3584" i="2"/>
  <c r="BE3630" i="2"/>
  <c r="BE4564" i="2"/>
  <c r="BE4599" i="2"/>
  <c r="BE4863" i="2"/>
  <c r="BE4895" i="2"/>
  <c r="BE4931" i="2"/>
  <c r="BE5090" i="2"/>
  <c r="BE5092" i="2"/>
  <c r="BE5093" i="2"/>
  <c r="BE5167" i="2"/>
  <c r="BE5170" i="2"/>
  <c r="BE5173" i="2"/>
  <c r="BE5223" i="2"/>
  <c r="F144" i="2"/>
  <c r="BE158" i="2"/>
  <c r="BE185" i="2"/>
  <c r="BE263" i="2"/>
  <c r="BE266" i="2"/>
  <c r="BE280" i="2"/>
  <c r="BE322" i="2"/>
  <c r="BE491" i="2"/>
  <c r="BE554" i="2"/>
  <c r="BE616" i="2"/>
  <c r="BE891" i="2"/>
  <c r="BE1024" i="2"/>
  <c r="BE1030" i="2"/>
  <c r="BE1136" i="2"/>
  <c r="BE1138" i="2"/>
  <c r="BE1144" i="2"/>
  <c r="BE1259" i="2"/>
  <c r="BE1687" i="2"/>
  <c r="BE1691" i="2"/>
  <c r="BE1840" i="2"/>
  <c r="BE1843" i="2"/>
  <c r="BE1849" i="2"/>
  <c r="BE1897" i="2"/>
  <c r="BE1964" i="2"/>
  <c r="BE1979" i="2"/>
  <c r="BE1984" i="2"/>
  <c r="BE2050" i="2"/>
  <c r="BE2203" i="2"/>
  <c r="BE2289" i="2"/>
  <c r="BE2307" i="2"/>
  <c r="BE2321" i="2"/>
  <c r="BE2363" i="2"/>
  <c r="BE2575" i="2"/>
  <c r="BE2818" i="2"/>
  <c r="BE2898" i="2"/>
  <c r="BE3075" i="2"/>
  <c r="BE3256" i="2"/>
  <c r="BE3274" i="2"/>
  <c r="BE3331" i="2"/>
  <c r="BE3367" i="2"/>
  <c r="BE3374" i="2"/>
  <c r="BE3494" i="2"/>
  <c r="BE3518" i="2"/>
  <c r="BE3575" i="2"/>
  <c r="BE3694" i="2"/>
  <c r="BE3698" i="2"/>
  <c r="BE3730" i="2"/>
  <c r="BE3759" i="2"/>
  <c r="BE3815" i="2"/>
  <c r="BE3870" i="2"/>
  <c r="BE3925" i="2"/>
  <c r="BE3934" i="2"/>
  <c r="BE3979" i="2"/>
  <c r="BE3997" i="2"/>
  <c r="BE4009" i="2"/>
  <c r="BE4021" i="2"/>
  <c r="BE4033" i="2"/>
  <c r="BE4048" i="2"/>
  <c r="BE4056" i="2"/>
  <c r="BE4127" i="2"/>
  <c r="BE4183" i="2"/>
  <c r="BE4272" i="2"/>
  <c r="BE4300" i="2"/>
  <c r="BE4382" i="2"/>
  <c r="BE4556" i="2"/>
  <c r="BE4570" i="2"/>
  <c r="BE4685" i="2"/>
  <c r="BE4702" i="2"/>
  <c r="BE4779" i="2"/>
  <c r="BE4865" i="2"/>
  <c r="BE5385" i="2"/>
  <c r="BE153" i="2"/>
  <c r="BE162" i="2"/>
  <c r="BE222" i="2"/>
  <c r="BE273" i="2"/>
  <c r="BE317" i="2"/>
  <c r="BE345" i="2"/>
  <c r="BE365" i="2"/>
  <c r="BE386" i="2"/>
  <c r="BE482" i="2"/>
  <c r="BE500" i="2"/>
  <c r="BE2161" i="2"/>
  <c r="BE2323" i="2"/>
  <c r="BE2348" i="2"/>
  <c r="BE2557" i="2"/>
  <c r="BE2656" i="2"/>
  <c r="BE2786" i="2"/>
  <c r="BE2858" i="2"/>
  <c r="BE2947" i="2"/>
  <c r="BE3087" i="2"/>
  <c r="BE3117" i="2"/>
  <c r="BE3429" i="2"/>
  <c r="BE3523" i="2"/>
  <c r="BE3646" i="2"/>
  <c r="BE4247" i="2"/>
  <c r="BE4260" i="2"/>
  <c r="BE4263" i="2"/>
  <c r="BE4269" i="2"/>
  <c r="BE4275" i="2"/>
  <c r="BE4288" i="2"/>
  <c r="BE4306" i="2"/>
  <c r="BE4315" i="2"/>
  <c r="BE4323" i="2"/>
  <c r="BE4326" i="2"/>
  <c r="BE4348" i="2"/>
  <c r="BE4350" i="2"/>
  <c r="BE4366" i="2"/>
  <c r="BE4369" i="2"/>
  <c r="BE4565" i="2"/>
  <c r="BE4566" i="2"/>
  <c r="BE4686" i="2"/>
  <c r="BE4688" i="2"/>
  <c r="BE4696" i="2"/>
  <c r="BE5003" i="2"/>
  <c r="BE219" i="2"/>
  <c r="BE284" i="2"/>
  <c r="BE470" i="2"/>
  <c r="BE484" i="2"/>
  <c r="BE617" i="2"/>
  <c r="BE618" i="2"/>
  <c r="BE642" i="2"/>
  <c r="BE645" i="2"/>
  <c r="BE923" i="2"/>
  <c r="BE973" i="2"/>
  <c r="BE974" i="2"/>
  <c r="BE1009" i="2"/>
  <c r="BE1028" i="2"/>
  <c r="BE1042" i="2"/>
  <c r="BE1104" i="2"/>
  <c r="BE1694" i="2"/>
  <c r="BE1713" i="2"/>
  <c r="BE1720" i="2"/>
  <c r="BE1732" i="2"/>
  <c r="BE1956" i="2"/>
  <c r="BE1962" i="2"/>
  <c r="BE2074" i="2"/>
  <c r="BE2350" i="2"/>
  <c r="BE2360" i="2"/>
  <c r="BE2369" i="2"/>
  <c r="BE2372" i="2"/>
  <c r="BE2460" i="2"/>
  <c r="BE2546" i="2"/>
  <c r="BE2595" i="2"/>
  <c r="BE188" i="2"/>
  <c r="BE287" i="2"/>
  <c r="BE295" i="2"/>
  <c r="BE334" i="2"/>
  <c r="BE346" i="2"/>
  <c r="BE360" i="2"/>
  <c r="BE591" i="2"/>
  <c r="BE941" i="2"/>
  <c r="BE965" i="2"/>
  <c r="BE997" i="2"/>
  <c r="BE1000" i="2"/>
  <c r="BE1006" i="2"/>
  <c r="BE1015" i="2"/>
  <c r="BE1017" i="2"/>
  <c r="BE1021" i="2"/>
  <c r="BE1121" i="2"/>
  <c r="BE1401" i="2"/>
  <c r="BE1675" i="2"/>
  <c r="BE1685" i="2"/>
  <c r="BE1699" i="2"/>
  <c r="BE1742" i="2"/>
  <c r="BE1746" i="2"/>
  <c r="BE1776" i="2"/>
  <c r="BE1786" i="2"/>
  <c r="BE1988" i="2"/>
  <c r="BE2163" i="2"/>
  <c r="BE2417" i="2"/>
  <c r="BE2459" i="2"/>
  <c r="BE2465" i="2"/>
  <c r="BE2516" i="2"/>
  <c r="BE2555" i="2"/>
  <c r="BE2896" i="2"/>
  <c r="BE2945" i="2"/>
  <c r="BE3453" i="2"/>
  <c r="BE3558" i="2"/>
  <c r="BE3949" i="2"/>
  <c r="BE966" i="2"/>
  <c r="BE999" i="2"/>
  <c r="BE1652" i="2"/>
  <c r="BE1673" i="2"/>
  <c r="BE1693" i="2"/>
  <c r="BE1730" i="2"/>
  <c r="BE1969" i="2"/>
  <c r="BE2309" i="2"/>
  <c r="BE2358" i="2"/>
  <c r="BE2931" i="2"/>
  <c r="BE3092" i="2"/>
  <c r="BE3115" i="2"/>
  <c r="BE3121" i="2"/>
  <c r="BE3142" i="2"/>
  <c r="BE3194" i="2"/>
  <c r="BE3297" i="2"/>
  <c r="BE3551" i="2"/>
  <c r="BE3560" i="2"/>
  <c r="BE3599" i="2"/>
  <c r="BE3609" i="2"/>
  <c r="BE3626" i="2"/>
  <c r="BE3650" i="2"/>
  <c r="BE4064" i="2"/>
  <c r="BE4227" i="2"/>
  <c r="BE4266" i="2"/>
  <c r="BE4291" i="2"/>
  <c r="BE4294" i="2"/>
  <c r="BE4312" i="2"/>
  <c r="BE4330" i="2"/>
  <c r="BE4332" i="2"/>
  <c r="BE4334" i="2"/>
  <c r="BE4355" i="2"/>
  <c r="BE4357" i="2"/>
  <c r="BE4358" i="2"/>
  <c r="BE4361" i="2"/>
  <c r="BE4555" i="2"/>
  <c r="BE5356" i="2"/>
  <c r="BE5384" i="2"/>
  <c r="BE5396" i="2"/>
  <c r="BE5400" i="2"/>
  <c r="BE449" i="2"/>
  <c r="BE453" i="2"/>
  <c r="BE487" i="2"/>
  <c r="BE605" i="2"/>
  <c r="BE612" i="2"/>
  <c r="BE643" i="2"/>
  <c r="BE1003" i="2"/>
  <c r="BE1007" i="2"/>
  <c r="BE1123" i="2"/>
  <c r="BE1271" i="2"/>
  <c r="BE1276" i="2"/>
  <c r="BE1398" i="2"/>
  <c r="BE1838" i="2"/>
  <c r="BE1844" i="2"/>
  <c r="BE1851" i="2"/>
  <c r="BE1966" i="2"/>
  <c r="BE2219" i="2"/>
  <c r="BE2293" i="2"/>
  <c r="BE2373" i="2"/>
  <c r="BE2791" i="2"/>
  <c r="BE2959" i="2"/>
  <c r="BE3089" i="2"/>
  <c r="BE3111" i="2"/>
  <c r="BE3281" i="2"/>
  <c r="BE3446" i="2"/>
  <c r="BE3469" i="2"/>
  <c r="BE3532" i="2"/>
  <c r="BE3546" i="2"/>
  <c r="BE3556" i="2"/>
  <c r="BE3593" i="2"/>
  <c r="BE3605" i="2"/>
  <c r="BE3616" i="2"/>
  <c r="BE3618" i="2"/>
  <c r="BE3702" i="2"/>
  <c r="BE3726" i="2"/>
  <c r="BE3734" i="2"/>
  <c r="BE3862" i="2"/>
  <c r="BE3866" i="2"/>
  <c r="BE3896" i="2"/>
  <c r="BE3912" i="2"/>
  <c r="BE4006" i="2"/>
  <c r="BE4012" i="2"/>
  <c r="BE4024" i="2"/>
  <c r="BE4027" i="2"/>
  <c r="BE4040" i="2"/>
  <c r="BE4044" i="2"/>
  <c r="BE4083" i="2"/>
  <c r="BE4155" i="2"/>
  <c r="BE4303" i="2"/>
  <c r="BE4309" i="2"/>
  <c r="BE4318" i="2"/>
  <c r="BE4322" i="2"/>
  <c r="BE4324" i="2"/>
  <c r="BE4325" i="2"/>
  <c r="BE4327" i="2"/>
  <c r="BE4338" i="2"/>
  <c r="BE4359" i="2"/>
  <c r="BE4374" i="2"/>
  <c r="BE4376" i="2"/>
  <c r="BE4377" i="2"/>
  <c r="BE4387" i="2"/>
  <c r="BE4561" i="2"/>
  <c r="BE4562" i="2"/>
  <c r="BE4563" i="2"/>
  <c r="BE4569" i="2"/>
  <c r="BE4609" i="2"/>
  <c r="BE4612" i="2"/>
  <c r="BE4889" i="2"/>
  <c r="BE4907" i="2"/>
  <c r="BE5088" i="2"/>
  <c r="BE5089" i="2"/>
  <c r="BE5171" i="2"/>
  <c r="BE5172" i="2"/>
  <c r="BE5177" i="2"/>
  <c r="BE5181" i="2"/>
  <c r="BE5234" i="2"/>
  <c r="BE5342" i="2"/>
  <c r="BE5378" i="2"/>
  <c r="BE5387" i="2"/>
  <c r="BE5390" i="2"/>
  <c r="BE5393" i="2"/>
  <c r="BE5399" i="2"/>
  <c r="BE5402" i="2"/>
  <c r="BE400" i="2"/>
  <c r="BE444" i="2"/>
  <c r="BE485" i="2"/>
  <c r="BE633" i="2"/>
  <c r="BE942" i="2"/>
  <c r="BE945" i="2"/>
  <c r="BE960" i="2"/>
  <c r="BE1127" i="2"/>
  <c r="BE1269" i="2"/>
  <c r="BE1702" i="2"/>
  <c r="BE1714" i="2"/>
  <c r="BE1721" i="2"/>
  <c r="BE1734" i="2"/>
  <c r="BE1761" i="2"/>
  <c r="BE1763" i="2"/>
  <c r="BE1806" i="2"/>
  <c r="BE1845" i="2"/>
  <c r="BE2375" i="2"/>
  <c r="BE2409" i="2"/>
  <c r="BE2466" i="2"/>
  <c r="BE2488" i="2"/>
  <c r="BE2489" i="2"/>
  <c r="BE2510" i="2"/>
  <c r="BE2515" i="2"/>
  <c r="BE2548" i="2"/>
  <c r="BE232" i="2"/>
  <c r="BE235" i="2"/>
  <c r="BE246" i="2"/>
  <c r="BE328" i="2"/>
  <c r="BE349" i="2"/>
  <c r="BE355" i="2"/>
  <c r="BE443" i="2"/>
  <c r="BE609" i="2"/>
  <c r="BE620" i="2"/>
  <c r="BE744" i="2"/>
  <c r="BE1044" i="2"/>
  <c r="BE1049" i="2"/>
  <c r="BE1119" i="2"/>
  <c r="BE1125" i="2"/>
  <c r="BE1267" i="2"/>
  <c r="BE1399" i="2"/>
  <c r="BE1400" i="2"/>
  <c r="BE1731" i="2"/>
  <c r="BE1739" i="2"/>
  <c r="BE1757" i="2"/>
  <c r="BE1955" i="2"/>
  <c r="BE2139" i="2"/>
  <c r="BE2146" i="2"/>
  <c r="BE2155" i="2"/>
  <c r="BE2185" i="2"/>
  <c r="BE2235" i="2"/>
  <c r="BE2545" i="2"/>
  <c r="BE2594" i="2"/>
  <c r="BE2598" i="2"/>
  <c r="BE2715" i="2"/>
  <c r="BE3238" i="2"/>
  <c r="BE3270" i="2"/>
  <c r="BE3286" i="2"/>
  <c r="BE3365" i="2"/>
  <c r="BE3369" i="2"/>
  <c r="BE3573" i="2"/>
  <c r="BE3622" i="2"/>
  <c r="BE3658" i="2"/>
  <c r="BE3662" i="2"/>
  <c r="BE239" i="2"/>
  <c r="BE244" i="2"/>
  <c r="BE262" i="2"/>
  <c r="BE324" i="2"/>
  <c r="BE399" i="2"/>
  <c r="BE471" i="2"/>
  <c r="BE476" i="2"/>
  <c r="BE613" i="2"/>
  <c r="BE636" i="2"/>
  <c r="BE644" i="2"/>
  <c r="BE982" i="2"/>
  <c r="BE1115" i="2"/>
  <c r="BE1135" i="2"/>
  <c r="BE1257" i="2"/>
  <c r="BE1264" i="2"/>
  <c r="BE1658" i="2"/>
  <c r="BE1663" i="2"/>
  <c r="BE1738" i="2"/>
  <c r="BE1753" i="2"/>
  <c r="BE1755" i="2"/>
  <c r="BE1764" i="2"/>
  <c r="BE1783" i="2"/>
  <c r="BE1800" i="2"/>
  <c r="BE1818" i="2"/>
  <c r="BE1820" i="2"/>
  <c r="BE1847" i="2"/>
  <c r="BE1990" i="2"/>
  <c r="BE2048" i="2"/>
  <c r="BE2411" i="2"/>
  <c r="BE2529" i="2"/>
  <c r="BE2807" i="2"/>
  <c r="BE3476" i="2"/>
  <c r="BE3634" i="2"/>
  <c r="BE3638" i="2"/>
  <c r="BE3642" i="2"/>
  <c r="BE3674" i="2"/>
  <c r="BE3678" i="2"/>
  <c r="BE3686" i="2"/>
  <c r="BE3811" i="2"/>
  <c r="BE3819" i="2"/>
  <c r="BE3828" i="2"/>
  <c r="BE3946" i="2"/>
  <c r="BE3985" i="2"/>
  <c r="BE4000" i="2"/>
  <c r="BE4003" i="2"/>
  <c r="BE4038" i="2"/>
  <c r="BE4046" i="2"/>
  <c r="BE4240" i="2"/>
  <c r="BE4250" i="2"/>
  <c r="BE4254" i="2"/>
  <c r="BE4257" i="2"/>
  <c r="BE4297" i="2"/>
  <c r="BE4321" i="2"/>
  <c r="BE4328" i="2"/>
  <c r="BE4336" i="2"/>
  <c r="BE4340" i="2"/>
  <c r="BE4343" i="2"/>
  <c r="BE4384" i="2"/>
  <c r="BE4385" i="2"/>
  <c r="BE4610" i="2"/>
  <c r="BE4701" i="2"/>
  <c r="BE4774" i="2"/>
  <c r="BE4775" i="2"/>
  <c r="BE4778" i="2"/>
  <c r="BE5002" i="2"/>
  <c r="BE5045" i="2"/>
  <c r="BE5048" i="2"/>
  <c r="BE5135" i="2"/>
  <c r="BE5166" i="2"/>
  <c r="F34" i="2"/>
  <c r="BA95" i="1"/>
  <c r="J34" i="3"/>
  <c r="AW96" i="1" s="1"/>
  <c r="F36" i="5"/>
  <c r="BC98" i="1"/>
  <c r="F35" i="6"/>
  <c r="BB99" i="1"/>
  <c r="F34" i="7"/>
  <c r="BA100" i="1"/>
  <c r="F34" i="8"/>
  <c r="BA101" i="1"/>
  <c r="F37" i="10"/>
  <c r="BD103" i="1" s="1"/>
  <c r="J34" i="11"/>
  <c r="AW104" i="1"/>
  <c r="F37" i="12"/>
  <c r="BD105" i="1" s="1"/>
  <c r="F37" i="2"/>
  <c r="BD95" i="1"/>
  <c r="J34" i="2"/>
  <c r="AW95" i="1"/>
  <c r="F37" i="3"/>
  <c r="BD96" i="1"/>
  <c r="F37" i="5"/>
  <c r="BD98" i="1"/>
  <c r="J34" i="7"/>
  <c r="AW100" i="1" s="1"/>
  <c r="F37" i="7"/>
  <c r="BD100" i="1"/>
  <c r="F36" i="8"/>
  <c r="BC101" i="1" s="1"/>
  <c r="J34" i="10"/>
  <c r="AW103" i="1"/>
  <c r="J34" i="12"/>
  <c r="AW105" i="1"/>
  <c r="F34" i="4"/>
  <c r="BA97" i="1"/>
  <c r="J34" i="4"/>
  <c r="AW97" i="1"/>
  <c r="F37" i="4"/>
  <c r="BD97" i="1"/>
  <c r="J34" i="5"/>
  <c r="AW98" i="1"/>
  <c r="F34" i="6"/>
  <c r="BA99" i="1"/>
  <c r="F35" i="7"/>
  <c r="BB100" i="1"/>
  <c r="F37" i="8"/>
  <c r="BD101" i="1"/>
  <c r="F34" i="11"/>
  <c r="BA104" i="1"/>
  <c r="F37" i="11"/>
  <c r="BD104" i="1"/>
  <c r="F35" i="12"/>
  <c r="BB105" i="1"/>
  <c r="F36" i="3"/>
  <c r="BC96" i="1"/>
  <c r="F35" i="5"/>
  <c r="BB98" i="1"/>
  <c r="J34" i="6"/>
  <c r="AW99" i="1"/>
  <c r="J34" i="8"/>
  <c r="AW101" i="1"/>
  <c r="F36" i="10"/>
  <c r="BC103" i="1"/>
  <c r="F35" i="11"/>
  <c r="BB104" i="1"/>
  <c r="J34" i="13"/>
  <c r="AW106" i="1" s="1"/>
  <c r="F34" i="13"/>
  <c r="BA106" i="1"/>
  <c r="F36" i="13"/>
  <c r="BC106" i="1"/>
  <c r="F37" i="13"/>
  <c r="BD106" i="1"/>
  <c r="F35" i="13"/>
  <c r="BB106" i="1"/>
  <c r="J34" i="14"/>
  <c r="AW107" i="1" s="1"/>
  <c r="F37" i="14"/>
  <c r="BD107" i="1"/>
  <c r="F36" i="14"/>
  <c r="BC107" i="1" s="1"/>
  <c r="F34" i="14"/>
  <c r="BA107" i="1"/>
  <c r="F35" i="14"/>
  <c r="BB107" i="1"/>
  <c r="F36" i="4"/>
  <c r="BC97" i="1"/>
  <c r="F35" i="4"/>
  <c r="BB97" i="1"/>
  <c r="F34" i="5"/>
  <c r="BA98" i="1" s="1"/>
  <c r="F37" i="6"/>
  <c r="BD99" i="1"/>
  <c r="F36" i="7"/>
  <c r="BC100" i="1" s="1"/>
  <c r="F34" i="9"/>
  <c r="BA102" i="1"/>
  <c r="F36" i="9"/>
  <c r="BC102" i="1"/>
  <c r="F35" i="9"/>
  <c r="BB102" i="1"/>
  <c r="J34" i="9"/>
  <c r="AW102" i="1"/>
  <c r="F37" i="9"/>
  <c r="BD102" i="1" s="1"/>
  <c r="F34" i="10"/>
  <c r="BA103" i="1"/>
  <c r="F36" i="11"/>
  <c r="BC104" i="1" s="1"/>
  <c r="F36" i="12"/>
  <c r="BC105" i="1"/>
  <c r="F36" i="2"/>
  <c r="BC95" i="1"/>
  <c r="F35" i="2"/>
  <c r="BB95" i="1"/>
  <c r="F34" i="3"/>
  <c r="BA96" i="1"/>
  <c r="F36" i="6"/>
  <c r="BC99" i="1"/>
  <c r="F35" i="8"/>
  <c r="BB101" i="1"/>
  <c r="F35" i="10"/>
  <c r="BB103" i="1"/>
  <c r="F34" i="12"/>
  <c r="BA105" i="1"/>
  <c r="J30" i="11" l="1"/>
  <c r="J96" i="11"/>
  <c r="J96" i="5"/>
  <c r="J30" i="5"/>
  <c r="BK128" i="10"/>
  <c r="BK127" i="10" s="1"/>
  <c r="J127" i="10" s="1"/>
  <c r="J30" i="10" s="1"/>
  <c r="P1774" i="2"/>
  <c r="T128" i="12"/>
  <c r="P148" i="2"/>
  <c r="P147" i="2"/>
  <c r="AU95" i="1"/>
  <c r="BK1774" i="2"/>
  <c r="J1774" i="2"/>
  <c r="J108" i="2"/>
  <c r="T128" i="10"/>
  <c r="T127" i="10" s="1"/>
  <c r="T148" i="2"/>
  <c r="R148" i="2"/>
  <c r="P129" i="12"/>
  <c r="T124" i="3"/>
  <c r="T123" i="3"/>
  <c r="R124" i="3"/>
  <c r="R123" i="3"/>
  <c r="T123" i="7"/>
  <c r="P124" i="3"/>
  <c r="P123" i="3" s="1"/>
  <c r="AU96" i="1" s="1"/>
  <c r="T126" i="6"/>
  <c r="T125" i="6"/>
  <c r="R1774" i="2"/>
  <c r="P126" i="8"/>
  <c r="P125" i="8"/>
  <c r="P124" i="8"/>
  <c r="AU101" i="1" s="1"/>
  <c r="P192" i="12"/>
  <c r="R192" i="12"/>
  <c r="R128" i="12" s="1"/>
  <c r="R126" i="6"/>
  <c r="R125" i="6"/>
  <c r="P128" i="10"/>
  <c r="P127" i="10"/>
  <c r="AU103" i="1"/>
  <c r="R126" i="8"/>
  <c r="R125" i="8"/>
  <c r="R124" i="8" s="1"/>
  <c r="R129" i="12"/>
  <c r="T1774" i="2"/>
  <c r="P126" i="6"/>
  <c r="P125" i="6"/>
  <c r="AU99" i="1"/>
  <c r="BK124" i="3"/>
  <c r="J124" i="3"/>
  <c r="J97" i="3"/>
  <c r="P123" i="7"/>
  <c r="AU100" i="1"/>
  <c r="BK129" i="12"/>
  <c r="J129" i="12"/>
  <c r="J97" i="12" s="1"/>
  <c r="BK117" i="13"/>
  <c r="J117" i="13"/>
  <c r="J118" i="14"/>
  <c r="J97" i="14" s="1"/>
  <c r="J192" i="12"/>
  <c r="J102" i="12"/>
  <c r="AG104" i="1"/>
  <c r="AN104" i="1" s="1"/>
  <c r="AG103" i="1"/>
  <c r="AN103" i="1" s="1"/>
  <c r="J128" i="10"/>
  <c r="J97" i="10"/>
  <c r="J96" i="10"/>
  <c r="AG102" i="1"/>
  <c r="J96" i="9"/>
  <c r="BK124" i="8"/>
  <c r="J124" i="8"/>
  <c r="J96" i="8"/>
  <c r="J126" i="8"/>
  <c r="J98" i="8" s="1"/>
  <c r="BK125" i="6"/>
  <c r="J125" i="6"/>
  <c r="J96" i="6"/>
  <c r="AG98" i="1"/>
  <c r="AN98" i="1" s="1"/>
  <c r="AG97" i="1"/>
  <c r="J96" i="4"/>
  <c r="BK123" i="3"/>
  <c r="J123" i="3"/>
  <c r="J30" i="3" s="1"/>
  <c r="AG96" i="1" s="1"/>
  <c r="BK147" i="2"/>
  <c r="J147" i="2" s="1"/>
  <c r="J96" i="2" s="1"/>
  <c r="J33" i="6"/>
  <c r="AV99" i="1"/>
  <c r="AT99" i="1" s="1"/>
  <c r="J33" i="14"/>
  <c r="AV107" i="1"/>
  <c r="AT107" i="1"/>
  <c r="J30" i="14"/>
  <c r="AG107" i="1"/>
  <c r="J33" i="2"/>
  <c r="AV95" i="1" s="1"/>
  <c r="AT95" i="1" s="1"/>
  <c r="J33" i="3"/>
  <c r="AV96" i="1" s="1"/>
  <c r="AT96" i="1" s="1"/>
  <c r="J33" i="13"/>
  <c r="AV106" i="1"/>
  <c r="AT106" i="1" s="1"/>
  <c r="F33" i="6"/>
  <c r="AZ99" i="1"/>
  <c r="F33" i="13"/>
  <c r="AZ106" i="1"/>
  <c r="BD94" i="1"/>
  <c r="W33" i="1"/>
  <c r="J33" i="5"/>
  <c r="AV98" i="1" s="1"/>
  <c r="AT98" i="1" s="1"/>
  <c r="BB94" i="1"/>
  <c r="AX94" i="1" s="1"/>
  <c r="F33" i="5"/>
  <c r="AZ98" i="1"/>
  <c r="BA94" i="1"/>
  <c r="W30" i="1"/>
  <c r="J30" i="13"/>
  <c r="AG106" i="1"/>
  <c r="F33" i="4"/>
  <c r="AZ97" i="1"/>
  <c r="J33" i="8"/>
  <c r="AV101" i="1" s="1"/>
  <c r="AT101" i="1" s="1"/>
  <c r="F33" i="14"/>
  <c r="AZ107" i="1"/>
  <c r="F33" i="3"/>
  <c r="AZ96" i="1"/>
  <c r="J33" i="4"/>
  <c r="AV97" i="1"/>
  <c r="AT97" i="1"/>
  <c r="AN97" i="1"/>
  <c r="J33" i="9"/>
  <c r="AV102" i="1"/>
  <c r="AT102" i="1"/>
  <c r="AN102" i="1"/>
  <c r="J33" i="10"/>
  <c r="AV103" i="1"/>
  <c r="AT103" i="1"/>
  <c r="F33" i="2"/>
  <c r="AZ95" i="1"/>
  <c r="J33" i="7"/>
  <c r="AV100" i="1"/>
  <c r="AT100" i="1"/>
  <c r="J33" i="12"/>
  <c r="AV105" i="1"/>
  <c r="AT105" i="1"/>
  <c r="F33" i="7"/>
  <c r="AZ100" i="1"/>
  <c r="F33" i="12"/>
  <c r="AZ105" i="1" s="1"/>
  <c r="J30" i="7"/>
  <c r="AG100" i="1"/>
  <c r="F33" i="8"/>
  <c r="AZ101" i="1"/>
  <c r="BC94" i="1"/>
  <c r="AY94" i="1"/>
  <c r="F33" i="10"/>
  <c r="AZ103" i="1"/>
  <c r="F33" i="9"/>
  <c r="AZ102" i="1"/>
  <c r="F33" i="11"/>
  <c r="AZ104" i="1"/>
  <c r="J33" i="11"/>
  <c r="AV104" i="1" s="1"/>
  <c r="AT104" i="1" s="1"/>
  <c r="P128" i="12" l="1"/>
  <c r="AU105" i="1"/>
  <c r="AU94" i="1" s="1"/>
  <c r="T147" i="2"/>
  <c r="R147" i="2"/>
  <c r="BK128" i="12"/>
  <c r="J128" i="12"/>
  <c r="J96" i="12"/>
  <c r="J96" i="13"/>
  <c r="J39" i="14"/>
  <c r="J39" i="13"/>
  <c r="J39" i="11"/>
  <c r="J39" i="10"/>
  <c r="J39" i="9"/>
  <c r="AN100" i="1"/>
  <c r="J39" i="7"/>
  <c r="J39" i="5"/>
  <c r="AN96" i="1"/>
  <c r="J96" i="3"/>
  <c r="J39" i="4"/>
  <c r="J39" i="3"/>
  <c r="AN107" i="1"/>
  <c r="AN106" i="1"/>
  <c r="W31" i="1"/>
  <c r="J30" i="6"/>
  <c r="AG99" i="1"/>
  <c r="AN99" i="1"/>
  <c r="W32" i="1"/>
  <c r="J30" i="2"/>
  <c r="AG95" i="1"/>
  <c r="AZ94" i="1"/>
  <c r="AV94" i="1"/>
  <c r="AK29" i="1" s="1"/>
  <c r="J30" i="8"/>
  <c r="AG101" i="1"/>
  <c r="AN101" i="1"/>
  <c r="AW94" i="1"/>
  <c r="AK30" i="1"/>
  <c r="J39" i="8" l="1"/>
  <c r="J39" i="6"/>
  <c r="J39" i="2"/>
  <c r="AN95" i="1"/>
  <c r="J30" i="12"/>
  <c r="AG105" i="1"/>
  <c r="AN105" i="1"/>
  <c r="W29" i="1"/>
  <c r="AT94" i="1"/>
  <c r="J39" i="12" l="1"/>
  <c r="AG94" i="1"/>
  <c r="AK26" i="1"/>
  <c r="AK35" i="1"/>
  <c r="AN94" i="1" l="1"/>
</calcChain>
</file>

<file path=xl/sharedStrings.xml><?xml version="1.0" encoding="utf-8"?>
<sst xmlns="http://schemas.openxmlformats.org/spreadsheetml/2006/main" count="77828" uniqueCount="8001">
  <si>
    <t>Export Komplet</t>
  </si>
  <si>
    <t/>
  </si>
  <si>
    <t>2.0</t>
  </si>
  <si>
    <t>ZAMOK</t>
  </si>
  <si>
    <t>False</t>
  </si>
  <si>
    <t>{55c8630f-c991-4315-9808-f9c8e27fc6ef}</t>
  </si>
  <si>
    <t>0,01</t>
  </si>
  <si>
    <t>21</t>
  </si>
  <si>
    <t>12</t>
  </si>
  <si>
    <t>REKAPITULACE STAVBY</t>
  </si>
  <si>
    <t>v ---  níže se nacházejí doplnkové a pomocné údaje k sestavám  --- v</t>
  </si>
  <si>
    <t>Návod na vyplnění</t>
  </si>
  <si>
    <t>0,00001</t>
  </si>
  <si>
    <t>Kód:</t>
  </si>
  <si>
    <t>20250905A1</t>
  </si>
  <si>
    <t>Měnit lze pouze buňky se žlutým podbarvením!_x000D_
_x000D_
1) na prvním listu Rekapitulace stavby vyplňte v sestavě_x000D_
_x000D_
    a) Souhrnný list_x000D_
       - údaje o Uchazeči_x000D_
         (přenesou se do ostatních sestav i v jiných listech)_x000D_
_x000D_
    b) Rekapitulace objektů_x000D_
       - potřebné Ostatní náklady_x000D_
_x000D_
2) na vybraných listech vyplňte v sestavě_x000D_
_x000D_
    a) Krycí list_x000D_
       - údaje o Uchazeči, pokud se liší od údajů o Uchazeči na Souhrnném listu_x000D_
         (údaje se přenesou do ostatních sestav v daném listu)_x000D_
_x000D_
    b) Rekapitulace rozpočtu_x000D_
       - potřebné Ostatní náklady_x000D_
_x000D_
    c) Celkové náklady za stavbu_x000D_
       - ceny u položek_x000D_
       - množství, pokud má žluté podbarvení_x000D_
       - a v případě potřeby poznámku (ta je ve skrytém sloupci)</t>
  </si>
  <si>
    <t>Stavba:</t>
  </si>
  <si>
    <t>Objekt E2 - Knihovna TUL</t>
  </si>
  <si>
    <t>KSO:</t>
  </si>
  <si>
    <t>CC-CZ:</t>
  </si>
  <si>
    <t>Místo:</t>
  </si>
  <si>
    <t>Liberec</t>
  </si>
  <si>
    <t>Datum:</t>
  </si>
  <si>
    <t>20. 11. 2025</t>
  </si>
  <si>
    <t>Zadavatel:</t>
  </si>
  <si>
    <t>IČ:</t>
  </si>
  <si>
    <t xml:space="preserve">TUL Studentská 1402/2, Liberec </t>
  </si>
  <si>
    <t>DIČ:</t>
  </si>
  <si>
    <t>Uchazeč:</t>
  </si>
  <si>
    <t>Vyplň údaj</t>
  </si>
  <si>
    <t>Projektant:</t>
  </si>
  <si>
    <t>64789659</t>
  </si>
  <si>
    <t>AKIA</t>
  </si>
  <si>
    <t>True</t>
  </si>
  <si>
    <t>Zpracovatel:</t>
  </si>
  <si>
    <t xml:space="preserve"> </t>
  </si>
  <si>
    <t>Poznámka:</t>
  </si>
  <si>
    <t xml:space="preserve">NEDÍLNOU SOUČÁSTÍ ROZPOČTU JE PROJEKTOVÁ DOKUMENTACE!_x000D_
Soupis prací je sestaven s využitím položek Cenové soustavy ÚRS. Cenové a technické podmínky soustavy ÚRS, které nejsou součástí soupisu prací, jsou neomezeně dálkově k dispozici na www.cs-urs.cz. Položky soupisu prací, které nemají ve sloupci "Cenová soustava" uveden žádný údaj, nepochází s Cenové soustavy ÚRS. _x000D_
Dodávka akce se předpokládá včetně kompletní montáže, dopravy, vnitrostaveništní manipulace, veškerého souvisejícího doplňkového, podružného a montážního materiálu tak, aby celé zařízení bylo funkční a splňovalo všechny předpisy, které se na ně vztahují._x000D_
Při zpracování nabídky je nutné vycházet ze všech částí dokumentace (textové i grafické části, všech schémat a specifikace materiálu)._x000D_
Součástí ceny musí být veškeré náklady, aby cena byla konečná a zahrnovala celou dodávku a montáž akce._x000D_
Všechny použité výrobky musí mít osvědčení o schválení k provozu v České republice._x000D_
V průběhu provádění prací budou respektovány všechny příslušné platné předpisy a požadavky BOZP. Náklady vyplývající z jejich dodržení jsou součástí jednotkové ceny a nebudou zvlášť hrazeny._x000D_
Veškeré práce budou provedeny úhledně, řádně a kvalitně řemeslným způsobem._x000D_
Zařízení bude uvedeno do provozu až po provedení všech výchozích zkouškách (revizích) el. instalace a pod. O provedených zkouškách budou vystaveny protokoly._x000D_
POVINNOSTÍ DODAVATELE JE PŘEKONTROLOVAT SPECIFIKACI MATERIÁLŮ A CHYBĚJÍCÍ MATERIÁL NEBO VÝKON DOPLNIT A OCENIT!_x000D_
Všechny R položky není li uvedeno jinak se počítají jako kompletní provedení vč. přesunu hmot a stavebních přípomocí_x000D_
</t>
  </si>
  <si>
    <t>Cena bez DPH</t>
  </si>
  <si>
    <t>Sazba daně</t>
  </si>
  <si>
    <t>Základ daně</t>
  </si>
  <si>
    <t>Výše daně</t>
  </si>
  <si>
    <t>DPH</t>
  </si>
  <si>
    <t>základní</t>
  </si>
  <si>
    <t>snížená</t>
  </si>
  <si>
    <t>zákl. přenesená</t>
  </si>
  <si>
    <t>sníž. přenesená</t>
  </si>
  <si>
    <t>nulová</t>
  </si>
  <si>
    <t>Cena s DPH</t>
  </si>
  <si>
    <t>v</t>
  </si>
  <si>
    <t>CZK</t>
  </si>
  <si>
    <t>Projektant</t>
  </si>
  <si>
    <t>Zpracovatel</t>
  </si>
  <si>
    <t>Datum a podpis:</t>
  </si>
  <si>
    <t>Razítko</t>
  </si>
  <si>
    <t>Objednavatel</t>
  </si>
  <si>
    <t>Uchazeč</t>
  </si>
  <si>
    <t>REKAPITULACE OBJEKTŮ STAVBY A SOUPISŮ PRACÍ</t>
  </si>
  <si>
    <t>Informatívní údaje z listů zakázek</t>
  </si>
  <si>
    <t>Kód</t>
  </si>
  <si>
    <t>Popis</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</si>
  <si>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</si>
  <si>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</si>
  <si>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</si>
  <si>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</si>
  <si>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</si>
  <si>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</si>
  <si>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</si>
  <si>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</si>
  <si>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</si>
  <si>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</si>
  <si>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</si>
  <si>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</si>
  <si>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</si>
  <si>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</si>
  <si>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</si>
  <si>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z rozpočtů</t>
  </si>
  <si>
    <t>D</t>
  </si>
  <si>
    <t>0</t>
  </si>
  <si>
    <t>###NOIMPORT###</t>
  </si>
  <si>
    <t>IMPORT</t>
  </si>
  <si>
    <t>{00000000-0000-0000-0000-000000000000}</t>
  </si>
  <si>
    <t>/</t>
  </si>
  <si>
    <t>ASR</t>
  </si>
  <si>
    <t xml:space="preserve">Stavební část </t>
  </si>
  <si>
    <t>STA</t>
  </si>
  <si>
    <t>1</t>
  </si>
  <si>
    <t>{058d477d-e924-48bb-911e-df1cb8d00cab}</t>
  </si>
  <si>
    <t>2</t>
  </si>
  <si>
    <t>DEM</t>
  </si>
  <si>
    <t xml:space="preserve">Demolice </t>
  </si>
  <si>
    <t>{98a54d3a-ff8c-4866-b1ab-1504635a0c25}</t>
  </si>
  <si>
    <t>EL.NN</t>
  </si>
  <si>
    <t>Přípojka NN</t>
  </si>
  <si>
    <t>{8b2a4802-e531-4aa9-b500-dbdc2cb8c99c}</t>
  </si>
  <si>
    <t>EL.SIL</t>
  </si>
  <si>
    <t xml:space="preserve">Elektroinstalace </t>
  </si>
  <si>
    <t>{386cc75f-b540-47c1-ad77-8387046cc433}</t>
  </si>
  <si>
    <t>CHL</t>
  </si>
  <si>
    <t xml:space="preserve">Ochlazování staveb </t>
  </si>
  <si>
    <t>{12265adf-63a6-40ef-93b9-46214bc93601}</t>
  </si>
  <si>
    <t>MaR</t>
  </si>
  <si>
    <t>{62a86efc-45cf-4f36-a94f-d1b21411aa98}</t>
  </si>
  <si>
    <t>SLB</t>
  </si>
  <si>
    <t xml:space="preserve">Slaboproud </t>
  </si>
  <si>
    <t>{3f766efe-04ad-4d38-9485-bbf4ab612999}</t>
  </si>
  <si>
    <t>VO</t>
  </si>
  <si>
    <t>Venkovní osvětlení</t>
  </si>
  <si>
    <t>{031521d4-fe58-407d-b199-0d245f6e0cb7}</t>
  </si>
  <si>
    <t>VYT</t>
  </si>
  <si>
    <t xml:space="preserve">Zařízení pro vytápění </t>
  </si>
  <si>
    <t>{89122045-2615-434c-bef6-ab1b3854c51f}</t>
  </si>
  <si>
    <t>VZT</t>
  </si>
  <si>
    <t>Vzduchotechnika</t>
  </si>
  <si>
    <t>{5ee9db5d-95a0-4df6-96c3-9f8a06f13372}</t>
  </si>
  <si>
    <t>ZTI</t>
  </si>
  <si>
    <t>{2c396f21-af1e-4ae6-ae3a-ea57a0de333f}</t>
  </si>
  <si>
    <t>ZOKT</t>
  </si>
  <si>
    <t>{38aded60-b150-453b-a881-f376d80ad8e9}</t>
  </si>
  <si>
    <t>VRN</t>
  </si>
  <si>
    <t>VEDLEJŠÍ ROZPOČTOVÉ NÁKLADY</t>
  </si>
  <si>
    <t>{829c93c8-7a30-42db-b961-686fce553b31}</t>
  </si>
  <si>
    <t>KRYCÍ LIST SOUPISU PRACÍ</t>
  </si>
  <si>
    <t>Objekt:</t>
  </si>
  <si>
    <t xml:space="preserve">ASR - Stavební část </t>
  </si>
  <si>
    <t>REKAPITULACE ČLENĚNÍ SOUPISU PRACÍ</t>
  </si>
  <si>
    <t>Kód dílu - Popis</t>
  </si>
  <si>
    <t>Cena celkem [CZK]</t>
  </si>
  <si>
    <t>Náklady ze soupisu prací</t>
  </si>
  <si>
    <t>-1</t>
  </si>
  <si>
    <t>HSV - Práce a dodávky HSV</t>
  </si>
  <si>
    <t xml:space="preserve">    1 - Zemní práce</t>
  </si>
  <si>
    <t xml:space="preserve">    2 - Zakládání</t>
  </si>
  <si>
    <t xml:space="preserve">    3 - Svislé a kompletní konstrukce </t>
  </si>
  <si>
    <t xml:space="preserve">    4 - Vodorovné konstrukce</t>
  </si>
  <si>
    <t xml:space="preserve">    5 - Komunikace pozemní</t>
  </si>
  <si>
    <t xml:space="preserve">    6 - Úpravy povrchů, podlahy a osazování výplní</t>
  </si>
  <si>
    <t xml:space="preserve">    8 - Trubní vedení</t>
  </si>
  <si>
    <t xml:space="preserve">    9 - Ostatní konstrukce a práce, bourání</t>
  </si>
  <si>
    <t xml:space="preserve">    997 - Přesun sutě</t>
  </si>
  <si>
    <t xml:space="preserve">    998 - Přesun hmot</t>
  </si>
  <si>
    <t>PSV - Konstrukce a práce PSV</t>
  </si>
  <si>
    <t xml:space="preserve">    711 - Izolace proti vodě, vlhkosti a plynům</t>
  </si>
  <si>
    <t xml:space="preserve">    712 - Povlakové krytiny</t>
  </si>
  <si>
    <t xml:space="preserve">    713 - Izolace tepelné</t>
  </si>
  <si>
    <t xml:space="preserve">    714 - Akustická a protiotřesová opatření</t>
  </si>
  <si>
    <t xml:space="preserve">    762 - Konstrukce tesařské</t>
  </si>
  <si>
    <t xml:space="preserve">    763 - Konstrukce suché výstavby</t>
  </si>
  <si>
    <t xml:space="preserve">    764 - Konstrukce klempířské</t>
  </si>
  <si>
    <t xml:space="preserve">    766 - Konstrukce truhlářské</t>
  </si>
  <si>
    <t xml:space="preserve">    767 - Konstrukce zámečnické</t>
  </si>
  <si>
    <t xml:space="preserve">    767.1 - Výtahy</t>
  </si>
  <si>
    <t xml:space="preserve">    775 - Podlahy skládané</t>
  </si>
  <si>
    <t xml:space="preserve">    776 - Podlahy povlakové</t>
  </si>
  <si>
    <t xml:space="preserve">    777 - Podlahy lité</t>
  </si>
  <si>
    <t xml:space="preserve">    781 - Dokončovací práce - obklady</t>
  </si>
  <si>
    <t xml:space="preserve">    781.1 - Dokončovací práce - obklady v učebnách</t>
  </si>
  <si>
    <t xml:space="preserve">    783 - Dokončovací práce - nátěry</t>
  </si>
  <si>
    <t xml:space="preserve">    784 - Dokončovací práce - malby a tapety</t>
  </si>
  <si>
    <t xml:space="preserve">    786 - Dokončovací práce - čalounické úpravy</t>
  </si>
  <si>
    <t>HZS - Hodinové zúčtovací sazby</t>
  </si>
  <si>
    <t>SOUPIS PRACÍ</t>
  </si>
  <si>
    <t>PČ</t>
  </si>
  <si>
    <t>MJ</t>
  </si>
  <si>
    <t>Množství</t>
  </si>
  <si>
    <t>J.cena [CZK]</t>
  </si>
  <si>
    <t>Cenová soustava</t>
  </si>
  <si>
    <t>J. Nh [h]</t>
  </si>
  <si>
    <t>Nh celkem [h]</t>
  </si>
  <si>
    <t>J. hmotnost [t]</t>
  </si>
  <si>
    <t>Hmotnost celkem [t]</t>
  </si>
  <si>
    <t>J. suť [t]</t>
  </si>
  <si>
    <t>Suť Celkem [t]</t>
  </si>
  <si>
    <t>Náklady soupisu celkem</t>
  </si>
  <si>
    <t>HSV</t>
  </si>
  <si>
    <t>Práce a dodávky HSV</t>
  </si>
  <si>
    <t>ROZPOCET</t>
  </si>
  <si>
    <t>Zemní práce</t>
  </si>
  <si>
    <t>K</t>
  </si>
  <si>
    <t>113105112</t>
  </si>
  <si>
    <t>Rozebrání dlažeb z lomového kamene kladených na sucho vyspárované MC</t>
  </si>
  <si>
    <t>m2</t>
  </si>
  <si>
    <t>CS ÚRS 2025 01</t>
  </si>
  <si>
    <t>4</t>
  </si>
  <si>
    <t>-2022618270</t>
  </si>
  <si>
    <t>VV</t>
  </si>
  <si>
    <t>35" pro předláždění dle situace v.č. D.1.3.2</t>
  </si>
  <si>
    <t>Součet</t>
  </si>
  <si>
    <t>113154518</t>
  </si>
  <si>
    <t>Frézování živičného krytu tl 100 mm pruh š do 0,5 m pl do 500 m2</t>
  </si>
  <si>
    <t>2143465639</t>
  </si>
  <si>
    <t>" pro obnovu krytu dle v.č. D.1.3.2</t>
  </si>
  <si>
    <t>17,05</t>
  </si>
  <si>
    <t>3</t>
  </si>
  <si>
    <t>115101201</t>
  </si>
  <si>
    <t>Čerpání vody na dopravní výšku do 10 m průměrný přítok do 500 l/min</t>
  </si>
  <si>
    <t>hod</t>
  </si>
  <si>
    <t>-1219430255</t>
  </si>
  <si>
    <t>122251102</t>
  </si>
  <si>
    <t>Odkopávky a prokopávky nezapažené v hornině třídy těžitelnosti I skupiny 3 objem do 50 m3 strojně</t>
  </si>
  <si>
    <t>m3</t>
  </si>
  <si>
    <t>-1740908214</t>
  </si>
  <si>
    <t>" pro zpevněné plochy dle v.č. D.1.2.3</t>
  </si>
  <si>
    <t>(996,05+282,35+35)*0,4</t>
  </si>
  <si>
    <t>5</t>
  </si>
  <si>
    <t>131251203</t>
  </si>
  <si>
    <t>Hloubení jam zapažených v hornině třídy těžitelnosti I skupiny 3 objem do 100 m3 strojně</t>
  </si>
  <si>
    <t>CS ÚRS 2025 02</t>
  </si>
  <si>
    <t>1506638274</t>
  </si>
  <si>
    <t xml:space="preserve">" dle výkresu pažení </t>
  </si>
  <si>
    <t>" hloubení na -4,65 z -0,25</t>
  </si>
  <si>
    <t>310*4,25</t>
  </si>
  <si>
    <t>" hloubení na -3,8 z -0,25</t>
  </si>
  <si>
    <t>335*3,55</t>
  </si>
  <si>
    <t>-33*6,4*3,55</t>
  </si>
  <si>
    <t>" hloubení z -4,65 na -5,05</t>
  </si>
  <si>
    <t>22,605*3,125*0,25</t>
  </si>
  <si>
    <t>" hloubení z -4,65 na -4,75</t>
  </si>
  <si>
    <t>2,55*3,48*0,1</t>
  </si>
  <si>
    <t>" hloubení z -3,8 na -4,75</t>
  </si>
  <si>
    <t>2,7*3,48*0,95</t>
  </si>
  <si>
    <t>3,13*3,48*0,95</t>
  </si>
  <si>
    <t>2,3*3,125*0,95*4</t>
  </si>
  <si>
    <t>3,16*3,125*0,95</t>
  </si>
  <si>
    <t>2,8*2,43*0,95</t>
  </si>
  <si>
    <t>7,07*2,435*0,95</t>
  </si>
  <si>
    <t>" hloubení z -3,38 na -5,25</t>
  </si>
  <si>
    <t>6,1*5,9*1,45</t>
  </si>
  <si>
    <t>Mezisoučet</t>
  </si>
  <si>
    <t>-1906,50927*0,3</t>
  </si>
  <si>
    <t>6</t>
  </si>
  <si>
    <t>131451204</t>
  </si>
  <si>
    <t>Hloubení jam zapažených v hornině třídy těžitelnosti II skupiny 5 objem do 500 m3 strojně</t>
  </si>
  <si>
    <t>-2049655518</t>
  </si>
  <si>
    <t>P</t>
  </si>
  <si>
    <t xml:space="preserve">Poznámka k položce:_x000D_
budeu řpesněno na stavbě </t>
  </si>
  <si>
    <t>1906,50927*0,3</t>
  </si>
  <si>
    <t>7</t>
  </si>
  <si>
    <t>132251103</t>
  </si>
  <si>
    <t>Hloubení rýh nezapažených š do 800 mm v hornině třídy těžitelnosti I skupiny 3 objem do 100 m3 strojně</t>
  </si>
  <si>
    <t>-997384133</t>
  </si>
  <si>
    <t xml:space="preserve">" na kótu -4,3 z kóty -3,7 </t>
  </si>
  <si>
    <t>"tl 500</t>
  </si>
  <si>
    <t>(4,27+4,7+6,2+5,0+17,035+7,4+5,8+0,1*2+3,2*2+9,7+0,5+5,7+4,1)*0,5*0,6</t>
  </si>
  <si>
    <t>(8,9*0,5*0,6)</t>
  </si>
  <si>
    <t>4,85*0,5*0,6" mezi osou 6 a 7</t>
  </si>
  <si>
    <t>tl 700</t>
  </si>
  <si>
    <t>0,1*0,7*0,6*2</t>
  </si>
  <si>
    <t>" na kótu -1,46 z kóty -0,46</t>
  </si>
  <si>
    <t xml:space="preserve">tl 300 obvodový pas </t>
  </si>
  <si>
    <t>(4,1+6,2+6,2+6,425+8,525)*0,3*1,0</t>
  </si>
  <si>
    <t>(6,2+6,2+6,2+6,425+7,6+7,425+7,3)*0,3*1,0</t>
  </si>
  <si>
    <t>" na kótě -1,06 z kóty -0,46</t>
  </si>
  <si>
    <t xml:space="preserve">tl 500 vnitřní pas </t>
  </si>
  <si>
    <t>13,645*0,5*0,6*2</t>
  </si>
  <si>
    <t>(1,1+7,5+7,4+0,975+1,625*2)*0,5*0,6</t>
  </si>
  <si>
    <t xml:space="preserve">tl 600 vnitřní pasy </t>
  </si>
  <si>
    <t>(3,525*2+0,6*2+6,55+0,6+7,1*2+0,6*2+6,55)*0,6*0,6</t>
  </si>
  <si>
    <t>(7,58+6,55+0,6*2+1,625+6,55+0,6)*0,6*0,6*2</t>
  </si>
  <si>
    <t>(2,445+2,222)*0,6*0,6</t>
  </si>
  <si>
    <t xml:space="preserve">tl 750 vnitřní pas </t>
  </si>
  <si>
    <t>7,6*0,75*0,6*2</t>
  </si>
  <si>
    <t>" na kótě -1,38 z kóty -0,46</t>
  </si>
  <si>
    <t>(4,61*2+2,66*2)*0,25*0,92*2</t>
  </si>
  <si>
    <t xml:space="preserve">" na kótě -4,88 z kóty -3,7 </t>
  </si>
  <si>
    <t>(2,71*2+3,51*2)*0,25*1,18</t>
  </si>
  <si>
    <t xml:space="preserve">" na kótě -4,25 z kóty -3,65 </t>
  </si>
  <si>
    <t>0,4*1,4*0,6</t>
  </si>
  <si>
    <t>-115,22092*0,3</t>
  </si>
  <si>
    <t>8</t>
  </si>
  <si>
    <t>132451102</t>
  </si>
  <si>
    <t>Hloubení rýh nezapažených š do 800 mm v hornině třídy těžitelnosti II skupiny 5 objem do 50 m3 strojně</t>
  </si>
  <si>
    <t>-1731161296</t>
  </si>
  <si>
    <t>115,22092*0,3</t>
  </si>
  <si>
    <t>9</t>
  </si>
  <si>
    <t>133254104</t>
  </si>
  <si>
    <t>Hloubení šachet zapažených v hornině třídy těžitelnosti I skupiny 3 objem přes 100 m3</t>
  </si>
  <si>
    <t>-1139644167</t>
  </si>
  <si>
    <t xml:space="preserve">"dle v. pažení </t>
  </si>
  <si>
    <t>" z kóty -0,25 na -1,55</t>
  </si>
  <si>
    <t>3,5*3,76*1,3*(26+2)</t>
  </si>
  <si>
    <t>54,6*1,3*2</t>
  </si>
  <si>
    <t>" z kóty -0,25 na -4,75</t>
  </si>
  <si>
    <t>2,83*3,76*4,5*3</t>
  </si>
  <si>
    <t>-764,6348*0,3</t>
  </si>
  <si>
    <t>10</t>
  </si>
  <si>
    <t>133454102</t>
  </si>
  <si>
    <t>Hloubení šachet zapažených v hornině třídy těžitelnosti II skupiny 5 objem do 50 m3</t>
  </si>
  <si>
    <t>-514928933</t>
  </si>
  <si>
    <t>764,6348*0,3</t>
  </si>
  <si>
    <t>11</t>
  </si>
  <si>
    <t>139001101</t>
  </si>
  <si>
    <t>Příplatek za ztížení vykopávky v blízkosti podzemního vedení</t>
  </si>
  <si>
    <t>1171994916</t>
  </si>
  <si>
    <t xml:space="preserve">"bude upřesněno na stavbě </t>
  </si>
  <si>
    <t>150</t>
  </si>
  <si>
    <t>151711111</t>
  </si>
  <si>
    <t>Osazení zápor ocelových dl do 8 m</t>
  </si>
  <si>
    <t>m</t>
  </si>
  <si>
    <t>-810101509</t>
  </si>
  <si>
    <t>60*4,4</t>
  </si>
  <si>
    <t>126*6,3</t>
  </si>
  <si>
    <t>16*3,5</t>
  </si>
  <si>
    <t>13</t>
  </si>
  <si>
    <t>M</t>
  </si>
  <si>
    <t>13010954</t>
  </si>
  <si>
    <t>ocel profilová jakost S235JR (11 375) průřez HEA 140</t>
  </si>
  <si>
    <t>t</t>
  </si>
  <si>
    <t>261961345</t>
  </si>
  <si>
    <t>1113,8*0,03 'Přepočtené koeficientem množství</t>
  </si>
  <si>
    <t>14</t>
  </si>
  <si>
    <t>151711131</t>
  </si>
  <si>
    <t>Vytažení zápor ocelových dl do 8 m</t>
  </si>
  <si>
    <t>-1161260166</t>
  </si>
  <si>
    <t>15</t>
  </si>
  <si>
    <t>1517111-R</t>
  </si>
  <si>
    <t xml:space="preserve">Dodávka a montáž vč. pronájmu rozepření stávajících stěn, ocelová výztuha vč. diágonální stojky </t>
  </si>
  <si>
    <t>-1845928058</t>
  </si>
  <si>
    <t>6,8</t>
  </si>
  <si>
    <t>16</t>
  </si>
  <si>
    <t>151712111</t>
  </si>
  <si>
    <t>Převázka ocelová zdvojená pro kotvení záporového pažení</t>
  </si>
  <si>
    <t>-1595510432</t>
  </si>
  <si>
    <t>1,4+2,125+2,56*2+5,84+3,31+6,152+3,31*2+17,8+2,325+0,8</t>
  </si>
  <si>
    <t>2,4+1,2+2,8+0,6*2+16,1+3,5*2+0,6*2+0,8*2+2,7+5,8+26,1*2+13+2,6*4+0,975*2*5+3,3</t>
  </si>
  <si>
    <t>17</t>
  </si>
  <si>
    <t>151712121</t>
  </si>
  <si>
    <t>Odstranění ocelové převázky zdvojené pro kotvení záporového pažení</t>
  </si>
  <si>
    <t>913094742</t>
  </si>
  <si>
    <t>18</t>
  </si>
  <si>
    <t>151721111</t>
  </si>
  <si>
    <t>Zřízení pažení do ocelových zápor hl výkopu do 4 m s jeho následným odstraněním</t>
  </si>
  <si>
    <t>-1164861928</t>
  </si>
  <si>
    <t>(1,4+2,125+2,56*2+5,84+3,31+6,152+3,31*2+17,8+2,325+0,8)*3,5</t>
  </si>
  <si>
    <t>19</t>
  </si>
  <si>
    <t>151721112</t>
  </si>
  <si>
    <t>Zřízení pažení do ocelových zápor hl výkopu do 10 m s jeho následným odstraněním</t>
  </si>
  <si>
    <t>-1614201418</t>
  </si>
  <si>
    <t>(2,4+1,2+2,8+0,6*2+16,1+3,5*2+0,6*2+0,8*2+2,7+5,8+26,1*2+13+2,6*4+0,975*2*5+3,3)*4,8</t>
  </si>
  <si>
    <t>20</t>
  </si>
  <si>
    <t>153821112R1</t>
  </si>
  <si>
    <t>Dočasná pramencová kotva únosnost 150 kN - kompletní dodávka vč. deaktivace</t>
  </si>
  <si>
    <t>CS vlastní</t>
  </si>
  <si>
    <t>613939182</t>
  </si>
  <si>
    <t>5*36</t>
  </si>
  <si>
    <t>153821113</t>
  </si>
  <si>
    <t>Osazení kotvy kabelové z pramenců nebo drátů pro nosnost přes 0,31 do 0,47 MN</t>
  </si>
  <si>
    <t>133878411</t>
  </si>
  <si>
    <t>22</t>
  </si>
  <si>
    <t>153821319</t>
  </si>
  <si>
    <t>Příplatek za osazení kabelových kotev únosnosti do 0,47 MN v podzemí</t>
  </si>
  <si>
    <t>1684390518</t>
  </si>
  <si>
    <t>23</t>
  </si>
  <si>
    <t>153822113</t>
  </si>
  <si>
    <t>Napnutí kabelových kotev při únosnosti kotvy přes 0,31 do 0,47 MN</t>
  </si>
  <si>
    <t>kus</t>
  </si>
  <si>
    <t>1903857209</t>
  </si>
  <si>
    <t>36</t>
  </si>
  <si>
    <t>24</t>
  </si>
  <si>
    <t>161151103</t>
  </si>
  <si>
    <t>Svislé přemístění výkopku z horniny třídy těžitelnosti I skupiny 1 až 3 hl výkopu přes 4 do 8 m</t>
  </si>
  <si>
    <t>546777583</t>
  </si>
  <si>
    <t>25</t>
  </si>
  <si>
    <t>162751117</t>
  </si>
  <si>
    <t>Vodorovné přemístění přes 9 000 do 10000 m výkopku/sypaniny z horniny třídy těžitelnosti I skupiny 1 až 3</t>
  </si>
  <si>
    <t>-1766367648</t>
  </si>
  <si>
    <t xml:space="preserve">Poznámka k položce:_x000D_
nam ezi skládku a skládku </t>
  </si>
  <si>
    <t>1906,51+115,222+764,635</t>
  </si>
  <si>
    <t>-2108,92</t>
  </si>
  <si>
    <t>525,36</t>
  </si>
  <si>
    <t>26</t>
  </si>
  <si>
    <t>162751119</t>
  </si>
  <si>
    <t>Příplatek k vodorovnému přemístění výkopku/sypaniny z horniny třídy těžitelnosti I skupiny 1 až 3 ZKD 1000 m přes 10000 m</t>
  </si>
  <si>
    <t>-1565111569</t>
  </si>
  <si>
    <t xml:space="preserve">677,447" na dočasnou deponii </t>
  </si>
  <si>
    <t>677,447*15 'Přepočtené koeficientem množství</t>
  </si>
  <si>
    <t>27</t>
  </si>
  <si>
    <t>793484202</t>
  </si>
  <si>
    <t xml:space="preserve">1202,8070 " na skladku recyklační </t>
  </si>
  <si>
    <t>1202,807*30 'Přepočtené koeficientem množství</t>
  </si>
  <si>
    <t>28</t>
  </si>
  <si>
    <t>167151111</t>
  </si>
  <si>
    <t>Nakládání výkopku z hornin třídy těžitelnosti I skupiny 1 až 3 přes 100 m3</t>
  </si>
  <si>
    <t>-1392717995</t>
  </si>
  <si>
    <t>29</t>
  </si>
  <si>
    <t>167151121</t>
  </si>
  <si>
    <t>Skládání nebo překládání výkopku z horniny třídy těžitelnosti I skupiny 1 až 3</t>
  </si>
  <si>
    <t>-1463435067</t>
  </si>
  <si>
    <t>30</t>
  </si>
  <si>
    <t>171111111</t>
  </si>
  <si>
    <t>Hutnění zeminy pro spodní stavbu železnic tl do 20 cm</t>
  </si>
  <si>
    <t>396054857</t>
  </si>
  <si>
    <t xml:space="preserve">(222+1910 )" bude upřesněno dle přesného postupu stavby </t>
  </si>
  <si>
    <t>31</t>
  </si>
  <si>
    <t>171201231</t>
  </si>
  <si>
    <t>Poplatek za uložení zeminy a kamení na recyklační skládce (skládkovné) kód odpadu 17 05 04</t>
  </si>
  <si>
    <t>-1779238737</t>
  </si>
  <si>
    <t xml:space="preserve">677,47*1,8" vše na recyklační skládku </t>
  </si>
  <si>
    <t>32</t>
  </si>
  <si>
    <t>171251201</t>
  </si>
  <si>
    <t>Uložení sypaniny na skládky nebo meziskládky</t>
  </si>
  <si>
    <t>-789742687</t>
  </si>
  <si>
    <t>33</t>
  </si>
  <si>
    <t>174151102</t>
  </si>
  <si>
    <t>Zásyp v prostoru s omezeným pohybem stroje sypaninou se zhutněním</t>
  </si>
  <si>
    <t>1173539521</t>
  </si>
  <si>
    <t xml:space="preserve">" svahování </t>
  </si>
  <si>
    <t>(54,5*2+45,6*2)*1,15</t>
  </si>
  <si>
    <t xml:space="preserve">" pro výkop patek </t>
  </si>
  <si>
    <t>(10+44,5)*3*4,6</t>
  </si>
  <si>
    <t>(54,5+12,7*2)*3*4,7</t>
  </si>
  <si>
    <t>34</t>
  </si>
  <si>
    <t>175151201</t>
  </si>
  <si>
    <t>Obsypání objektu nad přilehlým původním terénem sypaninou bez prohození, uloženou do 3 m strojně</t>
  </si>
  <si>
    <t>-1222467912</t>
  </si>
  <si>
    <t xml:space="preserve">14*55*0,5/2" doplnění zeminy pro urovnání a srovnání výškových rozdílů terénu </t>
  </si>
  <si>
    <t xml:space="preserve">"zpětný zásyp </t>
  </si>
  <si>
    <t>" přesné množství výkopových prací bude upřesněno na stavbě po zjištění skutečného stavu terénu</t>
  </si>
  <si>
    <t xml:space="preserve">"hloubení cca 1,0 pro skladby na terénu </t>
  </si>
  <si>
    <t>55,4*7,5*0,5</t>
  </si>
  <si>
    <t>46,4*12*0,5</t>
  </si>
  <si>
    <t xml:space="preserve">"svahování </t>
  </si>
  <si>
    <t>(55,4*2+7,5*2+14,4*2+12*2)*1,0*1,0/2</t>
  </si>
  <si>
    <t xml:space="preserve">"pracovní prostor </t>
  </si>
  <si>
    <t>(55,4*2+14,4*2)*0,6*1,0</t>
  </si>
  <si>
    <t>" hloubění na kótu -1,25 z kóty cca -0,35</t>
  </si>
  <si>
    <t>(12,6*2+6,0)*1,17*0,9/2</t>
  </si>
  <si>
    <t>" hl. na kótu -2,96 z kóty cca -0,35</t>
  </si>
  <si>
    <t xml:space="preserve">" pracovní prostor </t>
  </si>
  <si>
    <t>(5,0*2+3,7*2)*0,6*2,61</t>
  </si>
  <si>
    <t>5,0*2,33*1,7/2</t>
  </si>
  <si>
    <t>(5,0+3,7*2)*3,5*2,61/2</t>
  </si>
  <si>
    <t>35</t>
  </si>
  <si>
    <t>10364100R</t>
  </si>
  <si>
    <t>zemina vhodná pro zásyp</t>
  </si>
  <si>
    <t>1397962093</t>
  </si>
  <si>
    <t>961,925*2,0</t>
  </si>
  <si>
    <t>Zakládání</t>
  </si>
  <si>
    <t>211561111</t>
  </si>
  <si>
    <t>Výplň odvodňovacích žeber nebo trativodů kamenivem hrubým drceným frakce 4 až 16 mm</t>
  </si>
  <si>
    <t>407633954</t>
  </si>
  <si>
    <t>202*0,5*0,5*1,2</t>
  </si>
  <si>
    <t>37</t>
  </si>
  <si>
    <t>211971110</t>
  </si>
  <si>
    <t>Zřízení opláštění žeber nebo trativodů geotextilií v rýze nebo zářezu sklonu do 1:2</t>
  </si>
  <si>
    <t>-801824764</t>
  </si>
  <si>
    <t>202*1,2</t>
  </si>
  <si>
    <t>38</t>
  </si>
  <si>
    <t>69311060</t>
  </si>
  <si>
    <t>geotextilie netkaná separační, ochranná, filtrační, drenážní PP 200g/m2</t>
  </si>
  <si>
    <t>-1277646240</t>
  </si>
  <si>
    <t>151,68*1,18</t>
  </si>
  <si>
    <t>39</t>
  </si>
  <si>
    <t>212751104</t>
  </si>
  <si>
    <t>Trativod z drenážních trubek flexibilních PVC-U SN 4 perforace 360° včetně lože otevřený výkop DN 100 pro meliorace</t>
  </si>
  <si>
    <t>-441012613</t>
  </si>
  <si>
    <t>55*2+46*2</t>
  </si>
  <si>
    <t>40</t>
  </si>
  <si>
    <t>213221102</t>
  </si>
  <si>
    <t>Ochranná vrstva na základové spáře z betonu prostého bez zvláštních nároků na prostředí tl do 150 mm tř. C 16/20</t>
  </si>
  <si>
    <t>-998391362</t>
  </si>
  <si>
    <t xml:space="preserve">" v místě nového založení suterénu </t>
  </si>
  <si>
    <t>222*0,1</t>
  </si>
  <si>
    <t xml:space="preserve">"v místě nové základové desky 1 NP </t>
  </si>
  <si>
    <t>1910*0,1</t>
  </si>
  <si>
    <t>41</t>
  </si>
  <si>
    <t>224421116</t>
  </si>
  <si>
    <t>Vrty maloprofilové D přes 156 do 195 mm úklon do 45° hl 0 až 25 m hornina V a VI omezený prostor</t>
  </si>
  <si>
    <t>-1535552814</t>
  </si>
  <si>
    <t xml:space="preserve">vzpěry </t>
  </si>
  <si>
    <t>60*1,0</t>
  </si>
  <si>
    <t>126*1,5</t>
  </si>
  <si>
    <t xml:space="preserve">vnitřní u stáv. zdiva </t>
  </si>
  <si>
    <t>14*1,5</t>
  </si>
  <si>
    <t>18*1,5</t>
  </si>
  <si>
    <t xml:space="preserve">+"kotvy </t>
  </si>
  <si>
    <t>42</t>
  </si>
  <si>
    <t>227111114</t>
  </si>
  <si>
    <t>Odpažení maloprofilových vrtů průměru přes 156 do 195 mm</t>
  </si>
  <si>
    <t>1551455298</t>
  </si>
  <si>
    <t>43</t>
  </si>
  <si>
    <t>231212111</t>
  </si>
  <si>
    <t>Zřízení pilot svislých zapažených D přes 245 do 450 mm hl od 0 do 10 m s vytažením pažnic z betonu železového</t>
  </si>
  <si>
    <t>746912751</t>
  </si>
  <si>
    <t>44</t>
  </si>
  <si>
    <t>58932908</t>
  </si>
  <si>
    <t>beton C 20/25 X0,XC1-2 kamenivo frakce 0/8</t>
  </si>
  <si>
    <t>-1800968137</t>
  </si>
  <si>
    <t>477*0,1 'Přepočtené koeficientem množství</t>
  </si>
  <si>
    <t>45</t>
  </si>
  <si>
    <t>231611114</t>
  </si>
  <si>
    <t>Výztuž pilot betonovaných do země ocel z betonářské oceli 10 505</t>
  </si>
  <si>
    <t>-1823146082</t>
  </si>
  <si>
    <t>47,7*60/1000</t>
  </si>
  <si>
    <t>46</t>
  </si>
  <si>
    <t>271532212</t>
  </si>
  <si>
    <t>Podsyp pod základové konstrukce se zhutněním z hrubého kameniva frakce 16 až 32 mm</t>
  </si>
  <si>
    <t>1490079073</t>
  </si>
  <si>
    <t xml:space="preserve">" ze skaldby podlahy na terénu pod 1 NP </t>
  </si>
  <si>
    <t>1910*0,15</t>
  </si>
  <si>
    <t>47</t>
  </si>
  <si>
    <t>271542211</t>
  </si>
  <si>
    <t>Podsyp pod základové konstrukce se zhutněním z netříděné štěrkodrtě</t>
  </si>
  <si>
    <t>506193802</t>
  </si>
  <si>
    <t>48</t>
  </si>
  <si>
    <t>271562211</t>
  </si>
  <si>
    <t>Podsyp pod základové konstrukce se zhutněním z drobného kameniva frakce 0 až 4 mm</t>
  </si>
  <si>
    <t>1521081339</t>
  </si>
  <si>
    <t xml:space="preserve">" ze skaldby pod 1 PP </t>
  </si>
  <si>
    <t>450*0,1</t>
  </si>
  <si>
    <t>49</t>
  </si>
  <si>
    <t>273313711</t>
  </si>
  <si>
    <t>Základové desky z betonu tř. C 20/25</t>
  </si>
  <si>
    <t>-102886921</t>
  </si>
  <si>
    <t>" podkladní deska dle skladeb - užití betonu C16/20 XC2</t>
  </si>
  <si>
    <t xml:space="preserve">" betonáž přímo do výkopu </t>
  </si>
  <si>
    <t xml:space="preserve">1910*0,1*1,1 </t>
  </si>
  <si>
    <t>50</t>
  </si>
  <si>
    <t>273321411</t>
  </si>
  <si>
    <t>Základové desky ze ŽB bez zvýšených nároků na prostředí tř. C 20/25</t>
  </si>
  <si>
    <t>-327251609</t>
  </si>
  <si>
    <t>"dle výpisu statiky 1PP</t>
  </si>
  <si>
    <t>deska tl 15</t>
  </si>
  <si>
    <t xml:space="preserve"> 2.950*2.150*0.150</t>
  </si>
  <si>
    <t xml:space="preserve"> 13.765*6.477*0.150</t>
  </si>
  <si>
    <t>8.803*6.380*0.150</t>
  </si>
  <si>
    <t>20.480*0.262*0.150</t>
  </si>
  <si>
    <t>34.325*5.710*0.150</t>
  </si>
  <si>
    <t>15.855*3.574*0.150</t>
  </si>
  <si>
    <t>32.115*0.505*0.150</t>
  </si>
  <si>
    <t>9.027*6.655*0.150</t>
  </si>
  <si>
    <t>9.403*6.880*0.150</t>
  </si>
  <si>
    <t>deska tl  25</t>
  </si>
  <si>
    <t>3.510*2.710*0.250</t>
  </si>
  <si>
    <t xml:space="preserve">"dle výpisu statiky - 1PP desky </t>
  </si>
  <si>
    <t>2,552</t>
  </si>
  <si>
    <t>623,327</t>
  </si>
  <si>
    <t>51</t>
  </si>
  <si>
    <t>273351121</t>
  </si>
  <si>
    <t>Zřízení bednění základových desek</t>
  </si>
  <si>
    <t>1291225143</t>
  </si>
  <si>
    <t xml:space="preserve">"dle výpisu statiky 1PP </t>
  </si>
  <si>
    <t>(2,95*2+2,15*2)*0,2</t>
  </si>
  <si>
    <t>130,413*0,2</t>
  </si>
  <si>
    <t>(6,88*2+6,55*2+9,4*2)*0,2</t>
  </si>
  <si>
    <t>(3.510*2+2.710*2)*0,3</t>
  </si>
  <si>
    <t>196,15*0,5</t>
  </si>
  <si>
    <t>52</t>
  </si>
  <si>
    <t>273351122</t>
  </si>
  <si>
    <t>Odstranění bednění základových desek</t>
  </si>
  <si>
    <t>-423654335</t>
  </si>
  <si>
    <t>53</t>
  </si>
  <si>
    <t>273361821</t>
  </si>
  <si>
    <t>Výztuž základových desek betonářskou ocelí 10 505 (R)</t>
  </si>
  <si>
    <t>-1113715676</t>
  </si>
  <si>
    <t xml:space="preserve">" dle předpokladu vyztužení </t>
  </si>
  <si>
    <t>710,857*110/1000</t>
  </si>
  <si>
    <t xml:space="preserve">78,194*0,1 " Dodávka a montáž distanční výztuže dle statiky - bude upřesněno v dalším stupni dokumentace </t>
  </si>
  <si>
    <t>54</t>
  </si>
  <si>
    <t>274321411</t>
  </si>
  <si>
    <t>Základové pasy ze ŽB bez zvýšených nároků na prostředí tř. C 20/25</t>
  </si>
  <si>
    <t>1729326705</t>
  </si>
  <si>
    <t xml:space="preserve">"dle výpisu statiky </t>
  </si>
  <si>
    <t>37,289</t>
  </si>
  <si>
    <t>34,066</t>
  </si>
  <si>
    <t>6,862</t>
  </si>
  <si>
    <t>21,184</t>
  </si>
  <si>
    <t>3,232</t>
  </si>
  <si>
    <t>3,452</t>
  </si>
  <si>
    <t>55</t>
  </si>
  <si>
    <t>274351121</t>
  </si>
  <si>
    <t>Zřízení bednění základových pasů rovného</t>
  </si>
  <si>
    <t>-2112970511</t>
  </si>
  <si>
    <t>(4,27+4,7+6,2+5,0+17,035+7,4+5,8+0,1*2+3,2*2+9,7+0,5+5,7+4,1)*0,6*2</t>
  </si>
  <si>
    <t>(8,9*0,6*2)</t>
  </si>
  <si>
    <t>4,85*0,6*2" mezi osou 6 a 7</t>
  </si>
  <si>
    <t>0,1*0,7*2*2</t>
  </si>
  <si>
    <t>(4,1+6,2+6,2+6,425+8,525)*1,0*2</t>
  </si>
  <si>
    <t>(6,2+6,2+6,2+6,425+7,6+7,425+7,3)*1,0*2</t>
  </si>
  <si>
    <t>13,645*0,6*2*2</t>
  </si>
  <si>
    <t>(1,1+7,5+7,4+0,975+1,625*2)*0,6*2</t>
  </si>
  <si>
    <t>(3,525*2+0,6*2+6,55+0,6+7,1*2+0,6*2+6,55)*0,6*2</t>
  </si>
  <si>
    <t>(7,58+6,55+0,6*2+1,625+6,55+0,6)*0,6*2*2</t>
  </si>
  <si>
    <t>(2,445+2,222)*0,6*2</t>
  </si>
  <si>
    <t>7,6*0,6*2*2</t>
  </si>
  <si>
    <t>(4,61*2+2,66*2)*0,92*2</t>
  </si>
  <si>
    <t>(2,71*2+3,51*2)*1,18*2</t>
  </si>
  <si>
    <t>(0,4*2+1,4*2)*0,6</t>
  </si>
  <si>
    <t>56</t>
  </si>
  <si>
    <t>274351122</t>
  </si>
  <si>
    <t>Odstranění bednění základových pasů rovného</t>
  </si>
  <si>
    <t>830548965</t>
  </si>
  <si>
    <t>57</t>
  </si>
  <si>
    <t>274361821</t>
  </si>
  <si>
    <t>Výztuž základových pasů betonářskou ocelí 10 505 (R)</t>
  </si>
  <si>
    <t>72329799</t>
  </si>
  <si>
    <t>106,085*110/1000</t>
  </si>
  <si>
    <t xml:space="preserve">11,669*0,1 " Dodávka a montáž distanční výztuže dle statiky - bude upřesněno v dalším stupni dokumentace </t>
  </si>
  <si>
    <t>58</t>
  </si>
  <si>
    <t>275321411</t>
  </si>
  <si>
    <t>Základové patky ze ŽB bez zvýšených nároků na prostředí tř. C 20/25</t>
  </si>
  <si>
    <t>-520975813</t>
  </si>
  <si>
    <t xml:space="preserve">"dle výpisu statiky - základy </t>
  </si>
  <si>
    <t>88,721</t>
  </si>
  <si>
    <t>59</t>
  </si>
  <si>
    <t>275351121</t>
  </si>
  <si>
    <t>Zřízení bednění základových patek</t>
  </si>
  <si>
    <t>-1231222598</t>
  </si>
  <si>
    <t>"dlev.č. D.1.1.2 -A k ose 3</t>
  </si>
  <si>
    <t>"na kótě -4,7</t>
  </si>
  <si>
    <t>(1,3*4*1,0)*5</t>
  </si>
  <si>
    <t>(1,5*4*1,0)*2</t>
  </si>
  <si>
    <t>1,7*4*1,0</t>
  </si>
  <si>
    <t>(1,3*2+1,6*2)*1,0*5</t>
  </si>
  <si>
    <t>"na kótě -1,46</t>
  </si>
  <si>
    <t>(1,0*4*1,0)*2</t>
  </si>
  <si>
    <t>(1,3*4*1,0)*10</t>
  </si>
  <si>
    <t>(1,5*4*1,0)*8</t>
  </si>
  <si>
    <t>(1,7*4*1,0)*4</t>
  </si>
  <si>
    <t>(1,3*2+1,6*2)*1,0*2</t>
  </si>
  <si>
    <t>(1,4*2+1,6*2)*1,0*2</t>
  </si>
  <si>
    <t>"na kótě -4,65</t>
  </si>
  <si>
    <t>60</t>
  </si>
  <si>
    <t>275351122</t>
  </si>
  <si>
    <t>Odstranění bednění základových patek</t>
  </si>
  <si>
    <t>1641542492</t>
  </si>
  <si>
    <t>61</t>
  </si>
  <si>
    <t>275361821</t>
  </si>
  <si>
    <t>Výztuž základových patek betonářskou ocelí 10 505 (R)</t>
  </si>
  <si>
    <t>-357016638</t>
  </si>
  <si>
    <t>86,23*110/1000</t>
  </si>
  <si>
    <t xml:space="preserve">86,23*0,1 " Dodávka a montáž distanční výztuže dle statiky - bude upřesněno v dalším stupni dokumentace </t>
  </si>
  <si>
    <t>62</t>
  </si>
  <si>
    <t>953334112</t>
  </si>
  <si>
    <t>Bobtnavý pásek do pracovních spar betonových kcí bentonitový 15 x 10 mm</t>
  </si>
  <si>
    <t>-10367786</t>
  </si>
  <si>
    <t>Poznámka k položce:_x000D_
Bude upřesněno v dílenské dokumentaci statiky_x000D_
kompletní provedení vč. přesunu hmot a stavebních přípomocí</t>
  </si>
  <si>
    <t>63</t>
  </si>
  <si>
    <t>985331215</t>
  </si>
  <si>
    <t>Dodatečné vlepování betonářské výztuže D 16 mm do chemické malty včetně vyvrtání otvoru</t>
  </si>
  <si>
    <t>1626204007</t>
  </si>
  <si>
    <t xml:space="preserve">250" Provedení statické provázání nových a stávajícíh základů </t>
  </si>
  <si>
    <t xml:space="preserve">bude upřesněno dle dílenské dokumentace </t>
  </si>
  <si>
    <t>64</t>
  </si>
  <si>
    <t>13021015</t>
  </si>
  <si>
    <t>tyč ocelová kruhová žebírková DIN 488 jakost B500B (10 505) výztuž do betonu D 16mm</t>
  </si>
  <si>
    <t>-680292574</t>
  </si>
  <si>
    <t>250*0,00163 'Přepočtené koeficientem množství</t>
  </si>
  <si>
    <t>65</t>
  </si>
  <si>
    <t>985331911</t>
  </si>
  <si>
    <t>Příplatek k dodatečnému vlepování betonářské výztuže za práci ve stísněném prostoru</t>
  </si>
  <si>
    <t>-929089555</t>
  </si>
  <si>
    <t>66</t>
  </si>
  <si>
    <t>985331912</t>
  </si>
  <si>
    <t>Příplatek k dodatečnému vlepování betonářské výztuže za délku do 1 m jednotlivě</t>
  </si>
  <si>
    <t>2001683848</t>
  </si>
  <si>
    <t xml:space="preserve">Svislé a kompletní konstrukce </t>
  </si>
  <si>
    <t>67</t>
  </si>
  <si>
    <t>311113140</t>
  </si>
  <si>
    <t>Nadzákladová zeď tl do 100 mm z hladkých tvárnic ztraceného bednění včetně výplně z betonu tř. C 20/25</t>
  </si>
  <si>
    <t>1732286621</t>
  </si>
  <si>
    <t>" přízdívka 1PP</t>
  </si>
  <si>
    <t>(30,8+4,7+4,97+1,8+1,7+2,0+3,6+2,84+3,7+0,15+3,1+6,6)*3,2</t>
  </si>
  <si>
    <t>68</t>
  </si>
  <si>
    <t>311113141</t>
  </si>
  <si>
    <t>Nadzákladová zeď tl přes 100 do 150 mm z hladkých tvárnic ztraceného bednění včetně výplně z betonu tř. C 20/25</t>
  </si>
  <si>
    <t>-2005337395</t>
  </si>
  <si>
    <t>1PP</t>
  </si>
  <si>
    <t>(3,1+1,2+2,5+0,3+1,5+1,11+3,4+0,15+21,8+3,5*5+4,97)*3,2</t>
  </si>
  <si>
    <t>-0,8*2,0</t>
  </si>
  <si>
    <t>-1,5*2,0*2</t>
  </si>
  <si>
    <t>-2,425*2,5</t>
  </si>
  <si>
    <t>-1,0*2,0*5</t>
  </si>
  <si>
    <t>-1,9*2,0</t>
  </si>
  <si>
    <t>69</t>
  </si>
  <si>
    <t>311274521</t>
  </si>
  <si>
    <t>Zdivo z broušených betonových tvárnic do P15 tl zdiva 250 mm</t>
  </si>
  <si>
    <t>2064594428</t>
  </si>
  <si>
    <t>dle v.č. D.1.1.2 - 1NP</t>
  </si>
  <si>
    <t xml:space="preserve">výška až do stropu </t>
  </si>
  <si>
    <t>(2,545+4,46+3,5+3,5+4,415)*4,0</t>
  </si>
  <si>
    <t>"výška po nosník ??</t>
  </si>
  <si>
    <t>(4,125+4,2+8,4+8,4+4,2+4,125)*4,0</t>
  </si>
  <si>
    <t>-4,2*3,0*2</t>
  </si>
  <si>
    <t>-8,4*2,7*2</t>
  </si>
  <si>
    <t>(8,275+7,125+6,9*3+5,6+54,45+5,6+4,4+6,9*2+7,125)*4,0</t>
  </si>
  <si>
    <t>-8,275*2,7</t>
  </si>
  <si>
    <t>-2,3*3,0*2</t>
  </si>
  <si>
    <t>-6,9*2,7*3</t>
  </si>
  <si>
    <t>-4,85*2,7*2</t>
  </si>
  <si>
    <t>-5,25*3,0*2</t>
  </si>
  <si>
    <t>-6,75*2,7*2</t>
  </si>
  <si>
    <t>-6,75*3,0*2</t>
  </si>
  <si>
    <t>-2,2*3,0</t>
  </si>
  <si>
    <t>-4,4*2,7</t>
  </si>
  <si>
    <t>-6,9*2,7</t>
  </si>
  <si>
    <t>-6,9*3,0</t>
  </si>
  <si>
    <t>-7,125*3,0</t>
  </si>
  <si>
    <t xml:space="preserve">vnitřní </t>
  </si>
  <si>
    <t>9,275*4,0</t>
  </si>
  <si>
    <t>dle v.č. D.1.1.3 - 2NP</t>
  </si>
  <si>
    <t>(8,325*2+1,0*2+54,45)*3,95</t>
  </si>
  <si>
    <t>-4,85*3,0*2</t>
  </si>
  <si>
    <t>-6,75*3,0*4</t>
  </si>
  <si>
    <t>dle v.č. D.1.1.4 - 3NP</t>
  </si>
  <si>
    <t>dle v.č. D.1.1.5- 4NP</t>
  </si>
  <si>
    <t>(8,325*2+5,54*2+54,45)*3,95</t>
  </si>
  <si>
    <t>dle v.č. D.1.1.6- 5NP</t>
  </si>
  <si>
    <t>(0,675+6,6+1,0+8,325+8,275+53,25)*3,95</t>
  </si>
  <si>
    <t>-6,6*2,78</t>
  </si>
  <si>
    <t>-4,1*2,78</t>
  </si>
  <si>
    <t>-1,8*1,8</t>
  </si>
  <si>
    <t>-1,3*2,28</t>
  </si>
  <si>
    <t>-2,2*2,78</t>
  </si>
  <si>
    <t>-1,1*2,78</t>
  </si>
  <si>
    <t>vnitřní</t>
  </si>
  <si>
    <t>(1,25+7,15+3,1+7,605)*3,95</t>
  </si>
  <si>
    <t>70</t>
  </si>
  <si>
    <t>311274571</t>
  </si>
  <si>
    <t>Založení zdiva z betonových broušených tvárnic na zakládací maltu tloušťky přes 200 do 250 mm</t>
  </si>
  <si>
    <t>-445450495</t>
  </si>
  <si>
    <t>(2,545+4,46+3,5+3,5+4,415)</t>
  </si>
  <si>
    <t xml:space="preserve">"výška po nosník </t>
  </si>
  <si>
    <t>(4,125+4,2+8,4+8,4+4,2+4,125)</t>
  </si>
  <si>
    <t>(8,275+7,125+6,9*3+5,6+54,45+5,6+4,4+6,9*2+7,125)</t>
  </si>
  <si>
    <t>9,275</t>
  </si>
  <si>
    <t>(8,325*2+1,0*2+54,45)</t>
  </si>
  <si>
    <t>(8,325*2+5,54*2+54,45)</t>
  </si>
  <si>
    <t>(0,675+6,6+1,0+8,325+8,275+53,25)</t>
  </si>
  <si>
    <t>(1,25+7,15+3,1+7,605)</t>
  </si>
  <si>
    <t>71</t>
  </si>
  <si>
    <t>311321815</t>
  </si>
  <si>
    <t>Nosná zeď ze ŽB pohledového tř. C 30/37 bez výztuže</t>
  </si>
  <si>
    <t>-589126366</t>
  </si>
  <si>
    <t>1NP</t>
  </si>
  <si>
    <t>24,179+174,08+2,412</t>
  </si>
  <si>
    <t>2np</t>
  </si>
  <si>
    <t>177,494</t>
  </si>
  <si>
    <t>3np</t>
  </si>
  <si>
    <t>178,772</t>
  </si>
  <si>
    <t>4np</t>
  </si>
  <si>
    <t>178,831</t>
  </si>
  <si>
    <t>5np</t>
  </si>
  <si>
    <t>151,215</t>
  </si>
  <si>
    <t>72</t>
  </si>
  <si>
    <t>311351121</t>
  </si>
  <si>
    <t>Zřízení oboustranného bednění nosných nadzákladových zdí</t>
  </si>
  <si>
    <t>-1176616558</t>
  </si>
  <si>
    <t>1440*4+950</t>
  </si>
  <si>
    <t>73</t>
  </si>
  <si>
    <t>311351122</t>
  </si>
  <si>
    <t>Odstranění oboustranného bednění nosných nadzákladových zdí</t>
  </si>
  <si>
    <t>1487061824</t>
  </si>
  <si>
    <t>74</t>
  </si>
  <si>
    <t>311361821</t>
  </si>
  <si>
    <t>Výztuž nosných zdí betonářskou ocelí 10 505</t>
  </si>
  <si>
    <t>70457468</t>
  </si>
  <si>
    <t>1192,698*0,25*110/1000</t>
  </si>
  <si>
    <t>156,633*0,15*110/1000</t>
  </si>
  <si>
    <t>211,072*0,1*110/1000</t>
  </si>
  <si>
    <t>37,705*0,1</t>
  </si>
  <si>
    <t>886,983*110/1000</t>
  </si>
  <si>
    <t>101,339*0,1</t>
  </si>
  <si>
    <t>75</t>
  </si>
  <si>
    <t>311-R100</t>
  </si>
  <si>
    <t>Vytvoření prostupů přes 0,20 do 0,35 m2 ve zdech nosných osazením vložek z trub, dílců, tvarovek</t>
  </si>
  <si>
    <t>1555190628</t>
  </si>
  <si>
    <t>Poznámka k položce:_x000D_
Bude upřesněno ve výrobní dokumentaci statiky_x000D_
kompletní provedení vč. přesunu hmot a stavebních přípomocí</t>
  </si>
  <si>
    <t>1350 " přesný počet bude upřesněn dle skutečnosti</t>
  </si>
  <si>
    <t>76</t>
  </si>
  <si>
    <t>312351911</t>
  </si>
  <si>
    <t>Příplatek k cenám bednění výplňových nadzákladových zdí za pohledový beton</t>
  </si>
  <si>
    <t>-1424041501</t>
  </si>
  <si>
    <t>77</t>
  </si>
  <si>
    <t>317121101</t>
  </si>
  <si>
    <t>Montáž prefabrikovaných překladů délky do 1500 mm</t>
  </si>
  <si>
    <t>455270606</t>
  </si>
  <si>
    <t>78</t>
  </si>
  <si>
    <t>000.BRPN7125</t>
  </si>
  <si>
    <t>BETONOVÝ NOSNÝ PŘEKLAD PN 7/125CM</t>
  </si>
  <si>
    <t>540786864</t>
  </si>
  <si>
    <t>79</t>
  </si>
  <si>
    <t>000.BRPN7150</t>
  </si>
  <si>
    <t>BETONOVÝ NOSNÝ PŘEKLAD PN 7/150CM</t>
  </si>
  <si>
    <t>-1865708110</t>
  </si>
  <si>
    <t>80</t>
  </si>
  <si>
    <t>317121102</t>
  </si>
  <si>
    <t>Montáž prefabrikovaných překladů délky přes 1500 do 2200 mm</t>
  </si>
  <si>
    <t>-1085582031</t>
  </si>
  <si>
    <t>81</t>
  </si>
  <si>
    <t>000.BRPN7175</t>
  </si>
  <si>
    <t>BETONOVÝ  NOSNÝ PŘEKLAD PN 7/175CM</t>
  </si>
  <si>
    <t>-194435412</t>
  </si>
  <si>
    <t>82</t>
  </si>
  <si>
    <t>317121103R</t>
  </si>
  <si>
    <t>Montáž prefabrikovaných překladů délky přes 2200 do 4500 mm</t>
  </si>
  <si>
    <t>804142586</t>
  </si>
  <si>
    <t>83</t>
  </si>
  <si>
    <t>000.BRPN7250</t>
  </si>
  <si>
    <t>BETONOVÝ  NOSNÝ PŘEKLAD PN 7/250CM</t>
  </si>
  <si>
    <t>-2078657500</t>
  </si>
  <si>
    <t>84</t>
  </si>
  <si>
    <t>000.BRPN7350</t>
  </si>
  <si>
    <t>BETONOVÝ  NOSNÝ PŘEKLAD PN 7/350CM</t>
  </si>
  <si>
    <t>-1206184423</t>
  </si>
  <si>
    <t>85</t>
  </si>
  <si>
    <t>000.BRPN7450</t>
  </si>
  <si>
    <t>BETONOVÝ  NOSNÝ PŘEKLAD PN 7/450CM</t>
  </si>
  <si>
    <t>1353236798</t>
  </si>
  <si>
    <t>86</t>
  </si>
  <si>
    <t>317168-R</t>
  </si>
  <si>
    <t>Překlady Jekl - 150/150/3-1100</t>
  </si>
  <si>
    <t>kg</t>
  </si>
  <si>
    <t>532706514</t>
  </si>
  <si>
    <t>350</t>
  </si>
  <si>
    <t>87</t>
  </si>
  <si>
    <t>330321611</t>
  </si>
  <si>
    <t>Sloupy nebo pilíře z betonu pohledového tř. C 30/37 bez výztuže</t>
  </si>
  <si>
    <t>-1194062941</t>
  </si>
  <si>
    <t>1np</t>
  </si>
  <si>
    <t>66,233</t>
  </si>
  <si>
    <t>64,088</t>
  </si>
  <si>
    <t>64,994</t>
  </si>
  <si>
    <t>62,954</t>
  </si>
  <si>
    <t>30,474</t>
  </si>
  <si>
    <t>88</t>
  </si>
  <si>
    <t>331351121</t>
  </si>
  <si>
    <t>Zřízení bednění čtyřúhelníkových sloupů v do 4 m průřezu přes 0,08 do 0,16 m2</t>
  </si>
  <si>
    <t>1853096499</t>
  </si>
  <si>
    <t>1776</t>
  </si>
  <si>
    <t>89</t>
  </si>
  <si>
    <t>331351122</t>
  </si>
  <si>
    <t>Odstranění bednění čtyřúhelníkových sloupů v do 4 m průřezu přes 0,08 do 0,16 m2</t>
  </si>
  <si>
    <t>-423758523</t>
  </si>
  <si>
    <t>90</t>
  </si>
  <si>
    <t>331351911</t>
  </si>
  <si>
    <t>Příplatek k cenám bednění čtyřúhelníkových sloupů za pohledový beton</t>
  </si>
  <si>
    <t>1952319924</t>
  </si>
  <si>
    <t>91</t>
  </si>
  <si>
    <t>331361821</t>
  </si>
  <si>
    <t>Výztuž sloupů hranatých betonářskou ocelí 10 505</t>
  </si>
  <si>
    <t>-755404930</t>
  </si>
  <si>
    <t>288,743*280/1000</t>
  </si>
  <si>
    <t xml:space="preserve">80,843*0,1" Dodávka a montáž distanční výztuže dle statiky - bude upřesněno v dalším stupni dokumentace </t>
  </si>
  <si>
    <t>92</t>
  </si>
  <si>
    <t>332351115</t>
  </si>
  <si>
    <t>Zřízení bednění kruhových sloupů v do 4 m D přes 0,25 do 0,40 m</t>
  </si>
  <si>
    <t>-1165660359</t>
  </si>
  <si>
    <t>93</t>
  </si>
  <si>
    <t>332351116</t>
  </si>
  <si>
    <t>Odstranění bednění kruhových sloupů v do 4 m D přes 0,25 do 0,40 m</t>
  </si>
  <si>
    <t>460192494</t>
  </si>
  <si>
    <t>94</t>
  </si>
  <si>
    <t>332351911</t>
  </si>
  <si>
    <t>Příplatek k cenám bednění kruhových sloupů za pohledový beton</t>
  </si>
  <si>
    <t>-231403828</t>
  </si>
  <si>
    <t>95</t>
  </si>
  <si>
    <t>332361821</t>
  </si>
  <si>
    <t>Výztuž sloupů oblých betonářskou ocelí 10 505</t>
  </si>
  <si>
    <t>-1123641202</t>
  </si>
  <si>
    <t>96</t>
  </si>
  <si>
    <t>3323618-R1</t>
  </si>
  <si>
    <t xml:space="preserve">Dodávka a montáž monolitických konstrukcí v 1 PP vč. dozdívání a napojení na nové prvky základů a stěn 1 PP vč bednění, výztuže a napojení na stávajcíí konstrukce vč. statického výpočtu a dílenské dokumentace </t>
  </si>
  <si>
    <t>-672526175</t>
  </si>
  <si>
    <t xml:space="preserve">"doplnění stěn </t>
  </si>
  <si>
    <t>(2,6*3+2,8+2,0+2,3+1,0*2+6,4+2,5+1,0+2,6)*0,45*3,2</t>
  </si>
  <si>
    <t xml:space="preserve">" doplnění podlahy / základů </t>
  </si>
  <si>
    <t>(2,6*3+2,8+2,0+2,3+1,0*2+6,4+2,5+1,0+2,6)*1,8*0,3</t>
  </si>
  <si>
    <t xml:space="preserve">"technické zázemí </t>
  </si>
  <si>
    <t>(4,8*0,45*3,3)*3</t>
  </si>
  <si>
    <t>97</t>
  </si>
  <si>
    <t>342274101</t>
  </si>
  <si>
    <t>Příčka z broušených betonových tvárnic do P15 tl příčky 100 mm</t>
  </si>
  <si>
    <t>1733867839</t>
  </si>
  <si>
    <t>((30,8+4,7+4,97+1,8+1,7+2,0+3,6+2,84+3,7+0,15+3,1+6,6)*3,2)</t>
  </si>
  <si>
    <t>vlevo</t>
  </si>
  <si>
    <t>(3,5+2,2*2+2,25+4,15+2,0*2+1,1)*4,0</t>
  </si>
  <si>
    <t>-0,8*2,0*7</t>
  </si>
  <si>
    <t>(1,97+0,88)*4,0</t>
  </si>
  <si>
    <t>(0,55+5,725)*4,0</t>
  </si>
  <si>
    <t>-4,0*1,0</t>
  </si>
  <si>
    <t>(0,905+4,0+1,02)*4,0</t>
  </si>
  <si>
    <t>(2,5+1,25)*4,0</t>
  </si>
  <si>
    <t>(1,9+2,26+2,2)*4,0</t>
  </si>
  <si>
    <t>-0,8*2,0*2</t>
  </si>
  <si>
    <t>-0,7*2,1</t>
  </si>
  <si>
    <t>vpravo</t>
  </si>
  <si>
    <t>(2,35*6+0,88+1,97)*4,0</t>
  </si>
  <si>
    <t>-0,8*2,0*3</t>
  </si>
  <si>
    <t>-0,9*2,0</t>
  </si>
  <si>
    <t>(1,85+0,93+0,1+1,75+1,8+0,1+2,535+2,3)*4,0</t>
  </si>
  <si>
    <t>(1,97+0,88)*3,95"  m.č. 2.32</t>
  </si>
  <si>
    <t>(1,865+1,83+2,23)*3,95</t>
  </si>
  <si>
    <t xml:space="preserve">vpravo </t>
  </si>
  <si>
    <t>(2,535+1,8+0,1+1,865+1,03+2,3+1,89)*3,95</t>
  </si>
  <si>
    <t>(0,88+1,97)*3,95" m.č. 2.15</t>
  </si>
  <si>
    <t>(1,97+0,88)*3,95"  m.č. 3.34</t>
  </si>
  <si>
    <t>(0,88+1,97)*3,95" m.č. 3.18</t>
  </si>
  <si>
    <t>dle v.č. D.1.1.5 -4NP</t>
  </si>
  <si>
    <t>(1,97+0,88)*3,95"  m.č. 4.37</t>
  </si>
  <si>
    <t>(0,88+1,97)*3,95" m.č. 4.24</t>
  </si>
  <si>
    <t>dle v.č. D.1.1.6 -5NP</t>
  </si>
  <si>
    <t>(1,97+0,88)*3,95"  m.č. 5.01</t>
  </si>
  <si>
    <t>(2,205+2,315+2,23)*3,95</t>
  </si>
  <si>
    <t>(2,22*2)*3,95</t>
  </si>
  <si>
    <t>(0,88+1,97)*3,95" m.č. 5.19</t>
  </si>
  <si>
    <t>OP JAK SP</t>
  </si>
  <si>
    <t xml:space="preserve"> 1NP</t>
  </si>
  <si>
    <t>m.č. 1.64+1.65</t>
  </si>
  <si>
    <t>2,535*4,0</t>
  </si>
  <si>
    <t>m.č. 1.16</t>
  </si>
  <si>
    <t>2,53*4,0</t>
  </si>
  <si>
    <t>-1,0*2,0</t>
  </si>
  <si>
    <t xml:space="preserve">2NP </t>
  </si>
  <si>
    <t>m.č. 2.13+2.14</t>
  </si>
  <si>
    <t>2,535*3,95</t>
  </si>
  <si>
    <t>m.č. 3.15+3.16</t>
  </si>
  <si>
    <t xml:space="preserve">4np </t>
  </si>
  <si>
    <t>m.č. 4.21+4.22</t>
  </si>
  <si>
    <t>TUL</t>
  </si>
  <si>
    <t xml:space="preserve"> 1NP </t>
  </si>
  <si>
    <t>(1,3+1,9+2,3+2,3+5,9+7+3,6+2,25+2,2*2+4,54+2,0*2)*4,0</t>
  </si>
  <si>
    <t>-0,8*2,0*5</t>
  </si>
  <si>
    <t>-4,0*1,0*2</t>
  </si>
  <si>
    <t>98</t>
  </si>
  <si>
    <t>342274111</t>
  </si>
  <si>
    <t>Příčka z broušených betonových tvárnic do P15 tl příčky 150 mm</t>
  </si>
  <si>
    <t>-2026412093</t>
  </si>
  <si>
    <t>((3,1+1,2+2,5+0,3+1,5+1,11+3,4+0,15+21,8+3,5*5+4,97)*3,2)</t>
  </si>
  <si>
    <t>(6,5+4,45+2,78+4,515+2,35+2,115*2+8,275+1,3+4,21+4,23+1,75+4,9)*4,0</t>
  </si>
  <si>
    <t>-1,0*2,95</t>
  </si>
  <si>
    <t>-1,8*2,95</t>
  </si>
  <si>
    <t>-0,9*2,02*3</t>
  </si>
  <si>
    <t>-1,1*2,95</t>
  </si>
  <si>
    <t>(0,35+5,925+32,5-2,5+6,42+3,5+1,4)*4,0</t>
  </si>
  <si>
    <t>-1,0*2,95*5</t>
  </si>
  <si>
    <t>-1,8*2,1*3</t>
  </si>
  <si>
    <t>(2,55+0,15+0,93+5,8+3,47+6,9+4,5+2,26+7,0)*4,0</t>
  </si>
  <si>
    <t>-1,55*2,0</t>
  </si>
  <si>
    <t>(9,275+1,9+1,9+6,9*2+4,7+11,9)*4,0</t>
  </si>
  <si>
    <t>-2,0*2,95*2</t>
  </si>
  <si>
    <t xml:space="preserve">vlevo </t>
  </si>
  <si>
    <t>(4,6+2,0*2+6,9+0,75+2,415+6,9+2,55*2)*3,95</t>
  </si>
  <si>
    <t>(2,2*2+3,4+6,9*2)*3,95</t>
  </si>
  <si>
    <t>(6,9*2+8,875)*3,95</t>
  </si>
  <si>
    <t>-1,0*2,0*2</t>
  </si>
  <si>
    <t>(7,15+7,3+7,0*2+22,83+11,3+2,7+2,53*2+5,6+7,0)*3,95</t>
  </si>
  <si>
    <t>-0,9*2,95*5</t>
  </si>
  <si>
    <t>-1,8*2,2*2</t>
  </si>
  <si>
    <t>-1,1*2,95*3</t>
  </si>
  <si>
    <t xml:space="preserve">TUL </t>
  </si>
  <si>
    <t>(6,3+2,3+2,65+6,5+24,8+6,9*2+2,7+1,1+5,8+3,5+7+4,4+2,7+6,5+4,15+2,25+2,1+2,2+8,3)*4,0</t>
  </si>
  <si>
    <t>-0,9*2,0*2</t>
  </si>
  <si>
    <t>99</t>
  </si>
  <si>
    <t>342291112</t>
  </si>
  <si>
    <t>Ukotvení příček montážní polyuretanovou pěnou tl příčky přes 100 mm</t>
  </si>
  <si>
    <t>1932648189</t>
  </si>
  <si>
    <t>(3,5+2,2*2+2,25+4,15+2,0*2+1,1)</t>
  </si>
  <si>
    <t>(1,97+0,88)</t>
  </si>
  <si>
    <t>(0,55+5,725)</t>
  </si>
  <si>
    <t>(0,905+4,0+1,02)</t>
  </si>
  <si>
    <t>(2,5+1,25)</t>
  </si>
  <si>
    <t>(1,9+2,26+2,2)</t>
  </si>
  <si>
    <t>(2,35*6+0,88+1,97)</t>
  </si>
  <si>
    <t>(1,85+0,93+0,1+1,75+1,8+0,1+2,535+2,3)</t>
  </si>
  <si>
    <t>(1,97+0,88)"  m.č. 2.32</t>
  </si>
  <si>
    <t>(1,865+1,83+2,23)</t>
  </si>
  <si>
    <t>(2,535+1,8+0,1+1,865+1,03+2,3+1,89)</t>
  </si>
  <si>
    <t>(0,88+1,97)" m.č. 2.15</t>
  </si>
  <si>
    <t>(1,97+0,88)"  m.č. 3.34</t>
  </si>
  <si>
    <t>(0,88+1,97)" m.č. 3.18</t>
  </si>
  <si>
    <t>(1,97+0,88)"  m.č. 4.37</t>
  </si>
  <si>
    <t>(0,88+1,97)" m.č. 4.24</t>
  </si>
  <si>
    <t>(1,97+0,88)"  m.č. 5.01</t>
  </si>
  <si>
    <t>(2,205+2,315+2,23)</t>
  </si>
  <si>
    <t>(2,22*2)</t>
  </si>
  <si>
    <t>(0,88+1,97)" m.č. 5.19</t>
  </si>
  <si>
    <t>4,0*67</t>
  </si>
  <si>
    <t>3,95*29</t>
  </si>
  <si>
    <t>3,95*33</t>
  </si>
  <si>
    <t>3,95*31</t>
  </si>
  <si>
    <t xml:space="preserve">OP JAK SP </t>
  </si>
  <si>
    <t>2,535</t>
  </si>
  <si>
    <t>2,53</t>
  </si>
  <si>
    <t>(1,9+2,3+2,3+5,9+7+3,6+2,25+2,2*2+4,54+2,0*2)</t>
  </si>
  <si>
    <t>(6,3+2,3+2,65+6,5+24,8+6,9*2+2,7+1,1+5,8+3,5+7+4,4+2,7+6,5+4,15+2,25+2,1+2,2+8,3)</t>
  </si>
  <si>
    <t>100</t>
  </si>
  <si>
    <t>342291131</t>
  </si>
  <si>
    <t>Ukotvení příček k betonovým konstrukcím plochými kotvami</t>
  </si>
  <si>
    <t>-1691144347</t>
  </si>
  <si>
    <t>949,1</t>
  </si>
  <si>
    <t>147,24</t>
  </si>
  <si>
    <t>101</t>
  </si>
  <si>
    <t>34229-R1</t>
  </si>
  <si>
    <t xml:space="preserve">Dodávka a montáž pref.  pro výtahy dle PD vč. dopravy </t>
  </si>
  <si>
    <t>-1379210383</t>
  </si>
  <si>
    <t xml:space="preserve">"dle výkresu č. D.1.2.4-10 - statcká část </t>
  </si>
  <si>
    <t>V1</t>
  </si>
  <si>
    <t>210,9</t>
  </si>
  <si>
    <t>V2+V3</t>
  </si>
  <si>
    <t>284,33</t>
  </si>
  <si>
    <t>V4+V5</t>
  </si>
  <si>
    <t>779,56*0,15</t>
  </si>
  <si>
    <t>102</t>
  </si>
  <si>
    <t>380321442</t>
  </si>
  <si>
    <t>Kompletní konstrukce  ze ŽB tř. C 25/30 tl přes 150 do 300 mm</t>
  </si>
  <si>
    <t>1647764673</t>
  </si>
  <si>
    <t>"dle vvýkresu č. D.1.1.04 a D.1.1.38</t>
  </si>
  <si>
    <t>zdviž</t>
  </si>
  <si>
    <t>2,2*2,3*0,25</t>
  </si>
  <si>
    <t>(2,2*2+2,3*2)*0,2*4,45</t>
  </si>
  <si>
    <t>(2,2*2+2,3*2)*0,5*0,33</t>
  </si>
  <si>
    <t>(1,8*2+2,1*2)*0,2*4,45</t>
  </si>
  <si>
    <t>2,2*2,3*0,15</t>
  </si>
  <si>
    <t>1,8*1,5*0,15</t>
  </si>
  <si>
    <t xml:space="preserve">"výdech </t>
  </si>
  <si>
    <t>(0,9*2+1,1)*1,6*0,2</t>
  </si>
  <si>
    <t>0,9*1,1*0,25</t>
  </si>
  <si>
    <t>1,2*1,3*0,1</t>
  </si>
  <si>
    <t>" angl. dv.</t>
  </si>
  <si>
    <t>(1,6*2+1,8*2)*1,5*0,2</t>
  </si>
  <si>
    <t>1,6*1,8*0,25</t>
  </si>
  <si>
    <t>1,8*2,0*0,1</t>
  </si>
  <si>
    <t>103</t>
  </si>
  <si>
    <t>380356231</t>
  </si>
  <si>
    <t>Bednění kompletních konstrukcí neomítaných ploch rovinných zřízení</t>
  </si>
  <si>
    <t>788957600</t>
  </si>
  <si>
    <t>(2,2*2+2,3*2)*0,25</t>
  </si>
  <si>
    <t>(2,2*2+2,3*2)*4,45</t>
  </si>
  <si>
    <t>(2,2*2+2,3*2)*0,33*2</t>
  </si>
  <si>
    <t>(1,8*2+2,1*2)*4,45</t>
  </si>
  <si>
    <t>(2,2*2+2,3*2)*0,15</t>
  </si>
  <si>
    <t>(1,8*2+1,5*2)*0,15</t>
  </si>
  <si>
    <t>(0,9*2+1,1)*1,6</t>
  </si>
  <si>
    <t>(0,9+1,1)*2*0,25</t>
  </si>
  <si>
    <t>(1,2+1,3)*2*0,1</t>
  </si>
  <si>
    <t>(1,6*2+1,8*2)*1,5</t>
  </si>
  <si>
    <t>(1,6+1,8)*2*0,25</t>
  </si>
  <si>
    <t>(1,8+2,0)*2*0,1</t>
  </si>
  <si>
    <t>104</t>
  </si>
  <si>
    <t>380356232</t>
  </si>
  <si>
    <t>Bednění kompletních konstrukcí neomítaných ploch rovinných odstranění</t>
  </si>
  <si>
    <t>-2057913808</t>
  </si>
  <si>
    <t>105</t>
  </si>
  <si>
    <t>380361006</t>
  </si>
  <si>
    <t>Výztuž kompletních konstrukcí ČOV, nádrží nebo vodojemů z betonářské oceli 10 505</t>
  </si>
  <si>
    <t>-1659214128</t>
  </si>
  <si>
    <t>23,3175*180/1000</t>
  </si>
  <si>
    <t>Vodorovné konstrukce</t>
  </si>
  <si>
    <t>106</t>
  </si>
  <si>
    <t>411324646</t>
  </si>
  <si>
    <t>Stropy deskové ze ŽB pohledového tř. C 30/37</t>
  </si>
  <si>
    <t>905481240</t>
  </si>
  <si>
    <t>"dle vypisu statiky  - 1PP</t>
  </si>
  <si>
    <t>591,417</t>
  </si>
  <si>
    <t>591,829</t>
  </si>
  <si>
    <t>591,676</t>
  </si>
  <si>
    <t>577,026</t>
  </si>
  <si>
    <t>352,523</t>
  </si>
  <si>
    <t>107</t>
  </si>
  <si>
    <t>411351021</t>
  </si>
  <si>
    <t>Zřízení bednění stropů deskových tl přes 25 do 50 cm bez podpěrné kce</t>
  </si>
  <si>
    <t>-1323621596</t>
  </si>
  <si>
    <t>2484*4+1835</t>
  </si>
  <si>
    <t xml:space="preserve">11711*0,25" prostupy a hrany </t>
  </si>
  <si>
    <t>108</t>
  </si>
  <si>
    <t>411351022</t>
  </si>
  <si>
    <t>Odstranění bednění stropů deskových tl přes 25 do 50 cm bez podpěrné kce</t>
  </si>
  <si>
    <t>777439440</t>
  </si>
  <si>
    <t>109</t>
  </si>
  <si>
    <t>411354313</t>
  </si>
  <si>
    <t>Zřízení podpěrné konstrukce stropů výšky do 4 m tl přes 15 do 25 cm</t>
  </si>
  <si>
    <t>-1745455866</t>
  </si>
  <si>
    <t>2261,86</t>
  </si>
  <si>
    <t>1926,07</t>
  </si>
  <si>
    <t>1921,39</t>
  </si>
  <si>
    <t>1904,92</t>
  </si>
  <si>
    <t>1823,93</t>
  </si>
  <si>
    <t>110</t>
  </si>
  <si>
    <t>411354314</t>
  </si>
  <si>
    <t>Odstranění podpěrné konstrukce stropů výšky do 4 m tl přes 15 do 25 cm</t>
  </si>
  <si>
    <t>1565981489</t>
  </si>
  <si>
    <t>111</t>
  </si>
  <si>
    <t>411359111</t>
  </si>
  <si>
    <t>Příplatek k cenám bednění stropů za pohledový beton</t>
  </si>
  <si>
    <t>-560388240</t>
  </si>
  <si>
    <t>112</t>
  </si>
  <si>
    <t>411361821</t>
  </si>
  <si>
    <t>Výztuž stropů betonářskou ocelí 10 505</t>
  </si>
  <si>
    <t>-1542618160</t>
  </si>
  <si>
    <t>3315,959*130/1000</t>
  </si>
  <si>
    <t>431,075</t>
  </si>
  <si>
    <t xml:space="preserve">431,075*0,1" Dodávka a montáž distanční výztuže dle statiky - bude upřesněno v dalším stupni dokumentace </t>
  </si>
  <si>
    <t>113</t>
  </si>
  <si>
    <t>411362021</t>
  </si>
  <si>
    <t>Výztuž stropů svařovanými sítěmi Kari</t>
  </si>
  <si>
    <t>1206832201</t>
  </si>
  <si>
    <t>114</t>
  </si>
  <si>
    <t>413322626</t>
  </si>
  <si>
    <t>Nosníky ze ŽB pohledového tř. C 30/37</t>
  </si>
  <si>
    <t>1908724146</t>
  </si>
  <si>
    <t xml:space="preserve">" dle výpisu statiky </t>
  </si>
  <si>
    <t>5,552</t>
  </si>
  <si>
    <t>48,688</t>
  </si>
  <si>
    <t>2NP</t>
  </si>
  <si>
    <t>48,238+0,904</t>
  </si>
  <si>
    <t>3NP</t>
  </si>
  <si>
    <t>48,414</t>
  </si>
  <si>
    <t>4NP</t>
  </si>
  <si>
    <t>66,458</t>
  </si>
  <si>
    <t>5NP</t>
  </si>
  <si>
    <t>94,159</t>
  </si>
  <si>
    <t>115</t>
  </si>
  <si>
    <t>413351111</t>
  </si>
  <si>
    <t>Zřízení bednění nosníků a průvlaků bez podpěrné kce výšky do 100 cm</t>
  </si>
  <si>
    <t>1655382754</t>
  </si>
  <si>
    <t>116</t>
  </si>
  <si>
    <t>413351112</t>
  </si>
  <si>
    <t>Odstranění bednění nosníků a průvlaků bez podpěrné kce výšky do 100 cm</t>
  </si>
  <si>
    <t>1096624786</t>
  </si>
  <si>
    <t>117</t>
  </si>
  <si>
    <t>413351121</t>
  </si>
  <si>
    <t>Zřízení bednění nosníků a průvlaků bez podpěrné kce výšky přes 100 cm</t>
  </si>
  <si>
    <t>-908667426</t>
  </si>
  <si>
    <t>118</t>
  </si>
  <si>
    <t>413351122</t>
  </si>
  <si>
    <t>Odstranění bednění nosníků a průvlaků bez podpěrné kce výšky přes 100 cm</t>
  </si>
  <si>
    <t>-2084572875</t>
  </si>
  <si>
    <t>119</t>
  </si>
  <si>
    <t>413351191</t>
  </si>
  <si>
    <t>Příplatek k cenám bednění nosníků za pohledový beton</t>
  </si>
  <si>
    <t>1367556997</t>
  </si>
  <si>
    <t>720+1008,52</t>
  </si>
  <si>
    <t>120</t>
  </si>
  <si>
    <t>413352111</t>
  </si>
  <si>
    <t>Zřízení podpěrné konstrukce nosníků výšky podepření do 4 m pro nosník výšky do 100 cm</t>
  </si>
  <si>
    <t>958183980</t>
  </si>
  <si>
    <t>121</t>
  </si>
  <si>
    <t>413352112</t>
  </si>
  <si>
    <t>Odstranění podpěrné konstrukce nosníků výšky podepření do 4 m pro nosník výšky do 100 cm</t>
  </si>
  <si>
    <t>-1310835687</t>
  </si>
  <si>
    <t>122</t>
  </si>
  <si>
    <t>413352115</t>
  </si>
  <si>
    <t>Zřízení podpěrné konstrukce nosníků výšky podepření do 4 m pro nosník výšky přes 100 cm</t>
  </si>
  <si>
    <t>-1439994857</t>
  </si>
  <si>
    <t>123</t>
  </si>
  <si>
    <t>413352116</t>
  </si>
  <si>
    <t>Odstranění podpěrné konstrukce nosníků výšky podepření do 4 m pro nosník výšky přes 100 cm</t>
  </si>
  <si>
    <t>1443088766</t>
  </si>
  <si>
    <t>124</t>
  </si>
  <si>
    <t>413361821</t>
  </si>
  <si>
    <t>Výztuž nosníků, volných trámů nebo průvlaků volných trámů betonářskou ocelí 10 505</t>
  </si>
  <si>
    <t>992254211</t>
  </si>
  <si>
    <t>312*250/1000</t>
  </si>
  <si>
    <t>125</t>
  </si>
  <si>
    <t>95361-S</t>
  </si>
  <si>
    <t>Dodávka a montáž monolitického betonového schodiště knihovny vč. výztuže dle statického výpočtu a bednění, důraz na pohledovost betonu PB2</t>
  </si>
  <si>
    <t>-1757880656</t>
  </si>
  <si>
    <t xml:space="preserve">Poznámka k položce:_x000D_
Kompletní provedení vč. přesunu hmot a stavebních přípomocí._x000D_
Bude upřesněno ve výrobní dokumentaci statiky </t>
  </si>
  <si>
    <t>4,8*0,3*5*1,55</t>
  </si>
  <si>
    <t>1,5*3,3*0,3*3*1,55</t>
  </si>
  <si>
    <t>6,3*0,5*1,5</t>
  </si>
  <si>
    <t>126</t>
  </si>
  <si>
    <t>95361-S1</t>
  </si>
  <si>
    <t xml:space="preserve">Dodávka a montáž prefa schodiště hlavního </t>
  </si>
  <si>
    <t>sada</t>
  </si>
  <si>
    <t>1646828022</t>
  </si>
  <si>
    <t>127</t>
  </si>
  <si>
    <t>95361-S2</t>
  </si>
  <si>
    <t>Dodávka a montáž prefa schodiště hlavního - malé dvouramenné</t>
  </si>
  <si>
    <t>-329953216</t>
  </si>
  <si>
    <t>128</t>
  </si>
  <si>
    <t>95361-S3</t>
  </si>
  <si>
    <t xml:space="preserve">Dodávka a montáž prefa schodiště hlavního do 1PP </t>
  </si>
  <si>
    <t>1339883918</t>
  </si>
  <si>
    <t>129</t>
  </si>
  <si>
    <t>95361-S4</t>
  </si>
  <si>
    <t xml:space="preserve">Dodávka a montáž prefa schodiště hlavního - 1 PP - strojovna </t>
  </si>
  <si>
    <t>-715377962</t>
  </si>
  <si>
    <t>Komunikace pozemní</t>
  </si>
  <si>
    <t>130</t>
  </si>
  <si>
    <t>501-R100</t>
  </si>
  <si>
    <t>Dodávka a montáž zpevněné plochy - žulové kostky štípané vč. kladecí vrstvy - dle v.č. D.1.3.3. ozn skladby D2-D-1-V-PIII, dle TP170</t>
  </si>
  <si>
    <t>-1865448330</t>
  </si>
  <si>
    <t>Poznámka k položce:_x000D_
Kompletní provedení vč. přesunu hmot a stavebních přípomocí.</t>
  </si>
  <si>
    <t>131</t>
  </si>
  <si>
    <t>501-R101</t>
  </si>
  <si>
    <t>Dodávk a montáž - žulová mozaika vč. kladecí vrstvy dle v.č. D.1.3.5. ozn skladby D2-D-1-CH-PIII, dle TP170</t>
  </si>
  <si>
    <t>1253323569</t>
  </si>
  <si>
    <t>132</t>
  </si>
  <si>
    <t>501-R102</t>
  </si>
  <si>
    <t>Dodávka a montáž stávajících žulových kostek  - vč. odvozu na deponii a zpět vč. kladecí vrstvy dle v.č. D.1.3.3. ozn skladby D2-D-1-V-PIII, dle TP170</t>
  </si>
  <si>
    <t>606874655</t>
  </si>
  <si>
    <t>133</t>
  </si>
  <si>
    <t>564851011</t>
  </si>
  <si>
    <t>Podklad ze štěrkodrtě ŠD plochy do 100 m2 tl 150 mm</t>
  </si>
  <si>
    <t>-1816795138</t>
  </si>
  <si>
    <t>" dle situace zpevněných ploch a dle v.č. D.1.3.5. ozn skladby D2-D-1-CH-PIII, dle TP170</t>
  </si>
  <si>
    <t>282,35</t>
  </si>
  <si>
    <t xml:space="preserve">" předláždění stáv kostek </t>
  </si>
  <si>
    <t>134</t>
  </si>
  <si>
    <t>564871011</t>
  </si>
  <si>
    <t>Podklad ze štěrkodrtě ŠD plochy do 100 m2 tl 250 mm</t>
  </si>
  <si>
    <t>-1531946008</t>
  </si>
  <si>
    <t>" dle situace zpevněných ploch a dle v.č. D.1.3.3. ozn skladby D2-D-1-V-PIII, dle TP170</t>
  </si>
  <si>
    <t>996,05</t>
  </si>
  <si>
    <t>135</t>
  </si>
  <si>
    <t>565155101</t>
  </si>
  <si>
    <t>Asfaltový beton vrstva podkladní ACP 16 (obalované kamenivo OKS) tl 70 mm š do 1,5 m</t>
  </si>
  <si>
    <t>350698585</t>
  </si>
  <si>
    <t>136</t>
  </si>
  <si>
    <t>573211106</t>
  </si>
  <si>
    <t>Postřik živičný spojovací z asfaltu v množství 0,20 kg/m2</t>
  </si>
  <si>
    <t>-585961632</t>
  </si>
  <si>
    <t>137</t>
  </si>
  <si>
    <t>577135031</t>
  </si>
  <si>
    <t>Asfaltový beton vrstva obrusná ACO 16 (ABH) tl 40 mm š do 1,5 m z modifikovaného asfaltu</t>
  </si>
  <si>
    <t>-326657847</t>
  </si>
  <si>
    <t>138</t>
  </si>
  <si>
    <t>637121114</t>
  </si>
  <si>
    <t>Okapový chodník z kačírku tl 250 mm s udusáním</t>
  </si>
  <si>
    <t>-150955926</t>
  </si>
  <si>
    <t>80,9" dle situace v.č. D1.3.2</t>
  </si>
  <si>
    <t>Úpravy povrchů, podlahy a osazování výplní</t>
  </si>
  <si>
    <t>139</t>
  </si>
  <si>
    <t>612121112</t>
  </si>
  <si>
    <t>Zatření spár stěrkovou hmotou vnitřních stěn z pórobetonových tvárnic</t>
  </si>
  <si>
    <t>727317636</t>
  </si>
  <si>
    <t xml:space="preserve">"příčky bez suterénu </t>
  </si>
  <si>
    <t>1678,534*2</t>
  </si>
  <si>
    <t>778,891*2</t>
  </si>
  <si>
    <t xml:space="preserve">1192,698" obvodové stěny </t>
  </si>
  <si>
    <t>120*4,0</t>
  </si>
  <si>
    <t>109*3,95</t>
  </si>
  <si>
    <t>108*3,95</t>
  </si>
  <si>
    <t>112*3,95</t>
  </si>
  <si>
    <t>25,5*3,95</t>
  </si>
  <si>
    <t>-404</t>
  </si>
  <si>
    <t xml:space="preserve">WC imobilní 1 NP </t>
  </si>
  <si>
    <t>(2,535*4+1,95*4)*3,95</t>
  </si>
  <si>
    <t>-1,1*2,0*2</t>
  </si>
  <si>
    <t>(2,35*4+1,56*2+2,18*2)*4,0</t>
  </si>
  <si>
    <t>-1,1*2,0</t>
  </si>
  <si>
    <t>(2,55*2+2,25*2)*3,95</t>
  </si>
  <si>
    <t>(2,165*2+2,535*2)*3,95</t>
  </si>
  <si>
    <t>(2,9+6,5+1,6+6,9*2+7,5*2+8,1)*4,0</t>
  </si>
  <si>
    <t>131,96*2</t>
  </si>
  <si>
    <t>400,02*2</t>
  </si>
  <si>
    <t>140</t>
  </si>
  <si>
    <t>612131101</t>
  </si>
  <si>
    <t>Cementový postřik vnitřních stěn nanášený celoplošně ručně</t>
  </si>
  <si>
    <t>-770626245</t>
  </si>
  <si>
    <t>141</t>
  </si>
  <si>
    <t>612131121</t>
  </si>
  <si>
    <t>Penetrační disperzní nátěr vnitřních stěn nanášený ručně</t>
  </si>
  <si>
    <t>1396709503</t>
  </si>
  <si>
    <t>7583,823*2" na podklad a na perlinku</t>
  </si>
  <si>
    <t>464,237*2</t>
  </si>
  <si>
    <t>1255,56*2</t>
  </si>
  <si>
    <t>142</t>
  </si>
  <si>
    <t>612135011</t>
  </si>
  <si>
    <t>Vyrovnání podkladu vnitřních stěn tmelem tl do 2 mm</t>
  </si>
  <si>
    <t>-76912082</t>
  </si>
  <si>
    <t>143</t>
  </si>
  <si>
    <t>6123252-R5</t>
  </si>
  <si>
    <t xml:space="preserve">Imitace betonu na dozděných příčkách u schodiště a u šachet </t>
  </si>
  <si>
    <t>-923822094</t>
  </si>
  <si>
    <t xml:space="preserve">Poznámka k položce:_x000D_
Kompletní provedení vč. přesunu hmot a stavebních přípomocí._x000D_
_x000D_
bude upřesněno na stavbě zjišťovacím protokolem </t>
  </si>
  <si>
    <t>7*3,95*2*5</t>
  </si>
  <si>
    <t>144</t>
  </si>
  <si>
    <t>612341321</t>
  </si>
  <si>
    <t>Sádrová nebo vápenosádrová omítka hladká jednovrstvá vnitřních stěn nanášená strojně</t>
  </si>
  <si>
    <t>976504753</t>
  </si>
  <si>
    <t>145</t>
  </si>
  <si>
    <t>6123252-R1</t>
  </si>
  <si>
    <t xml:space="preserve">Provedení utěsnění a podmazání všech prostupů pro zaručení vzduchotěsnosti zejména provedení pro kabeláže, potrubní rozvody a další - prostup do 0,4m2 </t>
  </si>
  <si>
    <t xml:space="preserve">kus </t>
  </si>
  <si>
    <t>-1438531552</t>
  </si>
  <si>
    <t xml:space="preserve">Poznámka k položce:_x000D_
Kompletní provedení vč. přesunu hmot a stavebních přípomocí._x000D_
dodavatel zvolí vlastní systém utěsnění _x000D_
bude upřesněno na stavbě zjišťovacím protokolem </t>
  </si>
  <si>
    <t>146</t>
  </si>
  <si>
    <t>6123252-R2</t>
  </si>
  <si>
    <t xml:space="preserve">Provedení utěsnění a podmazání všech prostupů pro zaručení vzduchotěsnosti zejména provedení pro kabeláže, potrubní rozvody a další - prostup nad 0,4m2 </t>
  </si>
  <si>
    <t>-1165518743</t>
  </si>
  <si>
    <t>147</t>
  </si>
  <si>
    <t>6123252-R3</t>
  </si>
  <si>
    <t xml:space="preserve">Provedení utěsnění a podmazání všech rýh š. do 300mm pro zaručení vzduchotěsnosti zejména provedení pro kabeláže, potrubní rozvody a další </t>
  </si>
  <si>
    <t>2119764038</t>
  </si>
  <si>
    <t>148</t>
  </si>
  <si>
    <t>6123252-R4</t>
  </si>
  <si>
    <t xml:space="preserve">Příplatek za utěsnění a podmazání při styku stěn, stropů a podlah pro zajištění vzduchotěsnosti </t>
  </si>
  <si>
    <t>343026563</t>
  </si>
  <si>
    <t>149</t>
  </si>
  <si>
    <t>613131121</t>
  </si>
  <si>
    <t>Penetrační disperzní nátěr vnitřních pilířů nebo sloupů nanášený ručně</t>
  </si>
  <si>
    <t>-1664534490</t>
  </si>
  <si>
    <t xml:space="preserve">"ocelová konstrukce světlíků - protipožární ochrana </t>
  </si>
  <si>
    <t>357*2</t>
  </si>
  <si>
    <t>613142001</t>
  </si>
  <si>
    <t>Pletivo sklovláknité vnitřních pilířů nebo sloupů vtlačené do tmelu</t>
  </si>
  <si>
    <t>1251886687</t>
  </si>
  <si>
    <t>151</t>
  </si>
  <si>
    <t>613321131</t>
  </si>
  <si>
    <t>Vápenocementový štuk vnitřních pilířů nebo sloupů tloušťky do 3 mm</t>
  </si>
  <si>
    <t>494318116</t>
  </si>
  <si>
    <t>152</t>
  </si>
  <si>
    <t>619995001</t>
  </si>
  <si>
    <t>Začištění omítek kolem oken, dveří, podlah nebo obkladů</t>
  </si>
  <si>
    <t>1869038453</t>
  </si>
  <si>
    <t>153</t>
  </si>
  <si>
    <t>619996127</t>
  </si>
  <si>
    <t>Ochrana stěn nebo svislých ploch obedněním z OSB desek</t>
  </si>
  <si>
    <t>1288295293</t>
  </si>
  <si>
    <t>154</t>
  </si>
  <si>
    <t>619996137</t>
  </si>
  <si>
    <t>Ochrana samostatných konstrukcí a prvků obedněním z OSB desek</t>
  </si>
  <si>
    <t>429863033</t>
  </si>
  <si>
    <t>155</t>
  </si>
  <si>
    <t>619996145</t>
  </si>
  <si>
    <t>Ochrana samostatných konstrukcí a prvků obalením geotextilií</t>
  </si>
  <si>
    <t>1229595916</t>
  </si>
  <si>
    <t>Poznámka k položce:_x000D_
ochrana schodiště a ostatních ploch</t>
  </si>
  <si>
    <t>156</t>
  </si>
  <si>
    <t>619999041</t>
  </si>
  <si>
    <t>Příplatek k úpravám povrchů za provádění prací ve stísněném prostoru</t>
  </si>
  <si>
    <t>1986616580</t>
  </si>
  <si>
    <t>(0,88*2+1,97*2+1,8*2+1,8*2+2,0*8)*21*2</t>
  </si>
  <si>
    <t>(2,55*2+0,93*2)*21*2</t>
  </si>
  <si>
    <t>(2,75*2+2,65*4)*21</t>
  </si>
  <si>
    <t>157</t>
  </si>
  <si>
    <t>622131121</t>
  </si>
  <si>
    <t>Penetrační nátěr vnějších stěn nanášený ručně</t>
  </si>
  <si>
    <t>1706261226</t>
  </si>
  <si>
    <t>158</t>
  </si>
  <si>
    <t>622221051R</t>
  </si>
  <si>
    <t>Montáž kontaktního zateplení vnějších stěn lepením a mechanickým kotvením desek z minerální vlny s podélnou orientací do zdiva a betonu tl přes 200 do 240 mm vč. systémových lišt ETICS</t>
  </si>
  <si>
    <t>-494317030</t>
  </si>
  <si>
    <t>Poznámka k položce:_x000D_
počet kotev dle popisu PD</t>
  </si>
  <si>
    <t xml:space="preserve">"pohled Z </t>
  </si>
  <si>
    <t>46*17,8</t>
  </si>
  <si>
    <t>(30,885+9,475)*3,8</t>
  </si>
  <si>
    <t>-(7,125+6,9*3)*2,1</t>
  </si>
  <si>
    <t>-(8,275+7,125+6,9*2+4,4)*2,1</t>
  </si>
  <si>
    <t>-1,9*15,34</t>
  </si>
  <si>
    <t>-(8,275+7,125+6,9*2+4,4+4,59)*2,1</t>
  </si>
  <si>
    <t>-(7,125+6,9*2+4,4)*2,7</t>
  </si>
  <si>
    <t>" pohled S</t>
  </si>
  <si>
    <t>54,91*21,6</t>
  </si>
  <si>
    <t>-(4,85*2+6,75*2)*2,7</t>
  </si>
  <si>
    <t>-(5,25*2+6,75*2)*3,0</t>
  </si>
  <si>
    <t>-(4,85*2+5,25*2+6,75*4)*3,0</t>
  </si>
  <si>
    <t>"pohled V</t>
  </si>
  <si>
    <t>-(6,9*3+7,125)*2,1</t>
  </si>
  <si>
    <t>-(6,9*3+7,125+8,275)*2,1</t>
  </si>
  <si>
    <t>-(4,95+6,9*3+7,125+8,275)*2,1</t>
  </si>
  <si>
    <t>-2,3*3,0</t>
  </si>
  <si>
    <t>-(6,9*3)*2,7</t>
  </si>
  <si>
    <t>"pohled J</t>
  </si>
  <si>
    <t>-8,4*2,1</t>
  </si>
  <si>
    <t>-(8,4*4)*2,1</t>
  </si>
  <si>
    <t>-4,2*3,0</t>
  </si>
  <si>
    <t>-8,145*3,0</t>
  </si>
  <si>
    <t>-(8,4*2+4,2)*2,7</t>
  </si>
  <si>
    <t xml:space="preserve">" boky atria </t>
  </si>
  <si>
    <t>(22,8*2+1,82)*4,85</t>
  </si>
  <si>
    <t>-2,2*1,6*2</t>
  </si>
  <si>
    <t>-4,4*1,6</t>
  </si>
  <si>
    <t>-8,3*1,6</t>
  </si>
  <si>
    <t>159</t>
  </si>
  <si>
    <t>63142032</t>
  </si>
  <si>
    <t>deska tepelně izolační minerální kontaktních fasád podélné vlákno λ=0,035-0,036 tl 220mm</t>
  </si>
  <si>
    <t>1023959483</t>
  </si>
  <si>
    <t>2793,141*1,1 'Přepočtené koeficientem množství</t>
  </si>
  <si>
    <t>160</t>
  </si>
  <si>
    <t>622222061R</t>
  </si>
  <si>
    <t>Montáž kontaktního zateplení vnějšího ostění, nadpraží nebo parapetu hl. špalety do 400 mm lepením desek z minerální vlny tl do 80 mm vč. systémových lišt ETICS</t>
  </si>
  <si>
    <t>226738856</t>
  </si>
  <si>
    <t>(4,2+2,7*2)</t>
  </si>
  <si>
    <t>(8,4+2,7*2)*2</t>
  </si>
  <si>
    <t>(4,2+3,0*2)</t>
  </si>
  <si>
    <t>(8,3+2,7*2)</t>
  </si>
  <si>
    <t>(2,3+3,0*2)*2</t>
  </si>
  <si>
    <t>(6,9+2,7*2)*4</t>
  </si>
  <si>
    <t>(4,85+2,7*2)*2</t>
  </si>
  <si>
    <t>(5,25+3,0*2)*2</t>
  </si>
  <si>
    <t>(6,75+2,7*2)*2</t>
  </si>
  <si>
    <t>(6,75+3,0*2)*2</t>
  </si>
  <si>
    <t>(2,2+3,0*2)</t>
  </si>
  <si>
    <t>(1,9+15,34*2)</t>
  </si>
  <si>
    <t>(4,4+2,7*2)</t>
  </si>
  <si>
    <t>(6,9+3,0*2)</t>
  </si>
  <si>
    <t>(7,125+3,0*2)</t>
  </si>
  <si>
    <t>(8,4+2,1*2)*4</t>
  </si>
  <si>
    <t>(8,275+2,1*2)*2</t>
  </si>
  <si>
    <t>(7,125+2,1*2)*2</t>
  </si>
  <si>
    <t>(6,9+2,1*2)*5</t>
  </si>
  <si>
    <t>(4,59+2,1*2)*2</t>
  </si>
  <si>
    <t>(4,4+2,1*2)</t>
  </si>
  <si>
    <t>(4,85+3,0*2)*2</t>
  </si>
  <si>
    <t>(6,75+3,0*2)*4</t>
  </si>
  <si>
    <t>(2,2+2,78*2)</t>
  </si>
  <si>
    <t>(6,6+2,78*2)</t>
  </si>
  <si>
    <t>(8,4+2,1*2)</t>
  </si>
  <si>
    <t>(1,1+2,78*2)</t>
  </si>
  <si>
    <t>(1,3+2,28*2)</t>
  </si>
  <si>
    <t>(1,8+1,8*2)</t>
  </si>
  <si>
    <t>(4,1+2,78*2)</t>
  </si>
  <si>
    <t>161</t>
  </si>
  <si>
    <t>63142021</t>
  </si>
  <si>
    <t>deska tepelně izolační minerální kontaktních fasád podélné vlákno λ=0,035-0,036 tl 50mm</t>
  </si>
  <si>
    <t>2118652013</t>
  </si>
  <si>
    <t>1266,955*0,4</t>
  </si>
  <si>
    <t>162</t>
  </si>
  <si>
    <t>622531012</t>
  </si>
  <si>
    <t>Tenkovrstvá silikonová zatíraná omítka zrnitost 1,5 mm vnějších stěn</t>
  </si>
  <si>
    <t>2139036947</t>
  </si>
  <si>
    <t>2793,141+506,782</t>
  </si>
  <si>
    <t>163</t>
  </si>
  <si>
    <t>622151031</t>
  </si>
  <si>
    <t>Penetrační silikonový nátěr vnějších pastovitých tenkovrstvých omítek stěn</t>
  </si>
  <si>
    <t>1781806131</t>
  </si>
  <si>
    <t>164</t>
  </si>
  <si>
    <t>622251105</t>
  </si>
  <si>
    <t>Příplatek k cenám kontaktního zateplení vnějších stěn za zápustnou montáž a použití tepelněizolačních zátek z minerální vlny</t>
  </si>
  <si>
    <t>-888147964</t>
  </si>
  <si>
    <t>165</t>
  </si>
  <si>
    <t>622251105R</t>
  </si>
  <si>
    <t>Příplatek k cenám kontaktního zateplení vnějších stěn z minerální vlny za použití roznášecích talířků pro MW</t>
  </si>
  <si>
    <t>220676241</t>
  </si>
  <si>
    <t>2793*8</t>
  </si>
  <si>
    <t>166</t>
  </si>
  <si>
    <t>622252001</t>
  </si>
  <si>
    <t>Montáž profilů kontaktního zateplení připevněných mechanicky</t>
  </si>
  <si>
    <t>-960044388</t>
  </si>
  <si>
    <t>54,5*2+46*2+27,8*2+53,4</t>
  </si>
  <si>
    <t>167</t>
  </si>
  <si>
    <t>59051657R</t>
  </si>
  <si>
    <t>profil zakládací Al tl 0,7mm pro ETICS pro izolant tl 220mm</t>
  </si>
  <si>
    <t>-1042992880</t>
  </si>
  <si>
    <t>281,818181818182*1,1 'Přepočtené koeficientem množství</t>
  </si>
  <si>
    <t>168</t>
  </si>
  <si>
    <t>6225310321R</t>
  </si>
  <si>
    <t xml:space="preserve">Dodávka a montáž broušené hladkou omítku 1,0mm dle PD </t>
  </si>
  <si>
    <t>1310139732</t>
  </si>
  <si>
    <t>3,5*2*3,0</t>
  </si>
  <si>
    <t>55*4</t>
  </si>
  <si>
    <t>(36+10)*4</t>
  </si>
  <si>
    <t>169</t>
  </si>
  <si>
    <t>631311126</t>
  </si>
  <si>
    <t>Mazanina tl přes 80 do 120 mm z betonu prostého bez zvýšených nároků na prostředí tř. C 25/30</t>
  </si>
  <si>
    <t>448404818</t>
  </si>
  <si>
    <t>"ze skladby P04</t>
  </si>
  <si>
    <t>m.č.014</t>
  </si>
  <si>
    <t>17,54/2</t>
  </si>
  <si>
    <t>m.č.015</t>
  </si>
  <si>
    <t>28,58</t>
  </si>
  <si>
    <t>m.č.016</t>
  </si>
  <si>
    <t>51,74</t>
  </si>
  <si>
    <t>"ze skladby P03</t>
  </si>
  <si>
    <t>1pp</t>
  </si>
  <si>
    <t>33,45+6,1+5,59+6,42+12,23+9,53+13,97+14,38+5,83+21,66+10,98</t>
  </si>
  <si>
    <t xml:space="preserve">140,14*0,05" podkladní beton </t>
  </si>
  <si>
    <t>89,09*0,142</t>
  </si>
  <si>
    <t>"ze skladby P06</t>
  </si>
  <si>
    <t>595,806*0,106</t>
  </si>
  <si>
    <t>"ze skladby P07</t>
  </si>
  <si>
    <t>760,38*0,076</t>
  </si>
  <si>
    <t>"ze skladby P10</t>
  </si>
  <si>
    <t>50,84*0,102</t>
  </si>
  <si>
    <t>"ze skladby P12</t>
  </si>
  <si>
    <t>306,61*0,106</t>
  </si>
  <si>
    <t>"ze skladby P13</t>
  </si>
  <si>
    <t>650,02*0,076</t>
  </si>
  <si>
    <t>"ze skladby P14</t>
  </si>
  <si>
    <t>50,84*0,072</t>
  </si>
  <si>
    <t>"ze skladby P16</t>
  </si>
  <si>
    <t>6610,865*0,106</t>
  </si>
  <si>
    <t>"ze skladby P17</t>
  </si>
  <si>
    <t>462,27*0,085</t>
  </si>
  <si>
    <t>m.č.1.64+65</t>
  </si>
  <si>
    <t>2,535*1,95*2</t>
  </si>
  <si>
    <t>2,35*2,18</t>
  </si>
  <si>
    <t>2,35*1,56</t>
  </si>
  <si>
    <t>2NP-4NP</t>
  </si>
  <si>
    <t>(1,95*2,535)*2*3</t>
  </si>
  <si>
    <t>2,55*2,25*3</t>
  </si>
  <si>
    <t>2,165*2,535</t>
  </si>
  <si>
    <t xml:space="preserve">Mezisoučet OP JAK SP </t>
  </si>
  <si>
    <t>ze skladby P12</t>
  </si>
  <si>
    <t>m.č. 1.26-1.27</t>
  </si>
  <si>
    <t>75,95+16,77</t>
  </si>
  <si>
    <t>m.č. 1.32-1.36</t>
  </si>
  <si>
    <t>36,41+8,7+1,73+5,86+4,02</t>
  </si>
  <si>
    <t>ze skladby P06</t>
  </si>
  <si>
    <t>m.č.137-155</t>
  </si>
  <si>
    <t>2,1+10,61+6,17+1,99+37,5+14+45,29+21,63+86,05+8,31+7,16+4,21+2,07+2,07+2,07+2,23+2,29</t>
  </si>
  <si>
    <t>m.č. 1.08</t>
  </si>
  <si>
    <t>46,97</t>
  </si>
  <si>
    <t>ze skladby P09</t>
  </si>
  <si>
    <t>m.č. 1.28-1.31</t>
  </si>
  <si>
    <t>74,07+11,2+11,76+53,83</t>
  </si>
  <si>
    <t>"ze skladby P05 - výtahy</t>
  </si>
  <si>
    <t>18,72*0,092</t>
  </si>
  <si>
    <t xml:space="preserve">MŠMT + OP JAK </t>
  </si>
  <si>
    <t>971,39508</t>
  </si>
  <si>
    <t>71,03578*0,106</t>
  </si>
  <si>
    <t>P06</t>
  </si>
  <si>
    <t>302,72*0,106</t>
  </si>
  <si>
    <t>P09</t>
  </si>
  <si>
    <t>150,86*0,103</t>
  </si>
  <si>
    <t>P12</t>
  </si>
  <si>
    <t>149,44*0,106</t>
  </si>
  <si>
    <t>170</t>
  </si>
  <si>
    <t>631311127</t>
  </si>
  <si>
    <t>Mazanina tl přes 80 do 120 mm z betonu prostého bez zvýšených nároků na prostředí tř. C 30/37</t>
  </si>
  <si>
    <t>1703922951</t>
  </si>
  <si>
    <t>"ze skaldby P2</t>
  </si>
  <si>
    <t>m.č.008</t>
  </si>
  <si>
    <t>72,56*0,142</t>
  </si>
  <si>
    <t>m.č.010</t>
  </si>
  <si>
    <t>122,72/2*0,142</t>
  </si>
  <si>
    <t>"ze skladby P3</t>
  </si>
  <si>
    <t>m.č.002-007</t>
  </si>
  <si>
    <t>(41,38+6,1+5,59+6,42+12,23+9,53)*0,142</t>
  </si>
  <si>
    <t>m.č.009</t>
  </si>
  <si>
    <t>13,97*0,142</t>
  </si>
  <si>
    <t>m.č.012</t>
  </si>
  <si>
    <t>5,81*0,142</t>
  </si>
  <si>
    <t>m.č.017-018</t>
  </si>
  <si>
    <t>(21,63+10,64)*0,142</t>
  </si>
  <si>
    <t>"ze skladby P8</t>
  </si>
  <si>
    <t>m.č.156</t>
  </si>
  <si>
    <t>169,78*0,11</t>
  </si>
  <si>
    <t>" ze skladby P18</t>
  </si>
  <si>
    <t>5NP  m.č. 5.34</t>
  </si>
  <si>
    <t>122,09*0,11</t>
  </si>
  <si>
    <t>171</t>
  </si>
  <si>
    <t>631319012</t>
  </si>
  <si>
    <t>Příplatek k mazanině tl přes 80 do 120 mm za přehlazení povrchu</t>
  </si>
  <si>
    <t>221130920</t>
  </si>
  <si>
    <t>971,39508+78,76406</t>
  </si>
  <si>
    <t xml:space="preserve">9,25203" OP JAK SP </t>
  </si>
  <si>
    <t xml:space="preserve">63,46754" tul </t>
  </si>
  <si>
    <t>172</t>
  </si>
  <si>
    <t>631319173</t>
  </si>
  <si>
    <t>Příplatek k mazanině tl přes 80 do 120 mm za stržení povrchu spodní vrstvy před vložením výztuže</t>
  </si>
  <si>
    <t>943635958</t>
  </si>
  <si>
    <t>173</t>
  </si>
  <si>
    <t>631319199</t>
  </si>
  <si>
    <t>Příplatek k mazanině za použití plastifikátoru</t>
  </si>
  <si>
    <t>70414104</t>
  </si>
  <si>
    <t>174</t>
  </si>
  <si>
    <t>631319206</t>
  </si>
  <si>
    <t>Příplatek k mazaninám za přidání ocelových vláken (drátkobeton) pro objemové vyztužení 40 kg/m3</t>
  </si>
  <si>
    <t>530501053</t>
  </si>
  <si>
    <t>175</t>
  </si>
  <si>
    <t>631319221</t>
  </si>
  <si>
    <t>Příplatek k mazaninám za přidání polymerových makrovláken pro objemové vyztužení 2,5 kg/m3</t>
  </si>
  <si>
    <t>-1831321180</t>
  </si>
  <si>
    <t>176</t>
  </si>
  <si>
    <t>631362021</t>
  </si>
  <si>
    <t>Výztuž mazanin svařovanými sítěmi Kari</t>
  </si>
  <si>
    <t>-2038570544</t>
  </si>
  <si>
    <t xml:space="preserve">140,14" podkladní beton </t>
  </si>
  <si>
    <t>"ze skladby P4</t>
  </si>
  <si>
    <t>89,09</t>
  </si>
  <si>
    <t>595,806</t>
  </si>
  <si>
    <t>760,38</t>
  </si>
  <si>
    <t>50,84</t>
  </si>
  <si>
    <t>306,61</t>
  </si>
  <si>
    <t>650,02</t>
  </si>
  <si>
    <t>6610,865</t>
  </si>
  <si>
    <t>462,27</t>
  </si>
  <si>
    <t>9716,861*3,6*1,25/1000</t>
  </si>
  <si>
    <t xml:space="preserve">9716,861*3,6*1,25/1000*0,1" distanční výztuž </t>
  </si>
  <si>
    <t>0,44429" OP JAK SP</t>
  </si>
  <si>
    <t xml:space="preserve">2,98495" TUL </t>
  </si>
  <si>
    <t>177</t>
  </si>
  <si>
    <t>632481213</t>
  </si>
  <si>
    <t>Separační vrstva z PE fólie</t>
  </si>
  <si>
    <t>-1619550020</t>
  </si>
  <si>
    <t>2 OP JAK</t>
  </si>
  <si>
    <t>" ze skladby P02</t>
  </si>
  <si>
    <t>1pp m.č. 0.08+0.10</t>
  </si>
  <si>
    <t>80,5+122,72</t>
  </si>
  <si>
    <t>" ze skaldby P06</t>
  </si>
  <si>
    <t>m.č.105</t>
  </si>
  <si>
    <t>27,5</t>
  </si>
  <si>
    <t>m.č.106</t>
  </si>
  <si>
    <t>38,78</t>
  </si>
  <si>
    <t>m.č.107</t>
  </si>
  <si>
    <t>m.č.108-109</t>
  </si>
  <si>
    <t>46,97+7,98</t>
  </si>
  <si>
    <t>m.č.110</t>
  </si>
  <si>
    <t>195,63</t>
  </si>
  <si>
    <t>m.č.111-116</t>
  </si>
  <si>
    <t>2,27+2,14+2,27+1,92+1,92+8,28</t>
  </si>
  <si>
    <t>m.č.117</t>
  </si>
  <si>
    <t>20,13</t>
  </si>
  <si>
    <t>m.č.118</t>
  </si>
  <si>
    <t>11,336</t>
  </si>
  <si>
    <t>m.č.126</t>
  </si>
  <si>
    <t>45,75</t>
  </si>
  <si>
    <t>2,1+10,61+6,22+1,99+37,5+14,07+45,29+21,63+86,05+8,31+7,16+4,21+2,07+2,07+2,07+2,23+2,29+34,01+60,04</t>
  </si>
  <si>
    <t>m.č.157-168</t>
  </si>
  <si>
    <t>20,19+27,19+3,03+7,49+7,49+8,06+8,67+4,49+4,65+2,7+2,27</t>
  </si>
  <si>
    <t>-302</t>
  </si>
  <si>
    <t>" ze skaldby P07</t>
  </si>
  <si>
    <t>m.č.102</t>
  </si>
  <si>
    <t>601,54</t>
  </si>
  <si>
    <t>m.č.172</t>
  </si>
  <si>
    <t>110,36</t>
  </si>
  <si>
    <t>48,48</t>
  </si>
  <si>
    <t>" ze skladby P08</t>
  </si>
  <si>
    <t>169,78</t>
  </si>
  <si>
    <t>m.č.101</t>
  </si>
  <si>
    <t>" ze skaldby P12</t>
  </si>
  <si>
    <t>m.č.103</t>
  </si>
  <si>
    <t>36,2</t>
  </si>
  <si>
    <t>m.č.104</t>
  </si>
  <si>
    <t>24,57</t>
  </si>
  <si>
    <t>11,36</t>
  </si>
  <si>
    <t>m.č.119</t>
  </si>
  <si>
    <t>5,04</t>
  </si>
  <si>
    <t>m.č.124</t>
  </si>
  <si>
    <t>13,94</t>
  </si>
  <si>
    <t>m.č.125</t>
  </si>
  <si>
    <t>15,84</t>
  </si>
  <si>
    <t>75,75</t>
  </si>
  <si>
    <t>m.č.127</t>
  </si>
  <si>
    <t>16,77</t>
  </si>
  <si>
    <t>m.č.132</t>
  </si>
  <si>
    <t>36,41</t>
  </si>
  <si>
    <t>m.č.133</t>
  </si>
  <si>
    <t>8,7</t>
  </si>
  <si>
    <t>m.š.134-136</t>
  </si>
  <si>
    <t>1,73+5,86+4,02</t>
  </si>
  <si>
    <t>m.č.169</t>
  </si>
  <si>
    <t>3,79</t>
  </si>
  <si>
    <t xml:space="preserve">"odpočet jiné skladby </t>
  </si>
  <si>
    <t>-149</t>
  </si>
  <si>
    <t>" ze skaldby P13</t>
  </si>
  <si>
    <t>1NP P14</t>
  </si>
  <si>
    <t>" ze skaldby P16</t>
  </si>
  <si>
    <t>m.č.201</t>
  </si>
  <si>
    <t>452,85</t>
  </si>
  <si>
    <t>m.č.203-214</t>
  </si>
  <si>
    <t>67,15+67,92+66+68,03+90,97+6,05+3,98+7,49+8,06+8,67+4,49+4,65</t>
  </si>
  <si>
    <t>38,71"215</t>
  </si>
  <si>
    <t>m.č.218-231</t>
  </si>
  <si>
    <t>82,48+82,79+27,38+28,79+28,79+28,79+14,86+12,95+12,95+14,86+14,86+12,95+25,78+82,79</t>
  </si>
  <si>
    <t>m-č-232</t>
  </si>
  <si>
    <t>38,71</t>
  </si>
  <si>
    <t>m.č.235</t>
  </si>
  <si>
    <t>22,95</t>
  </si>
  <si>
    <t>m.č.236-249</t>
  </si>
  <si>
    <t>8,74+60,89+48,67+65,94+68,03+44,79+43,34+5,55+1,82+3,96+7,71+4,88+11,68+5,22</t>
  </si>
  <si>
    <t>m.č-301-316</t>
  </si>
  <si>
    <t>452,85+16,99+49,83+67,92+66+68,03+82,76+82,8+7,63+6,01+3,98+7,49+8,06+8,67+4,49+4,65</t>
  </si>
  <si>
    <t>m.č.318</t>
  </si>
  <si>
    <t>38,71/2</t>
  </si>
  <si>
    <t>m.č.321-333</t>
  </si>
  <si>
    <t>41,71+30,6+27,4+12,96+16,29+18,84+35,44+39,2+12,96+14,87+28,82+27,4+82,79</t>
  </si>
  <si>
    <t>m.č.334</t>
  </si>
  <si>
    <t>m.č.337-355</t>
  </si>
  <si>
    <t>22,95+8,74+62,4+28,93+25,98+24,61+24,61+24,61+25,3+24,11+44,79+43,34+5,55+1,82+3,96+7,71+4,88+11,13+5,22</t>
  </si>
  <si>
    <t>m.č.401-422</t>
  </si>
  <si>
    <t>389,77+30,83+30,83+68,65+16,8+14,82+16,69+24,61+24,61+24,6+24,6+17,04+15,51+15,84+82,26+13,79+3,98+7,49+8,06+8,67+4,49+4,65</t>
  </si>
  <si>
    <t>m.č.424</t>
  </si>
  <si>
    <t>38,7</t>
  </si>
  <si>
    <t>m.č.427-436</t>
  </si>
  <si>
    <t>25,85+4,7+15,11+34,05+20,83+27,22+30,39+77,36+165,07+79,07</t>
  </si>
  <si>
    <t>m.č.437</t>
  </si>
  <si>
    <t>37,47</t>
  </si>
  <si>
    <t>m.č.440</t>
  </si>
  <si>
    <t>m.č.441-458</t>
  </si>
  <si>
    <t>8,76+62,4+28,93+18,06+14,82+16,69+24,61+24,61+25,3+24,11+89,16+5,55+1,82+3,96+7,71+4,88+11,13+5,22</t>
  </si>
  <si>
    <t>m.č.501</t>
  </si>
  <si>
    <t>38,81</t>
  </si>
  <si>
    <t>m.č.504-519</t>
  </si>
  <si>
    <t>99,55+106,92+24+24,61+24,61+24,61+17,38+15,16+15,84+11,48+3,15+4,84+9,47+4,58+8,94+39,07</t>
  </si>
  <si>
    <t>m.č.522-531</t>
  </si>
  <si>
    <t>264,42+164,05+64,84+4,89+8,74+4,87+8,7+4,13+10,07+4,96</t>
  </si>
  <si>
    <t>m.č.533-534</t>
  </si>
  <si>
    <t>41,5+122,73</t>
  </si>
  <si>
    <t>m.č.541</t>
  </si>
  <si>
    <t>33,8</t>
  </si>
  <si>
    <t>" ze skladby P17</t>
  </si>
  <si>
    <t>5NP  m.č. 5.22+5.23+5.41</t>
  </si>
  <si>
    <t>264,42+164,05+33,8</t>
  </si>
  <si>
    <t>122,09</t>
  </si>
  <si>
    <t>178</t>
  </si>
  <si>
    <t>634112126</t>
  </si>
  <si>
    <t>Obvodová dilatace podlahovým páskem z pěnového PE s fólií mezi stěnou a mazaninou nebo potěrem v 100 mm</t>
  </si>
  <si>
    <t>-146528589</t>
  </si>
  <si>
    <t>dle popisu v PD a tabulky místností</t>
  </si>
  <si>
    <t>1539,13</t>
  </si>
  <si>
    <t>1314,54</t>
  </si>
  <si>
    <t>1368,93</t>
  </si>
  <si>
    <t>1357,02</t>
  </si>
  <si>
    <t>1106,58</t>
  </si>
  <si>
    <t>8,51+8,81</t>
  </si>
  <si>
    <t>14,76</t>
  </si>
  <si>
    <t>(8,51+8,81)*3</t>
  </si>
  <si>
    <t>9,14*3</t>
  </si>
  <si>
    <t>8,91</t>
  </si>
  <si>
    <t>62,63+17,66</t>
  </si>
  <si>
    <t>26,1+13,17+5,6+11,72</t>
  </si>
  <si>
    <t>6,2+15,47+11,69+5,98+26,24+18+26,94+19,85+39,84+11,91+13,07+8,21+6,01*3+6,31+6,14</t>
  </si>
  <si>
    <t>39,95</t>
  </si>
  <si>
    <t>38,65+16,27+16,94+30,98</t>
  </si>
  <si>
    <t>179</t>
  </si>
  <si>
    <t>636311125</t>
  </si>
  <si>
    <t>Kladení dlažby z betonových dlaždic 500x500 mm na sucho na terče do výšky přes 150 mm</t>
  </si>
  <si>
    <t>1355189242</t>
  </si>
  <si>
    <t xml:space="preserve">"dle v.č. D.1.1.26 - střecha </t>
  </si>
  <si>
    <t>690+334,51</t>
  </si>
  <si>
    <t>180</t>
  </si>
  <si>
    <t>59246107</t>
  </si>
  <si>
    <t>dlažba chodníková betonová 500x500mm tl 50mm přírodní</t>
  </si>
  <si>
    <t>629922457</t>
  </si>
  <si>
    <t>1024,51*1,02 'Přepočtené koeficientem množství</t>
  </si>
  <si>
    <t>181</t>
  </si>
  <si>
    <t>636311153</t>
  </si>
  <si>
    <t>Příplatek k cenám betonové dlažby 500x500 mmna rektifikačních terčích za vyrovnání spádu podkladu sklonovými korektory</t>
  </si>
  <si>
    <t>1344431018</t>
  </si>
  <si>
    <t>Trubní vedení</t>
  </si>
  <si>
    <t>182</t>
  </si>
  <si>
    <t xml:space="preserve">Trubní vedení - prostupy a příprava pro rozvod kanaliazce a potrubí v zákl desce vč. prostupů </t>
  </si>
  <si>
    <t>157831041</t>
  </si>
  <si>
    <t>Ostatní konstrukce a práce, bourání</t>
  </si>
  <si>
    <t>183</t>
  </si>
  <si>
    <t>916131213</t>
  </si>
  <si>
    <t>Osazení silničního obrubníku betonového stojatého s boční opěrou do lože z betonu prostého</t>
  </si>
  <si>
    <t>-799989497</t>
  </si>
  <si>
    <t>"zpevněné plochy - dle v.č. D.1.3.2 a dle řezu D.1.3.5</t>
  </si>
  <si>
    <t xml:space="preserve">"zpevněné plochy - dle v.č. D.1.3.2 </t>
  </si>
  <si>
    <t>50,2+0,8+20</t>
  </si>
  <si>
    <t>184</t>
  </si>
  <si>
    <t>58380005R</t>
  </si>
  <si>
    <t>obrubník žulový štípaný 70/20/10</t>
  </si>
  <si>
    <t>-1457468960</t>
  </si>
  <si>
    <t>131*1,02 'Přepočtené koeficientem množství</t>
  </si>
  <si>
    <t>185</t>
  </si>
  <si>
    <t>916991121</t>
  </si>
  <si>
    <t>Lože pod obrubníky, krajníky nebo obruby z dlažebních kostek z betonu prostého</t>
  </si>
  <si>
    <t>-1589877384</t>
  </si>
  <si>
    <t>131*0,3*0,3</t>
  </si>
  <si>
    <t>186</t>
  </si>
  <si>
    <t>919112111</t>
  </si>
  <si>
    <t>Řezání dilatačních spár š 4 mm hl do 60 mm příčných nebo podélných v živičném krytu</t>
  </si>
  <si>
    <t>1332040905</t>
  </si>
  <si>
    <t>35 *2 " pro obnovu živičného krytu dle situace ZP D.1.3.2 - 8mm</t>
  </si>
  <si>
    <t>187</t>
  </si>
  <si>
    <t>919124121</t>
  </si>
  <si>
    <t>Dilatační spáry vkládané v cementobetonovém krytu s vyplněním spár asfaltovou zálivkou</t>
  </si>
  <si>
    <t>1916560898</t>
  </si>
  <si>
    <t>188</t>
  </si>
  <si>
    <t>919125111</t>
  </si>
  <si>
    <t>Těsnění svislé spáry mezi živičným krytem a ostatními prvky samolepicí asfaltovou páskou š 35 mm</t>
  </si>
  <si>
    <t>-867925444</t>
  </si>
  <si>
    <t>189</t>
  </si>
  <si>
    <t>919726122</t>
  </si>
  <si>
    <t>Geotextilie pro ochranu, separaci a filtraci netkaná měrná hm přes 200 do 300 g/m2</t>
  </si>
  <si>
    <t>749832071</t>
  </si>
  <si>
    <t>222</t>
  </si>
  <si>
    <t>1910</t>
  </si>
  <si>
    <t>190</t>
  </si>
  <si>
    <t>941211112</t>
  </si>
  <si>
    <t>Montáž lešení řadového rámového lehkého zatížení do 200 kg/m2 š od 0,6 do 0,9 m v přes 10 do 25 m</t>
  </si>
  <si>
    <t>810383805</t>
  </si>
  <si>
    <t>(57*2+48*2)*21</t>
  </si>
  <si>
    <t>191</t>
  </si>
  <si>
    <t>941211212</t>
  </si>
  <si>
    <t>Příplatek k lešení řadovému rámovému lehkému do 200 kg/m2 š od 0,6 do 0,9 m v přes 10 do 25 m za každý den použití</t>
  </si>
  <si>
    <t>575116841</t>
  </si>
  <si>
    <t>4410*90</t>
  </si>
  <si>
    <t>192</t>
  </si>
  <si>
    <t>941211812</t>
  </si>
  <si>
    <t>Demontáž lešení řadového rámového lehkého zatížení do 200 kg/m2 š od 0,6 do 0,9 m v přes 10 do 25 m</t>
  </si>
  <si>
    <t>-498748265</t>
  </si>
  <si>
    <t>193</t>
  </si>
  <si>
    <t>943211111</t>
  </si>
  <si>
    <t>Montáž lešení prostorového rámového lehkého s podlahami zatížení do 200 kg/m2 v do 10 m</t>
  </si>
  <si>
    <t>418842955</t>
  </si>
  <si>
    <t xml:space="preserve">4400 " prostry a přilehlé části atria </t>
  </si>
  <si>
    <t>194</t>
  </si>
  <si>
    <t>943211211</t>
  </si>
  <si>
    <t>Příplatek k lešení prostorovému rámovému lehkému s podlahami do 200 kg/m2 v do 10 m za každý den použití</t>
  </si>
  <si>
    <t>-999850162</t>
  </si>
  <si>
    <t>4400*90</t>
  </si>
  <si>
    <t>195</t>
  </si>
  <si>
    <t>943211811</t>
  </si>
  <si>
    <t>Demontáž lešení prostorového rámového lehkého s podlahami zatížení do 200 kg/m2 v do 10 m</t>
  </si>
  <si>
    <t>-961884678</t>
  </si>
  <si>
    <t>196</t>
  </si>
  <si>
    <t>944511111</t>
  </si>
  <si>
    <t>Montáž ochranné sítě z textilie z umělých vláken</t>
  </si>
  <si>
    <t>987021810</t>
  </si>
  <si>
    <t>197</t>
  </si>
  <si>
    <t>944511211</t>
  </si>
  <si>
    <t>Příplatek k ochranné síti za každý den použití</t>
  </si>
  <si>
    <t>1390945275</t>
  </si>
  <si>
    <t>198</t>
  </si>
  <si>
    <t>944511811</t>
  </si>
  <si>
    <t>Demontáž ochranné sítě z textilie z umělých vláken</t>
  </si>
  <si>
    <t>1694955663</t>
  </si>
  <si>
    <t>199</t>
  </si>
  <si>
    <t>945412112</t>
  </si>
  <si>
    <t>Teleskopická hydraulická montážní plošina výška zdvihu do 21 m</t>
  </si>
  <si>
    <t>den</t>
  </si>
  <si>
    <t>1491907063</t>
  </si>
  <si>
    <t xml:space="preserve">Poznámka k položce:_x000D_
bude fakturováno dle skutečného soupisu prací </t>
  </si>
  <si>
    <t>200</t>
  </si>
  <si>
    <t>945421110</t>
  </si>
  <si>
    <t>Hydraulická zvedací plošina na automobilovém podvozku výška zdvihu do 18 m včetně obsluhy</t>
  </si>
  <si>
    <t>2117993273</t>
  </si>
  <si>
    <t>201</t>
  </si>
  <si>
    <t>946112111</t>
  </si>
  <si>
    <t>Montáž pojízdných věží trubkových/dílcových š přes 0,9 do 1,6 m dl do 3,2 m v do 1,5 m</t>
  </si>
  <si>
    <t>458342279</t>
  </si>
  <si>
    <t>202</t>
  </si>
  <si>
    <t>946112211</t>
  </si>
  <si>
    <t>Příplatek k pojízdným věžím š přes 0,9 do 1,6 m dl do 3,2 m v do 1,5 m za každý den použití</t>
  </si>
  <si>
    <t>-1494147394</t>
  </si>
  <si>
    <t>75*60</t>
  </si>
  <si>
    <t>203</t>
  </si>
  <si>
    <t>946112811</t>
  </si>
  <si>
    <t>Demontáž pojízdných věží trubkových/dílcových š přes 0,9 do 1,6 m dl do 3,2 m v do 1,5 m</t>
  </si>
  <si>
    <t>-362205273</t>
  </si>
  <si>
    <t>204</t>
  </si>
  <si>
    <t>949101111</t>
  </si>
  <si>
    <t>Lešení pomocné pro objekty pozemních staveb s lešeňovou podlahou v do 1,9 m zatížení do 150 kg/m2</t>
  </si>
  <si>
    <t>590643383</t>
  </si>
  <si>
    <t>457,25</t>
  </si>
  <si>
    <t>205</t>
  </si>
  <si>
    <t>949101112</t>
  </si>
  <si>
    <t>Lešení pomocné pro objekty pozemních staveb s lešeňovou podlahou v přes 1,9 do 3,5 m zatížení do 150 kg/m2</t>
  </si>
  <si>
    <t>2016834827</t>
  </si>
  <si>
    <t>206</t>
  </si>
  <si>
    <t>949421112</t>
  </si>
  <si>
    <t>Montáž schodišťových věží dílcových o půdorysné ploše do 10 m2 v přes 10 do 20 m</t>
  </si>
  <si>
    <t>596101650</t>
  </si>
  <si>
    <t>12*3</t>
  </si>
  <si>
    <t>12*5</t>
  </si>
  <si>
    <t>207</t>
  </si>
  <si>
    <t>949421211</t>
  </si>
  <si>
    <t>Příplatek k schodišťovým věžím dílcovým do 10 m2 v do 10 m za každý den použití</t>
  </si>
  <si>
    <t>1298198380</t>
  </si>
  <si>
    <t>96*60</t>
  </si>
  <si>
    <t>208</t>
  </si>
  <si>
    <t>949421812</t>
  </si>
  <si>
    <t>Demontáž schodišťových věží dílcových o půdorysné ploše do 10 m2 v přes 10 do 20 m</t>
  </si>
  <si>
    <t>240204177</t>
  </si>
  <si>
    <t>209</t>
  </si>
  <si>
    <t>952901111</t>
  </si>
  <si>
    <t>Vyčištění budov bytové a občanské výstavby při výšce podlaží do 4 m</t>
  </si>
  <si>
    <t>-1401366755</t>
  </si>
  <si>
    <t>(54,5*2+46*2)*2,0</t>
  </si>
  <si>
    <t>210</t>
  </si>
  <si>
    <t>953611111</t>
  </si>
  <si>
    <t>Schodišťový nosný a zvukově-izolační prvek mezi podestou a stěnou s armokošem</t>
  </si>
  <si>
    <t>2143547700</t>
  </si>
  <si>
    <t>211</t>
  </si>
  <si>
    <t>953611125</t>
  </si>
  <si>
    <t>Schodišťový nosný a zvukově-izolační prvek mezi podestou a ramenem 2 x 4 x D6</t>
  </si>
  <si>
    <t>-158005147</t>
  </si>
  <si>
    <t>212</t>
  </si>
  <si>
    <t>953611211</t>
  </si>
  <si>
    <t>Schodišťový zvukově-izolační prvek dilatační spárová deska mezi schody a stěnou</t>
  </si>
  <si>
    <t>-194175651</t>
  </si>
  <si>
    <t>450</t>
  </si>
  <si>
    <t>213</t>
  </si>
  <si>
    <t>975121111</t>
  </si>
  <si>
    <t>Zřízení jednořadého podchycení konstrukcí systémovými samostatnými stojkami v do 4 m zatížení do 750 kg/m</t>
  </si>
  <si>
    <t>-1840144761</t>
  </si>
  <si>
    <t>27*2</t>
  </si>
  <si>
    <t>214</t>
  </si>
  <si>
    <t>975121112</t>
  </si>
  <si>
    <t>Příplatek k jednořadému podchycení konstrukcí systémovými samostatnými stojkami v do 4 m zatížení do 750 kg/m za první a ZKD den použití</t>
  </si>
  <si>
    <t>-701209988</t>
  </si>
  <si>
    <t>54*90</t>
  </si>
  <si>
    <t>215</t>
  </si>
  <si>
    <t>975121113</t>
  </si>
  <si>
    <t>Odstranění jednořadého podchycení konstrukcí systémovými samostatnými stojkami v do 4 m zatížení do 750 kg/m</t>
  </si>
  <si>
    <t>-765283529</t>
  </si>
  <si>
    <t>216</t>
  </si>
  <si>
    <t>977151118</t>
  </si>
  <si>
    <t>Jádrové vrty diamantovými korunkami do stavebních materiálů D přes 90 do 100 mm</t>
  </si>
  <si>
    <t>1829907844</t>
  </si>
  <si>
    <t xml:space="preserve">Poznámka k položce:_x000D_
bude upřesněno na stavbě </t>
  </si>
  <si>
    <t>217</t>
  </si>
  <si>
    <t>977151122</t>
  </si>
  <si>
    <t>Jádrové vrty diamantovými korunkami do stavebních materiálů D přes 120 do 130 mm</t>
  </si>
  <si>
    <t>-1580238276</t>
  </si>
  <si>
    <t>218</t>
  </si>
  <si>
    <t>977151125</t>
  </si>
  <si>
    <t>Jádrové vrty diamantovými korunkami do stavebních materiálů D přes 180 do 200 mm</t>
  </si>
  <si>
    <t>-2040743318</t>
  </si>
  <si>
    <t>219</t>
  </si>
  <si>
    <t>993111111</t>
  </si>
  <si>
    <t>Dovoz a odvoz lešení řadového do 10 km včetně naložení a složení</t>
  </si>
  <si>
    <t>1903991075</t>
  </si>
  <si>
    <t>10500+16632</t>
  </si>
  <si>
    <t>220</t>
  </si>
  <si>
    <t>993111119</t>
  </si>
  <si>
    <t>Příplatek k ceně dovozu a odvozu lešení řadového ZKD 10 km přes 10 km</t>
  </si>
  <si>
    <t>586945762</t>
  </si>
  <si>
    <t>27132</t>
  </si>
  <si>
    <t>27132*3 'Přepočtené koeficientem množství</t>
  </si>
  <si>
    <t>221</t>
  </si>
  <si>
    <t>993121111</t>
  </si>
  <si>
    <t>Dovoz a odvoz lešení prostorového lehkého do 10 km včetně naložení a složení</t>
  </si>
  <si>
    <t>1889605763</t>
  </si>
  <si>
    <t>993121119</t>
  </si>
  <si>
    <t>Příplatek k ceně dovozu a odvozu lešení prostorového lehkého ZKD 10 km přes 10 km</t>
  </si>
  <si>
    <t>-696726796</t>
  </si>
  <si>
    <t>39203</t>
  </si>
  <si>
    <t>39203*3 'Přepočtené koeficientem množství</t>
  </si>
  <si>
    <t>223</t>
  </si>
  <si>
    <t>9931-R10</t>
  </si>
  <si>
    <t xml:space="preserve">Dodávka a montáž jeřábu vč dopravy na místo, pronájmu a zpětné demontáže a odvozu vč. zřízení a přípravy </t>
  </si>
  <si>
    <t>-811418581</t>
  </si>
  <si>
    <t>0,333333333333333*3 'Přepočtené koeficientem množství</t>
  </si>
  <si>
    <t>224</t>
  </si>
  <si>
    <t>993211111</t>
  </si>
  <si>
    <t>Dovoz a odvoz systémových stojek včetně nosníků pro podchycování konstrukcí do 10 km včetně naložení a složení</t>
  </si>
  <si>
    <t>-635846464</t>
  </si>
  <si>
    <t>54*2,4</t>
  </si>
  <si>
    <t>225</t>
  </si>
  <si>
    <t>993211119</t>
  </si>
  <si>
    <t>Příplatek k ceně dovozu a odvozu systémových stojek včetně nosníků pro podchycování konstrukcí ZKD 10 km přes 10 km</t>
  </si>
  <si>
    <t>-415477211</t>
  </si>
  <si>
    <t>129,6</t>
  </si>
  <si>
    <t>129,6*3 'Přepočtené koeficientem množství</t>
  </si>
  <si>
    <t>997</t>
  </si>
  <si>
    <t>Přesun sutě</t>
  </si>
  <si>
    <t>226</t>
  </si>
  <si>
    <t>997006012</t>
  </si>
  <si>
    <t>Ruční třídění stavebního odpadu</t>
  </si>
  <si>
    <t>-82117282</t>
  </si>
  <si>
    <t>227</t>
  </si>
  <si>
    <t>997013118</t>
  </si>
  <si>
    <t>Vnitrostaveništní doprava suti a vybouraných hmot pro budovy v přes 24 do 27 m</t>
  </si>
  <si>
    <t>813172417</t>
  </si>
  <si>
    <t>228</t>
  </si>
  <si>
    <t>997013501</t>
  </si>
  <si>
    <t>Odvoz suti a vybouraných hmot na skládku nebo meziskládku do 1 km se složením</t>
  </si>
  <si>
    <t>-1059949379</t>
  </si>
  <si>
    <t>229</t>
  </si>
  <si>
    <t>997013509</t>
  </si>
  <si>
    <t>Příplatek k odvozu suti a vybouraných hmot na skládku ZKD 1 km přes 1 km</t>
  </si>
  <si>
    <t>918386716</t>
  </si>
  <si>
    <t>Poznámka k položce:_x000D_
ODVOZ NA SKLÁDKU DO 30KM</t>
  </si>
  <si>
    <t>40,5385*9 'Přepočtené koeficientem množství</t>
  </si>
  <si>
    <t>230</t>
  </si>
  <si>
    <t>1092416170</t>
  </si>
  <si>
    <t>Poznámka k položce:_x000D_
ODVOZ NA MEZISKLÁDKU A RECYKLACI DO 15KM</t>
  </si>
  <si>
    <t>40,5385*10,5 'Přepočtené koeficientem množství</t>
  </si>
  <si>
    <t>231</t>
  </si>
  <si>
    <t>997013869</t>
  </si>
  <si>
    <t>Poplatek za uložení stavebního odpadu na recyklační skládce (skládkovné) ze směsí betonu, cihel a keramických výrobků kód odpadu 17 01 07</t>
  </si>
  <si>
    <t>2021758324</t>
  </si>
  <si>
    <t>998</t>
  </si>
  <si>
    <t>Přesun hmot</t>
  </si>
  <si>
    <t>232</t>
  </si>
  <si>
    <t>998012104</t>
  </si>
  <si>
    <t>Přesun hmot pro budovy monolitické s vyzdívaným obvodovým pláštěm v přes 24 do 36 m</t>
  </si>
  <si>
    <t>-368855875</t>
  </si>
  <si>
    <t>233</t>
  </si>
  <si>
    <t>998012114</t>
  </si>
  <si>
    <t>Příplatek k přesunu hmot pro budovy monolitické s vyzdívaným pláštěm za zvětšený přesun do 500 m</t>
  </si>
  <si>
    <t>-1463084494</t>
  </si>
  <si>
    <t>PSV</t>
  </si>
  <si>
    <t>Konstrukce a práce PSV</t>
  </si>
  <si>
    <t>711</t>
  </si>
  <si>
    <t>Izolace proti vodě, vlhkosti a plynům</t>
  </si>
  <si>
    <t>234</t>
  </si>
  <si>
    <t>711111001</t>
  </si>
  <si>
    <t>Provedení izolace proti zemní vlhkosti vodorovné za studena nátěrem penetračním</t>
  </si>
  <si>
    <t>-845569723</t>
  </si>
  <si>
    <t>54,91*46</t>
  </si>
  <si>
    <t xml:space="preserve">" v místě stávající ho suterénu </t>
  </si>
  <si>
    <t>(34,5+6,6)*0,45</t>
  </si>
  <si>
    <t xml:space="preserve">"zdviž </t>
  </si>
  <si>
    <t>2,3*2,2</t>
  </si>
  <si>
    <t>235</t>
  </si>
  <si>
    <t>11163150</t>
  </si>
  <si>
    <t>lak penetrační asfaltový</t>
  </si>
  <si>
    <t>303412329</t>
  </si>
  <si>
    <t>Poznámka k položce:_x000D_
Spotřeba 0,3-0,4kg/m2</t>
  </si>
  <si>
    <t>2549,415*0,4/1000</t>
  </si>
  <si>
    <t>236</t>
  </si>
  <si>
    <t>711112001</t>
  </si>
  <si>
    <t>Provedení izolace proti zemní vlhkosti svislé za studena nátěrem penetračním</t>
  </si>
  <si>
    <t>-1467725181</t>
  </si>
  <si>
    <t xml:space="preserve">"obvod </t>
  </si>
  <si>
    <t>(54,91*2+46*2)*(0,2+0,5)</t>
  </si>
  <si>
    <t>" v místě stávajícího 1PP</t>
  </si>
  <si>
    <t>0,45*3,1</t>
  </si>
  <si>
    <t>(34,545+0,45+6,1+13,4+15)*3,1</t>
  </si>
  <si>
    <t xml:space="preserve">" kolem výtahu </t>
  </si>
  <si>
    <t>(3,5*2+3,1)*(1,5+3,1+1,5)</t>
  </si>
  <si>
    <t xml:space="preserve">0,45*3,5 "V místě napojení na novou část </t>
  </si>
  <si>
    <t xml:space="preserve">"nová část </t>
  </si>
  <si>
    <t>(4,2+16,9+0,95+4,7+0,75*2+0,425+8,9+20,1+0,3)*(3,52+0,15)</t>
  </si>
  <si>
    <t>(1,8*2+2,0*2)*4,45</t>
  </si>
  <si>
    <t>237</t>
  </si>
  <si>
    <t>-1320332759</t>
  </si>
  <si>
    <t>667,87675*0,4/1000</t>
  </si>
  <si>
    <t>238</t>
  </si>
  <si>
    <t>711141559</t>
  </si>
  <si>
    <t>Provedení izolace proti zemní vlhkosti pásy přitavením vodorovné NAIP</t>
  </si>
  <si>
    <t>-1065462600</t>
  </si>
  <si>
    <t>239</t>
  </si>
  <si>
    <t>62853004</t>
  </si>
  <si>
    <t>pás asfaltový natavitelný modifikovaný SBS s vložkou ze skleněné tkaniny a spalitelnou PE fólií nebo jemnozrnným minerálním posypem na horním povrchu tl 4,0mm</t>
  </si>
  <si>
    <t>-803032870</t>
  </si>
  <si>
    <t>2549,415*1,25 'Přepočtené koeficientem množství</t>
  </si>
  <si>
    <t>240</t>
  </si>
  <si>
    <t>-1245025420</t>
  </si>
  <si>
    <t>241</t>
  </si>
  <si>
    <t>62855001</t>
  </si>
  <si>
    <t>pás asfaltový natavitelný modifikovaný SBS s vložkou z polyesterové rohože a spalitelnou PE fólií nebo jemnozrnným minerálním posypem na horním povrchu tl 4,0mm</t>
  </si>
  <si>
    <t>1740400531</t>
  </si>
  <si>
    <t>242</t>
  </si>
  <si>
    <t>711142559</t>
  </si>
  <si>
    <t>Provedení izolace proti zemní vlhkosti pásy přitavením svislé NAIP</t>
  </si>
  <si>
    <t>1199154985</t>
  </si>
  <si>
    <t>243</t>
  </si>
  <si>
    <t>-286076727</t>
  </si>
  <si>
    <t>667,87675*1,25 'Přepočtené koeficientem množství</t>
  </si>
  <si>
    <t>244</t>
  </si>
  <si>
    <t>-1634188498</t>
  </si>
  <si>
    <t>245</t>
  </si>
  <si>
    <t>1193134304</t>
  </si>
  <si>
    <t>634,057*1,25 'Přepočtené koeficientem množství</t>
  </si>
  <si>
    <t>246</t>
  </si>
  <si>
    <t>998711103</t>
  </si>
  <si>
    <t>Přesun hmot tonážní pro izolace proti vodě, vlhkosti a plynům v objektech v přes 12 do 60 m</t>
  </si>
  <si>
    <t>-663169747</t>
  </si>
  <si>
    <t>247</t>
  </si>
  <si>
    <t>998711193</t>
  </si>
  <si>
    <t>Příplatek k přesunu hmot tonážnímu pro izolace proti vodě, vlhkosti a plynům za zvětšený přesun do 500 m</t>
  </si>
  <si>
    <t>5785870</t>
  </si>
  <si>
    <t>712</t>
  </si>
  <si>
    <t>Povlakové krytiny</t>
  </si>
  <si>
    <t>248</t>
  </si>
  <si>
    <t>7123008-R61</t>
  </si>
  <si>
    <t xml:space="preserve">Dodávka a montáž střešní vpusti dle specifikace PD </t>
  </si>
  <si>
    <t>671582562</t>
  </si>
  <si>
    <t>249</t>
  </si>
  <si>
    <t>712771101</t>
  </si>
  <si>
    <t>Provedení ochranné vrstvy z textilií nebo rohoží volně s přesahem vegetační střechy sklon do 5°</t>
  </si>
  <si>
    <t>-1190748749</t>
  </si>
  <si>
    <t>"dle v.č. D.1.1.26</t>
  </si>
  <si>
    <t>961,5+114,53</t>
  </si>
  <si>
    <t>221,2+101,79+14,467</t>
  </si>
  <si>
    <t>250</t>
  </si>
  <si>
    <t>69334100</t>
  </si>
  <si>
    <t>rohož ochranná PP/PES vegetačních střech 600g/m2 tl 4mm</t>
  </si>
  <si>
    <t>-1325405337</t>
  </si>
  <si>
    <t>1413,487*1,05 'Přepočtené koeficientem množství</t>
  </si>
  <si>
    <t>251</t>
  </si>
  <si>
    <t>712771201</t>
  </si>
  <si>
    <t>Provedení drenážní vrstvy vegetační střechy z kameniva tl do 100 mm sklon do 5°</t>
  </si>
  <si>
    <t>-640856239</t>
  </si>
  <si>
    <t>221,2+101,79+144,67</t>
  </si>
  <si>
    <t>252</t>
  </si>
  <si>
    <t>58337403</t>
  </si>
  <si>
    <t>kamenivo dekorační (kačírek) frakce 16/32</t>
  </si>
  <si>
    <t>-1119863793</t>
  </si>
  <si>
    <t>467,66*0,15*1,8</t>
  </si>
  <si>
    <t>253</t>
  </si>
  <si>
    <t>712771223</t>
  </si>
  <si>
    <t>Provedení drenážní vrstvy vegetační střechy z plastových nopových fólií v nopů přes 25 mm do 5°</t>
  </si>
  <si>
    <t>-1393220634</t>
  </si>
  <si>
    <t>254</t>
  </si>
  <si>
    <t>69334004</t>
  </si>
  <si>
    <t>fólie profilovaná (nopová) perforovaná HDPE s hydroakumulační a drenážní funkcí do vegetačních střech s výškou nopů 40mm</t>
  </si>
  <si>
    <t>1144209465</t>
  </si>
  <si>
    <t>1076,03*1,1025 'Přepočtené koeficientem množství</t>
  </si>
  <si>
    <t>255</t>
  </si>
  <si>
    <t>712771251</t>
  </si>
  <si>
    <t>Odvodnění vegetační střechy osazením drenážních profilů</t>
  </si>
  <si>
    <t>-61329442</t>
  </si>
  <si>
    <t>256</t>
  </si>
  <si>
    <t>69334005</t>
  </si>
  <si>
    <t>lišta odvodňovacího systému vegetačních střech AL v 50 mm dl 1000mm</t>
  </si>
  <si>
    <t>989117493</t>
  </si>
  <si>
    <t>1076,03*0,3 'Přepočtené koeficientem množství</t>
  </si>
  <si>
    <t>257</t>
  </si>
  <si>
    <t>712771255</t>
  </si>
  <si>
    <t>Odvodnění vegetační střechy osazením kontrolní šachty</t>
  </si>
  <si>
    <t>-629745945</t>
  </si>
  <si>
    <t>258</t>
  </si>
  <si>
    <t>69334330</t>
  </si>
  <si>
    <t>šachta kontrolní odvodnění vegetačních střech PA 400x400mm v 130mm</t>
  </si>
  <si>
    <t>1839651680</t>
  </si>
  <si>
    <t>259</t>
  </si>
  <si>
    <t>712771521</t>
  </si>
  <si>
    <t>Položení vegetační nebo trávníkové rohože vegetační střechy sklon do 5°</t>
  </si>
  <si>
    <t>-129407026</t>
  </si>
  <si>
    <t>260</t>
  </si>
  <si>
    <t>69334504</t>
  </si>
  <si>
    <t>koberec rozchodníkový vegetačních střech</t>
  </si>
  <si>
    <t>1171864014</t>
  </si>
  <si>
    <t>261</t>
  </si>
  <si>
    <t>712771613</t>
  </si>
  <si>
    <t>Osazení ochranné kačírkové lišty navařením na hydroizolaci</t>
  </si>
  <si>
    <t>744226842</t>
  </si>
  <si>
    <t>481</t>
  </si>
  <si>
    <t>262</t>
  </si>
  <si>
    <t>69334031</t>
  </si>
  <si>
    <t>lišta kačírková nerez výška 80mm</t>
  </si>
  <si>
    <t>-1873491504</t>
  </si>
  <si>
    <t>481*1,02 'Přepočtené koeficientem množství</t>
  </si>
  <si>
    <t>263</t>
  </si>
  <si>
    <t>712311101</t>
  </si>
  <si>
    <t>Provedení povlakové krytiny střech do 10° za studena lakem penetračním nebo asfaltovým</t>
  </si>
  <si>
    <t>1151998796</t>
  </si>
  <si>
    <t>" ze skladby S01</t>
  </si>
  <si>
    <t xml:space="preserve">střecha </t>
  </si>
  <si>
    <t>961,5</t>
  </si>
  <si>
    <t xml:space="preserve">terasy </t>
  </si>
  <si>
    <t>77,71+36,82</t>
  </si>
  <si>
    <t>" ze skladby S02</t>
  </si>
  <si>
    <t>690</t>
  </si>
  <si>
    <t>73,06+88,81+172,64</t>
  </si>
  <si>
    <t xml:space="preserve">" svislé plochy střechy </t>
  </si>
  <si>
    <t>235,1*1,5</t>
  </si>
  <si>
    <t xml:space="preserve">" svislé plochy terasy </t>
  </si>
  <si>
    <t>(64,3+54)*1,45</t>
  </si>
  <si>
    <t xml:space="preserve">" terasa dole </t>
  </si>
  <si>
    <t>(44,415+44,415)*1,45</t>
  </si>
  <si>
    <t>"ze skladby S03</t>
  </si>
  <si>
    <t>444,86</t>
  </si>
  <si>
    <t>-59,2*5</t>
  </si>
  <si>
    <t>" ze skladby S04 VZT</t>
  </si>
  <si>
    <t>2,5*2,8*2</t>
  </si>
  <si>
    <t>"ze skladby S05</t>
  </si>
  <si>
    <t xml:space="preserve">"světlíky </t>
  </si>
  <si>
    <t>4*5*2</t>
  </si>
  <si>
    <t>2,9*16*5</t>
  </si>
  <si>
    <t xml:space="preserve">" svislá plocha atria </t>
  </si>
  <si>
    <t>84,415*1,45</t>
  </si>
  <si>
    <t xml:space="preserve">kolem světlíku </t>
  </si>
  <si>
    <t>40,3*5*0,5</t>
  </si>
  <si>
    <t xml:space="preserve">" svislá část VZT šachty </t>
  </si>
  <si>
    <t>(2,5*2+2,8*2)*2*0,5</t>
  </si>
  <si>
    <t>(1,52*2+1,8*2)*2*0,5</t>
  </si>
  <si>
    <t xml:space="preserve">526,645*0,6" atiky </t>
  </si>
  <si>
    <t>264</t>
  </si>
  <si>
    <t>-2019913572</t>
  </si>
  <si>
    <t>4109,37263678872*0,00032 'Přepočtené koeficientem množství</t>
  </si>
  <si>
    <t>265</t>
  </si>
  <si>
    <t>712331111</t>
  </si>
  <si>
    <t>Provedení povlakové krytiny střech do 10° podkladní vrstvy pásy na sucho samolepící</t>
  </si>
  <si>
    <t>-1103519110</t>
  </si>
  <si>
    <t xml:space="preserve">" svislá část vzt šachty </t>
  </si>
  <si>
    <t>266</t>
  </si>
  <si>
    <t>62857009</t>
  </si>
  <si>
    <t>pás asfaltový samolepicí modifikovaný SBS s vložkou kombinovanou ze skelné mřížky a hliníkové fólie tl 0,5mm</t>
  </si>
  <si>
    <t>-181043614</t>
  </si>
  <si>
    <t>1365,25175*1,1655 'Přepočtené koeficientem množství</t>
  </si>
  <si>
    <t>267</t>
  </si>
  <si>
    <t>712341559</t>
  </si>
  <si>
    <t>Provedení povlakové krytiny střech do 10° pásy NAIP přitavením v plné ploše</t>
  </si>
  <si>
    <t>-494188426</t>
  </si>
  <si>
    <t>268</t>
  </si>
  <si>
    <t>-1973160615</t>
  </si>
  <si>
    <t>3069,5155*1,25 'Přepočtené koeficientem množství</t>
  </si>
  <si>
    <t>269</t>
  </si>
  <si>
    <t>712363352</t>
  </si>
  <si>
    <t>Povlakové krytiny střech do 10° z tvarovaných poplastovaných lišt délky 2 m koutová lišta vnitřní rš 100 mm</t>
  </si>
  <si>
    <t>-534737747</t>
  </si>
  <si>
    <t>526,645*2</t>
  </si>
  <si>
    <t>40,3*5</t>
  </si>
  <si>
    <t>(2,5*2+2,8*2)*2</t>
  </si>
  <si>
    <t>(1,52*2+1,8*2)*2</t>
  </si>
  <si>
    <t>270</t>
  </si>
  <si>
    <t>712363353</t>
  </si>
  <si>
    <t>Povlakové krytiny střech do 10° z tvarovaných poplastovaných lišt délky 2 m koutová lišta vnější rš 100 mm</t>
  </si>
  <si>
    <t>-1473202904</t>
  </si>
  <si>
    <t>271</t>
  </si>
  <si>
    <t>712363357</t>
  </si>
  <si>
    <t>Povlakové krytiny střech do 10° z tvarovaných poplastovaných lišt délky 2 m okapnice široká rš 250 mm</t>
  </si>
  <si>
    <t>-159241331</t>
  </si>
  <si>
    <t>272</t>
  </si>
  <si>
    <t>712363362</t>
  </si>
  <si>
    <t>Povlakové krytiny střech do 10° z tvarovaných poplastovaných lišt délky 2 m tmelící lišta rš 100 mm</t>
  </si>
  <si>
    <t>-1047182114</t>
  </si>
  <si>
    <t xml:space="preserve">589,55" budeu přesněno na stavbě přesné množství </t>
  </si>
  <si>
    <t>273</t>
  </si>
  <si>
    <t>712363384</t>
  </si>
  <si>
    <t>Povlakové krytiny střech do 10° z tvarovaných poplastovaných lišt pro profily atypické výroby o větší rš</t>
  </si>
  <si>
    <t>249303959</t>
  </si>
  <si>
    <t xml:space="preserve">181 " konstrukční detaily a další systémové prvky které se upřesní na stavbě </t>
  </si>
  <si>
    <t>274</t>
  </si>
  <si>
    <t>712363625</t>
  </si>
  <si>
    <t>Provedení povlak krytiny mechanicky kotvenou do betonu TI tl přes 240 mm krajní pole, budova v přes 18 m</t>
  </si>
  <si>
    <t>1409462518</t>
  </si>
  <si>
    <t>275</t>
  </si>
  <si>
    <t>28322011</t>
  </si>
  <si>
    <t>fólie hydroizolační střešní mPVC mechanicky kotvená šedá tl 1,8mm</t>
  </si>
  <si>
    <t>1177028367</t>
  </si>
  <si>
    <t>4675,079*1,2 'Přepočtené koeficientem množství</t>
  </si>
  <si>
    <t>276</t>
  </si>
  <si>
    <t>712391172</t>
  </si>
  <si>
    <t>Provedení povlakové krytiny střech do 10° ochranné textilní vrstvy</t>
  </si>
  <si>
    <t>-100815208</t>
  </si>
  <si>
    <t>S01+S02</t>
  </si>
  <si>
    <t>2100,5</t>
  </si>
  <si>
    <t xml:space="preserve">775,39" svis </t>
  </si>
  <si>
    <t>1365,252</t>
  </si>
  <si>
    <t xml:space="preserve">117,95" svis </t>
  </si>
  <si>
    <t>277</t>
  </si>
  <si>
    <t>69311081</t>
  </si>
  <si>
    <t>geotextilie netkaná separační, ochranná, filtrační, drenážní PES 300g/m2</t>
  </si>
  <si>
    <t>1802429674</t>
  </si>
  <si>
    <t>278</t>
  </si>
  <si>
    <t>998712114</t>
  </si>
  <si>
    <t>Přesun hmot tonážní pro krytiny povlakové s omezením mechanizace v objektech v přes 24 do 36 m</t>
  </si>
  <si>
    <t>-1116897942</t>
  </si>
  <si>
    <t>279</t>
  </si>
  <si>
    <t>998712193</t>
  </si>
  <si>
    <t>Příplatek k přesunu hmot tonážnímu pro krytiny povlakové za zvětšený přesun do 500 m</t>
  </si>
  <si>
    <t>741881352</t>
  </si>
  <si>
    <t>713</t>
  </si>
  <si>
    <t>Izolace tepelné</t>
  </si>
  <si>
    <t>280</t>
  </si>
  <si>
    <t>713111128</t>
  </si>
  <si>
    <t>Montáž izolace tepelné spodem stropů lepením celoplošně s mechanickým kotvením rohoží, pásů, dílců, desek</t>
  </si>
  <si>
    <t>1989722568</t>
  </si>
  <si>
    <t>5NP m.č. 5.34</t>
  </si>
  <si>
    <t>122,73</t>
  </si>
  <si>
    <t>281</t>
  </si>
  <si>
    <t>27245192R</t>
  </si>
  <si>
    <t xml:space="preserve">deska obkladová akustická tl. 100mm </t>
  </si>
  <si>
    <t>447323053</t>
  </si>
  <si>
    <t>122,73*1,05 'Přepočtené koeficientem množství</t>
  </si>
  <si>
    <t>282</t>
  </si>
  <si>
    <t>713121111</t>
  </si>
  <si>
    <t>Montáž izolace tepelné podlah volně kladenými rohožemi, pásy, dílci, deskami 1 vrstva</t>
  </si>
  <si>
    <t>-1545477169</t>
  </si>
  <si>
    <t>283</t>
  </si>
  <si>
    <t>28375911</t>
  </si>
  <si>
    <t>deska EPS 150 pro konstrukce s vysokým zatížením λ=0,035 tl 70mm</t>
  </si>
  <si>
    <t>-1306365817</t>
  </si>
  <si>
    <t>7073,135*1,1 'Přepočtené koeficientem množství</t>
  </si>
  <si>
    <t>284</t>
  </si>
  <si>
    <t>-1449587009</t>
  </si>
  <si>
    <t>285</t>
  </si>
  <si>
    <t>28375912</t>
  </si>
  <si>
    <t>deska EPS 150 pro konstrukce s vysokým zatížením λ=0,035 tl 80mm</t>
  </si>
  <si>
    <t>-1958427705</t>
  </si>
  <si>
    <t>1461,24*1,1 'Přepočtené koeficientem množství</t>
  </si>
  <si>
    <t>286</t>
  </si>
  <si>
    <t>-691197640</t>
  </si>
  <si>
    <t>287</t>
  </si>
  <si>
    <t>28375914</t>
  </si>
  <si>
    <t>deska EPS 150 pro konstrukce s vysokým zatížením λ=0,035 tl 100mm</t>
  </si>
  <si>
    <t>1379284382</t>
  </si>
  <si>
    <t>953,256*1,1 'Přepočtené koeficientem množství</t>
  </si>
  <si>
    <t>288</t>
  </si>
  <si>
    <t>1843798775</t>
  </si>
  <si>
    <t>289</t>
  </si>
  <si>
    <t>28376455</t>
  </si>
  <si>
    <t>deska XPS hrana polodrážková a hladký povrch 500kPA λ=0,035 tl 70mm</t>
  </si>
  <si>
    <t>-1882395169</t>
  </si>
  <si>
    <t>122,09*1,1 'Přepočtené koeficientem množství</t>
  </si>
  <si>
    <t>290</t>
  </si>
  <si>
    <t>351798063</t>
  </si>
  <si>
    <t>291</t>
  </si>
  <si>
    <t>28375926</t>
  </si>
  <si>
    <t>deska EPS 200 pro konstrukce s velmi vysokým zatížením λ=0,034 tl 100mm</t>
  </si>
  <si>
    <t>-1894127864</t>
  </si>
  <si>
    <t>169,78*1,1 'Přepočtené koeficientem množství</t>
  </si>
  <si>
    <t>292</t>
  </si>
  <si>
    <t>-704310768</t>
  </si>
  <si>
    <t>293</t>
  </si>
  <si>
    <t>28376471R</t>
  </si>
  <si>
    <t>panel střešní PUR pěna s Al a protiskluznou folií λ=0,024 tl 50mm</t>
  </si>
  <si>
    <t>-1211181437</t>
  </si>
  <si>
    <t>203,22*1,1 'Přepočtené koeficientem množství</t>
  </si>
  <si>
    <t>294</t>
  </si>
  <si>
    <t>-1391442252</t>
  </si>
  <si>
    <t>295</t>
  </si>
  <si>
    <t>28616310</t>
  </si>
  <si>
    <t>deska systémová izolační s montážními výstupky v 50-51mm</t>
  </si>
  <si>
    <t>534016907</t>
  </si>
  <si>
    <t>296</t>
  </si>
  <si>
    <t>44372182</t>
  </si>
  <si>
    <t>297</t>
  </si>
  <si>
    <t>759550412</t>
  </si>
  <si>
    <t>71,03578*1,1 'Přepočtené koeficientem množství</t>
  </si>
  <si>
    <t>298</t>
  </si>
  <si>
    <t>1211615877</t>
  </si>
  <si>
    <t>m,č, 1.08</t>
  </si>
  <si>
    <t>299</t>
  </si>
  <si>
    <t>-1156643418</t>
  </si>
  <si>
    <t>603,02*1,1 'Přepočtené koeficientem množství</t>
  </si>
  <si>
    <t>300</t>
  </si>
  <si>
    <t>713141138</t>
  </si>
  <si>
    <t>Montáž izolace tepelné střech plochých lepené za studena nízkoexpanzní (PUR) pěnou 2 vrstvy rohoží, pásů, dílců, desek</t>
  </si>
  <si>
    <t>1900512408</t>
  </si>
  <si>
    <t>301</t>
  </si>
  <si>
    <t>28375925</t>
  </si>
  <si>
    <t>deska EPS 200 pro konstrukce s velmi vysokým zatížením λ=0,034 tl 90mm</t>
  </si>
  <si>
    <t>1409320755</t>
  </si>
  <si>
    <t>2100,54*2,1 'Přepočtené koeficientem množství</t>
  </si>
  <si>
    <t>302</t>
  </si>
  <si>
    <t>713141136</t>
  </si>
  <si>
    <t>Montáž izolace tepelné střech plochých lepené za studena nízkoexpanzní (PUR) pěnou 1 vrstva rohoží, pásů, dílců, desek</t>
  </si>
  <si>
    <t>9846850</t>
  </si>
  <si>
    <t>303</t>
  </si>
  <si>
    <t>63151498</t>
  </si>
  <si>
    <t>deska tepelně izolační minerální plochých střech vrchní vrstva 70kPa λ=0,038-0,039 tl 60mm</t>
  </si>
  <si>
    <t>317414686</t>
  </si>
  <si>
    <t>1365,25175*1,1 'Přepočtené koeficientem množství</t>
  </si>
  <si>
    <t>304</t>
  </si>
  <si>
    <t>939192918</t>
  </si>
  <si>
    <t>305</t>
  </si>
  <si>
    <t>28376534</t>
  </si>
  <si>
    <t>deska izolační PIR s oboustrannou kompozitní fólií s hliníkovou vložkou pro šikmé střechy λ=0,022 tl 140mm</t>
  </si>
  <si>
    <t>-601326707</t>
  </si>
  <si>
    <t>306</t>
  </si>
  <si>
    <t>713141262</t>
  </si>
  <si>
    <t>Přikotvení tepelné izolace šrouby do trapézového plechu nebo do dřeva pro izolaci tl přes 240 mm</t>
  </si>
  <si>
    <t>1002226528</t>
  </si>
  <si>
    <t>307</t>
  </si>
  <si>
    <t>713141263</t>
  </si>
  <si>
    <t>Přikotvení tepelné izolace šrouby do betonu pro izolaci tl přes 240 mm</t>
  </si>
  <si>
    <t>1519399207</t>
  </si>
  <si>
    <t>308</t>
  </si>
  <si>
    <t>713141336</t>
  </si>
  <si>
    <t>Montáž izolace tepelné střech plochých lepené za studena nízkoexpanzní (PUR) pěnou, spádová vrstva</t>
  </si>
  <si>
    <t>516423214</t>
  </si>
  <si>
    <t>309</t>
  </si>
  <si>
    <t>28376143</t>
  </si>
  <si>
    <t>klín izolační spád do 5% EPS 200</t>
  </si>
  <si>
    <t>-2133712718</t>
  </si>
  <si>
    <t>2100,54*0,14*1,1</t>
  </si>
  <si>
    <t>310</t>
  </si>
  <si>
    <t>1427521851</t>
  </si>
  <si>
    <t>311</t>
  </si>
  <si>
    <t>104084812</t>
  </si>
  <si>
    <t>852,86*0,12*1,1</t>
  </si>
  <si>
    <t>312</t>
  </si>
  <si>
    <t>713141358</t>
  </si>
  <si>
    <t>Montáž izolace na zhlaví atiky š do 500 mm ukotvené šrouby</t>
  </si>
  <si>
    <t>1401737911</t>
  </si>
  <si>
    <t xml:space="preserve">" izolace atiky </t>
  </si>
  <si>
    <t>" svislé plochy střechy SO1+2</t>
  </si>
  <si>
    <t>235,1</t>
  </si>
  <si>
    <t>" svislá plocha atria S01+2</t>
  </si>
  <si>
    <t>84,415</t>
  </si>
  <si>
    <t>(64,3+54)</t>
  </si>
  <si>
    <t>(44,415+44,415)</t>
  </si>
  <si>
    <t>313</t>
  </si>
  <si>
    <t>28376105</t>
  </si>
  <si>
    <t>klín izolační z XPS spádový</t>
  </si>
  <si>
    <t>-543813456</t>
  </si>
  <si>
    <t>526,645*0,5*0,1</t>
  </si>
  <si>
    <t>314</t>
  </si>
  <si>
    <t>713141396</t>
  </si>
  <si>
    <t>Montáž izolace tepelné stěn v do 1000 mm na atiky a prostupy střechou lepené nízkoexpanzní (PUR) pěnou</t>
  </si>
  <si>
    <t>453244107</t>
  </si>
  <si>
    <t>315</t>
  </si>
  <si>
    <t>28375924</t>
  </si>
  <si>
    <t>deska EPS 200 pro konstrukce s velmi vysokým zatížením λ=0,034 tl 80mm</t>
  </si>
  <si>
    <t>1858156201</t>
  </si>
  <si>
    <t>775,39025*1,1 'Přepočtené koeficientem množství</t>
  </si>
  <si>
    <t>316</t>
  </si>
  <si>
    <t>-1664189843</t>
  </si>
  <si>
    <t>"svislá část ze skaldby S03-S05</t>
  </si>
  <si>
    <t>317</t>
  </si>
  <si>
    <t>-392263243</t>
  </si>
  <si>
    <t>117,99*1,1 'Přepočtené koeficientem množství</t>
  </si>
  <si>
    <t>318</t>
  </si>
  <si>
    <t>71319-R10</t>
  </si>
  <si>
    <t xml:space="preserve">Dodávka a montáž spádových rozháněk </t>
  </si>
  <si>
    <t>212372260</t>
  </si>
  <si>
    <t>Poznámka k položce:_x000D_
kompletní provedení vč. přesunu hmot a stavebních přípomocí</t>
  </si>
  <si>
    <t xml:space="preserve">5,8 " bude upřesněno na stavbě </t>
  </si>
  <si>
    <t>319</t>
  </si>
  <si>
    <t>713511532</t>
  </si>
  <si>
    <t>Provedení protipožárního nástřiku tl 20 mm ocelových sloupů, průvlaků a trámů</t>
  </si>
  <si>
    <t>473884815</t>
  </si>
  <si>
    <t xml:space="preserve">"ocelová konstrukce světlíků </t>
  </si>
  <si>
    <t>320</t>
  </si>
  <si>
    <t>2459700R</t>
  </si>
  <si>
    <t xml:space="preserve">hmota nástřiková protipožární </t>
  </si>
  <si>
    <t>-1735470</t>
  </si>
  <si>
    <t>714*6,5 'Přepočtené koeficientem množství</t>
  </si>
  <si>
    <t>321</t>
  </si>
  <si>
    <t>713511551</t>
  </si>
  <si>
    <t>Provedení kotvicího nátěru protipožárního nástřiku ocelových stropů, sloupů</t>
  </si>
  <si>
    <t>335271692</t>
  </si>
  <si>
    <t>322</t>
  </si>
  <si>
    <t>245970-R</t>
  </si>
  <si>
    <t xml:space="preserve">hmota podkladní/ fixační mezivrstva </t>
  </si>
  <si>
    <t>-1911591173</t>
  </si>
  <si>
    <t>714*0,25 'Přepočtené koeficientem množství</t>
  </si>
  <si>
    <t>323</t>
  </si>
  <si>
    <t>998713114</t>
  </si>
  <si>
    <t>Přesun hmot tonážní pro izolace tepelné s omezením mechanizace v objektech v přes 24 do 36 m</t>
  </si>
  <si>
    <t>-1013832833</t>
  </si>
  <si>
    <t>324</t>
  </si>
  <si>
    <t>998713193</t>
  </si>
  <si>
    <t>Příplatek k přesunu hmot tonážnímu pro izolace tepelné za zvětšený přesun do 500 m</t>
  </si>
  <si>
    <t>-1926718823</t>
  </si>
  <si>
    <t>714</t>
  </si>
  <si>
    <t>Akustická a protiotřesová opatření</t>
  </si>
  <si>
    <t>325</t>
  </si>
  <si>
    <t>714112212R</t>
  </si>
  <si>
    <t xml:space="preserve">Montáž a provedení akustické desky s omítkou a finální povrchovou úpravou </t>
  </si>
  <si>
    <t>-581710888</t>
  </si>
  <si>
    <t>2 -OP JAK</t>
  </si>
  <si>
    <t>(6,9*2)*3,8" m.č. 1.56</t>
  </si>
  <si>
    <t xml:space="preserve">" zábradlí knihovny </t>
  </si>
  <si>
    <t>61,8*1,42</t>
  </si>
  <si>
    <t>36,8*1,5</t>
  </si>
  <si>
    <t>75,4*1,73</t>
  </si>
  <si>
    <t xml:space="preserve">" akustický obklad upo zazdění vedení a instalací </t>
  </si>
  <si>
    <t>1,6*4*2*5</t>
  </si>
  <si>
    <t>2,15*4*2*5</t>
  </si>
  <si>
    <t xml:space="preserve">475,838" obklad stěn z každé strany </t>
  </si>
  <si>
    <t>326</t>
  </si>
  <si>
    <t>62543001R</t>
  </si>
  <si>
    <t>dodávka - panel tl. 40mm ze skelné vaty vel. 1200x1200mm s akustickou omítkou z perlitu. Desky budou kotveny lepením na cementotřískové desky a do nosné jeklové konstrukce zábradlí. Jako povrchová úprava pak bude použita varianta imitace pohledové</t>
  </si>
  <si>
    <t>1851915330</t>
  </si>
  <si>
    <t>Poznámka k položce:_x000D_
panel dle PD</t>
  </si>
  <si>
    <t>475,838*1,16 'Přepočtené koeficientem množství</t>
  </si>
  <si>
    <t>327</t>
  </si>
  <si>
    <t>714121021</t>
  </si>
  <si>
    <t>Montáž podstropních panelů s rozšířenou zvukovou pohltivostí šroubovaných na betonový strop</t>
  </si>
  <si>
    <t>1855696876</t>
  </si>
  <si>
    <t>ze skladby STR02</t>
  </si>
  <si>
    <t>2_OP_JAK</t>
  </si>
  <si>
    <t>m.č.301</t>
  </si>
  <si>
    <t>m.č.401</t>
  </si>
  <si>
    <t>389,77</t>
  </si>
  <si>
    <t>328</t>
  </si>
  <si>
    <t>63126374</t>
  </si>
  <si>
    <t>panel akustický povrch skelná tkanina hrana nezatřená rovná αw=1,00 viditelný rastr š 24mm černý tl 50mm</t>
  </si>
  <si>
    <t>1261814280</t>
  </si>
  <si>
    <t>1295,47*1,05 'Přepočtené koeficientem množství</t>
  </si>
  <si>
    <t>329</t>
  </si>
  <si>
    <t>714122001</t>
  </si>
  <si>
    <t>Montáž akustických volně zavěšených prvků velikosti 1200x1200 mm</t>
  </si>
  <si>
    <t>-1448920734</t>
  </si>
  <si>
    <t>3_TUL</t>
  </si>
  <si>
    <t>M.Č. 1.28</t>
  </si>
  <si>
    <t>330</t>
  </si>
  <si>
    <t>63126442</t>
  </si>
  <si>
    <t>panel akustický povrch velice porézní skelná tkanina hrana zatřená rovná αw=0,95 viditelný rastr 1200x1200mm bílý tl 40mm</t>
  </si>
  <si>
    <t>1371772479</t>
  </si>
  <si>
    <t>331</t>
  </si>
  <si>
    <t>714122002</t>
  </si>
  <si>
    <t>Montáž akustických volně zavěšených prvků velikosti 2400x1200 mm</t>
  </si>
  <si>
    <t>-1798956224</t>
  </si>
  <si>
    <t>m.č. 1.10 +1.55+57-58</t>
  </si>
  <si>
    <t>m.č. 2.01</t>
  </si>
  <si>
    <t>m.č. 2.04-07</t>
  </si>
  <si>
    <t>m.č. 2.19-23</t>
  </si>
  <si>
    <t>m.č. 2.26-31</t>
  </si>
  <si>
    <t>m.č. 2.38-2.42</t>
  </si>
  <si>
    <t>m.č. 3.01</t>
  </si>
  <si>
    <t>m.č. 3.04-3.08</t>
  </si>
  <si>
    <t>m.č. 3.23-33</t>
  </si>
  <si>
    <t>m.č. 4.01-03</t>
  </si>
  <si>
    <t>m.č. 4.05-09</t>
  </si>
  <si>
    <t>m.č. 4.15</t>
  </si>
  <si>
    <t>m.č. 4.35+36</t>
  </si>
  <si>
    <t>m.č. 4.43-49</t>
  </si>
  <si>
    <t>m.č. 4.51</t>
  </si>
  <si>
    <t>m.č. 5.04-11</t>
  </si>
  <si>
    <t>m.č. 5.23</t>
  </si>
  <si>
    <t>332</t>
  </si>
  <si>
    <t>63126443</t>
  </si>
  <si>
    <t>panel akustický povrch velice porézní skelná tkanina hrana zatřená rovná αw=0,95 mezery skrytý rastr 2400x1200mm bílý tl 40mm</t>
  </si>
  <si>
    <t>-1998935275</t>
  </si>
  <si>
    <t>333</t>
  </si>
  <si>
    <t>1312307209</t>
  </si>
  <si>
    <t>5np M.Č. 5.04</t>
  </si>
  <si>
    <t>334</t>
  </si>
  <si>
    <t>63126441</t>
  </si>
  <si>
    <t>panel akustický povrch velice porézní skelná tkanina hrana zatřená rovná αw=0,95 viditelný rastr 2400x600mm bílý tl 40mm</t>
  </si>
  <si>
    <t>1966721500</t>
  </si>
  <si>
    <t>335</t>
  </si>
  <si>
    <t>1228754871</t>
  </si>
  <si>
    <t>1_MŠMT</t>
  </si>
  <si>
    <t>m.č. 1.54</t>
  </si>
  <si>
    <t>m.č. 2.24+25</t>
  </si>
  <si>
    <t>m.č. 3.40-48</t>
  </si>
  <si>
    <t>m.č. 4.10-14</t>
  </si>
  <si>
    <t>m.č. 4.27-34</t>
  </si>
  <si>
    <t>m.č. 4.50</t>
  </si>
  <si>
    <t>m.č. 5.22</t>
  </si>
  <si>
    <t>336</t>
  </si>
  <si>
    <t>619970959</t>
  </si>
  <si>
    <t>337</t>
  </si>
  <si>
    <t>720091022</t>
  </si>
  <si>
    <t xml:space="preserve">m.č. 2.03 </t>
  </si>
  <si>
    <t>m.č. 2.18</t>
  </si>
  <si>
    <t>m.č. 2.37</t>
  </si>
  <si>
    <t>m.č. 3.02+03+21+22</t>
  </si>
  <si>
    <t>M.Č. 3.39</t>
  </si>
  <si>
    <t>m.č. 4.04</t>
  </si>
  <si>
    <t>M.Č. 4.31+42</t>
  </si>
  <si>
    <t>338</t>
  </si>
  <si>
    <t>1671730105</t>
  </si>
  <si>
    <t>339</t>
  </si>
  <si>
    <t>1751220953</t>
  </si>
  <si>
    <t>M.Č. 1.27+28+31+32+41+45</t>
  </si>
  <si>
    <t>340</t>
  </si>
  <si>
    <t>405771061</t>
  </si>
  <si>
    <t>341</t>
  </si>
  <si>
    <t>714451011</t>
  </si>
  <si>
    <t>Montáž antivibračních rohoží z recyklované pryže celoplošně lepených vodorovně</t>
  </si>
  <si>
    <t>790350141</t>
  </si>
  <si>
    <t>ze skladby P05</t>
  </si>
  <si>
    <t>m.č.013</t>
  </si>
  <si>
    <t>5,51</t>
  </si>
  <si>
    <t>m.č.120-123</t>
  </si>
  <si>
    <t>4,5*4</t>
  </si>
  <si>
    <t>342</t>
  </si>
  <si>
    <t>27244009R</t>
  </si>
  <si>
    <t>deska antivibrační tl 50mm</t>
  </si>
  <si>
    <t>-275996437</t>
  </si>
  <si>
    <t>23,51*1,05 'Přepočtené koeficientem množství</t>
  </si>
  <si>
    <t>343</t>
  </si>
  <si>
    <t>714451012</t>
  </si>
  <si>
    <t>Montáž antivibračních rohoží z recyklované pryže celoplošně lepených svisle</t>
  </si>
  <si>
    <t>-666575269</t>
  </si>
  <si>
    <t xml:space="preserve">ze skladby P05 - stěny </t>
  </si>
  <si>
    <t xml:space="preserve">"v místě stropů </t>
  </si>
  <si>
    <t>31,25</t>
  </si>
  <si>
    <t>m.č.0.13</t>
  </si>
  <si>
    <t>10,5*4,9</t>
  </si>
  <si>
    <t>m.č.1.20-1.23</t>
  </si>
  <si>
    <t>(4,1*2+2,15*2)*1,5*2</t>
  </si>
  <si>
    <t>344</t>
  </si>
  <si>
    <t>27244008R</t>
  </si>
  <si>
    <t>deska antivibrační tl 30mm</t>
  </si>
  <si>
    <t>-1395423224</t>
  </si>
  <si>
    <t>147,7*1,05 'Přepočtené koeficientem množství</t>
  </si>
  <si>
    <t>345</t>
  </si>
  <si>
    <t>998714114</t>
  </si>
  <si>
    <t>Přesun hmot tonážní pro akustická a protiotřesová opatření s omezením mechanizace v objektech v do 36 m</t>
  </si>
  <si>
    <t>-744551079</t>
  </si>
  <si>
    <t>346</t>
  </si>
  <si>
    <t>998714193</t>
  </si>
  <si>
    <t>Příplatek k přesunu hmot tonážnímu pro akustická a protiotřesová opatření za zvětšený přesun do 500 m</t>
  </si>
  <si>
    <t>1604603507</t>
  </si>
  <si>
    <t>762</t>
  </si>
  <si>
    <t>Konstrukce tesařské</t>
  </si>
  <si>
    <t>347</t>
  </si>
  <si>
    <t>762361332</t>
  </si>
  <si>
    <t>Konstrukční a vyrovnávací vrstva pod klempířské prvky (atiky) z vodovzdorné překližky tl 21 mm</t>
  </si>
  <si>
    <t>1809911657</t>
  </si>
  <si>
    <t xml:space="preserve">" atika </t>
  </si>
  <si>
    <t>(35,8*2+11,2*2)*0,6</t>
  </si>
  <si>
    <t>348</t>
  </si>
  <si>
    <t>762395000</t>
  </si>
  <si>
    <t>Spojovací prostředky krovů, bednění, laťování, nadstřešních konstrukcí</t>
  </si>
  <si>
    <t>1933066503</t>
  </si>
  <si>
    <t>56,4*0,021</t>
  </si>
  <si>
    <t>349</t>
  </si>
  <si>
    <t>998762112</t>
  </si>
  <si>
    <t>Přesun hmot tonážní pro kce tesařské s omezením mechanizace v objektech v přes 6 do 12 m</t>
  </si>
  <si>
    <t>-1673513095</t>
  </si>
  <si>
    <t>763</t>
  </si>
  <si>
    <t>Konstrukce suché výstavby</t>
  </si>
  <si>
    <t>763111468R</t>
  </si>
  <si>
    <t>SDK příčka tl 150 mm profil CW+UW( UA) 100 desky 1x RF12,5 + 1xDFRIH2 12,5 s izolací EI 90 Rw do 63 dB</t>
  </si>
  <si>
    <t>-1518208229</t>
  </si>
  <si>
    <t xml:space="preserve">Poznámka k položce:_x000D_
Kompletní provedení vč. stavebích přípomocí </t>
  </si>
  <si>
    <t>(9,4+6,4+0,4+4,1+14,2+7,1+7,2+6,9+7,1+7,7+7,1*2)*4,0</t>
  </si>
  <si>
    <t>(27,3+7,2*2+12,2+7,2+8,3*2+35,5+6,85*10+12+30+7,2*2)*3,95</t>
  </si>
  <si>
    <t>(27,3+7,2*6+12+7,1+8,3*4+13,2+17,6+6,9*7+12+3,9+30+7,2*2)*3,95</t>
  </si>
  <si>
    <t>(5,3+6,9+6,9+6,9+6,9+6,1+6,9+6,1+6,9+6,1+6,5+6,7+11,6+4,6+7,9+8+8,6+6,6+8,9+2,2+6,8+6,9+6,6+6,5+6,9+7+7+5,1+7+6,1+6,1+7+6,1+7+10,9+1+1,8+1+1,1)*3,95</t>
  </si>
  <si>
    <t>(4,3+8)*3,95</t>
  </si>
  <si>
    <t>(9,33+4,8+6,1+9,4+7+7,1+7,1+6,9+6,1+7,1+7,14+7,2+7,2+6,1)*3,95</t>
  </si>
  <si>
    <t>351</t>
  </si>
  <si>
    <t>763111711</t>
  </si>
  <si>
    <t>SDK příčka dilatace</t>
  </si>
  <si>
    <t>1640295721</t>
  </si>
  <si>
    <t>(9,4+6,4+0,4+4,1+14,2+7,1+7,2+6,9+7,1+7,7+7,1*2)</t>
  </si>
  <si>
    <t>(27,3+7,2*2+12,2+7,2+8,3*2+35,5+6,85*10+12+30+7,2*2)</t>
  </si>
  <si>
    <t>(27,3+7,2*6+12+7,1+8,3*4+13,2+17,6+6,9*7+12+3,9+30+7,2*2)</t>
  </si>
  <si>
    <t>(5,3+6,9+6,9+6,9+6,9+6,1+6,9+6,1+6,9+6,1+6,5+6,7+11,6+4,6+7,9+8+8,6+6,6+8,9+2,2+6,8+6,9+6,6+6,5+6,9+7+7+5,1+7+6,1+6,1+7+6,1+7+10,9+1+1,8+1+1,1)</t>
  </si>
  <si>
    <t>(4,3+8)</t>
  </si>
  <si>
    <t>(9,33+4,8+6,1+9,4+7+7,1+7,1+6,9+6,1+7,1+7,14+7,2+7,2+6,1)</t>
  </si>
  <si>
    <t>(9,4+6,4+0,4+4,1+14,2+7,1+7,2+6,9+7,1+7,7+7)</t>
  </si>
  <si>
    <t>352</t>
  </si>
  <si>
    <t>763111713</t>
  </si>
  <si>
    <t>SDK příčka ukončení ve volném prostoru</t>
  </si>
  <si>
    <t>-1953010401</t>
  </si>
  <si>
    <t>353</t>
  </si>
  <si>
    <t>763111714</t>
  </si>
  <si>
    <t>SDK příčka zalomení</t>
  </si>
  <si>
    <t>-251029167</t>
  </si>
  <si>
    <t>354</t>
  </si>
  <si>
    <t>763111717</t>
  </si>
  <si>
    <t>SDK příčka základní penetrační nátěr (oboustranně)</t>
  </si>
  <si>
    <t>-79968295</t>
  </si>
  <si>
    <t>355</t>
  </si>
  <si>
    <t>763111718</t>
  </si>
  <si>
    <t>SDK příčka úprava styku příčky a podhledu separační páskou a akrylátem (oboustranně)</t>
  </si>
  <si>
    <t>648598552</t>
  </si>
  <si>
    <t>356</t>
  </si>
  <si>
    <t>763111720</t>
  </si>
  <si>
    <t>SDK příčka vyztužení pro osazení skříněk, polic atd.</t>
  </si>
  <si>
    <t>50774326</t>
  </si>
  <si>
    <t xml:space="preserve">Poznámka k položce:_x000D_
bude upřesněno na stavbě zjišťovacím protokolem </t>
  </si>
  <si>
    <t>357</t>
  </si>
  <si>
    <t>763111722</t>
  </si>
  <si>
    <t>SDK příčka pozinkovaný úhelník k ochraně rohů</t>
  </si>
  <si>
    <t>-2058586283</t>
  </si>
  <si>
    <t>358</t>
  </si>
  <si>
    <t>763111724</t>
  </si>
  <si>
    <t>SDK příčka páska k vyztužení různých úhlů</t>
  </si>
  <si>
    <t>83697372</t>
  </si>
  <si>
    <t>359</t>
  </si>
  <si>
    <t>763111772</t>
  </si>
  <si>
    <t>Příplatek k SDK příčce za rovinnost kvality Q4</t>
  </si>
  <si>
    <t>-1600430009</t>
  </si>
  <si>
    <t>360</t>
  </si>
  <si>
    <t>763121475R</t>
  </si>
  <si>
    <t>SDK stěna předsazená tl 75 mm profil CW+UW 50 desky s vysokou mechanickou odolností 1x RF12,5 + 1xDFRIH2 12,5 s izolací EI 30 Rw do 19 dB</t>
  </si>
  <si>
    <t>-521045136</t>
  </si>
  <si>
    <t xml:space="preserve">" akustická předstěna </t>
  </si>
  <si>
    <t>m.č. 1.32</t>
  </si>
  <si>
    <t>(7+5,4)*4,0</t>
  </si>
  <si>
    <t>m.č. 1.28</t>
  </si>
  <si>
    <t>6,4*4,0</t>
  </si>
  <si>
    <t>m.č. 1.10</t>
  </si>
  <si>
    <t>(8,4+0,35)*4,0</t>
  </si>
  <si>
    <t>m.č. 1.56</t>
  </si>
  <si>
    <t>(7,2+2,4)*4,0</t>
  </si>
  <si>
    <t>m.č. 1.58</t>
  </si>
  <si>
    <t>5,2*4,0</t>
  </si>
  <si>
    <t>m.č. 1.55</t>
  </si>
  <si>
    <t>6,6*4,0</t>
  </si>
  <si>
    <t>2 NP</t>
  </si>
  <si>
    <t>m.č 2,38</t>
  </si>
  <si>
    <t>7,1*3,95</t>
  </si>
  <si>
    <t>m.č. 2.42+2.41+2.07</t>
  </si>
  <si>
    <t>2,605*3,95*2</t>
  </si>
  <si>
    <t>7*3,95*2</t>
  </si>
  <si>
    <t>m.č. 2.31+2.19</t>
  </si>
  <si>
    <t>8,3*3,95*2</t>
  </si>
  <si>
    <t>m.č. 2.04</t>
  </si>
  <si>
    <t>6,9*3,95</t>
  </si>
  <si>
    <t>m.č. 3.48+3.47+3.08</t>
  </si>
  <si>
    <t>7,0*3,95*2</t>
  </si>
  <si>
    <t>2,605*3,95</t>
  </si>
  <si>
    <t>m.č. 3.33+3.07</t>
  </si>
  <si>
    <t>m.č. 3.10</t>
  </si>
  <si>
    <t>(2,0+3,1)*3,95</t>
  </si>
  <si>
    <t>m.č. 3.04</t>
  </si>
  <si>
    <t>m.č. 4.51+4.15</t>
  </si>
  <si>
    <t>m.č. 4.36+35+28+30</t>
  </si>
  <si>
    <t>(8,3+17,2+8,0+0,576+0,6*2)*3,95</t>
  </si>
  <si>
    <t>-8,4*2,95</t>
  </si>
  <si>
    <t>m.č. 4.05</t>
  </si>
  <si>
    <t>6,6*3,95</t>
  </si>
  <si>
    <t>(7,2+8,4)*3,95</t>
  </si>
  <si>
    <t>361</t>
  </si>
  <si>
    <t>763121477</t>
  </si>
  <si>
    <t>SDK stěna předsazená tl 125 mm profil CW+UW 100 desky s vysokou mechanickou odolností 1x RF12,5 + 1xDFRIH2 12,5 s izolací EI 30 Rw do 19 dB</t>
  </si>
  <si>
    <t>1821060126</t>
  </si>
  <si>
    <t xml:space="preserve">" akustická předstěna 5 NP </t>
  </si>
  <si>
    <t>(1,2+5,9+22,6+5,4+2,1)*3,95</t>
  </si>
  <si>
    <t>362</t>
  </si>
  <si>
    <t>763121571</t>
  </si>
  <si>
    <t>SDK stěna předsazená tl 67,5 mm profil CD+UD desky s vysokou mechanickou odolností 2x DFRIH2 12,5 s izolací EI 30 Rw do 15 dB</t>
  </si>
  <si>
    <t>2125573913</t>
  </si>
  <si>
    <t>MŠMT</t>
  </si>
  <si>
    <t xml:space="preserve">předstěny </t>
  </si>
  <si>
    <t>m.č. 5.25-5.27</t>
  </si>
  <si>
    <t>(2,415+4,48+2,22)*1,5*2</t>
  </si>
  <si>
    <t>m.č. 5.14-5.18</t>
  </si>
  <si>
    <t>1,635*1,5</t>
  </si>
  <si>
    <t>(2,275+4,61+2,315)*1,5*2</t>
  </si>
  <si>
    <t>M.Č. 4.17-20</t>
  </si>
  <si>
    <t>(2,3*2+1,815+1,835+2,815+0,99)*1,5</t>
  </si>
  <si>
    <t>m.č. 4.54-57</t>
  </si>
  <si>
    <t>(1,1+2,315*2+1,815+1,885+4,48+2,765)*1,5</t>
  </si>
  <si>
    <t>m.č. 3.11-3.14</t>
  </si>
  <si>
    <t>m.č. 3.50-54</t>
  </si>
  <si>
    <t>m.č. 2.09-12</t>
  </si>
  <si>
    <t>m.č. 2.44-47</t>
  </si>
  <si>
    <t>m.č. 1.11-15</t>
  </si>
  <si>
    <t>(1,1*5)*1,5</t>
  </si>
  <si>
    <t>m.č. 1.67-68</t>
  </si>
  <si>
    <t>(1,3+1,85)*1,5</t>
  </si>
  <si>
    <t>m.č. 1.60-62</t>
  </si>
  <si>
    <t>(2,32*2+1,815+1,835+2,815+0,93)*1,5</t>
  </si>
  <si>
    <t xml:space="preserve">OP SP JAK </t>
  </si>
  <si>
    <t>" předstěny 1NP</t>
  </si>
  <si>
    <t>v. 1,5m</t>
  </si>
  <si>
    <t>"sociálky 1.16</t>
  </si>
  <si>
    <t>2,18*1,5</t>
  </si>
  <si>
    <t>"sociálky 1.64+65</t>
  </si>
  <si>
    <t>1,95*1,5*2</t>
  </si>
  <si>
    <t>" předstěny 2NP</t>
  </si>
  <si>
    <t>(2,25+1,95*2)*1,5</t>
  </si>
  <si>
    <t>" předstěny 3NP</t>
  </si>
  <si>
    <t>" předstěny 4NP</t>
  </si>
  <si>
    <t>" předstěny 5NP</t>
  </si>
  <si>
    <t>2,165*1,5</t>
  </si>
  <si>
    <t>m.č. 1.49-1.53</t>
  </si>
  <si>
    <t>(1,3+1,1+1,1+1,1+1,1)*1,5</t>
  </si>
  <si>
    <t>m.č. 1.35-1.39</t>
  </si>
  <si>
    <t>(2,3+1,0+1,1+4,485+1,33)*1,5</t>
  </si>
  <si>
    <t>m.č. 1.34+1.40</t>
  </si>
  <si>
    <t>1,9*3,1</t>
  </si>
  <si>
    <t>1,1*3,1</t>
  </si>
  <si>
    <t>363</t>
  </si>
  <si>
    <t>763121712</t>
  </si>
  <si>
    <t>SDK stěna předsazená zalomení</t>
  </si>
  <si>
    <t>1558718007</t>
  </si>
  <si>
    <t xml:space="preserve">MŠMT </t>
  </si>
  <si>
    <t>(2,415+4,48+2,22)*2</t>
  </si>
  <si>
    <t>1,635</t>
  </si>
  <si>
    <t>(2,275+4,61+2,315)*2</t>
  </si>
  <si>
    <t>(2,3*2+1,815+1,835+2,815+0,99)</t>
  </si>
  <si>
    <t>1,5" svis</t>
  </si>
  <si>
    <t>(1,1+2,315*2+1,815+1,885+4,48+2,765)</t>
  </si>
  <si>
    <t xml:space="preserve">1,5" svis </t>
  </si>
  <si>
    <t>(1,1*5)</t>
  </si>
  <si>
    <t>(1,3+1,85)</t>
  </si>
  <si>
    <t>(2,32*2+1,815+1,835+2,815+0,93)</t>
  </si>
  <si>
    <t>1,95*2</t>
  </si>
  <si>
    <t>2,18</t>
  </si>
  <si>
    <t>m.č. 2.13+2.14+2.49</t>
  </si>
  <si>
    <t>(2,25+1,95*2)</t>
  </si>
  <si>
    <t xml:space="preserve"> 3NP</t>
  </si>
  <si>
    <t>m.č. 3.15+3.16+3.55</t>
  </si>
  <si>
    <t>m.č. 4.21+4.22+4.58</t>
  </si>
  <si>
    <t>5NP m.č. 5.31</t>
  </si>
  <si>
    <t>2,165</t>
  </si>
  <si>
    <t>(1,3+1,1+1,1+1,1+1,1)</t>
  </si>
  <si>
    <t>(2,3+1,0+1,1+4,485+1,33)</t>
  </si>
  <si>
    <t>1,9</t>
  </si>
  <si>
    <t>1,1</t>
  </si>
  <si>
    <t>364</t>
  </si>
  <si>
    <t>763121714</t>
  </si>
  <si>
    <t>SDK stěna předsazená základní penetrační nátěr</t>
  </si>
  <si>
    <t>179653869</t>
  </si>
  <si>
    <t>217,71</t>
  </si>
  <si>
    <t>40,0425</t>
  </si>
  <si>
    <t>33,1725</t>
  </si>
  <si>
    <t>365</t>
  </si>
  <si>
    <t>763121715</t>
  </si>
  <si>
    <t>SDK stěna předsazená úprava styku stěny a podhledu separační páskou a akrylátem</t>
  </si>
  <si>
    <t>641480327</t>
  </si>
  <si>
    <t>156,69*2</t>
  </si>
  <si>
    <t>1,5*2</t>
  </si>
  <si>
    <t>1,5*(4*2+10*3+11*3+11+10+4)</t>
  </si>
  <si>
    <t>26,695*2</t>
  </si>
  <si>
    <t>0,2*(2+2*3*4)</t>
  </si>
  <si>
    <t>1,5*(2+2*3*4)</t>
  </si>
  <si>
    <t>18,915*2</t>
  </si>
  <si>
    <t>3,1*4</t>
  </si>
  <si>
    <t>1,5*10</t>
  </si>
  <si>
    <t>366</t>
  </si>
  <si>
    <t>763121751</t>
  </si>
  <si>
    <t>Příplatek k SDK stěně předsazené za plochu do 6 m2 jednotlivě</t>
  </si>
  <si>
    <t>1917787378</t>
  </si>
  <si>
    <t>367</t>
  </si>
  <si>
    <t>763121761</t>
  </si>
  <si>
    <t>Příplatek k SDK stěně předsazené za rovinnost kvality Q3</t>
  </si>
  <si>
    <t>-1003600553</t>
  </si>
  <si>
    <t>368</t>
  </si>
  <si>
    <t>76331-R1010</t>
  </si>
  <si>
    <t xml:space="preserve">Dodávka a motáž zábradlí plné dle skladby PD ozn Z022-Z024 </t>
  </si>
  <si>
    <t>-520643172</t>
  </si>
  <si>
    <t xml:space="preserve">Poznámka k položce:_x000D_
- NOSNÁ OCELOVÁ KONSTRUKCE ZÁRBADLÍ JE NAVRŽENA Z JEKLU 40/60/3mm_x000D_
TVOŘÍCÍ RÁM PRO INSTALACI OPLÁŠTĚNÍ_x000D_
- SMĚREM DO ATRIA Z CEMENTOTŘÍSKOVÝCH DESEK A AKUSTICKÝCH_x000D_
MINERÁLNÍCH DESEK S POVRCHOVOU ÚPRAVOU V IMITACI POHLEDOVÉHO BETONU_x000D_
- SHORA JE NAVRŽENO ZAKLOPENÍ Z PLOCHÉ OCELI 130/6mm, KTERÉ NAVAZUJE NA_x000D_
MADLO DO VÝŠKY 1 100mm NAD PODLAHU._x000D_
- MADLO JE NAVRŽENO Z PLOCHÉ OCELI 40/15mm VYTAŽENÉ NA OCELOVÉ_x000D_
ČTVERCOVÉ TYČI 20/20mm_x000D_
- OCELOVÉ KONSTUKCE ZÁBRADLÍ JSOU SVAŘOVANÉ NATÍRANÉ_x000D_
- BARVA KOVÁŘSKÁ ČERNÁ_x000D_
- KOTVENÍ POMOCÍ KOTEV DO BETONU_x000D_
- SOUČÁSTÍ DODÁVKY ZÁBRADLÍ JE ZHOTOVENÍ DÍLENSKÉ DOKUMENTACE_x000D_
- DETAILY STYKŮ, KOTVENÍ APOD BUDOU UPŘESNĚNY S DODAVATELEM ZÁBRADLÍ V_x000D_
DÍLENSKÉ DOKUMENTACI_x000D_
- DODÁVKA ZÁBRADLÍ VČETNĚ VEŠKERÉHO PŘÍSLUŠENSTVÍ_x000D_
- PŘESNOU VELIKOST DOMĚŘIT NA STAVBĚ_x000D_
Kompletní provedení vč. stavebích přípomocí </t>
  </si>
  <si>
    <t>Z023-24</t>
  </si>
  <si>
    <t>(24,3+0,3+13,2)*(1,65+0,2+0,48)*2</t>
  </si>
  <si>
    <t>(25,9+10,9+2,23)*(1,65+0,2+0,45)</t>
  </si>
  <si>
    <t>Z022</t>
  </si>
  <si>
    <t>20,6*(1,4+0,2)*3</t>
  </si>
  <si>
    <t>369</t>
  </si>
  <si>
    <t>76331-R1020</t>
  </si>
  <si>
    <t>Dodávka a motáž opláštění zábradlí z cementotřískové desky tl. 20mm s povrchovou úpravou dle specifiakce PD ozn. Z023-Z024</t>
  </si>
  <si>
    <t>-909186944</t>
  </si>
  <si>
    <t xml:space="preserve">Poznámka k položce:_x000D_
OPLÁŠTĚNÍ JE NAVRŽENO Z CEMENTOTŘÍSKOVÝCH DESEK S FINÁLNÍ POVRCHOVOU_x000D_
ÚPRAVOU_x000D_
Kompletní provedení vč. stavebích přípomocí </t>
  </si>
  <si>
    <t>(24,3+0,3+13,2)*0,8</t>
  </si>
  <si>
    <t>(25,9+10,9+2,23)*0,8</t>
  </si>
  <si>
    <t>370</t>
  </si>
  <si>
    <t>763431012</t>
  </si>
  <si>
    <t>Montáž minerálního podhledu s vyjímatelnými panely vel. přes 0,36 do 0,72 m2 na zavěšený polozapuštěný rošt</t>
  </si>
  <si>
    <t>-528165746</t>
  </si>
  <si>
    <t>ze skladby STR03</t>
  </si>
  <si>
    <t>m.č.1.18-1.19</t>
  </si>
  <si>
    <t>11,36+5,04</t>
  </si>
  <si>
    <t>m.č.2.08</t>
  </si>
  <si>
    <t>6,05</t>
  </si>
  <si>
    <t>m.č.2.36</t>
  </si>
  <si>
    <t>8,74</t>
  </si>
  <si>
    <t>m.č.2.43</t>
  </si>
  <si>
    <t>5,55</t>
  </si>
  <si>
    <t>m.č.3.09+10</t>
  </si>
  <si>
    <t>7,63+6,01</t>
  </si>
  <si>
    <t>m.č.3.38</t>
  </si>
  <si>
    <t>m.č. 3.49</t>
  </si>
  <si>
    <t>m.č.4.16</t>
  </si>
  <si>
    <t>13,79</t>
  </si>
  <si>
    <t>m.č.4.41</t>
  </si>
  <si>
    <t>m.č.4.52</t>
  </si>
  <si>
    <t>m.č.5.13</t>
  </si>
  <si>
    <t>11,48</t>
  </si>
  <si>
    <t>m.č.5.29-5.30</t>
  </si>
  <si>
    <t>4,13+10,07</t>
  </si>
  <si>
    <t>371</t>
  </si>
  <si>
    <t>63126347R</t>
  </si>
  <si>
    <t>panel akustický povrch porézní skelná tkanina hrana nezatřená polozapuštěná αw=1,00 polozapuštěný rastr š 15mm bílý tl 15mm - odolnost vůči vlhkosti třídy C</t>
  </si>
  <si>
    <t>-369934769</t>
  </si>
  <si>
    <t>118,43*1,2</t>
  </si>
  <si>
    <t>372</t>
  </si>
  <si>
    <t>-76767057</t>
  </si>
  <si>
    <t>ze skladby STR04</t>
  </si>
  <si>
    <t>m.č.1.11-1.15</t>
  </si>
  <si>
    <t>2,27+2,14+2,27+1,92+1,92</t>
  </si>
  <si>
    <t>m.č.1.60-1.63</t>
  </si>
  <si>
    <t>3,98+7,49+8,06+8,67</t>
  </si>
  <si>
    <t>m.č.1.67-1.68</t>
  </si>
  <si>
    <t>2,7+2,27</t>
  </si>
  <si>
    <t>m.č.2.09-2.12</t>
  </si>
  <si>
    <t>m.č.2.44-2.48</t>
  </si>
  <si>
    <t>1,82+3,96+7,71+4,88+11,68</t>
  </si>
  <si>
    <t>m.č.3.11-3.14</t>
  </si>
  <si>
    <t>m.č.3.50-3.54</t>
  </si>
  <si>
    <t>1,82+3,96+7,71+4,88+11,13</t>
  </si>
  <si>
    <t>m.č.4.17-4.20</t>
  </si>
  <si>
    <t>m.č.4.53-4.57</t>
  </si>
  <si>
    <t>m.č.5.14-5.18</t>
  </si>
  <si>
    <t>3,15+4,84+9,47+4,58+8,93</t>
  </si>
  <si>
    <t>m.č.5.25-5.28</t>
  </si>
  <si>
    <t>4,89+8,74+4,87+8,7</t>
  </si>
  <si>
    <t>373</t>
  </si>
  <si>
    <t>804869657</t>
  </si>
  <si>
    <t>275,51*1,2</t>
  </si>
  <si>
    <t>374</t>
  </si>
  <si>
    <t>-1720442395</t>
  </si>
  <si>
    <t>m.č.1.16</t>
  </si>
  <si>
    <t>8,28</t>
  </si>
  <si>
    <t>4,49+4,65</t>
  </si>
  <si>
    <t>m.č.2.13+14</t>
  </si>
  <si>
    <t>m.č.2.49</t>
  </si>
  <si>
    <t>5,22</t>
  </si>
  <si>
    <t>m.č.3.15+16</t>
  </si>
  <si>
    <t>m.č. 3.55</t>
  </si>
  <si>
    <t>m.č.4.21-22</t>
  </si>
  <si>
    <t>m.č.4.58</t>
  </si>
  <si>
    <t>m.č.5.31</t>
  </si>
  <si>
    <t>4,96</t>
  </si>
  <si>
    <t>375</t>
  </si>
  <si>
    <t>-1478548107</t>
  </si>
  <si>
    <t>65,46*1,2 'Přepočtené koeficientem množství</t>
  </si>
  <si>
    <t>376</t>
  </si>
  <si>
    <t>-350375582</t>
  </si>
  <si>
    <t>m.č.136</t>
  </si>
  <si>
    <t>4,02</t>
  </si>
  <si>
    <t>m.č.138</t>
  </si>
  <si>
    <t>10,61</t>
  </si>
  <si>
    <t>m.č.142</t>
  </si>
  <si>
    <t>14,07</t>
  </si>
  <si>
    <t>m.č.146-148</t>
  </si>
  <si>
    <t>8,31+7,16+4,21</t>
  </si>
  <si>
    <t>377</t>
  </si>
  <si>
    <t>2040013524</t>
  </si>
  <si>
    <t>57,08*1,2 'Přepočtené koeficientem množství</t>
  </si>
  <si>
    <t>378</t>
  </si>
  <si>
    <t>1208225303</t>
  </si>
  <si>
    <t>m.č. 1.34+35+37</t>
  </si>
  <si>
    <t>1,73+5,86+2,1</t>
  </si>
  <si>
    <t>m.č. 1.39+1.40</t>
  </si>
  <si>
    <t>6,17+1,99</t>
  </si>
  <si>
    <t>2,07+2,07+2,07+2,23+2,29</t>
  </si>
  <si>
    <t>379</t>
  </si>
  <si>
    <t>-1329840871</t>
  </si>
  <si>
    <t>28,58*1,2 'Přepočtené koeficientem množství</t>
  </si>
  <si>
    <t>380</t>
  </si>
  <si>
    <t>763431201</t>
  </si>
  <si>
    <t>Napojení minerálního podhledu na stěnu obvodovou lištou</t>
  </si>
  <si>
    <t>-144981904</t>
  </si>
  <si>
    <t>6,57*3+6,07*2</t>
  </si>
  <si>
    <t>8,25+12,17+12,57+14,17</t>
  </si>
  <si>
    <t>6,71+6,11</t>
  </si>
  <si>
    <t>5,54+8,23+12,28+9+14,01</t>
  </si>
  <si>
    <t>m.č.4.53-4.58</t>
  </si>
  <si>
    <t>7,37+8,8+13,1+8,57+14,07</t>
  </si>
  <si>
    <t>8,87+12,63+8,85+12,61</t>
  </si>
  <si>
    <t>14,07+11,57</t>
  </si>
  <si>
    <t>10,03</t>
  </si>
  <si>
    <t>12,15</t>
  </si>
  <si>
    <t>9,7</t>
  </si>
  <si>
    <t>11,65+10,04</t>
  </si>
  <si>
    <t>18,26</t>
  </si>
  <si>
    <t>14,84</t>
  </si>
  <si>
    <t>8,31+13,05</t>
  </si>
  <si>
    <t>9,14</t>
  </si>
  <si>
    <t>m.č.531</t>
  </si>
  <si>
    <t>13,17</t>
  </si>
  <si>
    <t>8,25</t>
  </si>
  <si>
    <t>15,47</t>
  </si>
  <si>
    <t>11,91+13,07+8,21</t>
  </si>
  <si>
    <t>5,6+11,72+6,2</t>
  </si>
  <si>
    <t>11,69+5,98</t>
  </si>
  <si>
    <t>6,01*3+6,31+6,14</t>
  </si>
  <si>
    <t>381</t>
  </si>
  <si>
    <t>998763324</t>
  </si>
  <si>
    <t>Přesun hmot tonážní pro konstrukce montované z desek s omezením mechanizace v objektech v přes 24 do 36 m</t>
  </si>
  <si>
    <t>-1397085699</t>
  </si>
  <si>
    <t>382</t>
  </si>
  <si>
    <t>998763392</t>
  </si>
  <si>
    <t>Příplatek k přesunu hmot tonážnímu pro konstrukce montované z desek za zvětšený přesun do 500 m</t>
  </si>
  <si>
    <t>-734960456</t>
  </si>
  <si>
    <t>764</t>
  </si>
  <si>
    <t>Konstrukce klempířské</t>
  </si>
  <si>
    <t>383</t>
  </si>
  <si>
    <t>764224406R</t>
  </si>
  <si>
    <t>Skrytý obrubník ozn. KO04</t>
  </si>
  <si>
    <t>-1906197505</t>
  </si>
  <si>
    <t xml:space="preserve">dle tabulk klempířských prvků </t>
  </si>
  <si>
    <t>ozn. KO04</t>
  </si>
  <si>
    <t>670</t>
  </si>
  <si>
    <t>384</t>
  </si>
  <si>
    <t>764224407</t>
  </si>
  <si>
    <t>Oplechování horních ploch a nadezdívek (atik) bez rohů z Al plechu mechanicky kotvené rš 670 mm</t>
  </si>
  <si>
    <t>1424999825</t>
  </si>
  <si>
    <t>dle tabulky klempířských výrobků ozn. K001</t>
  </si>
  <si>
    <t>350,9</t>
  </si>
  <si>
    <t>K002</t>
  </si>
  <si>
    <t>16,6</t>
  </si>
  <si>
    <t>K003</t>
  </si>
  <si>
    <t>16,12</t>
  </si>
  <si>
    <t>385</t>
  </si>
  <si>
    <t>764225446</t>
  </si>
  <si>
    <t>Příplatek za zvýšenou pracnost při oplechování rohů nadezdívek (atik) z Al plechu rš přes 400 mm</t>
  </si>
  <si>
    <t>-58699800</t>
  </si>
  <si>
    <t>10*2</t>
  </si>
  <si>
    <t>386</t>
  </si>
  <si>
    <t>764R100</t>
  </si>
  <si>
    <t>Dodávka a montáž bezpečnostní přepad ozn. KO05</t>
  </si>
  <si>
    <t>-592266007</t>
  </si>
  <si>
    <t>dle tabulky výrobků</t>
  </si>
  <si>
    <t>387</t>
  </si>
  <si>
    <t>764R101</t>
  </si>
  <si>
    <t>Dodávka a montáž bezpečnostní přepad ozn. KO06</t>
  </si>
  <si>
    <t>-273263095</t>
  </si>
  <si>
    <t>388</t>
  </si>
  <si>
    <t>764R102</t>
  </si>
  <si>
    <t>Dodávka a montáž AL venkovní parapet ozn. KO07-31</t>
  </si>
  <si>
    <t>81655360</t>
  </si>
  <si>
    <t>KO07-31</t>
  </si>
  <si>
    <t>1,39+4,4+27,6+4,6+4,8+8,4+16,8+8,3+9,7+2,1+1,05+13,5+9+18,36+13,2+144,9+57,2+49,8+109,2+29,1+31,5+81+4,4+2,05+1,8</t>
  </si>
  <si>
    <t>389</t>
  </si>
  <si>
    <t>764R103</t>
  </si>
  <si>
    <t>Dodávka a montáž AL venkovní ostění ozn. KO32-37</t>
  </si>
  <si>
    <t>1390125527</t>
  </si>
  <si>
    <t>KO32-35</t>
  </si>
  <si>
    <t>177+30,68+94,5+231</t>
  </si>
  <si>
    <t>K036</t>
  </si>
  <si>
    <t>2,78*6</t>
  </si>
  <si>
    <t>K037</t>
  </si>
  <si>
    <t>1,8*2</t>
  </si>
  <si>
    <t>390</t>
  </si>
  <si>
    <t>998764204</t>
  </si>
  <si>
    <t>Přesun hmot procentní pro konstrukce klempířské v objektech v přes 24 do 36 m</t>
  </si>
  <si>
    <t>%</t>
  </si>
  <si>
    <t>778389454</t>
  </si>
  <si>
    <t>391</t>
  </si>
  <si>
    <t>998764293</t>
  </si>
  <si>
    <t>Příplatek k přesunu hmot procentnímu pro konstrukce klempířské za zvětšený přesun do 500 m</t>
  </si>
  <si>
    <t>2087900217</t>
  </si>
  <si>
    <t>766</t>
  </si>
  <si>
    <t>Konstrukce truhlářské</t>
  </si>
  <si>
    <t>392</t>
  </si>
  <si>
    <t>766-1R100</t>
  </si>
  <si>
    <t>Dodávka a montáž vnitřních dveří AL protipožárních 900/2100 s nadsvětlíkem vč. zárubně a kování - ozn 102</t>
  </si>
  <si>
    <t>1595341715</t>
  </si>
  <si>
    <t>393</t>
  </si>
  <si>
    <t>766-1R102</t>
  </si>
  <si>
    <t>Dodávka a montáž vnitřních dveří AL 1800/2100 s nadsvětlíkem vč. zárubně a kování - ozn 103</t>
  </si>
  <si>
    <t>918821919</t>
  </si>
  <si>
    <t>394</t>
  </si>
  <si>
    <t>766-1R103</t>
  </si>
  <si>
    <t>Dodávka a montáž vnitřních dveří AL protipožárních dvoukřídlých 1600/2100 s nadsvětlíkem vč. zárubně a kování - ozn D123 - panikové kování</t>
  </si>
  <si>
    <t>-1240558678</t>
  </si>
  <si>
    <t>395</t>
  </si>
  <si>
    <t>766-1R104</t>
  </si>
  <si>
    <t>Dodávka a montáž vnitřních dveří AL protipožárních dvoukřídlých 1600/2100 s nadsvětlíkem vč. zárubně a kování - D146</t>
  </si>
  <si>
    <t>-1803132717</t>
  </si>
  <si>
    <t>396</t>
  </si>
  <si>
    <t>766-1R105</t>
  </si>
  <si>
    <t>Dodávka a montáž vnitřních dveří AL dvoukřídlých 1600/2100 s nadsvětlíkem vč. zárubně a kování ozn D147 - panikové kování</t>
  </si>
  <si>
    <t>106079074</t>
  </si>
  <si>
    <t>397</t>
  </si>
  <si>
    <t>766-1R106</t>
  </si>
  <si>
    <t xml:space="preserve">Dodávka a montáž vnitřních dveří AL protipožárních dvoukřídlých 1600/2100 s nadsvětlíkem vč. zárubně a panikové kování </t>
  </si>
  <si>
    <t>952640679</t>
  </si>
  <si>
    <t>D216</t>
  </si>
  <si>
    <t>D217</t>
  </si>
  <si>
    <t>D235+D236</t>
  </si>
  <si>
    <t>D321+D322</t>
  </si>
  <si>
    <t>D340+D341</t>
  </si>
  <si>
    <t>D421+D422</t>
  </si>
  <si>
    <t>D433+D434</t>
  </si>
  <si>
    <t>398</t>
  </si>
  <si>
    <t>766-1R107</t>
  </si>
  <si>
    <t xml:space="preserve">Dodávka a montáž vnitřních dveří AL dvoukřídlých 1600/2100 s nadsvětlíkem vč. zárubně a kování </t>
  </si>
  <si>
    <t>-1028419757</t>
  </si>
  <si>
    <t>D516+D517</t>
  </si>
  <si>
    <t>399</t>
  </si>
  <si>
    <t>766-1R108</t>
  </si>
  <si>
    <t xml:space="preserve">Dodávka a montáž vnitřních dveří AL dvoukřídlých 1800/2100 s nadsvětlíkem vč. zárubně a kování </t>
  </si>
  <si>
    <t>-1400355221</t>
  </si>
  <si>
    <t>D148</t>
  </si>
  <si>
    <t>D159</t>
  </si>
  <si>
    <t>D527</t>
  </si>
  <si>
    <t>400</t>
  </si>
  <si>
    <t>766-1R109</t>
  </si>
  <si>
    <t xml:space="preserve">Dodávka a montáž vnitřních dveří AL protipožárních dvoukřídlých 1800/2100 s nadsvětlíkem vč. zárubně a kování </t>
  </si>
  <si>
    <t>-77790018</t>
  </si>
  <si>
    <t>D160+D161</t>
  </si>
  <si>
    <t>D349</t>
  </si>
  <si>
    <t>2_OP JAK</t>
  </si>
  <si>
    <t>D248</t>
  </si>
  <si>
    <t>D356</t>
  </si>
  <si>
    <t>D453</t>
  </si>
  <si>
    <t>401</t>
  </si>
  <si>
    <t>766-1R110</t>
  </si>
  <si>
    <t xml:space="preserve">Dodávka a montáž vnitřních dveří AL protipožárních dvoukřídlých 1800/2100 s nadsvětlíkem vč. zárubně a panikové kování </t>
  </si>
  <si>
    <t>1959413910</t>
  </si>
  <si>
    <t>D202+D203</t>
  </si>
  <si>
    <t>D302+D303</t>
  </si>
  <si>
    <t>D402+D403</t>
  </si>
  <si>
    <t>402</t>
  </si>
  <si>
    <t>766-1R200</t>
  </si>
  <si>
    <t xml:space="preserve">Dodávka a montáž vnitřních dveří HPL  posuvných s pozdrem a zárubní 900/1970 vč. kování pro tl. stěn do 150mm </t>
  </si>
  <si>
    <t>911221973</t>
  </si>
  <si>
    <t xml:space="preserve">Poznámka k položce:_x000D_
Kompletní provedení vč. přesunu hmot a stavebních přípomocí </t>
  </si>
  <si>
    <t>D145+D156</t>
  </si>
  <si>
    <t>D205+D245</t>
  </si>
  <si>
    <t>D305+D353</t>
  </si>
  <si>
    <t>D405+D449</t>
  </si>
  <si>
    <t>403</t>
  </si>
  <si>
    <t>766-1R201</t>
  </si>
  <si>
    <t xml:space="preserve">Dodávka a montáž vnitřních dveří HPL posuvných s pozdrem nebo zárubní 700/1970 vč. kování </t>
  </si>
  <si>
    <t>-986257409</t>
  </si>
  <si>
    <t>mšmt</t>
  </si>
  <si>
    <t>D155</t>
  </si>
  <si>
    <t>D206+D246</t>
  </si>
  <si>
    <t>D306+D354</t>
  </si>
  <si>
    <t>D406+D450</t>
  </si>
  <si>
    <t>404</t>
  </si>
  <si>
    <t>766-1R202</t>
  </si>
  <si>
    <t xml:space="preserve">Dodávka a montáž vnitřních dveří kovových protipožárních posuvných s pozdrem nebo zárubní 700/2050 vč. kování  - automatický otvírač </t>
  </si>
  <si>
    <t>1263843921</t>
  </si>
  <si>
    <t>D219+D233</t>
  </si>
  <si>
    <t>D324+D338</t>
  </si>
  <si>
    <t>D432</t>
  </si>
  <si>
    <t xml:space="preserve">2 OP JAK </t>
  </si>
  <si>
    <t>D423</t>
  </si>
  <si>
    <t>D520</t>
  </si>
  <si>
    <t>405</t>
  </si>
  <si>
    <t>766-1R300</t>
  </si>
  <si>
    <t>Dodávka a montáž vnitřních dveří HPL 700/1970 vč. zárubně a kování pto tl. stěn do 150mm</t>
  </si>
  <si>
    <t>1242944328</t>
  </si>
  <si>
    <t>D135+D138</t>
  </si>
  <si>
    <t>D142-D144</t>
  </si>
  <si>
    <t>D153</t>
  </si>
  <si>
    <t>D309+D313+D348+D351</t>
  </si>
  <si>
    <t>D409+D411+D445</t>
  </si>
  <si>
    <t>D509+D512+D522+D524</t>
  </si>
  <si>
    <t>406</t>
  </si>
  <si>
    <t>766-1R301</t>
  </si>
  <si>
    <t>Dodávka a montáž vnitřních dveří HPL 800/1970 vč. zárubně a kování pto tl. stěn do 150mm</t>
  </si>
  <si>
    <t>-10336836</t>
  </si>
  <si>
    <t>D429+D430</t>
  </si>
  <si>
    <t>D515</t>
  </si>
  <si>
    <t>407</t>
  </si>
  <si>
    <t>766-1R400</t>
  </si>
  <si>
    <t xml:space="preserve">Dodávka a montáž vnitřních dveří ocelových protipožárních dvoukřídlých 1400/1970 vč. zárubně a kování </t>
  </si>
  <si>
    <t>-1698521961</t>
  </si>
  <si>
    <t>D002+D005</t>
  </si>
  <si>
    <t>408</t>
  </si>
  <si>
    <t>766-1R401</t>
  </si>
  <si>
    <t>Dodávka a montáž vnitřních dveří ocelových protipožárních dvoukřídlých 1800/1970 vč. zárubně a kování ozn D007</t>
  </si>
  <si>
    <t>-1039617850</t>
  </si>
  <si>
    <t>409</t>
  </si>
  <si>
    <t>766-1R402</t>
  </si>
  <si>
    <t>Dodávka a montáž vnitřních dveří ocelových protipožárních dvoukřídlých 1200/2100 vč. zárubně a kování ozn D532</t>
  </si>
  <si>
    <t>1719878226</t>
  </si>
  <si>
    <t>410</t>
  </si>
  <si>
    <t>766-1R403</t>
  </si>
  <si>
    <t xml:space="preserve">Dodávka a montáž vnitřních dveří ocelových protipožárních 700/2100 vč. zárubně a kování </t>
  </si>
  <si>
    <t>1673922630</t>
  </si>
  <si>
    <t>D208+D242</t>
  </si>
  <si>
    <t>411</t>
  </si>
  <si>
    <t>766-1R404</t>
  </si>
  <si>
    <t>Dodávka a montáž vnitřních dveří ocelových protipožárních 800/2100 vč. zárubně a kování ozn D137</t>
  </si>
  <si>
    <t>550425211</t>
  </si>
  <si>
    <t>412</t>
  </si>
  <si>
    <t>766-1R405</t>
  </si>
  <si>
    <t xml:space="preserve">Dodávka a montáž vnitřních dveří ocelových protipožárních 900/2100 vč. zárubně a kování </t>
  </si>
  <si>
    <t>1568025672</t>
  </si>
  <si>
    <t>D006+D008-D011</t>
  </si>
  <si>
    <t>413</t>
  </si>
  <si>
    <t>766-1R406</t>
  </si>
  <si>
    <t>Dodávka a montáž vnitřních dveří ocelových protipožárních dvoukřídlých s nadsvětlíkem 1800/2100 vč. zárubně a kování ozn D424</t>
  </si>
  <si>
    <t>-2051734390</t>
  </si>
  <si>
    <t>414</t>
  </si>
  <si>
    <t>766-1R407</t>
  </si>
  <si>
    <t xml:space="preserve">Dodávka a montáž vnitřních dveří ocelových protipožárních s nadsvětlíkem 700/2100 vč. zárubně a kování </t>
  </si>
  <si>
    <t>1404488910</t>
  </si>
  <si>
    <t>D134</t>
  </si>
  <si>
    <t>D350</t>
  </si>
  <si>
    <t>D408+D444</t>
  </si>
  <si>
    <t>415</t>
  </si>
  <si>
    <t>766-1R408</t>
  </si>
  <si>
    <t xml:space="preserve">Dodávka a montáž vnitřních dveří ocelových protipožárních s nadsvětlíkem 800/2100 vč. zárubně a kování </t>
  </si>
  <si>
    <t>-1520444568</t>
  </si>
  <si>
    <t>D210+D241</t>
  </si>
  <si>
    <t>D410</t>
  </si>
  <si>
    <t>D431+D435-D439</t>
  </si>
  <si>
    <t>1+5</t>
  </si>
  <si>
    <t>D440+D443</t>
  </si>
  <si>
    <t>D201</t>
  </si>
  <si>
    <t>D301</t>
  </si>
  <si>
    <t>D401+D407+D412</t>
  </si>
  <si>
    <t>D416-D418</t>
  </si>
  <si>
    <t>D441+D442</t>
  </si>
  <si>
    <t>D446+D447</t>
  </si>
  <si>
    <t>D452</t>
  </si>
  <si>
    <t>416</t>
  </si>
  <si>
    <t>766-1R409</t>
  </si>
  <si>
    <t xml:space="preserve">Dodávka a montáž vnitřních dveří ocelových protipožárních s nadsvětlíkem 900/2100 vč. zárubně a kování </t>
  </si>
  <si>
    <t>790346780</t>
  </si>
  <si>
    <t>D136</t>
  </si>
  <si>
    <t>D204+D207</t>
  </si>
  <si>
    <t>D212-D215</t>
  </si>
  <si>
    <t>D218+D234</t>
  </si>
  <si>
    <t>D237-D240</t>
  </si>
  <si>
    <t>D244</t>
  </si>
  <si>
    <t>D323+D342-D347</t>
  </si>
  <si>
    <t>1+6</t>
  </si>
  <si>
    <t>D352</t>
  </si>
  <si>
    <t>D404+D415+D420+D448</t>
  </si>
  <si>
    <t>D530</t>
  </si>
  <si>
    <t>D501</t>
  </si>
  <si>
    <t>417</t>
  </si>
  <si>
    <t>766-1R410</t>
  </si>
  <si>
    <t>Dodávka a montáž vnitřních dveří ocelových dvoukřídlých s nadsvětlíkem 1600/2100 vč. zárubně a kování ozn D528</t>
  </si>
  <si>
    <t>-1342682235</t>
  </si>
  <si>
    <t>418</t>
  </si>
  <si>
    <t>766-1R411</t>
  </si>
  <si>
    <t>Dodávka a montáž vnitřních dveří ocelových dvoukřídlých s nadsvětlíkem 1800/2100 vč. zárubně a kování ozn D502</t>
  </si>
  <si>
    <t>1033038358</t>
  </si>
  <si>
    <t>419</t>
  </si>
  <si>
    <t>766-1R412</t>
  </si>
  <si>
    <t xml:space="preserve">Dodávka a montáž vnitřních dveří ocelových dvoukřídlých s nadsvětlíkem 2000/2100 vč. zárubně a kování </t>
  </si>
  <si>
    <t>1875606846</t>
  </si>
  <si>
    <t>D518+D519</t>
  </si>
  <si>
    <t>420</t>
  </si>
  <si>
    <t>766-1R413</t>
  </si>
  <si>
    <t>Dodávka a montáž vnitřních dveří ocelových 900/2100 s nadsvětlíkem vč. zárubně a kování pro tl. stěn do 150mm</t>
  </si>
  <si>
    <t>-1924594633</t>
  </si>
  <si>
    <t>2_ OP JAK</t>
  </si>
  <si>
    <t>D220+D232</t>
  </si>
  <si>
    <t>D158</t>
  </si>
  <si>
    <t>D304+D325+D337+D339</t>
  </si>
  <si>
    <t>D525+D526</t>
  </si>
  <si>
    <t>421</t>
  </si>
  <si>
    <t>766-1R414</t>
  </si>
  <si>
    <t>Dodávka a montáž vnitřních dveří ocelových 800/2100 s nadsvětlíkem vč. zárubně a kování pro tl. stěn do 150mm</t>
  </si>
  <si>
    <t>-1210373654</t>
  </si>
  <si>
    <t>D149-D150</t>
  </si>
  <si>
    <t>D221-D225+D228-D231</t>
  </si>
  <si>
    <t>D326-D329+D332-D336</t>
  </si>
  <si>
    <t>D503+D504</t>
  </si>
  <si>
    <t>D507</t>
  </si>
  <si>
    <t>D510+D513+D514</t>
  </si>
  <si>
    <t>D226+D227</t>
  </si>
  <si>
    <t>D307</t>
  </si>
  <si>
    <t>D310-D311</t>
  </si>
  <si>
    <t>D314+D320</t>
  </si>
  <si>
    <t>D330+D331</t>
  </si>
  <si>
    <t>D419</t>
  </si>
  <si>
    <t>D425-D428</t>
  </si>
  <si>
    <t>D506</t>
  </si>
  <si>
    <t>422</t>
  </si>
  <si>
    <t>766-1R415</t>
  </si>
  <si>
    <t>Dodávka a montáž vnitřních dveří ocelových 700/2100 s nadsvětlíkem vč. zárubně a kování pro tl. stěn do 150mm</t>
  </si>
  <si>
    <t>416979843</t>
  </si>
  <si>
    <t>D151</t>
  </si>
  <si>
    <t>D308</t>
  </si>
  <si>
    <t>D508</t>
  </si>
  <si>
    <t>D511+D521+D523</t>
  </si>
  <si>
    <t>D505</t>
  </si>
  <si>
    <t>423</t>
  </si>
  <si>
    <t>766-1R416</t>
  </si>
  <si>
    <t>Dodávka a montáž vnitřních dveří ocelových 700/1970 vč. zárubně a kování pro tl. stěn do 150mm</t>
  </si>
  <si>
    <t>863744142</t>
  </si>
  <si>
    <t>D001</t>
  </si>
  <si>
    <t>D209+D211+D243</t>
  </si>
  <si>
    <t>424</t>
  </si>
  <si>
    <t>766-1R417</t>
  </si>
  <si>
    <t>Dodávka a montáž vnitřních dveří ocelových 800/1970 vč. zárubně a kování pro tl. stěn do 150mm</t>
  </si>
  <si>
    <t>-221333200</t>
  </si>
  <si>
    <t>D312</t>
  </si>
  <si>
    <t>D413+D414</t>
  </si>
  <si>
    <t>425</t>
  </si>
  <si>
    <t>766-1R418</t>
  </si>
  <si>
    <t>Dodávka a montáž vnitřních dveří ocelových 900/1970 vč. zárubně a kování pro tl. stěn do 150mm</t>
  </si>
  <si>
    <t>1880053125</t>
  </si>
  <si>
    <t>D454+D455</t>
  </si>
  <si>
    <t>426</t>
  </si>
  <si>
    <t>766-1R419</t>
  </si>
  <si>
    <t>Dodávka a montáž vnitřních dveří ocelových 1000/1970 vč. zárubně a kování pro tl. stěn do 150mm</t>
  </si>
  <si>
    <t>1411292393</t>
  </si>
  <si>
    <t>D012+D013</t>
  </si>
  <si>
    <t>427</t>
  </si>
  <si>
    <t>766-1R420</t>
  </si>
  <si>
    <t>Dodávka a montáž vnitřních dveří ocelových dvoukřídlých 1400/1970 vč. zárubně a kování pro tl. stěn do 150mm ozn D004</t>
  </si>
  <si>
    <t>-648079294</t>
  </si>
  <si>
    <t>428</t>
  </si>
  <si>
    <t>766-1R421</t>
  </si>
  <si>
    <t>Dodávka a montáž vnitřních dveří ocelových dvoukřídlých 1800/1970 vč. zárubně a kování pro tl. stěn do 150mm ozn D003</t>
  </si>
  <si>
    <t>1016182837</t>
  </si>
  <si>
    <t>429</t>
  </si>
  <si>
    <t>766-1R422</t>
  </si>
  <si>
    <t xml:space="preserve">Dodávka a montáž vnitřních dveří ocelových 700/2100 vč. zárubně a kování pro tl. stěn do 100mm </t>
  </si>
  <si>
    <t>-1384912422</t>
  </si>
  <si>
    <t>D139+D140</t>
  </si>
  <si>
    <t>D152</t>
  </si>
  <si>
    <t>430</t>
  </si>
  <si>
    <t>766-1R423</t>
  </si>
  <si>
    <t xml:space="preserve">Dodávka a montáž vnitřních dveří ocelových 800/2100 vč. zárubně a kování pro tl. stěn do 150mm </t>
  </si>
  <si>
    <t>1399788922</t>
  </si>
  <si>
    <t>D101</t>
  </si>
  <si>
    <t>D113</t>
  </si>
  <si>
    <t>D117+118</t>
  </si>
  <si>
    <t>431</t>
  </si>
  <si>
    <t>766-1R424</t>
  </si>
  <si>
    <t xml:space="preserve">Dodávka a montáž vnitřních dveří ocelových 900/2100 vč. zárubně a kování pro tl. stěn do 100mm </t>
  </si>
  <si>
    <t>1104628216</t>
  </si>
  <si>
    <t>D154</t>
  </si>
  <si>
    <t>D157+D141</t>
  </si>
  <si>
    <t>D247</t>
  </si>
  <si>
    <t>D355</t>
  </si>
  <si>
    <t>D451</t>
  </si>
  <si>
    <t>D529</t>
  </si>
  <si>
    <t>432</t>
  </si>
  <si>
    <t>766-3R100</t>
  </si>
  <si>
    <t>Dodávka a montáž vnitřních dveř 800/1970 vč. zárubně a kování pto tl. stěn do 150mm</t>
  </si>
  <si>
    <t>1523723759</t>
  </si>
  <si>
    <t>D127+D128</t>
  </si>
  <si>
    <t>433</t>
  </si>
  <si>
    <t>766-3R102</t>
  </si>
  <si>
    <t>Dodávka a montáž vnitřních dveř protipožárních 800/2100 s nadsvětlíkem vč. zárubně a kování pro tl. stěn do 300mm D126</t>
  </si>
  <si>
    <t>463784947</t>
  </si>
  <si>
    <t>D126</t>
  </si>
  <si>
    <t>434</t>
  </si>
  <si>
    <t>766-3R200</t>
  </si>
  <si>
    <t>Dodávka a montáž vnitřních dveř 700/1970 vč. zárubně a kování pto tl. stěn do 150mm</t>
  </si>
  <si>
    <t>-1582524822</t>
  </si>
  <si>
    <t>D129-D133</t>
  </si>
  <si>
    <t>D106-D107</t>
  </si>
  <si>
    <t>D111-D112</t>
  </si>
  <si>
    <t>435</t>
  </si>
  <si>
    <t>766-3R201</t>
  </si>
  <si>
    <t>Dodávka a montáž vnitřních dveř 700/2100 s nadsvětlíkem vč. zárubně a kování pro tl. stěn do 300mm</t>
  </si>
  <si>
    <t>-1127769636</t>
  </si>
  <si>
    <t>D105</t>
  </si>
  <si>
    <t>D108</t>
  </si>
  <si>
    <t>D110</t>
  </si>
  <si>
    <t>436</t>
  </si>
  <si>
    <t>766-3R300</t>
  </si>
  <si>
    <t>Dodávka a montáž vnitřních dveří ocelových protipožárních dvoukřídlých 1600/2100 s nadsvětlíkem vč. zárubně a kování pro tl. stěn do 300mm ozn D124</t>
  </si>
  <si>
    <t>-584767856</t>
  </si>
  <si>
    <t>D124</t>
  </si>
  <si>
    <t>437</t>
  </si>
  <si>
    <t>766-3R301</t>
  </si>
  <si>
    <t>Dodávka a montáž vnitřních dveří AL protipožárních dvoukřídlých 1700/2100 vč. zárubně a kování pro tl. stěn do 300mm ozn D125</t>
  </si>
  <si>
    <t>-1911071794</t>
  </si>
  <si>
    <t>D125</t>
  </si>
  <si>
    <t>438</t>
  </si>
  <si>
    <t>766-3R302</t>
  </si>
  <si>
    <t>Dodávka a montáž vnitřních dveří AL protipožárních dvoukřídlých 1600/2100 s nadsvětlíkem vč. zárubně a kování pro tl. stěn do 300mm ozn D122 - panikové kování</t>
  </si>
  <si>
    <t>-859282965</t>
  </si>
  <si>
    <t>D122</t>
  </si>
  <si>
    <t>439</t>
  </si>
  <si>
    <t>766-3R303</t>
  </si>
  <si>
    <t>Dodávka a montáž vnitřních dveří ocelových protipožárních dvoukřídlých s nadsvětlíkem 1800/2100 vč. zárubně a kování pro tl. stěn do 300mm ozn D120</t>
  </si>
  <si>
    <t>385415817</t>
  </si>
  <si>
    <t>440</t>
  </si>
  <si>
    <t>766-3R304</t>
  </si>
  <si>
    <t>Dodávka a montáž vnitřních dveří AL protipožárních dvoukřídlých s nadsvětlíkem 1800/2100 vč. zárubně a kování pro tl. stěn do 300mm ozn D121</t>
  </si>
  <si>
    <t>-472137681</t>
  </si>
  <si>
    <t>441</t>
  </si>
  <si>
    <t>766-3R400</t>
  </si>
  <si>
    <t xml:space="preserve">Dodávka a montáž vnitřních dveří kovových posuvných s pozdrem a zárubní 1800/2100 vč. kování pro tl. stěn do 150mm </t>
  </si>
  <si>
    <t>261815683</t>
  </si>
  <si>
    <t>D119</t>
  </si>
  <si>
    <t>D115</t>
  </si>
  <si>
    <t>D116</t>
  </si>
  <si>
    <t>D109</t>
  </si>
  <si>
    <t>D104</t>
  </si>
  <si>
    <t>442</t>
  </si>
  <si>
    <t>766-3R401</t>
  </si>
  <si>
    <t>Dodávka a montáž vnitřních dveří kovových posuvných s pozdrem a zárubní 1450/2100 vč. kování pro tl. stěn do 150mm D114</t>
  </si>
  <si>
    <t>-1350946691</t>
  </si>
  <si>
    <t>443</t>
  </si>
  <si>
    <t>766R100</t>
  </si>
  <si>
    <t>Dodávka a montáž čajová kuchyňka ozn .TO01</t>
  </si>
  <si>
    <t>-1060398319</t>
  </si>
  <si>
    <t>dle taulky výrobků</t>
  </si>
  <si>
    <t>444</t>
  </si>
  <si>
    <t>766R1001</t>
  </si>
  <si>
    <t>Dodávka a montáž čajová kuchyňka ozn .TO02</t>
  </si>
  <si>
    <t>457233600</t>
  </si>
  <si>
    <t>445</t>
  </si>
  <si>
    <t>766R1002</t>
  </si>
  <si>
    <t>Dodávka a montáž čajová kuchyňka ozn .TO03</t>
  </si>
  <si>
    <t>-158349150</t>
  </si>
  <si>
    <t>446</t>
  </si>
  <si>
    <t>766R1003</t>
  </si>
  <si>
    <t>Dodávka a montáž čajová kuchyňka ozn .TO04</t>
  </si>
  <si>
    <t>2073425396</t>
  </si>
  <si>
    <t>447</t>
  </si>
  <si>
    <t>766R1004</t>
  </si>
  <si>
    <t>Dodávka a montáž vestavěná skříň nad kopírkami ozn .TO05</t>
  </si>
  <si>
    <t>1300155817</t>
  </si>
  <si>
    <t>448</t>
  </si>
  <si>
    <t>766R1005</t>
  </si>
  <si>
    <t>Dodávka a montáž zvýšené podium u technika simulací m.č. 129 vč. vyrovnávacích stupňů ozn .TO06</t>
  </si>
  <si>
    <t>-1122685158</t>
  </si>
  <si>
    <t>449</t>
  </si>
  <si>
    <t>766R1006</t>
  </si>
  <si>
    <t>Dodávka a montáž zvýšené podium u technika simulací m.č. 130 vč. vyrovnávacích stupňů ozn .TO07</t>
  </si>
  <si>
    <t>1142519879</t>
  </si>
  <si>
    <t>766R1007</t>
  </si>
  <si>
    <t>Dodávka a montáž okno plastové vnitří s dvojsklem fixní  ozn. O01</t>
  </si>
  <si>
    <t>-1730395279</t>
  </si>
  <si>
    <t>451</t>
  </si>
  <si>
    <t>766R1008</t>
  </si>
  <si>
    <t>Dodávka a montáž okno plastové vnitří s dvojsklem fixní  ozn. O02</t>
  </si>
  <si>
    <t>1993615729</t>
  </si>
  <si>
    <t>452</t>
  </si>
  <si>
    <t>998766214</t>
  </si>
  <si>
    <t>Přesun hmot procentní pro kce truhlářské s omezením mechanizace v objektech v přes 24 do 36 m</t>
  </si>
  <si>
    <t>-2087040665</t>
  </si>
  <si>
    <t>453</t>
  </si>
  <si>
    <t>998766293</t>
  </si>
  <si>
    <t>Příplatek k přesunu hmot procentnímu pro kce truhlářské za zvětšený přesun do 500 m</t>
  </si>
  <si>
    <t>-283339568</t>
  </si>
  <si>
    <t>767</t>
  </si>
  <si>
    <t>Konstrukce zámečnické</t>
  </si>
  <si>
    <t>454</t>
  </si>
  <si>
    <t>767531126</t>
  </si>
  <si>
    <t>Osazení náběhového rámu úzkého š 45 mm k čisticím rohožím</t>
  </si>
  <si>
    <t>-195295880</t>
  </si>
  <si>
    <t xml:space="preserve">" pro skladby P10+P14 - čistící zóna </t>
  </si>
  <si>
    <t>8,525*2+6,0*2+0,6*2</t>
  </si>
  <si>
    <t>455</t>
  </si>
  <si>
    <t>69752152</t>
  </si>
  <si>
    <t>rámy náběhové-náběh úzký-45mm-Al</t>
  </si>
  <si>
    <t>-1298427832</t>
  </si>
  <si>
    <t>30,25*1,1 'Přepočtené koeficientem množství</t>
  </si>
  <si>
    <t>456</t>
  </si>
  <si>
    <t>767531215</t>
  </si>
  <si>
    <t>Montáž vstupních kovových nebo plastových rohoží čisticích zón plochy přes 2 m2</t>
  </si>
  <si>
    <t>-1062906486</t>
  </si>
  <si>
    <t>1NP P14+P10</t>
  </si>
  <si>
    <t>457</t>
  </si>
  <si>
    <t>69752100</t>
  </si>
  <si>
    <t>rohož textilní provedení 100% PP, zatavený do měkčeného PVC</t>
  </si>
  <si>
    <t>505581381</t>
  </si>
  <si>
    <t>50,84*1,1 'Přepočtené koeficientem množství</t>
  </si>
  <si>
    <t>458</t>
  </si>
  <si>
    <t>767LP001</t>
  </si>
  <si>
    <t>Dodávka a montáž AL vstupních dveří 2 200 x 3 000  mm ozn. LP01</t>
  </si>
  <si>
    <t>-1863178079</t>
  </si>
  <si>
    <t>Poznámka k položce:_x000D_
m.č. 1.24</t>
  </si>
  <si>
    <t>dle tabulky prvků</t>
  </si>
  <si>
    <t>459</t>
  </si>
  <si>
    <t>767LP002</t>
  </si>
  <si>
    <t>Dodávka a montáž AL okna pásového 1 900 x 15 340 mm ozn. LP02</t>
  </si>
  <si>
    <t>361995332</t>
  </si>
  <si>
    <t>Poznámka k položce:_x000D_
m.č. 1.25</t>
  </si>
  <si>
    <t>460</t>
  </si>
  <si>
    <t>767LP003</t>
  </si>
  <si>
    <t>Dodávka a montáž AL čtyřdílného okna 4400 x 2700 mm ozn. LP03</t>
  </si>
  <si>
    <t>-8054412</t>
  </si>
  <si>
    <t>Poznámka k položce:_x000D_
m.č. 1.28</t>
  </si>
  <si>
    <t>461</t>
  </si>
  <si>
    <t>767LP004</t>
  </si>
  <si>
    <t>Dodávka a montáž AL šestidílného okna 6900 x 2700 mm ozn. LP04</t>
  </si>
  <si>
    <t>945996335</t>
  </si>
  <si>
    <t>462</t>
  </si>
  <si>
    <t>767LP005</t>
  </si>
  <si>
    <t>Dodávka a montáž sestava hliníkového čtyřdílného okna a dvoukřídlých vstupních dveří 6900 x 3000mm ozn. LP05</t>
  </si>
  <si>
    <t>607021994</t>
  </si>
  <si>
    <t>Poznámka k položce:_x000D_
m.č. 1.30/31</t>
  </si>
  <si>
    <t>463</t>
  </si>
  <si>
    <t>767LP006</t>
  </si>
  <si>
    <t xml:space="preserve">Dodávka a montáž sestava hliníkového čtyřdílného okna a dvoukřídlých vstupních dveří 7125 x 3000 mm ozn. LP06 </t>
  </si>
  <si>
    <t>222407797</t>
  </si>
  <si>
    <t>Poznámka k položce:_x000D_
m.č. 1.08/31</t>
  </si>
  <si>
    <t>464</t>
  </si>
  <si>
    <t>767LP007</t>
  </si>
  <si>
    <t>Dodávka a montáž hliníkové čtyřdílné okno 4200 x 2700 mm ozn. LP07</t>
  </si>
  <si>
    <t>-1567090094</t>
  </si>
  <si>
    <t>Poznámka k položce:_x000D_
m.č. 1.45</t>
  </si>
  <si>
    <t>465</t>
  </si>
  <si>
    <t>767LP008</t>
  </si>
  <si>
    <t xml:space="preserve">Dodávka a montáž hliníkové osmidílné okno 8400 x 2700 mm ozn. LP08 </t>
  </si>
  <si>
    <t>1346353752</t>
  </si>
  <si>
    <t>Poznámka k položce:_x000D_
m.č. 1.45/47</t>
  </si>
  <si>
    <t>466</t>
  </si>
  <si>
    <t>767LP009</t>
  </si>
  <si>
    <t xml:space="preserve">Dodávka a montáž vstupní dvojité automatické posuvné dvoukřídlé hliníkové dveře s nadsvětlíkem 8 145 x 3000 mm ozn. LP09 </t>
  </si>
  <si>
    <t>-278869799</t>
  </si>
  <si>
    <t>Poznámka k položce:_x000D_
m.č. 1.01</t>
  </si>
  <si>
    <t>467</t>
  </si>
  <si>
    <t>767LP010</t>
  </si>
  <si>
    <t xml:space="preserve">Dodávka a montáž hliníkové osmidílné okno 8400 x 2700 mm ozn. LP10 </t>
  </si>
  <si>
    <t>-687734184</t>
  </si>
  <si>
    <t>Poznámka k položce:_x000D_
m.č. 1.10</t>
  </si>
  <si>
    <t>468</t>
  </si>
  <si>
    <t>767LP011</t>
  </si>
  <si>
    <t>Dodávka a montáž vstupní automatické posuvné dvoukřídlé hliníkové dveře s nadsvětlíkem 4 200 x 3000 mm ozn. LP11</t>
  </si>
  <si>
    <t>1461843383</t>
  </si>
  <si>
    <t xml:space="preserve">Poznámka k položce:_x000D_
 m.č. 1.09_x000D_
</t>
  </si>
  <si>
    <t>469</t>
  </si>
  <si>
    <t>767LP012</t>
  </si>
  <si>
    <t xml:space="preserve">Dodávka a montáž hliníkové sedmidílné okno 8275 x 2700  mm ozn. LP12 </t>
  </si>
  <si>
    <t>225344853</t>
  </si>
  <si>
    <t>470</t>
  </si>
  <si>
    <t>767LP013</t>
  </si>
  <si>
    <t xml:space="preserve">Dodávka a montáž hliníkové vstupní dveře 2 300 x 3 000 mm ozn. LP13 </t>
  </si>
  <si>
    <t>1084192606</t>
  </si>
  <si>
    <t>Poznámka k položce:_x000D_
m.č. 1.05</t>
  </si>
  <si>
    <t>471</t>
  </si>
  <si>
    <t>767LP014</t>
  </si>
  <si>
    <t xml:space="preserve">Dodávka a montáž hliníkové šestidílné okno 6900 x 2700 mm ozn. LP14 </t>
  </si>
  <si>
    <t>-1662997751</t>
  </si>
  <si>
    <t>Poznámka k položce:_x000D_
m.č. 1.56</t>
  </si>
  <si>
    <t>472</t>
  </si>
  <si>
    <t>767LP015</t>
  </si>
  <si>
    <t xml:space="preserve">Dodávka a montáž hliníkové šestidílné okno 6900 x 2700 mm ozn. LP15 </t>
  </si>
  <si>
    <t>-1629538738</t>
  </si>
  <si>
    <t>473</t>
  </si>
  <si>
    <t>767LP016</t>
  </si>
  <si>
    <t xml:space="preserve">Dodávka a montáž hliníkové šestidílné okno 6900 x 2700 mm ozn. LP16 </t>
  </si>
  <si>
    <t>-842030055</t>
  </si>
  <si>
    <t>Poznámka k položce:_x000D_
m.č. 1.55</t>
  </si>
  <si>
    <t>474</t>
  </si>
  <si>
    <t>767LP017</t>
  </si>
  <si>
    <t xml:space="preserve">Dodávka a montáž hliníkové vstupní dveře 2 300 x 3 000 mm ozn. LP17 </t>
  </si>
  <si>
    <t>-1596196509</t>
  </si>
  <si>
    <t>Poznámka k položce:_x000D_
m.č. 1.03</t>
  </si>
  <si>
    <t>475</t>
  </si>
  <si>
    <t>767LP018</t>
  </si>
  <si>
    <t>Dodávka a montáž hliníkové pětidílné okno 4850 x 2700  mm ozn. LP18</t>
  </si>
  <si>
    <t>-26577157</t>
  </si>
  <si>
    <t>Poznámka k položce:_x000D_
 m.č. 1.04</t>
  </si>
  <si>
    <t>476</t>
  </si>
  <si>
    <t>767LP019</t>
  </si>
  <si>
    <t xml:space="preserve">Dodávka a montáž sestava hliníkového třídílného okna a dvoukřídlých vstupních dveří 5250 x 3000 mm ozn. LP19 </t>
  </si>
  <si>
    <t>843825042</t>
  </si>
  <si>
    <t>Poznámka k položce:_x000D_
m.č. 1.04</t>
  </si>
  <si>
    <t>477</t>
  </si>
  <si>
    <t>767LP020</t>
  </si>
  <si>
    <t xml:space="preserve">Dodávka a montáž hliníkové šestidílné okno 6750 x 2700 mm ozn. LP20 </t>
  </si>
  <si>
    <t>1584970212</t>
  </si>
  <si>
    <t>Poznámka k položce:_x000D_
m.č. 1.02</t>
  </si>
  <si>
    <t>478</t>
  </si>
  <si>
    <t>767LP021</t>
  </si>
  <si>
    <t xml:space="preserve">Dodávka a montáž sestava hliníkového čtyřdílného okna a dvoukřídlých vstupních dveří 6750 x 3000 mm ozn. LP21 </t>
  </si>
  <si>
    <t>-68968513</t>
  </si>
  <si>
    <t>479</t>
  </si>
  <si>
    <t>767LP022</t>
  </si>
  <si>
    <t xml:space="preserve">Dodávka a montáž sestava hliníkového čtyřdílného okna a dvoukřídlých vstupních dveří  6750 x 3000mm ozn. LP22 </t>
  </si>
  <si>
    <t>288631851</t>
  </si>
  <si>
    <t>480</t>
  </si>
  <si>
    <t>767LP023</t>
  </si>
  <si>
    <t xml:space="preserve">Dodávka a montáž hliníkové šestidílné okno 6750 x 2700 mm ozn. LP23 </t>
  </si>
  <si>
    <t>-1371890151</t>
  </si>
  <si>
    <t>Poznámka k položce:_x000D_
m.č. 1.32</t>
  </si>
  <si>
    <t>767LP024</t>
  </si>
  <si>
    <t xml:space="preserve">Dodávka a montáž sestava hliníkového čtyřdílného okna a jednokřídlých vstupních dveří 5250 x 3000 mm ozn. LP24 </t>
  </si>
  <si>
    <t>-1736184130</t>
  </si>
  <si>
    <t>Poznámka k položce:_x000D_
m.č. 1.69</t>
  </si>
  <si>
    <t>482</t>
  </si>
  <si>
    <t>767LP025</t>
  </si>
  <si>
    <t xml:space="preserve">Dodávka a montáž hliníkové pětidílné okno 4850 x 2700 mm ozn. LP25 </t>
  </si>
  <si>
    <t>1826017924</t>
  </si>
  <si>
    <t>Poznámka k položce:_x000D_
m.č. 1.27</t>
  </si>
  <si>
    <t>483</t>
  </si>
  <si>
    <t>767LP026</t>
  </si>
  <si>
    <t>Dodávka a montáž vnitřní prosklená stěna s automatickými posuvnými dvoukřídlými dveřmi 7 750 x 3760 mm ozn. LP26</t>
  </si>
  <si>
    <t>-2114964130</t>
  </si>
  <si>
    <t>Poznámka k položce:_x000D_
m.č. 1.09</t>
  </si>
  <si>
    <t>484</t>
  </si>
  <si>
    <t>767LP027</t>
  </si>
  <si>
    <t>Dodávka a montáž vnitřní prosklená stěna s automatickými posuvnými dvoukřídlými dveřmi 3940 x 2950 mm ozn. LP27</t>
  </si>
  <si>
    <t>1266772</t>
  </si>
  <si>
    <t>485</t>
  </si>
  <si>
    <t>767LP028</t>
  </si>
  <si>
    <t>Dodávka a montáž vnitřní prosklená stěna s automatickými posuvnými dvoukřídlými dveřmi 3985 x 2950 mm ozn. LP28</t>
  </si>
  <si>
    <t>479000769</t>
  </si>
  <si>
    <t>486</t>
  </si>
  <si>
    <t>767LP029</t>
  </si>
  <si>
    <t>Dodávka a montáž vnitřní prosklená stěna s automatickými posuvnými dvoukřídlými dveřmi 4165 x 2950 mm ozn. LP29</t>
  </si>
  <si>
    <t>-1333650010</t>
  </si>
  <si>
    <t>487</t>
  </si>
  <si>
    <t>767LP030</t>
  </si>
  <si>
    <t>Dodávka a montáž hliníkové čtyřdílné okno 4590 x 2100 mm ozn. LP30</t>
  </si>
  <si>
    <t>783728189</t>
  </si>
  <si>
    <t>Poznámka k položce:_x000D_
m.č. 2.01</t>
  </si>
  <si>
    <t>488</t>
  </si>
  <si>
    <t>767LP031</t>
  </si>
  <si>
    <t>Dodávka a montáž hliníkové čtyřdílné okno 4400 x 2100 mm ozn. LP31</t>
  </si>
  <si>
    <t>-208323301</t>
  </si>
  <si>
    <t>489</t>
  </si>
  <si>
    <t>767LP032</t>
  </si>
  <si>
    <t>Dodávka a montáž hliníkové šestidílné okno 6900 x 2100 mm ozn. LP32</t>
  </si>
  <si>
    <t>38424046</t>
  </si>
  <si>
    <t>m.č. 2.38-2.40 + 2.04-2.06</t>
  </si>
  <si>
    <t>2+3</t>
  </si>
  <si>
    <t>m.č. 3.04-3.06</t>
  </si>
  <si>
    <t>m.č. 4.44-48+4.05-4.07/4.08</t>
  </si>
  <si>
    <t>2+2</t>
  </si>
  <si>
    <t>m.č. 5.05-5.09</t>
  </si>
  <si>
    <t>m.č. 3.41-3.44</t>
  </si>
  <si>
    <t>m.č. 4.10-11</t>
  </si>
  <si>
    <t>490</t>
  </si>
  <si>
    <t>767LP033</t>
  </si>
  <si>
    <t>Dodávka a montáž hliníkové šestidílné okno 7125 x 2100 mm ozn. LP33</t>
  </si>
  <si>
    <t>1283599073</t>
  </si>
  <si>
    <t>m.č. 2.40+2.06</t>
  </si>
  <si>
    <t>m.č. 3.06</t>
  </si>
  <si>
    <t>m.č. 4.49/4.50</t>
  </si>
  <si>
    <t>m.č. 5.10-5.12</t>
  </si>
  <si>
    <t>m.č. 3.45-46</t>
  </si>
  <si>
    <t>m.č. 4.12-4.14</t>
  </si>
  <si>
    <t>491</t>
  </si>
  <si>
    <t>767LP034</t>
  </si>
  <si>
    <t>Dodávka a montáž hliníkové sedmiidílné okno 8275 x 2100 mm ozn. LP34</t>
  </si>
  <si>
    <t>-617520745</t>
  </si>
  <si>
    <t>m.č. 2.19+2.31</t>
  </si>
  <si>
    <t>m.č. 3.07+3.33</t>
  </si>
  <si>
    <t>m.č. 4.36</t>
  </si>
  <si>
    <t>m.č. 4.27+4.29-4.30</t>
  </si>
  <si>
    <t>492</t>
  </si>
  <si>
    <t>767LP035</t>
  </si>
  <si>
    <t>Dodávka a montáž hliníkové osmidílné okno 8400 x 2100 mm ozn. LP35</t>
  </si>
  <si>
    <t>1019860186</t>
  </si>
  <si>
    <t>m.č. 2.20-23+2.26-2.30</t>
  </si>
  <si>
    <t>m.č. 3.23-3.32</t>
  </si>
  <si>
    <t>m.č. 4.35</t>
  </si>
  <si>
    <t>m.č. 2.24+2.25</t>
  </si>
  <si>
    <t>m.č. 4.32-33</t>
  </si>
  <si>
    <t>493</t>
  </si>
  <si>
    <t>767LP036</t>
  </si>
  <si>
    <t>Dodávka a montáž hliníkové dveře 2200 x 2780 mm ozn. LP36</t>
  </si>
  <si>
    <t>1177208678</t>
  </si>
  <si>
    <t>Poznámka k položce:_x000D_
m.č. 5.04</t>
  </si>
  <si>
    <t>494</t>
  </si>
  <si>
    <t>767LP037</t>
  </si>
  <si>
    <t>Dodávka a montáž sestava hliníkového čtyřdílného okna a dvoukřídlých vstupních dveř 6600 x 2780 mm ozn. LP37</t>
  </si>
  <si>
    <t>1499921963</t>
  </si>
  <si>
    <t>Poznámka k položce:_x000D_
m.č. 5.23</t>
  </si>
  <si>
    <t>495</t>
  </si>
  <si>
    <t>767LP038</t>
  </si>
  <si>
    <t>Dodávka a montáž hliníkové pětidílné okno 4850 x 3000 mm ozn. LP38</t>
  </si>
  <si>
    <t>-1782104177</t>
  </si>
  <si>
    <t>m.č. 4.03+4.02</t>
  </si>
  <si>
    <t>496</t>
  </si>
  <si>
    <t>767LP039</t>
  </si>
  <si>
    <t>Dodávka a montáž hliníkové pětidílné okno 5250 x 3000 mm ozn. LP39</t>
  </si>
  <si>
    <t>-1426095627</t>
  </si>
  <si>
    <t>m.č. 4.01</t>
  </si>
  <si>
    <t>497</t>
  </si>
  <si>
    <t>767LP040</t>
  </si>
  <si>
    <t>Dodávka a montáž hliníkové šestidílné okno 6750 x 3000 mm ozn. LP40</t>
  </si>
  <si>
    <t>844776364</t>
  </si>
  <si>
    <t>498</t>
  </si>
  <si>
    <t>767LP041</t>
  </si>
  <si>
    <t>Dodávka a montáž hliníkové dvoudílné okno fixní 2200 x 1 600 mm ozn. LP41</t>
  </si>
  <si>
    <t>60478044</t>
  </si>
  <si>
    <t>Poznámka k položce:_x000D_
M.Č. 5.19+5.01</t>
  </si>
  <si>
    <t>M.Č. 5.19+5.01</t>
  </si>
  <si>
    <t>499</t>
  </si>
  <si>
    <t>767LP042</t>
  </si>
  <si>
    <t>Dodávka a montáž hliníkové čtyřdílné okno fixní 4400/1600 mm ozn. LP42</t>
  </si>
  <si>
    <t>1406184561</t>
  </si>
  <si>
    <t>500</t>
  </si>
  <si>
    <t>767LP043</t>
  </si>
  <si>
    <t>Dodávka a montáž hliníkové šestidílné okno fixní 8300/1600 mm ozn. LP43</t>
  </si>
  <si>
    <t>315000257</t>
  </si>
  <si>
    <t>Poznámka k položce:_x000D_
m.č. 5.33</t>
  </si>
  <si>
    <t>501</t>
  </si>
  <si>
    <t>767LP044</t>
  </si>
  <si>
    <t>Dodávka a montáž sestava hliníkového dvoudílného okna a dvoukřídlých vstupních dveří 4100 x 2780 mm ozn. LP44</t>
  </si>
  <si>
    <t>-103902397</t>
  </si>
  <si>
    <t>Poznámka k položce:_x000D_
m.č. 5.22</t>
  </si>
  <si>
    <t>502</t>
  </si>
  <si>
    <t>767LP045</t>
  </si>
  <si>
    <t>Dodávka a montáž hliníkové okno dvoudílné 1800x1800 mm ozn. LP45</t>
  </si>
  <si>
    <t>-405045959</t>
  </si>
  <si>
    <t>Poznámka k položce:_x000D_
m.č. 5.30</t>
  </si>
  <si>
    <t>503</t>
  </si>
  <si>
    <t>767LP047</t>
  </si>
  <si>
    <t>Dodávka a montáž jednokřídlé hliníkové dveře 1100 x 2780 mm ozn. LP47</t>
  </si>
  <si>
    <t>-176728106</t>
  </si>
  <si>
    <t>Poznámka k položce:_x000D_
m.č. 5.05</t>
  </si>
  <si>
    <t>504</t>
  </si>
  <si>
    <t>767LP048</t>
  </si>
  <si>
    <t>Dodávka a montáž hliníkové okno dvoudílné vnitřní fixní 2300x2550 mm ozn. LP48</t>
  </si>
  <si>
    <t>-1415568292</t>
  </si>
  <si>
    <t xml:space="preserve">Poznámka k položce:_x000D_
_x000D_
</t>
  </si>
  <si>
    <t>m.č. 1.41</t>
  </si>
  <si>
    <t>505</t>
  </si>
  <si>
    <t>767LP049</t>
  </si>
  <si>
    <t>Dodávka a montáž hliníkové okno dvoudílné vnitřní fixní 3500 x 2550 mm ozn. LP49</t>
  </si>
  <si>
    <t>-984042948</t>
  </si>
  <si>
    <t>m.č. 1.56-58</t>
  </si>
  <si>
    <t>m.č. 2.07+2.41-42</t>
  </si>
  <si>
    <t>m.č. 3.08</t>
  </si>
  <si>
    <t>m.č. 3.47-48</t>
  </si>
  <si>
    <t>506</t>
  </si>
  <si>
    <t>767LP050</t>
  </si>
  <si>
    <t>Dodávka a montáž prsoklená hliníková stěna s dvoukřídlými dveřmi 8400 x 2950 mm ozn. LP50</t>
  </si>
  <si>
    <t>830474185</t>
  </si>
  <si>
    <t>Poznámka k položce:_x000D_
m.č. 2.51</t>
  </si>
  <si>
    <t>507</t>
  </si>
  <si>
    <t>767LP051</t>
  </si>
  <si>
    <t>Dodávka a montáž prsoklená hliníková stěna s dvoukřídlými dveřmi 8400 x 2950 mm ozn. LP51</t>
  </si>
  <si>
    <t>1141082008</t>
  </si>
  <si>
    <t>508</t>
  </si>
  <si>
    <t>767LP052</t>
  </si>
  <si>
    <t>Dodávka a montáž prsoklená hliníková stěna s dvoukřídlými dveřmi 8400 x 2950 mm ozn. LP52</t>
  </si>
  <si>
    <t>-720741312</t>
  </si>
  <si>
    <t>Poznámka k položce:_x000D_
m.č. 3.56</t>
  </si>
  <si>
    <t>509</t>
  </si>
  <si>
    <t>767LP053</t>
  </si>
  <si>
    <t>Dodávka a montáž prsoklená hliníková stěna s dvoukřídlými dveřmi 8400 x 2950 mm ozn. LP53</t>
  </si>
  <si>
    <t>-1608827252</t>
  </si>
  <si>
    <t>510</t>
  </si>
  <si>
    <t>767LP054</t>
  </si>
  <si>
    <t>Dodávka a montáž prsoklená hliníková stěna s dvoukřídlými dveřmi 8400 x 2950 mm ozn. LP54</t>
  </si>
  <si>
    <t>-1552128101</t>
  </si>
  <si>
    <t>Poznámka k položce:_x000D_
m.č. 4.59</t>
  </si>
  <si>
    <t>511</t>
  </si>
  <si>
    <t>767LP055</t>
  </si>
  <si>
    <t>Dodávka a montáž prsoklená hliníková stěna s dvoukřídlými dveřmi 8400 x 2950 mm ozn. LP55</t>
  </si>
  <si>
    <t>-396147247</t>
  </si>
  <si>
    <t>Poznámka k položce:_x000D_
m.č. 4.34</t>
  </si>
  <si>
    <t>512</t>
  </si>
  <si>
    <t>767R100</t>
  </si>
  <si>
    <t>Screenová roleta 2 150 x 2 700 mm ozn. A001</t>
  </si>
  <si>
    <t>-1530083338</t>
  </si>
  <si>
    <t>513</t>
  </si>
  <si>
    <t>767R101</t>
  </si>
  <si>
    <t>Screenová roleta 4150 x 2 700 mm ozn. A002</t>
  </si>
  <si>
    <t>329830393</t>
  </si>
  <si>
    <t>514</t>
  </si>
  <si>
    <t>767R102</t>
  </si>
  <si>
    <t>Posuvná akustická dělící příčka 5 975 x 3 810 mm ozn. A03</t>
  </si>
  <si>
    <t>-1957581972</t>
  </si>
  <si>
    <t>515</t>
  </si>
  <si>
    <t>767R103</t>
  </si>
  <si>
    <t>Posuvná akustická dělící příčka 8 275 x 3760 mm ozn. A04</t>
  </si>
  <si>
    <t>-79096436</t>
  </si>
  <si>
    <t>516</t>
  </si>
  <si>
    <t>767R1031</t>
  </si>
  <si>
    <t>akustický box pro jednu osobu 1150 × 2270 × 1030 mm ozn. A05</t>
  </si>
  <si>
    <t>1720418860</t>
  </si>
  <si>
    <t>517</t>
  </si>
  <si>
    <t>767R1032</t>
  </si>
  <si>
    <t>akustický box pro dvě osoby 2259 × 2270 × 1030 mm ozn. A06</t>
  </si>
  <si>
    <t>-1326139530</t>
  </si>
  <si>
    <t>518</t>
  </si>
  <si>
    <t>767R1033</t>
  </si>
  <si>
    <t>akustický box pro osm osob 2675 × 2270 × 4120 mm ozn. A07</t>
  </si>
  <si>
    <t>1315354782</t>
  </si>
  <si>
    <t>519</t>
  </si>
  <si>
    <t>767R1034</t>
  </si>
  <si>
    <t>akustická vestavba 6 900x 5700x 3810 mm ozn. A08</t>
  </si>
  <si>
    <t>321604235</t>
  </si>
  <si>
    <t>520</t>
  </si>
  <si>
    <t>767R1035</t>
  </si>
  <si>
    <t>Dodávka a montáž hrubá čistící zona 2000 x 600 mm ozn. A09</t>
  </si>
  <si>
    <t>-1274477004</t>
  </si>
  <si>
    <t>521</t>
  </si>
  <si>
    <t>767R1036</t>
  </si>
  <si>
    <t>Dodávka a montáž vnitřní čistící zona 8525 x 6 000 mm ozn. A10</t>
  </si>
  <si>
    <t>-693236468</t>
  </si>
  <si>
    <t>522</t>
  </si>
  <si>
    <t>767R1037</t>
  </si>
  <si>
    <t>Dodávka a montáž vnitřní čistící zona 4200 x 1900 mm ozn. A11</t>
  </si>
  <si>
    <t>-994396460</t>
  </si>
  <si>
    <t>523</t>
  </si>
  <si>
    <t>767R1038</t>
  </si>
  <si>
    <t>Dodávka a montáž vnitřní čistící zona 1100x3000 mm ozn. A12</t>
  </si>
  <si>
    <t>1175363330</t>
  </si>
  <si>
    <t>524</t>
  </si>
  <si>
    <t>767R1039</t>
  </si>
  <si>
    <t>Dodávka a montáž vnitřní čistící zona 1100x3100 mm ozn. A13</t>
  </si>
  <si>
    <t>-2006783095</t>
  </si>
  <si>
    <t>525</t>
  </si>
  <si>
    <t>767R10391</t>
  </si>
  <si>
    <t>Dodávka a montáž vnitřní čistící zona 2500 x 1000 mm ozn. A14</t>
  </si>
  <si>
    <t>1934265082</t>
  </si>
  <si>
    <t>526</t>
  </si>
  <si>
    <t>767R10392</t>
  </si>
  <si>
    <t>Dodávka a montáž vnitřní čistící zona 2250 x 1000 mm ozn. A15</t>
  </si>
  <si>
    <t>-1214959965</t>
  </si>
  <si>
    <t>527</t>
  </si>
  <si>
    <t>767R10393</t>
  </si>
  <si>
    <t>Dodávka a montáž vnitřní čistící zona 2350 x 1000 mm ozn. A16</t>
  </si>
  <si>
    <t>-1787952387</t>
  </si>
  <si>
    <t>528</t>
  </si>
  <si>
    <t>767R10394</t>
  </si>
  <si>
    <t>Dodávka a montáž sanitární příčka 1000+155 x 2 000 mm ozn. A17</t>
  </si>
  <si>
    <t>-192847354</t>
  </si>
  <si>
    <t>529</t>
  </si>
  <si>
    <t>767R10395</t>
  </si>
  <si>
    <t>Dodávka a montáž sanitární příčka 1700 x 2000 mm ozn. A18</t>
  </si>
  <si>
    <t>1584501343</t>
  </si>
  <si>
    <t>530</t>
  </si>
  <si>
    <t>767R10396</t>
  </si>
  <si>
    <t>Dodávka a montáž sanitární příčka 1300 x 2000 mm ozn. A19</t>
  </si>
  <si>
    <t>935521135</t>
  </si>
  <si>
    <t>531</t>
  </si>
  <si>
    <t>767R10397</t>
  </si>
  <si>
    <t>Dodávka a montáž sanitární příčka 2800 x 2000+ (2 x 1750x2000) mm ozn. A20</t>
  </si>
  <si>
    <t>-1362556219</t>
  </si>
  <si>
    <t>532</t>
  </si>
  <si>
    <t>767R10398</t>
  </si>
  <si>
    <t>Dodávka a montáž sanitární příčka 900 x 2000 mm ozn. A21</t>
  </si>
  <si>
    <t>920459855</t>
  </si>
  <si>
    <t>533</t>
  </si>
  <si>
    <t>767R10399</t>
  </si>
  <si>
    <t>Dodávka a montáž sanitární příčka 2800 x 2000+(1 x 1750x2000) mm ozn. A22</t>
  </si>
  <si>
    <t>389444456</t>
  </si>
  <si>
    <t>534</t>
  </si>
  <si>
    <t>767R103992</t>
  </si>
  <si>
    <t>Dodávka a montáž sanitární příčka 2750 x 2000 +2800 x 2000 + (2 x 1750x2000) mm ozn. A23</t>
  </si>
  <si>
    <t>-1885774388</t>
  </si>
  <si>
    <t>535</t>
  </si>
  <si>
    <t>767R103993</t>
  </si>
  <si>
    <t>Dodávka a montáž sanitární příčka 1870 x 2000+(1 x 1750x2000) mm ozn. A24</t>
  </si>
  <si>
    <t>2043377625</t>
  </si>
  <si>
    <t>536</t>
  </si>
  <si>
    <t>767R103994</t>
  </si>
  <si>
    <t>Dodávka a montáž sanitární příčka 1730 x 2000 +1150 x 2000 mm ozn. A25</t>
  </si>
  <si>
    <t>-285267332</t>
  </si>
  <si>
    <t>537</t>
  </si>
  <si>
    <t>767R103995</t>
  </si>
  <si>
    <t>Dodávka a montáž sanitární příčka 2330 x 2000+(1 x 1750x2000)mm ozn. A26</t>
  </si>
  <si>
    <t>-717796035</t>
  </si>
  <si>
    <t>538</t>
  </si>
  <si>
    <t>767R103996</t>
  </si>
  <si>
    <t>Dodávka a montáž sanitární příčka2200 x 2000+ (1 x 1750x2000)mm ozn. A27</t>
  </si>
  <si>
    <t>-1482019901</t>
  </si>
  <si>
    <t>539</t>
  </si>
  <si>
    <t>767R103997</t>
  </si>
  <si>
    <t>Dodávka a montáž sanitární příčka 750 x 2000 mm ozn. A28</t>
  </si>
  <si>
    <t>-138191869</t>
  </si>
  <si>
    <t>540</t>
  </si>
  <si>
    <t>767R103998</t>
  </si>
  <si>
    <t>Dodávka a montáž sanitární příčka 2200 x 2000+ (1 x 1750x2000)mm ozn. A29</t>
  </si>
  <si>
    <t>-398432881</t>
  </si>
  <si>
    <t>541</t>
  </si>
  <si>
    <t>767R103999</t>
  </si>
  <si>
    <t>Dodávka a montáž sanitární příčka 1730 x 2000+1100 x 2000 mm ozn. A30</t>
  </si>
  <si>
    <t>216409806</t>
  </si>
  <si>
    <t>542</t>
  </si>
  <si>
    <t>767R1039991</t>
  </si>
  <si>
    <t>Dodávka a montáž sanitární příčka 2200 x 2000+ (1 x 1750x2000  mm ozn. A31</t>
  </si>
  <si>
    <t>638045214</t>
  </si>
  <si>
    <t>543</t>
  </si>
  <si>
    <t>767R1039992</t>
  </si>
  <si>
    <t>Dodávka a montáž Sprchový závěs 900 x 2300 mm ozn. A32</t>
  </si>
  <si>
    <t>96081828</t>
  </si>
  <si>
    <t>544</t>
  </si>
  <si>
    <t>767R1039993</t>
  </si>
  <si>
    <t>Dodávka a montáž vybavení předsíň ozn. A33</t>
  </si>
  <si>
    <t>1305718513</t>
  </si>
  <si>
    <t>545</t>
  </si>
  <si>
    <t>767R1039994</t>
  </si>
  <si>
    <t>Dodávka a montáž Vybavení wc kabin imobilní ozn. A34</t>
  </si>
  <si>
    <t>702069512</t>
  </si>
  <si>
    <t>546</t>
  </si>
  <si>
    <t>767R1039996</t>
  </si>
  <si>
    <t>Dodávka a montáž Posuvná akustická dělící příčka 7 150 x 3 770 mm ozn. A36</t>
  </si>
  <si>
    <t>-2138674060</t>
  </si>
  <si>
    <t>547</t>
  </si>
  <si>
    <t>767R1039997</t>
  </si>
  <si>
    <t>Dodávka a montáž záchytný systém na stěše ozn. A37</t>
  </si>
  <si>
    <t>388392231</t>
  </si>
  <si>
    <t>548</t>
  </si>
  <si>
    <t>767R1039998</t>
  </si>
  <si>
    <t>Dodávka a montáž skleněná dělící stěna s posuvnými dveřmi 6 150 x 3 770 mm ozn. A38</t>
  </si>
  <si>
    <t>1615460713</t>
  </si>
  <si>
    <t>549</t>
  </si>
  <si>
    <t>767R1039999</t>
  </si>
  <si>
    <t>Dodávka a montáž plynotěsný poklop do betonové podlahyozn. A39</t>
  </si>
  <si>
    <t>1899528262</t>
  </si>
  <si>
    <t>550</t>
  </si>
  <si>
    <t>-1618775768</t>
  </si>
  <si>
    <t>551</t>
  </si>
  <si>
    <t>767R10399991</t>
  </si>
  <si>
    <t>Dodávka a montáž fotoluiniscenční značení, únkové, značky a požární značky ozn. A40</t>
  </si>
  <si>
    <t>-349696772</t>
  </si>
  <si>
    <t>552</t>
  </si>
  <si>
    <t>767R1001</t>
  </si>
  <si>
    <t xml:space="preserve">Dodávka a montáž venokvní žaluzie 4400 x 2700 mm ozn.VŽ01 </t>
  </si>
  <si>
    <t>1400441583</t>
  </si>
  <si>
    <t>553</t>
  </si>
  <si>
    <t>767R1002</t>
  </si>
  <si>
    <t>Dodávka a montáž venokvní žaluzie 6900 x 2700 mm ozn.VŽ2</t>
  </si>
  <si>
    <t>-793498123</t>
  </si>
  <si>
    <t>Poznámka k položce:_x000D_
 m.č. 1.28</t>
  </si>
  <si>
    <t>554</t>
  </si>
  <si>
    <t>767R1003</t>
  </si>
  <si>
    <t>Dodávka a montáž venokvní žaluzie 3450 x 2700 mm ozn.VŽ3</t>
  </si>
  <si>
    <t>180287925</t>
  </si>
  <si>
    <t>Poznámka k položce:_x000D_
 m.č. 1.31</t>
  </si>
  <si>
    <t>555</t>
  </si>
  <si>
    <t>767R1004</t>
  </si>
  <si>
    <t xml:space="preserve">Dodávka a montáž venokvní žaluzie 4800 x 2700 mm ozn.VŽ4 </t>
  </si>
  <si>
    <t>1250804476</t>
  </si>
  <si>
    <t>Poznámka k položce:_x000D_
m.č. 1.31</t>
  </si>
  <si>
    <t>556</t>
  </si>
  <si>
    <t>767R1005</t>
  </si>
  <si>
    <t>Dodávka a montáž venokvní žaluzie 4200 x 2700 mm ozn.VŽ5</t>
  </si>
  <si>
    <t>766147921</t>
  </si>
  <si>
    <t>557</t>
  </si>
  <si>
    <t>767R1006</t>
  </si>
  <si>
    <t>Dodávka a montáž venokvní žaluzie 8400 x 2700 mm ozn.VŽ6</t>
  </si>
  <si>
    <t>207973109</t>
  </si>
  <si>
    <t>558</t>
  </si>
  <si>
    <t>767R1007</t>
  </si>
  <si>
    <t>Dodávka a montáž venokvní žaluzie 8400 x 2700 mm ozn.VŽ7</t>
  </si>
  <si>
    <t>1742189396</t>
  </si>
  <si>
    <t>559</t>
  </si>
  <si>
    <t>767R1008</t>
  </si>
  <si>
    <t>Dodávka a montáž venokvní žaluzie 8275 x 2700 mm ozn.VŽ8</t>
  </si>
  <si>
    <t>-1026320324</t>
  </si>
  <si>
    <t>560</t>
  </si>
  <si>
    <t>767R104</t>
  </si>
  <si>
    <t>Dodávka a montáž venokvní žaluzie 6900 x 2700 mm ozn.VŽ9</t>
  </si>
  <si>
    <t>-1441634715</t>
  </si>
  <si>
    <t>561</t>
  </si>
  <si>
    <t>767R105</t>
  </si>
  <si>
    <t>Dodávka a montáž venokvní žaluzie 6900 x 2700 mm ozn.VŽ10</t>
  </si>
  <si>
    <t>1883926628</t>
  </si>
  <si>
    <t>562</t>
  </si>
  <si>
    <t>767R106</t>
  </si>
  <si>
    <t>Dodávka a montáž venokvní žaluzie 6900 x 2700 mm ozn.VŽ11</t>
  </si>
  <si>
    <t>-796519422</t>
  </si>
  <si>
    <t>563</t>
  </si>
  <si>
    <t>767R107</t>
  </si>
  <si>
    <t>Dodávka a montáž venokvní žaluzie 4 590 x 2100 mm ozn.VŽ12</t>
  </si>
  <si>
    <t>-1048283059</t>
  </si>
  <si>
    <t>564</t>
  </si>
  <si>
    <t>767R108</t>
  </si>
  <si>
    <t>Dodávka a montáž venokvní žaluzie 4400X 2100 mm ozn.VŽ13</t>
  </si>
  <si>
    <t>-826839947</t>
  </si>
  <si>
    <t>m.č. 4.43</t>
  </si>
  <si>
    <t>m.č. 2.38</t>
  </si>
  <si>
    <t>m.č. 3.40</t>
  </si>
  <si>
    <t>565</t>
  </si>
  <si>
    <t>767R109</t>
  </si>
  <si>
    <t>Dodávka a montáž venokvní žaluzie 6900 x 2100 mm ozn.VŽ14</t>
  </si>
  <si>
    <t>-1202258076</t>
  </si>
  <si>
    <t>m.č. 2.39</t>
  </si>
  <si>
    <t>m.č. 4.44-46</t>
  </si>
  <si>
    <t>m.č. 5.07-5.06</t>
  </si>
  <si>
    <t>m.č. 3.42/41</t>
  </si>
  <si>
    <t>566</t>
  </si>
  <si>
    <t>767R1090</t>
  </si>
  <si>
    <t>Dodávka a montáž venokvní žaluzie 6900 x 2100 mm ozn.VŽ15</t>
  </si>
  <si>
    <t>1850338269</t>
  </si>
  <si>
    <t>m.č. 5.08-5.09</t>
  </si>
  <si>
    <t>m.č. 4.47-48</t>
  </si>
  <si>
    <t>m.č. 2.39/40</t>
  </si>
  <si>
    <t>m.č. 3.43-44</t>
  </si>
  <si>
    <t>567</t>
  </si>
  <si>
    <t>767R10901</t>
  </si>
  <si>
    <t>Dodávka a montáž venokvní žaluzie 6900 x 2100 mm ozn.VŽ16</t>
  </si>
  <si>
    <t>-1762572112</t>
  </si>
  <si>
    <t>m.č. 4.05-07</t>
  </si>
  <si>
    <t>m.č. 5.05</t>
  </si>
  <si>
    <t>568</t>
  </si>
  <si>
    <t>767R10902</t>
  </si>
  <si>
    <t>Dodávka a montáž venokvní žaluzie 6900 x 2100 mm ozn.VŽ17</t>
  </si>
  <si>
    <t>-1537845298</t>
  </si>
  <si>
    <t>m.č. 2.05</t>
  </si>
  <si>
    <t>m.č. 3.05</t>
  </si>
  <si>
    <t>m.č. 4.08-09</t>
  </si>
  <si>
    <t>569</t>
  </si>
  <si>
    <t>767R10903</t>
  </si>
  <si>
    <t>Dodávka a montáž venokvní žaluzie 6900 x 2100 mm ozn.VŽ18</t>
  </si>
  <si>
    <t>1385175067</t>
  </si>
  <si>
    <t>m.č. 2.05/06</t>
  </si>
  <si>
    <t>m.č. 3.05/06</t>
  </si>
  <si>
    <t>570</t>
  </si>
  <si>
    <t>767R10904</t>
  </si>
  <si>
    <t>Dodávka a montáž venokvní žaluzie 7125 x 2100 mm ozn.VŽ19</t>
  </si>
  <si>
    <t>174924750</t>
  </si>
  <si>
    <t>m.č. 5.10-5.11</t>
  </si>
  <si>
    <t>m.č. 2.40</t>
  </si>
  <si>
    <t>m.č. 4.49-4.50</t>
  </si>
  <si>
    <t>571</t>
  </si>
  <si>
    <t>767R10905</t>
  </si>
  <si>
    <t>Dodávka a montáž venokvní žaluzie 7125 x 2100 mm ozn.VŽ20</t>
  </si>
  <si>
    <t>-1756688482</t>
  </si>
  <si>
    <t>m.č. 2.06</t>
  </si>
  <si>
    <t>572</t>
  </si>
  <si>
    <t>767R10906</t>
  </si>
  <si>
    <t>Dodávka a montáž venokvní žaluzie 8125 x 2100 mm ozn.VŽ21</t>
  </si>
  <si>
    <t>462837520</t>
  </si>
  <si>
    <t>m.č. 4.27+4.29-30</t>
  </si>
  <si>
    <t>573</t>
  </si>
  <si>
    <t>767R10907</t>
  </si>
  <si>
    <t>Dodávka a montáž venokvní žaluzie 8400x2100 mm ozn.VŽ22</t>
  </si>
  <si>
    <t>-401014109</t>
  </si>
  <si>
    <t>m.č. 2.20-21+2.28-2.30</t>
  </si>
  <si>
    <t>m.č. 3.23-25+3.28-3.32</t>
  </si>
  <si>
    <t>m.č. 2.24-2.25</t>
  </si>
  <si>
    <t>574</t>
  </si>
  <si>
    <t>767R10908</t>
  </si>
  <si>
    <t>Dodávka a montáž venokvní žaluzie 8400x2100 mm ozn.VŽ23</t>
  </si>
  <si>
    <t>-125737658</t>
  </si>
  <si>
    <t>m.č. 2.22+23</t>
  </si>
  <si>
    <t>m.č. 3.26+27</t>
  </si>
  <si>
    <t>m.č. 4.34</t>
  </si>
  <si>
    <t>575</t>
  </si>
  <si>
    <t>767R10909</t>
  </si>
  <si>
    <t>Dodávka a montáž venokvní žaluzie6 600x2780 mm ozn.VŽ24</t>
  </si>
  <si>
    <t>-2003752630</t>
  </si>
  <si>
    <t>576</t>
  </si>
  <si>
    <t>767R109094</t>
  </si>
  <si>
    <t>Dodávka a montáž venokvní žaluzie 2200 x 1 600 mm ozn.VŽ28</t>
  </si>
  <si>
    <t>1622442473</t>
  </si>
  <si>
    <t>m.č. 5.01+5.19</t>
  </si>
  <si>
    <t>577</t>
  </si>
  <si>
    <t>767R109095</t>
  </si>
  <si>
    <t>Dodávka a montáž venokvní žaluzie 4400 x 1 600 mm ozn.VŽ29</t>
  </si>
  <si>
    <t>865344264</t>
  </si>
  <si>
    <t>578</t>
  </si>
  <si>
    <t>767R109096</t>
  </si>
  <si>
    <t>Dodávka a montáž venokvní žaluzie 8300 x 1 600 mm ozn.VŽ30</t>
  </si>
  <si>
    <t>-1798707923</t>
  </si>
  <si>
    <t>579</t>
  </si>
  <si>
    <t>767R1091</t>
  </si>
  <si>
    <t>Dodávka a montáž Střešní světlík pro odvětrání CHÚC ozn. SV01</t>
  </si>
  <si>
    <t>-1114622340</t>
  </si>
  <si>
    <t>580</t>
  </si>
  <si>
    <t>767R10910</t>
  </si>
  <si>
    <t>Dodávka a montáž hliníkový pásový světlík 16000 x 1700 mm ozn. SV02</t>
  </si>
  <si>
    <t>-947282151</t>
  </si>
  <si>
    <t>581</t>
  </si>
  <si>
    <t>767R10910R</t>
  </si>
  <si>
    <t>Dodávka a montáž ocelové konstrukce střechy PRO SVĚTLÍKY 16000 x 1700 mm ozn. SV02</t>
  </si>
  <si>
    <t>-555805022</t>
  </si>
  <si>
    <t xml:space="preserve">Poznámka k položce:_x000D_
Kompletní provedení vč. přesunu hmot - dílenské dokumentace a požadavku dle VZT _x000D_
</t>
  </si>
  <si>
    <t>26658,1*1,1</t>
  </si>
  <si>
    <t>582</t>
  </si>
  <si>
    <t>767R10910R2</t>
  </si>
  <si>
    <t xml:space="preserve">Dodávka a montáž ocelových pomocných konstrukcí VZT apod </t>
  </si>
  <si>
    <t>936749407</t>
  </si>
  <si>
    <t>19785</t>
  </si>
  <si>
    <t>583</t>
  </si>
  <si>
    <t>767R1092</t>
  </si>
  <si>
    <t>Dodávka a montáž podpůrná konstrukce pro VZT jednotku ozn. ZO01</t>
  </si>
  <si>
    <t>-1522736406</t>
  </si>
  <si>
    <t>584</t>
  </si>
  <si>
    <t>767R1093</t>
  </si>
  <si>
    <t>Dodávka a montáž podpůrná konstrukce pro jednotky chlazení ozn. ZO02</t>
  </si>
  <si>
    <t>-175487298</t>
  </si>
  <si>
    <t>585</t>
  </si>
  <si>
    <t>767R1094</t>
  </si>
  <si>
    <t>Dodávka a montáž podpůrná konstrukce pro jednotky klimatizace ozn. ZO03</t>
  </si>
  <si>
    <t>481704142</t>
  </si>
  <si>
    <t>586</t>
  </si>
  <si>
    <t>767R1095</t>
  </si>
  <si>
    <t>Dodávka a montáž Podpůrná konstrukce pro potrubí vzduchotechniky ozn. ZO04</t>
  </si>
  <si>
    <t>374513267</t>
  </si>
  <si>
    <t>587</t>
  </si>
  <si>
    <t>767R1096</t>
  </si>
  <si>
    <t>Dodávka a montáž Podpůrná konstrukce pro potrubí vzduchotechniky ozn. ZO05</t>
  </si>
  <si>
    <t>-565315626</t>
  </si>
  <si>
    <t>588</t>
  </si>
  <si>
    <t>767R1097</t>
  </si>
  <si>
    <t>Dodávka a montáž Podpůrná konstrukce pro potrubí vzduchotechniky ozn. ZO06</t>
  </si>
  <si>
    <t>1567821377</t>
  </si>
  <si>
    <t>589</t>
  </si>
  <si>
    <t>767R1098</t>
  </si>
  <si>
    <t>Dodávka a montáž Podpůrná konstrukce pro potrubí vzduchotechniky ozn. ZO07</t>
  </si>
  <si>
    <t>458316406</t>
  </si>
  <si>
    <t>590</t>
  </si>
  <si>
    <t>767R1099</t>
  </si>
  <si>
    <t>Dodávka a montáž ocelové schodiště na střechu ozn. ZO08</t>
  </si>
  <si>
    <t>1177239385</t>
  </si>
  <si>
    <t>591</t>
  </si>
  <si>
    <t>767R10991</t>
  </si>
  <si>
    <t>Dodávka a montáž Zábradlí a madla schodiště v atriu 1.NP vč. uzamykatelné branky  ozn. ZO09</t>
  </si>
  <si>
    <t>1650322818</t>
  </si>
  <si>
    <t>72,54</t>
  </si>
  <si>
    <t>592</t>
  </si>
  <si>
    <t>767R10992</t>
  </si>
  <si>
    <t>Dodávka a montáž Zábradlí a madla hlavního schodiště ozn. Z010,011,012,014</t>
  </si>
  <si>
    <t>-1862375763</t>
  </si>
  <si>
    <t>ozn. Z010,011,012,014</t>
  </si>
  <si>
    <t>119,52+119,52+88,09+7,66</t>
  </si>
  <si>
    <t>593</t>
  </si>
  <si>
    <t>767R10993</t>
  </si>
  <si>
    <t>Dodávka a montáž Madla schodiště do 1.PP m.č.1.04 (vpravo nahoře) ozn. Z013</t>
  </si>
  <si>
    <t>-1246163900</t>
  </si>
  <si>
    <t>16,69</t>
  </si>
  <si>
    <t>594</t>
  </si>
  <si>
    <t>767R10994</t>
  </si>
  <si>
    <t>Dodávka a montáž Zábradlí lávky ozn. Z014 - Z021</t>
  </si>
  <si>
    <t>-283030553</t>
  </si>
  <si>
    <t>8,9+8,9+4,75+15,2+4,75+13,65+4,75</t>
  </si>
  <si>
    <t>595</t>
  </si>
  <si>
    <t>767R10995</t>
  </si>
  <si>
    <t>Dodávka a montáž Zábradlí lávky plné zábradlí z nosné ocelové konstrukce z jeklů 60/40/3mm ozn. Z022-24</t>
  </si>
  <si>
    <t>-1908896055</t>
  </si>
  <si>
    <t>61,8+36,8+75,4</t>
  </si>
  <si>
    <t>596</t>
  </si>
  <si>
    <t>767R10996</t>
  </si>
  <si>
    <t>Dodávka a montáž zábradlí na atice ozn. Z025-26</t>
  </si>
  <si>
    <t>-866990966</t>
  </si>
  <si>
    <t>64,21+44,36</t>
  </si>
  <si>
    <t>597</t>
  </si>
  <si>
    <t>767R10997</t>
  </si>
  <si>
    <t>Dodávka a montáž požární skříň rozvaděče plošiny ozn. Z027</t>
  </si>
  <si>
    <t>-456590306</t>
  </si>
  <si>
    <t>598</t>
  </si>
  <si>
    <t>767R10998</t>
  </si>
  <si>
    <t>Dodávka a montáž vyrovnávací rampa se dvěma výškovými stupni 5,05 x1,6m  ozn. Z028</t>
  </si>
  <si>
    <t>1079019572</t>
  </si>
  <si>
    <t>599</t>
  </si>
  <si>
    <t>767R10999</t>
  </si>
  <si>
    <t>Dodávka a montáž vyrovnávací rampa se dvěma výškovými stupni 2,225x3,55m ozn. Z029</t>
  </si>
  <si>
    <t>2145993833</t>
  </si>
  <si>
    <t>600</t>
  </si>
  <si>
    <t>767R109991</t>
  </si>
  <si>
    <t>Dodávka a montáž vyrovnávací rampa se dvěma výškovými stupni 3,5 x 1,6+6,0 x 1,5m ozn. Z030</t>
  </si>
  <si>
    <t>1754113873</t>
  </si>
  <si>
    <t>601</t>
  </si>
  <si>
    <t>767R109992</t>
  </si>
  <si>
    <t>Dodávka a montáž vyrovnávací rampa se dvěma výškovými stupni 4,2x2,0m ozn. Z031</t>
  </si>
  <si>
    <t>437299630</t>
  </si>
  <si>
    <t>602</t>
  </si>
  <si>
    <t>767R109994</t>
  </si>
  <si>
    <t>Dodávka a montáž podlahové rošty anglických dvorků pro výdechy VZT ozn. Z033</t>
  </si>
  <si>
    <t>1108289947</t>
  </si>
  <si>
    <t>603</t>
  </si>
  <si>
    <t>767R109995</t>
  </si>
  <si>
    <t>Dodávka a montáž podlahové rošty anglických dvorků pro výdechy VZT ozn. Z034</t>
  </si>
  <si>
    <t>-1896724732</t>
  </si>
  <si>
    <t>604</t>
  </si>
  <si>
    <t>767R109996</t>
  </si>
  <si>
    <t>Dodávka a montáž markýzy dle PD ozn. Z035</t>
  </si>
  <si>
    <t>1708695191</t>
  </si>
  <si>
    <t>605</t>
  </si>
  <si>
    <t>767R1099961</t>
  </si>
  <si>
    <t>Dodávka a montáž markýzy dle PD ozn. Z036</t>
  </si>
  <si>
    <t>-1638234711</t>
  </si>
  <si>
    <t>606</t>
  </si>
  <si>
    <t>767R1099962</t>
  </si>
  <si>
    <t>Dodávka a montáž markýzy dle PD ozn. Z037</t>
  </si>
  <si>
    <t>384209261</t>
  </si>
  <si>
    <t>607</t>
  </si>
  <si>
    <t>767R1099963</t>
  </si>
  <si>
    <t>Dodávka a montáž markýzy dle PD ozn. Z038</t>
  </si>
  <si>
    <t>1286886858</t>
  </si>
  <si>
    <t>608</t>
  </si>
  <si>
    <t>767R109997</t>
  </si>
  <si>
    <t xml:space="preserve">Dodávka a montáž držáku hasícího přístoje </t>
  </si>
  <si>
    <t>1876760496</t>
  </si>
  <si>
    <t>609</t>
  </si>
  <si>
    <t>767R109998</t>
  </si>
  <si>
    <t xml:space="preserve">Dodávka a montáž PHP práškový 21A </t>
  </si>
  <si>
    <t>-436058938</t>
  </si>
  <si>
    <t>610</t>
  </si>
  <si>
    <t>998767214</t>
  </si>
  <si>
    <t>Přesun hmot procentní pro zámečnické konstrukce s omezením mechanizace v objektech v přes 24 do 36 m</t>
  </si>
  <si>
    <t>743066519</t>
  </si>
  <si>
    <t>611</t>
  </si>
  <si>
    <t>998767293</t>
  </si>
  <si>
    <t>Příplatek k přesunu hmot procentnímu pro zámečnické konstrukce za zvětšený přesun do 500 m</t>
  </si>
  <si>
    <t>239897998</t>
  </si>
  <si>
    <t>767.1</t>
  </si>
  <si>
    <t>Výtahy</t>
  </si>
  <si>
    <t>612</t>
  </si>
  <si>
    <t>767-R00</t>
  </si>
  <si>
    <t xml:space="preserve">Dodávka a montáž výtahu V1 vč. veškerého potřebného kotvení, stavebních přípomocí a podružného materiálu </t>
  </si>
  <si>
    <t>-1990456540</t>
  </si>
  <si>
    <t>613</t>
  </si>
  <si>
    <t>767-R01</t>
  </si>
  <si>
    <t xml:space="preserve">Dodávka a montáž výtahu V2 vč. veškerého potřebného kotvení, stavebních přípomocí a podružného materiálu </t>
  </si>
  <si>
    <t>-1022621154</t>
  </si>
  <si>
    <t>614</t>
  </si>
  <si>
    <t>767-R02</t>
  </si>
  <si>
    <t xml:space="preserve">Dodávka a montáž výtahu V3 vč. veškerého potřebného kotvení, stavebních přípomocí a podružného materiálu </t>
  </si>
  <si>
    <t>1135891714</t>
  </si>
  <si>
    <t>615</t>
  </si>
  <si>
    <t>767-R03</t>
  </si>
  <si>
    <t xml:space="preserve">Dodávka a montáž výtahu V4 vč. veškerého potřebného kotvení, stavebních přípomocí a podružného materiálu </t>
  </si>
  <si>
    <t>-1847646815</t>
  </si>
  <si>
    <t>616</t>
  </si>
  <si>
    <t>767-R04</t>
  </si>
  <si>
    <t xml:space="preserve">Dodávka a montáž výtahu V5 vč. veškerého potřebného kotvení, stavebních přípomocí a podružného materiálu </t>
  </si>
  <si>
    <t>358286589</t>
  </si>
  <si>
    <t>617</t>
  </si>
  <si>
    <t>767-R100</t>
  </si>
  <si>
    <t xml:space="preserve">Dodávka a montáž plošiny vč. stříšky a odvodnění  vč. veškerého potřebného kotvení, stavebních přípomocí a podružného materiálu </t>
  </si>
  <si>
    <t>-496247527</t>
  </si>
  <si>
    <t xml:space="preserve">Poznámka k položce:_x000D_
Položka obsahuje stavební přípomoci spojené s montáží vnitřních kabelových a jiných tras a úpravou stávajících rozvodů. Ochrana stávajcích sítí </t>
  </si>
  <si>
    <t>775</t>
  </si>
  <si>
    <t>Podlahy skládané</t>
  </si>
  <si>
    <t>618</t>
  </si>
  <si>
    <t>775111311</t>
  </si>
  <si>
    <t>Vysátí podkladu skládaných podlah</t>
  </si>
  <si>
    <t>-37371458</t>
  </si>
  <si>
    <t>619</t>
  </si>
  <si>
    <t>775121111</t>
  </si>
  <si>
    <t>Vodou ředitelná penetrace savého podkladu skládaných podlah</t>
  </si>
  <si>
    <t>1364347285</t>
  </si>
  <si>
    <t>620</t>
  </si>
  <si>
    <t>775141111</t>
  </si>
  <si>
    <t>Stěrka podlahová nivelační pro vyrovnání podkladu skládaných podlah pevnosti 20 MPa tl do 3 mm</t>
  </si>
  <si>
    <t>-1514657060</t>
  </si>
  <si>
    <t>621</t>
  </si>
  <si>
    <t>775413401</t>
  </si>
  <si>
    <t>Montáž podlahové lišty obvodové lepené</t>
  </si>
  <si>
    <t>2094658913</t>
  </si>
  <si>
    <t>29,9*2+9,8*2+0,6*4*3+0,6*3*3</t>
  </si>
  <si>
    <t>18,1*2+9,3*2+0,6*3*2</t>
  </si>
  <si>
    <t>7*2+4,85*2</t>
  </si>
  <si>
    <t>622</t>
  </si>
  <si>
    <t>61418113R</t>
  </si>
  <si>
    <t xml:space="preserve">lišta podlahová </t>
  </si>
  <si>
    <t>-121290073</t>
  </si>
  <si>
    <t>174,1*1,08 'Přepočtené koeficientem množství</t>
  </si>
  <si>
    <t>623</t>
  </si>
  <si>
    <t>775511411R</t>
  </si>
  <si>
    <t xml:space="preserve">Podlahy dřevěný průmylový mozaiky - kopmpletní provedení vč. povrchové úpravy </t>
  </si>
  <si>
    <t>-1032605164</t>
  </si>
  <si>
    <t>624</t>
  </si>
  <si>
    <t>998775113</t>
  </si>
  <si>
    <t>Přesun hmot tonážní pro podlahy skládané s omezením mechanizace v objektech v přes 12 do 24 m</t>
  </si>
  <si>
    <t>-1352216015</t>
  </si>
  <si>
    <t>625</t>
  </si>
  <si>
    <t>998775192</t>
  </si>
  <si>
    <t>Příplatek k přesunu hmot tonážnímu pro podlahy skládané za zvětšený přesun do 100 m</t>
  </si>
  <si>
    <t>858658965</t>
  </si>
  <si>
    <t>776</t>
  </si>
  <si>
    <t>Podlahy povlakové</t>
  </si>
  <si>
    <t>626</t>
  </si>
  <si>
    <t>776111112</t>
  </si>
  <si>
    <t>Broušení betonového podkladu povlakových podlah</t>
  </si>
  <si>
    <t>-985197365</t>
  </si>
  <si>
    <t>627</t>
  </si>
  <si>
    <t>776111311</t>
  </si>
  <si>
    <t>Vysátí podkladu povlakových podlah</t>
  </si>
  <si>
    <t>-2145600208</t>
  </si>
  <si>
    <t>628</t>
  </si>
  <si>
    <t>776121112</t>
  </si>
  <si>
    <t>Vodou ředitelná penetrace savého podkladu povlakových podlah</t>
  </si>
  <si>
    <t>62385963</t>
  </si>
  <si>
    <t>629</t>
  </si>
  <si>
    <t>776141112</t>
  </si>
  <si>
    <t>Stěrka podlahová nivelační pro vyrovnání podkladu povlakových podlah pevnosti 20 MPa tl přes 3 do 5 mm</t>
  </si>
  <si>
    <t>1021370616</t>
  </si>
  <si>
    <t>630</t>
  </si>
  <si>
    <t>776251121</t>
  </si>
  <si>
    <t>Lepení elektrostaticky vodivých pásů z přírodního linolea (marmolea) standardním lepidlem</t>
  </si>
  <si>
    <t>-1881352370</t>
  </si>
  <si>
    <t>631</t>
  </si>
  <si>
    <t>60756142</t>
  </si>
  <si>
    <t>linoleum přírodní antistatické třída zátěže 34/43, hořlavost Cfl-s1, odpor krytiny &gt;=10^9 tl 2,5mm</t>
  </si>
  <si>
    <t>1876095982</t>
  </si>
  <si>
    <t>150,86*1,18 'Přepočtené koeficientem množství</t>
  </si>
  <si>
    <t>632</t>
  </si>
  <si>
    <t>776251411</t>
  </si>
  <si>
    <t>Spoj podlah z přírodního linolea (marmolea) svařováním za tepla</t>
  </si>
  <si>
    <t>1289005321</t>
  </si>
  <si>
    <t>633</t>
  </si>
  <si>
    <t>776421111</t>
  </si>
  <si>
    <t>Montáž obvodových lišt lepením</t>
  </si>
  <si>
    <t>1292352829</t>
  </si>
  <si>
    <t>634</t>
  </si>
  <si>
    <t>28342165</t>
  </si>
  <si>
    <t>lišta podlahová PVC zakončovací s fabionem</t>
  </si>
  <si>
    <t>1570572345</t>
  </si>
  <si>
    <t>102,84*1,02 'Přepočtené koeficientem množství</t>
  </si>
  <si>
    <t>635</t>
  </si>
  <si>
    <t>776991111</t>
  </si>
  <si>
    <t>Spárování silikonem</t>
  </si>
  <si>
    <t>-1862628347</t>
  </si>
  <si>
    <t>636</t>
  </si>
  <si>
    <t>998776123</t>
  </si>
  <si>
    <t>Přesun hmot tonážní pro podlahy povlakové ruční v objektech v přes 12 do 24 m</t>
  </si>
  <si>
    <t>1303500889</t>
  </si>
  <si>
    <t>777</t>
  </si>
  <si>
    <t>Podlahy lité</t>
  </si>
  <si>
    <t>637</t>
  </si>
  <si>
    <t>771151012</t>
  </si>
  <si>
    <t>Samonivelační stěrka podlah pevnosti 20 MPa tl přes 3 do 5 mm</t>
  </si>
  <si>
    <t>-480359181</t>
  </si>
  <si>
    <t>" ze skaldby P01</t>
  </si>
  <si>
    <t>m.č.2.51</t>
  </si>
  <si>
    <t>81,72</t>
  </si>
  <si>
    <t>m.č.3.56</t>
  </si>
  <si>
    <t>80,43</t>
  </si>
  <si>
    <t>4NP m.č. 4.59</t>
  </si>
  <si>
    <t>79,77</t>
  </si>
  <si>
    <t>38,78/2</t>
  </si>
  <si>
    <t>195,63/2</t>
  </si>
  <si>
    <t>20,13/2</t>
  </si>
  <si>
    <t>11,336/2</t>
  </si>
  <si>
    <t>45,75/2</t>
  </si>
  <si>
    <t>601,54/2</t>
  </si>
  <si>
    <t>48,48/2</t>
  </si>
  <si>
    <t>50,84/2"</t>
  </si>
  <si>
    <t>24,57/2</t>
  </si>
  <si>
    <t>11,36/2</t>
  </si>
  <si>
    <t>15,84/2</t>
  </si>
  <si>
    <t>75,75/2</t>
  </si>
  <si>
    <t>38,71/2"215</t>
  </si>
  <si>
    <t>22,95/2</t>
  </si>
  <si>
    <t>37,47/2</t>
  </si>
  <si>
    <t>75,95+16,77+36,41+8,7+1,73+5,86+4,02</t>
  </si>
  <si>
    <t>m.č.1.37-1.55</t>
  </si>
  <si>
    <t>638</t>
  </si>
  <si>
    <t>777111111</t>
  </si>
  <si>
    <t>Vysátí podkladu před provedením lité podlahy</t>
  </si>
  <si>
    <t>-1517444309</t>
  </si>
  <si>
    <t>639</t>
  </si>
  <si>
    <t>777111121</t>
  </si>
  <si>
    <t>Ruční broušení podkladu před provedením lité podlahy</t>
  </si>
  <si>
    <t>-743002577</t>
  </si>
  <si>
    <t>8579</t>
  </si>
  <si>
    <t>120,37</t>
  </si>
  <si>
    <t>418,96</t>
  </si>
  <si>
    <t>640</t>
  </si>
  <si>
    <t>777-R345</t>
  </si>
  <si>
    <t xml:space="preserve">Dodávka a montáž systémové lišty pro vytvoření fabionu dle popisu PD </t>
  </si>
  <si>
    <t>839623228</t>
  </si>
  <si>
    <t>641</t>
  </si>
  <si>
    <t>777111123</t>
  </si>
  <si>
    <t>Strojní broušení podkladu před provedením lité podlahy</t>
  </si>
  <si>
    <t>1377316470</t>
  </si>
  <si>
    <t>642</t>
  </si>
  <si>
    <t>777131113</t>
  </si>
  <si>
    <t>Penetrační polyuretanový nátěr podlahy na vlhký nebo nenasákavý podklad</t>
  </si>
  <si>
    <t>690076715</t>
  </si>
  <si>
    <t>643</t>
  </si>
  <si>
    <t>777131125</t>
  </si>
  <si>
    <t>Prosyp penetračních nátěrů podkladu podlahy pískem v množství přes 1,0 do 1,5 kg/m2</t>
  </si>
  <si>
    <t>1562996363</t>
  </si>
  <si>
    <t>644</t>
  </si>
  <si>
    <t>777521105</t>
  </si>
  <si>
    <t>Krycí polyuretanová stěrka tloušťky do 3 mm dekorativní lité podlahy</t>
  </si>
  <si>
    <t>1029389031</t>
  </si>
  <si>
    <t>645</t>
  </si>
  <si>
    <t>777511181</t>
  </si>
  <si>
    <t>Příplatek k cenám krycí stěrky za zvýšenou pracnost provádění podlahových soklíků</t>
  </si>
  <si>
    <t>912272587</t>
  </si>
  <si>
    <t>646</t>
  </si>
  <si>
    <t>777622101</t>
  </si>
  <si>
    <t>Uzavírací polyuretanový barevný nátěr podlahy</t>
  </si>
  <si>
    <t>1965063328</t>
  </si>
  <si>
    <t>647</t>
  </si>
  <si>
    <t>777612151</t>
  </si>
  <si>
    <t>Příplatek k cenám uzavíracího nátěru za za zvýšenou pracnost provádění podlahových soklíků</t>
  </si>
  <si>
    <t>-346139852</t>
  </si>
  <si>
    <t>648</t>
  </si>
  <si>
    <t>777911111</t>
  </si>
  <si>
    <t>Tuhé napojení lité podlahy na stěnu nebo sokl</t>
  </si>
  <si>
    <t>1458860055</t>
  </si>
  <si>
    <t>649</t>
  </si>
  <si>
    <t>777911-R</t>
  </si>
  <si>
    <t xml:space="preserve">Dodávka a montáž soklové lišty </t>
  </si>
  <si>
    <t>-48799810</t>
  </si>
  <si>
    <t>m.č. 1.01</t>
  </si>
  <si>
    <t>30,06</t>
  </si>
  <si>
    <t>m.č. 1.09</t>
  </si>
  <si>
    <t>12,2</t>
  </si>
  <si>
    <t>68,01</t>
  </si>
  <si>
    <t>m.č. 5.41</t>
  </si>
  <si>
    <t>23,9</t>
  </si>
  <si>
    <t>m.č. 5.22+23</t>
  </si>
  <si>
    <t>87,85+56,88</t>
  </si>
  <si>
    <t>38,65</t>
  </si>
  <si>
    <t>m.č. 1.31</t>
  </si>
  <si>
    <t>30,98</t>
  </si>
  <si>
    <t>m.č. 1.72</t>
  </si>
  <si>
    <t>m.č. 1.02</t>
  </si>
  <si>
    <t>201,36</t>
  </si>
  <si>
    <t>m.č. 5.34</t>
  </si>
  <si>
    <t>58,8</t>
  </si>
  <si>
    <t>650</t>
  </si>
  <si>
    <t>777911-R1</t>
  </si>
  <si>
    <t xml:space="preserve">Dodávka a montáž soklové nerezové lišty </t>
  </si>
  <si>
    <t>123273888</t>
  </si>
  <si>
    <t>651</t>
  </si>
  <si>
    <t>998777114</t>
  </si>
  <si>
    <t>Přesun hmot tonážní pro podlahy lité s omezením mechanizace v objektech v přes 24 do 36 m</t>
  </si>
  <si>
    <t>-254783422</t>
  </si>
  <si>
    <t>652</t>
  </si>
  <si>
    <t>998777193</t>
  </si>
  <si>
    <t>Příplatek k přesunu hmot tonážnímu pro podlahy lité za zvětšený přesun do 500 m</t>
  </si>
  <si>
    <t>-1386609284</t>
  </si>
  <si>
    <t>781</t>
  </si>
  <si>
    <t>Dokončovací práce - obklady</t>
  </si>
  <si>
    <t>653</t>
  </si>
  <si>
    <t>781111011</t>
  </si>
  <si>
    <t>Ometení (oprášení) stěny při přípravě podkladu</t>
  </si>
  <si>
    <t>-1817228386</t>
  </si>
  <si>
    <t>(2,2*2+1,1*2)*3,0</t>
  </si>
  <si>
    <t>(1,15*2+1,9*2)*3,0</t>
  </si>
  <si>
    <t>m.č. 1.28+1.31+1.41+1.45</t>
  </si>
  <si>
    <t>(0,8+1,3)*1,5</t>
  </si>
  <si>
    <t>(0,65+2,0)*1,5</t>
  </si>
  <si>
    <t>2,5*1,5</t>
  </si>
  <si>
    <t>(0,8+1,6)*1,5</t>
  </si>
  <si>
    <t>(1,3+1,0)*1,5</t>
  </si>
  <si>
    <t>(1,0+1,2)*1,5</t>
  </si>
  <si>
    <t>654</t>
  </si>
  <si>
    <t>781121011</t>
  </si>
  <si>
    <t>Nátěr penetrační na stěnu</t>
  </si>
  <si>
    <t>343632498</t>
  </si>
  <si>
    <t>655</t>
  </si>
  <si>
    <t>781131112</t>
  </si>
  <si>
    <t>Izolace pod obklad nátěrem nebo stěrkou ve dvou vrstvách</t>
  </si>
  <si>
    <t>859723581</t>
  </si>
  <si>
    <t>Poznámka k položce:_x000D_
bude uřpesněno na stavbě</t>
  </si>
  <si>
    <t>656</t>
  </si>
  <si>
    <t>781131232</t>
  </si>
  <si>
    <t>Izolace pod obklad těsnícími pásy pro styčné nebo dilatační spáry</t>
  </si>
  <si>
    <t>436713179</t>
  </si>
  <si>
    <t>120*1,5</t>
  </si>
  <si>
    <t>(2+3*2*4)*1,5</t>
  </si>
  <si>
    <t>3,0*4*2</t>
  </si>
  <si>
    <t>1,5*19</t>
  </si>
  <si>
    <t>657</t>
  </si>
  <si>
    <t>781131241</t>
  </si>
  <si>
    <t>Izolace pod obklad těsnícími pásy vnitřní kout</t>
  </si>
  <si>
    <t>-1189872032</t>
  </si>
  <si>
    <t>(2+3*2*4)*2</t>
  </si>
  <si>
    <t>658</t>
  </si>
  <si>
    <t>781131242</t>
  </si>
  <si>
    <t>Izolace pod obklad těsnícími pásy vnější roh</t>
  </si>
  <si>
    <t>-622472892</t>
  </si>
  <si>
    <t>659</t>
  </si>
  <si>
    <t>781131264</t>
  </si>
  <si>
    <t>Izolace pod obklad těsnícími pásy mezi podlahou a stěnou</t>
  </si>
  <si>
    <t>-287729047</t>
  </si>
  <si>
    <t>m.č. 1.40+1.34</t>
  </si>
  <si>
    <t>1,9*2+1,15*2</t>
  </si>
  <si>
    <t>1,1*2+2,2*2</t>
  </si>
  <si>
    <t>(0,8+1,3)</t>
  </si>
  <si>
    <t>(0,65+2,0)</t>
  </si>
  <si>
    <t>2,5</t>
  </si>
  <si>
    <t>(0,8+1,6)</t>
  </si>
  <si>
    <t>(1,3+1,0)</t>
  </si>
  <si>
    <t>(1,0+1,2)</t>
  </si>
  <si>
    <t>660</t>
  </si>
  <si>
    <t>781151031</t>
  </si>
  <si>
    <t>Celoplošné vyrovnání podkladu stěrkou tl 3 mm</t>
  </si>
  <si>
    <t>204441960</t>
  </si>
  <si>
    <t>661</t>
  </si>
  <si>
    <t>781472213</t>
  </si>
  <si>
    <t>Montáž obkladů keramických hladkých lepených cementovým flexibilním lepidlem přes 2 do 4 ks/m2</t>
  </si>
  <si>
    <t>1447428636</t>
  </si>
  <si>
    <t>662</t>
  </si>
  <si>
    <t>59761703</t>
  </si>
  <si>
    <t>obklad keramický nemrazuvzdorný povrch hladký/lesklý tl do 10mm přes 2 do 4ks/m2</t>
  </si>
  <si>
    <t>-2068714194</t>
  </si>
  <si>
    <t>340,95*1,25 'Přepočtené koeficientem množství</t>
  </si>
  <si>
    <t>663</t>
  </si>
  <si>
    <t>781472291</t>
  </si>
  <si>
    <t>Příplatek k montáži obkladů keramických lepených cementovým flexibilním lepidlem za plochu do 10 m2</t>
  </si>
  <si>
    <t>-1680461717</t>
  </si>
  <si>
    <t>664</t>
  </si>
  <si>
    <t>781492211</t>
  </si>
  <si>
    <t>Montáž profilů rohových lepených flexibilním cementovým lepidlem</t>
  </si>
  <si>
    <t>1187990421</t>
  </si>
  <si>
    <t>+0,15</t>
  </si>
  <si>
    <t>0,15</t>
  </si>
  <si>
    <t>0,2*2</t>
  </si>
  <si>
    <t>1,5*12</t>
  </si>
  <si>
    <t>665</t>
  </si>
  <si>
    <t>19416006</t>
  </si>
  <si>
    <t>lišta ukončovací z eloxovaného hliníku 12,5mm</t>
  </si>
  <si>
    <t>-1175814205</t>
  </si>
  <si>
    <t>234,85*1,15 'Přepočtené koeficientem množství</t>
  </si>
  <si>
    <t>666</t>
  </si>
  <si>
    <t>781495115</t>
  </si>
  <si>
    <t>Spárování vnitřních obkladů silikonem</t>
  </si>
  <si>
    <t>-840016812</t>
  </si>
  <si>
    <t>52,5+42,765</t>
  </si>
  <si>
    <t>667</t>
  </si>
  <si>
    <t>781495122</t>
  </si>
  <si>
    <t>Separační provazec do pružných spar průměru 4 mm</t>
  </si>
  <si>
    <t>98783516</t>
  </si>
  <si>
    <t>182,04</t>
  </si>
  <si>
    <t>97,59</t>
  </si>
  <si>
    <t>95,265</t>
  </si>
  <si>
    <t>668</t>
  </si>
  <si>
    <t>781495142</t>
  </si>
  <si>
    <t>Průnik obkladem kruhový přes DN 30 do DN 90</t>
  </si>
  <si>
    <t>716567687</t>
  </si>
  <si>
    <t xml:space="preserve">Poznámka k položce:_x000D_
bude uřpesněno na stavbě </t>
  </si>
  <si>
    <t>8*3</t>
  </si>
  <si>
    <t>669</t>
  </si>
  <si>
    <t>781495143</t>
  </si>
  <si>
    <t>Průnik obkladem kruhový přes DN 90</t>
  </si>
  <si>
    <t>788766500</t>
  </si>
  <si>
    <t>781495184</t>
  </si>
  <si>
    <t>Řezání pracnější rovné keramických obkladaček</t>
  </si>
  <si>
    <t>-965186287</t>
  </si>
  <si>
    <t>155,64+10,5</t>
  </si>
  <si>
    <t xml:space="preserve">1,5*2" 5 NP roh </t>
  </si>
  <si>
    <t>671</t>
  </si>
  <si>
    <t>781571131</t>
  </si>
  <si>
    <t>Montáž keramických obkladů ostění šířky do 200 mm lepených flexibilním lepidlem</t>
  </si>
  <si>
    <t>-402865004</t>
  </si>
  <si>
    <t>672</t>
  </si>
  <si>
    <t>-1402773691</t>
  </si>
  <si>
    <t>10,5*0,2</t>
  </si>
  <si>
    <t>2,1*1,25 'Přepočtené koeficientem množství</t>
  </si>
  <si>
    <t>673</t>
  </si>
  <si>
    <t>781674113</t>
  </si>
  <si>
    <t>Montáž keramických obkladů parapetů š přes 150 do 200 mm lepených flexibilním lepidlem</t>
  </si>
  <si>
    <t>-1863884021</t>
  </si>
  <si>
    <t>674</t>
  </si>
  <si>
    <t>-1075737276</t>
  </si>
  <si>
    <t>201,25*0,2</t>
  </si>
  <si>
    <t>40,25*1,25 'Přepočtené koeficientem množství</t>
  </si>
  <si>
    <t>675</t>
  </si>
  <si>
    <t>998781114</t>
  </si>
  <si>
    <t>Přesun hmot tonážní pro obklady keramické s omezením mechanizace v objektech v přes 24 do 36 m</t>
  </si>
  <si>
    <t>2064420426</t>
  </si>
  <si>
    <t>676</t>
  </si>
  <si>
    <t>998781193</t>
  </si>
  <si>
    <t>Příplatek k přesunu hmot tonážnímu pro obklady keramické za zvětšený přesun do 500 m</t>
  </si>
  <si>
    <t>1621544557</t>
  </si>
  <si>
    <t>781.1</t>
  </si>
  <si>
    <t>Dokončovací práce - obklady v učebnách</t>
  </si>
  <si>
    <t>677</t>
  </si>
  <si>
    <t>765492748</t>
  </si>
  <si>
    <t>m.č. 1.55+56</t>
  </si>
  <si>
    <t>(1,1+1,7)*1,5</t>
  </si>
  <si>
    <t>(1,5)*1,5</t>
  </si>
  <si>
    <t>M.Č. 2.04-2.07</t>
  </si>
  <si>
    <t>(0,97+0,6)*1,5</t>
  </si>
  <si>
    <t>(1,15+1,5)*1,5</t>
  </si>
  <si>
    <t>(1,0+1,5)*1,5</t>
  </si>
  <si>
    <t>m.č. 2.19</t>
  </si>
  <si>
    <t>1,6*1,5</t>
  </si>
  <si>
    <t>m.č. 2.31</t>
  </si>
  <si>
    <t>(1,1+1,5)*1,5</t>
  </si>
  <si>
    <t>M.Č. 3.04-3.07</t>
  </si>
  <si>
    <t>m.č. 3.33</t>
  </si>
  <si>
    <t>m.č. 4.35+4.36</t>
  </si>
  <si>
    <t>(1,0+0,6)*1,5</t>
  </si>
  <si>
    <t>1,5*1,5</t>
  </si>
  <si>
    <t>m.č 4.51</t>
  </si>
  <si>
    <t>678</t>
  </si>
  <si>
    <t>289338495</t>
  </si>
  <si>
    <t>679</t>
  </si>
  <si>
    <t>-1996531770</t>
  </si>
  <si>
    <t>680</t>
  </si>
  <si>
    <t>216511164</t>
  </si>
  <si>
    <t>(1,1+1,7)</t>
  </si>
  <si>
    <t>(1,5)</t>
  </si>
  <si>
    <t>(0,97+0,6)</t>
  </si>
  <si>
    <t>(1,15+1,5)</t>
  </si>
  <si>
    <t>(1,0+1,5)</t>
  </si>
  <si>
    <t>1,6</t>
  </si>
  <si>
    <t>(1,1+1,5)</t>
  </si>
  <si>
    <t>(1,0+0,6)</t>
  </si>
  <si>
    <t>1,5</t>
  </si>
  <si>
    <t>681</t>
  </si>
  <si>
    <t>-1672394797</t>
  </si>
  <si>
    <t>682</t>
  </si>
  <si>
    <t>-373576356</t>
  </si>
  <si>
    <t>683</t>
  </si>
  <si>
    <t>1584564416</t>
  </si>
  <si>
    <t>72,135*1,25 'Přepočtené koeficientem množství</t>
  </si>
  <si>
    <t>684</t>
  </si>
  <si>
    <t>-641719164</t>
  </si>
  <si>
    <t>685</t>
  </si>
  <si>
    <t>176686391</t>
  </si>
  <si>
    <t>686</t>
  </si>
  <si>
    <t>19416013</t>
  </si>
  <si>
    <t>lišta ukončovací nerezová 12,5mm</t>
  </si>
  <si>
    <t>1348589332</t>
  </si>
  <si>
    <t>48,09*1,15 'Přepočtené koeficientem množství</t>
  </si>
  <si>
    <t>687</t>
  </si>
  <si>
    <t>-373294861</t>
  </si>
  <si>
    <t>vodorovně</t>
  </si>
  <si>
    <t>48,09*2</t>
  </si>
  <si>
    <t>svisle</t>
  </si>
  <si>
    <t>1,5*3*2</t>
  </si>
  <si>
    <t>1,5*3*4</t>
  </si>
  <si>
    <t>1,5*3*5</t>
  </si>
  <si>
    <t>(1,5)*2</t>
  </si>
  <si>
    <t>1,5*3*3</t>
  </si>
  <si>
    <t>1,5*2*2</t>
  </si>
  <si>
    <t>688</t>
  </si>
  <si>
    <t>-934774650</t>
  </si>
  <si>
    <t>689</t>
  </si>
  <si>
    <t>1417065772</t>
  </si>
  <si>
    <t>22*3</t>
  </si>
  <si>
    <t>1662633824</t>
  </si>
  <si>
    <t>691</t>
  </si>
  <si>
    <t>781495211</t>
  </si>
  <si>
    <t>Čištění vnitřních ploch stěn po provedení obkladu chemickými prostředky</t>
  </si>
  <si>
    <t>1899005034</t>
  </si>
  <si>
    <t>692</t>
  </si>
  <si>
    <t>977076875</t>
  </si>
  <si>
    <t>693</t>
  </si>
  <si>
    <t>-2044753546</t>
  </si>
  <si>
    <t>783</t>
  </si>
  <si>
    <t>Dokončovací práce - nátěry</t>
  </si>
  <si>
    <t>694</t>
  </si>
  <si>
    <t>763R06</t>
  </si>
  <si>
    <t>Provedení ze skladby P01</t>
  </si>
  <si>
    <t>1710326507</t>
  </si>
  <si>
    <t>241,92</t>
  </si>
  <si>
    <t>695</t>
  </si>
  <si>
    <t>783301313</t>
  </si>
  <si>
    <t>Odmaštění zámečnických konstrukcí ředidlovým odmašťovačem</t>
  </si>
  <si>
    <t>1101703063</t>
  </si>
  <si>
    <t xml:space="preserve">"ocelová konstrukce světlíků - očištění a příprava </t>
  </si>
  <si>
    <t>696</t>
  </si>
  <si>
    <t>783801-R</t>
  </si>
  <si>
    <t>Povrchová úprava a dokončovací práce pohledového betonu - impregnace - ze skladby STR01</t>
  </si>
  <si>
    <t>-959191618</t>
  </si>
  <si>
    <t>m.č. 1.01-1.07+1.09-1.10</t>
  </si>
  <si>
    <t>50,84+580,38+201,36+36,2+24,57+27,5+38,78+38,78+7,98+195,63</t>
  </si>
  <si>
    <t>m.č. 1.17+1.24-1.25</t>
  </si>
  <si>
    <t>20,13+13,94+15,84</t>
  </si>
  <si>
    <t>m.č. 1.54-1.59</t>
  </si>
  <si>
    <t>34,01+60,04+169,78+20,19+27,19+3,03</t>
  </si>
  <si>
    <t>m.č. 1.69-1.72</t>
  </si>
  <si>
    <t>3,79+13,95+120+60</t>
  </si>
  <si>
    <t>67,15+67,92+66+68,03+90,97+38,71+3,42*2</t>
  </si>
  <si>
    <t>82,53+82,79+27,38+28,79+28,79+28,79+14,86+12,95+12,95+14,86+14,86+12,95+25,73+82,79+38,71+3,42*2</t>
  </si>
  <si>
    <t>22,95+60,89+48,67+65,94+68,03+44,79+43,34+81,72</t>
  </si>
  <si>
    <t>16,99+49,83+67,92+66+68,03+82,79+82,8+5,1+38,71+3,42*2</t>
  </si>
  <si>
    <t>41,71+30,6+27,4+12,96+16,29+18,87+35,44+39,2+12,96+14,87+28,82+27,4+82,79+38,71+3,42*2</t>
  </si>
  <si>
    <t>22,95+62,43+28,9+25,98+24,61+24,61+24,61+25,3+24,11+44,79+43,34+80,43</t>
  </si>
  <si>
    <t>30,83+30,83+68,65+16,8+14,82+16,69+24,61+24,61+26,4+26,4+17,04+15,51+15,84+82,86+5,1+3,42*2+38,71</t>
  </si>
  <si>
    <t>+25,85+15,11+34,05+20,83+27,22+30,39+77,36+165,07+79,07+38,77+3,42*2</t>
  </si>
  <si>
    <t>25,95+62,43+28,91+18,06+14,82+16,69+24,61+24,61+25,3+24,11+89,16+79,77</t>
  </si>
  <si>
    <t xml:space="preserve">5np </t>
  </si>
  <si>
    <t>38,81+5,42*2+99,55+106,91+24+24,61+24,61+24,61+17,38+15,16+15,84</t>
  </si>
  <si>
    <t>39,07+3,42*2+264,42+164,05+64,84+5,1+41,5+33,8</t>
  </si>
  <si>
    <t>m.č.1.26-1.32</t>
  </si>
  <si>
    <t>75,95+16,77+74,07+11,2+11,76+53,83+36,41</t>
  </si>
  <si>
    <t>m.č.1.41</t>
  </si>
  <si>
    <t>37,5</t>
  </si>
  <si>
    <t>m.č.1.43-1.45</t>
  </si>
  <si>
    <t>45,29+21,63+86,05</t>
  </si>
  <si>
    <t>697</t>
  </si>
  <si>
    <t>783801-R1</t>
  </si>
  <si>
    <t xml:space="preserve">Zajištění protiskluzu na shodiště </t>
  </si>
  <si>
    <t>-38413881</t>
  </si>
  <si>
    <t>1,5*21*2</t>
  </si>
  <si>
    <t>1,5*26*4</t>
  </si>
  <si>
    <t>1,5*28*2*4</t>
  </si>
  <si>
    <t>1,5*28</t>
  </si>
  <si>
    <t>698</t>
  </si>
  <si>
    <t>783801-R2</t>
  </si>
  <si>
    <t xml:space="preserve">Povrchová úprava betonového schodiště </t>
  </si>
  <si>
    <t>679956103</t>
  </si>
  <si>
    <t>18,26*3+6</t>
  </si>
  <si>
    <t>11,87*4</t>
  </si>
  <si>
    <t>17,82*4*2</t>
  </si>
  <si>
    <t>699</t>
  </si>
  <si>
    <t>7838131-R</t>
  </si>
  <si>
    <t>Provedení polyuretanové stěrky na stěny dle popisu PD vč. fabionu</t>
  </si>
  <si>
    <t>-2122606754</t>
  </si>
  <si>
    <t>475,36*3,0</t>
  </si>
  <si>
    <t xml:space="preserve">-217,71" předstěna s obkladem </t>
  </si>
  <si>
    <t>m.č. 1.16+1.64+65</t>
  </si>
  <si>
    <t>(14,76+8,51+8,81)*3,0</t>
  </si>
  <si>
    <t>m.č. 2.49+2.13+2.14</t>
  </si>
  <si>
    <t>(9,14+8,51+8,81)*3,0</t>
  </si>
  <si>
    <t>m.č. 3.55+3.15+3.16</t>
  </si>
  <si>
    <t>m.č. 4.58+4.21+4.22</t>
  </si>
  <si>
    <t>m.č. 5.31</t>
  </si>
  <si>
    <t>8,91*3,0</t>
  </si>
  <si>
    <t xml:space="preserve">-40,0425" předstěny a obklad </t>
  </si>
  <si>
    <t xml:space="preserve"> m.č. 1.35+1.37+1.39</t>
  </si>
  <si>
    <t>(11,72+6,2+11,69)*3,0</t>
  </si>
  <si>
    <t>(6,01*3+6,31+6,14)*3,0</t>
  </si>
  <si>
    <t>700</t>
  </si>
  <si>
    <t>78363.6</t>
  </si>
  <si>
    <t>Provedení impregnačního nátěru na schodiště dle PD ozn skladba P11</t>
  </si>
  <si>
    <t>1946118105</t>
  </si>
  <si>
    <t>m.č.001</t>
  </si>
  <si>
    <t>10,99</t>
  </si>
  <si>
    <t>m.č.011</t>
  </si>
  <si>
    <t>14,38/2</t>
  </si>
  <si>
    <t>m.č.1.04</t>
  </si>
  <si>
    <t>m.č.170</t>
  </si>
  <si>
    <t>13,95</t>
  </si>
  <si>
    <t>m.č.215</t>
  </si>
  <si>
    <t>m.č.202</t>
  </si>
  <si>
    <t>16,65</t>
  </si>
  <si>
    <t>m.č.232</t>
  </si>
  <si>
    <t>m.č.357</t>
  </si>
  <si>
    <t>38,47/2</t>
  </si>
  <si>
    <t>701</t>
  </si>
  <si>
    <t>763R05</t>
  </si>
  <si>
    <t xml:space="preserve">Bezprašný nátěr vč. broušení </t>
  </si>
  <si>
    <t>1527940969</t>
  </si>
  <si>
    <t>m.č.014-16</t>
  </si>
  <si>
    <t>17,54+28,58+51,74</t>
  </si>
  <si>
    <t>m.č.502-503</t>
  </si>
  <si>
    <t>3,42+3,42</t>
  </si>
  <si>
    <t>m.č.520-521</t>
  </si>
  <si>
    <t>5,1" strop m.č. 5.33</t>
  </si>
  <si>
    <t>702</t>
  </si>
  <si>
    <t>7838131-R2</t>
  </si>
  <si>
    <t xml:space="preserve">Provedení bezesprašnéh nátěru na bázi epoxidových pryskyřic </t>
  </si>
  <si>
    <t>-85677449</t>
  </si>
  <si>
    <t>9,3*5</t>
  </si>
  <si>
    <t>7,5*26,45*4</t>
  </si>
  <si>
    <t xml:space="preserve">ze skladby P05 - podlaha +strop </t>
  </si>
  <si>
    <t>5,04*2</t>
  </si>
  <si>
    <t>(3,42+3,42+3,42+3,42)*2</t>
  </si>
  <si>
    <t>784</t>
  </si>
  <si>
    <t>Dokončovací práce - malby a tapety</t>
  </si>
  <si>
    <t>703</t>
  </si>
  <si>
    <t>784111001</t>
  </si>
  <si>
    <t>Oprášení (ometení ) podkladu v místnostech v do 3,80 m</t>
  </si>
  <si>
    <t>177306053</t>
  </si>
  <si>
    <t>290,925</t>
  </si>
  <si>
    <t>4028,69*2</t>
  </si>
  <si>
    <t>9303,62*2</t>
  </si>
  <si>
    <t>704</t>
  </si>
  <si>
    <t>784181101</t>
  </si>
  <si>
    <t>Základní akrylátová jednonásobná bezbarvá penetrace podkladu v místnostech v do 3,80 m</t>
  </si>
  <si>
    <t>677414487</t>
  </si>
  <si>
    <t>705</t>
  </si>
  <si>
    <t>784211101</t>
  </si>
  <si>
    <t>Dvojnásobné bílé malby ze směsí za mokra výborně oděruvzdorných v místnostech v do 3,80 m</t>
  </si>
  <si>
    <t>1737907899</t>
  </si>
  <si>
    <t>786</t>
  </si>
  <si>
    <t>Dokončovací práce - čalounické úpravy</t>
  </si>
  <si>
    <t>706</t>
  </si>
  <si>
    <t>786R100</t>
  </si>
  <si>
    <t>Dodávka a montáž požární uzávěr ve formě speciální textilní rolety 2 950 x 3 290 mm ozn. PR01</t>
  </si>
  <si>
    <t>-1813969712</t>
  </si>
  <si>
    <t>dle popisu tabulk výrobků</t>
  </si>
  <si>
    <t>707</t>
  </si>
  <si>
    <t>786R101</t>
  </si>
  <si>
    <t>Dodávka a montáž požární uzávěr ve formě speciální textilní rolety 7 600 x 3 290 mm ozn. PR02</t>
  </si>
  <si>
    <t>1777578245</t>
  </si>
  <si>
    <t>708</t>
  </si>
  <si>
    <t>786R102</t>
  </si>
  <si>
    <t>Dodávka a montáž požární uzávěr ve formě speciální textilní rolety 7550 x 3 290 mm ozn. PR03</t>
  </si>
  <si>
    <t>-1109091847</t>
  </si>
  <si>
    <t>709</t>
  </si>
  <si>
    <t>786R103</t>
  </si>
  <si>
    <t>Dodávka a montáž požární uzávěr ve formě speciální textilní rolety 8400 x 2950 mm ozn. PR04</t>
  </si>
  <si>
    <t>-376179442</t>
  </si>
  <si>
    <t>710</t>
  </si>
  <si>
    <t>998786203</t>
  </si>
  <si>
    <t>Přesun hmot procentní pro stínění a čalounické úpravy v objektech v přes 12 do 24 m</t>
  </si>
  <si>
    <t>1506917517</t>
  </si>
  <si>
    <t>998786292</t>
  </si>
  <si>
    <t>Příplatek k přesunu hmot procentnímu pro stínění a čalounické úpravy za zvětšený přesun do 100 m</t>
  </si>
  <si>
    <t>1323912044</t>
  </si>
  <si>
    <t>HZS</t>
  </si>
  <si>
    <t>Hodinové zúčtovací sazby</t>
  </si>
  <si>
    <t>HZS1292</t>
  </si>
  <si>
    <t>Hodinová zúčtovací sazba stavební dělník</t>
  </si>
  <si>
    <t>-1934095999</t>
  </si>
  <si>
    <t>Poznámka k položce:_x000D_
Položka obsahuje stavební přípomoci spojené s montáží vnitřních kabelových a jiných tras a úpravou stávajících rozvodů. Ochrana stávajcích sítí apod_x000D_
uvedený počet hodin v položce je maximální _x000D_
práce budou prováděny na pokyn TDS a zapsané v SD</t>
  </si>
  <si>
    <t xml:space="preserve">DEM - Demolice </t>
  </si>
  <si>
    <t xml:space="preserve">    8 - Vedení trubní dálková a přípojná</t>
  </si>
  <si>
    <t xml:space="preserve">    997 - Doprava suti a vybouraných hmot</t>
  </si>
  <si>
    <t>PSV - Práce a dodávky PSV</t>
  </si>
  <si>
    <t>131251106</t>
  </si>
  <si>
    <t>Hloubení jam nezapažených v hornině třídy těžitelnosti I skupiny 3 objem do 5000 m3 strojně</t>
  </si>
  <si>
    <t>1109849629</t>
  </si>
  <si>
    <t xml:space="preserve">" pro odtsranění kanálů a jímek </t>
  </si>
  <si>
    <t>(312-112)*1,0</t>
  </si>
  <si>
    <t xml:space="preserve">"kolem technologické jámy </t>
  </si>
  <si>
    <t>31*0,6*1,05</t>
  </si>
  <si>
    <t>" pro odbourání části techn. kanálu 0.12</t>
  </si>
  <si>
    <t>(1,0+4,2+1,0+18)*0,8*2,6</t>
  </si>
  <si>
    <t>(1,0+4,2+1,0+18)*1,5*2,6/2</t>
  </si>
  <si>
    <t xml:space="preserve">" pro další demolice </t>
  </si>
  <si>
    <t>(1,0*4+1,5+2,6+1,6*2)*0,8*3,37</t>
  </si>
  <si>
    <t>(3,05*2+6,5+2,6*5+2,0+2,3+1,6*2+16,1+1,0*12)*0,8*3,7</t>
  </si>
  <si>
    <t>(1,5+2,6+1,6*2+1,0*4)*1,8*3,37/2</t>
  </si>
  <si>
    <t>(3,05*2+6,5+2,6*5+2,0+2,3+1,6*2+16,1+1,0*12)*1,8*3,7/2</t>
  </si>
  <si>
    <t xml:space="preserve">"pro anglické dvorky </t>
  </si>
  <si>
    <t>(6,0+1,0*2)*0,8*2,0</t>
  </si>
  <si>
    <t>(13+1,0*2)*0,8*2,0</t>
  </si>
  <si>
    <t xml:space="preserve">"pod deskou </t>
  </si>
  <si>
    <t>1713*0,45</t>
  </si>
  <si>
    <t>-1055289767</t>
  </si>
  <si>
    <t xml:space="preserve">" odkop pro vybourání základu </t>
  </si>
  <si>
    <t>(18,1+39,5+18+37+54,5+35,9)*0,6*0,8*2</t>
  </si>
  <si>
    <t>139951123</t>
  </si>
  <si>
    <t>Bourání kcí v hloubených vykopávkách ze zdiva ze ŽB nebo předpjatého strojně</t>
  </si>
  <si>
    <t>1483483265</t>
  </si>
  <si>
    <t xml:space="preserve"> ŽB PATKY </t>
  </si>
  <si>
    <t>1,5*1,5*0,8*9</t>
  </si>
  <si>
    <t>1,5*1,97*0,8*7</t>
  </si>
  <si>
    <t>1,3*1,6*0,8*16</t>
  </si>
  <si>
    <t>1,5*1,35*0,8*2</t>
  </si>
  <si>
    <t>1,3*1,35*0,8*4</t>
  </si>
  <si>
    <t>-767978601</t>
  </si>
  <si>
    <t>1574,392+194,88+68,228</t>
  </si>
  <si>
    <t>1933681825</t>
  </si>
  <si>
    <t xml:space="preserve">(1574,392+194,88+68,228)*0,7" recyklace </t>
  </si>
  <si>
    <t>1010860257</t>
  </si>
  <si>
    <t>1837,5</t>
  </si>
  <si>
    <t>1837,5*10 'Přepočtené koeficientem množství</t>
  </si>
  <si>
    <t>171201221</t>
  </si>
  <si>
    <t>Poplatek za uložení na skládce (skládkovné) zeminy a kamení kód odpadu 17 05 04</t>
  </si>
  <si>
    <t>-184824600</t>
  </si>
  <si>
    <t>(1574,392+194,88)*1,8*0,3</t>
  </si>
  <si>
    <t>1936235327</t>
  </si>
  <si>
    <t>(1574,392+194,88)*1,8*0,7</t>
  </si>
  <si>
    <t>997013602</t>
  </si>
  <si>
    <t>Poplatek za uložení na skládce (skládkovné) stavebního odpadu železobetonového kód odpadu 17 01 01</t>
  </si>
  <si>
    <t>-1631741438</t>
  </si>
  <si>
    <t>68,228*2,4</t>
  </si>
  <si>
    <t>Vedení trubní dálková a přípojná</t>
  </si>
  <si>
    <t>890311851</t>
  </si>
  <si>
    <t>Bourání šachet ze ŽB strojně obestavěného prostoru do 1,5 m3</t>
  </si>
  <si>
    <t>322445211</t>
  </si>
  <si>
    <t>" anglické dvork y</t>
  </si>
  <si>
    <t>2,0*0,7*2,0*5</t>
  </si>
  <si>
    <t>1,6*0,7*2,0*2</t>
  </si>
  <si>
    <t>890351851</t>
  </si>
  <si>
    <t>Bourání šachet ze ŽB strojně obestavěného prostoru přes 3 do 5 m3</t>
  </si>
  <si>
    <t>-1691081263</t>
  </si>
  <si>
    <t xml:space="preserve">" bourání technologických jam a kanálů </t>
  </si>
  <si>
    <t>87,62*0,85</t>
  </si>
  <si>
    <t>24,45*2,05</t>
  </si>
  <si>
    <t>961055111</t>
  </si>
  <si>
    <t>Bourání základů ze ŽB</t>
  </si>
  <si>
    <t>-556759122</t>
  </si>
  <si>
    <t xml:space="preserve">" základový pas /práh </t>
  </si>
  <si>
    <t>(8,55*2+8,65*3+8,2)*0,3*0,8</t>
  </si>
  <si>
    <t>(5,575+5,6*3+5,5*2)*0,3*0,8</t>
  </si>
  <si>
    <t>(5,5*2+5,6*3+5,575)*0,45*0,8</t>
  </si>
  <si>
    <t>(2,525*2+3,0*2+3,275+1,72)*0,45*0,8</t>
  </si>
  <si>
    <t>(5,585+5,6*2+5,5*2+8,52+8,2+8,927)*0,45*0,8</t>
  </si>
  <si>
    <t xml:space="preserve">" patky </t>
  </si>
  <si>
    <t>962052211</t>
  </si>
  <si>
    <t>Bourání zdiva nadzákladového ze ŽB přes 1 m3</t>
  </si>
  <si>
    <t>1909774691</t>
  </si>
  <si>
    <t xml:space="preserve">" strojovna UT </t>
  </si>
  <si>
    <t>(4,18+2,7+2,5)*0,2*3,12</t>
  </si>
  <si>
    <t>(1,6+1,5)*0,45*3,12</t>
  </si>
  <si>
    <t>2,6*0,45*3,12</t>
  </si>
  <si>
    <t>(1,08+1,15)*0,45*3,12</t>
  </si>
  <si>
    <t>" technologický kanál m.č. 0.12</t>
  </si>
  <si>
    <t>(0,98+3,525+17,505+0,975)*0,45*2,0</t>
  </si>
  <si>
    <t>" učebna 0.05</t>
  </si>
  <si>
    <t>(1,3+5,45)*0,3*3,425</t>
  </si>
  <si>
    <t>(3,05*2+6,475+2,6*4+2,0+2,3+1,525+1,62+16,1+2,6)*0,45*3,425</t>
  </si>
  <si>
    <t xml:space="preserve">" odbourání koruny zdiva </t>
  </si>
  <si>
    <t>strojovna UT m.č. 0.09 - 0.11</t>
  </si>
  <si>
    <t>(5,055+9,025+9,405+5,28+6,385+6,41)*0,45*0,45</t>
  </si>
  <si>
    <t>(4,2+1,055+1,55+4,83)*0,3*0,45</t>
  </si>
  <si>
    <t>(2,55+16,525)*0,45*0,45</t>
  </si>
  <si>
    <t>rozvodna NN a strojovna VZT, učebna  m.č.  0.01-0.08</t>
  </si>
  <si>
    <t>(4,9*3+3,4+2,97+2,65+3,325+4,9*2)*0,45*0,45</t>
  </si>
  <si>
    <t>"příčky rozvodna a učebna m.č. 0.01-0.08</t>
  </si>
  <si>
    <t>1,5*3,425*0,1</t>
  </si>
  <si>
    <t>-0,9*2,0*0,1</t>
  </si>
  <si>
    <t>(2,153+2,0+3,425*4+25,7)*3,425*0,15</t>
  </si>
  <si>
    <t>-(0,9*2,0+1,7*2,0+1,5*2,0+1,8*2,0*4)*0,15</t>
  </si>
  <si>
    <t xml:space="preserve">"osttaní nepotřebné části 1 PP </t>
  </si>
  <si>
    <t>962052314</t>
  </si>
  <si>
    <t>Bourání pilířů ze ŽB</t>
  </si>
  <si>
    <t>-2135519349</t>
  </si>
  <si>
    <t xml:space="preserve">" sloupy </t>
  </si>
  <si>
    <t>0,45*0,6*2,8*7</t>
  </si>
  <si>
    <t>963042819</t>
  </si>
  <si>
    <t>Bourání schodišťových stupňů betonových zhotovených na místě</t>
  </si>
  <si>
    <t>1439618084</t>
  </si>
  <si>
    <t>2,0*4" m.č. 0.03</t>
  </si>
  <si>
    <t>963051113</t>
  </si>
  <si>
    <t>Bourání ŽB stropů deskových tl přes 80 mm</t>
  </si>
  <si>
    <t>1712796324</t>
  </si>
  <si>
    <t>" deska nad 0.12</t>
  </si>
  <si>
    <t>3,525*17,505*0,25</t>
  </si>
  <si>
    <t>963051213</t>
  </si>
  <si>
    <t>Bourání ŽB stropů žebrových s viditelnými trámy</t>
  </si>
  <si>
    <t>-573835196</t>
  </si>
  <si>
    <t>"dle výkresu bouracích prací 1PP řez A-A</t>
  </si>
  <si>
    <t xml:space="preserve">rozvodna </t>
  </si>
  <si>
    <t>36,45*6,475*0,14</t>
  </si>
  <si>
    <t xml:space="preserve">" žebra </t>
  </si>
  <si>
    <t>5,575*0,45*0,4*10</t>
  </si>
  <si>
    <t>strojovna</t>
  </si>
  <si>
    <t>9,025*6,655*0,25</t>
  </si>
  <si>
    <t>9,405*6,88*0,25</t>
  </si>
  <si>
    <t>5,755*0,45*0,27*3</t>
  </si>
  <si>
    <t>963053935</t>
  </si>
  <si>
    <t>Bourání ŽB schodišťových ramen monolitických zazděných oboustranně</t>
  </si>
  <si>
    <t>1883136423</t>
  </si>
  <si>
    <t>3,1*3,1</t>
  </si>
  <si>
    <t>5,0*1,0</t>
  </si>
  <si>
    <t>1,1*2,0" m.č. 0.03</t>
  </si>
  <si>
    <t>965043341</t>
  </si>
  <si>
    <t>Bourání podkladů pod dlažby betonových s potěrem nebo teracem tl do 100 mm pl přes 4 m2</t>
  </si>
  <si>
    <t>-869591375</t>
  </si>
  <si>
    <t xml:space="preserve">"vrchní beton </t>
  </si>
  <si>
    <t>45,9*54,395*0,1</t>
  </si>
  <si>
    <t>" v místě technologického kanálu m.č. 0.12 deska rozšířena na tl. 180mm</t>
  </si>
  <si>
    <t>17,505*3,525*0,08</t>
  </si>
  <si>
    <t>965043441</t>
  </si>
  <si>
    <t>Bourání podkladů pod dlažby betonových s potěrem nebo teracem tl do 150 mm pl přes 4 m2</t>
  </si>
  <si>
    <t>967560614</t>
  </si>
  <si>
    <t xml:space="preserve">" vybourání podlahy </t>
  </si>
  <si>
    <t>rozvodna a učebna m.č. 0.01-0.08</t>
  </si>
  <si>
    <t>(1,8+36,1+5,51+15,55+18,35+51,46+20,55+34,94)*0,15</t>
  </si>
  <si>
    <t xml:space="preserve">" vybourání kompletní skladby podlahy dle výkresu bouracích prací  </t>
  </si>
  <si>
    <t xml:space="preserve">Strojovna </t>
  </si>
  <si>
    <t>1,6*1,53*0,35</t>
  </si>
  <si>
    <t>2,6*1,6*0,35</t>
  </si>
  <si>
    <t>1,6*1,5*0,35</t>
  </si>
  <si>
    <t>tech. kanál m.č. 0.12</t>
  </si>
  <si>
    <t>0,98*2,6*0,35</t>
  </si>
  <si>
    <t>17,505*1,6*0,35</t>
  </si>
  <si>
    <t>3,05*6,575*0,35</t>
  </si>
  <si>
    <t>2,6*2,3*0,35*4</t>
  </si>
  <si>
    <t>2,0*2,3*0,35</t>
  </si>
  <si>
    <t>1,62*1,525*0,35</t>
  </si>
  <si>
    <t>16,1*1,5*0,35</t>
  </si>
  <si>
    <t>2,6*1,5*0,35</t>
  </si>
  <si>
    <t>965049111</t>
  </si>
  <si>
    <t>Příplatek k bourání betonových mazanin za bourání mazanin se svařovanou sítí tl do 100 mm</t>
  </si>
  <si>
    <t>-1505808378</t>
  </si>
  <si>
    <t>965049112</t>
  </si>
  <si>
    <t>Příplatek k bourání betonových mazanin za bourání mazanin se svařovanou sítí tl přes 100 mm</t>
  </si>
  <si>
    <t>-58974873</t>
  </si>
  <si>
    <t>965081213</t>
  </si>
  <si>
    <t>Bourání podlah z dlaždic keramických nebo xylolitových tl do 10 mm plochy přes 1 m2</t>
  </si>
  <si>
    <t>1923547391</t>
  </si>
  <si>
    <t>" m,č, 0.12</t>
  </si>
  <si>
    <t>43,59</t>
  </si>
  <si>
    <t>977211112</t>
  </si>
  <si>
    <t>Řezání stěnovou pilou betonových nebo ŽB kcí s výztuží průměru do 16 mm hl přes 200 do 350 mm</t>
  </si>
  <si>
    <t>-569343872</t>
  </si>
  <si>
    <t>3,12*8</t>
  </si>
  <si>
    <t>2,0*2</t>
  </si>
  <si>
    <t>3,425*20</t>
  </si>
  <si>
    <t>(5,055+9,025+9,405+5,28+6,385+6,41)</t>
  </si>
  <si>
    <t>(4,2+1,055+1,55+4,83)</t>
  </si>
  <si>
    <t>(2,55+16,525)</t>
  </si>
  <si>
    <t>(4,9*3+3,4+2,97+2,65+3,325+4,9*2)</t>
  </si>
  <si>
    <t>1,6+1,53</t>
  </si>
  <si>
    <t>2,6+1,6*2</t>
  </si>
  <si>
    <t>1,6+1,5</t>
  </si>
  <si>
    <t>2,6+16,605</t>
  </si>
  <si>
    <t>6,575</t>
  </si>
  <si>
    <t>(2,6+2,3*2)*4</t>
  </si>
  <si>
    <t>2,0+2,3</t>
  </si>
  <si>
    <t>1,62+1,525</t>
  </si>
  <si>
    <t>16,1+1,5*2</t>
  </si>
  <si>
    <t>2,6+1,5*2</t>
  </si>
  <si>
    <t>978011191</t>
  </si>
  <si>
    <t>Otlučení (osekání) vnitřní vápenné nebo vápenocementové omítky stropů v rozsahu přes 50 do 100 %</t>
  </si>
  <si>
    <t>-921327165</t>
  </si>
  <si>
    <t>35,55*5,575</t>
  </si>
  <si>
    <t>5,575*0,45*2*8</t>
  </si>
  <si>
    <t>(4,065+4,21+8,65)*5,755</t>
  </si>
  <si>
    <t>5,755*0,45*2*3</t>
  </si>
  <si>
    <t>978059541</t>
  </si>
  <si>
    <t>Odsekání a odebrání obkladů stěn z vnitřních obkládaček plochy přes 1 m2</t>
  </si>
  <si>
    <t>1814830376</t>
  </si>
  <si>
    <t>" m.č. 0.12</t>
  </si>
  <si>
    <t>(16,605*2+2,7*2)*2,0</t>
  </si>
  <si>
    <t xml:space="preserve">43,59 " strop </t>
  </si>
  <si>
    <t>Doprava suti a vybouraných hmot</t>
  </si>
  <si>
    <t>997006002</t>
  </si>
  <si>
    <t>Strojové třídění stavebního odpadu</t>
  </si>
  <si>
    <t>-25034095</t>
  </si>
  <si>
    <t>997006007</t>
  </si>
  <si>
    <t>Drcení stavebního odpadu ze zdiva z betonu železového s dopravou do 100 m a naložením</t>
  </si>
  <si>
    <t>-280723750</t>
  </si>
  <si>
    <t>997013002</t>
  </si>
  <si>
    <t>Vyklizení ulehlé suti z prostorů do 15 m2 s naložením z hl do 10 m</t>
  </si>
  <si>
    <t>-950833048</t>
  </si>
  <si>
    <t>vedle m.č. 0.10</t>
  </si>
  <si>
    <t>2,5*2,43*3,12</t>
  </si>
  <si>
    <t>1,35*2,5*3,12</t>
  </si>
  <si>
    <t>" pod schodištěm m.č. 0.01</t>
  </si>
  <si>
    <t>5*1,0*3,4/2</t>
  </si>
  <si>
    <t>" pod schodištěm m.č. 0.09</t>
  </si>
  <si>
    <t>12,12*1,5</t>
  </si>
  <si>
    <t>997013111</t>
  </si>
  <si>
    <t>Vnitrostaveništní doprava suti a vybouraných hmot pro budovy v do 6 m</t>
  </si>
  <si>
    <t>341733945</t>
  </si>
  <si>
    <t>1021535526</t>
  </si>
  <si>
    <t>-573072478</t>
  </si>
  <si>
    <t xml:space="preserve">2428,464*0,7" na recyklace </t>
  </si>
  <si>
    <t>1699,9248*20 'Přepočtené koeficientem množství</t>
  </si>
  <si>
    <t>1492454341</t>
  </si>
  <si>
    <t xml:space="preserve">2428,646*0,3" na skládku </t>
  </si>
  <si>
    <t>728,5938*30 'Přepočtené koeficientem množství</t>
  </si>
  <si>
    <t>997013511</t>
  </si>
  <si>
    <t>Odvoz suti a vybouraných hmot z meziskládky na skládku do 1 km s naložením a se složením</t>
  </si>
  <si>
    <t>-1240546490</t>
  </si>
  <si>
    <t>997013602R</t>
  </si>
  <si>
    <t xml:space="preserve">Poplatek za uložení na skládce (skládkovné) stavebního odpadu železobetonového nebezpečného </t>
  </si>
  <si>
    <t>-1651515453</t>
  </si>
  <si>
    <t>2428,45919*0,05 'Přepočtené koeficientem množství</t>
  </si>
  <si>
    <t>997013631</t>
  </si>
  <si>
    <t>Poplatek za uložení na skládce (skládkovné) stavebního odpadu směsného kód odpadu 17 09 04</t>
  </si>
  <si>
    <t>1369532717</t>
  </si>
  <si>
    <t>2428,45919*0,1 'Přepočtené koeficientem množství</t>
  </si>
  <si>
    <t>997013847</t>
  </si>
  <si>
    <t>Poplatek za uložení na skládce (skládkovné) odpadu asfaltového s dehtem kód odpadu 17 03 01</t>
  </si>
  <si>
    <t>-1916892978</t>
  </si>
  <si>
    <t>2428,45919*0,02 'Přepočtené koeficientem množství</t>
  </si>
  <si>
    <t>997013861</t>
  </si>
  <si>
    <t>Poplatek za uložení stavebního odpadu na recyklační skládce (skládkovné) z prostého betonu kód odpadu 17 01 01</t>
  </si>
  <si>
    <t>1841390256</t>
  </si>
  <si>
    <t>2428,45919*0,39 'Přepočtené koeficientem množství</t>
  </si>
  <si>
    <t>997013862</t>
  </si>
  <si>
    <t>Poplatek za uložení stavebního odpadu na recyklační skládce (skládkovné) z armovaného betonu kód odpadu 17 01 01</t>
  </si>
  <si>
    <t>-1897508000</t>
  </si>
  <si>
    <t>2428,45919*0,44 'Přepočtené koeficientem množství</t>
  </si>
  <si>
    <t>Práce a dodávky PSV</t>
  </si>
  <si>
    <t>711141821</t>
  </si>
  <si>
    <t>Odstranění izolace proti vodě, vlhkosti a plynům z pásů NAIP přitavených dvouvrstvých z plochy vodorovné</t>
  </si>
  <si>
    <t>1212065879</t>
  </si>
  <si>
    <t xml:space="preserve">" odtsranění lepenky </t>
  </si>
  <si>
    <t>45,9*54,395</t>
  </si>
  <si>
    <t>711142821</t>
  </si>
  <si>
    <t>Odstranění izolace proti vodě, vlhkosti a plynům z pásů NAIP přitavených dvouvrstvých z plochy svislé</t>
  </si>
  <si>
    <t>-757453544</t>
  </si>
  <si>
    <t>(1,6+1,5)*3,12</t>
  </si>
  <si>
    <t>2,6*3,12</t>
  </si>
  <si>
    <t>(1,08+1,15)*3,12</t>
  </si>
  <si>
    <t>(0,98+3,525+17,505+0,975)*2,0</t>
  </si>
  <si>
    <t>(3,05*2+6,475+2,6*4+2,0+2,3+1,525+1,62+16,1+2,6)*3,425</t>
  </si>
  <si>
    <t>(5,055+9,025+9,405+5,28+6,385+6,41)*0,5</t>
  </si>
  <si>
    <t>(2,55+16,525)*0,5</t>
  </si>
  <si>
    <t>(4,9*3+3,4+2,97+2,65+3,325+4,9*2)*0,5</t>
  </si>
  <si>
    <t xml:space="preserve">"stěny kanálů a technoligickýcj jímek </t>
  </si>
  <si>
    <t>270,745*0,85</t>
  </si>
  <si>
    <t>EL.NN - Přípojka NN</t>
  </si>
  <si>
    <t xml:space="preserve">Položka č. -  NN - veškeré pol. obsahují i montáže </t>
  </si>
  <si>
    <t>Položka č.</t>
  </si>
  <si>
    <t xml:space="preserve"> NN - veškeré pol. obsahují i montáže </t>
  </si>
  <si>
    <t>_0001NN</t>
  </si>
  <si>
    <t>Kabel 1-AYKY 3x240+120</t>
  </si>
  <si>
    <t>ks</t>
  </si>
  <si>
    <t>_0002NN</t>
  </si>
  <si>
    <t>Zemnící pás FeZn 30/4</t>
  </si>
  <si>
    <t>_0003NN</t>
  </si>
  <si>
    <t>Rozpojovací skříň 8x pojistkový spodek do 400A, plastová vestavná, včetně montáže</t>
  </si>
  <si>
    <t>_0004NN</t>
  </si>
  <si>
    <t>Zděný sloupek, přisazený k objektu, základ prostý beton, 1200*400*1600, včetně dodávky materiálu</t>
  </si>
  <si>
    <t>_0005NN</t>
  </si>
  <si>
    <t>Spojka zemnícího pásu</t>
  </si>
  <si>
    <t>_0006NN</t>
  </si>
  <si>
    <t>Vytýčení trasy v zastavěném terénu</t>
  </si>
  <si>
    <t>km</t>
  </si>
  <si>
    <t>_0007NN</t>
  </si>
  <si>
    <t>Řezání drážky, živičný povrch</t>
  </si>
  <si>
    <t>_0008NN</t>
  </si>
  <si>
    <t>Odstranění povrchu vozovky, živičný povrch</t>
  </si>
  <si>
    <t>_0009NN</t>
  </si>
  <si>
    <t>Odstranění zámkové dlažby</t>
  </si>
  <si>
    <t>_0010NN</t>
  </si>
  <si>
    <t>Výkop rýhy, 80x50 cm, tř.3, ruční</t>
  </si>
  <si>
    <t>_0011NN</t>
  </si>
  <si>
    <t>Výkop rýhy 120x50 cm, tř. 3, ruční</t>
  </si>
  <si>
    <t>_0012NN</t>
  </si>
  <si>
    <t>Uložení chráničky, 4x160 mm, obetonování, včetně dodávky chrániček a materiálu</t>
  </si>
  <si>
    <t>_0013NN</t>
  </si>
  <si>
    <t>Kabelové lože písek, zakrytí deskami, včetně dodávky desek</t>
  </si>
  <si>
    <t>_0014NN</t>
  </si>
  <si>
    <t>Uložení kabelů, trasa 2x (3x240+120)</t>
  </si>
  <si>
    <t>_0015NN</t>
  </si>
  <si>
    <t>Uložení a zapojení uzemnění</t>
  </si>
  <si>
    <t>_0016NN</t>
  </si>
  <si>
    <t>Ukončení a zapojení vodičů 240 – trafostanice, rozvodna NN</t>
  </si>
  <si>
    <t>_0017NN</t>
  </si>
  <si>
    <t>Ukončení a zapojení vodičů 240 – ukončení stávajících kabelů v nové RS</t>
  </si>
  <si>
    <t>_0018NN</t>
  </si>
  <si>
    <t>Uložení výstražné fólie, včetně dodávky folie</t>
  </si>
  <si>
    <t>_0019NN</t>
  </si>
  <si>
    <t>Zásyp a zhutnění rýhy, 80x50</t>
  </si>
  <si>
    <t>_0020NN</t>
  </si>
  <si>
    <t>Zásyp a zhutnění rýhy, 120x50</t>
  </si>
  <si>
    <t>_0021NN</t>
  </si>
  <si>
    <t>Kabelový prostup do objektu, 3x 150 mm, průchodky, utěsnění, včetně dodávky materiálu</t>
  </si>
  <si>
    <t>_0022NN</t>
  </si>
  <si>
    <t>Pomocné práce trafostanice</t>
  </si>
  <si>
    <t>_0026NN</t>
  </si>
  <si>
    <t>Revize el. zařízení</t>
  </si>
  <si>
    <t>_0028NN</t>
  </si>
  <si>
    <t>Podružný materiál</t>
  </si>
  <si>
    <t>kpl</t>
  </si>
  <si>
    <t>_0029NN</t>
  </si>
  <si>
    <t xml:space="preserve">Koordinace s ostatními profesemi </t>
  </si>
  <si>
    <t>-1994071021</t>
  </si>
  <si>
    <t>_0030NN</t>
  </si>
  <si>
    <t>Provizorní zajištění stávajícího podzemního vedení NN (4x AYKY 3x240+120) po dobu výstavby</t>
  </si>
  <si>
    <t>355005566</t>
  </si>
  <si>
    <t xml:space="preserve">EL.SIL - Elektroinstalace </t>
  </si>
  <si>
    <t xml:space="preserve">Položka č. - Elektro - veškeré pol. obsahuje montáže </t>
  </si>
  <si>
    <t xml:space="preserve">Elektro - veškeré pol. obsahuje montáže </t>
  </si>
  <si>
    <t>_0001</t>
  </si>
  <si>
    <t>Rozváděč NN – hlavní rozváděč, stojanový 4 pole 800x400x2000 mm, IP40, bez požární odolnosti RH</t>
  </si>
  <si>
    <t>_0002</t>
  </si>
  <si>
    <t>Rozváděč NN – požární zařízení, stojanový 1 pole 800x400x2000 mm, IP40, bez požární odolnosti, včetně záskoku sítí RPO</t>
  </si>
  <si>
    <t>_0003</t>
  </si>
  <si>
    <t>Rozváděč NN – podružný 1.PP, nástěnný 600x200x1600 mm, bez PO RP01</t>
  </si>
  <si>
    <t>_0004</t>
  </si>
  <si>
    <t>Rozváděč NN – podružný 1.NP, vestavný 800x200x1800 mm, požární odolnost EI30 DP1 RP11</t>
  </si>
  <si>
    <t>_0005</t>
  </si>
  <si>
    <t>Rozváděč NN – podružný 1.NP, vestavný 800x200x1800 mm, požární odolnost EI30 DP1 RP12</t>
  </si>
  <si>
    <t>_0006</t>
  </si>
  <si>
    <t>Rozváděč NN – podružný 1.NP, nástěnný 800x200x1800 mm, bez PO RP13</t>
  </si>
  <si>
    <t>_0007</t>
  </si>
  <si>
    <t>Rozváděč NN – podružný 2.NP, vestavný 800x200x1800 mm, požární odolnost EI30 DP1 RP21</t>
  </si>
  <si>
    <t>_0008</t>
  </si>
  <si>
    <t>Rozváděč NN – podružný 2.NP, vestavný 800x200x1800 mm, požární odolnost EI30 DP1 RP22</t>
  </si>
  <si>
    <t>_0009</t>
  </si>
  <si>
    <t>Rozváděč NN – podružný 3.NP, vestavný 800x200x1800 mm, požární odolnost EI30 DP1 RP31</t>
  </si>
  <si>
    <t>_0010</t>
  </si>
  <si>
    <t>Rozváděč NN – podružný 3.NP, vestavný 800x200x1800 mm, požární odolnost EI30 DP1 RP32</t>
  </si>
  <si>
    <t>_0011</t>
  </si>
  <si>
    <t>Rozváděč NN – podružný 4.NP, vestavný 800x200x1800 mm, požární odolnost EI30 DP1 RP41</t>
  </si>
  <si>
    <t>_0012</t>
  </si>
  <si>
    <t>Rozváděč NN – podružný 4.NP, vestavný 800x200x1800 mm, požární odolnost EI30 DP1 RP42</t>
  </si>
  <si>
    <t>_0013</t>
  </si>
  <si>
    <t>Rozváděč NN – podružný 5.NP, vestavný 800x200x1800 mm, požární odolnost EI30 DP1 RP51</t>
  </si>
  <si>
    <t>_0014</t>
  </si>
  <si>
    <t>Rozváděč NN – podružný 5.NP, vestavný 800x200x1800 mm, požární odolnost EI30 DP1 RP52</t>
  </si>
  <si>
    <t>_0015</t>
  </si>
  <si>
    <t>Rozváděč NN – serverovna, nástěnná rozvodnice 90 mod. RS11</t>
  </si>
  <si>
    <t>_0016</t>
  </si>
  <si>
    <t>Rozváděč NN – serverovna, nástěnná rozvodnice 90 mod. RS21</t>
  </si>
  <si>
    <t>_0017</t>
  </si>
  <si>
    <t>Rozváděč NN – serverovna, nástěnná rozvodnice 90 mod. RS31</t>
  </si>
  <si>
    <t>_0018</t>
  </si>
  <si>
    <t>Rozváděč NN – serverovna, nástěnná rozvodnice 90 mod. RS32</t>
  </si>
  <si>
    <t>_0019</t>
  </si>
  <si>
    <t>Rozváděč NN – serverovna, nástěnná rozvodnice 90 mod. RS41</t>
  </si>
  <si>
    <t>_0020</t>
  </si>
  <si>
    <t>Rozváděč NN – serverovna, nástěnná rozvodnice 90 mod. RS51</t>
  </si>
  <si>
    <t>_0021</t>
  </si>
  <si>
    <t>Rozváděč NN – VZT 5.NP, nástěnný 800x200x1800 mm, bez PO RVZT5</t>
  </si>
  <si>
    <t>_0022</t>
  </si>
  <si>
    <t>Rozváděč NN – FVE 5.NP, nástěnný 800x200x1600 mm, bez PO RFVE-AC</t>
  </si>
  <si>
    <t>_0023</t>
  </si>
  <si>
    <t>Náhradní zdroj elektrické energie pro požární techniku, speciální bateriový zdroj pro motorovou zátěž, 60 kW, doba zálohy 45 minut při výpadku, 400V / 400V UPS-PO</t>
  </si>
  <si>
    <t>_0024</t>
  </si>
  <si>
    <t>Náhradní zdroj elektrické energie pro IT, bateriový zdroj UPS, 80 kW, doba zálohy 10 minut při výpadku, 400V / 400V UPS-IT</t>
  </si>
  <si>
    <t>_0025</t>
  </si>
  <si>
    <t>Centrální baterie nouzového osvětlení, 40 okruhů po 20 ks svítidel, doba funkce 1 hodina CBS</t>
  </si>
  <si>
    <t>_0026</t>
  </si>
  <si>
    <t>Modul signalizace CBS, vestavný v rozváděčích NN *</t>
  </si>
  <si>
    <t>_0027</t>
  </si>
  <si>
    <t>Závěsné liniové svítidlo, LED 23W (osvětlení chodeb), standard dle knihy svítidel _SV1</t>
  </si>
  <si>
    <t>_0028</t>
  </si>
  <si>
    <t>Závěsné liniové svítidlo, LED 45W (osvětlení kanceláří, učeben), standard dle knihy svítidel _SV2</t>
  </si>
  <si>
    <t>_0029</t>
  </si>
  <si>
    <t>Závěsné liniové svítidlo, LED 45W, předřadník DALI (osvětlení kanceláří, učeben)), standard dle knihy svítidel _SV2-d</t>
  </si>
  <si>
    <t>_0030</t>
  </si>
  <si>
    <t>Vestavné kruhové svítidlo LED 9W (downlight), osvětlení WC, umýváren, standard dle knihy svítidel _SV3</t>
  </si>
  <si>
    <t>_0031</t>
  </si>
  <si>
    <t>Vestavné kruhové svítidlo LED 14W (downlight), osvětlení WC, umýváren, standard dle knihy svítidel _SV4</t>
  </si>
  <si>
    <t>_0032</t>
  </si>
  <si>
    <t>Přisazené kruhové svítidlo LED 18W (osvětlení chodeb, schodišť), standard dle knihy svítidel _SV5</t>
  </si>
  <si>
    <t>_0033</t>
  </si>
  <si>
    <t>Průmyslové přisazené liniové svítidlo, LED 33W (osvětlení technické prostory, dílny), standard dle knihy svítidel _SV6</t>
  </si>
  <si>
    <t>_0034</t>
  </si>
  <si>
    <t>Závěsné liniové svítidlo, LED 68W, lištový systém (osvětlení atria), standard dle knihy svítidel _SV7</t>
  </si>
  <si>
    <t>_0035</t>
  </si>
  <si>
    <t>Liniové svítidlo lištový systém (osvětlení schodišť – zábradlí), standard dle knihy svítidel) _SV8</t>
  </si>
  <si>
    <t>_0036</t>
  </si>
  <si>
    <t>Venkovní nástěnné svítidlo LED 13,5W (osvětlení teras), standard dle knihy svítidel _SV9</t>
  </si>
  <si>
    <t>Poznámka k položce:_x000D_
Poznámka: venkovní areálové osvětlení uvedeno v samostatném souboru</t>
  </si>
  <si>
    <t>_0037</t>
  </si>
  <si>
    <t>Venkovní nástěnné LED svítidlo 25W</t>
  </si>
  <si>
    <t>_0038</t>
  </si>
  <si>
    <t>Venkovní nástěnné svítidlo LED 50W</t>
  </si>
  <si>
    <t>_0039</t>
  </si>
  <si>
    <t>Nouzové osvětlení - stropní LED 3W optika PL, na CBS</t>
  </si>
  <si>
    <t>_0040</t>
  </si>
  <si>
    <t>Nouzové osvětlení - stropní LED 3W optika UC, CBS</t>
  </si>
  <si>
    <t>_0041</t>
  </si>
  <si>
    <t>Nouzové osvětlení - piktogram směr úniku, LED 1,2W, CBS</t>
  </si>
  <si>
    <t>_0042</t>
  </si>
  <si>
    <t>Nouzové osvětlení - exteriérové, LED 2W, CBS</t>
  </si>
  <si>
    <t>_0043</t>
  </si>
  <si>
    <t>Jednopólový ovládač osvětlení</t>
  </si>
  <si>
    <t>_0044</t>
  </si>
  <si>
    <t>Jednopólový ovládač osvětlení IP44</t>
  </si>
  <si>
    <t>_0045</t>
  </si>
  <si>
    <t>Dvoupólový ovládač osvětlení</t>
  </si>
  <si>
    <t>_0046</t>
  </si>
  <si>
    <t>Střídavý ovládač osvětlení</t>
  </si>
  <si>
    <t>_0047</t>
  </si>
  <si>
    <t>Střídavý ovládač osvětlení IP44</t>
  </si>
  <si>
    <t>_0048</t>
  </si>
  <si>
    <t>Křížový ovládač osvětlení</t>
  </si>
  <si>
    <t>_0049</t>
  </si>
  <si>
    <t>Křížový ovládač osvětlení IP44</t>
  </si>
  <si>
    <t>_0050</t>
  </si>
  <si>
    <t>Tlačítkový ovládač osvětlení se signálkou</t>
  </si>
  <si>
    <t>_0051</t>
  </si>
  <si>
    <t>Senzor pohybu nástěnný</t>
  </si>
  <si>
    <t>_0052</t>
  </si>
  <si>
    <t>Tlačítkový ovládač DALI drátový 2 kan, včetně DALI modulu 4 vst.</t>
  </si>
  <si>
    <t>_0053</t>
  </si>
  <si>
    <t>Jednoduchá zásuvka 230V-16A IP44 na povrch</t>
  </si>
  <si>
    <t>_0054</t>
  </si>
  <si>
    <t>Zásuvka 400V-16A</t>
  </si>
  <si>
    <t>_0055</t>
  </si>
  <si>
    <t>Zásuvka 400V-32A</t>
  </si>
  <si>
    <t>_0056</t>
  </si>
  <si>
    <t>Jednoduchá zásuvka 230V-16A</t>
  </si>
  <si>
    <t>_0057</t>
  </si>
  <si>
    <t>Dvojitá zásuvka 230V-16A</t>
  </si>
  <si>
    <t>_0058</t>
  </si>
  <si>
    <t>Jednoduchá zásuvka 230V-16A IP44 vestavná</t>
  </si>
  <si>
    <t>_0059</t>
  </si>
  <si>
    <t>Jednoduchá zásuvka 230V-16A USB</t>
  </si>
  <si>
    <t>_0060</t>
  </si>
  <si>
    <t>Jednopólový ovládač žaluzií</t>
  </si>
  <si>
    <t>_0061</t>
  </si>
  <si>
    <t>Servopohon požární klapky, 230V, 5 Nm</t>
  </si>
  <si>
    <t>_0062</t>
  </si>
  <si>
    <t>Bezpečnostní tlačítko</t>
  </si>
  <si>
    <t>_0063</t>
  </si>
  <si>
    <t>Napájecí zařízení TZB, 12/24V DC</t>
  </si>
  <si>
    <t>_0064</t>
  </si>
  <si>
    <t>Podlahová krabice 24 mod do betonu</t>
  </si>
  <si>
    <t>_0065</t>
  </si>
  <si>
    <t>Podlahová krabice 4 mod kruhová IP66 do betonu</t>
  </si>
  <si>
    <t>_0066</t>
  </si>
  <si>
    <t>Zásuvkový box 2x 230V/16A, 1x400V/16A</t>
  </si>
  <si>
    <t>_0067</t>
  </si>
  <si>
    <t>Připojení vyhřívané střešní vpusti, včetně napájecího zdroje 12/24V, propojovací box</t>
  </si>
  <si>
    <t>_0068</t>
  </si>
  <si>
    <t>Topný kabel pro venkovní žlaby, 20W/bm</t>
  </si>
  <si>
    <t>_0069</t>
  </si>
  <si>
    <t>Propojovací box připojení studených konců topného kabelu</t>
  </si>
  <si>
    <t>_0070</t>
  </si>
  <si>
    <t>FV panel 500 Wp</t>
  </si>
  <si>
    <t>_0071</t>
  </si>
  <si>
    <t>Alu konstrukce FV panelů, včetně zátěže, včetně statického posouzení FV instalace</t>
  </si>
  <si>
    <t>_0072</t>
  </si>
  <si>
    <t>Měnič DC/AC síťový, 50 kW, 4 MPPT</t>
  </si>
  <si>
    <t>_0073</t>
  </si>
  <si>
    <t>Skříň přepěťových ochran a bezpečnostního vypnutí FVE</t>
  </si>
  <si>
    <t>_0074</t>
  </si>
  <si>
    <t>Optimizér FV pro 2 ks FV panelů</t>
  </si>
  <si>
    <t>_0075</t>
  </si>
  <si>
    <t>Centrální jednotka řízení optimizérů</t>
  </si>
  <si>
    <t>_0076</t>
  </si>
  <si>
    <t>Komunikační jednotka optimizérů</t>
  </si>
  <si>
    <t>_0077</t>
  </si>
  <si>
    <t>Hlavní ochranná přípojnice</t>
  </si>
  <si>
    <t>_0078</t>
  </si>
  <si>
    <t>Podružná ochranná přípojnice</t>
  </si>
  <si>
    <t>_0079</t>
  </si>
  <si>
    <t>Přepěťová ochrana rozhraní LPZ0-LPZ1, ve skříni</t>
  </si>
  <si>
    <t>_0080</t>
  </si>
  <si>
    <t>Přepěťová ochrana FV panelů</t>
  </si>
  <si>
    <t>_0081</t>
  </si>
  <si>
    <t>Kabel bezhalogenový CXKE-R 2x1,5</t>
  </si>
  <si>
    <t>_0082</t>
  </si>
  <si>
    <t>Kabel bezhalogenový CXKE-R 3x1,5</t>
  </si>
  <si>
    <t>_0083</t>
  </si>
  <si>
    <t>Kabel bezhalogenový CXKE-R 3x2,5</t>
  </si>
  <si>
    <t>_0084</t>
  </si>
  <si>
    <t>Kabel bezhalogenový CXKE-R 5x1,5</t>
  </si>
  <si>
    <t>_0085</t>
  </si>
  <si>
    <t>Kabel bezhalogenový CXKE-R 5x2,5</t>
  </si>
  <si>
    <t>_0086</t>
  </si>
  <si>
    <t>Kabel bezhalogenový CXKE-R 5x6</t>
  </si>
  <si>
    <t>_0087</t>
  </si>
  <si>
    <t>Kabel bezhalogenový CXKE-R 5x10</t>
  </si>
  <si>
    <t>_0088</t>
  </si>
  <si>
    <t>Kabel bezhalogenový CXKE-R 5x16</t>
  </si>
  <si>
    <t>_0089</t>
  </si>
  <si>
    <t>Kabel bezhalogenový CXKE-R 5x25</t>
  </si>
  <si>
    <t>_0090</t>
  </si>
  <si>
    <t>Kabel bezhalogenový CXKE-R 5x50</t>
  </si>
  <si>
    <t>_0091</t>
  </si>
  <si>
    <t>Kabel bezhalogenový CXKE-R 5x120</t>
  </si>
  <si>
    <t>_0092</t>
  </si>
  <si>
    <t>Kabel pro FV instalace Solar 10, včetně ukončení v konektorech</t>
  </si>
  <si>
    <t>_0093</t>
  </si>
  <si>
    <t>Kabel bezhalogenový, ohniodolný, s funkční schopností při požáru CHKE-V 3x1,5</t>
  </si>
  <si>
    <t>_0094</t>
  </si>
  <si>
    <t>Kabel bezhalogenový, ohniodolný, s funkční schopností při požáru CHKE-V 3x2,5</t>
  </si>
  <si>
    <t>_0095</t>
  </si>
  <si>
    <t>Kabel bezhalogenový, ohniodolný, s funkční schopností při požáru CHKE-V 5x1,5</t>
  </si>
  <si>
    <t>_0096</t>
  </si>
  <si>
    <t>Kabel bezhalogenový, ohniodolný, s funkční schopností při požáru CHKE-V 3x6</t>
  </si>
  <si>
    <t>_0097</t>
  </si>
  <si>
    <t>Kabel bezhalogenový, ohniodolný, s funkční schopností při požáru CHKE-V 4x6</t>
  </si>
  <si>
    <t>_0098</t>
  </si>
  <si>
    <t>Kabel bezhalogenový, ohniodolný, s funkční schopností při požáru CHKE-V 5x25</t>
  </si>
  <si>
    <t>_0099</t>
  </si>
  <si>
    <t>Kabel bezhalogenový, ohniodolný, s funkční schopností při požáru CHKE-V 5x70</t>
  </si>
  <si>
    <t>_0100</t>
  </si>
  <si>
    <t>Zemnící vodič CY 6 mm2</t>
  </si>
  <si>
    <t>_0101</t>
  </si>
  <si>
    <t>Zemnící vodič CY 16 mm2</t>
  </si>
  <si>
    <t>_0102</t>
  </si>
  <si>
    <t>Zemnící vodič CY 25 mm2</t>
  </si>
  <si>
    <t>_0103</t>
  </si>
  <si>
    <t>Pevná trubka 16 mm, bezhalogenová, vč. Příslušenství</t>
  </si>
  <si>
    <t>_0104</t>
  </si>
  <si>
    <t>Pevná trubka 25 mm, bezhalogenová, vč. Příslušenství</t>
  </si>
  <si>
    <t>_0105</t>
  </si>
  <si>
    <t>Ohebná trubka bezhalogenová 16 mm</t>
  </si>
  <si>
    <t>_0106</t>
  </si>
  <si>
    <t>Ohebná trubka bezhalogenová 25 mm</t>
  </si>
  <si>
    <t>_0107</t>
  </si>
  <si>
    <t>Drátový žlab 50/50 mm, včetně nosných prvků a příslušenství</t>
  </si>
  <si>
    <t>_0108</t>
  </si>
  <si>
    <t>Drátový žlab 100/50 mm, včetně nosných prvků a příslušenství</t>
  </si>
  <si>
    <t>_0109</t>
  </si>
  <si>
    <t>Drátový žlab 200/50 mm, včetně nosných prvků a příslušenství</t>
  </si>
  <si>
    <t>_0110</t>
  </si>
  <si>
    <t>Drátový žlab 300/50 mm, včetně nosných prvků a příslušenství</t>
  </si>
  <si>
    <t>_0111</t>
  </si>
  <si>
    <t>Drátový žlab 500/100 mm, včetně nosných prvků a příslušenství</t>
  </si>
  <si>
    <t>_0112</t>
  </si>
  <si>
    <t>Pevný uzavřený žlab 200/50 mm,víko, včetně nosných prvků a příslušenství</t>
  </si>
  <si>
    <t>_0113</t>
  </si>
  <si>
    <t>Pevný uzavřený žlab 300/50 mm,víko, včetně nosných prvků a příslušenství</t>
  </si>
  <si>
    <t>_0114</t>
  </si>
  <si>
    <t>Kabelový rošt 300 mm</t>
  </si>
  <si>
    <t>_0115</t>
  </si>
  <si>
    <t>Kabelový rošt 400 mm</t>
  </si>
  <si>
    <t>_0116</t>
  </si>
  <si>
    <t>Parapetní kanál ALU 170/70 mm, dělený, včetně příslušenství, a tvarových dílů</t>
  </si>
  <si>
    <t>_0117</t>
  </si>
  <si>
    <t>Požárně odolná trasa – žlab 50 mm, včetně nosných prvků a příslušenství</t>
  </si>
  <si>
    <t>_0118</t>
  </si>
  <si>
    <t>Požárně odolná trasa – žlab 100 mm, včetně nosných prvků a příslušenství</t>
  </si>
  <si>
    <t>_0119</t>
  </si>
  <si>
    <t>Požárně odolná trasa – žlab 200 mm, včetně nosných prvků a příslušenství</t>
  </si>
  <si>
    <t>_0120</t>
  </si>
  <si>
    <t>Kabelový žlab uzavřený, venkovní 100/100 včetně příslušenství</t>
  </si>
  <si>
    <t>_0121</t>
  </si>
  <si>
    <t>Kabelový žlab uzavřený, venkovní 300/100 včetně příslušenství</t>
  </si>
  <si>
    <t>_0122</t>
  </si>
  <si>
    <t>Požárně odolná trasa – příchytky</t>
  </si>
  <si>
    <t>_0123</t>
  </si>
  <si>
    <t>Trubka v podlaze, 29 mm, vysoká mech.pevnost</t>
  </si>
  <si>
    <t>_0124</t>
  </si>
  <si>
    <t>Trubkování žb konstrukcí – trubka 20 mm, vysoká mech.pevnost</t>
  </si>
  <si>
    <t>_0125</t>
  </si>
  <si>
    <t>Trubkování žb konstrukcí – trubka 32 mm, vysoká mech.pevnost</t>
  </si>
  <si>
    <t>_0126</t>
  </si>
  <si>
    <t>Trubkování žb konstrukcí –krabice do betonu</t>
  </si>
  <si>
    <t>_0127</t>
  </si>
  <si>
    <t>Trubkování žb konstrukcí – koordinace uložení v šalování</t>
  </si>
  <si>
    <t>_0128</t>
  </si>
  <si>
    <t>Ostatní pomocné nosné konstrukce</t>
  </si>
  <si>
    <t>_0129</t>
  </si>
  <si>
    <t>Vedení bleskosvodu FeZn/AlMgSi 8 mm, včetně podpěr</t>
  </si>
  <si>
    <t>_0130</t>
  </si>
  <si>
    <t>Vedení svodu bleskosvodu AlMgSi 8 mm</t>
  </si>
  <si>
    <t>_0131</t>
  </si>
  <si>
    <t>Bleskosvodové lano AlMgSi 9 mm</t>
  </si>
  <si>
    <t>_0132</t>
  </si>
  <si>
    <t>Kotva bleskosvodu na fasádu (odstup od fasády 0,1 m)</t>
  </si>
  <si>
    <t>_0133</t>
  </si>
  <si>
    <t>Trubka HDPE 32</t>
  </si>
  <si>
    <t>_0134</t>
  </si>
  <si>
    <t>Distanční tyč bleskosvodu, včetně podpěry</t>
  </si>
  <si>
    <t>_0135</t>
  </si>
  <si>
    <t>Svorka bleskosvodu</t>
  </si>
  <si>
    <t>_0136</t>
  </si>
  <si>
    <t>Zkušební svorka uzemnění</t>
  </si>
  <si>
    <t>_0137</t>
  </si>
  <si>
    <t>Ochranná trubka svodu bleskosvodu</t>
  </si>
  <si>
    <t>_0140</t>
  </si>
  <si>
    <t>Jímací tyč bleskosvodu 4 m včetně podpěry (stojan pro jímací tyče malý, 3x betonová zátěž 12 kg), montáž na plochou střechu</t>
  </si>
  <si>
    <t>_0141</t>
  </si>
  <si>
    <t>Podpůrná nosná konstrukce pro jímací tyč (trojnožka) se zátěží</t>
  </si>
  <si>
    <t>_0142</t>
  </si>
  <si>
    <t>Nosná trubka pro jímací tyč bleskosvodu, průměr 50 mm, délka 3 m</t>
  </si>
  <si>
    <t>_0143</t>
  </si>
  <si>
    <t>Pomocné práce bleskosvodu (statické posouzení jímačů)</t>
  </si>
  <si>
    <t>_0144</t>
  </si>
  <si>
    <t>Vývod uzemnění z provařené výztuže</t>
  </si>
  <si>
    <t>_0145</t>
  </si>
  <si>
    <t>Vodič FeZn 10 mm izolovaný</t>
  </si>
  <si>
    <t>_0146</t>
  </si>
  <si>
    <t>Průchodka svodu střešní konstrukcí</t>
  </si>
  <si>
    <t>_0147</t>
  </si>
  <si>
    <t>Provaření výztuže základové desky</t>
  </si>
  <si>
    <t>_0148</t>
  </si>
  <si>
    <t>Vypracování výrobní dokumentace, včetně doložení výpočtu umělého osvětlení</t>
  </si>
  <si>
    <t>_0149</t>
  </si>
  <si>
    <t>Vypracování dokumentace skutečného provedení</t>
  </si>
  <si>
    <t>1212184277</t>
  </si>
  <si>
    <t>_0150</t>
  </si>
  <si>
    <t>Poznámka k položce:_x000D_
uvedený počet hodin v položce je maximální _x000D_
práce budou prováděny na pokyn TDS a zapsané v SD</t>
  </si>
  <si>
    <t>_0151</t>
  </si>
  <si>
    <t>Dílčí a celkové zkoušky</t>
  </si>
  <si>
    <t>_0153</t>
  </si>
  <si>
    <t>_0154</t>
  </si>
  <si>
    <t>_0155</t>
  </si>
  <si>
    <t>_0156</t>
  </si>
  <si>
    <t>Zednické přípomoci – drážkování, prostupy, zapracování povrchů</t>
  </si>
  <si>
    <t>_0157</t>
  </si>
  <si>
    <t>Spolupráce TIČR, závěrečná kontrola zařízení a vyhotovení zprávy</t>
  </si>
  <si>
    <t>1069837338</t>
  </si>
  <si>
    <t>_0158</t>
  </si>
  <si>
    <t>Měření umělého osvětlení, měření nouzového osvětlení, včetně vydání protokolu pro kolaudaci</t>
  </si>
  <si>
    <t>848447814</t>
  </si>
  <si>
    <t xml:space="preserve">CHL - Ochlazování staveb </t>
  </si>
  <si>
    <t xml:space="preserve">    727 - Zdravotechnika - protipožární ochrana</t>
  </si>
  <si>
    <t xml:space="preserve">    731 - Ústřední topení, kotelny</t>
  </si>
  <si>
    <t xml:space="preserve">    732 - Ústřední vytápění - strojovny</t>
  </si>
  <si>
    <t xml:space="preserve">    733 - Ústřední vytápění - rozvodné potrubí</t>
  </si>
  <si>
    <t xml:space="preserve">    734 - Ústřední vytápění - armatury</t>
  </si>
  <si>
    <t>R1050a</t>
  </si>
  <si>
    <t xml:space="preserve">Izolace na bázi syntetického kaučuku desková 19mm </t>
  </si>
  <si>
    <t>544340044</t>
  </si>
  <si>
    <t>R1100a</t>
  </si>
  <si>
    <t>Izolace na bázi syntetického kaučuku samolepící páska 50m</t>
  </si>
  <si>
    <t>527000759</t>
  </si>
  <si>
    <t>713311221</t>
  </si>
  <si>
    <t>Montáž izolace tepelné těles plocha tvarová 1x pásy s Al fólií</t>
  </si>
  <si>
    <t>-1445848006</t>
  </si>
  <si>
    <t>30001</t>
  </si>
  <si>
    <t>Izolace na bázi syntetického kaučuku 35/13 vč. závěsného systému</t>
  </si>
  <si>
    <t>-1481312310</t>
  </si>
  <si>
    <t>30002</t>
  </si>
  <si>
    <t>Izolace na bázi syntetického kaučuku 42/13 vč. závěsného systému</t>
  </si>
  <si>
    <t>977794197</t>
  </si>
  <si>
    <t>30003</t>
  </si>
  <si>
    <t>Izolace na bázi syntetického kaučuku 54/13 vč. závěsného systému</t>
  </si>
  <si>
    <t>-764945863</t>
  </si>
  <si>
    <t>30004</t>
  </si>
  <si>
    <t>Izolace na bázi syntetického kaučuku 64/13 vč. závěsného systému</t>
  </si>
  <si>
    <t>780731404</t>
  </si>
  <si>
    <t>30005</t>
  </si>
  <si>
    <t>Izolace na bázi syntetického kaučuku 76/19 vč. závěsného systému</t>
  </si>
  <si>
    <t>1910256322</t>
  </si>
  <si>
    <t>30006</t>
  </si>
  <si>
    <t>Izolace na bázi syntetického kaučuku 89/19 vč. závěsného systému</t>
  </si>
  <si>
    <t>-557065162</t>
  </si>
  <si>
    <t>30007</t>
  </si>
  <si>
    <t>Izolace na bázi syntetického kaučuku 108/19 vč. závěsného systému</t>
  </si>
  <si>
    <t>-368847468</t>
  </si>
  <si>
    <t>30008</t>
  </si>
  <si>
    <t>Izolace na bázi syntetického kaučuku 133/19 vč. závěsného systému</t>
  </si>
  <si>
    <t>1260479000</t>
  </si>
  <si>
    <t>30009</t>
  </si>
  <si>
    <t>-905062008</t>
  </si>
  <si>
    <t>713411141</t>
  </si>
  <si>
    <t>Montáž izolace tepelné potrubí pásy nebo rohožemi s Al fólií staženými Al páskou 1x</t>
  </si>
  <si>
    <t>1777639136</t>
  </si>
  <si>
    <t>713411145</t>
  </si>
  <si>
    <t>Montáž izolace tepelné ohybů pásy nebo rohožemi s Al fólií staženými Al páskou 1x</t>
  </si>
  <si>
    <t>-1574168194</t>
  </si>
  <si>
    <t>713463211</t>
  </si>
  <si>
    <t>Montáž izolace tepelné potrubí potrubními pouzdry s Al fólií staženými Al páskou 1x D do 50 mm</t>
  </si>
  <si>
    <t>742450900</t>
  </si>
  <si>
    <t>713463212</t>
  </si>
  <si>
    <t>Montáž izolace tepelné potrubí potrubními pouzdry s Al fólií staženými Al páskou 1x D přes 50 do 100 mm</t>
  </si>
  <si>
    <t>1289627161</t>
  </si>
  <si>
    <t>713463213</t>
  </si>
  <si>
    <t>Montáž izolace tepelné potrubí potrubními pouzdry s Al fólií staženými Al páskou 1x D do 150 mm</t>
  </si>
  <si>
    <t>455265444</t>
  </si>
  <si>
    <t>713463215</t>
  </si>
  <si>
    <t>Montáž izolace tepelné ohybů potrubními pouzdry s Al fólií staženými Al páskou 1x D do 50 mm</t>
  </si>
  <si>
    <t>-272301077</t>
  </si>
  <si>
    <t>713463216</t>
  </si>
  <si>
    <t>Montáž izolace tepelné ohybů potrubními pouzdry s Al fólií staženými Al páskou 1x D přes 50 do 100 mm</t>
  </si>
  <si>
    <t>-220196015</t>
  </si>
  <si>
    <t>713463217</t>
  </si>
  <si>
    <t>Montáž izolace tepelné ohybů potrubními pouzdry s Al fólií staženými Al páskou 1x D přes 100 do 150 mm</t>
  </si>
  <si>
    <t>1901655369</t>
  </si>
  <si>
    <t>5000OCHL</t>
  </si>
  <si>
    <t>Plech pozinkovaný 0,5mm</t>
  </si>
  <si>
    <t>1125190205</t>
  </si>
  <si>
    <t>713491111</t>
  </si>
  <si>
    <t>Montáž tepelné izolace oplechování pevné potrubí vnějšího obvodu do 500 mm</t>
  </si>
  <si>
    <t>1408981625</t>
  </si>
  <si>
    <t>713491112</t>
  </si>
  <si>
    <t>Montáž tepelné izolace oplechování pevné ohybů vnějšího obvodu do 500 mm</t>
  </si>
  <si>
    <t>-619275238</t>
  </si>
  <si>
    <t>998713101</t>
  </si>
  <si>
    <t>Přesun hmot tonážní pro izolace tepelné v objektech v do 6 m</t>
  </si>
  <si>
    <t>1887486256</t>
  </si>
  <si>
    <t>998713192</t>
  </si>
  <si>
    <t>Příplatek k přesunu hmot tonážní 713 za zvětšený přesun do 100 m</t>
  </si>
  <si>
    <t>988643211</t>
  </si>
  <si>
    <t>727</t>
  </si>
  <si>
    <t>Zdravotechnika - protipožární ochrana</t>
  </si>
  <si>
    <t>R1000CHL</t>
  </si>
  <si>
    <t>Požární ucpávky trubní</t>
  </si>
  <si>
    <t>1377593818</t>
  </si>
  <si>
    <t>731</t>
  </si>
  <si>
    <t>Ústřední topení, kotelny</t>
  </si>
  <si>
    <t>304800501CHL3</t>
  </si>
  <si>
    <t xml:space="preserve">Plnění primárního systému MEG/voda do 30% - koncentrát  </t>
  </si>
  <si>
    <t>l</t>
  </si>
  <si>
    <t>1895239268</t>
  </si>
  <si>
    <t>3048000</t>
  </si>
  <si>
    <t>Připojovací skupina doplňovaího systému, Armatura s montážním držákem k přímému propojení doplňovacích zařízení pro soustavy topné a chladicí vody s potrubími pitné vody Systémový oddělovač dle DIN 1988-100 resp. DIN EN 1717 (BA), s integrovaným filtrem</t>
  </si>
  <si>
    <t>1570694522</t>
  </si>
  <si>
    <t>3048002</t>
  </si>
  <si>
    <t>Filtrační patrona pro úpravu doplňovací vody  II pouzdro s patronou,kompaktní základní armatura pro úpravu plnicí a doplňovací vody pomocí iontoměniče k ochraně zdrojů tepla a teplovodních topných soustav podle VDI 2035.</t>
  </si>
  <si>
    <t>671280331</t>
  </si>
  <si>
    <t>3048004</t>
  </si>
  <si>
    <t xml:space="preserve">odlučovač kalů DN 150, Odlučovač nečistot a kalu pro topné a chladicí soustavy popř. pro uzavřené kapalinami plněné technologické soustavy._x000D_
</t>
  </si>
  <si>
    <t>-1385030368</t>
  </si>
  <si>
    <t>732</t>
  </si>
  <si>
    <t>Ústřední vytápění - strojovny</t>
  </si>
  <si>
    <t>732111142</t>
  </si>
  <si>
    <t>Tělesa rozdělovačů a sběračů DN 250 z trub ocelových bezešvých</t>
  </si>
  <si>
    <t>-1536856693</t>
  </si>
  <si>
    <t>732111242</t>
  </si>
  <si>
    <t>Příplatek k rozdělovačům a sběračům za každých dalších 0,5 m tělesa DN 250</t>
  </si>
  <si>
    <t>1880472714</t>
  </si>
  <si>
    <t>732111325</t>
  </si>
  <si>
    <t>Trubková hrdla rozdělovačů a sběračů bez přírub DN 80</t>
  </si>
  <si>
    <t>776013662</t>
  </si>
  <si>
    <t>732111328</t>
  </si>
  <si>
    <t>Trubková hrdla rozdělovačů a sběračů bez přírub DN 100</t>
  </si>
  <si>
    <t>-160605652</t>
  </si>
  <si>
    <t>732111332</t>
  </si>
  <si>
    <t>Trubková hrdla rozdělovačů a sběračů bez přírub DN 125</t>
  </si>
  <si>
    <t>-1814788585</t>
  </si>
  <si>
    <t>732111335</t>
  </si>
  <si>
    <t>Trubková hrdla rozdělovačů a sběračů bez přírub DN 150</t>
  </si>
  <si>
    <t>-1693907588</t>
  </si>
  <si>
    <t>732199100</t>
  </si>
  <si>
    <t>Montáž a dodávka orientačních štítků</t>
  </si>
  <si>
    <t>soubor</t>
  </si>
  <si>
    <t>1896183551</t>
  </si>
  <si>
    <t>732219316</t>
  </si>
  <si>
    <t>Montáž ohříváku vody stojatého PN 0,6/0,6,PN 1,6/0,6 o obsahu 1600 litrů</t>
  </si>
  <si>
    <t>-1171062534</t>
  </si>
  <si>
    <t>732331109</t>
  </si>
  <si>
    <t>Nádoba tlaková expanzní pro solární, topnou a chladící soustavu s membránou závitové připojení PN 1,0 o objemu 140 l</t>
  </si>
  <si>
    <t>1033685498</t>
  </si>
  <si>
    <t>732331615</t>
  </si>
  <si>
    <t>Nádoba tlaková expanzní pro topnou a chladicí soustavu s membránou závitové připojení PN 0,4 o objemu 35 l</t>
  </si>
  <si>
    <t>1903198635</t>
  </si>
  <si>
    <t>732332401</t>
  </si>
  <si>
    <t>Základní expanzní nádoba PN 0,6 o obj 200 l bez řídící čerpadlové jednotky</t>
  </si>
  <si>
    <t>989659422</t>
  </si>
  <si>
    <t>732332511</t>
  </si>
  <si>
    <t>Řídící jednotka základní nádoby 2-1/60 PN 1,0 napětí 230 V s jedním čerpadlem</t>
  </si>
  <si>
    <t>-2084103736</t>
  </si>
  <si>
    <t>732332601</t>
  </si>
  <si>
    <t>Příslušenství k automatům souprava k jednočerpadlové řídící jednotce nádoba D do 740 mm</t>
  </si>
  <si>
    <t>-914658380</t>
  </si>
  <si>
    <t>732422203</t>
  </si>
  <si>
    <t>Čerpadlo teplovodní mokroběžné přírubové DN 32 výtlak do 12 m průtok 12 m3/h jednodílné pro vytápění</t>
  </si>
  <si>
    <t>914971573</t>
  </si>
  <si>
    <t>732422216</t>
  </si>
  <si>
    <t>Čerpadlo teplovodní mokroběžné přírubové DN 40 výtlak do 12 m průtok 16 m3/h jednodílné pro vytápění</t>
  </si>
  <si>
    <t>-49713824</t>
  </si>
  <si>
    <t>732422236</t>
  </si>
  <si>
    <t>Čerpadlo teplovodní mokroběžné přírubové DN 65 výtlak do 12 m průtok 30 m3/h jednodílné pro vytápění</t>
  </si>
  <si>
    <t>1311455942</t>
  </si>
  <si>
    <t>732429227</t>
  </si>
  <si>
    <t>Montáž čerpadla oběhového mokroběžného přírubového DN 65 jednodílné</t>
  </si>
  <si>
    <t>996500704</t>
  </si>
  <si>
    <t>732429228</t>
  </si>
  <si>
    <t>Montáž čerpadla oběhového mokroběžného přírubového DN 80 jednodílné</t>
  </si>
  <si>
    <t>-1678036803</t>
  </si>
  <si>
    <t>R732231008</t>
  </si>
  <si>
    <t>Akumulační nádrž bez přípravy TUV bez výměníku PN 0,3 o objemu 1500 l atyp hrdla DN100</t>
  </si>
  <si>
    <t>-1686368570</t>
  </si>
  <si>
    <t>732331778</t>
  </si>
  <si>
    <t>Příslušenství k expanzním nádobám bezpečnostní uzávěr G 1 k měření tlaku</t>
  </si>
  <si>
    <t>235011887</t>
  </si>
  <si>
    <t>732429221</t>
  </si>
  <si>
    <t>Montáž čerpadla oběhového mokroběžného přírubového DN 32 jednodílné</t>
  </si>
  <si>
    <t>1927265246</t>
  </si>
  <si>
    <t>732429223</t>
  </si>
  <si>
    <t>Montáž čerpadla oběhového mokroběžného přírubového DN 40 jednodílné</t>
  </si>
  <si>
    <t>1778031411</t>
  </si>
  <si>
    <t>998732101</t>
  </si>
  <si>
    <t>Přesun hmot tonážní pro strojovny v objektech v do 6 m</t>
  </si>
  <si>
    <t>-147106148</t>
  </si>
  <si>
    <t>998732193</t>
  </si>
  <si>
    <t>Příplatek k přesunu hmot tonážnímu pro strojovny za zvětšený přesun do 500 m</t>
  </si>
  <si>
    <t>-1757326528</t>
  </si>
  <si>
    <t>R10009CHL</t>
  </si>
  <si>
    <t>Kompaktní ultrazvukový měřič tepla heatsonic 60m3/h komplet včetně čidel a jímek</t>
  </si>
  <si>
    <t>-1038257441</t>
  </si>
  <si>
    <t>R100100</t>
  </si>
  <si>
    <t>Deskový výměník MEG/voda výkon 400kW skládaný pro chlazení včetně izolace dle PD</t>
  </si>
  <si>
    <t>1118625641</t>
  </si>
  <si>
    <t>R732422543</t>
  </si>
  <si>
    <t>Čerpadlo teplovodní mokroběžné přírubové DN 80 výtlak do 18 m průtok 64 m3/h jednodílné pro vytápění</t>
  </si>
  <si>
    <t>1916143967</t>
  </si>
  <si>
    <t>733</t>
  </si>
  <si>
    <t>Ústřední vytápění - rozvodné potrubí</t>
  </si>
  <si>
    <t>733111103</t>
  </si>
  <si>
    <t>Potrubí ocelové závitové černé bezešvé běžné nízkotlaké DN 15</t>
  </si>
  <si>
    <t>-167742767</t>
  </si>
  <si>
    <t>(20+20+10)*1,1</t>
  </si>
  <si>
    <t>733111104</t>
  </si>
  <si>
    <t>Potrubí ocelové závitové černé bezešvé běžné nízkotlaké DN 20</t>
  </si>
  <si>
    <t>24321619</t>
  </si>
  <si>
    <t>733111105</t>
  </si>
  <si>
    <t>Potrubí ocelové závitové černé bezešvé běžné nízkotlaké DN 25</t>
  </si>
  <si>
    <t>-2044539207</t>
  </si>
  <si>
    <t>(40+30+30+25+10)*1,1</t>
  </si>
  <si>
    <t>733111106</t>
  </si>
  <si>
    <t>Potrubí ocelové závitové černé bezešvé běžné nízkotlaké DN 32</t>
  </si>
  <si>
    <t>-2121153412</t>
  </si>
  <si>
    <t>(50+20+10+70+20)*1,1</t>
  </si>
  <si>
    <t>733111107</t>
  </si>
  <si>
    <t>Potrubí ocelové závitové černé bezešvé běžné nízkotlaké DN 40</t>
  </si>
  <si>
    <t>-1779248406</t>
  </si>
  <si>
    <t>(50+30+10)*1,1</t>
  </si>
  <si>
    <t>733111108</t>
  </si>
  <si>
    <t>Potrubí ocelové závitové černé bezešvé běžné nízkotlaké DN 50</t>
  </si>
  <si>
    <t>1495917085</t>
  </si>
  <si>
    <t>(100+10+10)*1,1</t>
  </si>
  <si>
    <t>733113113</t>
  </si>
  <si>
    <t>Příplatek k potrubí z trubek ocelových černých závitových za zhotovení závitové ocelové přípojky DN 15</t>
  </si>
  <si>
    <t>-1836800873</t>
  </si>
  <si>
    <t>(4+31+31+29+7)*2</t>
  </si>
  <si>
    <t>733113114</t>
  </si>
  <si>
    <t>Příplatek k potrubí z trubek ocelových černých závitových za zhotovení závitové ocelové přípojky DN 20</t>
  </si>
  <si>
    <t>-110300939</t>
  </si>
  <si>
    <t>733113115</t>
  </si>
  <si>
    <t>Příplatek k potrubí z trubek ocelových černých závitových za zhotovení závitové ocelové přípojky DN 25</t>
  </si>
  <si>
    <t>1633309842</t>
  </si>
  <si>
    <t>733121122</t>
  </si>
  <si>
    <t>Potrubí ocelové hladké bezešvé nízkotlaké spojované svařováním D 76x3,2 mm</t>
  </si>
  <si>
    <t>1298472145</t>
  </si>
  <si>
    <t>(15+10+10+10+20)*1,1</t>
  </si>
  <si>
    <t>733121124</t>
  </si>
  <si>
    <t>Potrubí ocelové hladké bezešvé nízkotlaké spojované svařováním D 76x3,6 mm</t>
  </si>
  <si>
    <t>-401086497</t>
  </si>
  <si>
    <t>733121125</t>
  </si>
  <si>
    <t>Potrubí ocelové hladké bezešvé nízkotlaké spojované svařováním D 89x3,6 mm</t>
  </si>
  <si>
    <t>-73074494</t>
  </si>
  <si>
    <t>(90+10+10+10+10)*1,1</t>
  </si>
  <si>
    <t>733121128</t>
  </si>
  <si>
    <t>Potrubí ocelové hladké bezešvé nízkotlaké spojované svařováním D 108x4,0 mm</t>
  </si>
  <si>
    <t>1460416542</t>
  </si>
  <si>
    <t>(120+80+70+20+30+40+10+20+10+10)*1,1</t>
  </si>
  <si>
    <t>733121133</t>
  </si>
  <si>
    <t>Potrubí ocelové hladké bezešvé nízkotlaké spojované svařováním D 133x4,0 mm</t>
  </si>
  <si>
    <t>-1809288350</t>
  </si>
  <si>
    <t>30*1,1</t>
  </si>
  <si>
    <t>733121135</t>
  </si>
  <si>
    <t>Potrubí ocelové hladké bezešvé nízkotlaké spojované svařováním D 159x4,5 mm</t>
  </si>
  <si>
    <t>-1607046445</t>
  </si>
  <si>
    <t>(80+30+10)*1,1</t>
  </si>
  <si>
    <t>733123125</t>
  </si>
  <si>
    <t>Příplatek k potrubí ocelovému hladkému za zhotovení přípojky z trubek ocelových hladkých D 89x3,6 mm</t>
  </si>
  <si>
    <t>-459169011</t>
  </si>
  <si>
    <t>733123128</t>
  </si>
  <si>
    <t>Příplatek k potrubí ocelovému hladkému za zhotovení přípojky z trubek ocelových hladkých D 108x4,0 mm</t>
  </si>
  <si>
    <t>1752474123</t>
  </si>
  <si>
    <t>733141102</t>
  </si>
  <si>
    <t>Odvzdušňovací nádoba z trubek ocelových do DN 50</t>
  </si>
  <si>
    <t>-1501386365</t>
  </si>
  <si>
    <t>733190107</t>
  </si>
  <si>
    <t>Zkouška těsnosti potrubí ocelové závitové DN do 40</t>
  </si>
  <si>
    <t>-914069822</t>
  </si>
  <si>
    <t>55+30+148,5+187+99</t>
  </si>
  <si>
    <t>733190108</t>
  </si>
  <si>
    <t>Zkouška těsnosti potrubí ocelové závitové DN přes 40 do 50</t>
  </si>
  <si>
    <t>-1850431544</t>
  </si>
  <si>
    <t>733190225</t>
  </si>
  <si>
    <t>Zkouška těsnosti potrubí ocelové hladké D přes 60,3x2,9 do 89x5,0</t>
  </si>
  <si>
    <t>-1428321151</t>
  </si>
  <si>
    <t>733190232</t>
  </si>
  <si>
    <t>Zkouška těsnosti potrubí ocelové hladké D přes 89x5,0 do 133x5,0</t>
  </si>
  <si>
    <t>36843978</t>
  </si>
  <si>
    <t>451+33</t>
  </si>
  <si>
    <t>733190235</t>
  </si>
  <si>
    <t>Zkouška těsnosti potrubí ocelové hladké D přes 133x5,0 do 159x6,3</t>
  </si>
  <si>
    <t>-714604555</t>
  </si>
  <si>
    <t>733391101</t>
  </si>
  <si>
    <t>Zkouška těsnosti potrubí plastové D do 32x3,0</t>
  </si>
  <si>
    <t>-1865718677</t>
  </si>
  <si>
    <t>733391102</t>
  </si>
  <si>
    <t>Zkouška těsnosti potrubí plastové D přes 32x3 do 50x4,6</t>
  </si>
  <si>
    <t>-2025563407</t>
  </si>
  <si>
    <t>733391103</t>
  </si>
  <si>
    <t>Zkouška těsnosti potrubí plastové D přes 50x4,6 do 75x6,8</t>
  </si>
  <si>
    <t>1709608750</t>
  </si>
  <si>
    <t>998733101</t>
  </si>
  <si>
    <t>Přesun hmot tonážní pro rozvody potrubí v objektech v do 6 m</t>
  </si>
  <si>
    <t>432997195</t>
  </si>
  <si>
    <t>998733193</t>
  </si>
  <si>
    <t>Příplatek k přesunu hmot tonážnímu pro rozvody potrubí za zvětšený přesun do 500 m</t>
  </si>
  <si>
    <t>156816488</t>
  </si>
  <si>
    <t>R733322104CHL</t>
  </si>
  <si>
    <t xml:space="preserve">Potrubí plastové z PE-X AL spojované násuvnou plastovou objímkou D 22x3 </t>
  </si>
  <si>
    <t>-1129351241</t>
  </si>
  <si>
    <t>R733322105CHL</t>
  </si>
  <si>
    <t xml:space="preserve">Potrubí plastové z PE-X AL spojované násuvnou plastovou objímkou D 26x3 </t>
  </si>
  <si>
    <t>-2094939321</t>
  </si>
  <si>
    <t>(15+40)*1,1</t>
  </si>
  <si>
    <t>R733322106CHL</t>
  </si>
  <si>
    <t xml:space="preserve">Potrubí plastové z PE-X AL spojované násuvnou plastovou objímkou D 32x3 </t>
  </si>
  <si>
    <t>1789192542</t>
  </si>
  <si>
    <t>R733322107CHL</t>
  </si>
  <si>
    <t>Potrubí plastové z PE-X AL spojované násuvnou plastovou objímkou D 40x3,5</t>
  </si>
  <si>
    <t>1807813689</t>
  </si>
  <si>
    <t>R733322108CHL</t>
  </si>
  <si>
    <t>Potrubí plastové z PE-X AL spojované násuvnou plastovou objímkou D 50x3,5</t>
  </si>
  <si>
    <t>1576362885</t>
  </si>
  <si>
    <t>R733322109CHL</t>
  </si>
  <si>
    <t>Potrubí plastové z PE-X AL spojované násuvnou plastovou objímkou D 63x4,5</t>
  </si>
  <si>
    <t>-1594160345</t>
  </si>
  <si>
    <t>R733322110CHL</t>
  </si>
  <si>
    <t>Potrubí plastové z PE-X AL spojované násuvnou plastovou objímkou D 75x5</t>
  </si>
  <si>
    <t>-1392093522</t>
  </si>
  <si>
    <t>R733811241CHL</t>
  </si>
  <si>
    <t>Ochrana potrubí ústředního vytápění termoizolačními trubicemi z kaučuku  tl přes 13 do 20 mm DN do 22 mm</t>
  </si>
  <si>
    <t>-927483989</t>
  </si>
  <si>
    <t>734</t>
  </si>
  <si>
    <t>Ústřední vytápění - armatury</t>
  </si>
  <si>
    <t>734109215</t>
  </si>
  <si>
    <t>Montáž armatury přírubové se dvěma přírubami PN 16 DN 65</t>
  </si>
  <si>
    <t>1841012610</t>
  </si>
  <si>
    <t>734109216</t>
  </si>
  <si>
    <t>Montáž armatury přírubové se dvěma přírubami PN 16 DN 80</t>
  </si>
  <si>
    <t>801881766</t>
  </si>
  <si>
    <t>4+3+2+1+1</t>
  </si>
  <si>
    <t>734109217</t>
  </si>
  <si>
    <t>Montáž armatury přírubové se dvěma přírubami PN 16 DN 100</t>
  </si>
  <si>
    <t>842299060</t>
  </si>
  <si>
    <t>4+6+2+2+2+2</t>
  </si>
  <si>
    <t>734109218</t>
  </si>
  <si>
    <t>Montáž armatury přírubové se dvěma přírubami PN 16 DN 125</t>
  </si>
  <si>
    <t>1603399538</t>
  </si>
  <si>
    <t>734109219</t>
  </si>
  <si>
    <t>Montáž armatury přírubové se dvěma přírubami PN 16 DN 150</t>
  </si>
  <si>
    <t>1126130177</t>
  </si>
  <si>
    <t>7+3</t>
  </si>
  <si>
    <t>734163427</t>
  </si>
  <si>
    <t>Filtr DN 65 PN 16 do 300°C z uhlíkové oceli s vypouštěcí zátkou</t>
  </si>
  <si>
    <t>-389059217</t>
  </si>
  <si>
    <t>734163428</t>
  </si>
  <si>
    <t>Filtr DN 80 PN 16 do 300°C z uhlíkové oceli s vypouštěcí zátkou</t>
  </si>
  <si>
    <t>-1881225519</t>
  </si>
  <si>
    <t>734163429</t>
  </si>
  <si>
    <t>Filtr DN 100 PN 16 do 300°C z uhlíkové oceli s vypouštěcí zátkou</t>
  </si>
  <si>
    <t>370173400</t>
  </si>
  <si>
    <t>734163430</t>
  </si>
  <si>
    <t>Filtr DN 125 PN 16 do 300°C z uhlíkové oceli s vypouštěcí zátkou</t>
  </si>
  <si>
    <t>1951511583</t>
  </si>
  <si>
    <t>734163431</t>
  </si>
  <si>
    <t>Filtr DN 150 PN 16 do 300°C z uhlíkové oceli s vypouštěcí zátkou</t>
  </si>
  <si>
    <t>1658641832</t>
  </si>
  <si>
    <t>734172118</t>
  </si>
  <si>
    <t>Mezikus přírubový bez protipřírub z ocelových trubek hladkých jednoznačný DN 100</t>
  </si>
  <si>
    <t>2062793103</t>
  </si>
  <si>
    <t>734192316</t>
  </si>
  <si>
    <t>Klapka přírubová zpětná DN 65 PN 16 do 100°C samočinná</t>
  </si>
  <si>
    <t>101469691</t>
  </si>
  <si>
    <t>734192317</t>
  </si>
  <si>
    <t>Klapka přírubová zpětná DN 80 PN 16 do 100°C samočinná</t>
  </si>
  <si>
    <t>1072106852</t>
  </si>
  <si>
    <t>734192318</t>
  </si>
  <si>
    <t>Klapka přírubová zpětná DN 100 PN 16 do 100°C samočinná</t>
  </si>
  <si>
    <t>749973939</t>
  </si>
  <si>
    <t>734192321</t>
  </si>
  <si>
    <t>Klapka přírubová zpětná DN 125 PN 16 do 100°C samočinná</t>
  </si>
  <si>
    <t>-697766326</t>
  </si>
  <si>
    <t>734192322</t>
  </si>
  <si>
    <t>Klapka přírubová zpětná DN 150 PN 16 do 100°C samočinná</t>
  </si>
  <si>
    <t>1034915999</t>
  </si>
  <si>
    <t>734193115</t>
  </si>
  <si>
    <t>Klapka mezipřírubová uzavírací DN 65 PN 16 do 120°C disk tvárná litina</t>
  </si>
  <si>
    <t>1467259935</t>
  </si>
  <si>
    <t>734193116</t>
  </si>
  <si>
    <t>Klapka mezipřírubová uzavírací DN 80 PN 16 do 120°C disk tvárná litina</t>
  </si>
  <si>
    <t>-1224927239</t>
  </si>
  <si>
    <t>734193117</t>
  </si>
  <si>
    <t>Klapka mezipřírubová uzavírací DN 100 PN 16 do 120°C disk tvárná litina</t>
  </si>
  <si>
    <t>-2015635351</t>
  </si>
  <si>
    <t>734193118</t>
  </si>
  <si>
    <t>Klapka mezipřírubová uzavírací DN 125 PN 16 do 120°C disk tvárná litina</t>
  </si>
  <si>
    <t>1509333452</t>
  </si>
  <si>
    <t>734193119</t>
  </si>
  <si>
    <t>Klapka mezipřírubová uzavírací DN 150 PN 16 do 120°C disk tvárná litina</t>
  </si>
  <si>
    <t>313160877</t>
  </si>
  <si>
    <t>734209103</t>
  </si>
  <si>
    <t>Montáž armatury závitové s jedním závitem G 1/2</t>
  </si>
  <si>
    <t>-232764790</t>
  </si>
  <si>
    <t>734209113</t>
  </si>
  <si>
    <t>Montáž armatury závitové s dvěma závity G 1/2</t>
  </si>
  <si>
    <t>2023178785</t>
  </si>
  <si>
    <t>734209114</t>
  </si>
  <si>
    <t>Montáž armatury závitové s dvěma závity G 3/4</t>
  </si>
  <si>
    <t>-1458682817</t>
  </si>
  <si>
    <t>734209115</t>
  </si>
  <si>
    <t>Montáž armatury závitové s dvěma závity G 1</t>
  </si>
  <si>
    <t>-1194577662</t>
  </si>
  <si>
    <t>3+2+6</t>
  </si>
  <si>
    <t>734209116</t>
  </si>
  <si>
    <t>Montáž armatury závitové s dvěma závity G 5/4</t>
  </si>
  <si>
    <t>-1449132143</t>
  </si>
  <si>
    <t>734209117</t>
  </si>
  <si>
    <t>Montáž armatury závitové s dvěma závity G 6/4</t>
  </si>
  <si>
    <t>-266508999</t>
  </si>
  <si>
    <t>2+2+6+21+7+2+7+2+1</t>
  </si>
  <si>
    <t>734209118</t>
  </si>
  <si>
    <t>Montáž armatury závitové s dvěma závity G 2</t>
  </si>
  <si>
    <t>1230774940</t>
  </si>
  <si>
    <t>4+6+4</t>
  </si>
  <si>
    <t>734211127</t>
  </si>
  <si>
    <t>Ventil závitový odvzdušňovací G 1/2 PN 14 do 120°C automatický se zpětnou klapkou otopných těles</t>
  </si>
  <si>
    <t>-1489319451</t>
  </si>
  <si>
    <t>734242412</t>
  </si>
  <si>
    <t>Ventil závitový zpětný přímý G 1/2 PN 16 do 110°C</t>
  </si>
  <si>
    <t>459988617</t>
  </si>
  <si>
    <t>734242413</t>
  </si>
  <si>
    <t>Ventil závitový zpětný přímý G 3/4 PN 16 do 110°C</t>
  </si>
  <si>
    <t>402374085</t>
  </si>
  <si>
    <t>734242414</t>
  </si>
  <si>
    <t>Ventil závitový zpětný přímý G 1 PN 16 do 110°C</t>
  </si>
  <si>
    <t>1371157083</t>
  </si>
  <si>
    <t>734242415</t>
  </si>
  <si>
    <t>Ventil závitový zpětný přímý G 5/4 PN 16 do 110°C</t>
  </si>
  <si>
    <t>121823843</t>
  </si>
  <si>
    <t>734291123</t>
  </si>
  <si>
    <t>Kohout plnící a vypouštěcí G 1/2 PN 10 do 90°C závitový</t>
  </si>
  <si>
    <t>-867184278</t>
  </si>
  <si>
    <t>734291253</t>
  </si>
  <si>
    <t>Filtr závitový pro topné a chladicí systémy přímý G 1/2 PN 16 do 160°C s vnitřními závity</t>
  </si>
  <si>
    <t>49413872</t>
  </si>
  <si>
    <t>734291254</t>
  </si>
  <si>
    <t>Filtr závitový pro topné a chladicí systémy přímý G 3/4 PN 16 do 160°C s vnitřními závity</t>
  </si>
  <si>
    <t>937312616</t>
  </si>
  <si>
    <t>734291255</t>
  </si>
  <si>
    <t>Filtr závitový pro topné a chladicí systémy přímý G 1 PN 16 do 160°C s vnitřními závity</t>
  </si>
  <si>
    <t>1642889884</t>
  </si>
  <si>
    <t>734291257</t>
  </si>
  <si>
    <t>Filtr závitový pro topné a chladicí systémy přímý G 1 1/2 PN 16 do 160°C s vnitřními závity</t>
  </si>
  <si>
    <t>1283427355</t>
  </si>
  <si>
    <t>734292713</t>
  </si>
  <si>
    <t>Kohout kulový přímý G 1/2 PN 42 do 185°C vnitřní závit</t>
  </si>
  <si>
    <t>597518825</t>
  </si>
  <si>
    <t>734292714</t>
  </si>
  <si>
    <t>Kohout kulový přímý G 3/4 PN 42 do 185°C vnitřní závit</t>
  </si>
  <si>
    <t>-369032764</t>
  </si>
  <si>
    <t>734292715</t>
  </si>
  <si>
    <t>Kohout kulový přímý G 1 PN 42 do 185°C vnitřní závit</t>
  </si>
  <si>
    <t>-2081176673</t>
  </si>
  <si>
    <t>734292716</t>
  </si>
  <si>
    <t>Kohout kulový přímý G 1 1/4 PN 42 do 185°C vnitřní závit</t>
  </si>
  <si>
    <t>1224416881</t>
  </si>
  <si>
    <t>734292717</t>
  </si>
  <si>
    <t>Kohout kulový přímý G 1 1/2 PN 42 do 185°C vnitřní závit</t>
  </si>
  <si>
    <t>838458508</t>
  </si>
  <si>
    <t>2+2+6+21</t>
  </si>
  <si>
    <t>734292718</t>
  </si>
  <si>
    <t>Kohout kulový přímý G 2 PN 42 do 185°C vnitřní závit</t>
  </si>
  <si>
    <t>1892374887</t>
  </si>
  <si>
    <t>734411101.IVR</t>
  </si>
  <si>
    <t>Teploměr technický IVAR.TP 120 A s pevným stonkem a jímkou zadní připojení průměr 63 mm délky 50 mm</t>
  </si>
  <si>
    <t>-91440500</t>
  </si>
  <si>
    <t>26+8</t>
  </si>
  <si>
    <t>734411103</t>
  </si>
  <si>
    <t>Teploměr technický s pevným stonkem a jímkou zadní připojení průměr 63 mm délky 100 mm</t>
  </si>
  <si>
    <t>-1509470849</t>
  </si>
  <si>
    <t>734411601</t>
  </si>
  <si>
    <t>Ochranná jímka se závitem do G 1</t>
  </si>
  <si>
    <t>1326681961</t>
  </si>
  <si>
    <t>734421101</t>
  </si>
  <si>
    <t>Tlakoměr s pevným stonkem a zpětnou klapkou tlak 0-16 bar průměr 50 mm spodní připojení</t>
  </si>
  <si>
    <t>-633861292</t>
  </si>
  <si>
    <t>734424101</t>
  </si>
  <si>
    <t>Kondenzační smyčka k přivaření zahnutá PN 250 do 300°C</t>
  </si>
  <si>
    <t>1784852077</t>
  </si>
  <si>
    <t>734494121</t>
  </si>
  <si>
    <t>Návarek s metrickým závitem M 20x1,5 délky do 220 mm</t>
  </si>
  <si>
    <t>-174552725</t>
  </si>
  <si>
    <t>998734101</t>
  </si>
  <si>
    <t>Přesun hmot tonážní pro armatury v objektech v do 6 m</t>
  </si>
  <si>
    <t>-1409928239</t>
  </si>
  <si>
    <t>998734193</t>
  </si>
  <si>
    <t>Příplatek k přesunu hmot tonážnímu pro armatury za zvětšený přesun do 500 m</t>
  </si>
  <si>
    <t>689894922</t>
  </si>
  <si>
    <t>R80050CHL</t>
  </si>
  <si>
    <t>Tlakově chráněný regulační ventil AB-QM 15 s pohonem</t>
  </si>
  <si>
    <t>488158521</t>
  </si>
  <si>
    <t>R800502CHL</t>
  </si>
  <si>
    <t>Tlakově chráněný regulační ventil AB-QM 20 s pohonem</t>
  </si>
  <si>
    <t>-1327601063</t>
  </si>
  <si>
    <t>R800503CHL</t>
  </si>
  <si>
    <t>Tlakově chráněný regulační ventil AB-QM 25 s pohonem</t>
  </si>
  <si>
    <t>-1166679693</t>
  </si>
  <si>
    <t>R800600CHL</t>
  </si>
  <si>
    <t>Tlaková flexibilní hacice nerezová DN20/1000</t>
  </si>
  <si>
    <t>1585664359</t>
  </si>
  <si>
    <t>8+62+62+58+14</t>
  </si>
  <si>
    <t>R800505CHL</t>
  </si>
  <si>
    <t>Tlakově chráněný regulační ventil AB-QM 40 s pohonem</t>
  </si>
  <si>
    <t>-442224724</t>
  </si>
  <si>
    <t>R800500CHL</t>
  </si>
  <si>
    <t>Tlaková hadice DN15 /1000 nerez</t>
  </si>
  <si>
    <t>2020556528</t>
  </si>
  <si>
    <t>783314101</t>
  </si>
  <si>
    <t>Základní jednonásobný syntetický nátěr zámečnických konstrukcí</t>
  </si>
  <si>
    <t>-1745909747</t>
  </si>
  <si>
    <t>783315101</t>
  </si>
  <si>
    <t>Mezinátěr jednonásobný syntetický standardní zámečnických konstrukcí</t>
  </si>
  <si>
    <t>1489422709</t>
  </si>
  <si>
    <t>783317101</t>
  </si>
  <si>
    <t>Krycí jednonásobný syntetický standardní nátěr zámečnických konstrukcí</t>
  </si>
  <si>
    <t>-910835303</t>
  </si>
  <si>
    <t>783614551</t>
  </si>
  <si>
    <t>Základní jednonásobný syntetický nátěr potrubí DN do 50 mm</t>
  </si>
  <si>
    <t>184226088</t>
  </si>
  <si>
    <t>783614561</t>
  </si>
  <si>
    <t>Základní jednonásobný syntetický nátěr potrubí přes DN 50 do DN 100 mm</t>
  </si>
  <si>
    <t>-1343855602</t>
  </si>
  <si>
    <t>783614571</t>
  </si>
  <si>
    <t>Základní jednonásobný syntetický nátěr potrubí přes DN 100 do DN 150 mm</t>
  </si>
  <si>
    <t>-647887148</t>
  </si>
  <si>
    <t>HZS1301</t>
  </si>
  <si>
    <t>Hodinová zúčtovací sazba zedník</t>
  </si>
  <si>
    <t>1868851327</t>
  </si>
  <si>
    <t>HZS4211</t>
  </si>
  <si>
    <t>Hodinová zúčtovací sazba revizní technik topná zkouška</t>
  </si>
  <si>
    <t>1949769462</t>
  </si>
  <si>
    <t>MaR - MaR</t>
  </si>
  <si>
    <t xml:space="preserve">D1 - Řízení strojovny UT - veškeré pol. obsahují i montáže </t>
  </si>
  <si>
    <t xml:space="preserve">D2 - Řízení VZT a chlazení - veškeré pol. obsahují i montáže </t>
  </si>
  <si>
    <t xml:space="preserve">D3 - Sběr stavových informací - veškeré pol. obsahují i montáže </t>
  </si>
  <si>
    <t xml:space="preserve">D4 - Řízení prostředí v místnostech - veškeré pol. obsahují i montáže </t>
  </si>
  <si>
    <t xml:space="preserve">D5 - Komunikace - veškeré pol. obsahují i montáže </t>
  </si>
  <si>
    <t xml:space="preserve">D6 - Kabely a nosné konstrukce - veškeré pol. obsahují i montáže </t>
  </si>
  <si>
    <t xml:space="preserve">D7 - Ostatní </t>
  </si>
  <si>
    <t>D1</t>
  </si>
  <si>
    <t xml:space="preserve">Řízení strojovny UT - veškeré pol. obsahují i montáže </t>
  </si>
  <si>
    <t>Pol175MAR</t>
  </si>
  <si>
    <t>Rozváděč strojovny UT, včetně silových napájecích okruhů, oceloplechová skříň 600x200x1600 mm, IP43, bez PO</t>
  </si>
  <si>
    <t>Pol176</t>
  </si>
  <si>
    <t>Programovatelný řídící automat pro strojovnu UT, rozhraní RS485, TCP/IP, napájecí zdroj, vestavěný v rozváděči strojovny, včetně rozšiřujících modulů</t>
  </si>
  <si>
    <t>Pol177</t>
  </si>
  <si>
    <t>Rozšiřující modul 8DI</t>
  </si>
  <si>
    <t>Pol178</t>
  </si>
  <si>
    <t>Rozšiřující modul 8DO</t>
  </si>
  <si>
    <t>Pol179</t>
  </si>
  <si>
    <t>Rozšiřující modul 8AI</t>
  </si>
  <si>
    <t>Pol180</t>
  </si>
  <si>
    <t>Rozšiřující modul 4AO</t>
  </si>
  <si>
    <t>Pol181</t>
  </si>
  <si>
    <t>Senzor prostorové teploty</t>
  </si>
  <si>
    <t>Pol182</t>
  </si>
  <si>
    <t>Senzor teploty do potrubí UT</t>
  </si>
  <si>
    <t>Pol183</t>
  </si>
  <si>
    <t>Senzor tlaku do potrubí UT</t>
  </si>
  <si>
    <t>Pol184</t>
  </si>
  <si>
    <t>Senzor zaplavení</t>
  </si>
  <si>
    <t>Pol185</t>
  </si>
  <si>
    <t>Havarijní termostat</t>
  </si>
  <si>
    <t>Pol186</t>
  </si>
  <si>
    <t>Pol187</t>
  </si>
  <si>
    <t>Akustická signalizace</t>
  </si>
  <si>
    <t>Pol188</t>
  </si>
  <si>
    <t>3-cestný regulační ventil, kvs dle zadání TZB, elektropohon s řízením 0-10V</t>
  </si>
  <si>
    <t>Pol189</t>
  </si>
  <si>
    <t>Spínač tlakové diference pro VZT</t>
  </si>
  <si>
    <t>Pol190</t>
  </si>
  <si>
    <t>Pohon klapky VZT, 230V</t>
  </si>
  <si>
    <t>D2</t>
  </si>
  <si>
    <t xml:space="preserve">Řízení VZT a chlazení - veškeré pol. obsahují i montáže </t>
  </si>
  <si>
    <t>Pol191</t>
  </si>
  <si>
    <t>Rozváděč strojovny VZT RVZT01 (RM02), včetně silových napájecích okruhů, oceloplechová skříň 600x200x1200 mm, IP43, bez PO</t>
  </si>
  <si>
    <t>Pol192</t>
  </si>
  <si>
    <t>Rozváděč strojovny VZT RM5, včetně silových napájecích okruhů, oceloplechová skříň 3x 800x200x1800 mm, IP43, bez PO</t>
  </si>
  <si>
    <t>Pol193</t>
  </si>
  <si>
    <t>Rozváděč jednotky VZT RM61, včetně silových napájecích okruhů, oceloplechová skříň 800x200x1200 mm, IP65, bez PO, venkovní provedení</t>
  </si>
  <si>
    <t>Pol194</t>
  </si>
  <si>
    <t>Rozváděč jednotky VZT RM62, včetně silových napájecích okruhů, oceloplechová skříň 800x200x1200 mm, IP65, bez PO, venkovní provedení</t>
  </si>
  <si>
    <t>Pol195</t>
  </si>
  <si>
    <t>Programovatelný řídící automat pro jednotku VZT, rozhraní RS485 – ModBUS, TCP/IP, napájecí zdroj, vestavěný v rozváděči strojovny, včetně rozšiřujících modulů</t>
  </si>
  <si>
    <t>Pol196</t>
  </si>
  <si>
    <t>Programovatelný řídící automat pro chlazení a ohřevy, rozhraní RS485 – ModBUS, TCP/IP, napájecí zdroj, vestavěný v rozváděči strojovny, včetně rozšiřujících modulů</t>
  </si>
  <si>
    <t>Pol200</t>
  </si>
  <si>
    <t>Senzor teploty do potrubí VZT</t>
  </si>
  <si>
    <t>Pol201</t>
  </si>
  <si>
    <t>Protimrazový termostat</t>
  </si>
  <si>
    <t>Pol202</t>
  </si>
  <si>
    <t>Servisní vypínač 3x16A AC3</t>
  </si>
  <si>
    <t>Pol203</t>
  </si>
  <si>
    <t>3-cestný regulační ventil UT, kvs dle zadání TZB elektropohon s řízením 0-10V</t>
  </si>
  <si>
    <t>Pol204</t>
  </si>
  <si>
    <t>3-cestný regulační ventil CHL, kvs dle zadání TZB elektropohon s řízením 0-10V</t>
  </si>
  <si>
    <t>Pol211</t>
  </si>
  <si>
    <t>Senzor teploty do potrubí CHL</t>
  </si>
  <si>
    <t>Pol212</t>
  </si>
  <si>
    <t>Senzor tlaku do potrubí CHL</t>
  </si>
  <si>
    <t>D3</t>
  </si>
  <si>
    <t xml:space="preserve">Sběr stavových informací - veškeré pol. obsahují i montáže </t>
  </si>
  <si>
    <t>Pol213</t>
  </si>
  <si>
    <t>Rozváděč RM01, včetně silových napájecích okruhů, oceloplechová skříň 800x400x1600 mm, IP43, bez PO</t>
  </si>
  <si>
    <t>Pol214</t>
  </si>
  <si>
    <t>Programovatelný řídící automat, rozhraní RS485, TCP/IP, napájecí zdroj, vestavěný v rozváděči, včetně rozšiřujících modulů</t>
  </si>
  <si>
    <t>D4</t>
  </si>
  <si>
    <t xml:space="preserve">Řízení prostředí v místnostech - veškeré pol. obsahují i montáže </t>
  </si>
  <si>
    <t>Pol215</t>
  </si>
  <si>
    <t>Rozváděč lokálního řízení prostředí, RM**, vestavný oceloplechový 800x200x600 mm, IP40, požární odolnost EI30 DP1</t>
  </si>
  <si>
    <t>Pol216</t>
  </si>
  <si>
    <t>Rozváděč lokálního řízení prostředí, RM**, přisazený oceloplechový 800x200x600 mm, IP40, bez PO</t>
  </si>
  <si>
    <t>Pol217</t>
  </si>
  <si>
    <t>Regulátor prostředí místnosti, řízení ventilů UT, CHL, vstup pro magnetické kontakty, řízení ventilátoru FCU (EC motor), ovládání pohonů žaluzií, ovládání regulátorů průtoku VZTkomunikační IP rozhraní, včetně skříně a napájecího zdroje</t>
  </si>
  <si>
    <t>Pol218</t>
  </si>
  <si>
    <t>Ovládač prostředí v místnosti, ovládání teploty a větrání, vestavěný snímač prostorové teploty, vlhkosti/koncentrace CO2</t>
  </si>
  <si>
    <t>Pol219</t>
  </si>
  <si>
    <t>Magnetický kontakt oken</t>
  </si>
  <si>
    <t>Pol220</t>
  </si>
  <si>
    <t>Pol221</t>
  </si>
  <si>
    <t>Regulační ventil UT/CH – FCU, elektropohon, řízení 0-10v</t>
  </si>
  <si>
    <t>Pol222</t>
  </si>
  <si>
    <t>Pohon regulátoru průtoku vzduchu, řízení 0-10V</t>
  </si>
  <si>
    <t>Pol223</t>
  </si>
  <si>
    <t>Kombinovaný snímač prostorové teploty/vlhkosti/koncentrace CO2</t>
  </si>
  <si>
    <t>Pol224</t>
  </si>
  <si>
    <t>Snímač prostorové teploty</t>
  </si>
  <si>
    <t>Pol225</t>
  </si>
  <si>
    <t>Senzor přítomnosti</t>
  </si>
  <si>
    <t>D5</t>
  </si>
  <si>
    <t xml:space="preserve">Komunikace - veškeré pol. obsahují i montáže </t>
  </si>
  <si>
    <t>Pol226</t>
  </si>
  <si>
    <t>Průmyslový switch 16pt, 16x UTP, opto SFP</t>
  </si>
  <si>
    <t>Pol227</t>
  </si>
  <si>
    <t>Optický switch 24 SFP</t>
  </si>
  <si>
    <t>Pol228</t>
  </si>
  <si>
    <t>Komunikační karta ModBUS chiller</t>
  </si>
  <si>
    <t>Pol229</t>
  </si>
  <si>
    <t>Komunikační karta ModBUS split</t>
  </si>
  <si>
    <t>Pol230</t>
  </si>
  <si>
    <t>Připojení na datovou síť</t>
  </si>
  <si>
    <t>Pol231</t>
  </si>
  <si>
    <t>Meteostanice, IP rozhraní</t>
  </si>
  <si>
    <t>D6</t>
  </si>
  <si>
    <t xml:space="preserve">Kabely a nosné konstrukce - veškeré pol. obsahují i montáže </t>
  </si>
  <si>
    <t>Pol232</t>
  </si>
  <si>
    <t>Kabel JXFE-R 2x0,8</t>
  </si>
  <si>
    <t>Pol233</t>
  </si>
  <si>
    <t>Kabel JXFE-R 2x2x0,8</t>
  </si>
  <si>
    <t>Pol234</t>
  </si>
  <si>
    <t>Kabel JXFE-R 4x2x0,8</t>
  </si>
  <si>
    <t>Pol235</t>
  </si>
  <si>
    <t>Pol236</t>
  </si>
  <si>
    <t>Pol237</t>
  </si>
  <si>
    <t>Pol238</t>
  </si>
  <si>
    <t>Pol308</t>
  </si>
  <si>
    <t>Kabel bezhalogenový CXKE-R 7x1,5</t>
  </si>
  <si>
    <t>Pol309</t>
  </si>
  <si>
    <t>Kabel CYKY 3x1,5</t>
  </si>
  <si>
    <t>Pol310</t>
  </si>
  <si>
    <t>Kabel CYKY 3x2,5</t>
  </si>
  <si>
    <t>Pol311</t>
  </si>
  <si>
    <t>Kabel CYKY 5x1,5</t>
  </si>
  <si>
    <t>Pol319</t>
  </si>
  <si>
    <t>Kabel CYKY 5x2,5</t>
  </si>
  <si>
    <t>Pol320</t>
  </si>
  <si>
    <t>Kabel JYTY 2x0,8</t>
  </si>
  <si>
    <t>Pol321</t>
  </si>
  <si>
    <t>Kabel JYTY 2x2x0,8</t>
  </si>
  <si>
    <t>Pol322</t>
  </si>
  <si>
    <t>Pol323</t>
  </si>
  <si>
    <t>Pol324</t>
  </si>
  <si>
    <t>Pol325</t>
  </si>
  <si>
    <t>Pol326</t>
  </si>
  <si>
    <t>Drátový žlab 50 mm, včetně nosných prvků a příslušenství</t>
  </si>
  <si>
    <t>Pol327</t>
  </si>
  <si>
    <t>Drátový žlab 100 mm, včetně nosných prvků a příslušenství</t>
  </si>
  <si>
    <t>Pol396</t>
  </si>
  <si>
    <t>Drátový žlab 200 mm, včetně nosných prvků a příslušenství</t>
  </si>
  <si>
    <t>Pol397</t>
  </si>
  <si>
    <t>Kabel UTP Cat. 6 LSZH</t>
  </si>
  <si>
    <t>Pol398</t>
  </si>
  <si>
    <t>Kabel opto 2 vl. MM</t>
  </si>
  <si>
    <t>Pol399</t>
  </si>
  <si>
    <t>Ukončení kabelů celkem</t>
  </si>
  <si>
    <t>D7</t>
  </si>
  <si>
    <t xml:space="preserve">Ostatní </t>
  </si>
  <si>
    <t>Pol400</t>
  </si>
  <si>
    <t>Vypracování výrobní dokumentace</t>
  </si>
  <si>
    <t>_0020MAR</t>
  </si>
  <si>
    <t>Pol401</t>
  </si>
  <si>
    <t>-91681202</t>
  </si>
  <si>
    <t>Pol402</t>
  </si>
  <si>
    <t>Pol404</t>
  </si>
  <si>
    <t>Pol405</t>
  </si>
  <si>
    <t>1249653705</t>
  </si>
  <si>
    <t>Pol406</t>
  </si>
  <si>
    <t>Pol407</t>
  </si>
  <si>
    <t>Software dálkového řízení, vizualizace a správy provozních a poruchových stavů</t>
  </si>
  <si>
    <t xml:space="preserve">SLB - Slaboproud </t>
  </si>
  <si>
    <t xml:space="preserve">    742 - Elektroinstalace - slaboproud - veškeré pol. obsahují i montáže </t>
  </si>
  <si>
    <t xml:space="preserve">      D2 - Dodávka PZTS a EKV</t>
  </si>
  <si>
    <t xml:space="preserve">      D3 - Dodávka UKS</t>
  </si>
  <si>
    <t xml:space="preserve">      D4 - Dodávka EPS</t>
  </si>
  <si>
    <t xml:space="preserve">      D5 - Dodávka NZS</t>
  </si>
  <si>
    <t xml:space="preserve">      D6 - UKS - Vnitřní rozvody učeben</t>
  </si>
  <si>
    <t xml:space="preserve">      D8 - Ostatní </t>
  </si>
  <si>
    <t>742</t>
  </si>
  <si>
    <t xml:space="preserve">Elektroinstalace - slaboproud - veškeré pol. obsahují i montáže </t>
  </si>
  <si>
    <t>Dodávka PZTS a EKV</t>
  </si>
  <si>
    <t>Pol8</t>
  </si>
  <si>
    <t>ASSET 812 R 4C řídící jednotka ASSET bez zdroje v kovovém krytu  ( 350 x 430 x 160 ), 12 x linka á 30adres, 2 x ETHERNET, NBÚ -3</t>
  </si>
  <si>
    <t>Pol9</t>
  </si>
  <si>
    <t>ASSET 8 Sběrnicový modul PZTS v krytu, 8x trojitě vyvážený vstup, 8x výstup pro připojení výstupního modulu (relé nebo otevřený kolektor).</t>
  </si>
  <si>
    <t>Pol10</t>
  </si>
  <si>
    <t>ASSET 6.20 - PS Sběrnicový modul PZTS/EKV  plošný spoj, 6x trojitě vyvážený vstup, 2x relé na desce,výstupního modulu (relé nebo otevřený kolektor), 2x Wiegand, 2x RS232 (umožňuje připojit celkem dvě čtečky), 1x RS485 pro infopanel</t>
  </si>
  <si>
    <t>Pol11</t>
  </si>
  <si>
    <t>KMU4N.W Klávesnice pro ovládání PZTS, bílá, dvouřádkový displej, podsvícená klávesnice</t>
  </si>
  <si>
    <t>Pol12</t>
  </si>
  <si>
    <t>ASSET 602.DF.S.B Čtečka bez PIN, černá, prostředí vnitřní, karty  HF 13,56 MHz Mifare Classic  (zápis/čtení sektoru) a Mifare Desfire (šifrování karet EV2 na aplikační úrovni s využitím diverzifikovaných klíčů) a dalších typů karet (na dotaz) ISO1444</t>
  </si>
  <si>
    <t>Pol13</t>
  </si>
  <si>
    <t>ASSET 612.DF.S.B Čtečka s PIN klávesnicí, černá, prostředí vnitřní, karty  HF 13,56 MHz Mifare Classic  (zápis/čtení sektoru) a Mifare Desfire (šifrování karet EV2 na aplikační úrovni s využitím diverzifikovaných klíčů) a dalších typů karet (na dotaz</t>
  </si>
  <si>
    <t>Pol14</t>
  </si>
  <si>
    <t>ASSET 622.DF.S.B Čtečka bez PIN s ovládacím tlačítkem, černá, prostředí vnitřní, karty  HF 13,56 MHz Mifare Classic  (zápis/čtení sektoru) a Mifare Desfire (šifrování karet EV2 na aplikační úrovni s využitím diverzifikovaných klíčů) a dalších typů ka</t>
  </si>
  <si>
    <t>Pol15</t>
  </si>
  <si>
    <t>ASSET 602.DF.S.O-B Čtečka bez PIN, černá, prostředí venkovní, karty  HF 13,56 MHz Mifare Classic  (zápis/čtení sektoru) a Mifare Desfire (šifrování karet EV2 na aplikační úrovni s využitím diverzifikovaných klíčů) a dalších typů karet (na dotaz) ISO1</t>
  </si>
  <si>
    <t>Pol16</t>
  </si>
  <si>
    <t>OP-2 Opakovač sběrnice ASSET s galavanickým oddělením</t>
  </si>
  <si>
    <t>Pol17</t>
  </si>
  <si>
    <t>PWR533 K70 Dvojitý napájecí zdroj v kovovém krytu pro AKU 70 Ah, výstupy 1x 5A, 1x 3A , samostatný měnič pro dobíjení AKU max 2A. Celkový trvalý odběr včetně dobíjení akumulátoru max. 7 A</t>
  </si>
  <si>
    <t>Pol18</t>
  </si>
  <si>
    <t>PWR4A K40 Napájecí zdroj v kovovém krytu pro AKU 40 Ah, celký odběr včetně dobíjení akumulátoru max. 4 A</t>
  </si>
  <si>
    <t>Pol19</t>
  </si>
  <si>
    <t>ASSET OUT 1R-02 MM Modul 1x relé (max zatížení kontaktů 2A/60V) pro ASSET 8</t>
  </si>
  <si>
    <t>Pol20</t>
  </si>
  <si>
    <t>ASSET OUT 4R-02 MM Modul 4x relé (max zatížení kontaktů 2A/60V) pro ASSET 6.20, ASSET 16.20</t>
  </si>
  <si>
    <t>Pol21</t>
  </si>
  <si>
    <t>Trubka ohebná EN320N PVC s protahovacím drátem, 32mm</t>
  </si>
  <si>
    <t>Pol22</t>
  </si>
  <si>
    <t>Trubka ohebná EN320N PVC s protahovacím drátem, 14mm</t>
  </si>
  <si>
    <t>Pol23</t>
  </si>
  <si>
    <t>Trubka ohebná EN320N PVC s protahovacím drátem, 11mm</t>
  </si>
  <si>
    <t>Pol24</t>
  </si>
  <si>
    <t>Krabice přístrojová KP 68_KA</t>
  </si>
  <si>
    <t>Pol25</t>
  </si>
  <si>
    <t>Krabice odbočná víčkem 150x150x73mm</t>
  </si>
  <si>
    <t>Pol26</t>
  </si>
  <si>
    <t>Krabice rozvodná 255x205x66mm univerzální montáž</t>
  </si>
  <si>
    <t>Pol27</t>
  </si>
  <si>
    <t>Držák moduluu do krabice KO/KT</t>
  </si>
  <si>
    <t>Pol28</t>
  </si>
  <si>
    <t>Akumulátor 12V/40Ah ohniodolný, šroubové svorky M6, životnost až 10 let</t>
  </si>
  <si>
    <t>Pol29</t>
  </si>
  <si>
    <t>Akumulátor 12V/65Ah se šroubovými svorkami M6 a životností až 10 let</t>
  </si>
  <si>
    <t>Pol30</t>
  </si>
  <si>
    <t>Akumulátor 12V/26Ah se šroubovými svorkami M5 a životností až 10 let</t>
  </si>
  <si>
    <t>Pol31</t>
  </si>
  <si>
    <t>Kabel FTP Cat.5e PVC drát šedá box 305m</t>
  </si>
  <si>
    <t>Pol32</t>
  </si>
  <si>
    <t>Kabel YY-JZ 4x1,5</t>
  </si>
  <si>
    <t>Pol33</t>
  </si>
  <si>
    <t>Flexibilní kabel pro měření a regulaci LiYY 4x0,34 šedý</t>
  </si>
  <si>
    <t>Pol34</t>
  </si>
  <si>
    <t>Drážka-kabel,trub.do 48mm interiér</t>
  </si>
  <si>
    <t>Pol35</t>
  </si>
  <si>
    <t>Drážka-kabel,trub.do 29mm interiér</t>
  </si>
  <si>
    <t>Pol36</t>
  </si>
  <si>
    <t>Propojení s jinými systémy</t>
  </si>
  <si>
    <t>Pol37</t>
  </si>
  <si>
    <t>Programování základních parametrů ústř.</t>
  </si>
  <si>
    <t>Pol38</t>
  </si>
  <si>
    <t>Oživení systému EZS na jeden detektor</t>
  </si>
  <si>
    <t>Pol39</t>
  </si>
  <si>
    <t>Programování sys. Na jeden expandér 6 vstupů</t>
  </si>
  <si>
    <t>Pol40</t>
  </si>
  <si>
    <t>MG kontakt závrtný čtyřdrátový polarizovaný s pracovní mezerou 2-23 mm</t>
  </si>
  <si>
    <t>Pol41</t>
  </si>
  <si>
    <t>Duální detektor digitální s držákem, vějíř 15m, montážní výška 1,8 - 2,4m, EOL</t>
  </si>
  <si>
    <t>Pol42</t>
  </si>
  <si>
    <t>Akustický detektor tříštění skla s AM, dosah max. 9m, stupeň zabezpečení 3</t>
  </si>
  <si>
    <t>Pol43</t>
  </si>
  <si>
    <t>MG kontakt čtyřdrátový polarizovaný s pracovní mezerou 22mm, kabel 3m</t>
  </si>
  <si>
    <t>Pol44</t>
  </si>
  <si>
    <t>Vytvoření primárních mapových podkl. (půdorysů) - 1podl. 30 - 60 místností</t>
  </si>
  <si>
    <t>Pol45</t>
  </si>
  <si>
    <t>Vytvoření primárních mapových podkladů (půdorysů) - přehledka (první úroveň - úvodní obrazovka)</t>
  </si>
  <si>
    <t>Pol46</t>
  </si>
  <si>
    <t>Tvorba karty objektu do SQL pultu</t>
  </si>
  <si>
    <t>Pol47</t>
  </si>
  <si>
    <t xml:space="preserve">Zadávání akt. prvku do grafické nadstavby a nastavení vazeb vč. EPS </t>
  </si>
  <si>
    <t>Pol48</t>
  </si>
  <si>
    <t>BEFO321211 Elektrický otvírač 12V/170mA, reverzní, mikrospínač, dlouhá lišta</t>
  </si>
  <si>
    <t>Pol49</t>
  </si>
  <si>
    <t>118F.23 A71 10-24V AC/DC Protipožární otvírač ploché konstrukce, signalizace,PROFIX2</t>
  </si>
  <si>
    <t>Pol50</t>
  </si>
  <si>
    <t>EL001301 Čelní plech 69135-01, nerez provedení, PROFIX2, (š) 25 x (v) 250mm</t>
  </si>
  <si>
    <t>Dodávka UKS</t>
  </si>
  <si>
    <t>Pol51</t>
  </si>
  <si>
    <t>Otevřený rám se čtyřmi sloupky, nosností až 1500kg, RAL9005, 42U, š.550mm,h.890mm</t>
  </si>
  <si>
    <t>Pol52</t>
  </si>
  <si>
    <t>19" vyvazovací panel 1U s plastovými oky 5x vyvazovací háček 40x80mm,</t>
  </si>
  <si>
    <t>Pol53</t>
  </si>
  <si>
    <t>Vertikální kabelový kanál - 42U, pro rozvaděče o šířce 300mm</t>
  </si>
  <si>
    <t>Pol54</t>
  </si>
  <si>
    <t>Černý rozvodný panel 3F, Dodávaka uživatele</t>
  </si>
  <si>
    <t>Pol55</t>
  </si>
  <si>
    <t>Osvětlovací jednotka</t>
  </si>
  <si>
    <t>Pol56</t>
  </si>
  <si>
    <t>Zemnící lišta</t>
  </si>
  <si>
    <t>Pol57</t>
  </si>
  <si>
    <t>Montážní sada velká</t>
  </si>
  <si>
    <t>Pol58</t>
  </si>
  <si>
    <t>Drobné příslušeství (lemovací hrana, stabilizatory, apod.)</t>
  </si>
  <si>
    <t>Pol59</t>
  </si>
  <si>
    <t>Optická vana komplet 48xLC/PC Duplex SM</t>
  </si>
  <si>
    <t>Pol60</t>
  </si>
  <si>
    <t>Modulární neosazený patch panel 24 portů 1U</t>
  </si>
  <si>
    <t>Pol61</t>
  </si>
  <si>
    <t>10G Keystone CAT6A STP černý</t>
  </si>
  <si>
    <t>Pol62</t>
  </si>
  <si>
    <t>10G patch kabel CAT6a SFTP LSOH 0,25m</t>
  </si>
  <si>
    <t>Pol63</t>
  </si>
  <si>
    <t>Instalační kabel CAT6A STP LSOH Dca-s1,d2,a1 500m/cívka</t>
  </si>
  <si>
    <t>Pol64</t>
  </si>
  <si>
    <t>Zásuvka modulární pro 2 keystone (nutná koordinace s profesí SIL) instalace do parapetního žlabu nebo pod omítku</t>
  </si>
  <si>
    <t>Pol65</t>
  </si>
  <si>
    <t>Zásuvka modulární pro 1 keystone pod omítku, bílá</t>
  </si>
  <si>
    <t>Pol66</t>
  </si>
  <si>
    <t>Zásuvka do stolu</t>
  </si>
  <si>
    <t>Pol67</t>
  </si>
  <si>
    <t>Elektroinstalační krabice typu KU68 šroubky</t>
  </si>
  <si>
    <t>Pol68</t>
  </si>
  <si>
    <t>Instalační krabice do parapetního žlabu</t>
  </si>
  <si>
    <t>Pol69</t>
  </si>
  <si>
    <t>Pol70</t>
  </si>
  <si>
    <t>Optický mikrokabel k zafukování, 72vl., 9/125, d=5,7mm</t>
  </si>
  <si>
    <t>Pol71</t>
  </si>
  <si>
    <t>Měření a značení UTP segmnetu, měřící protokol</t>
  </si>
  <si>
    <t>Pol72</t>
  </si>
  <si>
    <t>Vyvázání a popis kabelů</t>
  </si>
  <si>
    <t>Pol73</t>
  </si>
  <si>
    <t>Zakončení optického kabelu - svár pigtail</t>
  </si>
  <si>
    <t>Pol74</t>
  </si>
  <si>
    <t>Svazek mikrotrubiček HDPE 7x12/8mm barevně odlišené</t>
  </si>
  <si>
    <t>Pol741</t>
  </si>
  <si>
    <t>Dodávka a montáž el. krabice vnější pod zateplení 120/120/117</t>
  </si>
  <si>
    <t>111061310</t>
  </si>
  <si>
    <t>Poznámka k položce:_x000D_
příprava pro kamerový systém</t>
  </si>
  <si>
    <t>Dodávka EPS</t>
  </si>
  <si>
    <t>Pol75</t>
  </si>
  <si>
    <t>Ústředna FlexES Control FX10, 10 pozic</t>
  </si>
  <si>
    <t>Pol76</t>
  </si>
  <si>
    <t>FX808364 Kaskádovatelný napájecí zdroj 24V/24Ah</t>
  </si>
  <si>
    <t>Pol77</t>
  </si>
  <si>
    <t>802371 Opticko-kouřový hlásič IQ8Quad</t>
  </si>
  <si>
    <t>Pol78</t>
  </si>
  <si>
    <t>802373 OT - multisenzorový hlásič IQ8Quad</t>
  </si>
  <si>
    <t>Pol79</t>
  </si>
  <si>
    <t>805590 Patice pro hlásiče IQ8Quad</t>
  </si>
  <si>
    <t>Pol80</t>
  </si>
  <si>
    <t>804971 IQ8 tlačítkový hlásič malý,červený, sklo</t>
  </si>
  <si>
    <t>Pol81</t>
  </si>
  <si>
    <t>konv. lineární kouř. hlásič, ext. ŘJ, odr. verze, dosah max. 50 m</t>
  </si>
  <si>
    <t>Pol82</t>
  </si>
  <si>
    <t>přídavná detekční hlavice, odrazná verze, dosah max. 50 m</t>
  </si>
  <si>
    <t>Pol83</t>
  </si>
  <si>
    <t>808623 Esserbus® koppler Alarmový (4/2)</t>
  </si>
  <si>
    <t>Pol84</t>
  </si>
  <si>
    <t>804867 IQ8FCT modul</t>
  </si>
  <si>
    <t>Pol85</t>
  </si>
  <si>
    <t>808610.10 Esserbus® koppler 12 relé</t>
  </si>
  <si>
    <t>Pol86</t>
  </si>
  <si>
    <t>788600 Skříň pro koppler na omítku, šedá</t>
  </si>
  <si>
    <t>Pol87</t>
  </si>
  <si>
    <t>704985 Montážní krabice pro malé tlač. šedá</t>
  </si>
  <si>
    <t>Pol88</t>
  </si>
  <si>
    <t>FX808383.CZ OPPO, FBF2003-EDP, RS232, CZ</t>
  </si>
  <si>
    <t>Pol89</t>
  </si>
  <si>
    <t>FX808341 Mikromodul essernet 500 kBd</t>
  </si>
  <si>
    <t>Pol90</t>
  </si>
  <si>
    <t>FX808324 Ovládací panel 5,7"" 1/4 VGA</t>
  </si>
  <si>
    <t>Pol91</t>
  </si>
  <si>
    <t>Pol92</t>
  </si>
  <si>
    <t>FX808322 Deska č. 1 se 4 pozicemi pro MM</t>
  </si>
  <si>
    <t>Pol93</t>
  </si>
  <si>
    <t>FX808323 Deska č. 2 se 4 pozicemi pro MM</t>
  </si>
  <si>
    <t>Pol94</t>
  </si>
  <si>
    <t>FX808332 Mikromodul esserbus/esserbus-Plus GT</t>
  </si>
  <si>
    <t>Pol95</t>
  </si>
  <si>
    <t>TREZOR motýlkový 24V Požární trezor bez motýlkového zámku, varianta 24V,</t>
  </si>
  <si>
    <t>Pol96</t>
  </si>
  <si>
    <t>807214WW Maják IQ8Alarm+/F kat. W, bílý</t>
  </si>
  <si>
    <t>Pol97</t>
  </si>
  <si>
    <t>VdSV0 Akumulátor 12V/26Ah ohniodolný, šroubové svorky M5, životnost až 5 let, VdS</t>
  </si>
  <si>
    <t>Pol98</t>
  </si>
  <si>
    <t>EN54C-5A28 Spínaný zdroj, 27,6 V ss / 3,8 A (5 A krátkodobě) pro EPS, aku max. 2 x 28 Ah</t>
  </si>
  <si>
    <t>Pol99</t>
  </si>
  <si>
    <t>Pol100</t>
  </si>
  <si>
    <t>Kabel J-Y(ST)Y   1x2x0,8 rudá (stíněný)/500m</t>
  </si>
  <si>
    <t>Pol101</t>
  </si>
  <si>
    <t>Pol102</t>
  </si>
  <si>
    <t>Kabel se zachováním funkčnosti při požáru  2x2x0,8</t>
  </si>
  <si>
    <t>Pol103</t>
  </si>
  <si>
    <t>KABEL se zachováním funkčnosti při požáru 5x2x0.8 Hnědý stíněný kabel 5x2x0,8  PH120-R B2ca s1d1a1</t>
  </si>
  <si>
    <t>Pol104</t>
  </si>
  <si>
    <t>Elektroinst. krabice s PO pro sděl. kabely, 126x126x77 mm, IP66, 2x8 svorek</t>
  </si>
  <si>
    <t>Pol105</t>
  </si>
  <si>
    <t>Elektroinst. krabice s PO pro silové kabely, 101x101x63,5 mm, IP66, 2x5 svorek</t>
  </si>
  <si>
    <t>Pol106</t>
  </si>
  <si>
    <t>PRICHYTKA 14mm 1-stranná příchytka pro pož. odolné trasy, pro prům. kabelu 14mm, balení 100  ks</t>
  </si>
  <si>
    <t>Pol107</t>
  </si>
  <si>
    <t>PRICHYTKA 10mm 1-stranná příchytka pro pož. odolné trasy, pro prům. kabelu 10mm, balení 100  ks</t>
  </si>
  <si>
    <t>Pol108</t>
  </si>
  <si>
    <t>KABEL se zachováním funkčnosti při požáru 3x1.5 Hnědý kabel 3x1,5 RE P60-R</t>
  </si>
  <si>
    <t>Pol109</t>
  </si>
  <si>
    <t>EN54C-3A7 Spínaný zdroj, 27,6 V ss / 2,6 A (3 A krátkodobě) pro EPS, aku max. 2 x 7 Ah</t>
  </si>
  <si>
    <t>Dodávka NZS</t>
  </si>
  <si>
    <t>Pol110</t>
  </si>
  <si>
    <t>Dig. vystupni modul, EN 54-16 - je to základní řídící jednotka systému NZS. Poskytuje rozhraní pro všechyn vstupní a výstupní moduly a přitom řídí a monitoruje linky reproduktorů. Odstup kanálu &gt; 75 dB</t>
  </si>
  <si>
    <t>Pol111</t>
  </si>
  <si>
    <t>Vykon. zesil. 4x500W, 100V, EN54</t>
  </si>
  <si>
    <t>Pol112</t>
  </si>
  <si>
    <t>Dig. stan. hlas. EN54-16 pro hasiče</t>
  </si>
  <si>
    <t>Pol113</t>
  </si>
  <si>
    <t>Síťová napájecí jednotka</t>
  </si>
  <si>
    <t>Pol114</t>
  </si>
  <si>
    <t>System. komunikační jednotka,</t>
  </si>
  <si>
    <t>Pol115</t>
  </si>
  <si>
    <t>Univerzální modul rozhraní (UIM) se používá jako rozhraní pro připojení externích komponentů do ​systému NZS. vlastní dva analogové audio vstupy, dva analogové výstupy a 48 řídicích ​kontaktů. Monitorování zkratu a přerušení je možné aktivovat na 8 řídicí</t>
  </si>
  <si>
    <t>Pol116</t>
  </si>
  <si>
    <t>Nouzový napaj. zdroj 24V-4</t>
  </si>
  <si>
    <t>Pol117</t>
  </si>
  <si>
    <t>Akumulator 12V/105Ah</t>
  </si>
  <si>
    <t>Pol118</t>
  </si>
  <si>
    <t>Nástěný 4" reproduktor 6W, Citlivost dle EN 54-24, 1 W / 1 m 91 dB, VyzaĜovací úhel 175° (H), 174° (V) @ 1 kHz</t>
  </si>
  <si>
    <t>Pol119</t>
  </si>
  <si>
    <t>Zvukový projektor 20W, Citlivost dle EN 54-24, 1 W / 1 m 89 dB, Vyzařovací úhel 214° (H), 219° (V) @ 1 kHz</t>
  </si>
  <si>
    <t>Pol120</t>
  </si>
  <si>
    <t>Oboustr. zvukový projektor 20W, Citlivost dle EN 54-24, 1 W / 1 m 87 dB, VyzaĜovací úhel 214° (H), 219° (V) @ 1 kHz</t>
  </si>
  <si>
    <t>Pol121</t>
  </si>
  <si>
    <t>Sloupcový reproduktor 20W, Citlivost dle EN 54-24, 1 W / 1 m 91 dB, VyzaĜovací úhel 146° (H) / 87° (V) @ 1 kHz</t>
  </si>
  <si>
    <t>Pol122</t>
  </si>
  <si>
    <t>5" Stropní reproduktor 6W, Citlivost dle EN 54-24, 1 W /1m 89 dB, VyzaĜovací úhel 180° @ 1kHz</t>
  </si>
  <si>
    <t>Pol123</t>
  </si>
  <si>
    <t>KABEL se zachováním funkčnosti při požáru 2x1.5 Hnědý kabel 2x1,5 RE P60-R</t>
  </si>
  <si>
    <t>Pol124</t>
  </si>
  <si>
    <t>Programování mikrofonního pultu</t>
  </si>
  <si>
    <t>Pol125</t>
  </si>
  <si>
    <t>Propojení s jinýmy systémy</t>
  </si>
  <si>
    <t>Pol126</t>
  </si>
  <si>
    <t>Programování řídící jednotky</t>
  </si>
  <si>
    <t>Pol127</t>
  </si>
  <si>
    <t>Připojení linek reproduktorů</t>
  </si>
  <si>
    <t>Pol128</t>
  </si>
  <si>
    <t>Systémové propojení prvků</t>
  </si>
  <si>
    <t>Pol129</t>
  </si>
  <si>
    <t>19' rozvaděč stojanový 42U/800x1000 s odnímatelnými bočnicemi typ , RAL7035</t>
  </si>
  <si>
    <t>Pol130</t>
  </si>
  <si>
    <t>Ventilační jednotka univerzální se 4 ventilátory do stropu nebo do podlahy</t>
  </si>
  <si>
    <t>Pol131</t>
  </si>
  <si>
    <t>Šedá 19' polička perforovaná 1U/450mm, max.nosnost 80kg, integrované podpěry</t>
  </si>
  <si>
    <t>Pol132</t>
  </si>
  <si>
    <t>Vertikální kabelový kanál - 1ks - 42U</t>
  </si>
  <si>
    <t>Pol133</t>
  </si>
  <si>
    <t>19“ rozvodný panel 1U, 7x zásuvka dle ČSN, max. 16A, kabel 3 x 1,5 mm, délka 2m</t>
  </si>
  <si>
    <t>UKS - Vnitřní rozvody učeben</t>
  </si>
  <si>
    <t>Pol134</t>
  </si>
  <si>
    <t>Rozvaděč pod stůl 15U, 600/600 uzamikatelný</t>
  </si>
  <si>
    <t>Pol135</t>
  </si>
  <si>
    <t>polička s perforací 1U/450mm, max. nosnost 20kg</t>
  </si>
  <si>
    <t>Pol136</t>
  </si>
  <si>
    <t>Základní napájecí panel PDU 6x230V</t>
  </si>
  <si>
    <t>Pol137</t>
  </si>
  <si>
    <t>Pol138</t>
  </si>
  <si>
    <t>Rychlozařezávací keystone CAT6a UTP RJ45 černý</t>
  </si>
  <si>
    <t>Pol139</t>
  </si>
  <si>
    <t>Instalační kabel CAT6a UTP PVC 305m/box</t>
  </si>
  <si>
    <t>Pol140</t>
  </si>
  <si>
    <t>Stíněná dvoulinka</t>
  </si>
  <si>
    <t>Pol141</t>
  </si>
  <si>
    <t>Optický HDMI kabel 2.1, 8K@60Hz,10m</t>
  </si>
  <si>
    <t>Pol142</t>
  </si>
  <si>
    <t>HDMI kabel 2.1, 8K@60Hz, 2m</t>
  </si>
  <si>
    <t>Pol143</t>
  </si>
  <si>
    <t>Pol144</t>
  </si>
  <si>
    <t>Zásuvka modulární pro 2 keystone pod omítku, bílá</t>
  </si>
  <si>
    <t>Pol145</t>
  </si>
  <si>
    <t>Rychlozařezávací keystone  CAT6a UTP RJ45</t>
  </si>
  <si>
    <t>Pol146</t>
  </si>
  <si>
    <t>Zásuvka HDMI</t>
  </si>
  <si>
    <t>Pol147</t>
  </si>
  <si>
    <t>Zásuvka jack</t>
  </si>
  <si>
    <t>Pol148</t>
  </si>
  <si>
    <t>Patch kabel CAT6a UTP PVC 0,5m šedý, litá ochrana</t>
  </si>
  <si>
    <t>Pol149</t>
  </si>
  <si>
    <t>Kabel typu CYKY-J 4 x 1,5 mm? /C/</t>
  </si>
  <si>
    <t>Pol150</t>
  </si>
  <si>
    <t>Trubka ohebná 320N 32mm oranžová 50m s protahovacím drátem, Předpokládá se instalace do SDK příček a do betonových stropů při stavbě</t>
  </si>
  <si>
    <t>Pol151</t>
  </si>
  <si>
    <t>Podlahový kanál 38x150</t>
  </si>
  <si>
    <t>Pol152</t>
  </si>
  <si>
    <t>Podlahová krabice</t>
  </si>
  <si>
    <t>Pol153</t>
  </si>
  <si>
    <t>Elektroinstalační krabice typu KU68 ,šroubky</t>
  </si>
  <si>
    <t>Pol154</t>
  </si>
  <si>
    <t>Krabice přístrojová do betonu 71/90/70</t>
  </si>
  <si>
    <t>Pol155</t>
  </si>
  <si>
    <t>Instalace do stolu</t>
  </si>
  <si>
    <t>Pol157</t>
  </si>
  <si>
    <t>Rychlozařezávací keystone CAT6a UTP RJ45</t>
  </si>
  <si>
    <t>Pol158</t>
  </si>
  <si>
    <t>Optický HDMI kabel 2.1, 8K@60Hz,15m</t>
  </si>
  <si>
    <t>Pol159</t>
  </si>
  <si>
    <t>Pol160</t>
  </si>
  <si>
    <t>Trubka ohebná 320N 32mm oranžová 50m</t>
  </si>
  <si>
    <t>D8</t>
  </si>
  <si>
    <t>Pol161</t>
  </si>
  <si>
    <t>Dokumentace skutečného provedení stavby</t>
  </si>
  <si>
    <t>Pol162</t>
  </si>
  <si>
    <t>Revize PZTS a EKV</t>
  </si>
  <si>
    <t>Pol163</t>
  </si>
  <si>
    <t>Revize NZS</t>
  </si>
  <si>
    <t>Pol164</t>
  </si>
  <si>
    <t>Funkční zkouška EPS a revize</t>
  </si>
  <si>
    <t>Pol165</t>
  </si>
  <si>
    <t>Koordinační funkční zkouška (účast za SLB)</t>
  </si>
  <si>
    <t>Pol166</t>
  </si>
  <si>
    <t>Doprava</t>
  </si>
  <si>
    <t>Pol167</t>
  </si>
  <si>
    <t>Účast na kontrolním dni 18x</t>
  </si>
  <si>
    <t>Pol169</t>
  </si>
  <si>
    <t xml:space="preserve">Drobný spotřební a pomocný materiál </t>
  </si>
  <si>
    <t>Pol170</t>
  </si>
  <si>
    <t>Napojení na stávající systémy</t>
  </si>
  <si>
    <t>Pol171</t>
  </si>
  <si>
    <t>Demontáž stávajícíh sytému</t>
  </si>
  <si>
    <t>Pol172</t>
  </si>
  <si>
    <t>Akustické měření srozumitelnosti</t>
  </si>
  <si>
    <t>Pol173</t>
  </si>
  <si>
    <t>Požární ucpávky</t>
  </si>
  <si>
    <t>Pol174</t>
  </si>
  <si>
    <t>-183008966</t>
  </si>
  <si>
    <t>Pol175</t>
  </si>
  <si>
    <t xml:space="preserve">Stavební přípomoce pro slaboproud </t>
  </si>
  <si>
    <t>369900262</t>
  </si>
  <si>
    <t>VO - Venkovní osvětlení</t>
  </si>
  <si>
    <t xml:space="preserve">definitivní povrchy jsou součástí stavby </t>
  </si>
  <si>
    <t xml:space="preserve">Položka č. - EL - veškeré pol. obsahují i montáže </t>
  </si>
  <si>
    <t xml:space="preserve">EL - veškeré pol. obsahují i montáže </t>
  </si>
  <si>
    <t>_0001VO</t>
  </si>
  <si>
    <t>Sadové svítidlo venkovního osvětlení, LED 12W, IP66, Antracit, bar.teplota 3000 K _SV10</t>
  </si>
  <si>
    <t>_0002VO</t>
  </si>
  <si>
    <t>Sadový stožár 4 m</t>
  </si>
  <si>
    <t>_0003VO</t>
  </si>
  <si>
    <t>Elektrovýzbroj stožáru</t>
  </si>
  <si>
    <t>_0004VO</t>
  </si>
  <si>
    <t>Venkovní svítidlo – reflektor přisazený na fasádu, LED 15W, IP66, barva šedá, bar.teplota 3000K _SV11</t>
  </si>
  <si>
    <t>_0005VO</t>
  </si>
  <si>
    <t>Senzor soumraku</t>
  </si>
  <si>
    <t>_0006VO</t>
  </si>
  <si>
    <t>Kabel CYKY 3x4</t>
  </si>
  <si>
    <t>_0007VO</t>
  </si>
  <si>
    <t>Kabel CYKY 3x2,5 (vnitřní trasa)</t>
  </si>
  <si>
    <t>_0008VO</t>
  </si>
  <si>
    <t>_0009VO</t>
  </si>
  <si>
    <t>Chránička 40 mm ohebná, korugovaná dvouplášťová</t>
  </si>
  <si>
    <t>_0010VO</t>
  </si>
  <si>
    <t>Zemnící vodič FeZn 10 mm</t>
  </si>
  <si>
    <t>_0011VO</t>
  </si>
  <si>
    <t>Svorka uzemnění</t>
  </si>
  <si>
    <t>_0012VO</t>
  </si>
  <si>
    <t>_0013VO</t>
  </si>
  <si>
    <t xml:space="preserve">Výkop rýhy, 80x50 cm, tř.3, ruční, zásyp rýhy vč. zhutnění </t>
  </si>
  <si>
    <t>_0014VO</t>
  </si>
  <si>
    <t>Kabelové lože písek, zakrytí deskami</t>
  </si>
  <si>
    <t>_0015VO</t>
  </si>
  <si>
    <t>Uložení kabelu v chráničce</t>
  </si>
  <si>
    <t>_0016VO</t>
  </si>
  <si>
    <t>Základ stožáru AO, prostý beton</t>
  </si>
  <si>
    <t>_0019VO</t>
  </si>
  <si>
    <t>Ukončení kabelů</t>
  </si>
  <si>
    <t>_0020VO</t>
  </si>
  <si>
    <t>_0022VO</t>
  </si>
  <si>
    <t>_0023VO</t>
  </si>
  <si>
    <t xml:space="preserve">VYT - Zařízení pro vytápění </t>
  </si>
  <si>
    <t xml:space="preserve">    735 - Ústřední vytápění - otopná tělesa</t>
  </si>
  <si>
    <t xml:space="preserve">    736 - Ústřední vytápění - plošné vytápění a chlazení</t>
  </si>
  <si>
    <t>63154533</t>
  </si>
  <si>
    <t>pouzdro izolační potrubní z minerální vlny s Al fólií max. 250/100°C 42/30mm</t>
  </si>
  <si>
    <t>-155578039</t>
  </si>
  <si>
    <t>63154572</t>
  </si>
  <si>
    <t>pouzdro izolační potrubní z minerální vlny s Al fólií max. 250/100°C 35/40mm</t>
  </si>
  <si>
    <t>486926639</t>
  </si>
  <si>
    <t>63154022</t>
  </si>
  <si>
    <t>pouzdro izolační potrubní z minerální vlny s Al fólií max. 250/100°C 54/50mm</t>
  </si>
  <si>
    <t>914348246</t>
  </si>
  <si>
    <t>99+27</t>
  </si>
  <si>
    <t>63154030</t>
  </si>
  <si>
    <t>pouzdro izolační potrubní z minerální vlny s Al fólií max. 250/100°C 64/60mm</t>
  </si>
  <si>
    <t>934178193</t>
  </si>
  <si>
    <t>63154032</t>
  </si>
  <si>
    <t>pouzdro izolační potrubní z minerální vlny s Al fólií max. 250/100°C 76/60mm</t>
  </si>
  <si>
    <t>-1609763168</t>
  </si>
  <si>
    <t>63154042</t>
  </si>
  <si>
    <t>pouzdro izolační potrubní z minerální vlny s Al fólií max. 250/100°C 89/70mm</t>
  </si>
  <si>
    <t>-707491944</t>
  </si>
  <si>
    <t>63154050</t>
  </si>
  <si>
    <t>pouzdro izolační potrubní z minerální vlny s Al fólií max. 250/100°C 108/80mm</t>
  </si>
  <si>
    <t>655700093</t>
  </si>
  <si>
    <t>63154058</t>
  </si>
  <si>
    <t>pouzdro izolační potrubní z minerální vlny s Al fólií max. 250/100°C 133/100mm</t>
  </si>
  <si>
    <t>1092227204</t>
  </si>
  <si>
    <t>631546200</t>
  </si>
  <si>
    <t>páska samolepící ALS šířka 50 mm, délka 50 m</t>
  </si>
  <si>
    <t>-278607485</t>
  </si>
  <si>
    <t>1559383021</t>
  </si>
  <si>
    <t>-361805008</t>
  </si>
  <si>
    <t>187+374+132+15</t>
  </si>
  <si>
    <t>-2117938585</t>
  </si>
  <si>
    <t>-2097801267</t>
  </si>
  <si>
    <t>-1359021828</t>
  </si>
  <si>
    <t>-913215597</t>
  </si>
  <si>
    <t>1485798900</t>
  </si>
  <si>
    <t>5000</t>
  </si>
  <si>
    <t>-742986075</t>
  </si>
  <si>
    <t>-6746854</t>
  </si>
  <si>
    <t>-1497536160</t>
  </si>
  <si>
    <t>-1612770738</t>
  </si>
  <si>
    <t>63154005</t>
  </si>
  <si>
    <t>pouzdro izolační potrubní z minerální vlny s Al fólií max. 250/100°C 28/20mm</t>
  </si>
  <si>
    <t>-2096976651</t>
  </si>
  <si>
    <t>R1000</t>
  </si>
  <si>
    <t>-1170117749</t>
  </si>
  <si>
    <t>304800501</t>
  </si>
  <si>
    <t>569185999</t>
  </si>
  <si>
    <t>732111316</t>
  </si>
  <si>
    <t>Trubková hrdla rozdělovačů a sběračů bez přírub DN 40</t>
  </si>
  <si>
    <t>-1611371045</t>
  </si>
  <si>
    <t>732111318</t>
  </si>
  <si>
    <t>Trubková hrdla rozdělovačů a sběračů bez přírub DN 50</t>
  </si>
  <si>
    <t>169265809</t>
  </si>
  <si>
    <t>732111322</t>
  </si>
  <si>
    <t>Trubková hrdla rozdělovačů a sběračů bez přírub DN 65</t>
  </si>
  <si>
    <t>-1705329515</t>
  </si>
  <si>
    <t>853647249</t>
  </si>
  <si>
    <t>991023741</t>
  </si>
  <si>
    <t>732112142</t>
  </si>
  <si>
    <t>Rozdělovač sdružený hydraulický DN 150 přírubový</t>
  </si>
  <si>
    <t>461181514</t>
  </si>
  <si>
    <t>-1612334073</t>
  </si>
  <si>
    <t>732211116</t>
  </si>
  <si>
    <t>Ohřívač stacionární zásobníkový s jedním výměníkem PN 0,6/1,0 o objemu 300 l v.pl. 1,50 m2</t>
  </si>
  <si>
    <t>532906548</t>
  </si>
  <si>
    <t>732211238</t>
  </si>
  <si>
    <t>Ohřívač stacionární zásobníkový se dvěma výměníky PN 1,0/1,0 o objemu 750 l v.pl. 2,4 m2/2,4 m2</t>
  </si>
  <si>
    <t>1436190658</t>
  </si>
  <si>
    <t>732219315</t>
  </si>
  <si>
    <t>Montáž ohříváku vody stojatého PN 0,6/0,6,PN 1,6/0,6 o obsahu 1000 litrů</t>
  </si>
  <si>
    <t>-1586675807</t>
  </si>
  <si>
    <t>732331108</t>
  </si>
  <si>
    <t>Nádoba tlaková expanzní pro solární, topnou a chladící soustavu s membránou závitové připojení PN 1,0 o objemu 100 l</t>
  </si>
  <si>
    <t>1485825888</t>
  </si>
  <si>
    <t>912885137</t>
  </si>
  <si>
    <t>732421406</t>
  </si>
  <si>
    <t>Čerpadlo teplovodní mokroběžné závitové oběhové DN 25 výtlak do 4,0 m průtok 5,7 m3/h PN 10 pro vytápění</t>
  </si>
  <si>
    <t>-882602140</t>
  </si>
  <si>
    <t>732421415</t>
  </si>
  <si>
    <t>Čerpadlo teplovodní mokroběžné závitové oběhové DN 25 výtlak do 6,0 m průtok 4,5 m3/h PN 10 pro vytápění</t>
  </si>
  <si>
    <t>131845057</t>
  </si>
  <si>
    <t>732421419</t>
  </si>
  <si>
    <t>Čerpadlo teplovodní mokroběžné závitové oběhové DN 25 výtlak do 8,0 m průtok 4,0 m3/h PN 10 pro vytápění</t>
  </si>
  <si>
    <t>-1655169090</t>
  </si>
  <si>
    <t>732421453</t>
  </si>
  <si>
    <t>Čerpadlo teplovodní mokroběžné závitové oběhové DN 32 výtlak do 6,0 m průtok 4,5 m3/h PN 10 pro vytápění</t>
  </si>
  <si>
    <t>1746565883</t>
  </si>
  <si>
    <t>732421472</t>
  </si>
  <si>
    <t>Čerpadlo teplovodní mokroběžné závitové oběhové DN 32 výtlak do 8,0 m průtok 5,0 m3/h PN 10 pro vytápění</t>
  </si>
  <si>
    <t>1127280912</t>
  </si>
  <si>
    <t>732421474</t>
  </si>
  <si>
    <t>Čerpadlo teplovodní mokroběžné závitové oběhové DN 32 výtlak do 10,0 m průtok 4,5 m3/h PN 10 pro vytápění</t>
  </si>
  <si>
    <t>-1800694647</t>
  </si>
  <si>
    <t>-593223758</t>
  </si>
  <si>
    <t>Čerpadlo teplovodní mokroběžné přírubové DN 40 výtlak do 12 m průtok 18 m3/h jednodílné pro vytápění</t>
  </si>
  <si>
    <t>1360299341</t>
  </si>
  <si>
    <t>732429212</t>
  </si>
  <si>
    <t>Montáž čerpadla oběhového mokroběžného závitového DN 25</t>
  </si>
  <si>
    <t>807747120</t>
  </si>
  <si>
    <t>732429215</t>
  </si>
  <si>
    <t>Montáž čerpadla oběhového mokroběžného závitového DN 32</t>
  </si>
  <si>
    <t>512302391</t>
  </si>
  <si>
    <t>1508296294</t>
  </si>
  <si>
    <t>1714273179</t>
  </si>
  <si>
    <t>-200637987</t>
  </si>
  <si>
    <t>-2104999039</t>
  </si>
  <si>
    <t>R10008</t>
  </si>
  <si>
    <t>Kompaktní ultrazvukový měřič tepla heatsonic 25m3/h komplet včetně čidel a jímek</t>
  </si>
  <si>
    <t>473536436</t>
  </si>
  <si>
    <t>R10009</t>
  </si>
  <si>
    <t>Kompaktní ultrazvukový měřič tepla heatsonic 40m3/h komplet včetně čidel a jímek</t>
  </si>
  <si>
    <t>-2069176187</t>
  </si>
  <si>
    <t>-819272501</t>
  </si>
  <si>
    <t>50*1,1</t>
  </si>
  <si>
    <t>63945014</t>
  </si>
  <si>
    <t>40*1,1</t>
  </si>
  <si>
    <t>-44082880</t>
  </si>
  <si>
    <t>1666590731</t>
  </si>
  <si>
    <t>-548483669</t>
  </si>
  <si>
    <t>(10+30+30+20)*1,1</t>
  </si>
  <si>
    <t>2127218810</t>
  </si>
  <si>
    <t>(15+25+20+20+20+20+50)*1,1</t>
  </si>
  <si>
    <t>-555011798</t>
  </si>
  <si>
    <t>578698142</t>
  </si>
  <si>
    <t>17+17</t>
  </si>
  <si>
    <t>733113117</t>
  </si>
  <si>
    <t>Příplatek k potrubí z trubek ocelových černých závitových za zhotovení závitové ocelové přípojky DN 40</t>
  </si>
  <si>
    <t>-1215703045</t>
  </si>
  <si>
    <t>733113118</t>
  </si>
  <si>
    <t>Příplatek k potrubí z trubek ocelových černých závitových za zhotovení závitové ocelové přípojky DN 50</t>
  </si>
  <si>
    <t>-1279740238</t>
  </si>
  <si>
    <t>347572834</t>
  </si>
  <si>
    <t>48584193</t>
  </si>
  <si>
    <t>120*1,1</t>
  </si>
  <si>
    <t>1614030495</t>
  </si>
  <si>
    <t>1604720598</t>
  </si>
  <si>
    <t>10*1,1</t>
  </si>
  <si>
    <t>733122222</t>
  </si>
  <si>
    <t>Potrubí z uhlíkové oceli tenkostěnné vně pozink spojované lisováním D 15x1,2 mm</t>
  </si>
  <si>
    <t>395184473</t>
  </si>
  <si>
    <t>733122223</t>
  </si>
  <si>
    <t>Potrubí z uhlíkové oceli tenkostěnné vně pozink spojované lisováním D 18x1,2 mm</t>
  </si>
  <si>
    <t>2111021458</t>
  </si>
  <si>
    <t>36*1,1</t>
  </si>
  <si>
    <t>733122224</t>
  </si>
  <si>
    <t>Potrubí z uhlíkové oceli tenkostěnné vně pozink spojované lisováním D 22x1,5 mm</t>
  </si>
  <si>
    <t>-504407544</t>
  </si>
  <si>
    <t>733122225</t>
  </si>
  <si>
    <t>Potrubí z uhlíkové oceli tenkostěnné vně pozink spojované lisováním D 28x1,5 mm</t>
  </si>
  <si>
    <t>-1980323737</t>
  </si>
  <si>
    <t>60*1,1</t>
  </si>
  <si>
    <t>733131133</t>
  </si>
  <si>
    <t>Kompenzátor pro ocelové potrubí pryžový DN 50 PN 16 do 100°C přírubový</t>
  </si>
  <si>
    <t>-665675025</t>
  </si>
  <si>
    <t>-1885422232</t>
  </si>
  <si>
    <t>314587403</t>
  </si>
  <si>
    <t>-856347824</t>
  </si>
  <si>
    <t>-125471104</t>
  </si>
  <si>
    <t>15+11</t>
  </si>
  <si>
    <t>1154829734</t>
  </si>
  <si>
    <t>123215443</t>
  </si>
  <si>
    <t>733811241</t>
  </si>
  <si>
    <t>Ochrana potrubí ústředního vytápění termoizolačními trubicemi z PE tl přes 13 do 20 mm DN do 22 mm</t>
  </si>
  <si>
    <t>637311419</t>
  </si>
  <si>
    <t>55+44+55+39,6+33</t>
  </si>
  <si>
    <t>733811252</t>
  </si>
  <si>
    <t>Ochrana potrubí ústředního vytápění termoizolačními trubicemi z PE tl přes 20 do 25 mm DN přes 22 do 45 mm</t>
  </si>
  <si>
    <t>-1400761778</t>
  </si>
  <si>
    <t>94528935</t>
  </si>
  <si>
    <t>-114698241</t>
  </si>
  <si>
    <t>R733322102</t>
  </si>
  <si>
    <t xml:space="preserve">Potrubí plastové z PE-X AL spojované násuvnou plastovou objímkou D 16x2 </t>
  </si>
  <si>
    <t>-1708980769</t>
  </si>
  <si>
    <t>R733322104</t>
  </si>
  <si>
    <t>48683873</t>
  </si>
  <si>
    <t>R733322105</t>
  </si>
  <si>
    <t>-1239732064</t>
  </si>
  <si>
    <t>R733322106</t>
  </si>
  <si>
    <t>69055586</t>
  </si>
  <si>
    <t>R733322107</t>
  </si>
  <si>
    <t>2129403776</t>
  </si>
  <si>
    <t>R733322108</t>
  </si>
  <si>
    <t>1876598929</t>
  </si>
  <si>
    <t>(25)*1,1</t>
  </si>
  <si>
    <t>-464801727</t>
  </si>
  <si>
    <t>10+3+3</t>
  </si>
  <si>
    <t>1453027082</t>
  </si>
  <si>
    <t>-735733928</t>
  </si>
  <si>
    <t>807566020</t>
  </si>
  <si>
    <t>2003425788</t>
  </si>
  <si>
    <t>-822268477</t>
  </si>
  <si>
    <t>734172114</t>
  </si>
  <si>
    <t>Mezikus přírubový bez protipřírub z ocelových trubek hladkých jednoznačný DN 50</t>
  </si>
  <si>
    <t>628614089</t>
  </si>
  <si>
    <t>734172117</t>
  </si>
  <si>
    <t>Mezikus přírubový bez protipřírub z ocelových trubek hladkých jednoznačný DN 80</t>
  </si>
  <si>
    <t>569003398</t>
  </si>
  <si>
    <t>422244220</t>
  </si>
  <si>
    <t>-1068331586</t>
  </si>
  <si>
    <t>-1577914205</t>
  </si>
  <si>
    <t>1030783086</t>
  </si>
  <si>
    <t>891072061</t>
  </si>
  <si>
    <t>207073565</t>
  </si>
  <si>
    <t>-549690002</t>
  </si>
  <si>
    <t>-1031894971</t>
  </si>
  <si>
    <t>-517615011</t>
  </si>
  <si>
    <t>8+2+2+4+10+10+10+5</t>
  </si>
  <si>
    <t>-1062468594</t>
  </si>
  <si>
    <t>1073475976</t>
  </si>
  <si>
    <t>4+2+2+8+1+4++3</t>
  </si>
  <si>
    <t>-511750014</t>
  </si>
  <si>
    <t>4+1+6+2+2+1+2+1+2</t>
  </si>
  <si>
    <t>726419757</t>
  </si>
  <si>
    <t>734221552</t>
  </si>
  <si>
    <t>Ventil závitový termostatický přímý dvouregulační G 1/2 PN 16 do 110°C bez hlavice ovládání</t>
  </si>
  <si>
    <t>-1663964036</t>
  </si>
  <si>
    <t>734221682</t>
  </si>
  <si>
    <t>Termostatická hlavice kapalinová PN 10 do 110°C otopných těles VK</t>
  </si>
  <si>
    <t>938133298</t>
  </si>
  <si>
    <t>-1811486044</t>
  </si>
  <si>
    <t>-1022062206</t>
  </si>
  <si>
    <t>757733655</t>
  </si>
  <si>
    <t>-2131748414</t>
  </si>
  <si>
    <t>734242416</t>
  </si>
  <si>
    <t>Ventil závitový zpětný přímý G 6/4 PN 16 do 110°C</t>
  </si>
  <si>
    <t>1747114053</t>
  </si>
  <si>
    <t>734242417</t>
  </si>
  <si>
    <t>Ventil závitový zpětný přímý G 2 PN 16 do 110°C</t>
  </si>
  <si>
    <t>-847151464</t>
  </si>
  <si>
    <t>734261403</t>
  </si>
  <si>
    <t>Armatura připojovací rohová G 3/4x18 PN 10 do 110°C radiátorů typu VK</t>
  </si>
  <si>
    <t>1945036622</t>
  </si>
  <si>
    <t>734261403M</t>
  </si>
  <si>
    <t>Armatura připojovací rohová G 3/4x18 PN 10 do 110°C radiátorů typu MM</t>
  </si>
  <si>
    <t>-586704080</t>
  </si>
  <si>
    <t>734261417</t>
  </si>
  <si>
    <t>Šroubení regulační radiátorové rohové G 1/2 s vypouštěním</t>
  </si>
  <si>
    <t>-1793122374</t>
  </si>
  <si>
    <t>-1125247638</t>
  </si>
  <si>
    <t>-769420623</t>
  </si>
  <si>
    <t>1100935347</t>
  </si>
  <si>
    <t>373794697</t>
  </si>
  <si>
    <t>734291256</t>
  </si>
  <si>
    <t>Filtr závitový pro topné a chladicí systémy přímý G 1 1/4 PN 16 do 160°C s vnitřními závity</t>
  </si>
  <si>
    <t>-1244013252</t>
  </si>
  <si>
    <t>-1400529598</t>
  </si>
  <si>
    <t>734291258</t>
  </si>
  <si>
    <t>Filtr závitový pro topné a chladicí systémy přímý G 2 PN 16 do 160°C s vnitřními závity</t>
  </si>
  <si>
    <t>1986007128</t>
  </si>
  <si>
    <t>1939358677</t>
  </si>
  <si>
    <t>-926208425</t>
  </si>
  <si>
    <t>8+16</t>
  </si>
  <si>
    <t>-1691089257</t>
  </si>
  <si>
    <t>8+2+2+4+10+10</t>
  </si>
  <si>
    <t>1150586756</t>
  </si>
  <si>
    <t>1701595356</t>
  </si>
  <si>
    <t>4+2+2+8</t>
  </si>
  <si>
    <t>1399888302</t>
  </si>
  <si>
    <t>4+1+6+2</t>
  </si>
  <si>
    <t>734295021</t>
  </si>
  <si>
    <t>Směšovací ventil otopných a chladicích systémů závitový třícestný G 3/4" kv4 se servomotorem</t>
  </si>
  <si>
    <t>-893541958</t>
  </si>
  <si>
    <t>734295024</t>
  </si>
  <si>
    <t>Směšovací ventil otopných a chladicích systémů závitový třícestný G 6/4" kv25 se servomotorem</t>
  </si>
  <si>
    <t>-974961554</t>
  </si>
  <si>
    <t>1139146995</t>
  </si>
  <si>
    <t>-1943938348</t>
  </si>
  <si>
    <t>-1717131292</t>
  </si>
  <si>
    <t>-1173293237</t>
  </si>
  <si>
    <t>-993219668</t>
  </si>
  <si>
    <t>2136891533</t>
  </si>
  <si>
    <t>172871022</t>
  </si>
  <si>
    <t>-1551980692</t>
  </si>
  <si>
    <t>R800500</t>
  </si>
  <si>
    <t>Tlakově chráněný regulační ventil AB-QM 10 s pohonem</t>
  </si>
  <si>
    <t>2045032356</t>
  </si>
  <si>
    <t>R800501</t>
  </si>
  <si>
    <t>1167077877</t>
  </si>
  <si>
    <t>R800502</t>
  </si>
  <si>
    <t>-394296761</t>
  </si>
  <si>
    <t>R800504</t>
  </si>
  <si>
    <t>Tlakově chráněný regulační ventil AB-QM 32 s pohonem</t>
  </si>
  <si>
    <t>818789518</t>
  </si>
  <si>
    <t>R800600</t>
  </si>
  <si>
    <t>Tlaková flexibilní hacice nerezová DN15/1000</t>
  </si>
  <si>
    <t>-1871860581</t>
  </si>
  <si>
    <t>R800505</t>
  </si>
  <si>
    <t>-2091652593</t>
  </si>
  <si>
    <t>735</t>
  </si>
  <si>
    <t>Ústřední vytápění - otopná tělesa</t>
  </si>
  <si>
    <t>735152573</t>
  </si>
  <si>
    <t>Otopné těleso panelové VK8 Plan dvoudeskové 2 přídavné přestupní plochy výška/délka 600/600 mm výkon 1007 W</t>
  </si>
  <si>
    <t>-1035323876</t>
  </si>
  <si>
    <t>735152577</t>
  </si>
  <si>
    <t>Otopné těleso panelové VK8 Plan dvoudeskové 2 přídavné přestupní plochy výška/délka 600/1000 mm výkon 1679 W</t>
  </si>
  <si>
    <t>-1503730262</t>
  </si>
  <si>
    <t>735152579</t>
  </si>
  <si>
    <t>Otopné těleso panelové VK8 Plan dvoudeskové 2 přídavné přestupní plochy výška/délka 600/1200 mm výkon 2015 W</t>
  </si>
  <si>
    <t>-1879341689</t>
  </si>
  <si>
    <t>735152678</t>
  </si>
  <si>
    <t>Otopné těleso panelové VK8 Plan třídeskové 3 přídavné přestupní plochy výška/délka 600/1100 mm výkon 2647 W</t>
  </si>
  <si>
    <t>1684816246</t>
  </si>
  <si>
    <t>735159120</t>
  </si>
  <si>
    <t>Montáž otopných těles panelových jednořadých dl přes 1500 do 2340 mm</t>
  </si>
  <si>
    <t>-1603125238</t>
  </si>
  <si>
    <t>735159220</t>
  </si>
  <si>
    <t>Montáž otopných těles panelových dvouřadých dl přes 1140 do 1500 mm</t>
  </si>
  <si>
    <t>-1427834999</t>
  </si>
  <si>
    <t>735159230</t>
  </si>
  <si>
    <t>Montáž otopných těles panelových dvouřadých dl přes 1500 do 1980 mm</t>
  </si>
  <si>
    <t>-391333561</t>
  </si>
  <si>
    <t>735159320</t>
  </si>
  <si>
    <t>Montáž otopných těles panelových třířadých dl přes 1140 do 1500 mm</t>
  </si>
  <si>
    <t>525744559</t>
  </si>
  <si>
    <t>735160121</t>
  </si>
  <si>
    <t>Otopné těleso trubkové teplovodní výška/délka 1 220/450 mm</t>
  </si>
  <si>
    <t>208197612</t>
  </si>
  <si>
    <t>735164511</t>
  </si>
  <si>
    <t>Montáž otopného tělesa trubkového na stěnu výšky tělesa do 1500 mm</t>
  </si>
  <si>
    <t>373930842</t>
  </si>
  <si>
    <t>735191905</t>
  </si>
  <si>
    <t>Odvzdušnění otopných těles</t>
  </si>
  <si>
    <t>667239538</t>
  </si>
  <si>
    <t>735191910</t>
  </si>
  <si>
    <t>Napuštění vody do otopných těles</t>
  </si>
  <si>
    <t>-1154912551</t>
  </si>
  <si>
    <t>998735101</t>
  </si>
  <si>
    <t>Přesun hmot tonážní pro otopná tělesa v objektech v do 6 m</t>
  </si>
  <si>
    <t>-1726866431</t>
  </si>
  <si>
    <t>998735193</t>
  </si>
  <si>
    <t>Příplatek k přesunu hmot tonážní 735 za zvětšený přesun do 500 m</t>
  </si>
  <si>
    <t>-2008790927</t>
  </si>
  <si>
    <t>R60001</t>
  </si>
  <si>
    <t>Dodávka a montáž panel sálavý nástěnný s termostatem 300W</t>
  </si>
  <si>
    <t>225643089</t>
  </si>
  <si>
    <t>R735152677</t>
  </si>
  <si>
    <t>Otopné těleso panelové VK8 Plan třídeskové 3 přídavné přestupní plochy výška/délka 600/1000 mm výkon 2406 W</t>
  </si>
  <si>
    <t>-769339174</t>
  </si>
  <si>
    <t>R735152281</t>
  </si>
  <si>
    <t>Otopné těleso panel VK8 Plan jednodeskové 1 přídavná přestupní plocha výška/délka 600/1600 mm výkon 1603 W</t>
  </si>
  <si>
    <t>219167934</t>
  </si>
  <si>
    <t>R735152577</t>
  </si>
  <si>
    <t>711653947</t>
  </si>
  <si>
    <t>R735152579</t>
  </si>
  <si>
    <t>-1876800896</t>
  </si>
  <si>
    <t>R735152580</t>
  </si>
  <si>
    <t>Otopné těleso panelové VK8 Plan dvoudeskové 2 přídavné přestupní plochy výška/délka 600/1400 mm výkon 2351 W</t>
  </si>
  <si>
    <t>1729703794</t>
  </si>
  <si>
    <t>R735152678</t>
  </si>
  <si>
    <t>-896577231</t>
  </si>
  <si>
    <t>R735221744</t>
  </si>
  <si>
    <t>Registr trubkový hladký obloukový DN 80 pětiramenný délka 4000 mm</t>
  </si>
  <si>
    <t>1522188313</t>
  </si>
  <si>
    <t>R735223742</t>
  </si>
  <si>
    <t>Registr trubkový hladký rámový DN 80 pětipramenný délka 2000 mm</t>
  </si>
  <si>
    <t>1671999836</t>
  </si>
  <si>
    <t>736</t>
  </si>
  <si>
    <t>Ústřední vytápění - plošné vytápění a chlazení</t>
  </si>
  <si>
    <t>736110261</t>
  </si>
  <si>
    <t>Podlahové vytápění - systémová deska s kombinovanou tepelnou a kročejovou izolací celkové výšky 31 mm</t>
  </si>
  <si>
    <t>-1996279504</t>
  </si>
  <si>
    <t>736110302</t>
  </si>
  <si>
    <t>Podlahové vytápění - rozvodné potrubí polyethylen se zvýšenou teplotní odolností a kyslíkovou bariérou PE-RT 16x2,0 mm pro systémovou desku rozteč 150 mm</t>
  </si>
  <si>
    <t>1357112204</t>
  </si>
  <si>
    <t>736110324</t>
  </si>
  <si>
    <t>Podlahové vytápění - rozvodné potrubí polyethylen se zvýšenou teplotní odolností a kyslíkovou bariérou PE-RT 20x2,0 mm pro systémovou desku rozteč 250 mm</t>
  </si>
  <si>
    <t>-812949516</t>
  </si>
  <si>
    <t>38*6,7*1,2</t>
  </si>
  <si>
    <t>736110651</t>
  </si>
  <si>
    <t>Podlahové vytápění - krycí a separační PE fólie</t>
  </si>
  <si>
    <t>-1043081673</t>
  </si>
  <si>
    <t>736110652</t>
  </si>
  <si>
    <t>Podlahové vytápění - obvodový dilatační pás samolepící s folií</t>
  </si>
  <si>
    <t>1087694818</t>
  </si>
  <si>
    <t>736110653</t>
  </si>
  <si>
    <t>Podlahové vytápění - ochranná trubka potrubí podlahového topení</t>
  </si>
  <si>
    <t>1878635072</t>
  </si>
  <si>
    <t>736110654</t>
  </si>
  <si>
    <t>Podlahové vytápění - středový (spárový) dilatační profil</t>
  </si>
  <si>
    <t>-788990036</t>
  </si>
  <si>
    <t>736111004</t>
  </si>
  <si>
    <t>Podlahové vytápění - rozdělovač mosazný s průtokoměry pětiokruhový</t>
  </si>
  <si>
    <t>-455104370</t>
  </si>
  <si>
    <t>736111112</t>
  </si>
  <si>
    <t>Podlahové vytápění - skříň nástěnná pro rozdělovač s 2-6 okruhy</t>
  </si>
  <si>
    <t>-1458175924</t>
  </si>
  <si>
    <t>R6000</t>
  </si>
  <si>
    <t>Průmyslový rozdělovač podlahového vytápění vč příslušenství</t>
  </si>
  <si>
    <t>1359808710</t>
  </si>
  <si>
    <t>R736000</t>
  </si>
  <si>
    <t>Podlahové vytápění - průmyslové podlahové vytápění shromažďovacího prostoru tracker systém R250</t>
  </si>
  <si>
    <t>-440170635</t>
  </si>
  <si>
    <t>-26615930</t>
  </si>
  <si>
    <t>1547851926</t>
  </si>
  <si>
    <t>1296283012</t>
  </si>
  <si>
    <t>1905099947</t>
  </si>
  <si>
    <t>-1529621913</t>
  </si>
  <si>
    <t>-650785910</t>
  </si>
  <si>
    <t>807667681</t>
  </si>
  <si>
    <t>Poznámka k položce:_x000D_
koordinace a přípomoce_x000D_
uvedený počet hodin v položce je maximální _x000D_
práce budou prováděny na pokyn TDS a zapsané v SD</t>
  </si>
  <si>
    <t>HZS2221</t>
  </si>
  <si>
    <t>Hodinová zúčtovací sazba topenář</t>
  </si>
  <si>
    <t>-818539950</t>
  </si>
  <si>
    <t>Poznámka k položce:_x000D_
koordinace s ostatními profesemi _x000D_
uvedený počet hodin v položce je maximální _x000D_
práce budou prováděny na pokyn TDS a zapsané v SD</t>
  </si>
  <si>
    <t>-1481381381</t>
  </si>
  <si>
    <t>VZT - Vzduchotechnika</t>
  </si>
  <si>
    <t xml:space="preserve">D1 - Luberec TUL VZDT </t>
  </si>
  <si>
    <t xml:space="preserve">Luberec TUL VZDT </t>
  </si>
  <si>
    <t>Pol245</t>
  </si>
  <si>
    <t>Buňka tlumiče hluku 500x200 mm dl. 1 m, buňka tvořena z pozinkovaného plechu s absorpční výplní z nehořlavého zvukoizolačního materiálu odděleného od proudícího média netkanou kašírovanou textílií, buňka osazen náběhy na obou koncích</t>
  </si>
  <si>
    <t>-1640120150</t>
  </si>
  <si>
    <t>Pol246</t>
  </si>
  <si>
    <t>Buňka tlumiče hluku 500x200 mm dl. 1,5 m, buňka tvořena z pozinkovaného plechu s absorpční výplní z nehořlavého zvukoizolačního materiálu odděleného od proudícího média netkanou kašírovanou textílií, buňka osazen náběhy na obou koncích</t>
  </si>
  <si>
    <t>-2060311157</t>
  </si>
  <si>
    <t>Pol249</t>
  </si>
  <si>
    <t>Kruhový tlumič hluku d160 mm dl. 0,9 m, tlumič z pozinkovaného plechu s absorpční výplní z nehořlavého zvukoizolačního materiálu odděleného od proudícího média netkanou kašírovanou textílií a perforovaným plechem</t>
  </si>
  <si>
    <t>730628397</t>
  </si>
  <si>
    <t>Pol259</t>
  </si>
  <si>
    <t>Ruční regulační klapka kruhová d100 mm</t>
  </si>
  <si>
    <t>-299035668</t>
  </si>
  <si>
    <t>Pol260</t>
  </si>
  <si>
    <t>Ruční regulační klapka kruhová d160 mm</t>
  </si>
  <si>
    <t>847577710</t>
  </si>
  <si>
    <t>Pol269</t>
  </si>
  <si>
    <t>Ocelové pozikované čtyřhranné potrubí spojované na příruby - tvarovky</t>
  </si>
  <si>
    <t>1943845316</t>
  </si>
  <si>
    <t>Pol270</t>
  </si>
  <si>
    <t>Ocelové pozikované čtyřhranné potrubí spojované na příruby - přímé trouby</t>
  </si>
  <si>
    <t>959979243</t>
  </si>
  <si>
    <t>Pol271</t>
  </si>
  <si>
    <t>Ocelové pozinkované kruhové spiro potrubí d100 mm spojované na vsuvky, vč. 30% tvarovek</t>
  </si>
  <si>
    <t>-33102391</t>
  </si>
  <si>
    <t>Pol272</t>
  </si>
  <si>
    <t>Ocelové pozinkované kruhové spiro potrubí d125 mm spojované na vsuvky, vč. 30% tvarovek</t>
  </si>
  <si>
    <t>1790097229</t>
  </si>
  <si>
    <t>Pol273</t>
  </si>
  <si>
    <t>Ocelové pozinkované kruhové spiro potrubí d160 mm spojované na vsuvky, vč. 30% tvarovek</t>
  </si>
  <si>
    <t>1593755824</t>
  </si>
  <si>
    <t>Pol274</t>
  </si>
  <si>
    <t>Ocelové pozinkované kruhové spiro potrubí d200 mm spojované na vsuvky, vč. 30% tvarovek</t>
  </si>
  <si>
    <t>1991997306</t>
  </si>
  <si>
    <t>Pol275</t>
  </si>
  <si>
    <t>Ocelové pozinkované kruhové spiro potrubí d225 mm spojované na vsuvky, vč. 30% tvarovek</t>
  </si>
  <si>
    <t>-1285684366</t>
  </si>
  <si>
    <t>Pol276</t>
  </si>
  <si>
    <t>Ocelové pozinkované kruhové spiro potrubí d250 mm spojované na vsuvky, vč. 30% tvarovek</t>
  </si>
  <si>
    <t>2124323719</t>
  </si>
  <si>
    <t>Pol279</t>
  </si>
  <si>
    <t>Al hadice d100 mm vč. 25-ti mm tepelně hlukové izolace</t>
  </si>
  <si>
    <t>-1930943323</t>
  </si>
  <si>
    <t>Pol280</t>
  </si>
  <si>
    <t>Al hadice d125 mm vč. 25-ti mm tepelně hlukové izolace</t>
  </si>
  <si>
    <t>-178543831</t>
  </si>
  <si>
    <t>Pol281</t>
  </si>
  <si>
    <t>Al hadice d160 mm vč. 25-ti mm tepelně hlukové izolace</t>
  </si>
  <si>
    <t>-185694339</t>
  </si>
  <si>
    <t>Pol282</t>
  </si>
  <si>
    <t>Al hadice d200 mm vč. 25-ti mm tepelně hlukové izolace</t>
  </si>
  <si>
    <t>-973995340</t>
  </si>
  <si>
    <t>Pol284</t>
  </si>
  <si>
    <t>Ohebný tlumič hluku d100 mm tvořený z vnitřní hadice z netkané textílie dl. 1 m, tepelně hlukovou izolací 25 mm překrytou vnějším pláštěm z laminovaného hliníku, připojovací hrdla z pozinkovaného plechu</t>
  </si>
  <si>
    <t>-172168987</t>
  </si>
  <si>
    <t>Pol285</t>
  </si>
  <si>
    <t>Ohebný tlumič hluku d125 mm tvořený z vnitřní hadice z netkané textílie dl. 1 m, tepelně hlukovou izolací 25 mm překrytou vnějším pláštěm z laminovaného hliníku, připojovací hrdla z pozinkovaného plechu</t>
  </si>
  <si>
    <t>511114404</t>
  </si>
  <si>
    <t>Pol286</t>
  </si>
  <si>
    <t>Ohebný tlumič hluku d160 mm tvořený z vnitřní hadice z netkané textílie dl. 1 m, tepelně hlukovou izolací 25 mm překrytou vnějším pláštěm z laminovaného hliníku, připojovací hrdla z pozinkovaného plechu</t>
  </si>
  <si>
    <t>1193905748</t>
  </si>
  <si>
    <t>Pol289</t>
  </si>
  <si>
    <t>Talířový ventil kovový d100 mm</t>
  </si>
  <si>
    <t>1865182265</t>
  </si>
  <si>
    <t>Pol290</t>
  </si>
  <si>
    <t>Talířový ventil kovový d125 mm</t>
  </si>
  <si>
    <t>-945170890</t>
  </si>
  <si>
    <t>Pol291</t>
  </si>
  <si>
    <t>Talířový ventil kovový d160 mm</t>
  </si>
  <si>
    <t>1827375461</t>
  </si>
  <si>
    <t>Pol292</t>
  </si>
  <si>
    <t>Talířový ventil kovový d200 mm</t>
  </si>
  <si>
    <t>-682526571</t>
  </si>
  <si>
    <t>Pol312</t>
  </si>
  <si>
    <t>Ukončení potrubí sítem 20x20 mm</t>
  </si>
  <si>
    <t>717306244</t>
  </si>
  <si>
    <t>Pol314</t>
  </si>
  <si>
    <t>Izolace potrubí tepelně hluková minerální vatou tl. 25 mm opatřené Al polepem, reakce na oheň dle ČSN EN 13501-1 A2-s1,d0</t>
  </si>
  <si>
    <t>-2130719770</t>
  </si>
  <si>
    <t>Pol315</t>
  </si>
  <si>
    <t>Izolace potrubí tepelně hluková minerální vatou tl. 60 mm opatřené Al polepem, reakce na oheň dle ČSN EN 13501-1 A2-s1,d1</t>
  </si>
  <si>
    <t>725078926</t>
  </si>
  <si>
    <t>Pol317</t>
  </si>
  <si>
    <t>Požární izolace potrubí EI30 oboustraná typ B</t>
  </si>
  <si>
    <t>-1826749446</t>
  </si>
  <si>
    <t>Pol318</t>
  </si>
  <si>
    <t>Požární izolace potrubí pro předsazené klapky dle požadavků a certifikace dodavatele požární klapky</t>
  </si>
  <si>
    <t>-176777383</t>
  </si>
  <si>
    <t>Pol328</t>
  </si>
  <si>
    <t>Vzduchotechnická sestavná jednotka zdravotnických učeben</t>
  </si>
  <si>
    <t>1725047342</t>
  </si>
  <si>
    <t xml:space="preserve">Poznámka k položce:_x000D_
Vzduchotechnická sestavná jednotka zdravotnických učeben ve stojatém (komory nad sebou) vnitřním provedení o výkonu min. 2300 m³/h při 300 Pa, rychlost ve volném průřezu jednotky max. 1,7 m/s, jednotka vybavena deskovým protiproudým rekuperátorem s by-passem, teplotní účinnost rekuperátoru zima min. 88%, ohřev zajištěn teplovodním ohřívačem o výkonu max. 5,8 kW o teplotním spádu média 70/50°C, průtok topného média min. 0,255 m³/h při tlakové ztrátě max. 5,1 kPa, výstupní teplota vzduchu 20°C, vyměník 1-řadý hliníkový s roztečí lamel max. 3,5 mm s měděným potrubím Cu1/2''-0,35, regulační uzel s čerpadlovou skupinou dodávkou RTCH, chlazení zajištěno vodním chladičem o výkonu max. 2,4 kW o teplotním spádu média 7/13°C, průtok chladícího média min. 0,338 m³/h při tlakové ztrátě max. 8,96 kPa, výstupní teplota vzduchu 24°C, vyměník 1-řadý hliníkový s roztečí lamel max. 2,5 mm s měděným potrubím Cu1/2''-0,35, materiál rámu výměníku, vany odvodu kondenzátu a celkové vestavby nerez AISI304, regulační uzel s čerpadlovou skupinou dodávkou RTCH umístěný v samostatné komoře v jednotce jako ochrana proti působení vnějších vlivů, jednostupňová filtrace kapsovými filtry třídy M5 (ISO ePM 10 &gt;60%) na odtahu a F7 (ePM1 60%) na přívodu, EC ventilátory o max. příkonu 5 kW 3x400 V, SFPVAHU = 2018 W/m³s, jednotka splňuje Eco-design 2018 dle směrnice EU 1253/2014, plášť jednotky opatřen tepelnou izolací tloušťky min. 50 mm bočních panelů a min. 60 mm spodních a horních panelů, vlastnosti opláštění dle ČSN EN 1886: mechanická stabilita D1 (M), netěsnost pláště L1 (M), netěsnost pláště L2 (R @+400Pa), netěsnost mezi rámem a filtrem &lt;0,5% (F9), termická izolace T2, faktor tepelných mostů TB2, povrchová úprava plechu panelu vnitřního pláště VZT jednotek z ocelového plechu kontinuálně žárově zinkovaného ČSN EN 10 346 Z275 g/m², korozivní odolnost pro prostředí C2 dle ČSN EN ISO 14713, povrchová úprava plechu vnějšího pláště VZT jednotek z ocelového plechu kontinuálně žárově zinkovaného ČSN EN 10 346 Z275 g/m² + polyesterový lak 25 hm (korozivní odolnost RC3), korozivní odolnost pro prostředí C3 dle ČSN EN ISO 147713, na hrdlech vedeného do venkovního prostředí osazeny uzavírací klapky se servopohony, jednotka dodána vč. zápachových uzávěrek, jednotka dodána bez regulace dodávanou výrobcem jednotky, regulaci zajišťuje samostatný nadřazený systém MaR, akustické parametry jednotky: sání přívodní sekce max. 61 dB(A), výtlak přívodní sekce max. 79 dB(A),o okolí přívodní sekce max. 51 dB(A), sání odvodní sekce max. 63 dB(A), výtlak odvodní sekce max. 80 dB(A), do okolí odvodní sekce max. 50 dB(A), výpočtový software výrobce pro návrh VZT jednotky validován nezávislou autoritou, energetická třída jednotky validována na A+, jednotky vyráběny a vyvinuty v souladu s certifikovaným systémem řízení jakosti jakosti ISO 9001:2015, rozměry jednotky max. VxDxŠ 1520x3713x765 mm, hmotnost jednotky max. 637 kg_x000D_
</t>
  </si>
  <si>
    <t>Pol329</t>
  </si>
  <si>
    <t>Kazetový čtyřtrubkový fancoil, rozměry fancoilu 584x584x305 mm, hmotnost fancoilu 22 kg, fancoil vybaven vysoceúčinným EC ventilátorem, čerpadlem kondenzátu a hrdlem pro připojení čerstvého vzduchu, fancoil řízen z nadřazeného systému MaR, chladící teplot</t>
  </si>
  <si>
    <t>1607058825</t>
  </si>
  <si>
    <t>Poznámka k položce:_x000D_
Kazetový čtyřtrubkový fancoil, rozměry fancoilu 584x584x305 mm, hmotnost fancoilu 22 kg, fancoil vybaven vysoceúčinným EC ventilátorem, čerpadlem kondenzátu a hrdlem pro připojení čerstvého vzduchu, fancoil řízen z nadřazeného systému MaR, chladící teplotní spád 7/13°C, topný teplotní spád 70/50°C_x000D_
Výkonové parametry:_x000D_
Typ 624 _x000D_
- topný výkon při 5.ot 2,61 kW, průtok média 0,102 m³/h při tlakové ztrátě 4,6 kPa_x000D_
- chladící výkon při 5.ot 1,87 kW, průtok média 0,239 m³/h při tlakové ztrátě 4,7 kPa_x000D_
- akustický výkon 5.ot 59 dB(A), 4.ot 51 dB(A), 3.ot 47 dB(A), 2.ot 42 dB(A), 1.ot 35 dB(A)</t>
  </si>
  <si>
    <t>Pol330</t>
  </si>
  <si>
    <t>1241676489</t>
  </si>
  <si>
    <t>Poznámka k položce:_x000D_
Kazetový čtyřtrubkový fancoil, rozměry fancoilu 584x584x305 mm, hmotnost fancoilu 22 kg, fancoil vybaven vysoceúčinným EC ventilátorem, čerpadlem kondenzátu a hrdlem pro připojení čerstvého vzduchu, fancoil řízen z nadřazeného systému MaR, chladící teplotní spád 7/13°C, topný teplotní spád 70/50°C_x000D_
Výkonové parametry:_x000D_
Typ 634 _x000D_
- topný výkon při 5.ot 3,03 kW, průtok média 0,125 m³/h při tlakové ztrátě 6 kPa_x000D_
- chladící výkon při 5.ot 3,59 kW, průtok média 0,473 m³/h při tlakové ztrátě 10,6 kPa_x000D_
- akustický výkon 5.ot 62 dB(A), 4.ot 58 dB(A), 3.ot 51 dB(A), 2.ot 48 dB(A), 1.ot 45 dB(A)</t>
  </si>
  <si>
    <t>Pol331</t>
  </si>
  <si>
    <t>Požární klapka 250x355 čtyřhranná mm o požární odolnosti EIS60, list klapky je z kalcium-silikátových bezazbestových desek a je uložen v ochranném rámu klapky, ochranný rám nebo plášť požární klapky se skládá z dílků vyrobených z pozinkovaného ocelového p</t>
  </si>
  <si>
    <t>1822933443</t>
  </si>
  <si>
    <t xml:space="preserve">Poznámka k položce:_x000D_
Požární klapka 250x355 čtyřhranná mm o požární odolnosti EIS60, list klapky je z kalcium-silikátových bezazbestových desek a je uložen v ochranném rámu klapky, ochranný rám nebo plášť požární klapky se skládá z dílků vyrobených z pozinkovaného ocelového plechu z konstrukční oceli, přírubový spoj společně s listem zabraňuje šíření požáru a prostupu tepla. Klapka je utěsněná pasivním těsněním (proti prostupu kouře) a aktivním protipožárním těsněním (proti prostupu kouře a tepla při požáru), na podnět přímého elektrického nebo teplného povelu umožní mechanismus samočinné uzavření listu klapky, po uzavření je list klapky zajištěn v uzavřené poloze proti zpětnému otevření, mechanicky se klapka spouští hlavně při kontrole funkce klapky, kdy je klapka spouštěna ručně, k tepelnému spuštění mechanismu impulsem dochází po dosažení, setrvání nebo překročení teploty prostředí 72°C s tolerancí ± 1,5°C, kdy se tepelná pojistka přeruší a spouštěcí mechanismus uzavře list klapky, spouštěcí mechanismus klapky bude vybaven servopohonem 230 V s pružinou a termoelektrickým čidlem, součástí servopohonu jsou i pomocné spínače se signalizací polohy listu, klapka zapravena dle podkladů výrobce_x000D_
</t>
  </si>
  <si>
    <t>Pol332</t>
  </si>
  <si>
    <t xml:space="preserve">Regulátor variabilního průtoku vzduchu d100 mm vč. komunikace ModBus, regulátor je kruhové konstrukce z pozinkované oceli, variabilní nastavení množství vzduchu uvnitř regulátoru zajišťuje list klapky, který je spojený se servopohonem umístěným na vnější </t>
  </si>
  <si>
    <t>-713121357</t>
  </si>
  <si>
    <t xml:space="preserve">Poznámka k položce:_x000D_
Regulátor variabilního průtoku vzduchu d100 mm vč. komunikace ModBus, regulátor je kruhové konstrukce z pozinkované oceli, variabilní nastavení množství vzduchu uvnitř regulátoru zajišťuje list klapky, který je spojený se servopohonem umístěným na vnější straně pláště regulátoru, gumové těsnění na listu klapky je při uzavření regulátoru zajišťuje třídu těsnosti 4 dle EN 1751, snímání diference tlaku u regulátorů pro nízké rychlosti 0,2-6 m/s bude zajištěno na listu klapky diferenční tlak je vyhodnocen na servopohonu, připojovací hrdlo regulátoru je opatřeno gumovým těsněním a zajišťuje třídu těsnosti pláště C dle EN 1751, regulátor bude nastaven v rozsahu uvedeném na výkrese, regulátor opatřen akustickou izolací, řízení bude řešeno na základě požadavků nadřazené regulace viz samostatná dokumentace MaR po komunikačním protokolu Modbus_x000D_
</t>
  </si>
  <si>
    <t>Pol333</t>
  </si>
  <si>
    <t xml:space="preserve">Regulátor variabilního průtoku vzduchu d125 mm vč. komunikace ModBus, regulátor je kruhové konstrukce z pozinkované oceli, variabilní nastavení množství vzduchu uvnitř regulátoru zajišťuje list klapky, který je spojený se servopohonem umístěným na vnější </t>
  </si>
  <si>
    <t>1830914027</t>
  </si>
  <si>
    <t xml:space="preserve">Poznámka k položce:_x000D_
Regulátor variabilního průtoku vzduchu d125 mm vč. komunikace ModBus, regulátor je kruhové konstrukce z pozinkované oceli, variabilní nastavení množství vzduchu uvnitř regulátoru zajišťuje list klapky, který je spojený se servopohonem umístěným na vnější straně pláště regulátoru, gumové těsnění na listu klapky je při uzavření regulátoru zajišťuje třídu těsnosti 4 dle EN 1751, snímání diference tlaku u regulátorů pro nízké rychlosti 0,2-6 m/s bude zajištěno na listu klapky diferenční tlak je vyhodnocen na servopohonu, připojovací hrdlo regulátoru je opatřeno gumovým těsněním a zajišťuje třídu těsnosti pláště C dle EN 1751, regulátor bude nastaven v rozsahu uvedeném na výkrese, regulátor opatřen akustickou izolací, řízení bude řešeno na základě požadavků nadřazené regulace viz samostatná dokumentace MaR po komunikačním protokolu Modbus_x000D_
</t>
  </si>
  <si>
    <t>Pol334</t>
  </si>
  <si>
    <t xml:space="preserve">Regulátor variabilního průtoku vzduchu d160 mm vč. komunikace ModBus, regulátor je kruhové konstrukce z pozinkované oceli, variabilní nastavení množství vzduchu uvnitř regulátoru zajišťuje list klapky, který je spojený se servopohonem umístěným na vnější </t>
  </si>
  <si>
    <t>896174412</t>
  </si>
  <si>
    <t xml:space="preserve">Poznámka k položce:_x000D_
Regulátor variabilního průtoku vzduchu d160 mm vč. komunikace ModBus, regulátor je kruhové konstrukce z pozinkované oceli, variabilní nastavení množství vzduchu uvnitř regulátoru zajišťuje list klapky, který je spojený se servopohonem umístěným na vnější straně pláště regulátoru, gumové těsnění na listu klapky je při uzavření regulátoru zajišťuje třídu těsnosti 4 dle EN 1751, snímání diference tlaku u regulátorů pro nízké rychlosti 0,2-6 m/s bude zajištěno na listu klapky diferenční tlak je vyhodnocen na servopohonu, připojovací hrdlo regulátoru je opatřeno gumovým těsněním a zajišťuje třídu těsnosti pláště C dle EN 1751, regulátor bude nastaven v rozsahu uvedeném na výkrese, regulátor opatřen akustickou izolací, řízení bude řešeno na základě požadavků nadřazené regulace viz samostatná dokumentace MaR po komunikačním protokolu Modbus_x000D_
</t>
  </si>
  <si>
    <t>Pol335</t>
  </si>
  <si>
    <t>Přívodní tryskový difuzor s nastavitelnými tryskami v úhlu 360°, d125</t>
  </si>
  <si>
    <t>-773638949</t>
  </si>
  <si>
    <t xml:space="preserve">Poznámka k položce:_x000D_
Přívodní tryskový difuzor s nastavitelnými tryskami v úhlu 360°, difuzor dodán vč. plenumboxu s regulační klapkou a odběrem tlaku pro měření průtoku, připojovací rozměr difuzoru d125 mm, vybaven 16-ti tryskami, difuzor čtvercový určený pro instlaci do podhledu_x000D_
</t>
  </si>
  <si>
    <t>Pol336</t>
  </si>
  <si>
    <t>Přívodní tryskový difuzor s nastavitelnými tryskami v úhlu 360°, d250</t>
  </si>
  <si>
    <t>917899145</t>
  </si>
  <si>
    <t xml:space="preserve">Poznámka k položce:_x000D_
Přívodní tryskový difuzor s nastavitelnými tryskami v úhlu 360°, difuzor dodán vč. plenumboxu s regulační klapkou a odběrem tlaku pro měření průtoku, připojovací rozměr difuzoru d250 mm, vybaven 49-ti tryskami, difuzor čtvercový určený pro instlaci do podhledu_x000D_
</t>
  </si>
  <si>
    <t>Pol337</t>
  </si>
  <si>
    <t xml:space="preserve">Vzduchotechnická sestavná jednotka knihovny západ </t>
  </si>
  <si>
    <t>-1482292417</t>
  </si>
  <si>
    <t xml:space="preserve">Poznámka k položce:_x000D_
Vzduchotechnická sestavná jednotka knihovny západ v ležatém (komory vedle sebe) venkovním provedení o výkonu min. 9875 m³/h při 300 Pa, rychlost ve volném průřezu jednotky max. 2,6 m/s, jednotka vybavena rotačním sorpčním rekuperátorem, rekuperátor vybaven krokovým motorem příkon 230 V 2,4 A, teplotní účinnost rekuperátoru zima min. 84%, vlhkostní účinnost rekuperátoru zima min. 87%, ohřev zajištěn teplovodním ohřívačem o výkonu max. 50,1 kW o teplotním spádu média 70/50°C, průtok topného média min. 2,19 m³/h při tlakové ztrátě max. 8,76 kPa, výstupní teplota vzduchu 32°C, vyměník 2-řadý hliníkový s roztečí lamel max. 2,8 mm s měděným potrubím Cu1/2''-0,35, regulační uzel s čerpadlovou skupinou dodávkou RTCH umístěný v samostatné komoře v jednotce jako ochrana proti působení vnějších vlivů, chlazení zajištěno vodním chladičem o výkonu 51,7 kW o teplotním spádu média 7/13°C, průtok chladícího média 7,4 m³/h při tlakové ztrátě 19,46 kPa, výstupní teplota vzduchu 18°C, vyměník 5-řadý hliníkový s roztečí lamel 3,1 mm s měděným potrubím Cu1/2''-0,35, materiál rámu výměníku, vany odvodu kondenzátu a celkové vestavby nerez AISI304, regulační uzel s čerpadlovou skupinou dodávkou RTCH umístěný v samostatné komoře v jednotce jako ochrana proti působení vnějších vlivů, jednotka vybavena směšovací komorou s cirkulační klakou, jednostupňová filtrace kapsovými filtry třídy M5 (ISO ePM 10 &gt;60%) na odtahu a F7 (ePM1 60%) na přívodu, EC ventilátory o max. příkonu 8 kW 3x400 V, SFPVAHU = 1711 W/m³s, jednotka splňuje Eco-design 2018 dle směrnice EU 1253/2014, plášť jednotky opatřen tepelnou izolací tloušťky min. 50 mm bočních panelů a min. 60 mm spodních a horních panelů, vlastnosti opláštění dle ČSN EN 1886: mechanická stabilita D1 (M), netěsnost pláště L1 (M), netěsnost pláště L2 (R @+400Pa), netěsnost mezi rámem a filtrem &lt;0,5% (F9), termická izolace T2, faktor tepelných mostů TB2, povrchová úprava plechu panelu vnitřního pláště VZT jednotek z ocelového plechu kontinuálně žárově zinkovaného ČSN EN 10 346 Z275 g/m², korozivní odolnost pro prostředí C2 dle ČSN EN ISO 14713, povrchová úprava plechu vnějšího pláště VZT jednotek a stříšky z ocelového plechu kontinuálně žárově zinkovaného ČSN EN 10 346 Z275 g/m² + polyesterový lak 25 hm (korozivní odolnost RC3), korozivní odolnost pro prostředí C3 dle ČSN EN ISO 147713, na hrdlech vedeného do venkovního prostředí osazeny uzavírací klapky se servopohony, jednotka dodána vč. zápachových uzávěrek, jednotka dodána bez regulace dodávanou výrobcem jednotky, regulaci zajišťuje samostatný nadřazený systém MaR, akustické parametry jednotky: sání přívodní sekce max. 60 dB(A), výtlak přívodní sekce max. 81 dB(A), do okolí přívodní sekce max. 54 dB(A), sání odvodní sekce max. 67 dB(A), výtlak odvodní sekce max. 72 dB(A), do okolí odvodní sekce max. 52 dB(A), výpočtový software výrobce pro návrh VZT jednotky validován nezávislou autoritou, energetická třída jednotky validována na A+, jednotky vyráběny a vyvinuty v souladu s certifikovaným systémem řízení jakosti jakosti ISO 9001:2015, jednotka osazena na ocelovou kci, která bude dodávkou stavby, rozměry jednotky max. VxDxŠ 1930x5291x1924 mm, hmotnost jednotky max. 1845 kg_x000D_
_x000D_
</t>
  </si>
  <si>
    <t>Pol338</t>
  </si>
  <si>
    <t xml:space="preserve">Vzduchotechnická sestavná jednotka knihovny východ </t>
  </si>
  <si>
    <t>2038574022</t>
  </si>
  <si>
    <t xml:space="preserve">Poznámka k položce:_x000D_
Vzduchotechnická sestavná jednotka knihovny východ v ležatém (komory vedle sebe) venkovním provedení o výkonu min. 9875 m³/h při 300 Pa, rychlost ve volném průřezu jednotky max. 2,6 m/s, jednotka vybavena rotačním sorpčním rekuperátorem, rekuperátor vybaven krokovým motorem příkon 230 V 2,4 A, teplotní účinnost rekuperátoru zima min. 84%, vlhkostní účinnost rekuperátoru zima min. 87%, ohřev zajištěn teplovodním ohřívačem o výkonu max. 50,1 kW o teplotním spádu média 70/50°C, průtok topného média min. 2,19 m³/h při tlakové ztrátě max. 8,76 kPa, výstupní teplota vzduchu 32°C, vyměník 2-řadý hliníkový s roztečí lamel max. 2,8 mm s měděným potrubím Cu1/2''-0,35, regulační uzel s čerpadlovou skupinou dodávkou RTCH umístěný v samostatné komoře v jednotce jako ochrana proti působení vnějších vlivů, chlazení zajištěno vodním chladičem o výkonu max. 51,7 kW o teplotním spádu média 7/13°C, průtok chladícího média min. 7,4 m³/h při tlakové ztrátě max. 19,46 kPa, výstupní teplota vzduchu 18°C, vyměník 5-řadý hliníkový s roztečí lamel max. 3,1 mm s měděným potrubím Cu1/2''-0,35, materiál rámu výměníku, vany odvodu kondenzátu a celkové vestavby nerez AISI304, regulační uzel s čerpadlovou skupinou dodávkou RTCH umístěný v samostatné komoře v jednotce jako ochrana proti působení vnějších vlivů, jednotka vybavena směšovací komorou s cirkulační klakou, jednostupňová filtrace kapsovými filtry třídy M5 (ISO ePM 10 &gt;60%) na odtahu a F7 (ePM1 60%) na přívodu, EC ventilátory o max. příkonu 8 kW 3x400 V, SFPVAHU = 1711 W/m³s, jednotka splňuje Eco-design 2018 dle směrnice EU 1253/2014, plášť jednotky opatřen tepelnou izolací tloušťky min. 50 mm bočních panelů a min. 60 mm spodních a horních panelů, vlastnosti opláštění dle ČSN EN 1886: mechanická stabilita D1 (M), netěsnost pláště L1 (M), netěsnost pláště L2 (R @+400Pa), netěsnost mezi rámem a filtrem &lt;0,5% (F9), termická izolace T2, faktor tepelných mostů TB2, povrchová úprava plechu panelu vnitřního pláště VZT jednotek z ocelového plechu kontinuálně žárově zinkovaného ČSN EN 10 346 Z275 g/m², korozivní odolnost pro prostředí C2 dle ČSN EN ISO 14713, povrchová úprava plechu vnějšího pláště VZT jednotek a stříšky z ocelového plechu kontinuálně žárově zinkovaného ČSN EN 10 346 Z275 g/m² + polyesterový lak 25 hm (korozivní odolnost RC3), korozivní odolnost pro prostředí C3 dle ČSN EN ISO 147713, na hrdlech vedeného do venkovního prostředí osazeny uzavírací klapky se servopohony, jednotka dodána vč. zápachových uzávěrek, jednotka dodána bez regulace dodávanou výrobcem jednotky, regulaci zajišťuje samostatný nadřazený systém MaR, akustické parametry jednotky: sání přívodní sekce max. 60 dB(A), výtlak přívodní sekce max. 81 dB(A), do okolí přívodní sekce max. 54 dB(A), sání odvodní sekce max. 67 dB(A), výtlak odvodní sekce max. 72 dB(A), do okolí odvodní sekce max. 52 dB(A), výpočtový software výrobce pro návrh VZT jednotky validován nezávislou autoritou, energetická třída jednotky validována na A+, jednotky vyráběny a vyvinuty v souladu s certifikovaným systémem řízení jakosti jakosti ISO 9001:2015, jednotka osazena na ocelovou kci, která bude dodávkou stavby, rozměry jednotky max. VxDxŠ 1930x5291x1924 mm, hmotnost jednotky max. 1845 kg_x000D_
</t>
  </si>
  <si>
    <t>Pol339</t>
  </si>
  <si>
    <t xml:space="preserve">Vzduchotechnická sestavná jednotka učeben a kanceláří západ </t>
  </si>
  <si>
    <t xml:space="preserve">Poznámka k položce:_x000D_
Vzduchotechnická sestavná jednotka učeben a kanceláří západ v ležatém (komory vedle sebe) venkovním provedení o výkonu min. 8500 m³/h při 400 Pa, rychlost ve volném průřezu jednotky max. 2,39 m/s, jednotka vybavena rotačním sorpčním rekuperátorem, rekuperátor vybaven krokovým motorem příkon 230 V 2,4 A, teplotní účinnost rekuperátoru zima min. 80%, vlhkostní účinnost rekuperátoru zima min. 82%, ohřev zajištěn teplovodním ohřívačem o výkonu max. 18,6 kW o teplotním spádu média 70/50°C, průtok topného média min. 0,814 m³/h při tlakové ztrátě max. 14,9 kPa, výstupní teplota vzduchu 20°C, vyměník 1-řadý hliníkový s roztečí lamel max. 3,5 mm s měděným potrubím Cu1/2''-0,35, regulační uzel s čerpadlovou skupinou dodávkou RTCH umístěný v samostatné komoře v jednotce jako ochrana proti působení vnějších vlivů, chlazení zajištěno vodním chladičem o výkonu max. 9,7 kW o teplotním spádu média 7/13°C, průtok chladícího média min. 1,39 m³/h při tlakové ztrátě max. 14,85 kPa, výstupní teplota vzduchu 24°C, vyměník 2-řadý hliníkový s roztečí lamel max. 3,4 mm s měděným potrubím Cu1/2''-0,35, materiál rámu výměníku, vany odvodu kondenzátu a celkové vestavby nerez AISI304, regulační uzel s čerpadlovou skupinou dodávkou RTCH umístěný v samostatné komoře v jednotce jako ochrana proti působení vnějších vlivů, jednostupňová filtrace kapsovými filtry třídy M5 (ISO ePM 10 &gt;60%) na odtahu a F7 (ePM1 60%) na přívodu, EC ventilátory o max. příkonu 8,1 kW 3x400 V, SFPVAHU = 1955 W/m³s, jednotka splňuje Eco-design 2018 dle směrnice EU 1253/2014, plášť jednotky opatřen tepelnou izolací tloušťky min. 50 mm bočních panelů a min. 60 mm spodních a horních panelů, vlastnosti opláštění dle ČSN EN 1886: mechanická stabilita D1 (M), netěsnost pláště L1 (M), netěsnost pláště L2 (R @+400Pa), netěsnost mezi rámem a filtrem &lt;0,5% (F9), termická izolace T2, faktor tepelných mostů TB2, povrchová úprava plechu panelu vnitřního pláště VZT jednotek z ocelového plechu kontinuálně žárově zinkovaného ČSN EN 10 346 Z275 g/m², korozivní odolnost pro prostředí C2 dle ČSN EN ISO 14713, povrchová úprava plechu vnějšího pláště VZT jednotek a stříšky z ocelového plechu kontinuálně žárově zinkovaného ČSN EN 10 346 Z275 g/m² + polyesterový lak 25 hm (korozivní odolnost RC3), korozivní odolnost pro prostředí C3 dle ČSN EN ISO 147713, na hrdlech vedeného do venkovního prostředí osazeny uzavírací klapky se servopohony, jednotka dodána vč. zápachových uzávěrek, jednotka dodána bez regulace dodávanou výrobcem jednotky, regulaci zajišťuje samostatný nadřazený systém MaR, akustické parametry jednotky: sání přívodní sekce max. 65 dB(A), výtlak přívodní sekce max. 84 dB(A), do okolí přívodní sekce max. 58 dB(A), sání odvodní sekce max. 67 dB(A), výtlak odvodní sekce max. 81 dB(A), do okolí odvodní sekce max. 55 dB(A), výpočtový software výrobce pro návrh VZT jednotky validován nezávislou autoritou, energetická třída jednotky validována na A+, jednotky vyráběny a vyvinuty v souladu s certifikovaným systémem řízení jakosti jakosti ISO 9001:2015, jednotka osazena na ocelovou kci, která bude dodávkou stavby, rozměry jednotky max. VxDxŠ 1980x4429x1924 mm, hmotnost jednotky max. 1680 kg_x000D_
</t>
  </si>
  <si>
    <t>Pol340</t>
  </si>
  <si>
    <t xml:space="preserve">Vzduchotechnická sestavná jednotka učeben a kanceláří východ </t>
  </si>
  <si>
    <t xml:space="preserve">Poznámka k položce:_x000D_
Vzduchotechnická sestavná jednotka učeben a kanceláří východ v ležatém (komory vedle sebe) venkovním provedení o výkonu min. 9900 m³/h při 400 Pa, rychlost ve volném průřezu jednotky max. 2,61 m/s, jednotka vybavena rotačním sorpčním rekuperátorem, rekuperátor vybaven krokovým motorem příkon 230 V 2,4 A, teplotní účinnost rekuperátoru zima min. 80%, vlhkostní účinnost rekuperátoru zima min. 82%, ohřev zajištěn teplovodním ohřívačem o výkonu max. 22 kW o teplotním spádu média 70/50°C, průtok topného média min. 0,962 m³/h při tlakové ztrátě max. 3,93 kPa, výstupní teplota vzduchu 20°C, vyměník 1-řadý hliníkový s roztečí lamel max. 3,2 mm s měděným potrubím Cu1/2''-0,35, regulační uzel s čerpadlovou skupinou dodávkou RTCH umístěný v samostatné komoře v jednotce jako ochrana proti působení vnějších vlivů, chlazení zajištěno vodním chladičem o výkonu max. 10,6 kW o teplotním spádu média 7/13°C, průtok chladícího média min. 1,52 m³/h při tlakové ztrátě max. 11,2 kPa, výstupní teplota vzduchu 24°C, vyměník 2-řadý hliníkový s roztečí lamel max. 3,3 mm s měděným potrubím Cu1/2''-0,35, materiál rámu výměníku, vany odvodu kondenzátu a celkové vestavby nerez AISI304, regulační uzel s čerpadlovou skupinou dodávkou RTCH umístěný v samostatné komoře v jednotce jako ochrana proti působení vnějších vlivů, jednostupňová filtrace kapsovými filtry třídy M5 (ISO ePM 10 &gt;60%) na odtahu a F7 (ePM1 60%) na přívodu, EC ventilátory o max. příkonu 9,2 kW 3x400 V, SFPVAHU = 1981 W/m³s, jednotka splňuje Eco-design 2018 dle směrnice EU 1253/2014, plášť jednotky opatřen tepelnou izolací tloušťky min. 50 mm bočních panelů a min. 60 mm spodních a horních panelů, vlastnosti opláštění dle ČSN EN 1886: mechanická stabilita D1 (M), netěsnost pláště L1 (M), netěsnost pláště L2 (R @+400Pa), netěsnost mezi rámem a filtrem &lt;0,5% (F9), termická izolace T2, faktor tepelných mostů TB2, povrchová úprava plechu panelu vnitřního pláště VZT jednotek z ocelového plechu kontinuálně žárově zinkovaného ČSN EN 10 346 Z275 g/m², korozivní odolnost pro prostředí C2 dle ČSN EN ISO 14713, povrchová úprava plechu vnějšího pláště VZT jednotek a stříšky z ocelového plechu kontinuálně žárově zinkovaného ČSN EN 10 346 Z275 g/m² + polyesterový lak 25 hm (korozivní odolnost RC3), korozivní odolnost pro prostředí C3 dle ČSN EN ISO 147713, na hrdlech vedeného do venkovního prostředí osazeny uzavírací klapky se servopohony, jednotka dodána vč. zápachových uzávěrek, jednotka dodána bez regulace dodávanou výrobcem jednotky, regulaci zajišťuje samostatný nadřazený systém MaR, akustické parametry jednotky: sání přívodní sekce max. 62 dB(A), výtlak přívodní sekce max. 81 dB(A), do okolí přívodní sekce max. 55 dB(A), sání odvodní sekce max. 64 dB(A), výtlak odvodní sekce max. 78 dB(A), do okolí odvodní sekce max. 53 dB(A), výpočtový software výrobce pro návrh VZT jednotky validován nezávislou autoritou, energetická třída jednotky validována na A+, jednotky vyráběny a vyvinuty v souladu s certifikovaným systémem řízení jakosti jakosti ISO 9001:2015, jednotka osazena na ocelovou kci, která bude dodávkou stavby, rozměry jednotky max. VxDxŠ 2080x4629x1924 mm, hmotnost jednotky max. 1804 kg_x000D_
</t>
  </si>
  <si>
    <t>Pol341</t>
  </si>
  <si>
    <t xml:space="preserve">Vzduchotechnická sestavná jednotka sociálního zázemí západ </t>
  </si>
  <si>
    <t>216179052</t>
  </si>
  <si>
    <t xml:space="preserve">Poznámka k položce:_x000D_
Vzduchotechnická sestavná jednotka sociálního zázemí západ ve stojatém (komory nad sebou) vnitřním provedení o výkonu min. 1950/2680 m³/h při 300 Pa, rychlost ve volném průřezu jednotky max. 2,13/2,33 m/s, jednotka vybavena deskovým protiproudým rekuperátorem s by-passem, teplotní účinnost rekuperátoru zima min. 87%, ohřev zajištěn teplovodním ohřívačem o výkonu max. 1,45 kW o teplotním spádu média 70/50°C, průtok topného média min. 0,06 m³/h při tlakové ztrátě max. 0,25 kPa, výstupní teplota vzduchu 18°C, vyměník 1-řadý hliníkový s roztečí lamel max. 3,5 mm s měděným potrubím Cu1/2''-0,35, regulační uzel s čerpadlovou skupinou dodávkou RTCH, jednostupňová filtrace kapsovými filtry třídy M5 (ISO ePM 10 &gt;60%) na odtahu a F7 (ePM1 60%) na přívodu, EC ventilátory o max. příkonu 2,08 kW 230 V, SFPVAHU = 1854 W/m³s, jednotka splňuje Eco-design 2018 dle směrnice EU 1253/2014, plášť jednotky opatřen tepelnou izolací tloušťky min. 50 mm bočních panelů a min. 60 mm spodních a horních panelů, vlastnosti opláštění dle ČSN EN 1886: mechanická stabilita D1 (M), netěsnost pláště L1 (M), netěsnost pláště L2 (R @+400Pa), netěsnost mezi rámem a filtrem &lt;0,5% (F9), termická izolace T2, faktor tepelných mostů TB2, povrchová úprava plechu panelu vnitřního pláště VZT jednotek z ocelového plechu kontinuálně žárově zinkovaného ČSN EN 10 346 Z275 g/m², korozivní odolnost pro prostředí C2 dle ČSN EN ISO 14713, povrchová úprava plechu vnějšího pláště VZT jednotek z ocelového plechu kontinuálně žárově zinkovaného ČSN EN 10 346 Z275 g/m² + polyesterový lak 25 hm (korozivní odolnost RC3), korozivní odolnost pro prostředí C3 dle ČSN EN ISO 147713, na hrdlech vedeného do venkovního prostředí osazeny uzavírací klapky se servopohony, jednotka dodána vč. zápachových uzávěrek, jednotka dodána bez regulace dodávanou výrobcem jednotky, regulaci zajišťuje samostatný nadřazený systém MaR, akustické parametry jednotky: sání přívodní sekce max. 56 dB(A), výtlak přívodní sekce max. 77 dB(A), do okolí přívodní sekce max. 51 dB(A), sání odvodní sekce max. 59 dB(A), výtlak odvodní sekce max. 80 dB(A), do okolí odvodní sekce max. 51 dB(A), výpočtový software výrobce pro návrh VZT jednotky validován nezávislou autoritou, energetická třída jednotky validována na A+, jednotky vyráběny a vyvinuty v souladu s certifikovaným systémem řízení jakosti jakosti ISO 9001:2015, rozměry jednotky max. VxDxŠ 1405x3350x665 mm, hmotnost jednotky max. 534 kg_x000D_
</t>
  </si>
  <si>
    <t>Pol342</t>
  </si>
  <si>
    <t xml:space="preserve">Vzduchotechnická sestavná jednotka sociálního zázemí východ </t>
  </si>
  <si>
    <t>2090088801</t>
  </si>
  <si>
    <t xml:space="preserve">Poznámka k položce:_x000D_
Vzduchotechnická sestavná jednotka sociálního zázemí východ ve stojatém (komory nad sebou) vnitřním provedení o výkonu min. 2420/3785 m³/h při 300 Pa, rychlost ve volném průřezu jednotky max. 1,97/2,08 m/s, jednotka vybavena deskovým protiproudým rekuperátorem s by-passem, teplotní účinnost rekuperátoru zima min. 91%, ohřev zajištěn teplovodním ohřívačem o výkonu max. 0,86 kW o teplotním spádu média 70/50°C, průtok topného média min. 0,04 m³/h při tlakové ztrátě max. 0,12 kPa, výstupní teplota vzduchu 18°C, vyměník 1-řadý hliníkový s roztečí lamel max. 3,5 mm s měděným potrubím Cu1/2''-0,35, regulační uzel s čerpadlovou skupinou dodávkou RTCH, jednostupňová filtrace kapsovými filtry třídy M5 (ISO ePM 10 &gt;60%) na odtahu a F7 (ePM1 60%) na přívodu, EC ventilátory o max. příkonu 2,88 kW 230 V, SFPVAHU = 1535 W/m³s, jednotka splňuje Eco-design 2018 dle směrnice EU 1253/2014, plášť jednotky opatřen tepelnou izolací tloušťky min. 50 mm bočních panelů a min. 60 mm spodních a horních panelů, vlastnosti opláštění dle ČSN EN 1886: mechanická stabilita D1 (M), netěsnost pláště L1 (M), netěsnost pláště L2 (R @+400Pa), netěsnost mezi rámem a filtrem &lt;0,5% (F9), termická izolace T2, faktor tepelných mostů TB2, povrchová úprava plechu panelu vnitřního pláště VZT jednotek z ocelového plechu kontinuálně žárově zinkovaného ČSN EN 10 346 Z275 g/m², korozivní odolnost pro prostředí C2 dle ČSN EN ISO 14713, povrchová úprava plechu vnějšího pláště VZT jednotek z ocelového plechu kontinuálně žárově zinkovaného ČSN EN 10 346 Z275 g/m² + polyesterový lak 25 hm (korozivní odolnost RC3), korozivní odolnost pro prostředí C3 dle ČSN EN ISO 147713, na hrdlech vedeného do venkovního prostředí osazeny uzavírací klapky se servopohony, jednotka dodána vč. zápachových uzávěrek, jednotka dodána bez regulace dodávanou výrobcem jednotky, regulaci zajišťuje samostatný nadřazený systém MaR, akustické parametry jednotky: sání přívodní sekce max. 55 dB(A), výtlak přívodní sekce max. 77 dB(A), do okolí přívodní sekce max. 50 dB(A), sání odvodní sekce max. 62 dB(A), výtlak odvodní sekce max. 81 dB(A), do okolí odvodní sekce max. 56 dB(A), výpočtový software výrobce pro návrh VZT jednotky validován nezávislou autoritou, energetická třída jednotky validována na A+, jednotky vyráběny a vyvinuty v souladu s certifikovaným systémem řízení jakosti jakosti ISO 9001:2015, rozměry jednotky max. VxDxŠ 1505x3539x860 mm, hmotnost jednotky max. 659 kg_x000D_
</t>
  </si>
  <si>
    <t>Pol343</t>
  </si>
  <si>
    <t xml:space="preserve">Vzduchotechnická sestavná jednotka noční studovny </t>
  </si>
  <si>
    <t>1810261649</t>
  </si>
  <si>
    <t xml:space="preserve">Poznámka k položce:_x000D_
Vzduchotechnická sestavná jednotka noční studovny ve stojatém (komory nad sebou) vnitřním provedení o výkonu min. 2200 m³/h při 300 Pa, rychlost ve volném průřezu jednotky max. 1,9/2,4 m/s, jednotka vybavena rotačním sorpčním rekuperátorem, rekuperátor vybaven krokovým motorem příkon 230 V 0,6 A, teplotní účinnost rekuperátoru zima min. 83%, vlhkostní účinnost rekuperátoru zima min. 88%, ohřev zajištěn teplovodním ohřívačem o výkonu max. 9,57 kW o teplotním spádu média 70/50°C, průtok topného média min. 0,419 m³/h při tlakové ztrátě max. 3,28 kPa, výstupní teplota vzduchu 30°C, vyměník 2-řadý hliníkový s roztečí lamel max. 3,5 mm s měděným potrubím Cu1/2''-0,35, regulační uzel s čerpadlovou skupinou dodávkou RTCH, chlazení zajištěno vodním chladičem o výkonu max. 12,65 kW o teplotním spádu média 7/13°C, průtok chladícího média min. 1,811 m³/h při tlakové ztrátě max. 11,7 kPa, výstupní teplota vzduchu 16°C, vyměník 5-řadý hliníkový s roztečí lamel max. 2,2 mm s měděným potrubím Cu1/2''-0,35, materiál rámu výměníku, vany odvodu kondenzátu a celkové vestavby nerez AISI304, regulační uzel s čerpadlovou skupinou dodávkou RTCH, jednotka vybavena směšovací komorou s cirkulační klakou, jednostupňová filtrace kapsovými filtry třídy M5 (ISO ePM 10 &gt;60%) na odtahu a F7 (ePM1 60%) na přívodu, EC ventilátory o max. příkonu 2,08 kW 230 V, SFPVAHU = 1808 W/m³s, jednotka splňuje Eco-design 2018 dle směrnice EU 1253/2014, plášť jednotky opatřen tepelnou izolací tloušťky min. 50 mm bočních panelů a min. 60 mm spodních a horních panelů, vlastnosti opláštění dle ČSN EN 1886: mechanická stabilita D1 (M), netěsnost pláště L1 (M), netěsnost pláště L2 (R @+400Pa), netěsnost mezi rámem a filtrem &lt;0,5% (F9), termická izolace T2, faktor tepelných mostů TB2, povrchová úprava plechu panelu vnitřního pláště VZT jednotek z ocelového plechu kontinuálně žárově zinkovaného ČSN EN 10 346 Z275 g/m², korozivní odolnost pro prostředí C2 dle ČSN EN ISO 14713, povrchová úprava plechu vnějšího pláště VZT jednotek z ocelového plechu kontinuálně žárově zinkovaného ČSN EN 10 346 Z275 g/m² + polyesterový lak 25 hm (korozivní odolnost RC3), korozivní odolnost pro prostředí C3 dle ČSN EN ISO 147713, na hrdlech vedeného do venkovního prostředí osazeny uzavírací klapky se servopohony, jednotka dodána bez regulace dodávanou výrobcem jednotky, jednotka dodána vč. zápachových uzávěrek, regulaci zajišťuje samostatný nadřazený systém MaR, akustické parametry jednotky: sání přívodní sekce max. 61 dB(A), výtlak přívodní sekce max. 76 dB(A), do okolí přívodní sekce max. 54 dB(A), sání odvodní sekce max. 68 dB(A), výtlak odvodní sekce max. 71 dB(A), do okolí odvodní sekce max. 50 dB(A), výpočtový software výrobce pro návrh VZT jednotky validován nezávislou autoritou, energetická třída jednotky validována na A+, jednotky vyráběny a vyvinuty v souladu s certifikovaným systémem řízení jakosti jakosti ISO 9001:2015, rozměry jednotky max. VxDxŠ 1405x3348x960 mm, hmotnost jednotky max. 615 kg_x000D_
</t>
  </si>
  <si>
    <t>Pol344</t>
  </si>
  <si>
    <t xml:space="preserve">Vzduchotechnická sestavná jednotka učebny 156 </t>
  </si>
  <si>
    <t>-971772172</t>
  </si>
  <si>
    <t xml:space="preserve">Poznámka k položce:_x000D_
Vzduchotechnická sestavná jednotka učebny 156 ve stojatém (komory nad sebou) vnitřním provedení o výkonu min. 2300 m³/h při 300 Pa, rychlost ve volném průřezu jednotky max. 2/2,51 m/s, jednotka vybavena rotačním sorpčním rekuperátorem, rekuperátor vybaven krokovým motorem příkon 230 V 0,6 A, teplotní účinnost rekuperátoru zima min. 81%, vlhkostní účinnost rekuperátoru zima min. 83%, ohřev zajištěn teplovodním ohřívačem o výkonu max. 9,3 kW o teplotním spádu média 70/50°C, průtok topného média min. 0,408 m³/h při tlakové ztrátě max. 11,2 kPa, výstupní teplota vzduchu 27°C, vyměník 1-řadý hliníkový s roztečí lamel max. 2 mm s měděným potrubím Cu1/2''-0,35, regulační uzel s čerpadlovou skupinou dodávkou RTCH, chlazení zajištěno vodním chladičem o výkonu max. 13,1 kW o teplotním spádu média 7/13°C, průtok chladícího média min. 1,878 m³/h při tlakové ztrátě max. 12,5 kPa, výstupní teplota vzduchu 16°C, vyměník 5-řadý hliníkový s roztečí lamel max. 2,1 mm s měděným potrubím Cu1/2''-0,35, materiál rámu výměníku, vany odvodu kondenzátu a celkové vestavby nerez AISI304, regulační uzel s čerpadlovou skupinou dodávkou RTCH, jednotka vybavena směšovací komorou s cirkulační klakou, jednostupňová filtrace kapsovými filtry třídy M5 (ISO ePM 10 &gt;60%) na odtahu a F7 (ePM1 60%) na přívodu, EC ventilátory o max. příkonu 2,08 kW 230 V, SFPVAHU = 1980 W/m³s, jednotka splňuje Eco-design 2018 dle směrnice EU 1253/2014, plášť jednotky opatřen tepelnou izolací tloušťky min. 50 mm bočních panelů a min. 60 mm spodních a horních panelů, vlastnosti opláštění dle ČSN EN 1886: mechanická stabilita D1 (M), netěsnost pláště L1 (M), netěsnost pláště L2 (R @+400Pa), netěsnost mezi rámem a filtrem &lt;0,5% (F9), termická izolace T2, faktor tepelných mostů TB2, povrchová úprava plechu panelu vnitřního pláště VZT jednotek z ocelového plechu kontinuálně žárově zinkovaného ČSN EN 10 346 Z275 g/m², korozivní odolnost pro prostředí C2 dle ČSN EN ISO 14713, povrchová úprava plechu vnějšího pláště VZT jednotek z ocelového plechu kontinuálně žárově zinkovaného ČSN EN 10 346 Z275 g/m² + polyesterový lak 25 hm (korozivní odolnost RC3), korozivní odolnost pro prostředí C3 dle ČSN EN ISO 147713, na hrdlech vedeného do venkovního prostředí osazeny uzavírací klapky se servopohony, jednotka dodána bez regulace dodávanou výrobcem jednotky, jednotka dodána vč. zápachových uzávěrek, regulaci zajišťuje samostatný nadřazený systém MaR, akustické parametry jednotky: sání přívodní sekce max. 62 dB(A), výtlak přívodní sekce max. 78 dB(A), do okolí přívodní sekce max. 55 dB(A), sání odvodní sekce max. 65 dB(A), výtlak odvodní sekce max. 70 dB(A), do okolí odvodní sekce max. 49 dB(A), výpočtový software výrobce pro návrh VZT jednotky validován nezávislou autoritou, energetická třída jednotky validována na A+, jednotky vyráběny a vyvinuty v souladu s certifikovaným systémem řízení jakosti jakosti ISO 9001:2015, rozměry jednotky max. VxDxŠ 1405x3333x960 mm, hmotnost jednotky max. 618 kg_x000D_
_x000D_
</t>
  </si>
  <si>
    <t>Pol345</t>
  </si>
  <si>
    <t xml:space="preserve">Vzduchotechnická sestavná jednotka konferenčního sálu 435 </t>
  </si>
  <si>
    <t>1866564859</t>
  </si>
  <si>
    <t xml:space="preserve">Poznámka k položce:_x000D_
Vzduchotechnická sestavná jednotka konferenčního sálu 435 ve stojatém (komory nad sebou) vnitřním provedení o výkonu min. 4000 m³/h při 250 Pa, rychlost ve volném průřezu jednotky max. 2,59 m/s, jednotka vybavena rotačním sorpčním rekuperátorem, rekuperátor vybaven krokovým motorem příkon 230 V 2,4 A, teplotní účinnost rekuperátoru zima min. 83%, vlhkostní účinnost rekuperátoru zima min. 85%, ohřev zajištěn teplovodním ohřívačem o výkonu max. 14 kW o teplotním spádu média 70/50°C, průtok topného média min. 0,612 m³/h při tlakové ztrátě max. 8,1 kPa, výstupní teplota vzduchu 25°C, vyměník 2-řadý hliníkový s roztečí lamel max. 3,5 mm s měděným potrubím Cu1/2''-0,35, regulační uzel s čerpadlovou skupinou dodávkou RTCH, chlazení zajištěno vodním chladičem o výkonu max. 23,4 kW o teplotním spádu média 7/13°C, průtok chladícího média min. 3,35 m³/h při tlakové ztrátě max. 23,5 kPa, výstupní teplota vzduchu 16°C, vyměník 5-řadý hliníkový s roztečí lamel max. 2,1 mm s měděným potrubím Cu1/2''-0,35, materiál rámu výměníku, vany odvodu kondenzátu a celkové vestavby nerez AISI304, regulační uzel s čerpadlovou skupinou dodávkou RTCH, jednotka vybavena směšovací komorou s cirkulační klakou, jednostupňová filtrace kapsovými filtry třídy M5 (ISO ePM 10 &gt;60%) na odtahu a F7 (ePM1 60%) na přívodu, EC ventilátory o max. příkonu 3,85 kW 3x400 V, SFPVAHU = 2034 W/m³s, jednotka splňuje Eco-design 2018 dle směrnice EU 1253/2014, plášť jednotky opatřen tepelnou izolací tloušťky min. 50 mm bočních panelů a min. 60 mm spodních a horních panelů, vlastnosti opláštění dle ČSN EN 1886: mechanická stabilita D1 (M), netěsnost pláště L1 (M), netěsnost pláště L2 (R @+400Pa), netěsnost mezi rámem a filtrem &lt;0,5% (F9), termická izolace T2, faktor tepelných mostů TB2, povrchová úprava plechu panelu vnitřního pláště VZT jednotek z ocelového plechu kontinuálně žárově zinkovaného ČSN EN 10 346 Z275 g/m², korozivní odolnost pro prostředí C2 dle ČSN EN ISO 14713, povrchová úprava plechu vnějšího pláště VZT jednotek z ocelového plechu kontinuálně žárově zinkovaného ČSN EN 10 346 Z275 g/m² + polyesterový lak 25 hm (korozivní odolnost RC3), korozivní odolnost pro prostředí C3 dle ČSN EN ISO 147713, na hrdlech vedeného do venkovního prostředí osazeny uzavírací klapky se servopohony, jednotka dodána vč. zápachových uzávěrek, jednotka dodána bez regulace dodávanou výrobcem jednotky, regulaci zajišťuje samostatný nadřazený systém MaR, akustické parametry jednotky: sání přívodní sekce max. 63 dB(A), výtlak přívodní sekce max. 77 dB(A), o okolí přívodní sekce max. 53 dB(A), sání odvodní sekce max. 68 dB(A), výtlak odvodní sekce max. 71 dB(A), do okolí odvodní sekce max. 50 dB(A), výpočtový software výrobce pro návrh VZT jednotky validován nezávislou autoritou, energetická třída jednotky validována na A+, jednotky vyráběny a vyvinuty v souladu s certifikovaným systémem řízení jakosti jakosti ISO 9001:2015, rozměry jednotky max. VxDxŠ 1520x3418x1310 mm, hmotnost jednotky max. 790 kg_x000D_
</t>
  </si>
  <si>
    <t>Pol346</t>
  </si>
  <si>
    <t xml:space="preserve">Vzduchotechnická sestavná jednotka zasedací místnosti 523 </t>
  </si>
  <si>
    <t>1980855509</t>
  </si>
  <si>
    <t xml:space="preserve">Poznámka k položce:_x000D_
Vzduchotechnická sestavná jednotka zasedací místnosti 523 ve stojatém (komory nad sebou) vnitřním provedení o výkonu min. 3850 m³/h při 250 Pa, rychlost ve volném průřezu jednotky max. 2,49 m/s, jednotka vybavena rotačním sorpčním rekuperátorem, rekuperátor vybaven krokovým motorem příkon 230 V 2,4 A, teplotní účinnost rekuperátoru zima min. 81%, vlhkostní účinnost rekuperátoru zima min. 83%, ohřev zajištěn teplovodním ohřívačem o výkonu max. 14,3 kW o teplotním spádu média 70/50°C, průtok topného média min. 0,627 m³/h při tlakové ztrátě max. 8,5 kPa, výstupní teplota vzduchu 25°C, vyměník 2-řadý hliníkový s roztečí lamel max. 3,5 mm s měděným potrubím Cu1/2''-0,35, regulační uzel s čerpadlovou skupinou dodávkou RTCH, chlazení zajištěno vodním chladičem o výkonu max. 22,6 kW o teplotním spádu média 7/13°C, průtok chladícího média min.  3,236 m³/h při tlakové ztrátě max. 28,5 kPa, výstupní teplota vzduchu 16°C, vyměník 5-řadý hliníkový s roztečí lamel max. 2,2 mm s měděným potrubím Cu1/2''-0,35, materiál rámu výměníku, vany odvodu kondenzátu a celkové vestavby nerez AISI304, regulační uzel s čerpadlovou skupinou dodávkou RTCH, jednotka vybavena směšovací komorou s cirkulační klakou, jednostupňová filtrace kapsovými filtry třídy M5 (ISO ePM 10 &gt;60%) na odtahu a F7 (ePM1 60%) na přívodu, EC ventilátory o max. příkonu 2,85 kW 3x400 V, SFPVAHU = 1889 W/m³s, jednotka splňuje Eco-design 2018 dle směrnice EU 1253/2014, plášť jednotky opatřen tepelnou izolací tloušťky min. 50 mm bočních panelů a min. 60 mm spodních a horních panelů, vlastnosti opláštění dle ČSN EN 1886: mechanická stabilita D1 (M), netěsnost pláště L1 (M), netěsnost pláště L2 (R @+400Pa), netěsnost mezi rámem a filtrem &lt;0,5% (F9), termická izolace T2, faktor tepelných mostů TB2, povrchová úprava plechu panelu vnitřního pláště VZT jednotek z ocelového plechu kontinuálně žárově zinkovaného ČSN EN 10 346 Z275 g/m², korozivní odolnost pro prostředí C2 dle ČSN EN ISO 14713, povrchová úprava plechu vnějšího pláště VZT jednotek z ocelového plechu kontinuálně žárově zinkovaného ČSN EN 10 346 Z275 g/m² + polyesterový lak 25 hm (korozivní odolnost RC3), korozivní odolnost pro prostředí C3 dle ČSN EN ISO 147713, na hrdlech vedeného do venkovního prostředí osazeny uzavírací klapky se servopohony, jednotka dodána vč. zápachových uzávěrek, jednotka dodána bez regulace dodávanou výrobcem jednotky, regulaci zajišťuje samostatný nadřazený systém MaR, akustické parametry jednotky: sání přívodní sekce max. 62 dB(A), výtlak přívodní sekce max. 76 dB(A), do okolí přívodní sekce max. 52 dB(A), ání odvodní sekce max. 66 dB(A), výtlak odvodní sekce max. 71 dB(A), do okolí odvodní sekce max. 50 dB(A), výpočtový software výrobce pro návrh VZT jednotky validován nezávislou autoritou, energetická třída jednotky validována na A+, jednotky vyráběny a vyvinuty v souladu s certifikovaným systémem řízení jakosti jakosti ISO 9001:2015, rozměry jednotky max. VxDxŠ 1520x3408x1310 mm, hmotnost jednotky max. 780 kg_x000D_
</t>
  </si>
  <si>
    <t>Pol347</t>
  </si>
  <si>
    <t xml:space="preserve">Vzduchotechnická sestavná jednotka lobby 522 </t>
  </si>
  <si>
    <t>241058027</t>
  </si>
  <si>
    <t xml:space="preserve">Poznámka k položce:_x000D_
Vzduchotechnická sestavná jednotka lobby 522 ve stojatém (komory nad sebou) vnitřním provedení o výkonu min. 4500 m³/h při 250 Pa, rychlost ve volném průřezu jednotky max. 2,57 m/s, jednotka vybavena rotačním sorpčním rekuperátorem, rekuperátor vybaven krokovým motorem příkon 230 V 2,4 A, teplotní účinnost rekuperátoru zima min. 82%, vlhkostní účinnost rekuperátoru zima min. 84%, ohřev zajištěn teplovodním ohřívačem o výkonu max. 16,6 kW o teplotním spádu média 70/50°C, průtok topného média min. 0,727 m³/h při tlakové ztrátě max. 12,1 kPa, výstupní teplota vzduchu 27°C, vyměník 2-řadý hliníkový s roztečí lamel max. 3,5 mm s měděným potrubím Cu1/2''-0,35, regulační uzel s čerpadlovou skupinou dodávkou RTCH, chlazení zajištěno vodním chladičem o výkonu max. 27,5 kW o teplotním spádu média 7/13°C, průtok chladícího média min. 3,934 m³/h při tlakové ztrátě max. 27,3 kPa, výstupní teplota vzduchu 16°C, vyměník 6-řadý hliníkový s roztečí lamel max. 3 mm s měděným potrubím Cu1/2''-0,35, materiál rámu výměníku, vany odvodu kondenzátu a celkové vestavby nerez AISI304, regulační uzel s čerpadlovou skupinou dodávkou RTCH, jednotka vybavena směšovací komorou s cirkulační klakou, jednostupňová filtrace kapsovými filtry třídy M5 (ISO ePM 10 &gt;60%) na odtahu a F7 (ePM1 60%) na přívodu, EC ventilátory o max. příkonu 4,9 kW 3x400 V, SFPVAHU = 1908 W/m³s, jednotka splňuje Eco-design 2018 dle směrnice EU 1253/2014, plášť jednotky opatřen tepelnou izolací tloušťky min. 50 mm bočních panelů a min. 60 mm spodních a horních panelů, vlastnosti opláštění dle ČSN EN 1886: mechanická stabilita D1 (M), netěsnost pláště L1 (M), netěsnost pláště L2 (R @+400Pa), netěsnost mezi rámem a filtrem &lt;0,5% (F9), termická izolace T2, faktor tepelných mostů TB2, povrchová úprava plechu panelu vnitřního pláště VZT jednotek z ocelového plechu kontinuálně žárově zinkovaného ČSN EN 10 346 Z275 g/m², korozivní odolnost pro prostředí C2 dle ČSN EN ISO 14713, povrchová úprava plechu vnějšího pláště VZT jednotek z ocelového plechu kontinuálně žárově zinkovaného ČSN EN 10 346 Z275 g/m² + polyesterový lak 25 hm (korozivní odolnost RC3), korozivní odolnost pro prostředí C3 dle ČSN EN ISO 147713, na hrdlech vedeného do venkovního prostředí osazeny uzavírací klapky se servopohony, jednotka dodána vč. zápachových uzávěrek, jednotka dodána bez regulace dodávanou výrobcem jednotky, regulaci zajišťuje samostatný nadřazený systém MaR, akustické parametry jednotky: sání přívodní sekce max. 68 dB(A), výtlak přívodní sekce max. 80 dB(A), do okolí přívodní sekce max. 56 dB(A), sání odvodní sekce max. 69 dB(A), výtlak odvodní sekce max. 73 dB(A), do okolí odvodní sekce max. 51 dB(A), výpočtový software výrobce pro návrh VZT jednotky validován nezávislou autoritou, energetická třída jednotky validována na A+, jednotky vyráběny a vyvinuty v souladu s certifikovaným systémem řízení jakosti jakosti ISO 9001:2015, rozměry jednotky max. VxDxŠ 1520x3433x1210 mm, hmotnost jednotky max. 783 kg_x000D_
</t>
  </si>
  <si>
    <t>Pol348</t>
  </si>
  <si>
    <t xml:space="preserve">Vzduchotechnická sestavná jednotka učebny 505 </t>
  </si>
  <si>
    <t>1610311001</t>
  </si>
  <si>
    <t xml:space="preserve">Poznámka k položce:_x000D_
Vzduchotechnická sestavná jednotka učebny 505 ve stojatém (komory nad sebou) vnitřním provedení o výkonu min. 3000 m³/h při 250 Pa, rychlost ve volném průřezu jednotky max. 2,22 m/s, jednotka vybavena rotačním sorpčním rekuperátorem, rekuperátor vybaven krokovým motorem příkon 230 V 0,6 A, teplotní účinnost rekuperátoru zima min. 81%, vlhkostní účinnost rekuperátoru zima min. 83%, ohřev zajištěn teplovodním ohřívačem o výkonu max. 10,3 kW o teplotním spádu média 70/50°C, průtok topného média min. 0,45 m³/h při tlakové ztrátě max. 14,85 kPa, výstupní teplota vzduchu 24°C, vyměník 1-řadý hliníkový s roztečí lamel max. 2,7 mm s měděným potrubím Cu1/2''-0,35, regulační uzel s čerpadlovou skupinou dodávkou RTCH, chlazení zajištěno vodním chladičem o výkonu max. 15,5 kW o teplotním spádu média 7/13°C, průtok chladícího média min. 2,22 m³/h při tlakové ztrátě max. 26 kPa, výstupní teplota vzduchu 17°C, vyměník 4-řadý hliníkový s roztečí lamel max. 2,2 mm s měděným potrubím Cu1/2''-0,35, materiál rámu výměníku, vany odvodu kondenzátu a celkové vestavby nerez AISI304, regulační uzel s čerpadlovou skupinou dodávkou RTCH, jednotka vybavena směšovací komorou s cirkulační klakou, jednostupňová filtrace kapsovými filtry třídy M5 (ISO ePM 10 &gt;60%) na odtahu a F7 (ePM1 60%) na přívodu, EC ventilátory o max. příkonu 2,6 kW 230 V, SFPVAHU = 1820 W/m³s, jednotka splňuje Eco-design 2018 dle směrnice EU 1253/2014, plášť jednotky opatřen tepelnou izolací tloušťky min. 50 mm bočních panelů a min. 60 mm spodních a horních panelů, vlastnosti opláštění dle ČSN EN 1886: mechanická stabilita D1 (M), netěsnost pláště L1 (M), netěsnost pláště L2 (R @+400Pa), netěsnost mezi rámem a filtrem &lt;0,5% (F9), termická izolace T2, faktor tepelných mostů TB2, povrchová úprava plechu panelu vnitřního pláště VZT jednotek z ocelového plechu kontinuálně žárově zinkovaného ČSN EN 10 346 Z275 g/m², korozivní odolnost pro prostředí C2 dle ČSN EN ISO 14713, povrchová úprava plechu vnějšího pláště VZT jednotek z ocelového plechu kontinuálně žárově zinkovaného ČSN EN 10 346 Z275 g/m² + polyesterový lak 25 hm (korozivní odolnost RC3), korozivní odolnost pro prostředí C3 dle ČSN EN ISO 147713, na hrdlech vedeného do venkovního prostředí osazeny uzavírací klapky se servopohony, jednotka dodána vč. zápachových uzávěrek, jednotka dodána bez regulace dodávanou výrobcem jednotky, regulaci zajišťuje samostatný nadřazený systém MaR, akustické parametry jednotky: sání přívodní sekce max. 59 dB(A), výtlak přívodní sekce max. 76 dB(A), do okolí přívodní sekce max. 50 dB(A), sání odvodní sekce max. 64 dB(A), výtlak odvodní sekce max. 70 dB(A), do okolí odvodní sekce max. 49 dB(A), výpočtový software výrobce pro návrh VZT jednotky validován nezávislou autoritou, energetická třída jednotky validována na A+, jednotky vyráběny a vyvinuty v souladu s certifikovaným systémem řízení jakosti jakosti ISO 9001:2015, rozměry jednotky max. VxDxŠ 1520x3317x1160 mm, hmotnost jednotky max. 704 kg_x000D_
</t>
  </si>
  <si>
    <t>Pol349</t>
  </si>
  <si>
    <t xml:space="preserve">Vzduchotechnická sestavná jednotka lobby 504 </t>
  </si>
  <si>
    <t>-729801246</t>
  </si>
  <si>
    <t xml:space="preserve">Poznámka k položce:_x000D_
Vzduchotechnická sestavná jednotka lobby 504 ve stojatém (komory nad sebou) vnitřním provedení o výkonu min. 2400 m³/h při 250 Pa, rychlost ve volném průřezu jednotky max. 2,09/2,62 m/s, jednotka vybavena rotačním sorpčním rekuperátorem, rekuperátor vybaven krokovým motorem příkon 230 V 0,6 A, teplotní účinnost rekuperátoru zima min. 81%, vlhkostní účinnost rekuperátoru zima min. 83%, ohřev zajištěn teplovodním ohřívačem o výkonu max. 8,2 kW o teplotním spádu média 70/50°C, průtok topného média min. 0,36 m³/h při tlakové ztrátě max. 8,8 kPa, výstupní teplota vzduchu 24°C, vyměník 1-řadý hliníkový s roztečí lamel max. 2,6 mm s měděným potrubím Cu1/2''-0,35, regulační uzel s čerpadlovou skupinou dodávkou RTCH, chlazení zajištěno vodním chladičem o výkonu max. 14,7 kW o teplotním spádu média 7/13°C, průtok chladícího média min. 2,101 m³/h při tlakové ztrátě max. 29,7 kPa, výstupní teplota vzduchu 16°C, vyměník 6-řadý hliníkový s roztečí lamel max. 3,1 mm s měděným potrubím Cu1/2''-0,35, materiál rámu výměníku, vany odvodu kondenzátu a celkové vestavby nerez AISI304, regulační uzel s čerpadlovou skupinou dodávkou RTCH, jednotka vybavena směšovací komorou s cirkulační klakou, jednostupňová filtrace kapsovými filtry třídy M5 (ISO ePM 10 &gt;60%) na odtahu a F7 (ePM1 60%) na přívodu, EC ventilátory o max. příkonu 2,08 kW 230 V, SFPVAHU = 1880 W/m³s, jednotka splňuje Eco-design 2018 dle směrnice EU 1253/2014, plášť jednotky opatřen tepelnou izolací tloušťky min. 50 mm bočních panelů a min. 60 mm spodních a horních panelů, vlastnosti opláštění dle ČSN EN 1886: mechanická stabilita D1 (M), netěsnost pláště L1 (M), netěsnost pláště L2 (R @+400Pa), netěsnost mezi rámem a filtrem &lt;0,5% (F9), termická izolace T2, faktor tepelných mostů TB2, povrchová úprava plechu panelu vnitřního pláště VZT jednotek z ocelového plechu kontinuálně žárově zinkovaného ČSN EN 10 346 Z275 g/m², korozivní odolnost pro prostředí C2 dle ČSN EN ISO 14713, povrchová úprava plechu vnějšího pláště VZT jednotek z ocelového plechu kontinuálně žárově zinkovaného ČSN EN 10 346 Z275 g/m² + polyesterový lak 25 hm (korozivní odolnost RC3), korozivní odolnost pro prostředí C3 dle ČSN EN ISO 147713, na hrdlech vedeného do venkovního prostředí osazeny uzavírací klapky se servopohony, jednotka dodána vč. zápachových uzávěrek, jednotka dodána bez regulace dodávanou výrobcem jednotky, regulaci zajišťuje samostatný nadřazený systém MaR, akustické parametry jednotky: sání přívodní sekce max. 61 dB(A), výtlak přívodní sekce max. 76 dB(A), do okolí přívodní sekce max. 54 dB(A), sání odvodní sekce max. 66 dB(A), výtlak odvodní sekce max. 70 dB(A), do okolí odvodní sekce max. 49 dB(A), výpočtový software výrobce pro návrh VZT jednotky validován nezávislou autoritou, energetická třída jednotky validována na A+, jednotky vyráběny a vyvinuty v souladu s certifikovaným systémem řízení jakosti jakosti ISO 9001:2015, rozměry jednotky max. VxDxŠ 1405x3378x1060 mm, hmotnost jednotky max. 633 kg_x000D_
</t>
  </si>
  <si>
    <t>Pol350</t>
  </si>
  <si>
    <t xml:space="preserve">Vzduchotechnická sestavná jednotka strojovny VZDT </t>
  </si>
  <si>
    <t xml:space="preserve">Poznámka k položce:_x000D_
Vzduchotechnická sestavná jednotka strojovny VZDT v podstropním (komory vedle sebe) vnitřním provedení o výkonu min. 900 m³/h při 180 Pa, rychlost ve volném průřezu jednotky max. 3,13 m/s, ohřev zajištěn teplovodním ohřívačem o výkonu max. 10,5 kW o teplotním spádu média 70/50°C, průtok topného média min. 0,46 m³/h při tlakové ztrátě max. 1,8 kPa, výstupní teplota vzduchu 20°C, vyměník 3-řadý hliníkový s roztečí lamel max. 2,1 mm s měděným potrubím Cu, regulační uzel s čerpadlovou skupinou dodávkou RTCH, jednotka vybavena směšovací komorou s cirkulační klakou, jednostupňová filtrace kapsovými filtry třídy M5 (ISO ePM 10 &gt;60%) na přívodu, EC ventilátory o max. příkonu 0,34 kW 230 V, SFPVAHU = 1364 W/m³s, jednotka splňuje Eco-design 2018 dle směrnice EU 1253/2014, na hrdlech vedeného do venkovního prostředí osazeny uzavírací klapky se servopohony, jednotka dodána vč. zápachových uzávěrek, jednotka dodána bez regulace dodávanou výrobcem jednotky, regulaci zajišťuje samostatný nadřazený systém MaR, akustické parametry jednotky: sání přívodní sekce max. 62 dB(A), výtlak přívodní sekce max. 78 dB(A), do okolí přívodní sekce max. 52 dB(A), sání odvodní sekce max. 68 dB(A), výtlak odvodní sekce max. 76 dB(A), do okolí odvodní sekce max. 52 dB(A), rozměry jednotky max. VxDxŠ 275x1710x1050 mm, hmotnost jednotky max. 72 kg_x000D_
</t>
  </si>
  <si>
    <t>Pol351</t>
  </si>
  <si>
    <t xml:space="preserve">Vzduchotechnická sestavná jednotka dílen 010 </t>
  </si>
  <si>
    <t xml:space="preserve">Poznámka k položce:_x000D_
Vzduchotechnická sestavná jednotka dílen 010 ve stojatém (komory nad sebou) vnitřním provedení o výkonu min. 1500 m³/h při 300 Pa, rychlost ve volném průřezu jednotky max. 1,64 m/s, jednotka vybavena deskovým protiproudým rekuperátorem s by-passem, teplotní účinnost rekuperátoru zima min. 86%, ohřev zajištěn teplovodním ohřívačem o výkonu max. 5,3 kW o teplotním spádu média 70/50°C, průtok topného média min. 0,23 m³/h při tlakové ztrátě max. 2,7 kPa, výstupní teplota vzduchu 26°C, vyměník 1-řadý hliníkový s roztečí lamel max. 2,5 mm s měděným potrubím Cu1/2''-0,35, regulační uzel s čerpadlovou skupinou dodávkou RTCH, chlazení zajištěno vodním chladičem o výkonu max. 6,1 kW o teplotním spádu média 7/13°C, průtok chladícího média min. 0,867 m³/h při tlakové ztrátě max. 18,2 kPa, výstupní teplota vzduchu 18°C, vyměník 4-řadý hliníkový s roztečí lamel max. 3,4 mm s měděným potrubím Cu1/2''-0,35, materiál rámu výměníku, vany odvodu kondenzátu a celkové vestavby nerez AISI304, regulační uzel s čerpadlovou skupinou dodávkou RTCH, jednotka vybavena směšovací komorou s cirkulační klakou, jednostupňová filtrace kapsovými filtry třídy M5 (ISO ePM 10 &gt;60%) na odtahu a F7 (ePM1 60%) na přívodu, EC ventilátory o max. příkonu 1,56 kW 230 V, SFPVAHU = 2056 W/m³s, jednotka splňuje Eco-design 2018 dle směrnice EU 1253/2014, plášť jednotky opatřen tepelnou izolací tloušťky min. 50 mm bočních panelů a min. 60 mm spodních a horních panelů, vlastnosti opláštění dle ČSN EN 1886: mechanická stabilita D1 (M), netěsnost pláště L1 (M), netěsnost pláště L2 (R @+400Pa), netěsnost mezi rámem a filtrem &lt;0,5% (F9), termická izolace T2, faktor tepelných mostů TB2, povrchová úprava plechu panelu vnitřního pláště VZT jednotek z ocelového plechu kontinuálně žárově zinkovaného ČSN EN 10 346 Z275 g/m², korozivní odolnost pro prostředí C2 dle ČSN EN ISO 14713, povrchová úprava plechu vnějšího pláště VZT jednotek z ocelového plechu kontinuálně žárově zinkovaného ČSN EN 10 346 Z275 g/m² + polyesterový lak 25 hm (korozivní odolnost RC3), korozivní odolnost pro prostředí C3 dle ČSN EN ISO 147713, na hrdlech vedeného do venkovního prostředí osazeny uzavírací klapky se servopohony, jednotka dodána vč. zápachových uzávěrek, jednotka dodána bez regulace dodávanou výrobcem jednotky, regulaci zajišťuje samostatný nadřazený systém MaR, akustické parametry jednotky: sání přívodní sekce max. 61 dB(A), výtlak přívodní sekce max. 75 dB(A), do okolí přívodní sekce max. 53 dB(A), sání odvodní sekce max. 66 dB(A), výtlak odvodní sekce max. 68 dB(A), do okolí odvodní sekce max. 50 dB(A), výpočtový software výrobce pro návrh VZT jednotky validován nezávislou autoritou, energetická třída jednotky validována na A+, jednotky vyráběny a vyvinuty v souladu s certifikovaným systémem řízení jakosti jakosti ISO 9001:2015, rozměry jednotky max. VxDxŠ 1290x3881x665 mm, hmotnost jednotky max. 597 kg_x000D_
</t>
  </si>
  <si>
    <t>Pol352</t>
  </si>
  <si>
    <t xml:space="preserve">Vzduchotechnická kompaktní jednotka pro větrání a chlazení ochlazovny </t>
  </si>
  <si>
    <t xml:space="preserve">Poznámka k položce:_x000D_
Vzduchotechnická kompaktní jednotka pro větrání a chlazení ochlazovny ve stojatém (všechna hrdla směrem nahoru) vnitřním provedení o výkonu min. 600 m³/h při 200 Pa, rychlost ve volném průřezu jednotky max. 0,92 m/s, jednotka vybavena deskovým protiproudým rekuperátorem s by-passem, teplotní účinnost rekuperátoru zima min. 89%, ohřev zajištěn teplovodním ohřívačem o výkonu max. 1,4 kW o teplotním spádu média 70/50°C, průtok topného média min. 0,06 m³/h při tlakové ztrátě max. 1,2 kPa, výstupní teplota vzduchu 23°C, vyměník 1-řadý hliníkový s roztečí lamel max. 2,1 mm s měděným potrubím Cu1/2''-0,35, regulační uzel s čerpadlovou skupinou dodávkou RTCH, chlazení zajištěno vodním chladičem o výkonu max. 3,6 kW o teplotním spádu média 7/13°C, průtok chladícího média min. 0,51 m³/h při tlakové ztrátě max. 4 kPa, výstupní teplota vzduchu 18°C, vyměník 3-řadý hliníkový s roztečí lamel max. 2,5 mm s měděným potrubím Cu1/2''-0,35, materiál rámu výměníku, vany odvodu kondenzátu a celkové vestavby nerez AISI304, regulační uzel s čerpadlovou skupinou dodávkou RTCH, jednotka vybavena směšovací komorou s cirkulační klakou, jednostupňová filtrace kapsovými filtry třídy M5 (ISO Coarse 80%) na odtahu a F7 (ePM10 75%) na přívodu, EC ventilátor na přívodu o max. příkonu 1 kW 230 V, EC ventilátor na odvodu o max. příkonu 0,78 kW 230 V, SFPVAHU = 1786 W/m³s, jednotka splňuje Eco-design 2018 dle směrnice EU 1253/2014, plášť jednotky opatřen tepelnou izolací tloušťky min. 50 mm, vlastnosti opláštění dle ČSN EN 1886: mechanická stabilita D1 (M), netěsnost pláště L1 (M), netěsnost mezi rámem a filtrem &lt;0,5% (F9), termická izolace T2, faktor tepelných mostů TB2, povrchová úprava plechu panelu vnitřního pláště VZT jednotek z ocelového plechu kontinuálně žárově zinkovaného ČSN EN 10 346 Z275 g/m², korozivní odolnost pro prostředí C2 dle ČSN EN ISO 14713, povrchová úprava plechu vnějšího pláště VZT jednotky z ocelového plechu kontinuálně žárově zinkovaného ČSN EN 10 346 Z275 g/m² + polyesterový lak 25 hm (korozivní odolnost RC3), korozivní odolnost pro prostředí C3 dle ČSN EN ISO 147713, na hrdlech vedeného do venkovního prostředí osazeny uzavírací klapky se servopohony, jednotka dodána bez regulace dodávanou výrobcem jednotky, regulaci zajišťuje samostatný nadřazený systém MaR, akustické parametry jednotky: sání přívodní sekce max. 64 dB(A), výtlak přívodní sekce max. 71 dB(A), do okolí přívodní sekce max. 50 dB(A), sání odvodní sekce max. 64 dB(A), výtlak odvodní sekce max. 68 dB(A), do okolí odvodní sekce max. 49 dB(A), výpočtový software výrobce pro návrh VZT jednotky validován nezávislou autoritou, energetická třída jednotky validována na A, jednotky vyráběny a vyvinuty v souladu s certifikovaným systémem řízení jakosti jakosti ISO 9001:2015, jednotka osazena na ocelovou kci, která bude dodávkou stavby, rozměry jednotky max. VxDxŠ 1475x1645x850 mm, hmotnost jednotky max. 367 kg_x000D_
</t>
  </si>
  <si>
    <t>Pol197</t>
  </si>
  <si>
    <t xml:space="preserve">Axiální potrubní ventilátor %%c500 mm o výkonu 13 700 m³/h při 150 Pa, elektrický příkon 3 kW 3x400 V IP65, skříň ventilátoru s protikorozní ochranou třídy C5, provozní teploty -25°C až 55°C_x000D_
</t>
  </si>
  <si>
    <t>Pol198</t>
  </si>
  <si>
    <t>Axiální potrubní ventilátor %%c800 mm o výkonu 27 170 m³/h při 170 Pa, elektrický příkon 4 kW 3x400 V IP65, skříň ventilátoru s protikorozní ochranou třídy C5, provozní teploty -25°C až 55°C</t>
  </si>
  <si>
    <t>Pol199</t>
  </si>
  <si>
    <t>Axiální potrubní ventilátor %%c800 mm o výkonu 25 080 m³/h při 170 Pa, elektrický příkon 3 kW 3x400 V IP65, skříň ventilátoru s protikorozní ochranou třídy C5, provozní teploty -25°C až 55°C</t>
  </si>
  <si>
    <t>Pol353</t>
  </si>
  <si>
    <t xml:space="preserve">Vzduchem chlazení chiller o chladícím výkonu 191,6 kW </t>
  </si>
  <si>
    <t xml:space="preserve">Poznámka k položce:_x000D_
Vzduchem chlazení chiller o chladícím výkonu 191,6 kW (při Te 35°C a teplotním spádu chladící vody 6/12°C), příkon 64,5 kW 3x400 V, EER 2,97 (při Te 35°C a teplotě chladící vody 6°C), SEER 4,89, energetická účinnost 193%, náběhový proud jednotky 308 A, akustický výkon 89 dB(A), počet spínaných stupňů 6°, chiller vybaven rekuperací tepla pomocí desuperheateru o topném výkonu 42,15 kW při teplotním spádu média 45/40°C, použité ekologické chladivo R454B, ventilátory typu EC, rozměry 4000/2200/2100 mm, hmotnost 2220 kg, výpočtový software výrobce pro návrh jednotky validován nezávislou autoritou, dopojení na chladící okruh a strojní vybavení viz samostatná PD RTCH, ovládání zajistí profese MaR_x000D_
</t>
  </si>
  <si>
    <t>Pol354</t>
  </si>
  <si>
    <t>Venkovní chladící jednotka split systému o výkonu 5 kW, příkon 2,00 kW 230 V, sezóní chladící faktor SEER 7,59, hladina akustického tlaku v 1 m 46 dB(A), hmotnost 45 kg, jednotka vybavena plně invertorovou technologií, rozměry jednotky 630x799x299 mm, roz</t>
  </si>
  <si>
    <t>Pol355</t>
  </si>
  <si>
    <t xml:space="preserve">Vnitřní nástěnná chladící jednotka split systému o výkonu 5 kW ovládaná nástěnným ovladačem,  </t>
  </si>
  <si>
    <t xml:space="preserve">Poznámka k položce:_x000D_
Venkovní chladící jednotka split systému o výkonu 5 kW, příkon 2,00 kW 230 V, sezóní chladící faktor SEER 7,59, hladina akustického tlaku v 1 m 46 dB(A), hmotnost 45 kg, jednotka vybavena plně invertorovou technologií, rozměry jednotky 630x799x299 mm, rozsah venkovních provozních teplot chlazení -15°C až 46°C, jednotka osazena na ocelovou konstrukci 0,5 m nad střechu, konstrukce dodávkou stavby, jednotka vybavena komunikací Modbus_x000D_
</t>
  </si>
  <si>
    <t>Pol356</t>
  </si>
  <si>
    <t>Venkovní chladící jednotka split systému o výkonu 7,1 kW</t>
  </si>
  <si>
    <t xml:space="preserve">Poznámka k položce:_x000D_
Venkovní chladící jednotka split systému o výkonu 7,1 kW, příkon 3,17 kW 230 V, sezóní chladící faktor SEER 7,56, hladina akustického tlaku v 1 m 46 dB(A), hmotnost 74 kg, jednotka vybavena plně invertorovou technologií, rozměry jednotky 1050x1010x370 mm, rozsah venkovních provozních teplot chlazení -15°C až 46°C, jednotka osazena na ocelovou konstrukci 0,5 m nad střechu, konstrukce dodávkou stavby, jednotka vybavena komunikací Modbus_x000D_
</t>
  </si>
  <si>
    <t>Pol357</t>
  </si>
  <si>
    <t xml:space="preserve">Vnitřní nástěnná chladící jednotka split systému o výkonu 7,1 kW </t>
  </si>
  <si>
    <t xml:space="preserve">Poznámka k položce:_x000D_
Vnitřní nástěnná chladící jednotka split systému o výkonu 7,1 kW ovládaná nástěnným ovladačem, napájení z venkovní jednotky po komunikačním vodiči, rozměry jednotky 320x1050x250 mm, jednotka osazena 100 mm pod stropem, pod jednotkou osazena pojistná vanička kondenzátu dodávkou VZDT, napojení na samostatnou zápachovu uzávěrku zajistí ZTI_x000D_
</t>
  </si>
  <si>
    <t>Pol358</t>
  </si>
  <si>
    <t>Kazetový čtyřtrubkový fancoil, rozměry fancoilu 584x584x305 mm, hmotnost fancoilu 22 kg, fancoil vybaven vysoceúčinným EC ventilátorem, čerpadlem kondenzátu a hrdlem pro připojení čerstvého vzduchu, fancoil řízen z nadřazeného systému MaR, chladící teplo</t>
  </si>
  <si>
    <t>-202140354</t>
  </si>
  <si>
    <t xml:space="preserve">Poznámka k položce:_x000D_
Kazetový čtyřtrubkový fancoil, rozměry fancoilu 584x584x305 mm, hmotnost fancoilu 22 kg, fancoil vybaven vysoceúčinným EC ventilátorem, čerpadlem kondenzátu a hrdlem pro připojení čerstvého vzduchu, fancoil řízen z nadřazeného systému MaR, chladící teplotní spád 7/13°C, topný teplotní spád 70/50°C_x000D_
Výkonové parametry:_x000D_
Typ 624 _x000D_
- topný výkon při 5.ot 2,61 kW, průtok média 0,102 m³/h při tlakové ztrátě 4,6 kPa_x000D_
- chladící výkon při 5.ot 1,87 kW, průtok média 0,239 m³/h při tlakové ztrátě 4,7 kPa_x000D_
- akustický výkon 5.ot 59 dB(A), 4.ot 51 dB(A), 3.ot 47 dB(A), 2.ot 42 dB(A), 1.ot 35 dB(A)_x000D_
</t>
  </si>
  <si>
    <t xml:space="preserve">3_TUL </t>
  </si>
  <si>
    <t>m.č. 1.29+1.30</t>
  </si>
  <si>
    <t>m.č. 3.40-3.46</t>
  </si>
  <si>
    <t>m.č. 4.27</t>
  </si>
  <si>
    <t>m.č. 4,29-30</t>
  </si>
  <si>
    <t>m.č. 4.32+33</t>
  </si>
  <si>
    <t>m.č. 5.12</t>
  </si>
  <si>
    <t>63-21-2</t>
  </si>
  <si>
    <t>Pol359</t>
  </si>
  <si>
    <t>312804611</t>
  </si>
  <si>
    <t>m.č. 1.27</t>
  </si>
  <si>
    <t>m.č. 1.45</t>
  </si>
  <si>
    <t>m.č. 3.47+48</t>
  </si>
  <si>
    <t>51-9-2</t>
  </si>
  <si>
    <t>Pol205</t>
  </si>
  <si>
    <t>Potrubní radiální ventilátor d100 mm o výkonu 50 m³/h s EC motorem, příkon 84 W 230 V, spínání ventilátoru viz samostatná dokumentace MaR</t>
  </si>
  <si>
    <t>769659371</t>
  </si>
  <si>
    <t>Pol206</t>
  </si>
  <si>
    <t>Potrubní radiální ventilátor d315 mm o výkonu 1500 m³/h s EC motorem, příkon 331 W 230 V, spínání ventilátoru viz samostatná dokumentace MaR</t>
  </si>
  <si>
    <t>412748488</t>
  </si>
  <si>
    <t>Pol207</t>
  </si>
  <si>
    <t>Potrubní radiální ventilátor d160 mm o výkonu 250 m³/h s EC motorem, příkon 84 W 230 V, spínání ventilátoru viz samostatná dokumentace MaR</t>
  </si>
  <si>
    <t>-598076265</t>
  </si>
  <si>
    <t>Pol208</t>
  </si>
  <si>
    <t>Potrubní radiální ventilátor d160 mm o výkonu 350 m³/h s EC motorem, příkon 84 W 230 V, spínání ventilátoru viz samostatná dokumentace MaR</t>
  </si>
  <si>
    <t>-256756611</t>
  </si>
  <si>
    <t>Pol209</t>
  </si>
  <si>
    <t>Potrubní radiální ventilátor d200 mm o výkonu 500 m³/h s EC motorem, příkon 84 W 230 V, spínání ventilátoru viz samostatná dokumentace MaR</t>
  </si>
  <si>
    <t>1781470049</t>
  </si>
  <si>
    <t>Pol210</t>
  </si>
  <si>
    <t>Potrubní radiální ventilátor d100 mm o výkonu 100 m³/h s EC motorem, příkon 84 W 230 V, spínání ventilátoru viz samostatná dokumentace MaR</t>
  </si>
  <si>
    <t>1475034839</t>
  </si>
  <si>
    <t>Pol360</t>
  </si>
  <si>
    <t xml:space="preserve">Požární klapka kruhová d160 mm o požární odolnosti EIS60, list klapky je z kalcium-silikátových bezazbestových desek a je uložen v ochranném rámu klapky, ochranný rám nebo plášť požární klapky se skládá z dílků vyrobených z pozinkovaného ocelového plechu </t>
  </si>
  <si>
    <t xml:space="preserve">Poznámka k položce:_x000D_
Požární klapka kruhová d160 mm o požární odolnosti EIS60, list klapky je z kalcium-silikátových bezazbestových desek a je uložen v ochranném rámu klapky, ochranný rám nebo plášť požární klapky se skládá z dílků vyrobených z pozinkovaného ocelového plechu z konstrukční oceli, přírubový spoj společně s listem zabraňuje šíření požáru a prostupu tepla. Klapka je utěsněná pasivním těsněním (proti prostupu kouře) a aktivním protipožárním těsněním (proti prostupu kouře a tepla při požáru), na podnět přímého elektrického nebo teplného povelu umožní mechanismus samočinné uzavření listu klapky, po uzavření je list klapky zajištěn v uzavřené poloze proti zpětnému otevření, mechanicky se klapka spouští hlavně při kontrole funkce klapky, kdy je klapka spouštěna ručně, k tepelnému spuštění mechanismu impulsem dochází po dosažení, setrvání nebo překročení teploty prostředí 72°C s tolerancí ± 1,5°C, kdy se tepelná pojistka přeruší a spouštěcí mechanismus uzavře list klapky, spouštěcí mechanismus klapky bude vybaven servopohonem 230 V s pružinou a termoelektrickým čidlem, součástí servopohonu jsou i pomocné spínače se signalizací polohy listu, klapka zapravena dle podkladů výrobce_x000D_
</t>
  </si>
  <si>
    <t>Pol361</t>
  </si>
  <si>
    <t xml:space="preserve">Požární klapka kruhová d200 mm o požární odolnosti EIS60, list klapky je z kalcium-silikátových bezazbestových desek a je uložen v ochranném rámu klapky, ochranný rám nebo plášť požární klapky se skládá z dílků vyrobených z pozinkovaného ocelového plechu </t>
  </si>
  <si>
    <t xml:space="preserve">Poznámka k položce:_x000D_
Požární klapka kruhová d200 mm o požární odolnosti EIS60, list klapky je z kalcium-silikátových bezazbestových desek a je uložen v ochranném rámu klapky, ochranný rám nebo plášť požární klapky se skládá z dílků vyrobených z pozinkovaného ocelového plechu z konstrukční oceli, přírubový spoj společně s listem zabraňuje šíření požáru a prostupu tepla. Klapka je utěsněná pasivním těsněním (proti prostupu kouře) a aktivním protipožárním těsněním (proti prostupu kouře a tepla při požáru), na podnět přímého elektrického nebo teplného povelu umožní mechanismus samočinné uzavření listu klapky, po uzavření je list klapky zajištěn v uzavřené poloze proti zpětnému otevření, mechanicky se klapka spouští hlavně při kontrole funkce klapky, kdy je klapka spouštěna ručně, k tepelnému spuštění mechanismu impulsem dochází po dosažení, setrvání nebo překročení teploty prostředí 72°C s tolerancí ± 1,5°C, kdy se tepelná pojistka přeruší a spouštěcí mechanismus uzavře list klapky, spouštěcí mechanismus klapky bude vybaven servopohonem 230 V s pružinou a termoelektrickým čidlem, součástí servopohonu jsou i pomocné spínače se signalizací polohy listu, klapka zapravena dle podkladů výrobce_x000D_
</t>
  </si>
  <si>
    <t>Pol362</t>
  </si>
  <si>
    <t xml:space="preserve">Požární klapka kruhová d250 mm o požární odolnosti EIS60, list klapky je z kalcium-silikátových bezazbestových desek a je uložen v ochranném rámu klapky, ochranný rám nebo plášť požární klapky se skládá z dílků vyrobených z pozinkovaného ocelového plechu </t>
  </si>
  <si>
    <t xml:space="preserve">Poznámka k položce:_x000D_
Požární klapka kruhová d250 mm o požární odolnosti EIS60, list klapky je z kalcium-silikátových bezazbestových desek a je uložen v ochranném rámu klapky, ochranný rám nebo plášť požární klapky se skládá z dílků vyrobených z pozinkovaného ocelového plechu z konstrukční oceli, přírubový spoj společně s listem zabraňuje šíření požáru a prostupu tepla. Klapka je utěsněná pasivním těsněním (proti prostupu kouře) a aktivním protipožárním těsněním (proti prostupu kouře a tepla při požáru), na podnět přímého elektrického nebo teplného povelu umožní mechanismus samočinné uzavření listu klapky, po uzavření je list klapky zajištěn v uzavřené poloze proti zpětnému otevření, mechanicky se klapka spouští hlavně při kontrole funkce klapky, kdy je klapka spouštěna ručně, k tepelnému spuštění mechanismu impulsem dochází po dosažení, setrvání nebo překročení teploty prostředí 72°C s tolerancí ± 1,5°C, kdy se tepelná pojistka přeruší a spouštěcí mechanismus uzavře list klapky, spouštěcí mechanismus klapky bude vybaven servopohonem 230 V s pružinou a termoelektrickým čidlem, součástí servopohonu jsou i pomocné spínače se signalizací polohy listu, klapka zapravena dle podkladů výrobce_x000D_
</t>
  </si>
  <si>
    <t>Pol363</t>
  </si>
  <si>
    <t xml:space="preserve">Požární klapka kruhová d315 mm o požární odolnosti EIS60, list klapky je z kalcium-silikátových bezazbestových desek a je uložen v ochranném rámu klapky, ochranný rám nebo plášť požární klapky se skládá z dílků vyrobených z pozinkovaného ocelového plechu </t>
  </si>
  <si>
    <t xml:space="preserve">Poznámka k položce:_x000D_
Požární klapka kruhová d315 mm o požární odolnosti EIS60, list klapky je z kalcium-silikátových bezazbestových desek a je uložen v ochranném rámu klapky, ochranný rám nebo plášť požární klapky se skládá z dílků vyrobených z pozinkovaného ocelového plechu z konstrukční oceli, přírubový spoj společně s listem zabraňuje šíření požáru a prostupu tepla. Klapka je utěsněná pasivním těsněním (proti prostupu kouře) a aktivním protipožárním těsněním (proti prostupu kouře a tepla při požáru), na podnět přímého elektrického nebo teplného povelu umožní mechanismus samočinné uzavření listu klapky, po uzavření je list klapky zajištěn v uzavřené poloze proti zpětnému otevření, mechanicky se klapka spouští hlavně při kontrole funkce klapky, kdy je klapka spouštěna ručně, k tepelnému spuštění mechanismu impulsem dochází po dosažení, setrvání nebo překročení teploty prostředí 72°C s tolerancí ± 1,5°C, kdy se tepelná pojistka přeruší a spouštěcí mechanismus uzavře list klapky, spouštěcí mechanismus klapky bude vybaven servopohonem 230 V s pružinou a termoelektrickým čidlem, součástí servopohonu jsou i pomocné spínače se signalizací polohy listu, klapka zapravena dle podkladů výrobce_x000D_
</t>
  </si>
  <si>
    <t>Pol364</t>
  </si>
  <si>
    <t>Požární klapka 250x250 čtyřhranná mm o požární odolnosti EIS60, list klapky je z kalcium-silikátových bezazbestových desek a je uložen v ochranném rámu klapky, ochranný rám nebo plášť požární klapky se skládá z dílků vyrobených z pozinkovaného ocelového p</t>
  </si>
  <si>
    <t xml:space="preserve">Poznámka k položce:_x000D_
Požární klapka 250x250 čtyřhranná mm o požární odolnosti EIS60, list klapky je z kalcium-silikátových bezazbestových desek a je uložen v ochranném rámu klapky, ochranný rám nebo plášť požární klapky se skládá z dílků vyrobených z pozinkovaného ocelového plechu z konstrukční oceli, přírubový spoj společně s listem zabraňuje šíření požáru a prostupu tepla. Klapka je utěsněná pasivním těsněním (proti prostupu kouře) a aktivním protipožárním těsněním (proti prostupu kouře a tepla při požáru), na podnět přímého elektrického nebo teplného povelu umožní mechanismus samočinné uzavření listu klapky, po uzavření je list klapky zajištěn v uzavřené poloze proti zpětnému otevření, mechanicky se klapka spouští hlavně při kontrole funkce klapky, kdy je klapka spouštěna ručně, k tepelnému spuštění mechanismu impulsem dochází po dosažení, setrvání nebo překročení teploty prostředí 72°C s tolerancí ± 1,5°C, kdy se tepelná pojistka přeruší a spouštěcí mechanismus uzavře list klapky, spouštěcí mechanismus klapky bude vybaven servopohonem 230 V s pružinou a termoelektrickým čidlem, součástí servopohonu jsou i pomocné spínače se signalizací polohy listu, klapka zapravena dle podkladů výrobce_x000D_
</t>
  </si>
  <si>
    <t>Pol365</t>
  </si>
  <si>
    <t>Požární klapka 250x315 čtyřhranná mm o požární odolnosti EIS60, list klapky je z kalcium-silikátových bezazbestových desek a je uložen v ochranném rámu klapky, ochranný rám nebo plášť požární klapky se skládá z dílků vyrobených z pozinkovaného ocelového p</t>
  </si>
  <si>
    <t xml:space="preserve">Poznámka k položce:_x000D_
Požární klapka 250x315 čtyřhranná mm o požární odolnosti EIS60, list klapky je z kalcium-silikátových bezazbestových desek a je uložen v ochranném rámu klapky, ochranný rám nebo plášť požární klapky se skládá z dílků vyrobených z pozinkovaného ocelového plechu z konstrukční oceli, přírubový spoj společně s listem zabraňuje šíření požáru a prostupu tepla. Klapka je utěsněná pasivním těsněním (proti prostupu kouře) a aktivním protipožárním těsněním (proti prostupu kouře a tepla při požáru), na podnět přímého elektrického nebo teplného povelu umožní mechanismus samočinné uzavření listu klapky, po uzavření je list klapky zajištěn v uzavřené poloze proti zpětnému otevření, mechanicky se klapka spouští hlavně při kontrole funkce klapky, kdy je klapka spouštěna ručně, k tepelnému spuštění mechanismu impulsem dochází po dosažení, setrvání nebo překročení teploty prostředí 72°C s tolerancí ± 1,5°C, kdy se tepelná pojistka přeruší a spouštěcí mechanismus uzavře list klapky, spouštěcí mechanismus klapky bude vybaven servopohonem 230 V s pružinou a termoelektrickým čidlem, součástí servopohonu jsou i pomocné spínače se signalizací polohy listu, klapka zapravena dle podkladů výrobce_x000D_
</t>
  </si>
  <si>
    <t>Pol366</t>
  </si>
  <si>
    <t>Pol367</t>
  </si>
  <si>
    <t>Požární klapka 250x400 čtyřhranná mm o požární odolnosti EIS60, list klapky je z kalcium-silikátových bezazbestových desek a je uložen v ochranném rámu klapky, ochranný rám nebo plášť požární klapky se skládá z dílků vyrobených z pozinkovaného ocelového p</t>
  </si>
  <si>
    <t xml:space="preserve">Poznámka k položce:_x000D_
Požární klapka 250x400 čtyřhranná mm o požární odolnosti EIS60, list klapky je z kalcium-silikátových bezazbestových desek a je uložen v ochranném rámu klapky, ochranný rám nebo plášť požární klapky se skládá z dílků vyrobených z pozinkovaného ocelového plechu z konstrukční oceli, přírubový spoj společně s listem zabraňuje šíření požáru a prostupu tepla. Klapka je utěsněná pasivním těsněním (proti prostupu kouře) a aktivním protipožárním těsněním (proti prostupu kouře a tepla při požáru), na podnět přímého elektrického nebo teplného povelu umožní mechanismus samočinné uzavření listu klapky, po uzavření je list klapky zajištěn v uzavřené poloze proti zpětnému otevření, mechanicky se klapka spouští hlavně při kontrole funkce klapky, kdy je klapka spouštěna ručně, k tepelnému spuštění mechanismu impulsem dochází po dosažení, setrvání nebo překročení teploty prostředí 72°C s tolerancí ± 1,5°C, kdy se tepelná pojistka přeruší a spouštěcí mechanismus uzavře list klapky, spouštěcí mechanismus klapky bude vybaven servopohonem 230 V s pružinou a termoelektrickým čidlem, součástí servopohonu jsou i pomocné spínače se signalizací polohy listu, klapka zapravena dle podkladů výrobce_x000D_
</t>
  </si>
  <si>
    <t>Pol368</t>
  </si>
  <si>
    <t>Pol369</t>
  </si>
  <si>
    <t>Požární klapka 280x225 čtyřhranná mm o požární odolnosti EIS60, list klapky je z kalcium-silikátových bezazbestových desek a je uložen v ochranném rámu klapky, ochranný rám nebo plášť požární klapky se skládá z dílků vyrobených z pozinkovaného ocelového p</t>
  </si>
  <si>
    <t xml:space="preserve">Poznámka k položce:_x000D_
Požární klapka 280x225 čtyřhranná mm o požární odolnosti EIS60, list klapky je z kalcium-silikátových bezazbestových desek a je uložen v ochranném rámu klapky, ochranný rám nebo plášť požární klapky se skládá z dílků vyrobených z pozinkovaného ocelového plechu z konstrukční oceli, přírubový spoj společně s listem zabraňuje šíření požáru a prostupu tepla. Klapka je utěsněná pasivním těsněním (proti prostupu kouře) a aktivním protipožárním těsněním (proti prostupu kouře a tepla při požáru), na podnět přímého elektrického nebo teplného povelu umožní mechanismus samočinné uzavření listu klapky, po uzavření je list klapky zajištěn v uzavřené poloze proti zpětnému otevření, mechanicky se klapka spouští hlavně při kontrole funkce klapky, kdy je klapka spouštěna ručně, k tepelnému spuštění mechanismu impulsem dochází po dosažení, setrvání nebo překročení teploty prostředí 72°C s tolerancí ± 1,5°C, kdy se tepelná pojistka přeruší a spouštěcí mechanismus uzavře list klapky, spouštěcí mechanismus klapky bude vybaven servopohonem 230 V s pružinou a termoelektrickým čidlem, součástí servopohonu jsou i pomocné spínače se signalizací polohy listu, klapka zapravena dle podkladů výrobce_x000D_
</t>
  </si>
  <si>
    <t>Pol370</t>
  </si>
  <si>
    <t>Požární klapka 315x315 čtyřhranná mm o požární odolnosti EIS60, list klapky je z kalcium-silikátových bezazbestových desek a je uložen v ochranném rámu klapky, ochranný rám nebo plášť požární klapky se skládá z dílků vyrobených z pozinkovaného ocelového p</t>
  </si>
  <si>
    <t xml:space="preserve">Poznámka k položce:_x000D_
Požární klapka 315x315 čtyřhranná mm o požární odolnosti EIS60, list klapky je z kalcium-silikátových bezazbestových desek a je uložen v ochranném rámu klapky, ochranný rám nebo plášť požární klapky se skládá z dílků vyrobených z pozinkovaného ocelového plechu z konstrukční oceli, přírubový spoj společně s listem zabraňuje šíření požáru a prostupu tepla. Klapka je utěsněná pasivním těsněním (proti prostupu kouře) a aktivním protipožárním těsněním (proti prostupu kouře a tepla při požáru), na podnět přímého elektrického nebo teplného povelu umožní mechanismus samočinné uzavření listu klapky, po uzavření je list klapky zajištěn v uzavřené poloze proti zpětnému otevření, mechanicky se klapka spouští hlavně při kontrole funkce klapky, kdy je klapka spouštěna ručně, k tepelnému spuštění mechanismu impulsem dochází po dosažení, setrvání nebo překročení teploty prostředí 72°C s tolerancí ± 1,5°C, kdy se tepelná pojistka přeruší a spouštěcí mechanismus uzavře list klapky, spouštěcí mechanismus klapky bude vybaven servopohonem 230 V s pružinou a termoelektrickým čidlem, součástí servopohonu jsou i pomocné spínače se signalizací polohy listu, klapka zapravena dle podkladů výrobce_x000D_
</t>
  </si>
  <si>
    <t>Pol371</t>
  </si>
  <si>
    <t>Požární klapka 315x560 čtyřhranná mm o požární odolnosti EIS60, list klapky je z kalcium-silikátových bezazbestových desek a je uložen v ochranném rámu klapky, ochranný rám nebo plášť požární klapky se skládá z dílků vyrobených z pozinkovaného ocelového p</t>
  </si>
  <si>
    <t xml:space="preserve">Poznámka k položce:_x000D_
Požární klapka 315x560 čtyřhranná mm o požární odolnosti EIS60, list klapky je z kalcium-silikátových bezazbestových desek a je uložen v ochranném rámu klapky, ochranný rám nebo plášť požární klapky se skládá z dílků vyrobených z pozinkovaného ocelového plechu z konstrukční oceli, přírubový spoj společně s listem zabraňuje šíření požáru a prostupu tepla. Klapka je utěsněná pasivním těsněním (proti prostupu kouře) a aktivním protipožárním těsněním (proti prostupu kouře a tepla při požáru), na podnět přímého elektrického nebo teplného povelu umožní mechanismus samočinné uzavření listu klapky, po uzavření je list klapky zajištěn v uzavřené poloze proti zpětnému otevření, mechanicky se klapka spouští hlavně při kontrole funkce klapky, kdy je klapka spouštěna ručně, k tepelnému spuštění mechanismu impulsem dochází po dosažení, setrvání nebo překročení teploty prostředí 72°C s tolerancí ± 1,5°C, kdy se tepelná pojistka přeruší a spouštěcí mechanismus uzavře list klapky, spouštěcí mechanismus klapky bude vybaven servopohonem 230 V s pružinou a termoelektrickým čidlem, součástí servopohonu jsou i pomocné spínače se signalizací polohy listu, klapka zapravena dle podkladů výrobce_x000D_
</t>
  </si>
  <si>
    <t>Pol372</t>
  </si>
  <si>
    <t>Požární klapka 355x250 čtyřhranná mm o požární odolnosti EIS60, list klapky je z kalcium-silikátových bezazbestových desek a je uložen v ochranném rámu klapky, ochranný rám nebo plášť požární klapky se skládá z dílků vyrobených z pozinkovaného ocelového p</t>
  </si>
  <si>
    <t xml:space="preserve">Poznámka k položce:_x000D_
Požární klapka 355x250 čtyřhranná mm o požární odolnosti EIS60, list klapky je z kalcium-silikátových bezazbestových desek a je uložen v ochranném rámu klapky, ochranný rám nebo plášť požární klapky se skládá z dílků vyrobených z pozinkovaného ocelového plechu z konstrukční oceli, přírubový spoj společně s listem zabraňuje šíření požáru a prostupu tepla. Klapka je utěsněná pasivním těsněním (proti prostupu kouře) a aktivním protipožárním těsněním (proti prostupu kouře a tepla při požáru), na podnět přímého elektrického nebo teplného povelu umožní mechanismus samočinné uzavření listu klapky, po uzavření je list klapky zajištěn v uzavřené poloze proti zpětnému otevření, mechanicky se klapka spouští hlavně při kontrole funkce klapky, kdy je klapka spouštěna ručně, k tepelnému spuštění mechanismu impulsem dochází po dosažení, setrvání nebo překročení teploty prostředí 72°C s tolerancí ± 1,5°C, kdy se tepelná pojistka přeruší a spouštěcí mechanismus uzavře list klapky, spouštěcí mechanismus klapky bude vybaven servopohonem 230 V s pružinou a termoelektrickým čidlem, součástí servopohonu jsou i pomocné spínače se signalizací polohy listu, klapka zapravena dle podkladů výrobce_x000D_
</t>
  </si>
  <si>
    <t>Pol373</t>
  </si>
  <si>
    <t>Požární klapka 450x250 čtyřhranná mm o požární odolnosti EIS60, list klapky je z kalcium-silikátových bezazbestových desek a je uložen v ochranném rámu klapky, ochranný rám nebo plášť požární klapky se skládá z dílků vyrobených z pozinkovaného ocelového p</t>
  </si>
  <si>
    <t xml:space="preserve">Poznámka k položce:_x000D_
Požární klapka 450x250 čtyřhranná mm o požární odolnosti EIS60, list klapky je z kalcium-silikátových bezazbestových desek a je uložen v ochranném rámu klapky, ochranný rám nebo plášť požární klapky se skládá z dílků vyrobených z pozinkovaného ocelového plechu z konstrukční oceli, přírubový spoj společně s listem zabraňuje šíření požáru a prostupu tepla. Klapka je utěsněná pasivním těsněním (proti prostupu kouře) a aktivním protipožárním těsněním (proti prostupu kouře a tepla při požáru), na podnět přímého elektrického nebo teplného povelu umožní mechanismus samočinné uzavření listu klapky, po uzavření je list klapky zajištěn v uzavřené poloze proti zpětnému otevření, mechanicky se klapka spouští hlavně při kontrole funkce klapky, kdy je klapka spouštěna ručně, k tepelnému spuštění mechanismu impulsem dochází po dosažení, setrvání nebo překročení teploty prostředí 72°C s tolerancí ± 1,5°C, kdy se tepelná pojistka přeruší a spouštěcí mechanismus uzavře list klapky, spouštěcí mechanismus klapky bude vybaven servopohonem 230 V s pružinou a termoelektrickým čidlem, součástí servopohonu jsou i pomocné spínače se signalizací polohy listu, klapka zapravena dle podkladů výrobce_x000D_
</t>
  </si>
  <si>
    <t>Pol374</t>
  </si>
  <si>
    <t>Požární klapka 500x315 čtyřhranná mm o požární odolnosti EIS60, list klapky je z kalcium-silikátových bezazbestových desek a je uložen v ochranném rámu klapky, ochranný rám nebo plášť požární klapky se skládá z dílků vyrobených z pozinkovaného ocelového p</t>
  </si>
  <si>
    <t xml:space="preserve">Poznámka k položce:_x000D_
Požární klapka 500x315 čtyřhranná mm o požární odolnosti EIS60, list klapky je z kalcium-silikátových bezazbestových desek a je uložen v ochranném rámu klapky, ochranný rám nebo plášť požární klapky se skládá z dílků vyrobených z pozinkovaného ocelového plechu z konstrukční oceli, přírubový spoj společně s listem zabraňuje šíření požáru a prostupu tepla. Klapka je utěsněná pasivním těsněním (proti prostupu kouře) a aktivním protipožárním těsněním (proti prostupu kouře a tepla při požáru), na podnět přímého elektrického nebo teplného povelu umožní mechanismus samočinné uzavření listu klapky, po uzavření je list klapky zajištěn v uzavřené poloze proti zpětnému otevření, mechanicky se klapka spouští hlavně při kontrole funkce klapky, kdy je klapka spouštěna ručně, k tepelnému spuštění mechanismu impulsem dochází po dosažení, setrvání nebo překročení teploty prostředí 72°C s tolerancí ± 1,5°C, kdy se tepelná pojistka přeruší a spouštěcí mechanismus uzavře list klapky, spouštěcí mechanismus klapky bude vybaven servopohonem 230 V s pružinou a termoelektrickým čidlem, součástí servopohonu jsou i pomocné spínače se signalizací polohy listu, klapka zapravena dle podkladů výrobce_x000D_
</t>
  </si>
  <si>
    <t>Pol375</t>
  </si>
  <si>
    <t>Požární klapka 630x315 čtyřhranná mm o požární odolnosti EIS60, list klapky je z kalcium-silikátových bezazbestových desek a je uložen v ochranném rámu klapky, ochranný rám nebo plášť požární klapky se skládá z dílků vyrobených z pozinkovaného ocelového p</t>
  </si>
  <si>
    <t xml:space="preserve">Poznámka k položce:_x000D_
Požární klapka 630x315 čtyřhranná mm o požární odolnosti EIS60, list klapky je z kalcium-silikátových bezazbestových desek a je uložen v ochranném rámu klapky, ochranný rám nebo plášť požární klapky se skládá z dílků vyrobených z pozinkovaného ocelového plechu z konstrukční oceli, přírubový spoj společně s listem zabraňuje šíření požáru a prostupu tepla. Klapka je utěsněná pasivním těsněním (proti prostupu kouře) a aktivním protipožárním těsněním (proti prostupu kouře a tepla při požáru), na podnět přímého elektrického nebo teplného povelu umožní mechanismus samočinné uzavření listu klapky, po uzavření je list klapky zajištěn v uzavřené poloze proti zpětnému otevření, mechanicky se klapka spouští hlavně při kontrole funkce klapky, kdy je klapka spouštěna ručně, k tepelnému spuštění mechanismu impulsem dochází po dosažení, setrvání nebo překročení teploty prostředí 72°C s tolerancí ± 1,5°C, kdy se tepelná pojistka přeruší a spouštěcí mechanismus uzavře list klapky, spouštěcí mechanismus klapky bude vybaven servopohonem 230 V s pružinou a termoelektrickým čidlem, součástí servopohonu jsou i pomocné spínače se signalizací polohy listu, klapka zapravena dle podkladů výrobce_x000D_
</t>
  </si>
  <si>
    <t>Pol376</t>
  </si>
  <si>
    <t>Požární klapka 630x355 čtyřhranná mm o požární odolnosti EIS60, list klapky je z kalcium-silikátových bezazbestových desek a je uložen v ochranném rámu klapky, ochranný rám nebo plášť požární klapky se skládá z dílků vyrobených z pozinkovaného ocelového p</t>
  </si>
  <si>
    <t xml:space="preserve">Poznámka k položce:_x000D_
Požární klapka 630x355 čtyřhranná mm o požární odolnosti EIS60, list klapky je z kalcium-silikátových bezazbestových desek a je uložen v ochranném rámu klapky, ochranný rám nebo plášť požární klapky se skládá z dílků vyrobených z pozinkovaného ocelového plechu z konstrukční oceli, přírubový spoj společně s listem zabraňuje šíření požáru a prostupu tepla. Klapka je utěsněná pasivním těsněním (proti prostupu kouře) a aktivním protipožárním těsněním (proti prostupu kouře a tepla při požáru), na podnět přímého elektrického nebo teplného povelu umožní mechanismus samočinné uzavření listu klapky, po uzavření je list klapky zajištěn v uzavřené poloze proti zpětnému otevření, mechanicky se klapka spouští hlavně při kontrole funkce klapky, kdy je klapka spouštěna ručně, k tepelnému spuštění mechanismu impulsem dochází po dosažení, setrvání nebo překročení teploty prostředí 72°C s tolerancí ± 1,5°C, kdy se tepelná pojistka přeruší a spouštěcí mechanismus uzavře list klapky, spouštěcí mechanismus klapky bude vybaven servopohonem 230 V s pružinou a termoelektrickým čidlem, součástí servopohonu jsou i pomocné spínače se signalizací polohy listu, klapka zapravena dle podkladů výrobce_x000D_
</t>
  </si>
  <si>
    <t>Pol377</t>
  </si>
  <si>
    <t xml:space="preserve">Poznámka k položce:_x000D_
Regulátor variabilního průtoku vzduchu d125 mm vč. komunikace ModBus, regulátor je kruhové konstrukce z pozinkované oceli, variabilní nastavení množství vzduchu uvnitř regulátoru zajišťuje list klapky, který je spojený se servopohonem umístěným na vnější straně pláště regulátoru, gumové těsnění na listu klapky je při uzavření regulátoru zajišťuje třídu těsnosti 4 dle EN 1751, snímání diference tlaku u středních rychlostí 2-10 m/s bude zajištěno regulátorem s měřícím křížem, diferenční tlak je vyhodnocen na servopohonu, připojovací hrdlo regulátoru je opatřeno gumovým těsněním a zajišťuje třídu těsnosti pláště C dle EN 1751, regulátor bude nastaven v rozsahu uvedeném na výkrese, regulátor opatřen akustickou izolací, řízení bude řešeno na základě požadavků nadřazené regulace viz samostatná dokumentace MaR po komunikačním protokolu Modbus_x000D_
</t>
  </si>
  <si>
    <t>Pol378</t>
  </si>
  <si>
    <t xml:space="preserve">Poznámka k položce:_x000D_
Regulátor variabilního průtoku vzduchu d160 mm vč. komunikace ModBus, regulátor je kruhové konstrukce z pozinkované oceli, variabilní nastavení množství vzduchu uvnitř regulátoru zajišťuje list klapky, který je spojený se servopohonem umístěným na vnější straně pláště regulátoru, gumové těsnění na listu klapky je při uzavření regulátoru zajišťuje třídu těsnosti 4 dle EN 1751, snímání diference tlaku u středních rychlostí 2-10 m/s bude zajištěno regulátorem s měřícím křížem, diferenční tlak je vyhodnocen na servopohonu, připojovací hrdlo regulátoru je opatřeno gumovým těsněním a zajišťuje třídu těsnosti pláště C dle EN 1751, regulátor bude nastaven v rozsahu uvedeném na výkrese, regulátor opatřen akustickou izolací, řízení bude řešeno na základě požadavků nadřazené regulace viz samostatná dokumentace MaR po komunikačním protokolu Modbus_x000D_
</t>
  </si>
  <si>
    <t>Pol379</t>
  </si>
  <si>
    <t xml:space="preserve">Regulátor variabilního průtoku vzduchu d225 mm vč. komunikace ModBus, regulátor je kruhové konstrukce z pozinkované oceli, variabilní nastavení množství vzduchu uvnitř regulátoru zajišťuje list klapky, který je spojený se servopohonem umístěným na vnější </t>
  </si>
  <si>
    <t xml:space="preserve">Poznámka k položce:_x000D_
Regulátor variabilního průtoku vzduchu d225 mm vč. komunikace ModBus, regulátor je kruhové konstrukce z pozinkované oceli, variabilní nastavení množství vzduchu uvnitř regulátoru zajišťuje list klapky, který je spojený se servopohonem umístěným na vnější straně pláště regulátoru, gumové těsnění na listu klapky je při uzavření regulátoru zajišťuje třídu těsnosti 4 dle EN 1751, snímání diference tlaku u středních rychlostí 2-10 m/s bude zajištěno regulátorem s měřícím křížem, diferenční tlak je vyhodnocen na servopohonu, připojovací hrdlo regulátoru je opatřeno gumovým těsněním a zajišťuje třídu těsnosti pláště C dle EN 1751, regulátor bude nastaven v rozsahu uvedeném na výkrese, regulátor opatřen akustickou izolací, řízení bude řešeno na základě požadavků nadřazené regulace viz samostatná dokumentace MaR po komunikačním protokolu Modbus_x000D_
</t>
  </si>
  <si>
    <t>Pol380</t>
  </si>
  <si>
    <t xml:space="preserve">Regulátor variabilního průtoku vzduchu d250 mm vč. komunikace ModBus, regulátor je kruhové konstrukce z pozinkované oceli, variabilní nastavení množství vzduchu uvnitř regulátoru zajišťuje list klapky, který je spojený se servopohonem umístěným na vnější </t>
  </si>
  <si>
    <t xml:space="preserve">Poznámka k položce:_x000D_
Regulátor variabilního průtoku vzduchu d250 mm vč. komunikace ModBus, regulátor je kruhové konstrukce z pozinkované oceli, variabilní nastavení množství vzduchu uvnitř regulátoru zajišťuje list klapky, který je spojený se servopohonem umístěným na vnější straně pláště regulátoru, gumové těsnění na listu klapky je při uzavření regulátoru zajišťuje třídu těsnosti 4 dle EN 1751, snímání diference tlaku u středních rychlostí 2-10 m/s bude zajištěno regulátorem s měřícím křížem, diferenční tlak je vyhodnocen na servopohonu, připojovací hrdlo regulátoru je opatřeno gumovým těsněním a zajišťuje třídu těsnosti pláště C dle EN 1751, regulátor bude nastaven v rozsahu uvedeném na výkrese, regulátor opatřen akustickou izolací, řízení bude řešeno na základě požadavků nadřazené regulace viz samostatná dokumentace MaR po komunikačním protokolu Modbus_x000D_
</t>
  </si>
  <si>
    <t>Pol381</t>
  </si>
  <si>
    <t>Pol382</t>
  </si>
  <si>
    <t>Pol383</t>
  </si>
  <si>
    <t>Pol384</t>
  </si>
  <si>
    <t xml:space="preserve">Regulátor variabilního průtoku vzduchu d200 mm vč. komunikace ModBus, regulátor je kruhové konstrukce z pozinkované oceli, variabilní nastavení množství vzduchu uvnitř regulátoru zajišťuje list klapky, který je spojený se servopohonem umístěným na vnější </t>
  </si>
  <si>
    <t xml:space="preserve">Poznámka k položce:_x000D_
Regulátor variabilního průtoku vzduchu d200 mm vč. komunikace ModBus, regulátor je kruhové konstrukce z pozinkované oceli, variabilní nastavení množství vzduchu uvnitř regulátoru zajišťuje list klapky, který je spojený se servopohonem umístěným na vnější straně pláště regulátoru, gumové těsnění na listu klapky je při uzavření regulátoru zajišťuje třídu těsnosti 4 dle EN 1751, snímání diference tlaku u regulátorů pro nízké rychlosti 0,2-6 m/s bude zajištěno na listu klapky diferenční tlak je vyhodnocen na servopohonu, připojovací hrdlo regulátoru je opatřeno gumovým těsněním a zajišťuje třídu těsnosti pláště C dle EN 1751, regulátor bude nastaven v rozsahu uvedeném na výkrese, regulátor opatřen akustickou izolací, řízení bude řešeno na základě požadavků nadřazené regulace viz samostatná dokumentace MaR po komunikačním protokolu Modbus_x000D_
</t>
  </si>
  <si>
    <t>Pol385</t>
  </si>
  <si>
    <t>Regulátor variabilního průtoku vzduchu 400x200 mm vč. komunikace ModBus, regulátor je kruhové konstrukce z pozinkované oceli, variabilní nastavení množství vzduchu uvnitř regulátoru zajišťuje list klapky, který je spojený se servopohonem umístěným na vněj</t>
  </si>
  <si>
    <t xml:space="preserve">Poznámka k položce:_x000D_
Regulátor variabilního průtoku vzduchu 400x200 mm vč. komunikace ModBus, regulátor je kruhové konstrukce z pozinkované oceli, variabilní nastavení množství vzduchu uvnitř regulátoru zajišťuje list klapky, který je spojený se servopohonem umístěným na vnější straně pláště regulátoru, gumové těsnění na listu klapky je při uzavření regulátoru zajišťuje třídu těsnosti 4 dle EN 1751, snímání diference tlaku u středních rychlostí 2-10 m/s bude zajištěno regulátorem s měřícím křížem, diferenční tlak je vyhodnocen na servopohonu, připojovací hrdlo regulátoru je opatřeno gumovým těsněním a zajišťuje třídu těsnosti pláště C dle EN 1751, regulátor bude nastaven v rozsahu uvedeném na výkrese, regulátor opatřen akustickou izolací, řízení bude řešeno na základě požadavků nadřazené regulace viz samostatná dokumentace MaR po komunikačním protokolu Modbus_x000D_
</t>
  </si>
  <si>
    <t>Pol386</t>
  </si>
  <si>
    <t>Regulátor variabilního průtoku vzduchu 400x250 mm vč. komunikace ModBus, regulátor je kruhové konstrukce z pozinkované oceli, variabilní nastavení množství vzduchu uvnitř regulátoru zajišťuje list klapky, který je spojený se servopohonem umístěným na vněj</t>
  </si>
  <si>
    <t xml:space="preserve">Poznámka k položce:_x000D_
Regulátor variabilního průtoku vzduchu 400x250 mm vč. komunikace ModBus, regulátor je kruhové konstrukce z pozinkované oceli, variabilní nastavení množství vzduchu uvnitř regulátoru zajišťuje list klapky, který je spojený se servopohonem umístěným na vnější straně pláště regulátoru, gumové těsnění na listu klapky je při uzavření regulátoru zajišťuje třídu těsnosti 4 dle EN 1751, snímání diference tlaku u středních rychlostí 2-10 m/s bude zajištěno regulátorem s měřícím křížem, diferenční tlak je vyhodnocen na servopohonu, připojovací hrdlo regulátoru je opatřeno gumovým těsněním a zajišťuje třídu těsnosti pláště C dle EN 1751, regulátor bude nastaven v rozsahu uvedeném na výkrese, regulátor opatřen akustickou izolací, řízení bude řešeno na základě požadavků nadřazené regulace viz samostatná dokumentace MaR po komunikačním protokolu Modbus_x000D_
</t>
  </si>
  <si>
    <t>Pol387</t>
  </si>
  <si>
    <t>Regulátor variabilního průtoku vzduchu 500x300 mm vč. komunikace ModBus, regulátor je kruhové konstrukce z pozinkované oceli, variabilní nastavení množství vzduchu uvnitř regulátoru zajišťuje list klapky, který je spojený se servopohonem umístěným na vněj</t>
  </si>
  <si>
    <t xml:space="preserve">Poznámka k položce:_x000D_
Regulátor variabilního průtoku vzduchu 500x300 mm vč. komunikace ModBus, regulátor je kruhové konstrukce z pozinkované oceli, variabilní nastavení množství vzduchu uvnitř regulátoru zajišťuje list klapky, který je spojený se servopohonem umístěným na vnější straně pláště regulátoru, gumové těsnění na listu klapky je při uzavření regulátoru zajišťuje třídu těsnosti 4 dle EN 1751, snímání diference tlaku u středních rychlostí 2-10 m/s bude zajištěno regulátorem s měřícím křížem, diferenční tlak je vyhodnocen na servopohonu, připojovací hrdlo regulátoru je opatřeno gumovým těsněním a zajišťuje třídu těsnosti pláště C dle EN 1751, regulátor bude nastaven v rozsahu uvedeném na výkrese, regulátor opatřen akustickou izolací, řízení bude řešeno na základě požadavků nadřazené regulace viz samostatná dokumentace MaR po komunikačním protokolu Modbus_x000D_
</t>
  </si>
  <si>
    <t>Pol239</t>
  </si>
  <si>
    <t>Ocelová pozinkovaná fasádní protidešťová žaluzie 400x200 mm, RAL dle požadavku architekta</t>
  </si>
  <si>
    <t>Pol240</t>
  </si>
  <si>
    <t>Pol241</t>
  </si>
  <si>
    <t>Pol242</t>
  </si>
  <si>
    <t>Pol243</t>
  </si>
  <si>
    <t>Pol244</t>
  </si>
  <si>
    <t>Pol247</t>
  </si>
  <si>
    <t>Kruhový tlumič hluku d100 mm dl. 0,6 m, tlumič z pozinkovaného plechu s absorpční výplní z nehořlavého zvukoizolačního materiálu odděleného od proudícího média netkanou kašírovanou textílií a perforovaným plechem</t>
  </si>
  <si>
    <t>Pol248</t>
  </si>
  <si>
    <t>Kruhový tlumič hluku d125 mm dl. 0,9 m, tlumič z pozinkovaného plechu s absorpční výplní z nehořlavého zvukoizolačního materiálu odděleného od proudícího média netkanou kašírovanou textílií a perforovaným plechem</t>
  </si>
  <si>
    <t>Pol250</t>
  </si>
  <si>
    <t>Kruhový tlumič hluku d200 mm dl. 0,9 m, tlumič z pozinkovaného plechu s absorpční výplní z nehořlavého zvukoizolačního materiálu odděleného od proudícího média netkanou kašírovanou textílií a perforovaným plechem</t>
  </si>
  <si>
    <t>Pol251</t>
  </si>
  <si>
    <t>Kruhový tlumič hluku d250 mm dl. 0,9 m, tlumič z pozinkovaného plechu s absorpční výplní z nehořlavého zvukoizolačního materiálu odděleného od proudícího média netkanou kašírovanou textílií a perforovaným plechem</t>
  </si>
  <si>
    <t>Pol252</t>
  </si>
  <si>
    <t>Uzavírací klapka těsná kruhová d100 mm, ovládaná servopohonem, servopohn dodávkou MaR</t>
  </si>
  <si>
    <t>Pol253</t>
  </si>
  <si>
    <t>Uzavírací klapka těsná kruhová d160 mm, ovládaná servopohonem, servopohn dodávkou MaR</t>
  </si>
  <si>
    <t>Pol254</t>
  </si>
  <si>
    <t>Uzavírací klapka těsná kruhová d200 mm, ovládaná servopohonem, servopohn dodávkou MaR</t>
  </si>
  <si>
    <t>Pol255</t>
  </si>
  <si>
    <t>Uzavírací klapka těsná kruhová d315 mm, ovládaná servopohonem, servopohn dodávkou MaR</t>
  </si>
  <si>
    <t>Pol256</t>
  </si>
  <si>
    <t>Uzavírací klapka těsná kruhová d800 mm, ovládaná servopohonem, servopohn dodávkou MaR</t>
  </si>
  <si>
    <t>Pol257</t>
  </si>
  <si>
    <t>Uzavírací klapka těsná čtyřhranná protiběžná 1000x500 mm, ovládaná servopohonem, servopohn dodávkou MaR</t>
  </si>
  <si>
    <t>Pol258</t>
  </si>
  <si>
    <t>Uzavírací klapka těsná čtyřhranná protiběžná 1400x630 mm, ovládaná servopohonem, servopohn dodávkou MaR</t>
  </si>
  <si>
    <t>Pol261</t>
  </si>
  <si>
    <t>Ruční regulační klapka kruhová d200 mm</t>
  </si>
  <si>
    <t>Pol262</t>
  </si>
  <si>
    <t>Ruční regulační klapka kruhová d225 mm</t>
  </si>
  <si>
    <t>Pol263</t>
  </si>
  <si>
    <t>Ruční regulační klapka kruhová d250 mm</t>
  </si>
  <si>
    <t>Pol264</t>
  </si>
  <si>
    <t>Ruční regulační klapka čtyřhranná 500x560 mm</t>
  </si>
  <si>
    <t>Pol265</t>
  </si>
  <si>
    <t>Ruční regulační klapka čtyřhranná 250x250 mm</t>
  </si>
  <si>
    <t>Pol266</t>
  </si>
  <si>
    <t>Ruční regulační klapka čtyřhranná 500x250 mm</t>
  </si>
  <si>
    <t>Pol267</t>
  </si>
  <si>
    <t>Ruční regulační klapka čtyřhranná 315x315 mm</t>
  </si>
  <si>
    <t>Pol268</t>
  </si>
  <si>
    <t>Ruční regulační klapka čtyřhranná 315x355 mm</t>
  </si>
  <si>
    <t>Pol277</t>
  </si>
  <si>
    <t>Ocelové pozinkované kruhové spiro potrubí d315 mm spojované na vsuvky, vč. 30% tvarovek</t>
  </si>
  <si>
    <t>Pol278</t>
  </si>
  <si>
    <t>Ocelové pozinkované kruhové spiro potrubí d800 mm spojované na vsuvky, vč. 30% tvarovek</t>
  </si>
  <si>
    <t>Pol283</t>
  </si>
  <si>
    <t>Al hadice d250 mm vč. 25-ti mm tepelně hlukové izolace</t>
  </si>
  <si>
    <t>Pol287</t>
  </si>
  <si>
    <t>Ohebný tlumič hluku d200 mm tvořený z vnitřní hadice z netkané textílie dl. 1 m, tepelně hlukovou izolací 25 mm překrytou vnějším pláštěm z laminovaného hliníku, připojovací hrdla z pozinkovaného plechu</t>
  </si>
  <si>
    <t>Pol288</t>
  </si>
  <si>
    <t>Ohebný tlumič hluku d250 mm tvořený z vnitřní hadice z netkané textílie dl. 1 m, tepelně hlukovou izolací 25 mm překrytou vnějším pláštěm z laminovaného hliníku, připojovací hrdla z pozinkovaného plechu</t>
  </si>
  <si>
    <t>Pol293</t>
  </si>
  <si>
    <t>Vyústka komfrotní jednořadá 325x75 mm hliníková, vč. regulace R1</t>
  </si>
  <si>
    <t>Pol294</t>
  </si>
  <si>
    <t>Vyústka ocelová pozinkovaná do kruhového potrubí jednořadá 425x75 mm, vč. regulace R1</t>
  </si>
  <si>
    <t>Pol295</t>
  </si>
  <si>
    <t>Vyústka komfrotní dvouřadá 225x75 mm hliníková, vč. regulace R1</t>
  </si>
  <si>
    <t>Pol296</t>
  </si>
  <si>
    <t>Vyústka komfrotní dvouřadá 825x125 mm hliníková, vč. regulace R1</t>
  </si>
  <si>
    <t>Pol297</t>
  </si>
  <si>
    <t>Vyústka komfrotní dvouřadá 825x225 mm hliníková, vč. regulace R1</t>
  </si>
  <si>
    <t>Pol298</t>
  </si>
  <si>
    <t>Vyústka komfrotní dvouřadá 1025x225 mm hliníková, vč. regulace R1</t>
  </si>
  <si>
    <t>Pol299</t>
  </si>
  <si>
    <t>Hliníková rastrová mřížka 425x225 mm s Al rastrovým profilem 13x13 mm vč. regulace R1</t>
  </si>
  <si>
    <t>Pol300</t>
  </si>
  <si>
    <t>Hliníková rastrová mřížka 1225x525 mm s Al rastrovým profilem 13x13 mm vč. regulace R1</t>
  </si>
  <si>
    <t>Pol301</t>
  </si>
  <si>
    <t>Hliníková rastrová mřížka 625x125 mm s Al rastrovým profilem 13x13 mm vč. regulace R1</t>
  </si>
  <si>
    <t>Pol302</t>
  </si>
  <si>
    <t>Hliníková rastrová mřížka 825x225 mm s Al rastrovým profilem 13x13 mm vč. regulace R1</t>
  </si>
  <si>
    <t>Pol303</t>
  </si>
  <si>
    <t>Hliníková rastrová mřížka 825x325 mm s Al rastrovým profilem 13x13 mm vč. regulace R1</t>
  </si>
  <si>
    <t>Pol304</t>
  </si>
  <si>
    <t>Hliníková rastrová mřížka 825x425 mm s Al rastrovým profilem 13x13 mm vč. regulace R1</t>
  </si>
  <si>
    <t>Pol305</t>
  </si>
  <si>
    <t>Hliníková rastrová mřížka 1025x225 mm s Al rastrovým profilem 13x13 mm vč. regulace R1</t>
  </si>
  <si>
    <t>Pol306</t>
  </si>
  <si>
    <t>Hliníková rastrová mřížka 1025x425 mm s Al rastrovým profilem 13x13 mm vč. regulace R1</t>
  </si>
  <si>
    <t>Pol307</t>
  </si>
  <si>
    <t>Hliníková rastrová mřížka 1025x525 mm s Al rastrovým profilem 13x13 mm vč. regulace R1</t>
  </si>
  <si>
    <t>Pol388</t>
  </si>
  <si>
    <t>Stěnový přefukový hlukové tlumící ventil d100 mm, dodáno jako komplet</t>
  </si>
  <si>
    <t>Pol389</t>
  </si>
  <si>
    <t>Stěnový přefukový hlukové tlumící ventil požární EI30 d100 mm, dodáno jako komplet</t>
  </si>
  <si>
    <t>Pol390</t>
  </si>
  <si>
    <t>Přívodní tryskový difuzor s nastavitelnými tryskami v úhlu 360°,d200</t>
  </si>
  <si>
    <t xml:space="preserve">Poznámka k položce:_x000D_
Přívodní tryskový difuzor s nastavitelnými tryskami v úhlu 360°, difuzor dodán vč. plenumboxu s regulační klapkou a odběrem tlaku pro měření průtoku, připojovací rozměr difuzoru d200 mm, vybaven 48-mi tryskami, difuzor pohledový kruhový určený pro instalaci volně do prostoru_x000D_
</t>
  </si>
  <si>
    <t>Pol391</t>
  </si>
  <si>
    <t>Pol392</t>
  </si>
  <si>
    <t>Pol393</t>
  </si>
  <si>
    <t>Přívodní tryskový difuzor s nastavitelnými tryskami v úhlu 360°, d315</t>
  </si>
  <si>
    <t xml:space="preserve">Poznámka k položce:_x000D_
Přívodní tryskový difuzor s nastavitelnými tryskami v úhlu 360°, difuzor dodán vč. plenumboxu s regulační klapkou a odběrem tlaku pro měření průtoku, připojovací rozměr difuzoru d315 mm, vybaven 81 tryskami, difuzor čtvercový určený pro instlaci do podhledu_x000D_
</t>
  </si>
  <si>
    <t>Pol313</t>
  </si>
  <si>
    <t>Sdružené Cu potrubí chlazení d6/12 mm vč kaučukové izolace a komunikačního vodiče</t>
  </si>
  <si>
    <t>Pol394</t>
  </si>
  <si>
    <t>Pol395</t>
  </si>
  <si>
    <t>Izolace potrubí tepelně hluková minerální vatou tl. 30 mm opatřené Al polepem, reakce na oheň dle ČSN EN 13501-1 A2-s1,d0</t>
  </si>
  <si>
    <t>Pol316</t>
  </si>
  <si>
    <t>Izolace potrubí tepelně hluková minerální vatou tl. 100 mm opatřené Pz plechem proti působení vnějších vlivů, reakce na oheň dle ČSN EN 13501-1 A2-s1,d2</t>
  </si>
  <si>
    <t>M3141</t>
  </si>
  <si>
    <t>Montážní, spojovací a těsnící materiál</t>
  </si>
  <si>
    <t>-2115188470</t>
  </si>
  <si>
    <t>M3151</t>
  </si>
  <si>
    <t>-296029103</t>
  </si>
  <si>
    <t>M3181</t>
  </si>
  <si>
    <t>Komplexní zkoušky</t>
  </si>
  <si>
    <t>-307600750</t>
  </si>
  <si>
    <t>M3182</t>
  </si>
  <si>
    <t>-1976980025</t>
  </si>
  <si>
    <t>ZTI - ZTI</t>
  </si>
  <si>
    <t xml:space="preserve">    721 - Zdravotechnika - vnitřní kanalizace</t>
  </si>
  <si>
    <t xml:space="preserve">    722 - Zdravotechnika - vnitřní vodovod</t>
  </si>
  <si>
    <t xml:space="preserve">    724 - Zdravotechnika - strojní vybavení</t>
  </si>
  <si>
    <t xml:space="preserve">    725 - Zdravotechnika - zařizovací předměty</t>
  </si>
  <si>
    <t xml:space="preserve">    726 - Zdravotechnika - předstěnové instalace</t>
  </si>
  <si>
    <t>-1213458070</t>
  </si>
  <si>
    <t>115101301</t>
  </si>
  <si>
    <t>Pohotovost čerpací soupravy pro dopravní výšku do 10 m přítok do 500 l/min</t>
  </si>
  <si>
    <t>1429389542</t>
  </si>
  <si>
    <t>119001421</t>
  </si>
  <si>
    <t>Dočasné zajištění kabelů a kabelových tratí ze 3 volně ložených kabelů</t>
  </si>
  <si>
    <t>1419043957</t>
  </si>
  <si>
    <t>815727096</t>
  </si>
  <si>
    <t>132454104</t>
  </si>
  <si>
    <t>Hloubení rýh zapažených š do 800 mm v hornině třídy těžitelnosti II skupiny 5 objem přes 100 m3 strojně</t>
  </si>
  <si>
    <t>-1550495778</t>
  </si>
  <si>
    <t>151101101</t>
  </si>
  <si>
    <t>Zřízení příložného pažení a rozepření stěn rýh hl do 2 m</t>
  </si>
  <si>
    <t>-655452709</t>
  </si>
  <si>
    <t>151101111</t>
  </si>
  <si>
    <t>Odstranění příložného pažení a rozepření stěn rýh hl do 2 m</t>
  </si>
  <si>
    <t>-1882490204</t>
  </si>
  <si>
    <t>151301101</t>
  </si>
  <si>
    <t>Zřízení hnaného pažení a rozepření stěn rýh hl do 2 m</t>
  </si>
  <si>
    <t>2028507816</t>
  </si>
  <si>
    <t>151301102</t>
  </si>
  <si>
    <t>Zřízení hnaného pažení a rozepření stěn rýh hl přes 2 do 4 m</t>
  </si>
  <si>
    <t>-416399563</t>
  </si>
  <si>
    <t>151301111</t>
  </si>
  <si>
    <t>Odstranění hnaného pažení a rozepření stěn rýh hl do 2 m</t>
  </si>
  <si>
    <t>286588392</t>
  </si>
  <si>
    <t>151301112</t>
  </si>
  <si>
    <t>Odstranění hnaného pažení a rozepření stěn rýh hl přes 2 do 4 m</t>
  </si>
  <si>
    <t>2133002872</t>
  </si>
  <si>
    <t>162751137</t>
  </si>
  <si>
    <t>Vodorovné přemístění přes 9 000 do 10000 m výkopku/sypaniny z horniny třídy těžitelnosti II skupiny 4 a 5</t>
  </si>
  <si>
    <t>458033746</t>
  </si>
  <si>
    <t>162751139</t>
  </si>
  <si>
    <t>Příplatek k vodorovnému přemístění výkopku/sypaniny z horniny třídy těžitelnosti II skupiny 4 a 5 ZKD 1000 m přes 10000 m</t>
  </si>
  <si>
    <t>-610061391</t>
  </si>
  <si>
    <t>713142087</t>
  </si>
  <si>
    <t>174151101</t>
  </si>
  <si>
    <t>Zásyp jam, šachet rýh nebo kolem objektů sypaninou se zhutněním</t>
  </si>
  <si>
    <t>1958850351</t>
  </si>
  <si>
    <t>175151101</t>
  </si>
  <si>
    <t>Obsypání potrubí strojně sypaninou bez prohození, uloženou do 3 m</t>
  </si>
  <si>
    <t>-1779965451</t>
  </si>
  <si>
    <t>58337303</t>
  </si>
  <si>
    <t>štěrkopísek frakce 0/8</t>
  </si>
  <si>
    <t>-497521826</t>
  </si>
  <si>
    <t>46,217*2 "Přepočtené koeficientem množství</t>
  </si>
  <si>
    <t>451573111</t>
  </si>
  <si>
    <t>Lože pod potrubí otevřený výkop ze štěrkopísku</t>
  </si>
  <si>
    <t>1471675641</t>
  </si>
  <si>
    <t>871171211</t>
  </si>
  <si>
    <t>Montáž potrubí z PE100 RC SDR 11 otevřený výkop svařovaných elektrotvarovkou d 40 x 3,7 mm</t>
  </si>
  <si>
    <t>-1974951290</t>
  </si>
  <si>
    <t>28613501</t>
  </si>
  <si>
    <t>potrubí vodovodní dvouvrstvé PE100 RC SDR11 40x3,7mm</t>
  </si>
  <si>
    <t>154883926</t>
  </si>
  <si>
    <t>55*1,015 "Přepočtené koeficientem množství</t>
  </si>
  <si>
    <t>871211211</t>
  </si>
  <si>
    <t>Montáž potrubí z PE100 RC SDR 11 otevřený výkop svařovaných elektrotvarovkou d 63 x 5,8 mm</t>
  </si>
  <si>
    <t>-1172551971</t>
  </si>
  <si>
    <t>28613503</t>
  </si>
  <si>
    <t>potrubí vodovodní dvouvrstvé PE100 RC SDR11 63x5,8mm</t>
  </si>
  <si>
    <t>-242661955</t>
  </si>
  <si>
    <t>4*1,015 "Přepočtené koeficientem množství</t>
  </si>
  <si>
    <t>877171112</t>
  </si>
  <si>
    <t>Montáž elektrokolen 90° na vodovodním potrubí z PE trub d 40</t>
  </si>
  <si>
    <t>1367535146</t>
  </si>
  <si>
    <t>28653053</t>
  </si>
  <si>
    <t>elektrokoleno 90° PE 100 D 40mm</t>
  </si>
  <si>
    <t>1211926567</t>
  </si>
  <si>
    <t>877172.r01</t>
  </si>
  <si>
    <t>Přechodka násuvná ISO 6120 s vnějším závitem, POM, pro rozvody vody 40 mm x 5/4"</t>
  </si>
  <si>
    <t>-590226468</t>
  </si>
  <si>
    <t>63126203</t>
  </si>
  <si>
    <t>spojka svěrná kompozitní přímá pro PE potrubí d40</t>
  </si>
  <si>
    <t>1323606074</t>
  </si>
  <si>
    <t>877211112</t>
  </si>
  <si>
    <t>Montáž elektrokolen 90° na vodovodním potrubí z PE trub d 63</t>
  </si>
  <si>
    <t>-937264476</t>
  </si>
  <si>
    <t>28653055</t>
  </si>
  <si>
    <t>elektrokoleno 90° PE 100 D 63mm</t>
  </si>
  <si>
    <t>527542237</t>
  </si>
  <si>
    <t>892241.R1</t>
  </si>
  <si>
    <t>Čištění a kamerové zkoušky stávající kanalizační přípojky</t>
  </si>
  <si>
    <t>úsek</t>
  </si>
  <si>
    <t>-1977545457</t>
  </si>
  <si>
    <t>892241111</t>
  </si>
  <si>
    <t>Tlaková zkouška vodou potrubí DN do 80</t>
  </si>
  <si>
    <t>-857993423</t>
  </si>
  <si>
    <t>892271111</t>
  </si>
  <si>
    <t>Tlaková zkouška vodou potrubí DN 100 nebo 125</t>
  </si>
  <si>
    <t>-427579503</t>
  </si>
  <si>
    <t>892351111</t>
  </si>
  <si>
    <t>Tlaková zkouška vodou potrubí DN 150 nebo 200</t>
  </si>
  <si>
    <t>-2025470717</t>
  </si>
  <si>
    <t>893811252</t>
  </si>
  <si>
    <t>Osazení vodoměrné šachty kruhové z PP obetonované pro statické zatížení D do 1,0 m hl přes 1,2 do 1,5 m</t>
  </si>
  <si>
    <t>1819289745</t>
  </si>
  <si>
    <t>56230645</t>
  </si>
  <si>
    <t>šachta plastová vodoměrná kruhová k obetonování s přípravou pro armovací drát 1,0/1,2m</t>
  </si>
  <si>
    <t>254818387</t>
  </si>
  <si>
    <t>894812.R01</t>
  </si>
  <si>
    <t>D+M Přečerpávací stanice na dešťové vody, šachta 3,5m D 1000, 2x čerpadlo, rozvaděč umístěný v objektu, sestava plováků, bezpečnostní mříž, přechodová šachta, poklop D400</t>
  </si>
  <si>
    <t>-676919325</t>
  </si>
  <si>
    <t>894812.R03</t>
  </si>
  <si>
    <t>D+M Liniový žlab D400 délka 28m DN 100, rošt litinový, 2x vpust s odtokem DN 150, 2x čelo plné</t>
  </si>
  <si>
    <t>112630681</t>
  </si>
  <si>
    <t>894812.R04</t>
  </si>
  <si>
    <t>D+M Liniový žlab D400 délka 35m DN 100, rošt litinový, 2x vpust s odtokem DN 150, 2x čelo plné</t>
  </si>
  <si>
    <t>1887110362</t>
  </si>
  <si>
    <t>894812.R05</t>
  </si>
  <si>
    <t>D+M Retenční nádrž betonová 21,9 m3 D400, stropní deska tl. 200 mm s revizním otvorem, přechodová šachta 700mm, poklop D400</t>
  </si>
  <si>
    <t>367203274</t>
  </si>
  <si>
    <t>894812.R06</t>
  </si>
  <si>
    <t>D+M Akumulační nádrž betonová 5,9 m3 D400, stropní deska tl. 200 mm s revizním otvorem, přechodová šachta 700mm, poklop D400</t>
  </si>
  <si>
    <t>-634958048</t>
  </si>
  <si>
    <t>894812.R07</t>
  </si>
  <si>
    <t>Navrtání otvoru do nádrže do DN50 vč. utěsnění</t>
  </si>
  <si>
    <t>178349898</t>
  </si>
  <si>
    <t>894812.R08</t>
  </si>
  <si>
    <t>Navrtání otvoru do nádrže od DN 160 do DN 200 vč. utěsnění</t>
  </si>
  <si>
    <t>-808382931</t>
  </si>
  <si>
    <t>894812312</t>
  </si>
  <si>
    <t>Revizní a čistící šachta z PP typ DN 600/160 šachtové dno průtočné 30°, 60°, 90°</t>
  </si>
  <si>
    <t>-487319090</t>
  </si>
  <si>
    <t>894812316</t>
  </si>
  <si>
    <t>Revizní a čistící šachta z PP typ DN 600/200 šachtové dno průtočné 30°, 60°, 90°</t>
  </si>
  <si>
    <t>1749861709</t>
  </si>
  <si>
    <t>894812331</t>
  </si>
  <si>
    <t>Revizní a čistící šachta z PP DN 600 šachtová roura korugovaná světlé hloubky 1000 mm</t>
  </si>
  <si>
    <t>-501600818</t>
  </si>
  <si>
    <t>894812339</t>
  </si>
  <si>
    <t>Příplatek k rourám revizní a čistící šachty z PP DN 600 za uříznutí šachtové roury</t>
  </si>
  <si>
    <t>-1237593179</t>
  </si>
  <si>
    <t>894812377</t>
  </si>
  <si>
    <t>Revizní a čistící šachta z PP DN 600 poklop litinový pro třídu zatížení D400 s teleskopickým adaptérem</t>
  </si>
  <si>
    <t>1471594404</t>
  </si>
  <si>
    <t>894812505</t>
  </si>
  <si>
    <t>Revizní a čistící šachta z PP typ DN 1000/200 šachtové dno průtočné 30°, 60°, 90°</t>
  </si>
  <si>
    <t>-259568681</t>
  </si>
  <si>
    <t>894812506</t>
  </si>
  <si>
    <t>Revizní a čistící šachta z PP typ DN 1000/200 šachtové dno sběrné 45°, 90°</t>
  </si>
  <si>
    <t>978734977</t>
  </si>
  <si>
    <t>894812521</t>
  </si>
  <si>
    <t>Revizní a čistící šachta z PP DN 1000 šachtová roura korugovaná světlé hloubky 1200 mm</t>
  </si>
  <si>
    <t>-1325417541</t>
  </si>
  <si>
    <t>894812529</t>
  </si>
  <si>
    <t>Příplatek k rourám revizní a čistící šachty z PP DN 1000 za uříznutí šachtové skruže</t>
  </si>
  <si>
    <t>-309926410</t>
  </si>
  <si>
    <t>894812553</t>
  </si>
  <si>
    <t>Revizní a čistící šachta z PP DN 1000 poklop litinový pro třídu zatížení D400 na teleskopickém adaptéru</t>
  </si>
  <si>
    <t>-1972511377</t>
  </si>
  <si>
    <t>894812612</t>
  </si>
  <si>
    <t>Vyříznutí a utěsnění otvoru ve stěně šachty DN 160</t>
  </si>
  <si>
    <t>-2000549705</t>
  </si>
  <si>
    <t>894812613</t>
  </si>
  <si>
    <t>Vyříznutí a utěsnění otvoru ve stěně šachty DN 200</t>
  </si>
  <si>
    <t>481045192</t>
  </si>
  <si>
    <t>899620121</t>
  </si>
  <si>
    <t>Obetonování plastové šachty z polypropylenu betonem prostým tř. C 12/15 otevřený výkop</t>
  </si>
  <si>
    <t>-959285578</t>
  </si>
  <si>
    <t>998276101</t>
  </si>
  <si>
    <t>Přesun hmot pro trubní vedení z trub z plastických hmot otevřený výkop</t>
  </si>
  <si>
    <t>-2118357032</t>
  </si>
  <si>
    <t>721</t>
  </si>
  <si>
    <t>Zdravotechnika - vnitřní kanalizace</t>
  </si>
  <si>
    <t>721173.R01</t>
  </si>
  <si>
    <t>Podtlaková kanalizace - kompletní dodávka podtlakového systému odvádění dešťových vod včetně montáže, potrubí kanalizační z PE dešťové podtlakové D 40-125 včeně tvarovek a upevnění</t>
  </si>
  <si>
    <t>Tržní cena 2025</t>
  </si>
  <si>
    <t>159702511</t>
  </si>
  <si>
    <t>"Potrubí D 40" 20</t>
  </si>
  <si>
    <t>"Potrubí D 50" 30</t>
  </si>
  <si>
    <t>"Potrubí D 56" 45</t>
  </si>
  <si>
    <t>"Potrubí D 63" 100</t>
  </si>
  <si>
    <t>"Potrubí D 75" 50</t>
  </si>
  <si>
    <t>"Potrubí D 110" 50</t>
  </si>
  <si>
    <t>"Potrubí D 125" 5</t>
  </si>
  <si>
    <t>721173.R012</t>
  </si>
  <si>
    <t>Potrubí kanalizační z PVC SN 8 svodné DN 110</t>
  </si>
  <si>
    <t>-1130708766</t>
  </si>
  <si>
    <t>721173.R02</t>
  </si>
  <si>
    <t>Izolace potrubí z kamenné vaty tl. 20 mm pro podtlakové potrubí D 40-125</t>
  </si>
  <si>
    <t>978452388</t>
  </si>
  <si>
    <t>721173.R021</t>
  </si>
  <si>
    <t>Potrubí kanalizační z PVC SN 8 svodné DN 160</t>
  </si>
  <si>
    <t>-1517690512</t>
  </si>
  <si>
    <t>721173.R03</t>
  </si>
  <si>
    <t>Potrubí kanalizační z PVC SN 4 svodné DN 160 - Chránička</t>
  </si>
  <si>
    <t>-2069274407</t>
  </si>
  <si>
    <t>721173.R031</t>
  </si>
  <si>
    <t>Potrubí kanalizační z PVC SN 8 svodné DN 200</t>
  </si>
  <si>
    <t>-304984731</t>
  </si>
  <si>
    <t>721173.R04</t>
  </si>
  <si>
    <t>Potrubí kanalizační z PVC SN 4 svodné DN 200 - Chránička</t>
  </si>
  <si>
    <t>-1440916308</t>
  </si>
  <si>
    <t>721173.R05</t>
  </si>
  <si>
    <t>Potrubí kanalizační z PVC SN 4 svodné DN 250 - Chránička</t>
  </si>
  <si>
    <t>-876607057</t>
  </si>
  <si>
    <t>721173401</t>
  </si>
  <si>
    <t>Potrubí kanalizační z PVC SN 4 svodné DN 110</t>
  </si>
  <si>
    <t>-1247733156</t>
  </si>
  <si>
    <t>11+8+4+3+1+5+8+1</t>
  </si>
  <si>
    <t>721173402</t>
  </si>
  <si>
    <t>Potrubí kanalizační z PVC SN 4 svodné DN 125</t>
  </si>
  <si>
    <t>1037166621</t>
  </si>
  <si>
    <t>16+2+17+2+14+6+21+7+15+20</t>
  </si>
  <si>
    <t>721173403</t>
  </si>
  <si>
    <t>Potrubí kanalizační z PVC SN 4 svodné DN 160</t>
  </si>
  <si>
    <t>1689875740</t>
  </si>
  <si>
    <t>8+8+2+8+30+10+7</t>
  </si>
  <si>
    <t>721173404</t>
  </si>
  <si>
    <t>Potrubí kanalizační z PVC SN 4 svodné DN 200</t>
  </si>
  <si>
    <t>1211624913</t>
  </si>
  <si>
    <t>23+17</t>
  </si>
  <si>
    <t>721174041</t>
  </si>
  <si>
    <t>Potrubí kanalizační z PP připojovací DN 32</t>
  </si>
  <si>
    <t>-222731313</t>
  </si>
  <si>
    <t>721174042</t>
  </si>
  <si>
    <t>Potrubí kanalizační z PP připojovací DN 40</t>
  </si>
  <si>
    <t>1496691036</t>
  </si>
  <si>
    <t>41+6+45+103+6+141+12+14+90+8+1+5+14</t>
  </si>
  <si>
    <t>721174043</t>
  </si>
  <si>
    <t>Potrubí kanalizační z PP připojovací DN 50</t>
  </si>
  <si>
    <t>-342497699</t>
  </si>
  <si>
    <t>6+7+6+2+8+1+1+3+7+2+1+16+16+6+1+18+5+10+1+1+8+3+15+4</t>
  </si>
  <si>
    <t>721174044</t>
  </si>
  <si>
    <t>Potrubí kanalizační z PP připojovací DN 75</t>
  </si>
  <si>
    <t>-1123338444</t>
  </si>
  <si>
    <t>721174045</t>
  </si>
  <si>
    <t>Potrubí kanalizační z PP připojovací DN 110</t>
  </si>
  <si>
    <t>-421509156</t>
  </si>
  <si>
    <t>1+7+8+2+5+5+1+14+10+6+1+6+1+2+2+1</t>
  </si>
  <si>
    <t>721175203</t>
  </si>
  <si>
    <t>Potrubí kanalizační z PP připojovací odhlučněné třívrstvé DN 50</t>
  </si>
  <si>
    <t>-1097989430</t>
  </si>
  <si>
    <t>2+1+6+2+2+10+7+1+3+10+118</t>
  </si>
  <si>
    <t>721175211</t>
  </si>
  <si>
    <t>Potrubí kanalizační z PP odpadní odhlučněné třívrstvé DN 75</t>
  </si>
  <si>
    <t>982054398</t>
  </si>
  <si>
    <t>7+4+7+5+5+4+33</t>
  </si>
  <si>
    <t>721175212</t>
  </si>
  <si>
    <t>Potrubí kanalizační z PP odpadní odhlučněné třívrstvé DN 110</t>
  </si>
  <si>
    <t>796411370</t>
  </si>
  <si>
    <t>10+1+1+8+6+7+6+3+3+13+1+3+2+3+2+1+5+2+202+27</t>
  </si>
  <si>
    <t>721175223</t>
  </si>
  <si>
    <t>Potrubí kanalizační z PP svodné odhlučněné třívrstvé DN 125</t>
  </si>
  <si>
    <t>317607278</t>
  </si>
  <si>
    <t>721175224</t>
  </si>
  <si>
    <t>Potrubí kanalizační z PP svodné odhlučněné třívrstvé DN 160</t>
  </si>
  <si>
    <t>-1459240825</t>
  </si>
  <si>
    <t>721194103</t>
  </si>
  <si>
    <t>Vyvedení a upevnění odpadních výpustek DN 32</t>
  </si>
  <si>
    <t>-512750832</t>
  </si>
  <si>
    <t>721194104</t>
  </si>
  <si>
    <t>Vyvedení a upevnění odpadních výpustek DN 40</t>
  </si>
  <si>
    <t>-1340177328</t>
  </si>
  <si>
    <t>83+3+22+2</t>
  </si>
  <si>
    <t>-429029012</t>
  </si>
  <si>
    <t>721194105</t>
  </si>
  <si>
    <t>Vyvedení a upevnění odpadních výpustek DN 50</t>
  </si>
  <si>
    <t>-1969699123</t>
  </si>
  <si>
    <t>12+2</t>
  </si>
  <si>
    <t>721194109</t>
  </si>
  <si>
    <t>Vyvedení a upevnění odpadních výpustek DN 110</t>
  </si>
  <si>
    <t>1126106989</t>
  </si>
  <si>
    <t>60+5</t>
  </si>
  <si>
    <t>881126148</t>
  </si>
  <si>
    <t>721211.R01</t>
  </si>
  <si>
    <t>Žlab s nerezovou hranou 7m, mřížka nerezová, včetně odtoku DN 110</t>
  </si>
  <si>
    <t>53654143</t>
  </si>
  <si>
    <t>721211.R011</t>
  </si>
  <si>
    <t>Vtok terasový s vodorovným stavitelným odtokem DN 110 se suchou klapkou pro odvodnění anglických dvorků</t>
  </si>
  <si>
    <t>4495196</t>
  </si>
  <si>
    <t>721211.R02</t>
  </si>
  <si>
    <t>Přečerpávací stanice (šachta, čerpadlo s plovákovým spínačem, rozvaděč, alarm) 0,55 kW, 50 l/m, 230V/50Hz</t>
  </si>
  <si>
    <t>-1630557521</t>
  </si>
  <si>
    <t>721211.R03</t>
  </si>
  <si>
    <t>Stanice na využití dešťových vod, 2x frekvenční měnič, podávací čerpadlo, hladinový senzor do AN, rozvaděč, 2x nerezové čerpadlo 0,91 kW, 230V50Hz, 130l/m výtlačná výška 30m</t>
  </si>
  <si>
    <t>1393414288</t>
  </si>
  <si>
    <t>721211.R04</t>
  </si>
  <si>
    <t>Přečerpávací stanice na přepadu do kanalizace ze stanice na využití dešťových vod, 0,42 kW, 20 l/m, výtlačná výška 4m, 230V/50Hz</t>
  </si>
  <si>
    <t>1576766799</t>
  </si>
  <si>
    <t>721211.R05</t>
  </si>
  <si>
    <t>Ponorné čerpadlo s integrovaným plovákem, 0,37 kW, 20 l/m, výtlačná výška 4m, 230V/50Hz</t>
  </si>
  <si>
    <t>371548164</t>
  </si>
  <si>
    <t>721211402</t>
  </si>
  <si>
    <t>Vpusť podlahová s vodorovným odtokem DN 40/50 s automatickým vztlakovým uzávěrem mřížka nerez 115x115</t>
  </si>
  <si>
    <t>-190197436</t>
  </si>
  <si>
    <t>721233.R01</t>
  </si>
  <si>
    <t>Podtlaková kanalizace - střešní vtok s vyhříváním svislý odtok DN 75 včetně ztužující desky s těsněním pro uchycení parozábrany</t>
  </si>
  <si>
    <t>-960278581</t>
  </si>
  <si>
    <t>721263.R01</t>
  </si>
  <si>
    <t>Klapka zpětná polypropylen PP s automatickým uzávěrem DN 50</t>
  </si>
  <si>
    <t>-1258359598</t>
  </si>
  <si>
    <t>721273152</t>
  </si>
  <si>
    <t>Hlavice ventilační polypropylen PP DN 75</t>
  </si>
  <si>
    <t>42556943</t>
  </si>
  <si>
    <t>721273153</t>
  </si>
  <si>
    <t>Hlavice ventilační polypropylen PP DN 110</t>
  </si>
  <si>
    <t>2086161529</t>
  </si>
  <si>
    <t>721274121</t>
  </si>
  <si>
    <t>Přivzdušňovací ventil vnitřní odpadních potrubí DN od 32 do 50</t>
  </si>
  <si>
    <t>-166355459</t>
  </si>
  <si>
    <t>721290111</t>
  </si>
  <si>
    <t>Zkouška těsnosti potrubí kanalizace vodou DN do 125</t>
  </si>
  <si>
    <t>1244875558</t>
  </si>
  <si>
    <t>300+41+120+73+40+7+486+148+3+72+162+65+306+16+10+34</t>
  </si>
  <si>
    <t>721290112</t>
  </si>
  <si>
    <t>Zkouška těsnosti potrubí kanalizace vodou DN 150/DN 200</t>
  </si>
  <si>
    <t>688378633</t>
  </si>
  <si>
    <t>73+40+10</t>
  </si>
  <si>
    <t>998721203</t>
  </si>
  <si>
    <t>Přesun hmot procentní pro vnitřní kanalizaci v objektech v přes 12 do 24 m</t>
  </si>
  <si>
    <t>-59759624</t>
  </si>
  <si>
    <t>998721292</t>
  </si>
  <si>
    <t>Příplatek k přesunu hmot procentnímu pro vnitřní kanalizaci za zvětšený přesun do 100 m</t>
  </si>
  <si>
    <t>839553426</t>
  </si>
  <si>
    <t>722</t>
  </si>
  <si>
    <t>Zdravotechnika - vnitřní vodovod</t>
  </si>
  <si>
    <t>722130143</t>
  </si>
  <si>
    <t>Potrubí pro požární systém ocelové hladké pozinkované silnostěnné spojované lisováním DN 25</t>
  </si>
  <si>
    <t>1865978537</t>
  </si>
  <si>
    <t>722130144</t>
  </si>
  <si>
    <t>Potrubí pro požární systém ocelové hladké pozinkované silnostěnné spojované lisováním DN 32</t>
  </si>
  <si>
    <t>1625116997</t>
  </si>
  <si>
    <t>6+8+8+20+20+20+8+25+10+12+10-3</t>
  </si>
  <si>
    <t>722130145</t>
  </si>
  <si>
    <t>Potrubí pro požární systém ocelové hladké pozinkované silnostěnné spojované lisováním DN 40</t>
  </si>
  <si>
    <t>-1648884414</t>
  </si>
  <si>
    <t>16+13</t>
  </si>
  <si>
    <t>722130146</t>
  </si>
  <si>
    <t>Potrubí pro požární systém ocelové hladké pozinkované silnostěnné spojované lisováním DN 50</t>
  </si>
  <si>
    <t>1539775051</t>
  </si>
  <si>
    <t>15+68+53+13</t>
  </si>
  <si>
    <t>722173235</t>
  </si>
  <si>
    <t>Potrubí vodovodní plastové pevné PVC-C spoj lepením PN 25 do 70°C D 40x4,5 mm</t>
  </si>
  <si>
    <t>248118868</t>
  </si>
  <si>
    <t>722174007</t>
  </si>
  <si>
    <t>Potrubí vodovodní plastové PPR svar polyfúze PN 16 D 63x8,6 mm</t>
  </si>
  <si>
    <t>631837970</t>
  </si>
  <si>
    <t>"S" 8+10+10+4</t>
  </si>
  <si>
    <t>"T" 17+7</t>
  </si>
  <si>
    <t>722174022</t>
  </si>
  <si>
    <t>Potrubí vodovodní plastové PPR svar polyfúze PN 20 D 20x3,4 mm</t>
  </si>
  <si>
    <t>-1624691611</t>
  </si>
  <si>
    <t>"S" 100+99+40+40+49+5+3+14</t>
  </si>
  <si>
    <t>"T" 269+167+14</t>
  </si>
  <si>
    <t>722174023</t>
  </si>
  <si>
    <t>Potrubí vodovodní plastové PPR svar polyfúze PN 20 D 25x4,2 mm</t>
  </si>
  <si>
    <t>543746809</t>
  </si>
  <si>
    <t>"S" 151+86</t>
  </si>
  <si>
    <t>"T" 263</t>
  </si>
  <si>
    <t>722174024</t>
  </si>
  <si>
    <t>Potrubí vodovodní plastové PPR svar polyfúze PN 20 D 32x5,4 mm</t>
  </si>
  <si>
    <t>-1651009861</t>
  </si>
  <si>
    <t>"S" 78</t>
  </si>
  <si>
    <t>"T" 179</t>
  </si>
  <si>
    <t>722174025</t>
  </si>
  <si>
    <t>Potrubí vodovodní plastové PPR svar polyfúze PN 20 D 40x6,7 mm</t>
  </si>
  <si>
    <t>489248956</t>
  </si>
  <si>
    <t>"S" 264</t>
  </si>
  <si>
    <t>"T"28</t>
  </si>
  <si>
    <t>722174026</t>
  </si>
  <si>
    <t>Potrubí vodovodní plastové PPR svar polyfúze PN 20 D 50x8,4 mm</t>
  </si>
  <si>
    <t>-882256358</t>
  </si>
  <si>
    <t>"S" 18+65+52</t>
  </si>
  <si>
    <t>"T" 65+52</t>
  </si>
  <si>
    <t>722181231</t>
  </si>
  <si>
    <t>Ochrana vodovodního potrubí přilepenými termoizolačními trubicemi z PE tl přes 9 do 13 mm DN do 22 mm</t>
  </si>
  <si>
    <t>-582515604</t>
  </si>
  <si>
    <t>722181232</t>
  </si>
  <si>
    <t>Ochrana vodovodního potrubí přilepenými termoizolačními trubicemi z PE tl přes 9 do 13 mm DN přes 22 do 45 mm</t>
  </si>
  <si>
    <t>1385123314</t>
  </si>
  <si>
    <t>237+78+264</t>
  </si>
  <si>
    <t>722181233</t>
  </si>
  <si>
    <t>Ochrana vodovodního potrubí přilepenými termoizolačními trubicemi z PE tl přes 9 do 13 mm DN přes 45 do 63 mm</t>
  </si>
  <si>
    <t>-269897689</t>
  </si>
  <si>
    <t>722181241</t>
  </si>
  <si>
    <t>Ochrana vodovodního potrubí přilepenými termoizolačními trubicemi z PE tl přes 13 do 20 mm DN do 22 mm</t>
  </si>
  <si>
    <t>-1197729744</t>
  </si>
  <si>
    <t>722181242</t>
  </si>
  <si>
    <t>Ochrana vodovodního potrubí přilepenými termoizolačními trubicemi z PE tl přes 13 do 20 mm DN přes 22 do 45 mm</t>
  </si>
  <si>
    <t>-1980457342</t>
  </si>
  <si>
    <t>263+179+28</t>
  </si>
  <si>
    <t>722181243</t>
  </si>
  <si>
    <t>Ochrana vodovodního potrubí přilepenými termoizolačními trubicemi z PE tl přes 13 do 20 mm DN přes 45 do 63 mm</t>
  </si>
  <si>
    <t>-1045280200</t>
  </si>
  <si>
    <t>722182011</t>
  </si>
  <si>
    <t>Podpůrný žlab pro potrubí D 20</t>
  </si>
  <si>
    <t>1213678456</t>
  </si>
  <si>
    <t>97+167+20</t>
  </si>
  <si>
    <t>722182012</t>
  </si>
  <si>
    <t>Podpůrný žlab pro potrubí D 25</t>
  </si>
  <si>
    <t>784760420</t>
  </si>
  <si>
    <t>86+92</t>
  </si>
  <si>
    <t>722182013</t>
  </si>
  <si>
    <t>Podpůrný žlab pro potrubí D 32</t>
  </si>
  <si>
    <t>-963435819</t>
  </si>
  <si>
    <t>9+126</t>
  </si>
  <si>
    <t>722182014</t>
  </si>
  <si>
    <t>Podpůrný žlab pro potrubí D 40</t>
  </si>
  <si>
    <t>1172749272</t>
  </si>
  <si>
    <t>21+166</t>
  </si>
  <si>
    <t>722182015</t>
  </si>
  <si>
    <t>Podpůrný žlab pro potrubí D 50</t>
  </si>
  <si>
    <t>936349194</t>
  </si>
  <si>
    <t>18+65+52+65</t>
  </si>
  <si>
    <t>722182016</t>
  </si>
  <si>
    <t>Podpůrný žlab pro potrubí D 63</t>
  </si>
  <si>
    <t>-1126399122</t>
  </si>
  <si>
    <t>25+17</t>
  </si>
  <si>
    <t>722190401</t>
  </si>
  <si>
    <t>Vyvedení a upevnění výpustku DN do 25</t>
  </si>
  <si>
    <t>267983848</t>
  </si>
  <si>
    <t>166+24+6+84+4+60+22+4+7+10+4</t>
  </si>
  <si>
    <t>-1388862795</t>
  </si>
  <si>
    <t>722220.R01</t>
  </si>
  <si>
    <t>PE elektrospojka DN 63 / G 2" s kovovým vnitřním závitem</t>
  </si>
  <si>
    <t>-759988424</t>
  </si>
  <si>
    <t>722220.R02</t>
  </si>
  <si>
    <t>PE elektrospojka DN 40 / G 5/4" s kovovým vnitřním závitem</t>
  </si>
  <si>
    <t>-1712645563</t>
  </si>
  <si>
    <t>722220111</t>
  </si>
  <si>
    <t>Nástěnka pro výtokový ventil G 1/2" s jedním závitem</t>
  </si>
  <si>
    <t>-1285466768</t>
  </si>
  <si>
    <t>-55344296</t>
  </si>
  <si>
    <t>722220231</t>
  </si>
  <si>
    <t>Přechodka dGK PPR PN 20 D 20 x G 1/2" s kovovým vnitřním závitem</t>
  </si>
  <si>
    <t>72541267</t>
  </si>
  <si>
    <t>722220232</t>
  </si>
  <si>
    <t>Přechodka dGK PPR PN 20 D 25 x G 3/4" s kovovým vnitřním závitem</t>
  </si>
  <si>
    <t>137296092</t>
  </si>
  <si>
    <t>722220233</t>
  </si>
  <si>
    <t>Přechodka dGK PPR PN 20 D 32 x G 1" s kovovým vnitřním závitem</t>
  </si>
  <si>
    <t>22580625</t>
  </si>
  <si>
    <t>722220234</t>
  </si>
  <si>
    <t>Přechodka dGK PPR PN 20 D 40 x G 5/4" s kovovým vnitřním závitem</t>
  </si>
  <si>
    <t>-1898949759</t>
  </si>
  <si>
    <t>722220235</t>
  </si>
  <si>
    <t>Přechodka dGK PPR PN 20 D 50 x G 6/4" s kovovým vnitřním závitem</t>
  </si>
  <si>
    <t>-1617198024</t>
  </si>
  <si>
    <t>722220236</t>
  </si>
  <si>
    <t>Přechodka dGK PPR PN 20 D 63 x G 2" s kovovým vnitřním závitem</t>
  </si>
  <si>
    <t>-1007757422</t>
  </si>
  <si>
    <t>722221135</t>
  </si>
  <si>
    <t>Ventil výtokový G 3/4" s jedním závitem</t>
  </si>
  <si>
    <t>-1699247465</t>
  </si>
  <si>
    <t>722224.R01</t>
  </si>
  <si>
    <t>Kulový kohout zahradní protizámrzný G 1/2" - 3/4"</t>
  </si>
  <si>
    <t>1201082473</t>
  </si>
  <si>
    <t>722224116</t>
  </si>
  <si>
    <t>Kohout plnicí nebo vypouštěcí G 3/4" PN 10 s jedním závitem</t>
  </si>
  <si>
    <t>1928358346</t>
  </si>
  <si>
    <t>722230106</t>
  </si>
  <si>
    <t>Ventil přímý G 2" se dvěma závity</t>
  </si>
  <si>
    <t>1353491599</t>
  </si>
  <si>
    <t>722230116</t>
  </si>
  <si>
    <t>Ventil přímý G 2" s odvodněním a dvěma závity</t>
  </si>
  <si>
    <t>-1791570746</t>
  </si>
  <si>
    <t>722231.r01</t>
  </si>
  <si>
    <t xml:space="preserve">Ventil cirkulační vyvažovací G 1/2" </t>
  </si>
  <si>
    <t>-1595334368</t>
  </si>
  <si>
    <t>722231.R02</t>
  </si>
  <si>
    <t xml:space="preserve">Ventil cirkulační vyvažovací G 3/4" </t>
  </si>
  <si>
    <t>-2002811532</t>
  </si>
  <si>
    <t>722231.R03</t>
  </si>
  <si>
    <t xml:space="preserve">Ventil cirkulační vyvažovací G 1" </t>
  </si>
  <si>
    <t>-538145649</t>
  </si>
  <si>
    <t>722231.R04</t>
  </si>
  <si>
    <t>Ventil zpětný G 2" dle ČSN EN 1717 typ EA pro požární vodovod</t>
  </si>
  <si>
    <t>94811298</t>
  </si>
  <si>
    <t>722231075</t>
  </si>
  <si>
    <t>Ventil zpětný mosazný G 5/4" PN 10 do 110°C se dvěma závity</t>
  </si>
  <si>
    <t>-2014000289</t>
  </si>
  <si>
    <t>722231077</t>
  </si>
  <si>
    <t>Ventil zpětný mosazný G 2" PN 10 do 110°C se dvěma závity</t>
  </si>
  <si>
    <t>-40137880</t>
  </si>
  <si>
    <t>722231206</t>
  </si>
  <si>
    <t>Ventil redukční mosazný G 2" PN 6 do 25°C s 2x vnitřním závitem bez manometru</t>
  </si>
  <si>
    <t>-263816653</t>
  </si>
  <si>
    <t>722231222</t>
  </si>
  <si>
    <t>Ventil pojistný mosazný G 3/4" PN 6 do 100°C k bojleru s vnitřním x vnějším závitem</t>
  </si>
  <si>
    <t>-905955345</t>
  </si>
  <si>
    <t>722232122</t>
  </si>
  <si>
    <t>Kohout kulový přímý G 1/2" PN 42 do 185°C plnoprůtokový vnitřní závit</t>
  </si>
  <si>
    <t>252678869</t>
  </si>
  <si>
    <t>722232123</t>
  </si>
  <si>
    <t>Kohout kulový přímý G 3/4" PN 42 do 185°C plnoprůtokový vnitřní závit</t>
  </si>
  <si>
    <t>991808143</t>
  </si>
  <si>
    <t>722232124</t>
  </si>
  <si>
    <t>Kohout kulový přímý G 1" PN 42 do 185°C plnoprůtokový vnitřní závit</t>
  </si>
  <si>
    <t>-1336155488</t>
  </si>
  <si>
    <t>722232125</t>
  </si>
  <si>
    <t>Kohout kulový přímý G 5/4" PN 42 do 185°C plnoprůtokový vnitřní závit</t>
  </si>
  <si>
    <t>1249961485</t>
  </si>
  <si>
    <t>808821067</t>
  </si>
  <si>
    <t>722232126</t>
  </si>
  <si>
    <t>Kohout kulový přímý G 6/4" PN 42 do 185°C plnoprůtokový vnitřní závit</t>
  </si>
  <si>
    <t>-732370249</t>
  </si>
  <si>
    <t>722232127</t>
  </si>
  <si>
    <t>Kohout kulový přímý G 2" PN 42 do 185°C plnoprůtokový vnitřní závit</t>
  </si>
  <si>
    <t>-561105649</t>
  </si>
  <si>
    <t>722234266</t>
  </si>
  <si>
    <t>Filtr mosazný G 5/4" PN 20 do 80°C s 2x vnitřním závitem</t>
  </si>
  <si>
    <t>1753529183</t>
  </si>
  <si>
    <t>722234268</t>
  </si>
  <si>
    <t>Filtr mosazný G 2" PN 20 do 80°C s 2x vnitřním závitem</t>
  </si>
  <si>
    <t>1918142694</t>
  </si>
  <si>
    <t>722250143</t>
  </si>
  <si>
    <t>Hydrantový systém s tvarově stálou hadicí D 25 x 30 m prosklený</t>
  </si>
  <si>
    <t>-843498463</t>
  </si>
  <si>
    <t>722290.R01</t>
  </si>
  <si>
    <t>Zkouška těsnosti vodovodního požárního potrubí DN do 100</t>
  </si>
  <si>
    <t>-266554809</t>
  </si>
  <si>
    <t>13+144+29+149</t>
  </si>
  <si>
    <t>722290234</t>
  </si>
  <si>
    <t>Proplach a dezinfekce vodovodního potrubí DN do 80</t>
  </si>
  <si>
    <t>-1960827495</t>
  </si>
  <si>
    <t>56+800+500+257+292+252</t>
  </si>
  <si>
    <t>722290246</t>
  </si>
  <si>
    <t>Zkouška těsnosti vodovodního potrubí plastového DN do 40</t>
  </si>
  <si>
    <t>859278723</t>
  </si>
  <si>
    <t>800+500+257+292</t>
  </si>
  <si>
    <t>722290249</t>
  </si>
  <si>
    <t>Zkouška těsnosti vodovodního potrubí plastového DN přes 40 do 90</t>
  </si>
  <si>
    <t>-758780044</t>
  </si>
  <si>
    <t>56+252</t>
  </si>
  <si>
    <t>998722203</t>
  </si>
  <si>
    <t>Přesun hmot procentní pro vnitřní vodovod v objektech v přes 12 do 24 m</t>
  </si>
  <si>
    <t>1470013311</t>
  </si>
  <si>
    <t>998722292</t>
  </si>
  <si>
    <t>Příplatek k přesunu hmot procentnímu pro vnitřní vodovod za zvětšený přesun do 100 m</t>
  </si>
  <si>
    <t>-1322187078</t>
  </si>
  <si>
    <t>724</t>
  </si>
  <si>
    <t>Zdravotechnika - strojní vybavení</t>
  </si>
  <si>
    <t>724233005</t>
  </si>
  <si>
    <t>Nádoba expanzní tlaková pro akumulační ohřev TV s membránou závitové připojení PN 0,8 o objemu 25 l</t>
  </si>
  <si>
    <t>439425586</t>
  </si>
  <si>
    <t>732421.R01</t>
  </si>
  <si>
    <t>Elektronické cirkulační čerpadlo pro použití cirkulaci TUV, připojení DN25, automatická regulace</t>
  </si>
  <si>
    <t>2025417305</t>
  </si>
  <si>
    <t>734411101</t>
  </si>
  <si>
    <t>Teploměr technický s pevným stonkem a jímkou zadní připojení průměr 63 mm délky 50 mm</t>
  </si>
  <si>
    <t>-1082011954</t>
  </si>
  <si>
    <t>725</t>
  </si>
  <si>
    <t>Zdravotechnika - zařizovací předměty</t>
  </si>
  <si>
    <t>725112022</t>
  </si>
  <si>
    <t>Klozet keramický závěsný na nosné stěny odpad vodorovný</t>
  </si>
  <si>
    <t>-1843621903</t>
  </si>
  <si>
    <t>725112023</t>
  </si>
  <si>
    <t>Klozet keramický závěsný na nosné stěny pro handicapované odpad vodorovný</t>
  </si>
  <si>
    <t>-549672404</t>
  </si>
  <si>
    <t>725121529</t>
  </si>
  <si>
    <t>Pisoárový záchodek automatický s teplotním spínačem</t>
  </si>
  <si>
    <t>24731115</t>
  </si>
  <si>
    <t>725211603</t>
  </si>
  <si>
    <t>Umyvadlo keramické bílé šířky 600 mm bez krytu na sifon připevněné na stěnu šrouby</t>
  </si>
  <si>
    <t>-1847046804</t>
  </si>
  <si>
    <t xml:space="preserve">63" ostatní umyvadla </t>
  </si>
  <si>
    <t>725211681</t>
  </si>
  <si>
    <t>Umyvadlo keramické bílé zdravotní šířky 640 mm připevněné na stěnu šrouby</t>
  </si>
  <si>
    <t>931195935</t>
  </si>
  <si>
    <t>725231203</t>
  </si>
  <si>
    <t>Bidet bez armatur výtokových keramický závěsný se zápachovou uzávěrkou</t>
  </si>
  <si>
    <t>-921333069</t>
  </si>
  <si>
    <t>725241112</t>
  </si>
  <si>
    <t>Vanička sprchová akrylátová čtvercová 900x900 mm</t>
  </si>
  <si>
    <t>1124275198</t>
  </si>
  <si>
    <t>725241125</t>
  </si>
  <si>
    <t>Vanička sprchová akrylátová obdélníková 1000x900 mm</t>
  </si>
  <si>
    <t>454964120</t>
  </si>
  <si>
    <t>725244153</t>
  </si>
  <si>
    <t>Dveře sprchové polorámové skleněné tl. 6 mm otvíravé dvoukřídlové do niky na vaničku šířky 900 mm</t>
  </si>
  <si>
    <t>274407204</t>
  </si>
  <si>
    <t>725244312</t>
  </si>
  <si>
    <t>Zástěna sprchová rámová se skleněnou výplní tl. 4 a 5 mm dveře posuvné jednodílné do niky na vaničku šířky 1000 mm</t>
  </si>
  <si>
    <t>-1806404883</t>
  </si>
  <si>
    <t>725291669</t>
  </si>
  <si>
    <t>Montáž madla invalidního krakorcového</t>
  </si>
  <si>
    <t>813363233</t>
  </si>
  <si>
    <t>55147062</t>
  </si>
  <si>
    <t>madlo invalidní krakorcové bílé 600mm</t>
  </si>
  <si>
    <t>2002953400</t>
  </si>
  <si>
    <t>725291670</t>
  </si>
  <si>
    <t>Montáž madla invalidního krakorcového sklopného</t>
  </si>
  <si>
    <t>973381229</t>
  </si>
  <si>
    <t>55147060</t>
  </si>
  <si>
    <t>madlo invalidní krakorcové sklopné bílé 600mm</t>
  </si>
  <si>
    <t>-499446813</t>
  </si>
  <si>
    <t>725311121</t>
  </si>
  <si>
    <t>Dřez jednoduchý nerezový se zápachovou uzávěrkou s odkapávací plochou 560x480 mm a miskou</t>
  </si>
  <si>
    <t>1817207575</t>
  </si>
  <si>
    <t>725331112</t>
  </si>
  <si>
    <t>Výlevka bez výtokových armatur keramická se sklopnou plastovou mřížkou závěsná výšky 500 mm</t>
  </si>
  <si>
    <t>-1179938248</t>
  </si>
  <si>
    <t>725813111</t>
  </si>
  <si>
    <t>Ventil rohový bez připojovací trubičky nebo flexi hadičky G 1/2"</t>
  </si>
  <si>
    <t>-1979771844</t>
  </si>
  <si>
    <t>166+24+22+7+4</t>
  </si>
  <si>
    <t>-1064226068</t>
  </si>
  <si>
    <t>725821312</t>
  </si>
  <si>
    <t>Baterie dřezová nástěnná páková s otáčivým kulatým ústím a délkou ramínka 300 mm</t>
  </si>
  <si>
    <t>57477447</t>
  </si>
  <si>
    <t>"Výlevka" 5</t>
  </si>
  <si>
    <t>725821329</t>
  </si>
  <si>
    <t>Baterie dřezová stojánková páková s vytahovací sprškou</t>
  </si>
  <si>
    <t>1026702878</t>
  </si>
  <si>
    <t>725822.R01</t>
  </si>
  <si>
    <t>Baterie umyvadlová stojánková páková bez výpusti s prodlouženým ovládáním pro tělesně postižené</t>
  </si>
  <si>
    <t>-55831392</t>
  </si>
  <si>
    <t>725822611</t>
  </si>
  <si>
    <t>Baterie umyvadlová stojánková páková bez výpusti</t>
  </si>
  <si>
    <t>-1900326941</t>
  </si>
  <si>
    <t>725823.R01</t>
  </si>
  <si>
    <t>Podomítková bidetová baterie se sprškou</t>
  </si>
  <si>
    <t>2070337179</t>
  </si>
  <si>
    <t>725823111</t>
  </si>
  <si>
    <t>Baterie bidetové stojánkové pákové bez výpusti</t>
  </si>
  <si>
    <t>-1733921673</t>
  </si>
  <si>
    <t>725849411</t>
  </si>
  <si>
    <t>Montáž baterie sprchové nástěnná s nastavitelnou výškou sprchy</t>
  </si>
  <si>
    <t>288921185</t>
  </si>
  <si>
    <t>55145590</t>
  </si>
  <si>
    <t>baterie sprchová páková včetně sprchové soupravy 150mm chrom</t>
  </si>
  <si>
    <t>-1944460244</t>
  </si>
  <si>
    <t>725849412</t>
  </si>
  <si>
    <t>Montáž baterie sprchové nástěnné s pevnou výškou sprchy</t>
  </si>
  <si>
    <t>-1014266778</t>
  </si>
  <si>
    <t>725861102</t>
  </si>
  <si>
    <t>Zápachová uzávěrka pro umyvadla DN 40</t>
  </si>
  <si>
    <t>1419763905</t>
  </si>
  <si>
    <t>725861312</t>
  </si>
  <si>
    <t>Zápachová uzávěrka pro umyvadlo DN 40 podomítková</t>
  </si>
  <si>
    <t>-1268464087</t>
  </si>
  <si>
    <t>725862103</t>
  </si>
  <si>
    <t>Zápachová uzávěrka pro dřezy DN 40/50</t>
  </si>
  <si>
    <t>1057735458</t>
  </si>
  <si>
    <t>725863311</t>
  </si>
  <si>
    <t>Zápachová uzávěrka pro bidety DN 40</t>
  </si>
  <si>
    <t>-489106129</t>
  </si>
  <si>
    <t>725865.R01</t>
  </si>
  <si>
    <t>Zápachová uzávěrka pro odvod kondenzátu s mechanickým uzávěrem DN 32/40</t>
  </si>
  <si>
    <t>1542893701</t>
  </si>
  <si>
    <t>725865.R02</t>
  </si>
  <si>
    <t>Zápachová uzávěrka podomítková pro odvod kondenzátu z klimatizačního zařízení s mechanickým uzávěrem DN 32</t>
  </si>
  <si>
    <t>-1777969556</t>
  </si>
  <si>
    <t>725865.R03</t>
  </si>
  <si>
    <t>Zápachová uzávěrka (nálevka) s mechanickým uzávěrem na úkapy z pojistného ventilu DN 32</t>
  </si>
  <si>
    <t>-458001901</t>
  </si>
  <si>
    <t>725865311</t>
  </si>
  <si>
    <t>Zápachová uzávěrka sprchových van DN 40/50 s kulovým kloubem na odtoku</t>
  </si>
  <si>
    <t>-1771014714</t>
  </si>
  <si>
    <t>725865411</t>
  </si>
  <si>
    <t>Zápachová uzávěrka pisoárová DN 32/40</t>
  </si>
  <si>
    <t>-2064284322</t>
  </si>
  <si>
    <t>998725203</t>
  </si>
  <si>
    <t>Přesun hmot procentní pro zařizovací předměty v objektech v přes 12 do 24 m</t>
  </si>
  <si>
    <t>1100657374</t>
  </si>
  <si>
    <t>998725292</t>
  </si>
  <si>
    <t>Příplatek k přesunu hmot procentnímu pro zařizovací předměty za zvětšený přesun do 100 m</t>
  </si>
  <si>
    <t>1068013268</t>
  </si>
  <si>
    <t>726</t>
  </si>
  <si>
    <t>Zdravotechnika - předstěnové instalace</t>
  </si>
  <si>
    <t>726131.R01</t>
  </si>
  <si>
    <t>Instalační předstěna pro výlevku závěsnou s ovládáním zepředu do lehkých stěn s kovovou kcí</t>
  </si>
  <si>
    <t>1201825388</t>
  </si>
  <si>
    <t>726131011</t>
  </si>
  <si>
    <t>Instalační předstěna pro bidet v 1120 mm do lehkých stěn s kovovou kcí</t>
  </si>
  <si>
    <t>559191324</t>
  </si>
  <si>
    <t>726131041</t>
  </si>
  <si>
    <t>Instalační předstěna pro klozet závěsný v 1120 mm s ovládáním zepředu do lehkých stěn s kovovou kcí</t>
  </si>
  <si>
    <t>149883280</t>
  </si>
  <si>
    <t>726131043</t>
  </si>
  <si>
    <t>Instalační předstěna pro klozet závěsný v 1120 mm s ovládáním zepředu pro postižené do stěn s kov kcí</t>
  </si>
  <si>
    <t>-1316295564</t>
  </si>
  <si>
    <t>726191001</t>
  </si>
  <si>
    <t>Zvukoizolační souprava pro klozet a bidet</t>
  </si>
  <si>
    <t>-1777776440</t>
  </si>
  <si>
    <t>726191002</t>
  </si>
  <si>
    <t>Souprava pro předstěnovou montáž</t>
  </si>
  <si>
    <t>-782025135</t>
  </si>
  <si>
    <t>998726213</t>
  </si>
  <si>
    <t>Přesun hmot procentní pro instalační prefabrikáty v objektech v přes 12 do 24 m</t>
  </si>
  <si>
    <t>-1186168255</t>
  </si>
  <si>
    <t>998726292</t>
  </si>
  <si>
    <t>Příplatek k přesunu hmot procentnímu pro instalační prefabrikáty za zvětšený přesun do 100 m</t>
  </si>
  <si>
    <t>-521937833</t>
  </si>
  <si>
    <t>HZS2211</t>
  </si>
  <si>
    <t>Hodinová zúčtovací sazba instalatér</t>
  </si>
  <si>
    <t>-552824452</t>
  </si>
  <si>
    <t>HZS2212</t>
  </si>
  <si>
    <t>Hodinová zúčtovací sazba instalatér odborný - napojení na stávající rozvody vody</t>
  </si>
  <si>
    <t>-279221510</t>
  </si>
  <si>
    <t>HZS2491</t>
  </si>
  <si>
    <t>Hodinová zúčtovací sazba dělník zednických výpomocí</t>
  </si>
  <si>
    <t>-663150001</t>
  </si>
  <si>
    <t>ZOKT - ZOKT</t>
  </si>
  <si>
    <t>Pol1</t>
  </si>
  <si>
    <t>Požární ventilátor, včetně klimatického krytu TECTUM-K a základové desky. Výrobky certifikovány dle ČSN 12101-3. N=4,0 kW, V=13,6 m3/s, F300. Základna pro kryt je nezateplená.</t>
  </si>
  <si>
    <t>Poznámka k položce:_x000D_
poz.: zateplení podsady zajišťuje stavba</t>
  </si>
  <si>
    <t>Pol2</t>
  </si>
  <si>
    <t>Montáž zařízení vč. Spojovacího materiálu</t>
  </si>
  <si>
    <t>Pol3</t>
  </si>
  <si>
    <t>Rozvaděč R-ZOKT EI30, umístěný v rozvodně m.č.: 0.06.</t>
  </si>
  <si>
    <t>Pol4</t>
  </si>
  <si>
    <t>Dopojení systému ZOKT do rozvaděče R-ZOKT</t>
  </si>
  <si>
    <t>Pol5</t>
  </si>
  <si>
    <t>Tlačítka pro spuštění a vypnutí PO ventilátorů</t>
  </si>
  <si>
    <t>VRN - VEDLEJŠÍ ROZPOČTOVÉ NÁKLADY</t>
  </si>
  <si>
    <t>NEDÍLNOU SOUČÁSTÍ ROZPOČTU JE PROJEKTOVÁ DOKUMENTACE! Soupis prací je sestaven s využitím položek Cenové soustavy ÚRS. Cenové a technické podmínky soustavy ÚRS, které nejsou součástí soupisu prací, jsou neomezeně dálkově k dispozici na www.cs-urs.cz. Položky soupisu prací, které nemají ve sloupci "Cenová soustava" uveden žádný údaj, nepochází s Cenové soustavy ÚRS.  Dodávka akce se předpokládá včetně kompletní montáže, dopravy, vnitrostaveništní manipulace, veškerého souvisejícího doplňkového, podružného a montážního materiálu tak, aby celé zařízení bylo funkční a splňovalo všechny předpisy, které se na ně vztahují. Při zpracování nabídky je nutné vycházet ze všech částí dokumentace (textové i grafické části, všech schémat a specifikace materiálu). Součástí ceny musí být veškeré náklady, aby cena byla konečná a zahrnovala celou dodávku a montáž akce. Všechny použité výrobky musí mít osvědčení o schválení k provozu v České republice. V průběhu provádění prací budou respektovány všechny příslušné platné předpisy a požadavky BOZP. Náklady vyplývající z jejich dodržení jsou součástí jednotkové ceny a nebudou zvlášť hrazeny. Veškeré práce budou provedeny úhledně, řádně a kvalitně řemeslným způsobem. Zařízení bude uvedeno do provozu až po provedení všech výchozích zkouškách (revizích) el. instalace a pod. O provedených zkouškách budou vystaveny protokoly. POVINNOSTÍ DODAVATELE JE PŘEKONTROLOVAT SPECIFIKACI MATERIÁLŮ A CHYBĚJÍCÍ MATERIÁL NEBO VÝKON DOPLNIT A OCENIT! Všechny R položky není li uvedeno jinak se počítají jako kompletní provedení vč. přesunu hmot a stavebních přípomocí. Rozpočet je zpracován dle projektové dokumentace a dle jejího předpokladu, v případě že se bude lišit skutečnost od PD bude účtováno dle zjišťovacích protokolů a skutečnosti na stavbě</t>
  </si>
  <si>
    <t>VRN - Vedlejší rozpočtové náklady</t>
  </si>
  <si>
    <t>Vedlejší rozpočtové náklady</t>
  </si>
  <si>
    <t>010001000</t>
  </si>
  <si>
    <t>Průzkumné, geodetické a projektové práce</t>
  </si>
  <si>
    <t>Kč</t>
  </si>
  <si>
    <t>1024</t>
  </si>
  <si>
    <t>-1812649997</t>
  </si>
  <si>
    <t xml:space="preserve">Poznámka k položce:_x000D_
Zaměření a vytýčení stávajících inženýrských sítí v místě stavby z hlediska jejich ochrany při provádění stavby a ochrana stávajících vedení a zařízení před poškozením. Zamřeění před a pod výstavbě geodetiký plány a pod _x000D_
veškeré dílenské dokumentace apod a veškeré projektové práce spojené se stavbou a kolaudací _x000D_
</t>
  </si>
  <si>
    <t>013294000R1</t>
  </si>
  <si>
    <t xml:space="preserve">Provedení finálního Blowerdoor testu </t>
  </si>
  <si>
    <t>1380633631</t>
  </si>
  <si>
    <t>Poznámka k položce:_x000D_
1 finálním měřením dokončené stavby. Okamžik, ,kdy bude proveden zkušební test bude vycházet z harmonogramu a dokončených částí díla a bude plně v režii zhotovitele.</t>
  </si>
  <si>
    <t>013294000R2</t>
  </si>
  <si>
    <t xml:space="preserve">Provedení průběžných Blowerdoor testů </t>
  </si>
  <si>
    <t>-1766361116</t>
  </si>
  <si>
    <t>Poznámka k položce:_x000D_
 uvažovat s 10ti měřeními v průběhu realizace -  Okamžik, ,kdy bude proveden zkušební test bude vycházet z harmonogramu a dokončených částí díla a bude plně v režii zhotovitele.</t>
  </si>
  <si>
    <t>030001000</t>
  </si>
  <si>
    <t>Zařízení staveniště</t>
  </si>
  <si>
    <t>592807381</t>
  </si>
  <si>
    <t xml:space="preserve">Poznámka k položce:_x000D_
Součástí předmětu plnění je mj. stanovení přechodné úpravy provozu, zajištění žádosti o zvláštní užívání komunikace, provedení přechodného dopravního značení po dobu stavby, zabezpečení staveniště např. _x000D_
zajištěním provizorních nájezdů a lávek v průběhu stavby, umístění výstražných tabulí a zábran, náklady na zařízení staveniště včetně odběru potřebných energií, likvidace odpadů, skládkovné, náklady na dopravu, vyhotovení geometrického plánu a geodetické dokumentace skutečného provedení včetně akceptačního protokolu, vyhotovení skutečného provedení stavby, vyhotovení dokladů potřebných pro předání díla např. revize, zkoušky (mj. hutnění), zaškolení a další práce, služby, dodávky a režijní náklady dle zadávací dokumentace._x000D_
_x000D_
Náklady spojené s vybudováním, provozem zařízení staveniště a veškeré dodržování předpisů apod _x000D_
</t>
  </si>
  <si>
    <t>040001000</t>
  </si>
  <si>
    <t>Inženýrská činnost</t>
  </si>
  <si>
    <t>-768427453</t>
  </si>
  <si>
    <t>060001000</t>
  </si>
  <si>
    <t>Územní vlivy</t>
  </si>
  <si>
    <t>2020312364</t>
  </si>
  <si>
    <t>070001000</t>
  </si>
  <si>
    <t>Provozní vlivy</t>
  </si>
  <si>
    <t>-2089128520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</si>
</sst>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
    <numFmt numFmtId="165" formatCode="dd\.mm\.yyyy"/>
    <numFmt numFmtId="166" formatCode="#,##0.00000"/>
  </numFmts>
  <fonts count="40">
    <font>
      <sz val="8"/>
      <name val="Arial CE"/>
      <family val="2"/>
    </font>
    <font>
      <sz val="10"/>
      <color rgb="FF969696"/>
      <name val="Arial CE"/>
    </font>
    <font>
      <sz val="10"/>
      <name val="Arial CE"/>
    </font>
    <font>
      <b/>
      <sz val="11"/>
      <name val="Arial CE"/>
    </font>
    <font>
      <b/>
      <sz val="12"/>
      <name val="Arial CE"/>
    </font>
    <font>
      <sz val="11"/>
      <name val="Arial CE"/>
    </font>
    <font>
      <sz val="12"/>
      <color rgb="FF003366"/>
      <name val="Arial CE"/>
    </font>
    <font>
      <sz val="10"/>
      <color rgb="FF003366"/>
      <name val="Arial CE"/>
    </font>
    <font>
      <sz val="8"/>
      <color rgb="FF003366"/>
      <name val="Arial CE"/>
    </font>
    <font>
      <sz val="8"/>
      <color rgb="FF505050"/>
      <name val="Arial CE"/>
    </font>
    <font>
      <sz val="8"/>
      <color rgb="FFFF0000"/>
      <name val="Arial CE"/>
    </font>
    <font>
      <sz val="8"/>
      <color rgb="FF800080"/>
      <name val="Arial CE"/>
    </font>
    <font>
      <sz val="8"/>
      <color rgb="FF0000A8"/>
      <name val="Arial CE"/>
    </font>
    <font>
      <sz val="8"/>
      <color rgb="FFFFFFFF"/>
      <name val="Arial CE"/>
    </font>
    <font>
      <b/>
      <sz val="14"/>
      <name val="Arial CE"/>
    </font>
    <font>
      <sz val="8"/>
      <color rgb="FF3366FF"/>
      <name val="Arial CE"/>
    </font>
    <font>
      <b/>
      <sz val="12"/>
      <color rgb="FF969696"/>
      <name val="Arial CE"/>
    </font>
    <font>
      <b/>
      <sz val="8"/>
      <color rgb="FF969696"/>
      <name val="Arial CE"/>
    </font>
    <font>
      <b/>
      <sz val="10"/>
      <name val="Arial CE"/>
    </font>
    <font>
      <b/>
      <sz val="10"/>
      <color rgb="FF969696"/>
      <name val="Arial CE"/>
    </font>
    <font>
      <b/>
      <sz val="10"/>
      <color rgb="FF464646"/>
      <name val="Arial CE"/>
    </font>
    <font>
      <sz val="12"/>
      <color rgb="FF969696"/>
      <name val="Arial CE"/>
    </font>
    <font>
      <sz val="8"/>
      <color rgb="FF969696"/>
      <name val="Arial CE"/>
    </font>
    <font>
      <sz val="9"/>
      <name val="Arial CE"/>
    </font>
    <font>
      <sz val="9"/>
      <color rgb="FF969696"/>
      <name val="Arial CE"/>
    </font>
    <font>
      <b/>
      <sz val="12"/>
      <color rgb="FF960000"/>
      <name val="Arial CE"/>
    </font>
    <font>
      <sz val="12"/>
      <name val="Arial CE"/>
    </font>
    <font>
      <sz val="18"/>
      <color theme="10"/>
      <name val="Wingdings 2"/>
    </font>
    <font>
      <b/>
      <sz val="11"/>
      <color rgb="FF003366"/>
      <name val="Arial CE"/>
    </font>
    <font>
      <sz val="11"/>
      <color rgb="FF003366"/>
      <name val="Arial CE"/>
    </font>
    <font>
      <sz val="11"/>
      <color rgb="FF969696"/>
      <name val="Arial CE"/>
    </font>
    <font>
      <sz val="10"/>
      <color rgb="FF3366FF"/>
      <name val="Arial CE"/>
    </font>
    <font>
      <b/>
      <sz val="12"/>
      <color rgb="FF800000"/>
      <name val="Arial CE"/>
    </font>
    <font>
      <sz val="8"/>
      <color rgb="FF960000"/>
      <name val="Arial CE"/>
    </font>
    <font>
      <b/>
      <sz val="8"/>
      <name val="Arial CE"/>
    </font>
    <font>
      <sz val="7"/>
      <color rgb="FF969696"/>
      <name val="Arial CE"/>
    </font>
    <font>
      <i/>
      <sz val="7"/>
      <color rgb="FF969696"/>
      <name val="Arial CE"/>
    </font>
    <font>
      <i/>
      <sz val="9"/>
      <color rgb="FF0000FF"/>
      <name val="Arial CE"/>
    </font>
    <font>
      <i/>
      <sz val="8"/>
      <color rgb="FF0000FF"/>
      <name val="Arial CE"/>
    </font>
    <font>
      <u/>
      <sz val="11"/>
      <color theme="10"/>
      <name val="Calibri"/>
      <scheme val="minor"/>
    </font>
  </fonts>
  <fills count="5">
    <fill>
      <patternFill patternType="none"/>
    </fill>
    <fill>
      <patternFill patternType="gray125"/>
    </fill>
    <fill>
      <patternFill patternType="solid">
        <fgColor rgb="FFFFFFCC"/>
      </patternFill>
    </fill>
    <fill>
      <patternFill patternType="solid">
        <fgColor rgb="FFBEBEBE"/>
      </patternFill>
    </fill>
    <fill>
      <patternFill patternType="solid">
        <fgColor rgb="FFD2D2D2"/>
      </patternFill>
    </fill>
  </fills>
  <borders count="23">
    <border>
      <left/>
      <right/>
      <top/>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right/>
      <top style="hair">
        <color rgb="FF000000"/>
      </top>
      <bottom/>
      <diagonal/>
    </border>
    <border>
      <left/>
      <right/>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thin">
        <color rgb="FF000000"/>
      </left>
      <right/>
      <top/>
      <bottom style="thin">
        <color rgb="FF000000"/>
      </bottom>
      <diagonal/>
    </border>
    <border>
      <left/>
      <right/>
      <top/>
      <bottom style="thin">
        <color rgb="FF000000"/>
      </bottom>
      <diagonal/>
    </border>
    <border>
      <left style="hair">
        <color rgb="FF969696"/>
      </left>
      <right/>
      <top style="hair">
        <color rgb="FF969696"/>
      </top>
      <bottom/>
      <diagonal/>
    </border>
    <border>
      <left/>
      <right/>
      <top style="hair">
        <color rgb="FF969696"/>
      </top>
      <bottom/>
      <diagonal/>
    </border>
    <border>
      <left/>
      <right style="hair">
        <color rgb="FF969696"/>
      </right>
      <top style="hair">
        <color rgb="FF969696"/>
      </top>
      <bottom/>
      <diagonal/>
    </border>
    <border>
      <left style="hair">
        <color rgb="FF969696"/>
      </left>
      <right/>
      <top/>
      <bottom/>
      <diagonal/>
    </border>
    <border>
      <left/>
      <right style="hair">
        <color rgb="FF969696"/>
      </right>
      <top/>
      <bottom/>
      <diagonal/>
    </border>
    <border>
      <left style="hair">
        <color rgb="FF969696"/>
      </left>
      <right/>
      <top style="hair">
        <color rgb="FF969696"/>
      </top>
      <bottom style="hair">
        <color rgb="FF969696"/>
      </bottom>
      <diagonal/>
    </border>
    <border>
      <left/>
      <right/>
      <top style="hair">
        <color rgb="FF969696"/>
      </top>
      <bottom style="hair">
        <color rgb="FF969696"/>
      </bottom>
      <diagonal/>
    </border>
    <border>
      <left/>
      <right style="hair">
        <color rgb="FF969696"/>
      </right>
      <top style="hair">
        <color rgb="FF969696"/>
      </top>
      <bottom style="hair">
        <color rgb="FF969696"/>
      </bottom>
      <diagonal/>
    </border>
    <border>
      <left style="hair">
        <color rgb="FF969696"/>
      </left>
      <right/>
      <top/>
      <bottom style="hair">
        <color rgb="FF969696"/>
      </bottom>
      <diagonal/>
    </border>
    <border>
      <left/>
      <right/>
      <top/>
      <bottom style="hair">
        <color rgb="FF969696"/>
      </bottom>
      <diagonal/>
    </border>
    <border>
      <left/>
      <right style="hair">
        <color rgb="FF969696"/>
      </right>
      <top/>
      <bottom style="hair">
        <color rgb="FF969696"/>
      </bottom>
      <diagonal/>
    </border>
    <border>
      <left style="hair">
        <color rgb="FF969696"/>
      </left>
      <right style="hair">
        <color rgb="FF969696"/>
      </right>
      <top style="hair">
        <color rgb="FF969696"/>
      </top>
      <bottom style="hair">
        <color rgb="FF969696"/>
      </bottom>
      <diagonal/>
    </border>
  </borders>
  <cellStyleXfs count="2">
    <xf numFmtId="0" fontId="0" fillId="0" borderId="0"/>
    <xf numFmtId="0" fontId="39" fillId="0" borderId="0" applyNumberFormat="0" applyFill="0" applyBorder="0" applyAlignment="0" applyProtection="0"/>
  </cellStyleXfs>
  <cellXfs count="240">
    <xf numFmtId="0" fontId="0" fillId="0" borderId="0" xfId="0"/>
    <xf numFmtId="0" fontId="0" fillId="0" borderId="0" xfId="0"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wrapText="1"/>
    </xf>
    <xf numFmtId="0" fontId="6" fillId="0" borderId="0" xfId="0" applyFont="1" applyAlignment="1">
      <alignment vertical="center"/>
    </xf>
    <xf numFmtId="0" fontId="7" fillId="0" borderId="0" xfId="0" applyFont="1" applyAlignment="1">
      <alignment vertical="center"/>
    </xf>
    <xf numFmtId="0" fontId="0" fillId="0" borderId="0" xfId="0" applyAlignment="1">
      <alignment horizontal="center" vertical="center" wrapText="1"/>
    </xf>
    <xf numFmtId="0" fontId="8" fillId="0" borderId="0" xfId="0" applyFont="1"/>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13" fillId="0" borderId="0" xfId="0" applyFont="1" applyAlignment="1">
      <alignment horizontal="left" vertical="center"/>
    </xf>
    <xf numFmtId="0" fontId="0" fillId="0" borderId="0" xfId="0" applyAlignment="1">
      <alignment horizontal="left" vertical="center"/>
    </xf>
    <xf numFmtId="0" fontId="0" fillId="0" borderId="1" xfId="0" applyBorder="1"/>
    <xf numFmtId="0" fontId="0" fillId="0" borderId="2" xfId="0" applyBorder="1"/>
    <xf numFmtId="0" fontId="0" fillId="0" borderId="3" xfId="0" applyBorder="1"/>
    <xf numFmtId="0" fontId="14" fillId="0" borderId="0" xfId="0" applyFont="1" applyAlignment="1">
      <alignment horizontal="left" vertical="center"/>
    </xf>
    <xf numFmtId="0" fontId="15" fillId="0" borderId="0" xfId="0" applyFont="1" applyAlignment="1">
      <alignment horizontal="left" vertical="center"/>
    </xf>
    <xf numFmtId="0" fontId="16" fillId="0" borderId="0" xfId="0" applyFont="1" applyAlignment="1">
      <alignment horizontal="left" vertical="center"/>
    </xf>
    <xf numFmtId="0" fontId="1" fillId="0" borderId="0" xfId="0" applyFont="1" applyAlignment="1">
      <alignment horizontal="left" vertical="top"/>
    </xf>
    <xf numFmtId="0" fontId="2" fillId="0" borderId="0" xfId="0" applyFont="1" applyAlignment="1">
      <alignment horizontal="left" vertical="center"/>
    </xf>
    <xf numFmtId="0" fontId="3" fillId="0" borderId="0" xfId="0" applyFont="1" applyAlignment="1">
      <alignment horizontal="left" vertical="top"/>
    </xf>
    <xf numFmtId="0" fontId="1" fillId="0" borderId="0" xfId="0" applyFont="1" applyAlignment="1">
      <alignment horizontal="left" vertical="center"/>
    </xf>
    <xf numFmtId="0" fontId="2" fillId="2" borderId="0" xfId="0" applyFont="1" applyFill="1" applyAlignment="1" applyProtection="1">
      <alignment horizontal="left" vertical="center"/>
      <protection locked="0"/>
    </xf>
    <xf numFmtId="49" fontId="2" fillId="2" borderId="0" xfId="0" applyNumberFormat="1" applyFont="1" applyFill="1" applyAlignment="1" applyProtection="1">
      <alignment horizontal="left" vertical="center"/>
      <protection locked="0"/>
    </xf>
    <xf numFmtId="0" fontId="2" fillId="0" borderId="0" xfId="0" applyFont="1" applyAlignment="1">
      <alignment horizontal="left" vertical="center" wrapText="1"/>
    </xf>
    <xf numFmtId="0" fontId="0" fillId="0" borderId="4" xfId="0" applyBorder="1"/>
    <xf numFmtId="0" fontId="0" fillId="0" borderId="3" xfId="0" applyBorder="1" applyAlignment="1">
      <alignment vertical="center"/>
    </xf>
    <xf numFmtId="0" fontId="18" fillId="0" borderId="5" xfId="0" applyFont="1" applyBorder="1" applyAlignment="1">
      <alignment horizontal="left" vertical="center"/>
    </xf>
    <xf numFmtId="0" fontId="0" fillId="0" borderId="5" xfId="0" applyBorder="1" applyAlignment="1">
      <alignment vertical="center"/>
    </xf>
    <xf numFmtId="0" fontId="1" fillId="0" borderId="0" xfId="0" applyFont="1" applyAlignment="1">
      <alignment horizontal="right" vertical="center"/>
    </xf>
    <xf numFmtId="0" fontId="1" fillId="0" borderId="3" xfId="0" applyFont="1" applyBorder="1" applyAlignment="1">
      <alignment vertical="center"/>
    </xf>
    <xf numFmtId="0" fontId="0" fillId="3" borderId="0" xfId="0" applyFill="1" applyAlignment="1">
      <alignment vertical="center"/>
    </xf>
    <xf numFmtId="0" fontId="4" fillId="3" borderId="6" xfId="0" applyFont="1" applyFill="1" applyBorder="1" applyAlignment="1">
      <alignment horizontal="left" vertical="center"/>
    </xf>
    <xf numFmtId="0" fontId="0" fillId="3" borderId="7" xfId="0" applyFill="1" applyBorder="1" applyAlignment="1">
      <alignment vertical="center"/>
    </xf>
    <xf numFmtId="0" fontId="4" fillId="3" borderId="7" xfId="0" applyFont="1" applyFill="1" applyBorder="1" applyAlignment="1">
      <alignment horizontal="center" vertical="center"/>
    </xf>
    <xf numFmtId="0" fontId="20" fillId="0" borderId="4" xfId="0" applyFont="1" applyBorder="1" applyAlignment="1">
      <alignment horizontal="left" vertical="center"/>
    </xf>
    <xf numFmtId="0" fontId="0" fillId="0" borderId="4" xfId="0" applyBorder="1" applyAlignment="1">
      <alignment vertical="center"/>
    </xf>
    <xf numFmtId="0" fontId="1" fillId="0" borderId="5" xfId="0" applyFont="1" applyBorder="1" applyAlignment="1">
      <alignment horizontal="left" vertical="center"/>
    </xf>
    <xf numFmtId="0" fontId="0" fillId="0" borderId="9" xfId="0" applyBorder="1" applyAlignment="1">
      <alignment vertical="center"/>
    </xf>
    <xf numFmtId="0" fontId="0" fillId="0" borderId="10" xfId="0" applyBorder="1" applyAlignment="1">
      <alignment vertical="center"/>
    </xf>
    <xf numFmtId="0" fontId="0" fillId="0" borderId="1" xfId="0" applyBorder="1" applyAlignment="1">
      <alignment vertical="center"/>
    </xf>
    <xf numFmtId="0" fontId="0" fillId="0" borderId="2" xfId="0" applyBorder="1" applyAlignment="1">
      <alignment vertical="center"/>
    </xf>
    <xf numFmtId="0" fontId="2" fillId="0" borderId="3" xfId="0" applyFont="1" applyBorder="1" applyAlignment="1">
      <alignment vertical="center"/>
    </xf>
    <xf numFmtId="0" fontId="3" fillId="0" borderId="3" xfId="0" applyFont="1" applyBorder="1" applyAlignment="1">
      <alignment vertical="center"/>
    </xf>
    <xf numFmtId="0" fontId="3" fillId="0" borderId="0" xfId="0" applyFont="1" applyAlignment="1">
      <alignment horizontal="left" vertical="center"/>
    </xf>
    <xf numFmtId="0" fontId="18" fillId="0" borderId="0" xfId="0" applyFont="1" applyAlignment="1">
      <alignment vertical="center"/>
    </xf>
    <xf numFmtId="165" fontId="2" fillId="0" borderId="0" xfId="0" applyNumberFormat="1" applyFont="1" applyAlignment="1">
      <alignment horizontal="left" vertical="center"/>
    </xf>
    <xf numFmtId="0" fontId="0" fillId="0" borderId="12" xfId="0" applyBorder="1" applyAlignment="1">
      <alignment vertical="center"/>
    </xf>
    <xf numFmtId="0" fontId="0" fillId="0" borderId="13" xfId="0" applyBorder="1" applyAlignment="1">
      <alignment vertical="center"/>
    </xf>
    <xf numFmtId="0" fontId="22" fillId="0" borderId="0" xfId="0" applyFont="1" applyAlignment="1">
      <alignment horizontal="left" vertical="center"/>
    </xf>
    <xf numFmtId="0" fontId="0" fillId="0" borderId="15" xfId="0" applyBorder="1" applyAlignment="1">
      <alignment vertical="center"/>
    </xf>
    <xf numFmtId="0" fontId="0" fillId="4" borderId="7" xfId="0" applyFill="1" applyBorder="1" applyAlignment="1">
      <alignment vertical="center"/>
    </xf>
    <xf numFmtId="0" fontId="23" fillId="4" borderId="0" xfId="0" applyFont="1" applyFill="1" applyAlignment="1">
      <alignment horizontal="center" vertical="center"/>
    </xf>
    <xf numFmtId="0" fontId="24" fillId="0" borderId="16" xfId="0" applyFont="1" applyBorder="1" applyAlignment="1">
      <alignment horizontal="center" vertical="center" wrapText="1"/>
    </xf>
    <xf numFmtId="0" fontId="24" fillId="0" borderId="17" xfId="0" applyFont="1" applyBorder="1" applyAlignment="1">
      <alignment horizontal="center" vertical="center" wrapText="1"/>
    </xf>
    <xf numFmtId="0" fontId="24" fillId="0" borderId="18" xfId="0" applyFont="1" applyBorder="1" applyAlignment="1">
      <alignment horizontal="center" vertical="center" wrapText="1"/>
    </xf>
    <xf numFmtId="0" fontId="0" fillId="0" borderId="11" xfId="0" applyBorder="1" applyAlignment="1">
      <alignment vertical="center"/>
    </xf>
    <xf numFmtId="0" fontId="4" fillId="0" borderId="3" xfId="0" applyFont="1" applyBorder="1" applyAlignment="1">
      <alignment vertical="center"/>
    </xf>
    <xf numFmtId="0" fontId="25" fillId="0" borderId="0" xfId="0" applyFont="1" applyAlignment="1">
      <alignment horizontal="left" vertical="center"/>
    </xf>
    <xf numFmtId="0" fontId="25" fillId="0" borderId="0" xfId="0" applyFont="1" applyAlignment="1">
      <alignment vertical="center"/>
    </xf>
    <xf numFmtId="4" fontId="25" fillId="0" borderId="0" xfId="0" applyNumberFormat="1" applyFont="1" applyAlignment="1">
      <alignment vertical="center"/>
    </xf>
    <xf numFmtId="0" fontId="4" fillId="0" borderId="0" xfId="0" applyFont="1" applyAlignment="1">
      <alignment horizontal="center" vertical="center"/>
    </xf>
    <xf numFmtId="4" fontId="21" fillId="0" borderId="14" xfId="0" applyNumberFormat="1" applyFont="1" applyBorder="1" applyAlignment="1">
      <alignment vertical="center"/>
    </xf>
    <xf numFmtId="4" fontId="21" fillId="0" borderId="0" xfId="0" applyNumberFormat="1" applyFont="1" applyAlignment="1">
      <alignment vertical="center"/>
    </xf>
    <xf numFmtId="166" fontId="21" fillId="0" borderId="0" xfId="0" applyNumberFormat="1" applyFont="1" applyAlignment="1">
      <alignment vertical="center"/>
    </xf>
    <xf numFmtId="4" fontId="21" fillId="0" borderId="15" xfId="0" applyNumberFormat="1" applyFont="1" applyBorder="1" applyAlignment="1">
      <alignment vertical="center"/>
    </xf>
    <xf numFmtId="0" fontId="4" fillId="0" borderId="0" xfId="0" applyFont="1" applyAlignment="1">
      <alignment horizontal="left" vertical="center"/>
    </xf>
    <xf numFmtId="0" fontId="26" fillId="0" borderId="0" xfId="0" applyFont="1" applyAlignment="1">
      <alignment horizontal="left" vertical="center"/>
    </xf>
    <xf numFmtId="0" fontId="27" fillId="0" borderId="0" xfId="1" applyFont="1" applyAlignment="1">
      <alignment horizontal="center" vertical="center"/>
    </xf>
    <xf numFmtId="0" fontId="5" fillId="0" borderId="3" xfId="0" applyFont="1" applyBorder="1" applyAlignment="1">
      <alignment vertical="center"/>
    </xf>
    <xf numFmtId="0" fontId="28" fillId="0" borderId="0" xfId="0" applyFont="1" applyAlignment="1">
      <alignment vertical="center"/>
    </xf>
    <xf numFmtId="0" fontId="29" fillId="0" borderId="0" xfId="0" applyFont="1" applyAlignment="1">
      <alignment vertical="center"/>
    </xf>
    <xf numFmtId="0" fontId="3" fillId="0" borderId="0" xfId="0" applyFont="1" applyAlignment="1">
      <alignment horizontal="center" vertical="center"/>
    </xf>
    <xf numFmtId="4" fontId="30" fillId="0" borderId="14" xfId="0" applyNumberFormat="1" applyFont="1" applyBorder="1" applyAlignment="1">
      <alignment vertical="center"/>
    </xf>
    <xf numFmtId="4" fontId="30" fillId="0" borderId="0" xfId="0" applyNumberFormat="1" applyFont="1" applyAlignment="1">
      <alignment vertical="center"/>
    </xf>
    <xf numFmtId="166" fontId="30" fillId="0" borderId="0" xfId="0" applyNumberFormat="1" applyFont="1" applyAlignment="1">
      <alignment vertical="center"/>
    </xf>
    <xf numFmtId="4" fontId="30" fillId="0" borderId="15" xfId="0" applyNumberFormat="1" applyFont="1" applyBorder="1" applyAlignment="1">
      <alignment vertical="center"/>
    </xf>
    <xf numFmtId="0" fontId="5" fillId="0" borderId="0" xfId="0" applyFont="1" applyAlignment="1">
      <alignment horizontal="left" vertical="center"/>
    </xf>
    <xf numFmtId="4" fontId="30" fillId="0" borderId="19" xfId="0" applyNumberFormat="1" applyFont="1" applyBorder="1" applyAlignment="1">
      <alignment vertical="center"/>
    </xf>
    <xf numFmtId="4" fontId="30" fillId="0" borderId="20" xfId="0" applyNumberFormat="1" applyFont="1" applyBorder="1" applyAlignment="1">
      <alignment vertical="center"/>
    </xf>
    <xf numFmtId="166" fontId="30" fillId="0" borderId="20" xfId="0" applyNumberFormat="1" applyFont="1" applyBorder="1" applyAlignment="1">
      <alignment vertical="center"/>
    </xf>
    <xf numFmtId="4" fontId="30" fillId="0" borderId="21" xfId="0" applyNumberFormat="1" applyFont="1" applyBorder="1" applyAlignment="1">
      <alignment vertical="center"/>
    </xf>
    <xf numFmtId="0" fontId="31" fillId="0" borderId="0" xfId="0" applyFont="1" applyAlignment="1">
      <alignment horizontal="left" vertical="center"/>
    </xf>
    <xf numFmtId="0" fontId="0" fillId="0" borderId="3" xfId="0" applyBorder="1" applyAlignment="1">
      <alignment vertical="center" wrapText="1"/>
    </xf>
    <xf numFmtId="0" fontId="18" fillId="0" borderId="0" xfId="0" applyFont="1" applyAlignment="1">
      <alignment horizontal="left" vertical="center"/>
    </xf>
    <xf numFmtId="4" fontId="1" fillId="0" borderId="0" xfId="0" applyNumberFormat="1" applyFont="1" applyAlignment="1">
      <alignment vertical="center"/>
    </xf>
    <xf numFmtId="164" fontId="1" fillId="0" borderId="0" xfId="0" applyNumberFormat="1" applyFont="1" applyAlignment="1">
      <alignment horizontal="right" vertical="center"/>
    </xf>
    <xf numFmtId="0" fontId="0" fillId="4" borderId="0" xfId="0" applyFill="1" applyAlignment="1">
      <alignment vertical="center"/>
    </xf>
    <xf numFmtId="0" fontId="4" fillId="4" borderId="6" xfId="0" applyFont="1" applyFill="1" applyBorder="1" applyAlignment="1">
      <alignment horizontal="left" vertical="center"/>
    </xf>
    <xf numFmtId="0" fontId="4" fillId="4" borderId="7" xfId="0" applyFont="1" applyFill="1" applyBorder="1" applyAlignment="1">
      <alignment horizontal="right" vertical="center"/>
    </xf>
    <xf numFmtId="0" fontId="4" fillId="4" borderId="7" xfId="0" applyFont="1" applyFill="1" applyBorder="1" applyAlignment="1">
      <alignment horizontal="center" vertical="center"/>
    </xf>
    <xf numFmtId="4" fontId="4" fillId="4" borderId="7" xfId="0" applyNumberFormat="1" applyFont="1" applyFill="1" applyBorder="1" applyAlignment="1">
      <alignment vertical="center"/>
    </xf>
    <xf numFmtId="0" fontId="0" fillId="4" borderId="8" xfId="0" applyFill="1" applyBorder="1" applyAlignment="1">
      <alignment vertical="center"/>
    </xf>
    <xf numFmtId="0" fontId="1" fillId="0" borderId="5" xfId="0" applyFont="1" applyBorder="1" applyAlignment="1">
      <alignment horizontal="center" vertical="center"/>
    </xf>
    <xf numFmtId="0" fontId="1" fillId="0" borderId="5" xfId="0" applyFont="1" applyBorder="1" applyAlignment="1">
      <alignment horizontal="right" vertical="center"/>
    </xf>
    <xf numFmtId="0" fontId="23" fillId="4" borderId="0" xfId="0" applyFont="1" applyFill="1" applyAlignment="1">
      <alignment horizontal="left" vertical="center"/>
    </xf>
    <xf numFmtId="0" fontId="23" fillId="4" borderId="0" xfId="0" applyFont="1" applyFill="1" applyAlignment="1">
      <alignment horizontal="right" vertical="center"/>
    </xf>
    <xf numFmtId="0" fontId="32" fillId="0" borderId="0" xfId="0" applyFont="1" applyAlignment="1">
      <alignment horizontal="left" vertical="center"/>
    </xf>
    <xf numFmtId="0" fontId="6" fillId="0" borderId="3" xfId="0" applyFont="1" applyBorder="1" applyAlignment="1">
      <alignment vertical="center"/>
    </xf>
    <xf numFmtId="0" fontId="6" fillId="0" borderId="20" xfId="0" applyFont="1" applyBorder="1" applyAlignment="1">
      <alignment horizontal="left" vertical="center"/>
    </xf>
    <xf numFmtId="0" fontId="6" fillId="0" borderId="20" xfId="0" applyFont="1" applyBorder="1" applyAlignment="1">
      <alignment vertical="center"/>
    </xf>
    <xf numFmtId="4" fontId="6" fillId="0" borderId="20" xfId="0" applyNumberFormat="1" applyFont="1" applyBorder="1" applyAlignment="1">
      <alignment vertical="center"/>
    </xf>
    <xf numFmtId="0" fontId="7" fillId="0" borderId="3" xfId="0" applyFont="1" applyBorder="1" applyAlignment="1">
      <alignment vertical="center"/>
    </xf>
    <xf numFmtId="0" fontId="7" fillId="0" borderId="20" xfId="0" applyFont="1" applyBorder="1" applyAlignment="1">
      <alignment horizontal="left" vertical="center"/>
    </xf>
    <xf numFmtId="0" fontId="7" fillId="0" borderId="20" xfId="0" applyFont="1" applyBorder="1" applyAlignment="1">
      <alignment vertical="center"/>
    </xf>
    <xf numFmtId="4" fontId="7" fillId="0" borderId="20" xfId="0" applyNumberFormat="1" applyFont="1" applyBorder="1" applyAlignment="1">
      <alignment vertical="center"/>
    </xf>
    <xf numFmtId="0" fontId="0" fillId="0" borderId="3" xfId="0" applyBorder="1" applyAlignment="1">
      <alignment horizontal="center" vertical="center" wrapText="1"/>
    </xf>
    <xf numFmtId="0" fontId="23" fillId="4" borderId="16" xfId="0" applyFont="1" applyFill="1" applyBorder="1" applyAlignment="1">
      <alignment horizontal="center" vertical="center" wrapText="1"/>
    </xf>
    <xf numFmtId="0" fontId="23" fillId="4" borderId="17" xfId="0" applyFont="1" applyFill="1" applyBorder="1" applyAlignment="1">
      <alignment horizontal="center" vertical="center" wrapText="1"/>
    </xf>
    <xf numFmtId="0" fontId="23" fillId="4" borderId="18" xfId="0" applyFont="1" applyFill="1" applyBorder="1" applyAlignment="1">
      <alignment horizontal="center" vertical="center" wrapText="1"/>
    </xf>
    <xf numFmtId="4" fontId="25" fillId="0" borderId="0" xfId="0" applyNumberFormat="1" applyFont="1"/>
    <xf numFmtId="166" fontId="33" fillId="0" borderId="12" xfId="0" applyNumberFormat="1" applyFont="1" applyBorder="1"/>
    <xf numFmtId="166" fontId="33" fillId="0" borderId="13" xfId="0" applyNumberFormat="1" applyFont="1" applyBorder="1"/>
    <xf numFmtId="4" fontId="34" fillId="0" borderId="0" xfId="0" applyNumberFormat="1" applyFont="1" applyAlignment="1">
      <alignment vertical="center"/>
    </xf>
    <xf numFmtId="0" fontId="8" fillId="0" borderId="3" xfId="0" applyFont="1" applyBorder="1"/>
    <xf numFmtId="0" fontId="8" fillId="0" borderId="0" xfId="0" applyFont="1" applyAlignment="1">
      <alignment horizontal="left"/>
    </xf>
    <xf numFmtId="0" fontId="6" fillId="0" borderId="0" xfId="0" applyFont="1" applyAlignment="1">
      <alignment horizontal="left"/>
    </xf>
    <xf numFmtId="0" fontId="8" fillId="0" borderId="0" xfId="0" applyFont="1" applyProtection="1">
      <protection locked="0"/>
    </xf>
    <xf numFmtId="4" fontId="6" fillId="0" borderId="0" xfId="0" applyNumberFormat="1" applyFont="1"/>
    <xf numFmtId="0" fontId="8" fillId="0" borderId="14" xfId="0" applyFont="1" applyBorder="1"/>
    <xf numFmtId="166" fontId="8" fillId="0" borderId="0" xfId="0" applyNumberFormat="1" applyFont="1"/>
    <xf numFmtId="166" fontId="8" fillId="0" borderId="15" xfId="0" applyNumberFormat="1" applyFont="1" applyBorder="1"/>
    <xf numFmtId="0" fontId="8" fillId="0" borderId="0" xfId="0" applyFont="1" applyAlignment="1">
      <alignment horizontal="center"/>
    </xf>
    <xf numFmtId="4" fontId="8" fillId="0" borderId="0" xfId="0" applyNumberFormat="1" applyFont="1" applyAlignment="1">
      <alignment vertical="center"/>
    </xf>
    <xf numFmtId="0" fontId="7" fillId="0" borderId="0" xfId="0" applyFont="1" applyAlignment="1">
      <alignment horizontal="left"/>
    </xf>
    <xf numFmtId="4" fontId="7" fillId="0" borderId="0" xfId="0" applyNumberFormat="1" applyFont="1"/>
    <xf numFmtId="0" fontId="23" fillId="0" borderId="22" xfId="0" applyFont="1" applyBorder="1" applyAlignment="1">
      <alignment horizontal="center" vertical="center"/>
    </xf>
    <xf numFmtId="49" fontId="23" fillId="0" borderId="22" xfId="0" applyNumberFormat="1" applyFont="1" applyBorder="1" applyAlignment="1">
      <alignment horizontal="left" vertical="center" wrapText="1"/>
    </xf>
    <xf numFmtId="0" fontId="23" fillId="0" borderId="22" xfId="0" applyFont="1" applyBorder="1" applyAlignment="1">
      <alignment horizontal="left" vertical="center" wrapText="1"/>
    </xf>
    <xf numFmtId="0" fontId="23" fillId="0" borderId="22" xfId="0" applyFont="1" applyBorder="1" applyAlignment="1">
      <alignment horizontal="center" vertical="center" wrapText="1"/>
    </xf>
    <xf numFmtId="166" fontId="23" fillId="0" borderId="22" xfId="0" applyNumberFormat="1" applyFont="1" applyBorder="1" applyAlignment="1">
      <alignment vertical="center"/>
    </xf>
    <xf numFmtId="4" fontId="23" fillId="2" borderId="22" xfId="0" applyNumberFormat="1" applyFont="1" applyFill="1" applyBorder="1" applyAlignment="1" applyProtection="1">
      <alignment vertical="center"/>
      <protection locked="0"/>
    </xf>
    <xf numFmtId="4" fontId="23" fillId="0" borderId="22" xfId="0" applyNumberFormat="1" applyFont="1" applyBorder="1" applyAlignment="1">
      <alignment vertical="center"/>
    </xf>
    <xf numFmtId="0" fontId="24" fillId="2" borderId="14" xfId="0" applyFont="1" applyFill="1" applyBorder="1" applyAlignment="1" applyProtection="1">
      <alignment horizontal="left" vertical="center"/>
      <protection locked="0"/>
    </xf>
    <xf numFmtId="0" fontId="24" fillId="0" borderId="0" xfId="0" applyFont="1" applyAlignment="1">
      <alignment horizontal="center" vertical="center"/>
    </xf>
    <xf numFmtId="166" fontId="24" fillId="0" borderId="0" xfId="0" applyNumberFormat="1" applyFont="1" applyAlignment="1">
      <alignment vertical="center"/>
    </xf>
    <xf numFmtId="166" fontId="24" fillId="0" borderId="15" xfId="0" applyNumberFormat="1" applyFont="1" applyBorder="1" applyAlignment="1">
      <alignment vertical="center"/>
    </xf>
    <xf numFmtId="0" fontId="23" fillId="0" borderId="0" xfId="0" applyFont="1" applyAlignment="1">
      <alignment horizontal="left" vertical="center"/>
    </xf>
    <xf numFmtId="4" fontId="0" fillId="0" borderId="0" xfId="0" applyNumberFormat="1" applyAlignment="1">
      <alignment vertical="center"/>
    </xf>
    <xf numFmtId="0" fontId="9" fillId="0" borderId="3" xfId="0" applyFont="1" applyBorder="1" applyAlignment="1">
      <alignment vertical="center"/>
    </xf>
    <xf numFmtId="0" fontId="35" fillId="0" borderId="0" xfId="0" applyFont="1" applyAlignment="1">
      <alignment horizontal="left" vertical="center"/>
    </xf>
    <xf numFmtId="0" fontId="9" fillId="0" borderId="0" xfId="0" applyFont="1" applyAlignment="1">
      <alignment horizontal="left" vertical="center"/>
    </xf>
    <xf numFmtId="0" fontId="9" fillId="0" borderId="0" xfId="0" applyFont="1" applyAlignment="1">
      <alignment horizontal="left" vertical="center" wrapText="1"/>
    </xf>
    <xf numFmtId="166" fontId="9" fillId="0" borderId="0" xfId="0" applyNumberFormat="1" applyFont="1" applyAlignment="1">
      <alignment vertical="center"/>
    </xf>
    <xf numFmtId="0" fontId="9" fillId="0" borderId="0" xfId="0" applyFont="1" applyAlignment="1" applyProtection="1">
      <alignment vertical="center"/>
      <protection locked="0"/>
    </xf>
    <xf numFmtId="0" fontId="9" fillId="0" borderId="14" xfId="0" applyFont="1" applyBorder="1" applyAlignment="1">
      <alignment vertical="center"/>
    </xf>
    <xf numFmtId="0" fontId="9" fillId="0" borderId="15" xfId="0" applyFont="1" applyBorder="1" applyAlignment="1">
      <alignment vertical="center"/>
    </xf>
    <xf numFmtId="0" fontId="10" fillId="0" borderId="3" xfId="0" applyFont="1" applyBorder="1" applyAlignment="1">
      <alignment vertical="center"/>
    </xf>
    <xf numFmtId="0" fontId="10" fillId="0" borderId="0" xfId="0" applyFont="1" applyAlignment="1">
      <alignment horizontal="left" vertical="center"/>
    </xf>
    <xf numFmtId="0" fontId="10" fillId="0" borderId="0" xfId="0" applyFont="1" applyAlignment="1">
      <alignment horizontal="left" vertical="center" wrapText="1"/>
    </xf>
    <xf numFmtId="166" fontId="10" fillId="0" borderId="0" xfId="0" applyNumberFormat="1" applyFont="1" applyAlignment="1">
      <alignment vertical="center"/>
    </xf>
    <xf numFmtId="0" fontId="10" fillId="0" borderId="0" xfId="0" applyFont="1" applyAlignment="1" applyProtection="1">
      <alignment vertical="center"/>
      <protection locked="0"/>
    </xf>
    <xf numFmtId="0" fontId="10" fillId="0" borderId="14" xfId="0" applyFont="1" applyBorder="1" applyAlignment="1">
      <alignment vertical="center"/>
    </xf>
    <xf numFmtId="0" fontId="10" fillId="0" borderId="15" xfId="0" applyFont="1" applyBorder="1" applyAlignment="1">
      <alignment vertical="center"/>
    </xf>
    <xf numFmtId="0" fontId="11" fillId="0" borderId="3" xfId="0" applyFont="1" applyBorder="1" applyAlignment="1">
      <alignment vertical="center"/>
    </xf>
    <xf numFmtId="0" fontId="11" fillId="0" borderId="0" xfId="0" applyFont="1" applyAlignment="1">
      <alignment horizontal="left" vertical="center"/>
    </xf>
    <xf numFmtId="0" fontId="11" fillId="0" borderId="0" xfId="0" applyFont="1" applyAlignment="1">
      <alignment horizontal="left" vertical="center" wrapText="1"/>
    </xf>
    <xf numFmtId="0" fontId="11" fillId="0" borderId="0" xfId="0" applyFont="1" applyAlignment="1" applyProtection="1">
      <alignment vertical="center"/>
      <protection locked="0"/>
    </xf>
    <xf numFmtId="0" fontId="11" fillId="0" borderId="14" xfId="0" applyFont="1" applyBorder="1" applyAlignment="1">
      <alignment vertical="center"/>
    </xf>
    <xf numFmtId="0" fontId="11" fillId="0" borderId="15" xfId="0" applyFont="1" applyBorder="1" applyAlignment="1">
      <alignment vertical="center"/>
    </xf>
    <xf numFmtId="0" fontId="12" fillId="0" borderId="3" xfId="0" applyFont="1" applyBorder="1" applyAlignment="1">
      <alignment vertical="center"/>
    </xf>
    <xf numFmtId="0" fontId="12" fillId="0" borderId="0" xfId="0" applyFont="1" applyAlignment="1">
      <alignment horizontal="left" vertical="center"/>
    </xf>
    <xf numFmtId="0" fontId="12" fillId="0" borderId="0" xfId="0" applyFont="1" applyAlignment="1">
      <alignment horizontal="left" vertical="center" wrapText="1"/>
    </xf>
    <xf numFmtId="166" fontId="12" fillId="0" borderId="0" xfId="0" applyNumberFormat="1" applyFont="1" applyAlignment="1">
      <alignment vertical="center"/>
    </xf>
    <xf numFmtId="0" fontId="12" fillId="0" borderId="0" xfId="0" applyFont="1" applyAlignment="1" applyProtection="1">
      <alignment vertical="center"/>
      <protection locked="0"/>
    </xf>
    <xf numFmtId="0" fontId="12" fillId="0" borderId="14" xfId="0" applyFont="1" applyBorder="1" applyAlignment="1">
      <alignment vertical="center"/>
    </xf>
    <xf numFmtId="0" fontId="12" fillId="0" borderId="15" xfId="0" applyFont="1" applyBorder="1" applyAlignment="1">
      <alignment vertical="center"/>
    </xf>
    <xf numFmtId="0" fontId="36" fillId="0" borderId="0" xfId="0" applyFont="1" applyAlignment="1">
      <alignment vertical="center" wrapText="1"/>
    </xf>
    <xf numFmtId="0" fontId="0" fillId="0" borderId="0" xfId="0" applyAlignment="1" applyProtection="1">
      <alignment vertical="center"/>
      <protection locked="0"/>
    </xf>
    <xf numFmtId="0" fontId="0" fillId="0" borderId="14" xfId="0" applyBorder="1" applyAlignment="1">
      <alignment vertical="center"/>
    </xf>
    <xf numFmtId="0" fontId="37" fillId="0" borderId="22" xfId="0" applyFont="1" applyBorder="1" applyAlignment="1">
      <alignment horizontal="center" vertical="center"/>
    </xf>
    <xf numFmtId="49" fontId="37" fillId="0" borderId="22" xfId="0" applyNumberFormat="1" applyFont="1" applyBorder="1" applyAlignment="1">
      <alignment horizontal="left" vertical="center" wrapText="1"/>
    </xf>
    <xf numFmtId="0" fontId="37" fillId="0" borderId="22" xfId="0" applyFont="1" applyBorder="1" applyAlignment="1">
      <alignment horizontal="left" vertical="center" wrapText="1"/>
    </xf>
    <xf numFmtId="0" fontId="37" fillId="0" borderId="22" xfId="0" applyFont="1" applyBorder="1" applyAlignment="1">
      <alignment horizontal="center" vertical="center" wrapText="1"/>
    </xf>
    <xf numFmtId="166" fontId="37" fillId="0" borderId="22" xfId="0" applyNumberFormat="1" applyFont="1" applyBorder="1" applyAlignment="1">
      <alignment vertical="center"/>
    </xf>
    <xf numFmtId="4" fontId="37" fillId="2" borderId="22" xfId="0" applyNumberFormat="1" applyFont="1" applyFill="1" applyBorder="1" applyAlignment="1" applyProtection="1">
      <alignment vertical="center"/>
      <protection locked="0"/>
    </xf>
    <xf numFmtId="4" fontId="37" fillId="0" borderId="22" xfId="0" applyNumberFormat="1" applyFont="1" applyBorder="1" applyAlignment="1">
      <alignment vertical="center"/>
    </xf>
    <xf numFmtId="0" fontId="38" fillId="0" borderId="3" xfId="0" applyFont="1" applyBorder="1" applyAlignment="1">
      <alignment vertical="center"/>
    </xf>
    <xf numFmtId="0" fontId="37" fillId="2" borderId="14" xfId="0" applyFont="1" applyFill="1" applyBorder="1" applyAlignment="1" applyProtection="1">
      <alignment horizontal="left" vertical="center"/>
      <protection locked="0"/>
    </xf>
    <xf numFmtId="0" fontId="37" fillId="0" borderId="0" xfId="0" applyFont="1" applyAlignment="1">
      <alignment horizontal="center" vertical="center"/>
    </xf>
    <xf numFmtId="166" fontId="23" fillId="2" borderId="22" xfId="0" applyNumberFormat="1" applyFont="1" applyFill="1" applyBorder="1" applyAlignment="1" applyProtection="1">
      <alignment vertical="center"/>
      <protection locked="0"/>
    </xf>
    <xf numFmtId="0" fontId="0" fillId="0" borderId="19" xfId="0" applyBorder="1" applyAlignment="1">
      <alignment vertical="center"/>
    </xf>
    <xf numFmtId="0" fontId="0" fillId="0" borderId="20" xfId="0" applyBorder="1" applyAlignment="1">
      <alignment vertical="center"/>
    </xf>
    <xf numFmtId="0" fontId="0" fillId="0" borderId="21" xfId="0" applyBorder="1" applyAlignment="1">
      <alignment vertical="center"/>
    </xf>
    <xf numFmtId="0" fontId="10" fillId="0" borderId="19" xfId="0" applyFont="1" applyBorder="1" applyAlignment="1">
      <alignment vertical="center"/>
    </xf>
    <xf numFmtId="0" fontId="10" fillId="0" borderId="20" xfId="0" applyFont="1" applyBorder="1" applyAlignment="1">
      <alignment vertical="center"/>
    </xf>
    <xf numFmtId="0" fontId="10" fillId="0" borderId="21" xfId="0" applyFont="1" applyBorder="1" applyAlignment="1">
      <alignment vertical="center"/>
    </xf>
    <xf numFmtId="0" fontId="24" fillId="2" borderId="19" xfId="0" applyFont="1" applyFill="1" applyBorder="1" applyAlignment="1" applyProtection="1">
      <alignment horizontal="left" vertical="center"/>
      <protection locked="0"/>
    </xf>
    <xf numFmtId="0" fontId="24" fillId="0" borderId="20" xfId="0" applyFont="1" applyBorder="1" applyAlignment="1">
      <alignment horizontal="center" vertical="center"/>
    </xf>
    <xf numFmtId="166" fontId="24" fillId="0" borderId="20" xfId="0" applyNumberFormat="1" applyFont="1" applyBorder="1" applyAlignment="1">
      <alignment vertical="center"/>
    </xf>
    <xf numFmtId="166" fontId="24" fillId="0" borderId="21" xfId="0" applyNumberFormat="1" applyFont="1" applyBorder="1" applyAlignment="1">
      <alignment vertical="center"/>
    </xf>
    <xf numFmtId="0" fontId="36" fillId="0" borderId="0" xfId="0" applyFont="1" applyAlignment="1">
      <alignment vertical="top" wrapText="1"/>
    </xf>
    <xf numFmtId="0" fontId="23" fillId="4" borderId="6" xfId="0" applyFont="1" applyFill="1" applyBorder="1" applyAlignment="1">
      <alignment horizontal="center" vertical="center"/>
    </xf>
    <xf numFmtId="0" fontId="23" fillId="4" borderId="7" xfId="0" applyFont="1" applyFill="1" applyBorder="1" applyAlignment="1">
      <alignment horizontal="left" vertical="center"/>
    </xf>
    <xf numFmtId="0" fontId="28" fillId="0" borderId="0" xfId="0" applyFont="1" applyAlignment="1">
      <alignment horizontal="left" vertical="center" wrapText="1"/>
    </xf>
    <xf numFmtId="0" fontId="23" fillId="4" borderId="7" xfId="0" applyFont="1" applyFill="1" applyBorder="1" applyAlignment="1">
      <alignment horizontal="center" vertical="center"/>
    </xf>
    <xf numFmtId="0" fontId="3" fillId="0" borderId="0" xfId="0" applyFont="1" applyAlignment="1">
      <alignment horizontal="left" vertical="center" wrapText="1"/>
    </xf>
    <xf numFmtId="0" fontId="3" fillId="0" borderId="0" xfId="0" applyFont="1" applyAlignment="1">
      <alignment vertical="center"/>
    </xf>
    <xf numFmtId="4" fontId="25" fillId="0" borderId="0" xfId="0" applyNumberFormat="1" applyFont="1" applyAlignment="1">
      <alignment horizontal="right" vertical="center"/>
    </xf>
    <xf numFmtId="0" fontId="17" fillId="0" borderId="0" xfId="0" applyFont="1" applyAlignment="1">
      <alignment horizontal="left" vertical="top" wrapText="1"/>
    </xf>
    <xf numFmtId="0" fontId="17" fillId="0" borderId="0" xfId="0" applyFont="1" applyAlignment="1">
      <alignment horizontal="left" vertical="center"/>
    </xf>
    <xf numFmtId="0" fontId="19" fillId="0" borderId="0" xfId="0" applyFont="1" applyAlignment="1">
      <alignment horizontal="left" vertical="center"/>
    </xf>
    <xf numFmtId="0" fontId="2" fillId="0" borderId="0" xfId="0" applyFont="1" applyAlignment="1">
      <alignment horizontal="left" vertical="center"/>
    </xf>
    <xf numFmtId="0" fontId="0" fillId="0" borderId="0" xfId="0"/>
    <xf numFmtId="0" fontId="3" fillId="0" borderId="0" xfId="0" applyFont="1" applyAlignment="1">
      <alignment horizontal="left" vertical="top" wrapText="1"/>
    </xf>
    <xf numFmtId="49" fontId="2" fillId="2" borderId="0" xfId="0" applyNumberFormat="1" applyFont="1" applyFill="1" applyAlignment="1" applyProtection="1">
      <alignment horizontal="left" vertical="center"/>
      <protection locked="0"/>
    </xf>
    <xf numFmtId="49" fontId="2" fillId="0" borderId="0" xfId="0" applyNumberFormat="1" applyFont="1" applyAlignment="1">
      <alignment horizontal="left" vertical="center"/>
    </xf>
    <xf numFmtId="0" fontId="2" fillId="0" borderId="0" xfId="0" applyFont="1" applyAlignment="1">
      <alignment horizontal="left" vertical="center" wrapText="1"/>
    </xf>
    <xf numFmtId="4" fontId="18" fillId="0" borderId="5" xfId="0" applyNumberFormat="1" applyFont="1" applyBorder="1" applyAlignment="1">
      <alignment vertical="center"/>
    </xf>
    <xf numFmtId="0" fontId="0" fillId="0" borderId="5" xfId="0" applyBorder="1" applyAlignment="1">
      <alignment vertical="center"/>
    </xf>
    <xf numFmtId="0" fontId="1" fillId="0" borderId="0" xfId="0" applyFont="1" applyAlignment="1">
      <alignment horizontal="right" vertical="center"/>
    </xf>
    <xf numFmtId="4" fontId="19" fillId="0" borderId="0" xfId="0" applyNumberFormat="1" applyFont="1" applyAlignment="1">
      <alignment vertical="center"/>
    </xf>
    <xf numFmtId="0" fontId="1" fillId="0" borderId="0" xfId="0" applyFont="1" applyAlignment="1">
      <alignment vertical="center"/>
    </xf>
    <xf numFmtId="164" fontId="1" fillId="0" borderId="0" xfId="0" applyNumberFormat="1" applyFont="1" applyAlignment="1">
      <alignment horizontal="left" vertical="center"/>
    </xf>
    <xf numFmtId="4" fontId="4" fillId="3" borderId="7" xfId="0" applyNumberFormat="1" applyFont="1" applyFill="1" applyBorder="1" applyAlignment="1">
      <alignment vertical="center"/>
    </xf>
    <xf numFmtId="0" fontId="0" fillId="3" borderId="7" xfId="0" applyFill="1" applyBorder="1" applyAlignment="1">
      <alignment vertical="center"/>
    </xf>
    <xf numFmtId="0" fontId="0" fillId="3" borderId="8" xfId="0" applyFill="1" applyBorder="1" applyAlignment="1">
      <alignment vertical="center"/>
    </xf>
    <xf numFmtId="0" fontId="4" fillId="3" borderId="7" xfId="0" applyFont="1" applyFill="1" applyBorder="1" applyAlignment="1">
      <alignment horizontal="left" vertical="center"/>
    </xf>
    <xf numFmtId="4" fontId="29" fillId="0" borderId="0" xfId="0" applyNumberFormat="1" applyFont="1" applyAlignment="1">
      <alignment vertical="center"/>
    </xf>
    <xf numFmtId="0" fontId="29" fillId="0" borderId="0" xfId="0" applyFont="1" applyAlignment="1">
      <alignment vertical="center"/>
    </xf>
    <xf numFmtId="0" fontId="23" fillId="4" borderId="7" xfId="0" applyFont="1" applyFill="1" applyBorder="1" applyAlignment="1">
      <alignment horizontal="right" vertical="center"/>
    </xf>
    <xf numFmtId="165" fontId="2" fillId="0" borderId="0" xfId="0" applyNumberFormat="1" applyFont="1" applyAlignment="1">
      <alignment horizontal="left" vertical="center"/>
    </xf>
    <xf numFmtId="0" fontId="2" fillId="0" borderId="0" xfId="0" applyFont="1" applyAlignment="1">
      <alignment vertical="center" wrapText="1"/>
    </xf>
    <xf numFmtId="0" fontId="2" fillId="0" borderId="0" xfId="0" applyFont="1" applyAlignment="1">
      <alignment vertical="center"/>
    </xf>
    <xf numFmtId="0" fontId="23" fillId="4" borderId="8" xfId="0" applyFont="1" applyFill="1" applyBorder="1" applyAlignment="1">
      <alignment horizontal="left" vertical="center"/>
    </xf>
    <xf numFmtId="0" fontId="21" fillId="0" borderId="11" xfId="0" applyFont="1" applyBorder="1" applyAlignment="1">
      <alignment horizontal="center" vertical="center"/>
    </xf>
    <xf numFmtId="0" fontId="21" fillId="0" borderId="12" xfId="0" applyFont="1" applyBorder="1" applyAlignment="1">
      <alignment horizontal="left" vertical="center"/>
    </xf>
    <xf numFmtId="0" fontId="22" fillId="0" borderId="14" xfId="0" applyFont="1" applyBorder="1" applyAlignment="1">
      <alignment horizontal="left" vertical="center"/>
    </xf>
    <xf numFmtId="0" fontId="22" fillId="0" borderId="0" xfId="0" applyFont="1" applyAlignment="1">
      <alignment horizontal="left" vertical="center"/>
    </xf>
    <xf numFmtId="4" fontId="25" fillId="0" borderId="0" xfId="0" applyNumberFormat="1" applyFont="1" applyAlignment="1">
      <alignment vertical="center"/>
    </xf>
    <xf numFmtId="0" fontId="1" fillId="0" borderId="0" xfId="0" applyFont="1" applyAlignment="1">
      <alignment horizontal="left" vertical="center" wrapText="1"/>
    </xf>
    <xf numFmtId="0" fontId="1" fillId="0" borderId="0" xfId="0" applyFont="1" applyAlignment="1">
      <alignment horizontal="left" vertical="center"/>
    </xf>
    <xf numFmtId="0" fontId="0" fillId="0" borderId="0" xfId="0" applyAlignment="1">
      <alignment vertical="center"/>
    </xf>
    <xf numFmtId="0" fontId="2" fillId="2" borderId="0" xfId="0" applyFont="1" applyFill="1" applyAlignment="1" applyProtection="1">
      <alignment horizontal="left" vertical="center"/>
      <protection locked="0"/>
    </xf>
  </cellXfs>
  <cellStyles count="2">
    <cellStyle name="Hypertextový odkaz" xfId="1" builtinId="8"/>
    <cellStyle name="Normální" xfId="0" builtinId="0" customBuiltin="1"/>
  </cellStyles>
  <dxfs count="0"/>
  <tableStyles count="0"/>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drawing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A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B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C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D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6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7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CM109"/>
  <sheetViews>
    <sheetView showGridLines="0" tabSelected="1" workbookViewId="0"/>
  </sheetViews>
  <sheetFormatPr defaultRowHeight="15"/>
  <cols>
    <col min="1" max="1" width="8.33203125" customWidth="1"/>
    <col min="2" max="2" width="1.6640625" customWidth="1"/>
    <col min="3" max="3" width="4.1640625" customWidth="1"/>
    <col min="4" max="33" width="2.6640625" customWidth="1"/>
    <col min="34" max="34" width="3.33203125" customWidth="1"/>
    <col min="35" max="35" width="31.6640625" customWidth="1"/>
    <col min="36" max="37" width="2.5" customWidth="1"/>
    <col min="38" max="38" width="8.33203125" customWidth="1"/>
    <col min="39" max="39" width="3.33203125" customWidth="1"/>
    <col min="40" max="40" width="13.33203125" customWidth="1"/>
    <col min="41" max="41" width="7.5" customWidth="1"/>
    <col min="42" max="42" width="4.1640625" customWidth="1"/>
    <col min="43" max="43" width="15.6640625" hidden="1" customWidth="1"/>
    <col min="44" max="44" width="13.6640625" customWidth="1"/>
    <col min="45" max="47" width="25.83203125" hidden="1" customWidth="1"/>
    <col min="48" max="49" width="21.6640625" hidden="1" customWidth="1"/>
    <col min="50" max="51" width="25" hidden="1" customWidth="1"/>
    <col min="52" max="52" width="21.6640625" hidden="1" customWidth="1"/>
    <col min="53" max="53" width="19.1640625" hidden="1" customWidth="1"/>
    <col min="54" max="54" width="25" hidden="1" customWidth="1"/>
    <col min="55" max="55" width="21.6640625" hidden="1" customWidth="1"/>
    <col min="56" max="56" width="19.1640625" hidden="1" customWidth="1"/>
    <col min="57" max="57" width="66.5" customWidth="1"/>
    <col min="71" max="91" width="9.33203125" hidden="1"/>
  </cols>
  <sheetData>
    <row r="1" spans="1:74" ht="11.25">
      <c r="A1" s="16" t="s">
        <v>0</v>
      </c>
      <c r="AZ1" s="16" t="s">
        <v>1</v>
      </c>
      <c r="BA1" s="16" t="s">
        <v>2</v>
      </c>
      <c r="BB1" s="16" t="s">
        <v>3</v>
      </c>
      <c r="BT1" s="16" t="s">
        <v>4</v>
      </c>
      <c r="BU1" s="16" t="s">
        <v>4</v>
      </c>
      <c r="BV1" s="16" t="s">
        <v>5</v>
      </c>
    </row>
    <row r="2" spans="1:74" ht="36.950000000000003" customHeight="1">
      <c r="AR2" s="209"/>
      <c r="AS2" s="209"/>
      <c r="AT2" s="209"/>
      <c r="AU2" s="209"/>
      <c r="AV2" s="209"/>
      <c r="AW2" s="209"/>
      <c r="AX2" s="209"/>
      <c r="AY2" s="209"/>
      <c r="AZ2" s="209"/>
      <c r="BA2" s="209"/>
      <c r="BB2" s="209"/>
      <c r="BC2" s="209"/>
      <c r="BD2" s="209"/>
      <c r="BE2" s="209"/>
      <c r="BS2" s="17" t="s">
        <v>6</v>
      </c>
      <c r="BT2" s="17" t="s">
        <v>7</v>
      </c>
    </row>
    <row r="3" spans="1:74" ht="6.95" customHeight="1">
      <c r="B3" s="18"/>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20"/>
      <c r="BS3" s="17" t="s">
        <v>6</v>
      </c>
      <c r="BT3" s="17" t="s">
        <v>8</v>
      </c>
    </row>
    <row r="4" spans="1:74" ht="24.95" customHeight="1">
      <c r="B4" s="20"/>
      <c r="D4" s="21" t="s">
        <v>9</v>
      </c>
      <c r="AR4" s="20"/>
      <c r="AS4" s="22" t="s">
        <v>10</v>
      </c>
      <c r="BE4" s="23" t="s">
        <v>11</v>
      </c>
      <c r="BS4" s="17" t="s">
        <v>12</v>
      </c>
    </row>
    <row r="5" spans="1:74" ht="12" customHeight="1">
      <c r="B5" s="20"/>
      <c r="D5" s="24" t="s">
        <v>13</v>
      </c>
      <c r="K5" s="208" t="s">
        <v>14</v>
      </c>
      <c r="L5" s="209"/>
      <c r="M5" s="209"/>
      <c r="N5" s="209"/>
      <c r="O5" s="209"/>
      <c r="P5" s="209"/>
      <c r="Q5" s="209"/>
      <c r="R5" s="209"/>
      <c r="S5" s="209"/>
      <c r="T5" s="209"/>
      <c r="U5" s="209"/>
      <c r="V5" s="209"/>
      <c r="W5" s="209"/>
      <c r="X5" s="209"/>
      <c r="Y5" s="209"/>
      <c r="Z5" s="209"/>
      <c r="AA5" s="209"/>
      <c r="AB5" s="209"/>
      <c r="AC5" s="209"/>
      <c r="AD5" s="209"/>
      <c r="AE5" s="209"/>
      <c r="AF5" s="209"/>
      <c r="AG5" s="209"/>
      <c r="AH5" s="209"/>
      <c r="AI5" s="209"/>
      <c r="AJ5" s="209"/>
      <c r="AK5" s="209"/>
      <c r="AL5" s="209"/>
      <c r="AM5" s="209"/>
      <c r="AN5" s="209"/>
      <c r="AO5" s="209"/>
      <c r="AR5" s="20"/>
      <c r="BE5" s="205" t="s">
        <v>15</v>
      </c>
      <c r="BS5" s="17" t="s">
        <v>6</v>
      </c>
    </row>
    <row r="6" spans="1:74" ht="36.950000000000003" customHeight="1">
      <c r="B6" s="20"/>
      <c r="D6" s="26" t="s">
        <v>16</v>
      </c>
      <c r="K6" s="210" t="s">
        <v>17</v>
      </c>
      <c r="L6" s="209"/>
      <c r="M6" s="209"/>
      <c r="N6" s="209"/>
      <c r="O6" s="209"/>
      <c r="P6" s="209"/>
      <c r="Q6" s="209"/>
      <c r="R6" s="209"/>
      <c r="S6" s="209"/>
      <c r="T6" s="209"/>
      <c r="U6" s="209"/>
      <c r="V6" s="209"/>
      <c r="W6" s="209"/>
      <c r="X6" s="209"/>
      <c r="Y6" s="209"/>
      <c r="Z6" s="209"/>
      <c r="AA6" s="209"/>
      <c r="AB6" s="209"/>
      <c r="AC6" s="209"/>
      <c r="AD6" s="209"/>
      <c r="AE6" s="209"/>
      <c r="AF6" s="209"/>
      <c r="AG6" s="209"/>
      <c r="AH6" s="209"/>
      <c r="AI6" s="209"/>
      <c r="AJ6" s="209"/>
      <c r="AK6" s="209"/>
      <c r="AL6" s="209"/>
      <c r="AM6" s="209"/>
      <c r="AN6" s="209"/>
      <c r="AO6" s="209"/>
      <c r="AR6" s="20"/>
      <c r="BE6" s="206"/>
      <c r="BS6" s="17" t="s">
        <v>6</v>
      </c>
    </row>
    <row r="7" spans="1:74" ht="12" customHeight="1">
      <c r="B7" s="20"/>
      <c r="D7" s="27" t="s">
        <v>18</v>
      </c>
      <c r="K7" s="25" t="s">
        <v>1</v>
      </c>
      <c r="AK7" s="27" t="s">
        <v>19</v>
      </c>
      <c r="AN7" s="25" t="s">
        <v>1</v>
      </c>
      <c r="AR7" s="20"/>
      <c r="BE7" s="206"/>
      <c r="BS7" s="17" t="s">
        <v>6</v>
      </c>
    </row>
    <row r="8" spans="1:74" ht="12" customHeight="1">
      <c r="B8" s="20"/>
      <c r="D8" s="27" t="s">
        <v>20</v>
      </c>
      <c r="K8" s="25" t="s">
        <v>21</v>
      </c>
      <c r="AK8" s="27" t="s">
        <v>22</v>
      </c>
      <c r="AN8" s="28" t="s">
        <v>23</v>
      </c>
      <c r="AR8" s="20"/>
      <c r="BE8" s="206"/>
      <c r="BS8" s="17" t="s">
        <v>6</v>
      </c>
    </row>
    <row r="9" spans="1:74" ht="14.45" customHeight="1">
      <c r="B9" s="20"/>
      <c r="AR9" s="20"/>
      <c r="BE9" s="206"/>
      <c r="BS9" s="17" t="s">
        <v>6</v>
      </c>
    </row>
    <row r="10" spans="1:74" ht="12" customHeight="1">
      <c r="B10" s="20"/>
      <c r="D10" s="27" t="s">
        <v>24</v>
      </c>
      <c r="AK10" s="27" t="s">
        <v>25</v>
      </c>
      <c r="AN10" s="25" t="s">
        <v>1</v>
      </c>
      <c r="AR10" s="20"/>
      <c r="BE10" s="206"/>
      <c r="BS10" s="17" t="s">
        <v>6</v>
      </c>
    </row>
    <row r="11" spans="1:74" ht="18.399999999999999" customHeight="1">
      <c r="B11" s="20"/>
      <c r="E11" s="25" t="s">
        <v>26</v>
      </c>
      <c r="AK11" s="27" t="s">
        <v>27</v>
      </c>
      <c r="AN11" s="25" t="s">
        <v>1</v>
      </c>
      <c r="AR11" s="20"/>
      <c r="BE11" s="206"/>
      <c r="BS11" s="17" t="s">
        <v>6</v>
      </c>
    </row>
    <row r="12" spans="1:74" ht="6.95" customHeight="1">
      <c r="B12" s="20"/>
      <c r="AR12" s="20"/>
      <c r="BE12" s="206"/>
      <c r="BS12" s="17" t="s">
        <v>6</v>
      </c>
    </row>
    <row r="13" spans="1:74" ht="12" customHeight="1">
      <c r="B13" s="20"/>
      <c r="D13" s="27" t="s">
        <v>28</v>
      </c>
      <c r="AK13" s="27" t="s">
        <v>25</v>
      </c>
      <c r="AN13" s="29" t="s">
        <v>29</v>
      </c>
      <c r="AR13" s="20"/>
      <c r="BE13" s="206"/>
      <c r="BS13" s="17" t="s">
        <v>6</v>
      </c>
    </row>
    <row r="14" spans="1:74" ht="12.75">
      <c r="B14" s="20"/>
      <c r="E14" s="211" t="s">
        <v>29</v>
      </c>
      <c r="F14" s="212"/>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7" t="s">
        <v>27</v>
      </c>
      <c r="AN14" s="29" t="s">
        <v>29</v>
      </c>
      <c r="AR14" s="20"/>
      <c r="BE14" s="206"/>
      <c r="BS14" s="17" t="s">
        <v>6</v>
      </c>
    </row>
    <row r="15" spans="1:74" ht="6.95" customHeight="1">
      <c r="B15" s="20"/>
      <c r="AR15" s="20"/>
      <c r="BE15" s="206"/>
      <c r="BS15" s="17" t="s">
        <v>4</v>
      </c>
    </row>
    <row r="16" spans="1:74" ht="12" customHeight="1">
      <c r="B16" s="20"/>
      <c r="D16" s="27" t="s">
        <v>30</v>
      </c>
      <c r="AK16" s="27" t="s">
        <v>25</v>
      </c>
      <c r="AN16" s="25" t="s">
        <v>31</v>
      </c>
      <c r="AR16" s="20"/>
      <c r="BE16" s="206"/>
      <c r="BS16" s="17" t="s">
        <v>4</v>
      </c>
    </row>
    <row r="17" spans="2:71" ht="18.399999999999999" customHeight="1">
      <c r="B17" s="20"/>
      <c r="E17" s="25" t="s">
        <v>32</v>
      </c>
      <c r="AK17" s="27" t="s">
        <v>27</v>
      </c>
      <c r="AN17" s="25" t="s">
        <v>1</v>
      </c>
      <c r="AR17" s="20"/>
      <c r="BE17" s="206"/>
      <c r="BS17" s="17" t="s">
        <v>33</v>
      </c>
    </row>
    <row r="18" spans="2:71" ht="6.95" customHeight="1">
      <c r="B18" s="20"/>
      <c r="AR18" s="20"/>
      <c r="BE18" s="206"/>
      <c r="BS18" s="17" t="s">
        <v>6</v>
      </c>
    </row>
    <row r="19" spans="2:71" ht="12" customHeight="1">
      <c r="B19" s="20"/>
      <c r="D19" s="27" t="s">
        <v>34</v>
      </c>
      <c r="AK19" s="27" t="s">
        <v>25</v>
      </c>
      <c r="AN19" s="25" t="s">
        <v>1</v>
      </c>
      <c r="AR19" s="20"/>
      <c r="BE19" s="206"/>
      <c r="BS19" s="17" t="s">
        <v>6</v>
      </c>
    </row>
    <row r="20" spans="2:71" ht="18.399999999999999" customHeight="1">
      <c r="B20" s="20"/>
      <c r="E20" s="25" t="s">
        <v>35</v>
      </c>
      <c r="AK20" s="27" t="s">
        <v>27</v>
      </c>
      <c r="AN20" s="25" t="s">
        <v>1</v>
      </c>
      <c r="AR20" s="20"/>
      <c r="BE20" s="206"/>
      <c r="BS20" s="17" t="s">
        <v>33</v>
      </c>
    </row>
    <row r="21" spans="2:71" ht="6.95" customHeight="1">
      <c r="B21" s="20"/>
      <c r="AR21" s="20"/>
      <c r="BE21" s="206"/>
    </row>
    <row r="22" spans="2:71" ht="12" customHeight="1">
      <c r="B22" s="20"/>
      <c r="D22" s="27" t="s">
        <v>36</v>
      </c>
      <c r="AR22" s="20"/>
      <c r="BE22" s="206"/>
    </row>
    <row r="23" spans="2:71" ht="239.25" customHeight="1">
      <c r="B23" s="20"/>
      <c r="E23" s="213" t="s">
        <v>37</v>
      </c>
      <c r="F23" s="213"/>
      <c r="G23" s="213"/>
      <c r="H23" s="213"/>
      <c r="I23" s="213"/>
      <c r="J23" s="213"/>
      <c r="K23" s="213"/>
      <c r="L23" s="213"/>
      <c r="M23" s="213"/>
      <c r="N23" s="213"/>
      <c r="O23" s="213"/>
      <c r="P23" s="213"/>
      <c r="Q23" s="213"/>
      <c r="R23" s="213"/>
      <c r="S23" s="213"/>
      <c r="T23" s="213"/>
      <c r="U23" s="213"/>
      <c r="V23" s="213"/>
      <c r="W23" s="213"/>
      <c r="X23" s="213"/>
      <c r="Y23" s="213"/>
      <c r="Z23" s="213"/>
      <c r="AA23" s="213"/>
      <c r="AB23" s="213"/>
      <c r="AC23" s="213"/>
      <c r="AD23" s="213"/>
      <c r="AE23" s="213"/>
      <c r="AF23" s="213"/>
      <c r="AG23" s="213"/>
      <c r="AH23" s="213"/>
      <c r="AI23" s="213"/>
      <c r="AJ23" s="213"/>
      <c r="AK23" s="213"/>
      <c r="AL23" s="213"/>
      <c r="AM23" s="213"/>
      <c r="AN23" s="213"/>
      <c r="AR23" s="20"/>
      <c r="BE23" s="206"/>
    </row>
    <row r="24" spans="2:71" ht="6.95" customHeight="1">
      <c r="B24" s="20"/>
      <c r="AR24" s="20"/>
      <c r="BE24" s="206"/>
    </row>
    <row r="25" spans="2:71" ht="6.95" customHeight="1">
      <c r="B25" s="20"/>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R25" s="20"/>
      <c r="BE25" s="206"/>
    </row>
    <row r="26" spans="2:71" s="1" customFormat="1" ht="25.9" customHeight="1">
      <c r="B26" s="32"/>
      <c r="D26" s="33" t="s">
        <v>38</v>
      </c>
      <c r="E26" s="34"/>
      <c r="F26" s="34"/>
      <c r="G26" s="34"/>
      <c r="H26" s="34"/>
      <c r="I26" s="34"/>
      <c r="J26" s="34"/>
      <c r="K26" s="34"/>
      <c r="L26" s="34"/>
      <c r="M26" s="34"/>
      <c r="N26" s="34"/>
      <c r="O26" s="34"/>
      <c r="P26" s="34"/>
      <c r="Q26" s="34"/>
      <c r="R26" s="34"/>
      <c r="S26" s="34"/>
      <c r="T26" s="34"/>
      <c r="U26" s="34"/>
      <c r="V26" s="34"/>
      <c r="W26" s="34"/>
      <c r="X26" s="34"/>
      <c r="Y26" s="34"/>
      <c r="Z26" s="34"/>
      <c r="AA26" s="34"/>
      <c r="AB26" s="34"/>
      <c r="AC26" s="34"/>
      <c r="AD26" s="34"/>
      <c r="AE26" s="34"/>
      <c r="AF26" s="34"/>
      <c r="AG26" s="34"/>
      <c r="AH26" s="34"/>
      <c r="AI26" s="34"/>
      <c r="AJ26" s="34"/>
      <c r="AK26" s="214">
        <f>ROUND(AG94,2)</f>
        <v>0</v>
      </c>
      <c r="AL26" s="215"/>
      <c r="AM26" s="215"/>
      <c r="AN26" s="215"/>
      <c r="AO26" s="215"/>
      <c r="AR26" s="32"/>
      <c r="BE26" s="206"/>
    </row>
    <row r="27" spans="2:71" s="1" customFormat="1" ht="6.95" customHeight="1">
      <c r="B27" s="32"/>
      <c r="AR27" s="32"/>
      <c r="BE27" s="206"/>
    </row>
    <row r="28" spans="2:71" s="1" customFormat="1" ht="12.75">
      <c r="B28" s="32"/>
      <c r="L28" s="216" t="s">
        <v>39</v>
      </c>
      <c r="M28" s="216"/>
      <c r="N28" s="216"/>
      <c r="O28" s="216"/>
      <c r="P28" s="216"/>
      <c r="W28" s="216" t="s">
        <v>40</v>
      </c>
      <c r="X28" s="216"/>
      <c r="Y28" s="216"/>
      <c r="Z28" s="216"/>
      <c r="AA28" s="216"/>
      <c r="AB28" s="216"/>
      <c r="AC28" s="216"/>
      <c r="AD28" s="216"/>
      <c r="AE28" s="216"/>
      <c r="AK28" s="216" t="s">
        <v>41</v>
      </c>
      <c r="AL28" s="216"/>
      <c r="AM28" s="216"/>
      <c r="AN28" s="216"/>
      <c r="AO28" s="216"/>
      <c r="AR28" s="32"/>
      <c r="BE28" s="206"/>
    </row>
    <row r="29" spans="2:71" s="2" customFormat="1" ht="14.45" customHeight="1">
      <c r="B29" s="36"/>
      <c r="D29" s="27" t="s">
        <v>42</v>
      </c>
      <c r="F29" s="27" t="s">
        <v>43</v>
      </c>
      <c r="L29" s="219">
        <v>0.21</v>
      </c>
      <c r="M29" s="218"/>
      <c r="N29" s="218"/>
      <c r="O29" s="218"/>
      <c r="P29" s="218"/>
      <c r="W29" s="217">
        <f>ROUND(AZ94, 2)</f>
        <v>0</v>
      </c>
      <c r="X29" s="218"/>
      <c r="Y29" s="218"/>
      <c r="Z29" s="218"/>
      <c r="AA29" s="218"/>
      <c r="AB29" s="218"/>
      <c r="AC29" s="218"/>
      <c r="AD29" s="218"/>
      <c r="AE29" s="218"/>
      <c r="AK29" s="217">
        <f>ROUND(AV94, 2)</f>
        <v>0</v>
      </c>
      <c r="AL29" s="218"/>
      <c r="AM29" s="218"/>
      <c r="AN29" s="218"/>
      <c r="AO29" s="218"/>
      <c r="AR29" s="36"/>
      <c r="BE29" s="207"/>
    </row>
    <row r="30" spans="2:71" s="2" customFormat="1" ht="14.45" customHeight="1">
      <c r="B30" s="36"/>
      <c r="F30" s="27" t="s">
        <v>44</v>
      </c>
      <c r="L30" s="219">
        <v>0.12</v>
      </c>
      <c r="M30" s="218"/>
      <c r="N30" s="218"/>
      <c r="O30" s="218"/>
      <c r="P30" s="218"/>
      <c r="W30" s="217">
        <f>ROUND(BA94, 2)</f>
        <v>0</v>
      </c>
      <c r="X30" s="218"/>
      <c r="Y30" s="218"/>
      <c r="Z30" s="218"/>
      <c r="AA30" s="218"/>
      <c r="AB30" s="218"/>
      <c r="AC30" s="218"/>
      <c r="AD30" s="218"/>
      <c r="AE30" s="218"/>
      <c r="AK30" s="217">
        <f>ROUND(AW94, 2)</f>
        <v>0</v>
      </c>
      <c r="AL30" s="218"/>
      <c r="AM30" s="218"/>
      <c r="AN30" s="218"/>
      <c r="AO30" s="218"/>
      <c r="AR30" s="36"/>
      <c r="BE30" s="207"/>
    </row>
    <row r="31" spans="2:71" s="2" customFormat="1" ht="14.45" hidden="1" customHeight="1">
      <c r="B31" s="36"/>
      <c r="F31" s="27" t="s">
        <v>45</v>
      </c>
      <c r="L31" s="219">
        <v>0.21</v>
      </c>
      <c r="M31" s="218"/>
      <c r="N31" s="218"/>
      <c r="O31" s="218"/>
      <c r="P31" s="218"/>
      <c r="W31" s="217">
        <f>ROUND(BB94, 2)</f>
        <v>0</v>
      </c>
      <c r="X31" s="218"/>
      <c r="Y31" s="218"/>
      <c r="Z31" s="218"/>
      <c r="AA31" s="218"/>
      <c r="AB31" s="218"/>
      <c r="AC31" s="218"/>
      <c r="AD31" s="218"/>
      <c r="AE31" s="218"/>
      <c r="AK31" s="217">
        <v>0</v>
      </c>
      <c r="AL31" s="218"/>
      <c r="AM31" s="218"/>
      <c r="AN31" s="218"/>
      <c r="AO31" s="218"/>
      <c r="AR31" s="36"/>
      <c r="BE31" s="207"/>
    </row>
    <row r="32" spans="2:71" s="2" customFormat="1" ht="14.45" hidden="1" customHeight="1">
      <c r="B32" s="36"/>
      <c r="F32" s="27" t="s">
        <v>46</v>
      </c>
      <c r="L32" s="219">
        <v>0.12</v>
      </c>
      <c r="M32" s="218"/>
      <c r="N32" s="218"/>
      <c r="O32" s="218"/>
      <c r="P32" s="218"/>
      <c r="W32" s="217">
        <f>ROUND(BC94, 2)</f>
        <v>0</v>
      </c>
      <c r="X32" s="218"/>
      <c r="Y32" s="218"/>
      <c r="Z32" s="218"/>
      <c r="AA32" s="218"/>
      <c r="AB32" s="218"/>
      <c r="AC32" s="218"/>
      <c r="AD32" s="218"/>
      <c r="AE32" s="218"/>
      <c r="AK32" s="217">
        <v>0</v>
      </c>
      <c r="AL32" s="218"/>
      <c r="AM32" s="218"/>
      <c r="AN32" s="218"/>
      <c r="AO32" s="218"/>
      <c r="AR32" s="36"/>
      <c r="BE32" s="207"/>
    </row>
    <row r="33" spans="2:57" s="2" customFormat="1" ht="14.45" hidden="1" customHeight="1">
      <c r="B33" s="36"/>
      <c r="F33" s="27" t="s">
        <v>47</v>
      </c>
      <c r="L33" s="219">
        <v>0</v>
      </c>
      <c r="M33" s="218"/>
      <c r="N33" s="218"/>
      <c r="O33" s="218"/>
      <c r="P33" s="218"/>
      <c r="W33" s="217">
        <f>ROUND(BD94, 2)</f>
        <v>0</v>
      </c>
      <c r="X33" s="218"/>
      <c r="Y33" s="218"/>
      <c r="Z33" s="218"/>
      <c r="AA33" s="218"/>
      <c r="AB33" s="218"/>
      <c r="AC33" s="218"/>
      <c r="AD33" s="218"/>
      <c r="AE33" s="218"/>
      <c r="AK33" s="217">
        <v>0</v>
      </c>
      <c r="AL33" s="218"/>
      <c r="AM33" s="218"/>
      <c r="AN33" s="218"/>
      <c r="AO33" s="218"/>
      <c r="AR33" s="36"/>
      <c r="BE33" s="207"/>
    </row>
    <row r="34" spans="2:57" s="1" customFormat="1" ht="6.95" customHeight="1">
      <c r="B34" s="32"/>
      <c r="AR34" s="32"/>
      <c r="BE34" s="206"/>
    </row>
    <row r="35" spans="2:57" s="1" customFormat="1" ht="25.9" customHeight="1">
      <c r="B35" s="32"/>
      <c r="C35" s="37"/>
      <c r="D35" s="38" t="s">
        <v>48</v>
      </c>
      <c r="E35" s="39"/>
      <c r="F35" s="39"/>
      <c r="G35" s="39"/>
      <c r="H35" s="39"/>
      <c r="I35" s="39"/>
      <c r="J35" s="39"/>
      <c r="K35" s="39"/>
      <c r="L35" s="39"/>
      <c r="M35" s="39"/>
      <c r="N35" s="39"/>
      <c r="O35" s="39"/>
      <c r="P35" s="39"/>
      <c r="Q35" s="39"/>
      <c r="R35" s="39"/>
      <c r="S35" s="39"/>
      <c r="T35" s="40" t="s">
        <v>49</v>
      </c>
      <c r="U35" s="39"/>
      <c r="V35" s="39"/>
      <c r="W35" s="39"/>
      <c r="X35" s="223" t="s">
        <v>50</v>
      </c>
      <c r="Y35" s="221"/>
      <c r="Z35" s="221"/>
      <c r="AA35" s="221"/>
      <c r="AB35" s="221"/>
      <c r="AC35" s="39"/>
      <c r="AD35" s="39"/>
      <c r="AE35" s="39"/>
      <c r="AF35" s="39"/>
      <c r="AG35" s="39"/>
      <c r="AH35" s="39"/>
      <c r="AI35" s="39"/>
      <c r="AJ35" s="39"/>
      <c r="AK35" s="220">
        <f>SUM(AK26:AK33)</f>
        <v>0</v>
      </c>
      <c r="AL35" s="221"/>
      <c r="AM35" s="221"/>
      <c r="AN35" s="221"/>
      <c r="AO35" s="222"/>
      <c r="AP35" s="37"/>
      <c r="AQ35" s="37"/>
      <c r="AR35" s="32"/>
    </row>
    <row r="36" spans="2:57" s="1" customFormat="1" ht="6.95" customHeight="1">
      <c r="B36" s="32"/>
      <c r="AR36" s="32"/>
    </row>
    <row r="37" spans="2:57" s="1" customFormat="1" ht="14.45" customHeight="1">
      <c r="B37" s="32"/>
      <c r="AR37" s="32"/>
    </row>
    <row r="38" spans="2:57" ht="14.45" customHeight="1">
      <c r="B38" s="20"/>
      <c r="AR38" s="20"/>
    </row>
    <row r="39" spans="2:57" ht="14.45" customHeight="1">
      <c r="B39" s="20"/>
      <c r="AR39" s="20"/>
    </row>
    <row r="40" spans="2:57" ht="14.45" customHeight="1">
      <c r="B40" s="20"/>
      <c r="AR40" s="20"/>
    </row>
    <row r="41" spans="2:57" ht="14.45" customHeight="1">
      <c r="B41" s="20"/>
      <c r="AR41" s="20"/>
    </row>
    <row r="42" spans="2:57" ht="14.45" customHeight="1">
      <c r="B42" s="20"/>
      <c r="AR42" s="20"/>
    </row>
    <row r="43" spans="2:57" ht="14.45" customHeight="1">
      <c r="B43" s="20"/>
      <c r="AR43" s="20"/>
    </row>
    <row r="44" spans="2:57" ht="14.45" customHeight="1">
      <c r="B44" s="20"/>
      <c r="AR44" s="20"/>
    </row>
    <row r="45" spans="2:57" ht="14.45" customHeight="1">
      <c r="B45" s="20"/>
      <c r="AR45" s="20"/>
    </row>
    <row r="46" spans="2:57" ht="14.45" customHeight="1">
      <c r="B46" s="20"/>
      <c r="AR46" s="20"/>
    </row>
    <row r="47" spans="2:57" ht="14.45" customHeight="1">
      <c r="B47" s="20"/>
      <c r="AR47" s="20"/>
    </row>
    <row r="48" spans="2:57" ht="14.45" customHeight="1">
      <c r="B48" s="20"/>
      <c r="AR48" s="20"/>
    </row>
    <row r="49" spans="2:44" s="1" customFormat="1" ht="14.45" customHeight="1">
      <c r="B49" s="32"/>
      <c r="D49" s="41" t="s">
        <v>51</v>
      </c>
      <c r="E49" s="42"/>
      <c r="F49" s="42"/>
      <c r="G49" s="42"/>
      <c r="H49" s="42"/>
      <c r="I49" s="42"/>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41" t="s">
        <v>52</v>
      </c>
      <c r="AI49" s="42"/>
      <c r="AJ49" s="42"/>
      <c r="AK49" s="42"/>
      <c r="AL49" s="42"/>
      <c r="AM49" s="42"/>
      <c r="AN49" s="42"/>
      <c r="AO49" s="42"/>
      <c r="AR49" s="32"/>
    </row>
    <row r="50" spans="2:44" ht="11.25">
      <c r="B50" s="20"/>
      <c r="AR50" s="20"/>
    </row>
    <row r="51" spans="2:44" ht="11.25">
      <c r="B51" s="20"/>
      <c r="AR51" s="20"/>
    </row>
    <row r="52" spans="2:44" ht="11.25">
      <c r="B52" s="20"/>
      <c r="AR52" s="20"/>
    </row>
    <row r="53" spans="2:44" ht="11.25">
      <c r="B53" s="20"/>
      <c r="AR53" s="20"/>
    </row>
    <row r="54" spans="2:44" ht="11.25">
      <c r="B54" s="20"/>
      <c r="AR54" s="20"/>
    </row>
    <row r="55" spans="2:44" ht="11.25">
      <c r="B55" s="20"/>
      <c r="AR55" s="20"/>
    </row>
    <row r="56" spans="2:44" ht="11.25">
      <c r="B56" s="20"/>
      <c r="AR56" s="20"/>
    </row>
    <row r="57" spans="2:44" ht="11.25">
      <c r="B57" s="20"/>
      <c r="AR57" s="20"/>
    </row>
    <row r="58" spans="2:44" ht="11.25">
      <c r="B58" s="20"/>
      <c r="AR58" s="20"/>
    </row>
    <row r="59" spans="2:44" ht="11.25">
      <c r="B59" s="20"/>
      <c r="AR59" s="20"/>
    </row>
    <row r="60" spans="2:44" s="1" customFormat="1" ht="12.75">
      <c r="B60" s="32"/>
      <c r="D60" s="43" t="s">
        <v>53</v>
      </c>
      <c r="E60" s="34"/>
      <c r="F60" s="34"/>
      <c r="G60" s="34"/>
      <c r="H60" s="34"/>
      <c r="I60" s="34"/>
      <c r="J60" s="34"/>
      <c r="K60" s="34"/>
      <c r="L60" s="34"/>
      <c r="M60" s="34"/>
      <c r="N60" s="34"/>
      <c r="O60" s="34"/>
      <c r="P60" s="34"/>
      <c r="Q60" s="34"/>
      <c r="R60" s="34"/>
      <c r="S60" s="34"/>
      <c r="T60" s="34"/>
      <c r="U60" s="34"/>
      <c r="V60" s="43" t="s">
        <v>54</v>
      </c>
      <c r="W60" s="34"/>
      <c r="X60" s="34"/>
      <c r="Y60" s="34"/>
      <c r="Z60" s="34"/>
      <c r="AA60" s="34"/>
      <c r="AB60" s="34"/>
      <c r="AC60" s="34"/>
      <c r="AD60" s="34"/>
      <c r="AE60" s="34"/>
      <c r="AF60" s="34"/>
      <c r="AG60" s="34"/>
      <c r="AH60" s="43" t="s">
        <v>53</v>
      </c>
      <c r="AI60" s="34"/>
      <c r="AJ60" s="34"/>
      <c r="AK60" s="34"/>
      <c r="AL60" s="34"/>
      <c r="AM60" s="43" t="s">
        <v>54</v>
      </c>
      <c r="AN60" s="34"/>
      <c r="AO60" s="34"/>
      <c r="AR60" s="32"/>
    </row>
    <row r="61" spans="2:44" ht="11.25">
      <c r="B61" s="20"/>
      <c r="AR61" s="20"/>
    </row>
    <row r="62" spans="2:44" ht="11.25">
      <c r="B62" s="20"/>
      <c r="AR62" s="20"/>
    </row>
    <row r="63" spans="2:44" ht="11.25">
      <c r="B63" s="20"/>
      <c r="AR63" s="20"/>
    </row>
    <row r="64" spans="2:44" s="1" customFormat="1" ht="12.75">
      <c r="B64" s="32"/>
      <c r="D64" s="41" t="s">
        <v>55</v>
      </c>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1" t="s">
        <v>56</v>
      </c>
      <c r="AI64" s="42"/>
      <c r="AJ64" s="42"/>
      <c r="AK64" s="42"/>
      <c r="AL64" s="42"/>
      <c r="AM64" s="42"/>
      <c r="AN64" s="42"/>
      <c r="AO64" s="42"/>
      <c r="AR64" s="32"/>
    </row>
    <row r="65" spans="2:44" ht="11.25">
      <c r="B65" s="20"/>
      <c r="AR65" s="20"/>
    </row>
    <row r="66" spans="2:44" ht="11.25">
      <c r="B66" s="20"/>
      <c r="AR66" s="20"/>
    </row>
    <row r="67" spans="2:44" ht="11.25">
      <c r="B67" s="20"/>
      <c r="AR67" s="20"/>
    </row>
    <row r="68" spans="2:44" ht="11.25">
      <c r="B68" s="20"/>
      <c r="AR68" s="20"/>
    </row>
    <row r="69" spans="2:44" ht="11.25">
      <c r="B69" s="20"/>
      <c r="AR69" s="20"/>
    </row>
    <row r="70" spans="2:44" ht="11.25">
      <c r="B70" s="20"/>
      <c r="AR70" s="20"/>
    </row>
    <row r="71" spans="2:44" ht="11.25">
      <c r="B71" s="20"/>
      <c r="AR71" s="20"/>
    </row>
    <row r="72" spans="2:44" ht="11.25">
      <c r="B72" s="20"/>
      <c r="AR72" s="20"/>
    </row>
    <row r="73" spans="2:44" ht="11.25">
      <c r="B73" s="20"/>
      <c r="AR73" s="20"/>
    </row>
    <row r="74" spans="2:44" ht="11.25">
      <c r="B74" s="20"/>
      <c r="AR74" s="20"/>
    </row>
    <row r="75" spans="2:44" s="1" customFormat="1" ht="12.75">
      <c r="B75" s="32"/>
      <c r="D75" s="43" t="s">
        <v>53</v>
      </c>
      <c r="E75" s="34"/>
      <c r="F75" s="34"/>
      <c r="G75" s="34"/>
      <c r="H75" s="34"/>
      <c r="I75" s="34"/>
      <c r="J75" s="34"/>
      <c r="K75" s="34"/>
      <c r="L75" s="34"/>
      <c r="M75" s="34"/>
      <c r="N75" s="34"/>
      <c r="O75" s="34"/>
      <c r="P75" s="34"/>
      <c r="Q75" s="34"/>
      <c r="R75" s="34"/>
      <c r="S75" s="34"/>
      <c r="T75" s="34"/>
      <c r="U75" s="34"/>
      <c r="V75" s="43" t="s">
        <v>54</v>
      </c>
      <c r="W75" s="34"/>
      <c r="X75" s="34"/>
      <c r="Y75" s="34"/>
      <c r="Z75" s="34"/>
      <c r="AA75" s="34"/>
      <c r="AB75" s="34"/>
      <c r="AC75" s="34"/>
      <c r="AD75" s="34"/>
      <c r="AE75" s="34"/>
      <c r="AF75" s="34"/>
      <c r="AG75" s="34"/>
      <c r="AH75" s="43" t="s">
        <v>53</v>
      </c>
      <c r="AI75" s="34"/>
      <c r="AJ75" s="34"/>
      <c r="AK75" s="34"/>
      <c r="AL75" s="34"/>
      <c r="AM75" s="43" t="s">
        <v>54</v>
      </c>
      <c r="AN75" s="34"/>
      <c r="AO75" s="34"/>
      <c r="AR75" s="32"/>
    </row>
    <row r="76" spans="2:44" s="1" customFormat="1" ht="11.25">
      <c r="B76" s="32"/>
      <c r="AR76" s="32"/>
    </row>
    <row r="77" spans="2:44" s="1" customFormat="1" ht="6.95" customHeight="1">
      <c r="B77" s="44"/>
      <c r="C77" s="45"/>
      <c r="D77" s="45"/>
      <c r="E77" s="45"/>
      <c r="F77" s="45"/>
      <c r="G77" s="45"/>
      <c r="H77" s="45"/>
      <c r="I77" s="45"/>
      <c r="J77" s="45"/>
      <c r="K77" s="45"/>
      <c r="L77" s="45"/>
      <c r="M77" s="45"/>
      <c r="N77" s="45"/>
      <c r="O77" s="45"/>
      <c r="P77" s="45"/>
      <c r="Q77" s="45"/>
      <c r="R77" s="45"/>
      <c r="S77" s="45"/>
      <c r="T77" s="45"/>
      <c r="U77" s="45"/>
      <c r="V77" s="45"/>
      <c r="W77" s="45"/>
      <c r="X77" s="45"/>
      <c r="Y77" s="45"/>
      <c r="Z77" s="45"/>
      <c r="AA77" s="45"/>
      <c r="AB77" s="45"/>
      <c r="AC77" s="45"/>
      <c r="AD77" s="45"/>
      <c r="AE77" s="45"/>
      <c r="AF77" s="45"/>
      <c r="AG77" s="45"/>
      <c r="AH77" s="45"/>
      <c r="AI77" s="45"/>
      <c r="AJ77" s="45"/>
      <c r="AK77" s="45"/>
      <c r="AL77" s="45"/>
      <c r="AM77" s="45"/>
      <c r="AN77" s="45"/>
      <c r="AO77" s="45"/>
      <c r="AP77" s="45"/>
      <c r="AQ77" s="45"/>
      <c r="AR77" s="32"/>
    </row>
    <row r="81" spans="1:91" s="1" customFormat="1" ht="6.95" customHeight="1">
      <c r="B81" s="46"/>
      <c r="C81" s="47"/>
      <c r="D81" s="47"/>
      <c r="E81" s="47"/>
      <c r="F81" s="47"/>
      <c r="G81" s="47"/>
      <c r="H81" s="47"/>
      <c r="I81" s="47"/>
      <c r="J81" s="47"/>
      <c r="K81" s="47"/>
      <c r="L81" s="47"/>
      <c r="M81" s="47"/>
      <c r="N81" s="47"/>
      <c r="O81" s="47"/>
      <c r="P81" s="47"/>
      <c r="Q81" s="47"/>
      <c r="R81" s="47"/>
      <c r="S81" s="47"/>
      <c r="T81" s="47"/>
      <c r="U81" s="47"/>
      <c r="V81" s="47"/>
      <c r="W81" s="47"/>
      <c r="X81" s="47"/>
      <c r="Y81" s="47"/>
      <c r="Z81" s="47"/>
      <c r="AA81" s="47"/>
      <c r="AB81" s="47"/>
      <c r="AC81" s="47"/>
      <c r="AD81" s="47"/>
      <c r="AE81" s="47"/>
      <c r="AF81" s="47"/>
      <c r="AG81" s="47"/>
      <c r="AH81" s="47"/>
      <c r="AI81" s="47"/>
      <c r="AJ81" s="47"/>
      <c r="AK81" s="47"/>
      <c r="AL81" s="47"/>
      <c r="AM81" s="47"/>
      <c r="AN81" s="47"/>
      <c r="AO81" s="47"/>
      <c r="AP81" s="47"/>
      <c r="AQ81" s="47"/>
      <c r="AR81" s="32"/>
    </row>
    <row r="82" spans="1:91" s="1" customFormat="1" ht="24.95" customHeight="1">
      <c r="B82" s="32"/>
      <c r="C82" s="21" t="s">
        <v>57</v>
      </c>
      <c r="AR82" s="32"/>
    </row>
    <row r="83" spans="1:91" s="1" customFormat="1" ht="6.95" customHeight="1">
      <c r="B83" s="32"/>
      <c r="AR83" s="32"/>
    </row>
    <row r="84" spans="1:91" s="3" customFormat="1" ht="12" customHeight="1">
      <c r="B84" s="48"/>
      <c r="C84" s="27" t="s">
        <v>13</v>
      </c>
      <c r="L84" s="3" t="str">
        <f>K5</f>
        <v>20250905A1</v>
      </c>
      <c r="AR84" s="48"/>
    </row>
    <row r="85" spans="1:91" s="4" customFormat="1" ht="36.950000000000003" customHeight="1">
      <c r="B85" s="49"/>
      <c r="C85" s="50" t="s">
        <v>16</v>
      </c>
      <c r="L85" s="202" t="str">
        <f>K6</f>
        <v>Objekt E2 - Knihovna TUL</v>
      </c>
      <c r="M85" s="203"/>
      <c r="N85" s="203"/>
      <c r="O85" s="203"/>
      <c r="P85" s="203"/>
      <c r="Q85" s="203"/>
      <c r="R85" s="203"/>
      <c r="S85" s="203"/>
      <c r="T85" s="203"/>
      <c r="U85" s="203"/>
      <c r="V85" s="203"/>
      <c r="W85" s="203"/>
      <c r="X85" s="203"/>
      <c r="Y85" s="203"/>
      <c r="Z85" s="203"/>
      <c r="AA85" s="203"/>
      <c r="AB85" s="203"/>
      <c r="AC85" s="203"/>
      <c r="AD85" s="203"/>
      <c r="AE85" s="203"/>
      <c r="AF85" s="203"/>
      <c r="AG85" s="203"/>
      <c r="AH85" s="203"/>
      <c r="AI85" s="203"/>
      <c r="AJ85" s="203"/>
      <c r="AK85" s="203"/>
      <c r="AL85" s="203"/>
      <c r="AM85" s="203"/>
      <c r="AN85" s="203"/>
      <c r="AO85" s="203"/>
      <c r="AR85" s="49"/>
    </row>
    <row r="86" spans="1:91" s="1" customFormat="1" ht="6.95" customHeight="1">
      <c r="B86" s="32"/>
      <c r="AR86" s="32"/>
    </row>
    <row r="87" spans="1:91" s="1" customFormat="1" ht="12" customHeight="1">
      <c r="B87" s="32"/>
      <c r="C87" s="27" t="s">
        <v>20</v>
      </c>
      <c r="L87" s="51" t="str">
        <f>IF(K8="","",K8)</f>
        <v>Liberec</v>
      </c>
      <c r="AI87" s="27" t="s">
        <v>22</v>
      </c>
      <c r="AM87" s="227" t="str">
        <f>IF(AN8= "","",AN8)</f>
        <v>20. 11. 2025</v>
      </c>
      <c r="AN87" s="227"/>
      <c r="AR87" s="32"/>
    </row>
    <row r="88" spans="1:91" s="1" customFormat="1" ht="6.95" customHeight="1">
      <c r="B88" s="32"/>
      <c r="AR88" s="32"/>
    </row>
    <row r="89" spans="1:91" s="1" customFormat="1" ht="15.2" customHeight="1">
      <c r="B89" s="32"/>
      <c r="C89" s="27" t="s">
        <v>24</v>
      </c>
      <c r="L89" s="3" t="str">
        <f>IF(E11= "","",E11)</f>
        <v xml:space="preserve">TUL Studentská 1402/2, Liberec </v>
      </c>
      <c r="AI89" s="27" t="s">
        <v>30</v>
      </c>
      <c r="AM89" s="228" t="str">
        <f>IF(E17="","",E17)</f>
        <v>AKIA</v>
      </c>
      <c r="AN89" s="229"/>
      <c r="AO89" s="229"/>
      <c r="AP89" s="229"/>
      <c r="AR89" s="32"/>
      <c r="AS89" s="231" t="s">
        <v>58</v>
      </c>
      <c r="AT89" s="232"/>
      <c r="AU89" s="53"/>
      <c r="AV89" s="53"/>
      <c r="AW89" s="53"/>
      <c r="AX89" s="53"/>
      <c r="AY89" s="53"/>
      <c r="AZ89" s="53"/>
      <c r="BA89" s="53"/>
      <c r="BB89" s="53"/>
      <c r="BC89" s="53"/>
      <c r="BD89" s="54"/>
    </row>
    <row r="90" spans="1:91" s="1" customFormat="1" ht="15.2" customHeight="1">
      <c r="B90" s="32"/>
      <c r="C90" s="27" t="s">
        <v>28</v>
      </c>
      <c r="L90" s="3" t="str">
        <f>IF(E14= "Vyplň údaj","",E14)</f>
        <v/>
      </c>
      <c r="AI90" s="27" t="s">
        <v>34</v>
      </c>
      <c r="AM90" s="228" t="str">
        <f>IF(E20="","",E20)</f>
        <v xml:space="preserve"> </v>
      </c>
      <c r="AN90" s="229"/>
      <c r="AO90" s="229"/>
      <c r="AP90" s="229"/>
      <c r="AR90" s="32"/>
      <c r="AS90" s="233"/>
      <c r="AT90" s="234"/>
      <c r="BD90" s="56"/>
    </row>
    <row r="91" spans="1:91" s="1" customFormat="1" ht="10.9" customHeight="1">
      <c r="B91" s="32"/>
      <c r="AR91" s="32"/>
      <c r="AS91" s="233"/>
      <c r="AT91" s="234"/>
      <c r="BD91" s="56"/>
    </row>
    <row r="92" spans="1:91" s="1" customFormat="1" ht="29.25" customHeight="1">
      <c r="B92" s="32"/>
      <c r="C92" s="198" t="s">
        <v>59</v>
      </c>
      <c r="D92" s="199"/>
      <c r="E92" s="199"/>
      <c r="F92" s="199"/>
      <c r="G92" s="199"/>
      <c r="H92" s="57"/>
      <c r="I92" s="201" t="s">
        <v>60</v>
      </c>
      <c r="J92" s="199"/>
      <c r="K92" s="199"/>
      <c r="L92" s="199"/>
      <c r="M92" s="199"/>
      <c r="N92" s="199"/>
      <c r="O92" s="199"/>
      <c r="P92" s="199"/>
      <c r="Q92" s="199"/>
      <c r="R92" s="199"/>
      <c r="S92" s="199"/>
      <c r="T92" s="199"/>
      <c r="U92" s="199"/>
      <c r="V92" s="199"/>
      <c r="W92" s="199"/>
      <c r="X92" s="199"/>
      <c r="Y92" s="199"/>
      <c r="Z92" s="199"/>
      <c r="AA92" s="199"/>
      <c r="AB92" s="199"/>
      <c r="AC92" s="199"/>
      <c r="AD92" s="199"/>
      <c r="AE92" s="199"/>
      <c r="AF92" s="199"/>
      <c r="AG92" s="226" t="s">
        <v>61</v>
      </c>
      <c r="AH92" s="199"/>
      <c r="AI92" s="199"/>
      <c r="AJ92" s="199"/>
      <c r="AK92" s="199"/>
      <c r="AL92" s="199"/>
      <c r="AM92" s="199"/>
      <c r="AN92" s="201" t="s">
        <v>62</v>
      </c>
      <c r="AO92" s="199"/>
      <c r="AP92" s="230"/>
      <c r="AQ92" s="58" t="s">
        <v>63</v>
      </c>
      <c r="AR92" s="32"/>
      <c r="AS92" s="59" t="s">
        <v>64</v>
      </c>
      <c r="AT92" s="60" t="s">
        <v>65</v>
      </c>
      <c r="AU92" s="60" t="s">
        <v>66</v>
      </c>
      <c r="AV92" s="60" t="s">
        <v>67</v>
      </c>
      <c r="AW92" s="60" t="s">
        <v>68</v>
      </c>
      <c r="AX92" s="60" t="s">
        <v>69</v>
      </c>
      <c r="AY92" s="60" t="s">
        <v>70</v>
      </c>
      <c r="AZ92" s="60" t="s">
        <v>71</v>
      </c>
      <c r="BA92" s="60" t="s">
        <v>72</v>
      </c>
      <c r="BB92" s="60" t="s">
        <v>73</v>
      </c>
      <c r="BC92" s="60" t="s">
        <v>74</v>
      </c>
      <c r="BD92" s="61" t="s">
        <v>75</v>
      </c>
    </row>
    <row r="93" spans="1:91" s="1" customFormat="1" ht="10.9" customHeight="1">
      <c r="B93" s="32"/>
      <c r="AR93" s="32"/>
      <c r="AS93" s="62"/>
      <c r="AT93" s="53"/>
      <c r="AU93" s="53"/>
      <c r="AV93" s="53"/>
      <c r="AW93" s="53"/>
      <c r="AX93" s="53"/>
      <c r="AY93" s="53"/>
      <c r="AZ93" s="53"/>
      <c r="BA93" s="53"/>
      <c r="BB93" s="53"/>
      <c r="BC93" s="53"/>
      <c r="BD93" s="54"/>
    </row>
    <row r="94" spans="1:91" s="5" customFormat="1" ht="32.450000000000003" customHeight="1">
      <c r="B94" s="63"/>
      <c r="C94" s="64" t="s">
        <v>76</v>
      </c>
      <c r="D94" s="65"/>
      <c r="E94" s="65"/>
      <c r="F94" s="65"/>
      <c r="G94" s="65"/>
      <c r="H94" s="65"/>
      <c r="I94" s="65"/>
      <c r="J94" s="65"/>
      <c r="K94" s="65"/>
      <c r="L94" s="65"/>
      <c r="M94" s="65"/>
      <c r="N94" s="65"/>
      <c r="O94" s="65"/>
      <c r="P94" s="65"/>
      <c r="Q94" s="65"/>
      <c r="R94" s="65"/>
      <c r="S94" s="65"/>
      <c r="T94" s="65"/>
      <c r="U94" s="65"/>
      <c r="V94" s="65"/>
      <c r="W94" s="65"/>
      <c r="X94" s="65"/>
      <c r="Y94" s="65"/>
      <c r="Z94" s="65"/>
      <c r="AA94" s="65"/>
      <c r="AB94" s="65"/>
      <c r="AC94" s="65"/>
      <c r="AD94" s="65"/>
      <c r="AE94" s="65"/>
      <c r="AF94" s="65"/>
      <c r="AG94" s="204">
        <f>ROUND(SUM(AG95:AG107),2)</f>
        <v>0</v>
      </c>
      <c r="AH94" s="204"/>
      <c r="AI94" s="204"/>
      <c r="AJ94" s="204"/>
      <c r="AK94" s="204"/>
      <c r="AL94" s="204"/>
      <c r="AM94" s="204"/>
      <c r="AN94" s="235">
        <f t="shared" ref="AN94:AN107" si="0">SUM(AG94,AT94)</f>
        <v>0</v>
      </c>
      <c r="AO94" s="235"/>
      <c r="AP94" s="235"/>
      <c r="AQ94" s="67" t="s">
        <v>1</v>
      </c>
      <c r="AR94" s="63"/>
      <c r="AS94" s="68">
        <f>ROUND(SUM(AS95:AS107),2)</f>
        <v>0</v>
      </c>
      <c r="AT94" s="69">
        <f t="shared" ref="AT94:AT107" si="1">ROUND(SUM(AV94:AW94),2)</f>
        <v>0</v>
      </c>
      <c r="AU94" s="70">
        <f>ROUND(SUM(AU95:AU107),5)</f>
        <v>0</v>
      </c>
      <c r="AV94" s="69">
        <f>ROUND(AZ94*L29,2)</f>
        <v>0</v>
      </c>
      <c r="AW94" s="69">
        <f>ROUND(BA94*L30,2)</f>
        <v>0</v>
      </c>
      <c r="AX94" s="69">
        <f>ROUND(BB94*L29,2)</f>
        <v>0</v>
      </c>
      <c r="AY94" s="69">
        <f>ROUND(BC94*L30,2)</f>
        <v>0</v>
      </c>
      <c r="AZ94" s="69">
        <f>ROUND(SUM(AZ95:AZ107),2)</f>
        <v>0</v>
      </c>
      <c r="BA94" s="69">
        <f>ROUND(SUM(BA95:BA107),2)</f>
        <v>0</v>
      </c>
      <c r="BB94" s="69">
        <f>ROUND(SUM(BB95:BB107),2)</f>
        <v>0</v>
      </c>
      <c r="BC94" s="69">
        <f>ROUND(SUM(BC95:BC107),2)</f>
        <v>0</v>
      </c>
      <c r="BD94" s="71">
        <f>ROUND(SUM(BD95:BD107),2)</f>
        <v>0</v>
      </c>
      <c r="BS94" s="72" t="s">
        <v>77</v>
      </c>
      <c r="BT94" s="72" t="s">
        <v>78</v>
      </c>
      <c r="BU94" s="73" t="s">
        <v>79</v>
      </c>
      <c r="BV94" s="72" t="s">
        <v>80</v>
      </c>
      <c r="BW94" s="72" t="s">
        <v>5</v>
      </c>
      <c r="BX94" s="72" t="s">
        <v>81</v>
      </c>
      <c r="CL94" s="72" t="s">
        <v>1</v>
      </c>
    </row>
    <row r="95" spans="1:91" s="6" customFormat="1" ht="16.5" customHeight="1">
      <c r="A95" s="74" t="s">
        <v>82</v>
      </c>
      <c r="B95" s="75"/>
      <c r="C95" s="76"/>
      <c r="D95" s="200" t="s">
        <v>83</v>
      </c>
      <c r="E95" s="200"/>
      <c r="F95" s="200"/>
      <c r="G95" s="200"/>
      <c r="H95" s="200"/>
      <c r="I95" s="77"/>
      <c r="J95" s="200" t="s">
        <v>84</v>
      </c>
      <c r="K95" s="200"/>
      <c r="L95" s="200"/>
      <c r="M95" s="200"/>
      <c r="N95" s="200"/>
      <c r="O95" s="200"/>
      <c r="P95" s="200"/>
      <c r="Q95" s="200"/>
      <c r="R95" s="200"/>
      <c r="S95" s="200"/>
      <c r="T95" s="200"/>
      <c r="U95" s="200"/>
      <c r="V95" s="200"/>
      <c r="W95" s="200"/>
      <c r="X95" s="200"/>
      <c r="Y95" s="200"/>
      <c r="Z95" s="200"/>
      <c r="AA95" s="200"/>
      <c r="AB95" s="200"/>
      <c r="AC95" s="200"/>
      <c r="AD95" s="200"/>
      <c r="AE95" s="200"/>
      <c r="AF95" s="200"/>
      <c r="AG95" s="224">
        <f>'ASR - Stavební část '!J30</f>
        <v>0</v>
      </c>
      <c r="AH95" s="225"/>
      <c r="AI95" s="225"/>
      <c r="AJ95" s="225"/>
      <c r="AK95" s="225"/>
      <c r="AL95" s="225"/>
      <c r="AM95" s="225"/>
      <c r="AN95" s="224">
        <f t="shared" si="0"/>
        <v>0</v>
      </c>
      <c r="AO95" s="225"/>
      <c r="AP95" s="225"/>
      <c r="AQ95" s="78" t="s">
        <v>85</v>
      </c>
      <c r="AR95" s="75"/>
      <c r="AS95" s="79">
        <v>0</v>
      </c>
      <c r="AT95" s="80">
        <f t="shared" si="1"/>
        <v>0</v>
      </c>
      <c r="AU95" s="81">
        <f>'ASR - Stavební část '!P147</f>
        <v>0</v>
      </c>
      <c r="AV95" s="80">
        <f>'ASR - Stavební část '!J33</f>
        <v>0</v>
      </c>
      <c r="AW95" s="80">
        <f>'ASR - Stavební část '!J34</f>
        <v>0</v>
      </c>
      <c r="AX95" s="80">
        <f>'ASR - Stavební část '!J35</f>
        <v>0</v>
      </c>
      <c r="AY95" s="80">
        <f>'ASR - Stavební část '!J36</f>
        <v>0</v>
      </c>
      <c r="AZ95" s="80">
        <f>'ASR - Stavební část '!F33</f>
        <v>0</v>
      </c>
      <c r="BA95" s="80">
        <f>'ASR - Stavební část '!F34</f>
        <v>0</v>
      </c>
      <c r="BB95" s="80">
        <f>'ASR - Stavební část '!F35</f>
        <v>0</v>
      </c>
      <c r="BC95" s="80">
        <f>'ASR - Stavební část '!F36</f>
        <v>0</v>
      </c>
      <c r="BD95" s="82">
        <f>'ASR - Stavební část '!F37</f>
        <v>0</v>
      </c>
      <c r="BT95" s="83" t="s">
        <v>86</v>
      </c>
      <c r="BV95" s="83" t="s">
        <v>80</v>
      </c>
      <c r="BW95" s="83" t="s">
        <v>87</v>
      </c>
      <c r="BX95" s="83" t="s">
        <v>5</v>
      </c>
      <c r="CL95" s="83" t="s">
        <v>1</v>
      </c>
      <c r="CM95" s="83" t="s">
        <v>88</v>
      </c>
    </row>
    <row r="96" spans="1:91" s="6" customFormat="1" ht="16.5" customHeight="1">
      <c r="A96" s="74" t="s">
        <v>82</v>
      </c>
      <c r="B96" s="75"/>
      <c r="C96" s="76"/>
      <c r="D96" s="200" t="s">
        <v>89</v>
      </c>
      <c r="E96" s="200"/>
      <c r="F96" s="200"/>
      <c r="G96" s="200"/>
      <c r="H96" s="200"/>
      <c r="I96" s="77"/>
      <c r="J96" s="200" t="s">
        <v>90</v>
      </c>
      <c r="K96" s="200"/>
      <c r="L96" s="200"/>
      <c r="M96" s="200"/>
      <c r="N96" s="200"/>
      <c r="O96" s="200"/>
      <c r="P96" s="200"/>
      <c r="Q96" s="200"/>
      <c r="R96" s="200"/>
      <c r="S96" s="200"/>
      <c r="T96" s="200"/>
      <c r="U96" s="200"/>
      <c r="V96" s="200"/>
      <c r="W96" s="200"/>
      <c r="X96" s="200"/>
      <c r="Y96" s="200"/>
      <c r="Z96" s="200"/>
      <c r="AA96" s="200"/>
      <c r="AB96" s="200"/>
      <c r="AC96" s="200"/>
      <c r="AD96" s="200"/>
      <c r="AE96" s="200"/>
      <c r="AF96" s="200"/>
      <c r="AG96" s="224">
        <f>'DEM - Demolice '!J30</f>
        <v>0</v>
      </c>
      <c r="AH96" s="225"/>
      <c r="AI96" s="225"/>
      <c r="AJ96" s="225"/>
      <c r="AK96" s="225"/>
      <c r="AL96" s="225"/>
      <c r="AM96" s="225"/>
      <c r="AN96" s="224">
        <f t="shared" si="0"/>
        <v>0</v>
      </c>
      <c r="AO96" s="225"/>
      <c r="AP96" s="225"/>
      <c r="AQ96" s="78" t="s">
        <v>85</v>
      </c>
      <c r="AR96" s="75"/>
      <c r="AS96" s="79">
        <v>0</v>
      </c>
      <c r="AT96" s="80">
        <f t="shared" si="1"/>
        <v>0</v>
      </c>
      <c r="AU96" s="81">
        <f>'DEM - Demolice '!P123</f>
        <v>0</v>
      </c>
      <c r="AV96" s="80">
        <f>'DEM - Demolice '!J33</f>
        <v>0</v>
      </c>
      <c r="AW96" s="80">
        <f>'DEM - Demolice '!J34</f>
        <v>0</v>
      </c>
      <c r="AX96" s="80">
        <f>'DEM - Demolice '!J35</f>
        <v>0</v>
      </c>
      <c r="AY96" s="80">
        <f>'DEM - Demolice '!J36</f>
        <v>0</v>
      </c>
      <c r="AZ96" s="80">
        <f>'DEM - Demolice '!F33</f>
        <v>0</v>
      </c>
      <c r="BA96" s="80">
        <f>'DEM - Demolice '!F34</f>
        <v>0</v>
      </c>
      <c r="BB96" s="80">
        <f>'DEM - Demolice '!F35</f>
        <v>0</v>
      </c>
      <c r="BC96" s="80">
        <f>'DEM - Demolice '!F36</f>
        <v>0</v>
      </c>
      <c r="BD96" s="82">
        <f>'DEM - Demolice '!F37</f>
        <v>0</v>
      </c>
      <c r="BT96" s="83" t="s">
        <v>86</v>
      </c>
      <c r="BV96" s="83" t="s">
        <v>80</v>
      </c>
      <c r="BW96" s="83" t="s">
        <v>91</v>
      </c>
      <c r="BX96" s="83" t="s">
        <v>5</v>
      </c>
      <c r="CL96" s="83" t="s">
        <v>1</v>
      </c>
      <c r="CM96" s="83" t="s">
        <v>88</v>
      </c>
    </row>
    <row r="97" spans="1:91" s="6" customFormat="1" ht="16.5" customHeight="1">
      <c r="A97" s="74" t="s">
        <v>82</v>
      </c>
      <c r="B97" s="75"/>
      <c r="C97" s="76"/>
      <c r="D97" s="200" t="s">
        <v>92</v>
      </c>
      <c r="E97" s="200"/>
      <c r="F97" s="200"/>
      <c r="G97" s="200"/>
      <c r="H97" s="200"/>
      <c r="I97" s="77"/>
      <c r="J97" s="200" t="s">
        <v>93</v>
      </c>
      <c r="K97" s="200"/>
      <c r="L97" s="200"/>
      <c r="M97" s="200"/>
      <c r="N97" s="200"/>
      <c r="O97" s="200"/>
      <c r="P97" s="200"/>
      <c r="Q97" s="200"/>
      <c r="R97" s="200"/>
      <c r="S97" s="200"/>
      <c r="T97" s="200"/>
      <c r="U97" s="200"/>
      <c r="V97" s="200"/>
      <c r="W97" s="200"/>
      <c r="X97" s="200"/>
      <c r="Y97" s="200"/>
      <c r="Z97" s="200"/>
      <c r="AA97" s="200"/>
      <c r="AB97" s="200"/>
      <c r="AC97" s="200"/>
      <c r="AD97" s="200"/>
      <c r="AE97" s="200"/>
      <c r="AF97" s="200"/>
      <c r="AG97" s="224">
        <f>'EL.NN - Přípojka NN'!J30</f>
        <v>0</v>
      </c>
      <c r="AH97" s="225"/>
      <c r="AI97" s="225"/>
      <c r="AJ97" s="225"/>
      <c r="AK97" s="225"/>
      <c r="AL97" s="225"/>
      <c r="AM97" s="225"/>
      <c r="AN97" s="224">
        <f t="shared" si="0"/>
        <v>0</v>
      </c>
      <c r="AO97" s="225"/>
      <c r="AP97" s="225"/>
      <c r="AQ97" s="78" t="s">
        <v>85</v>
      </c>
      <c r="AR97" s="75"/>
      <c r="AS97" s="79">
        <v>0</v>
      </c>
      <c r="AT97" s="80">
        <f t="shared" si="1"/>
        <v>0</v>
      </c>
      <c r="AU97" s="81">
        <f>'EL.NN - Přípojka NN'!P117</f>
        <v>0</v>
      </c>
      <c r="AV97" s="80">
        <f>'EL.NN - Přípojka NN'!J33</f>
        <v>0</v>
      </c>
      <c r="AW97" s="80">
        <f>'EL.NN - Přípojka NN'!J34</f>
        <v>0</v>
      </c>
      <c r="AX97" s="80">
        <f>'EL.NN - Přípojka NN'!J35</f>
        <v>0</v>
      </c>
      <c r="AY97" s="80">
        <f>'EL.NN - Přípojka NN'!J36</f>
        <v>0</v>
      </c>
      <c r="AZ97" s="80">
        <f>'EL.NN - Přípojka NN'!F33</f>
        <v>0</v>
      </c>
      <c r="BA97" s="80">
        <f>'EL.NN - Přípojka NN'!F34</f>
        <v>0</v>
      </c>
      <c r="BB97" s="80">
        <f>'EL.NN - Přípojka NN'!F35</f>
        <v>0</v>
      </c>
      <c r="BC97" s="80">
        <f>'EL.NN - Přípojka NN'!F36</f>
        <v>0</v>
      </c>
      <c r="BD97" s="82">
        <f>'EL.NN - Přípojka NN'!F37</f>
        <v>0</v>
      </c>
      <c r="BT97" s="83" t="s">
        <v>86</v>
      </c>
      <c r="BV97" s="83" t="s">
        <v>80</v>
      </c>
      <c r="BW97" s="83" t="s">
        <v>94</v>
      </c>
      <c r="BX97" s="83" t="s">
        <v>5</v>
      </c>
      <c r="CL97" s="83" t="s">
        <v>1</v>
      </c>
      <c r="CM97" s="83" t="s">
        <v>88</v>
      </c>
    </row>
    <row r="98" spans="1:91" s="6" customFormat="1" ht="16.5" customHeight="1">
      <c r="A98" s="74" t="s">
        <v>82</v>
      </c>
      <c r="B98" s="75"/>
      <c r="C98" s="76"/>
      <c r="D98" s="200" t="s">
        <v>95</v>
      </c>
      <c r="E98" s="200"/>
      <c r="F98" s="200"/>
      <c r="G98" s="200"/>
      <c r="H98" s="200"/>
      <c r="I98" s="77"/>
      <c r="J98" s="200" t="s">
        <v>96</v>
      </c>
      <c r="K98" s="200"/>
      <c r="L98" s="200"/>
      <c r="M98" s="200"/>
      <c r="N98" s="200"/>
      <c r="O98" s="200"/>
      <c r="P98" s="200"/>
      <c r="Q98" s="200"/>
      <c r="R98" s="200"/>
      <c r="S98" s="200"/>
      <c r="T98" s="200"/>
      <c r="U98" s="200"/>
      <c r="V98" s="200"/>
      <c r="W98" s="200"/>
      <c r="X98" s="200"/>
      <c r="Y98" s="200"/>
      <c r="Z98" s="200"/>
      <c r="AA98" s="200"/>
      <c r="AB98" s="200"/>
      <c r="AC98" s="200"/>
      <c r="AD98" s="200"/>
      <c r="AE98" s="200"/>
      <c r="AF98" s="200"/>
      <c r="AG98" s="224">
        <f>'EL.SIL - Elektroinstalace '!J30</f>
        <v>0</v>
      </c>
      <c r="AH98" s="225"/>
      <c r="AI98" s="225"/>
      <c r="AJ98" s="225"/>
      <c r="AK98" s="225"/>
      <c r="AL98" s="225"/>
      <c r="AM98" s="225"/>
      <c r="AN98" s="224">
        <f t="shared" si="0"/>
        <v>0</v>
      </c>
      <c r="AO98" s="225"/>
      <c r="AP98" s="225"/>
      <c r="AQ98" s="78" t="s">
        <v>85</v>
      </c>
      <c r="AR98" s="75"/>
      <c r="AS98" s="79">
        <v>0</v>
      </c>
      <c r="AT98" s="80">
        <f t="shared" si="1"/>
        <v>0</v>
      </c>
      <c r="AU98" s="81">
        <f>'EL.SIL - Elektroinstalace '!P117</f>
        <v>0</v>
      </c>
      <c r="AV98" s="80">
        <f>'EL.SIL - Elektroinstalace '!J33</f>
        <v>0</v>
      </c>
      <c r="AW98" s="80">
        <f>'EL.SIL - Elektroinstalace '!J34</f>
        <v>0</v>
      </c>
      <c r="AX98" s="80">
        <f>'EL.SIL - Elektroinstalace '!J35</f>
        <v>0</v>
      </c>
      <c r="AY98" s="80">
        <f>'EL.SIL - Elektroinstalace '!J36</f>
        <v>0</v>
      </c>
      <c r="AZ98" s="80">
        <f>'EL.SIL - Elektroinstalace '!F33</f>
        <v>0</v>
      </c>
      <c r="BA98" s="80">
        <f>'EL.SIL - Elektroinstalace '!F34</f>
        <v>0</v>
      </c>
      <c r="BB98" s="80">
        <f>'EL.SIL - Elektroinstalace '!F35</f>
        <v>0</v>
      </c>
      <c r="BC98" s="80">
        <f>'EL.SIL - Elektroinstalace '!F36</f>
        <v>0</v>
      </c>
      <c r="BD98" s="82">
        <f>'EL.SIL - Elektroinstalace '!F37</f>
        <v>0</v>
      </c>
      <c r="BT98" s="83" t="s">
        <v>86</v>
      </c>
      <c r="BV98" s="83" t="s">
        <v>80</v>
      </c>
      <c r="BW98" s="83" t="s">
        <v>97</v>
      </c>
      <c r="BX98" s="83" t="s">
        <v>5</v>
      </c>
      <c r="CL98" s="83" t="s">
        <v>1</v>
      </c>
      <c r="CM98" s="83" t="s">
        <v>88</v>
      </c>
    </row>
    <row r="99" spans="1:91" s="6" customFormat="1" ht="16.5" customHeight="1">
      <c r="A99" s="74" t="s">
        <v>82</v>
      </c>
      <c r="B99" s="75"/>
      <c r="C99" s="76"/>
      <c r="D99" s="200" t="s">
        <v>98</v>
      </c>
      <c r="E99" s="200"/>
      <c r="F99" s="200"/>
      <c r="G99" s="200"/>
      <c r="H99" s="200"/>
      <c r="I99" s="77"/>
      <c r="J99" s="200" t="s">
        <v>99</v>
      </c>
      <c r="K99" s="200"/>
      <c r="L99" s="200"/>
      <c r="M99" s="200"/>
      <c r="N99" s="200"/>
      <c r="O99" s="200"/>
      <c r="P99" s="200"/>
      <c r="Q99" s="200"/>
      <c r="R99" s="200"/>
      <c r="S99" s="200"/>
      <c r="T99" s="200"/>
      <c r="U99" s="200"/>
      <c r="V99" s="200"/>
      <c r="W99" s="200"/>
      <c r="X99" s="200"/>
      <c r="Y99" s="200"/>
      <c r="Z99" s="200"/>
      <c r="AA99" s="200"/>
      <c r="AB99" s="200"/>
      <c r="AC99" s="200"/>
      <c r="AD99" s="200"/>
      <c r="AE99" s="200"/>
      <c r="AF99" s="200"/>
      <c r="AG99" s="224">
        <f>'CHL - Ochlazování staveb '!J30</f>
        <v>0</v>
      </c>
      <c r="AH99" s="225"/>
      <c r="AI99" s="225"/>
      <c r="AJ99" s="225"/>
      <c r="AK99" s="225"/>
      <c r="AL99" s="225"/>
      <c r="AM99" s="225"/>
      <c r="AN99" s="224">
        <f t="shared" si="0"/>
        <v>0</v>
      </c>
      <c r="AO99" s="225"/>
      <c r="AP99" s="225"/>
      <c r="AQ99" s="78" t="s">
        <v>85</v>
      </c>
      <c r="AR99" s="75"/>
      <c r="AS99" s="79">
        <v>0</v>
      </c>
      <c r="AT99" s="80">
        <f t="shared" si="1"/>
        <v>0</v>
      </c>
      <c r="AU99" s="81">
        <f>'CHL - Ochlazování staveb '!P125</f>
        <v>0</v>
      </c>
      <c r="AV99" s="80">
        <f>'CHL - Ochlazování staveb '!J33</f>
        <v>0</v>
      </c>
      <c r="AW99" s="80">
        <f>'CHL - Ochlazování staveb '!J34</f>
        <v>0</v>
      </c>
      <c r="AX99" s="80">
        <f>'CHL - Ochlazování staveb '!J35</f>
        <v>0</v>
      </c>
      <c r="AY99" s="80">
        <f>'CHL - Ochlazování staveb '!J36</f>
        <v>0</v>
      </c>
      <c r="AZ99" s="80">
        <f>'CHL - Ochlazování staveb '!F33</f>
        <v>0</v>
      </c>
      <c r="BA99" s="80">
        <f>'CHL - Ochlazování staveb '!F34</f>
        <v>0</v>
      </c>
      <c r="BB99" s="80">
        <f>'CHL - Ochlazování staveb '!F35</f>
        <v>0</v>
      </c>
      <c r="BC99" s="80">
        <f>'CHL - Ochlazování staveb '!F36</f>
        <v>0</v>
      </c>
      <c r="BD99" s="82">
        <f>'CHL - Ochlazování staveb '!F37</f>
        <v>0</v>
      </c>
      <c r="BT99" s="83" t="s">
        <v>86</v>
      </c>
      <c r="BV99" s="83" t="s">
        <v>80</v>
      </c>
      <c r="BW99" s="83" t="s">
        <v>100</v>
      </c>
      <c r="BX99" s="83" t="s">
        <v>5</v>
      </c>
      <c r="CL99" s="83" t="s">
        <v>1</v>
      </c>
      <c r="CM99" s="83" t="s">
        <v>88</v>
      </c>
    </row>
    <row r="100" spans="1:91" s="6" customFormat="1" ht="16.5" customHeight="1">
      <c r="A100" s="74" t="s">
        <v>82</v>
      </c>
      <c r="B100" s="75"/>
      <c r="C100" s="76"/>
      <c r="D100" s="200" t="s">
        <v>101</v>
      </c>
      <c r="E100" s="200"/>
      <c r="F100" s="200"/>
      <c r="G100" s="200"/>
      <c r="H100" s="200"/>
      <c r="I100" s="77"/>
      <c r="J100" s="200" t="s">
        <v>101</v>
      </c>
      <c r="K100" s="200"/>
      <c r="L100" s="200"/>
      <c r="M100" s="200"/>
      <c r="N100" s="200"/>
      <c r="O100" s="200"/>
      <c r="P100" s="200"/>
      <c r="Q100" s="200"/>
      <c r="R100" s="200"/>
      <c r="S100" s="200"/>
      <c r="T100" s="200"/>
      <c r="U100" s="200"/>
      <c r="V100" s="200"/>
      <c r="W100" s="200"/>
      <c r="X100" s="200"/>
      <c r="Y100" s="200"/>
      <c r="Z100" s="200"/>
      <c r="AA100" s="200"/>
      <c r="AB100" s="200"/>
      <c r="AC100" s="200"/>
      <c r="AD100" s="200"/>
      <c r="AE100" s="200"/>
      <c r="AF100" s="200"/>
      <c r="AG100" s="224">
        <f>'MaR - MaR'!J30</f>
        <v>0</v>
      </c>
      <c r="AH100" s="225"/>
      <c r="AI100" s="225"/>
      <c r="AJ100" s="225"/>
      <c r="AK100" s="225"/>
      <c r="AL100" s="225"/>
      <c r="AM100" s="225"/>
      <c r="AN100" s="224">
        <f t="shared" si="0"/>
        <v>0</v>
      </c>
      <c r="AO100" s="225"/>
      <c r="AP100" s="225"/>
      <c r="AQ100" s="78" t="s">
        <v>85</v>
      </c>
      <c r="AR100" s="75"/>
      <c r="AS100" s="79">
        <v>0</v>
      </c>
      <c r="AT100" s="80">
        <f t="shared" si="1"/>
        <v>0</v>
      </c>
      <c r="AU100" s="81">
        <f>'MaR - MaR'!P123</f>
        <v>0</v>
      </c>
      <c r="AV100" s="80">
        <f>'MaR - MaR'!J33</f>
        <v>0</v>
      </c>
      <c r="AW100" s="80">
        <f>'MaR - MaR'!J34</f>
        <v>0</v>
      </c>
      <c r="AX100" s="80">
        <f>'MaR - MaR'!J35</f>
        <v>0</v>
      </c>
      <c r="AY100" s="80">
        <f>'MaR - MaR'!J36</f>
        <v>0</v>
      </c>
      <c r="AZ100" s="80">
        <f>'MaR - MaR'!F33</f>
        <v>0</v>
      </c>
      <c r="BA100" s="80">
        <f>'MaR - MaR'!F34</f>
        <v>0</v>
      </c>
      <c r="BB100" s="80">
        <f>'MaR - MaR'!F35</f>
        <v>0</v>
      </c>
      <c r="BC100" s="80">
        <f>'MaR - MaR'!F36</f>
        <v>0</v>
      </c>
      <c r="BD100" s="82">
        <f>'MaR - MaR'!F37</f>
        <v>0</v>
      </c>
      <c r="BT100" s="83" t="s">
        <v>86</v>
      </c>
      <c r="BV100" s="83" t="s">
        <v>80</v>
      </c>
      <c r="BW100" s="83" t="s">
        <v>102</v>
      </c>
      <c r="BX100" s="83" t="s">
        <v>5</v>
      </c>
      <c r="CL100" s="83" t="s">
        <v>1</v>
      </c>
      <c r="CM100" s="83" t="s">
        <v>88</v>
      </c>
    </row>
    <row r="101" spans="1:91" s="6" customFormat="1" ht="16.5" customHeight="1">
      <c r="A101" s="74" t="s">
        <v>82</v>
      </c>
      <c r="B101" s="75"/>
      <c r="C101" s="76"/>
      <c r="D101" s="200" t="s">
        <v>103</v>
      </c>
      <c r="E101" s="200"/>
      <c r="F101" s="200"/>
      <c r="G101" s="200"/>
      <c r="H101" s="200"/>
      <c r="I101" s="77"/>
      <c r="J101" s="200" t="s">
        <v>104</v>
      </c>
      <c r="K101" s="200"/>
      <c r="L101" s="200"/>
      <c r="M101" s="200"/>
      <c r="N101" s="200"/>
      <c r="O101" s="200"/>
      <c r="P101" s="200"/>
      <c r="Q101" s="200"/>
      <c r="R101" s="200"/>
      <c r="S101" s="200"/>
      <c r="T101" s="200"/>
      <c r="U101" s="200"/>
      <c r="V101" s="200"/>
      <c r="W101" s="200"/>
      <c r="X101" s="200"/>
      <c r="Y101" s="200"/>
      <c r="Z101" s="200"/>
      <c r="AA101" s="200"/>
      <c r="AB101" s="200"/>
      <c r="AC101" s="200"/>
      <c r="AD101" s="200"/>
      <c r="AE101" s="200"/>
      <c r="AF101" s="200"/>
      <c r="AG101" s="224">
        <f>'SLB - Slaboproud '!J30</f>
        <v>0</v>
      </c>
      <c r="AH101" s="225"/>
      <c r="AI101" s="225"/>
      <c r="AJ101" s="225"/>
      <c r="AK101" s="225"/>
      <c r="AL101" s="225"/>
      <c r="AM101" s="225"/>
      <c r="AN101" s="224">
        <f t="shared" si="0"/>
        <v>0</v>
      </c>
      <c r="AO101" s="225"/>
      <c r="AP101" s="225"/>
      <c r="AQ101" s="78" t="s">
        <v>85</v>
      </c>
      <c r="AR101" s="75"/>
      <c r="AS101" s="79">
        <v>0</v>
      </c>
      <c r="AT101" s="80">
        <f t="shared" si="1"/>
        <v>0</v>
      </c>
      <c r="AU101" s="81">
        <f>'SLB - Slaboproud '!P124</f>
        <v>0</v>
      </c>
      <c r="AV101" s="80">
        <f>'SLB - Slaboproud '!J33</f>
        <v>0</v>
      </c>
      <c r="AW101" s="80">
        <f>'SLB - Slaboproud '!J34</f>
        <v>0</v>
      </c>
      <c r="AX101" s="80">
        <f>'SLB - Slaboproud '!J35</f>
        <v>0</v>
      </c>
      <c r="AY101" s="80">
        <f>'SLB - Slaboproud '!J36</f>
        <v>0</v>
      </c>
      <c r="AZ101" s="80">
        <f>'SLB - Slaboproud '!F33</f>
        <v>0</v>
      </c>
      <c r="BA101" s="80">
        <f>'SLB - Slaboproud '!F34</f>
        <v>0</v>
      </c>
      <c r="BB101" s="80">
        <f>'SLB - Slaboproud '!F35</f>
        <v>0</v>
      </c>
      <c r="BC101" s="80">
        <f>'SLB - Slaboproud '!F36</f>
        <v>0</v>
      </c>
      <c r="BD101" s="82">
        <f>'SLB - Slaboproud '!F37</f>
        <v>0</v>
      </c>
      <c r="BT101" s="83" t="s">
        <v>86</v>
      </c>
      <c r="BV101" s="83" t="s">
        <v>80</v>
      </c>
      <c r="BW101" s="83" t="s">
        <v>105</v>
      </c>
      <c r="BX101" s="83" t="s">
        <v>5</v>
      </c>
      <c r="CL101" s="83" t="s">
        <v>1</v>
      </c>
      <c r="CM101" s="83" t="s">
        <v>88</v>
      </c>
    </row>
    <row r="102" spans="1:91" s="6" customFormat="1" ht="16.5" customHeight="1">
      <c r="A102" s="74" t="s">
        <v>82</v>
      </c>
      <c r="B102" s="75"/>
      <c r="C102" s="76"/>
      <c r="D102" s="200" t="s">
        <v>106</v>
      </c>
      <c r="E102" s="200"/>
      <c r="F102" s="200"/>
      <c r="G102" s="200"/>
      <c r="H102" s="200"/>
      <c r="I102" s="77"/>
      <c r="J102" s="200" t="s">
        <v>107</v>
      </c>
      <c r="K102" s="200"/>
      <c r="L102" s="200"/>
      <c r="M102" s="200"/>
      <c r="N102" s="200"/>
      <c r="O102" s="200"/>
      <c r="P102" s="200"/>
      <c r="Q102" s="200"/>
      <c r="R102" s="200"/>
      <c r="S102" s="200"/>
      <c r="T102" s="200"/>
      <c r="U102" s="200"/>
      <c r="V102" s="200"/>
      <c r="W102" s="200"/>
      <c r="X102" s="200"/>
      <c r="Y102" s="200"/>
      <c r="Z102" s="200"/>
      <c r="AA102" s="200"/>
      <c r="AB102" s="200"/>
      <c r="AC102" s="200"/>
      <c r="AD102" s="200"/>
      <c r="AE102" s="200"/>
      <c r="AF102" s="200"/>
      <c r="AG102" s="224">
        <f>'VO - Venkovní osvětlení'!J30</f>
        <v>0</v>
      </c>
      <c r="AH102" s="225"/>
      <c r="AI102" s="225"/>
      <c r="AJ102" s="225"/>
      <c r="AK102" s="225"/>
      <c r="AL102" s="225"/>
      <c r="AM102" s="225"/>
      <c r="AN102" s="224">
        <f t="shared" si="0"/>
        <v>0</v>
      </c>
      <c r="AO102" s="225"/>
      <c r="AP102" s="225"/>
      <c r="AQ102" s="78" t="s">
        <v>85</v>
      </c>
      <c r="AR102" s="75"/>
      <c r="AS102" s="79">
        <v>0</v>
      </c>
      <c r="AT102" s="80">
        <f t="shared" si="1"/>
        <v>0</v>
      </c>
      <c r="AU102" s="81">
        <f>'VO - Venkovní osvětlení'!P117</f>
        <v>0</v>
      </c>
      <c r="AV102" s="80">
        <f>'VO - Venkovní osvětlení'!J33</f>
        <v>0</v>
      </c>
      <c r="AW102" s="80">
        <f>'VO - Venkovní osvětlení'!J34</f>
        <v>0</v>
      </c>
      <c r="AX102" s="80">
        <f>'VO - Venkovní osvětlení'!J35</f>
        <v>0</v>
      </c>
      <c r="AY102" s="80">
        <f>'VO - Venkovní osvětlení'!J36</f>
        <v>0</v>
      </c>
      <c r="AZ102" s="80">
        <f>'VO - Venkovní osvětlení'!F33</f>
        <v>0</v>
      </c>
      <c r="BA102" s="80">
        <f>'VO - Venkovní osvětlení'!F34</f>
        <v>0</v>
      </c>
      <c r="BB102" s="80">
        <f>'VO - Venkovní osvětlení'!F35</f>
        <v>0</v>
      </c>
      <c r="BC102" s="80">
        <f>'VO - Venkovní osvětlení'!F36</f>
        <v>0</v>
      </c>
      <c r="BD102" s="82">
        <f>'VO - Venkovní osvětlení'!F37</f>
        <v>0</v>
      </c>
      <c r="BT102" s="83" t="s">
        <v>86</v>
      </c>
      <c r="BV102" s="83" t="s">
        <v>80</v>
      </c>
      <c r="BW102" s="83" t="s">
        <v>108</v>
      </c>
      <c r="BX102" s="83" t="s">
        <v>5</v>
      </c>
      <c r="CL102" s="83" t="s">
        <v>1</v>
      </c>
      <c r="CM102" s="83" t="s">
        <v>88</v>
      </c>
    </row>
    <row r="103" spans="1:91" s="6" customFormat="1" ht="16.5" customHeight="1">
      <c r="A103" s="74" t="s">
        <v>82</v>
      </c>
      <c r="B103" s="75"/>
      <c r="C103" s="76"/>
      <c r="D103" s="200" t="s">
        <v>109</v>
      </c>
      <c r="E103" s="200"/>
      <c r="F103" s="200"/>
      <c r="G103" s="200"/>
      <c r="H103" s="200"/>
      <c r="I103" s="77"/>
      <c r="J103" s="200" t="s">
        <v>110</v>
      </c>
      <c r="K103" s="200"/>
      <c r="L103" s="200"/>
      <c r="M103" s="200"/>
      <c r="N103" s="200"/>
      <c r="O103" s="200"/>
      <c r="P103" s="200"/>
      <c r="Q103" s="200"/>
      <c r="R103" s="200"/>
      <c r="S103" s="200"/>
      <c r="T103" s="200"/>
      <c r="U103" s="200"/>
      <c r="V103" s="200"/>
      <c r="W103" s="200"/>
      <c r="X103" s="200"/>
      <c r="Y103" s="200"/>
      <c r="Z103" s="200"/>
      <c r="AA103" s="200"/>
      <c r="AB103" s="200"/>
      <c r="AC103" s="200"/>
      <c r="AD103" s="200"/>
      <c r="AE103" s="200"/>
      <c r="AF103" s="200"/>
      <c r="AG103" s="224">
        <f>'VYT - Zařízení pro vytápění '!J30</f>
        <v>0</v>
      </c>
      <c r="AH103" s="225"/>
      <c r="AI103" s="225"/>
      <c r="AJ103" s="225"/>
      <c r="AK103" s="225"/>
      <c r="AL103" s="225"/>
      <c r="AM103" s="225"/>
      <c r="AN103" s="224">
        <f t="shared" si="0"/>
        <v>0</v>
      </c>
      <c r="AO103" s="225"/>
      <c r="AP103" s="225"/>
      <c r="AQ103" s="78" t="s">
        <v>85</v>
      </c>
      <c r="AR103" s="75"/>
      <c r="AS103" s="79">
        <v>0</v>
      </c>
      <c r="AT103" s="80">
        <f t="shared" si="1"/>
        <v>0</v>
      </c>
      <c r="AU103" s="81">
        <f>'VYT - Zařízení pro vytápění '!P127</f>
        <v>0</v>
      </c>
      <c r="AV103" s="80">
        <f>'VYT - Zařízení pro vytápění '!J33</f>
        <v>0</v>
      </c>
      <c r="AW103" s="80">
        <f>'VYT - Zařízení pro vytápění '!J34</f>
        <v>0</v>
      </c>
      <c r="AX103" s="80">
        <f>'VYT - Zařízení pro vytápění '!J35</f>
        <v>0</v>
      </c>
      <c r="AY103" s="80">
        <f>'VYT - Zařízení pro vytápění '!J36</f>
        <v>0</v>
      </c>
      <c r="AZ103" s="80">
        <f>'VYT - Zařízení pro vytápění '!F33</f>
        <v>0</v>
      </c>
      <c r="BA103" s="80">
        <f>'VYT - Zařízení pro vytápění '!F34</f>
        <v>0</v>
      </c>
      <c r="BB103" s="80">
        <f>'VYT - Zařízení pro vytápění '!F35</f>
        <v>0</v>
      </c>
      <c r="BC103" s="80">
        <f>'VYT - Zařízení pro vytápění '!F36</f>
        <v>0</v>
      </c>
      <c r="BD103" s="82">
        <f>'VYT - Zařízení pro vytápění '!F37</f>
        <v>0</v>
      </c>
      <c r="BT103" s="83" t="s">
        <v>86</v>
      </c>
      <c r="BV103" s="83" t="s">
        <v>80</v>
      </c>
      <c r="BW103" s="83" t="s">
        <v>111</v>
      </c>
      <c r="BX103" s="83" t="s">
        <v>5</v>
      </c>
      <c r="CL103" s="83" t="s">
        <v>1</v>
      </c>
      <c r="CM103" s="83" t="s">
        <v>88</v>
      </c>
    </row>
    <row r="104" spans="1:91" s="6" customFormat="1" ht="16.5" customHeight="1">
      <c r="A104" s="74" t="s">
        <v>82</v>
      </c>
      <c r="B104" s="75"/>
      <c r="C104" s="76"/>
      <c r="D104" s="200" t="s">
        <v>112</v>
      </c>
      <c r="E104" s="200"/>
      <c r="F104" s="200"/>
      <c r="G104" s="200"/>
      <c r="H104" s="200"/>
      <c r="I104" s="77"/>
      <c r="J104" s="200" t="s">
        <v>113</v>
      </c>
      <c r="K104" s="200"/>
      <c r="L104" s="200"/>
      <c r="M104" s="200"/>
      <c r="N104" s="200"/>
      <c r="O104" s="200"/>
      <c r="P104" s="200"/>
      <c r="Q104" s="200"/>
      <c r="R104" s="200"/>
      <c r="S104" s="200"/>
      <c r="T104" s="200"/>
      <c r="U104" s="200"/>
      <c r="V104" s="200"/>
      <c r="W104" s="200"/>
      <c r="X104" s="200"/>
      <c r="Y104" s="200"/>
      <c r="Z104" s="200"/>
      <c r="AA104" s="200"/>
      <c r="AB104" s="200"/>
      <c r="AC104" s="200"/>
      <c r="AD104" s="200"/>
      <c r="AE104" s="200"/>
      <c r="AF104" s="200"/>
      <c r="AG104" s="224">
        <f>'VZT - Vzduchotechnika'!J30</f>
        <v>0</v>
      </c>
      <c r="AH104" s="225"/>
      <c r="AI104" s="225"/>
      <c r="AJ104" s="225"/>
      <c r="AK104" s="225"/>
      <c r="AL104" s="225"/>
      <c r="AM104" s="225"/>
      <c r="AN104" s="224">
        <f t="shared" si="0"/>
        <v>0</v>
      </c>
      <c r="AO104" s="225"/>
      <c r="AP104" s="225"/>
      <c r="AQ104" s="78" t="s">
        <v>85</v>
      </c>
      <c r="AR104" s="75"/>
      <c r="AS104" s="79">
        <v>0</v>
      </c>
      <c r="AT104" s="80">
        <f t="shared" si="1"/>
        <v>0</v>
      </c>
      <c r="AU104" s="81">
        <f>'VZT - Vzduchotechnika'!P117</f>
        <v>0</v>
      </c>
      <c r="AV104" s="80">
        <f>'VZT - Vzduchotechnika'!J33</f>
        <v>0</v>
      </c>
      <c r="AW104" s="80">
        <f>'VZT - Vzduchotechnika'!J34</f>
        <v>0</v>
      </c>
      <c r="AX104" s="80">
        <f>'VZT - Vzduchotechnika'!J35</f>
        <v>0</v>
      </c>
      <c r="AY104" s="80">
        <f>'VZT - Vzduchotechnika'!J36</f>
        <v>0</v>
      </c>
      <c r="AZ104" s="80">
        <f>'VZT - Vzduchotechnika'!F33</f>
        <v>0</v>
      </c>
      <c r="BA104" s="80">
        <f>'VZT - Vzduchotechnika'!F34</f>
        <v>0</v>
      </c>
      <c r="BB104" s="80">
        <f>'VZT - Vzduchotechnika'!F35</f>
        <v>0</v>
      </c>
      <c r="BC104" s="80">
        <f>'VZT - Vzduchotechnika'!F36</f>
        <v>0</v>
      </c>
      <c r="BD104" s="82">
        <f>'VZT - Vzduchotechnika'!F37</f>
        <v>0</v>
      </c>
      <c r="BT104" s="83" t="s">
        <v>86</v>
      </c>
      <c r="BV104" s="83" t="s">
        <v>80</v>
      </c>
      <c r="BW104" s="83" t="s">
        <v>114</v>
      </c>
      <c r="BX104" s="83" t="s">
        <v>5</v>
      </c>
      <c r="CL104" s="83" t="s">
        <v>1</v>
      </c>
      <c r="CM104" s="83" t="s">
        <v>88</v>
      </c>
    </row>
    <row r="105" spans="1:91" s="6" customFormat="1" ht="16.5" customHeight="1">
      <c r="A105" s="74" t="s">
        <v>82</v>
      </c>
      <c r="B105" s="75"/>
      <c r="C105" s="76"/>
      <c r="D105" s="200" t="s">
        <v>115</v>
      </c>
      <c r="E105" s="200"/>
      <c r="F105" s="200"/>
      <c r="G105" s="200"/>
      <c r="H105" s="200"/>
      <c r="I105" s="77"/>
      <c r="J105" s="200" t="s">
        <v>115</v>
      </c>
      <c r="K105" s="200"/>
      <c r="L105" s="200"/>
      <c r="M105" s="200"/>
      <c r="N105" s="200"/>
      <c r="O105" s="200"/>
      <c r="P105" s="200"/>
      <c r="Q105" s="200"/>
      <c r="R105" s="200"/>
      <c r="S105" s="200"/>
      <c r="T105" s="200"/>
      <c r="U105" s="200"/>
      <c r="V105" s="200"/>
      <c r="W105" s="200"/>
      <c r="X105" s="200"/>
      <c r="Y105" s="200"/>
      <c r="Z105" s="200"/>
      <c r="AA105" s="200"/>
      <c r="AB105" s="200"/>
      <c r="AC105" s="200"/>
      <c r="AD105" s="200"/>
      <c r="AE105" s="200"/>
      <c r="AF105" s="200"/>
      <c r="AG105" s="224">
        <f>'ZTI - ZTI'!J30</f>
        <v>0</v>
      </c>
      <c r="AH105" s="225"/>
      <c r="AI105" s="225"/>
      <c r="AJ105" s="225"/>
      <c r="AK105" s="225"/>
      <c r="AL105" s="225"/>
      <c r="AM105" s="225"/>
      <c r="AN105" s="224">
        <f t="shared" si="0"/>
        <v>0</v>
      </c>
      <c r="AO105" s="225"/>
      <c r="AP105" s="225"/>
      <c r="AQ105" s="78" t="s">
        <v>85</v>
      </c>
      <c r="AR105" s="75"/>
      <c r="AS105" s="79">
        <v>0</v>
      </c>
      <c r="AT105" s="80">
        <f t="shared" si="1"/>
        <v>0</v>
      </c>
      <c r="AU105" s="81">
        <f>'ZTI - ZTI'!P128</f>
        <v>0</v>
      </c>
      <c r="AV105" s="80">
        <f>'ZTI - ZTI'!J33</f>
        <v>0</v>
      </c>
      <c r="AW105" s="80">
        <f>'ZTI - ZTI'!J34</f>
        <v>0</v>
      </c>
      <c r="AX105" s="80">
        <f>'ZTI - ZTI'!J35</f>
        <v>0</v>
      </c>
      <c r="AY105" s="80">
        <f>'ZTI - ZTI'!J36</f>
        <v>0</v>
      </c>
      <c r="AZ105" s="80">
        <f>'ZTI - ZTI'!F33</f>
        <v>0</v>
      </c>
      <c r="BA105" s="80">
        <f>'ZTI - ZTI'!F34</f>
        <v>0</v>
      </c>
      <c r="BB105" s="80">
        <f>'ZTI - ZTI'!F35</f>
        <v>0</v>
      </c>
      <c r="BC105" s="80">
        <f>'ZTI - ZTI'!F36</f>
        <v>0</v>
      </c>
      <c r="BD105" s="82">
        <f>'ZTI - ZTI'!F37</f>
        <v>0</v>
      </c>
      <c r="BT105" s="83" t="s">
        <v>86</v>
      </c>
      <c r="BV105" s="83" t="s">
        <v>80</v>
      </c>
      <c r="BW105" s="83" t="s">
        <v>116</v>
      </c>
      <c r="BX105" s="83" t="s">
        <v>5</v>
      </c>
      <c r="CL105" s="83" t="s">
        <v>1</v>
      </c>
      <c r="CM105" s="83" t="s">
        <v>88</v>
      </c>
    </row>
    <row r="106" spans="1:91" s="6" customFormat="1" ht="16.5" customHeight="1">
      <c r="A106" s="74" t="s">
        <v>82</v>
      </c>
      <c r="B106" s="75"/>
      <c r="C106" s="76"/>
      <c r="D106" s="200" t="s">
        <v>117</v>
      </c>
      <c r="E106" s="200"/>
      <c r="F106" s="200"/>
      <c r="G106" s="200"/>
      <c r="H106" s="200"/>
      <c r="I106" s="77"/>
      <c r="J106" s="200" t="s">
        <v>117</v>
      </c>
      <c r="K106" s="200"/>
      <c r="L106" s="200"/>
      <c r="M106" s="200"/>
      <c r="N106" s="200"/>
      <c r="O106" s="200"/>
      <c r="P106" s="200"/>
      <c r="Q106" s="200"/>
      <c r="R106" s="200"/>
      <c r="S106" s="200"/>
      <c r="T106" s="200"/>
      <c r="U106" s="200"/>
      <c r="V106" s="200"/>
      <c r="W106" s="200"/>
      <c r="X106" s="200"/>
      <c r="Y106" s="200"/>
      <c r="Z106" s="200"/>
      <c r="AA106" s="200"/>
      <c r="AB106" s="200"/>
      <c r="AC106" s="200"/>
      <c r="AD106" s="200"/>
      <c r="AE106" s="200"/>
      <c r="AF106" s="200"/>
      <c r="AG106" s="224">
        <f>'ZOKT - ZOKT'!J30</f>
        <v>0</v>
      </c>
      <c r="AH106" s="225"/>
      <c r="AI106" s="225"/>
      <c r="AJ106" s="225"/>
      <c r="AK106" s="225"/>
      <c r="AL106" s="225"/>
      <c r="AM106" s="225"/>
      <c r="AN106" s="224">
        <f t="shared" si="0"/>
        <v>0</v>
      </c>
      <c r="AO106" s="225"/>
      <c r="AP106" s="225"/>
      <c r="AQ106" s="78" t="s">
        <v>85</v>
      </c>
      <c r="AR106" s="75"/>
      <c r="AS106" s="79">
        <v>0</v>
      </c>
      <c r="AT106" s="80">
        <f t="shared" si="1"/>
        <v>0</v>
      </c>
      <c r="AU106" s="81">
        <f>'ZOKT - ZOKT'!P117</f>
        <v>0</v>
      </c>
      <c r="AV106" s="80">
        <f>'ZOKT - ZOKT'!J33</f>
        <v>0</v>
      </c>
      <c r="AW106" s="80">
        <f>'ZOKT - ZOKT'!J34</f>
        <v>0</v>
      </c>
      <c r="AX106" s="80">
        <f>'ZOKT - ZOKT'!J35</f>
        <v>0</v>
      </c>
      <c r="AY106" s="80">
        <f>'ZOKT - ZOKT'!J36</f>
        <v>0</v>
      </c>
      <c r="AZ106" s="80">
        <f>'ZOKT - ZOKT'!F33</f>
        <v>0</v>
      </c>
      <c r="BA106" s="80">
        <f>'ZOKT - ZOKT'!F34</f>
        <v>0</v>
      </c>
      <c r="BB106" s="80">
        <f>'ZOKT - ZOKT'!F35</f>
        <v>0</v>
      </c>
      <c r="BC106" s="80">
        <f>'ZOKT - ZOKT'!F36</f>
        <v>0</v>
      </c>
      <c r="BD106" s="82">
        <f>'ZOKT - ZOKT'!F37</f>
        <v>0</v>
      </c>
      <c r="BT106" s="83" t="s">
        <v>86</v>
      </c>
      <c r="BV106" s="83" t="s">
        <v>80</v>
      </c>
      <c r="BW106" s="83" t="s">
        <v>118</v>
      </c>
      <c r="BX106" s="83" t="s">
        <v>5</v>
      </c>
      <c r="CL106" s="83" t="s">
        <v>1</v>
      </c>
      <c r="CM106" s="83" t="s">
        <v>88</v>
      </c>
    </row>
    <row r="107" spans="1:91" s="6" customFormat="1" ht="16.5" customHeight="1">
      <c r="A107" s="74" t="s">
        <v>82</v>
      </c>
      <c r="B107" s="75"/>
      <c r="C107" s="76"/>
      <c r="D107" s="200" t="s">
        <v>119</v>
      </c>
      <c r="E107" s="200"/>
      <c r="F107" s="200"/>
      <c r="G107" s="200"/>
      <c r="H107" s="200"/>
      <c r="I107" s="77"/>
      <c r="J107" s="200" t="s">
        <v>120</v>
      </c>
      <c r="K107" s="200"/>
      <c r="L107" s="200"/>
      <c r="M107" s="200"/>
      <c r="N107" s="200"/>
      <c r="O107" s="200"/>
      <c r="P107" s="200"/>
      <c r="Q107" s="200"/>
      <c r="R107" s="200"/>
      <c r="S107" s="200"/>
      <c r="T107" s="200"/>
      <c r="U107" s="200"/>
      <c r="V107" s="200"/>
      <c r="W107" s="200"/>
      <c r="X107" s="200"/>
      <c r="Y107" s="200"/>
      <c r="Z107" s="200"/>
      <c r="AA107" s="200"/>
      <c r="AB107" s="200"/>
      <c r="AC107" s="200"/>
      <c r="AD107" s="200"/>
      <c r="AE107" s="200"/>
      <c r="AF107" s="200"/>
      <c r="AG107" s="224">
        <f>'VRN - VEDLEJŠÍ ROZPOČTOVÉ...'!J30</f>
        <v>0</v>
      </c>
      <c r="AH107" s="225"/>
      <c r="AI107" s="225"/>
      <c r="AJ107" s="225"/>
      <c r="AK107" s="225"/>
      <c r="AL107" s="225"/>
      <c r="AM107" s="225"/>
      <c r="AN107" s="224">
        <f t="shared" si="0"/>
        <v>0</v>
      </c>
      <c r="AO107" s="225"/>
      <c r="AP107" s="225"/>
      <c r="AQ107" s="78" t="s">
        <v>85</v>
      </c>
      <c r="AR107" s="75"/>
      <c r="AS107" s="84">
        <v>0</v>
      </c>
      <c r="AT107" s="85">
        <f t="shared" si="1"/>
        <v>0</v>
      </c>
      <c r="AU107" s="86">
        <f>'VRN - VEDLEJŠÍ ROZPOČTOVÉ...'!P117</f>
        <v>0</v>
      </c>
      <c r="AV107" s="85">
        <f>'VRN - VEDLEJŠÍ ROZPOČTOVÉ...'!J33</f>
        <v>0</v>
      </c>
      <c r="AW107" s="85">
        <f>'VRN - VEDLEJŠÍ ROZPOČTOVÉ...'!J34</f>
        <v>0</v>
      </c>
      <c r="AX107" s="85">
        <f>'VRN - VEDLEJŠÍ ROZPOČTOVÉ...'!J35</f>
        <v>0</v>
      </c>
      <c r="AY107" s="85">
        <f>'VRN - VEDLEJŠÍ ROZPOČTOVÉ...'!J36</f>
        <v>0</v>
      </c>
      <c r="AZ107" s="85">
        <f>'VRN - VEDLEJŠÍ ROZPOČTOVÉ...'!F33</f>
        <v>0</v>
      </c>
      <c r="BA107" s="85">
        <f>'VRN - VEDLEJŠÍ ROZPOČTOVÉ...'!F34</f>
        <v>0</v>
      </c>
      <c r="BB107" s="85">
        <f>'VRN - VEDLEJŠÍ ROZPOČTOVÉ...'!F35</f>
        <v>0</v>
      </c>
      <c r="BC107" s="85">
        <f>'VRN - VEDLEJŠÍ ROZPOČTOVÉ...'!F36</f>
        <v>0</v>
      </c>
      <c r="BD107" s="87">
        <f>'VRN - VEDLEJŠÍ ROZPOČTOVÉ...'!F37</f>
        <v>0</v>
      </c>
      <c r="BT107" s="83" t="s">
        <v>86</v>
      </c>
      <c r="BV107" s="83" t="s">
        <v>80</v>
      </c>
      <c r="BW107" s="83" t="s">
        <v>121</v>
      </c>
      <c r="BX107" s="83" t="s">
        <v>5</v>
      </c>
      <c r="CL107" s="83" t="s">
        <v>1</v>
      </c>
      <c r="CM107" s="83" t="s">
        <v>88</v>
      </c>
    </row>
    <row r="108" spans="1:91" s="1" customFormat="1" ht="30" customHeight="1">
      <c r="B108" s="32"/>
      <c r="AR108" s="32"/>
    </row>
    <row r="109" spans="1:91" s="1" customFormat="1" ht="6.95" customHeight="1">
      <c r="B109" s="44"/>
      <c r="C109" s="45"/>
      <c r="D109" s="45"/>
      <c r="E109" s="45"/>
      <c r="F109" s="45"/>
      <c r="G109" s="45"/>
      <c r="H109" s="45"/>
      <c r="I109" s="45"/>
      <c r="J109" s="45"/>
      <c r="K109" s="45"/>
      <c r="L109" s="45"/>
      <c r="M109" s="45"/>
      <c r="N109" s="45"/>
      <c r="O109" s="45"/>
      <c r="P109" s="45"/>
      <c r="Q109" s="45"/>
      <c r="R109" s="45"/>
      <c r="S109" s="45"/>
      <c r="T109" s="45"/>
      <c r="U109" s="45"/>
      <c r="V109" s="45"/>
      <c r="W109" s="45"/>
      <c r="X109" s="45"/>
      <c r="Y109" s="45"/>
      <c r="Z109" s="45"/>
      <c r="AA109" s="45"/>
      <c r="AB109" s="45"/>
      <c r="AC109" s="45"/>
      <c r="AD109" s="45"/>
      <c r="AE109" s="45"/>
      <c r="AF109" s="45"/>
      <c r="AG109" s="45"/>
      <c r="AH109" s="45"/>
      <c r="AI109" s="45"/>
      <c r="AJ109" s="45"/>
      <c r="AK109" s="45"/>
      <c r="AL109" s="45"/>
      <c r="AM109" s="45"/>
      <c r="AN109" s="45"/>
      <c r="AO109" s="45"/>
      <c r="AP109" s="45"/>
      <c r="AQ109" s="45"/>
      <c r="AR109" s="32"/>
    </row>
  </sheetData>
  <sheetProtection algorithmName="SHA-512" hashValue="KGE/bXwd9VyZP1vg3YewKm4vTu14Oh7nw9sl9JYTGskJ93+gbVBUO6XfcyM+jz5/OVAiBa8fajmQt2Kk9r0QeQ==" saltValue="p1yADPhYvw2OZyze5h4BOg==" spinCount="100000" sheet="1" objects="1" scenarios="1" formatColumns="0" formatRows="0"/>
  <mergeCells count="90">
    <mergeCell ref="AN107:AP107"/>
    <mergeCell ref="AG107:AM107"/>
    <mergeCell ref="AN94:AP94"/>
    <mergeCell ref="AN95:AP95"/>
    <mergeCell ref="AS89:AT91"/>
    <mergeCell ref="AN105:AP105"/>
    <mergeCell ref="AG105:AM105"/>
    <mergeCell ref="AN106:AP106"/>
    <mergeCell ref="AG106:AM106"/>
    <mergeCell ref="AK35:AO35"/>
    <mergeCell ref="X35:AB35"/>
    <mergeCell ref="AR2:BE2"/>
    <mergeCell ref="AG103:AM103"/>
    <mergeCell ref="AG102:AM102"/>
    <mergeCell ref="AG92:AM92"/>
    <mergeCell ref="AG100:AM100"/>
    <mergeCell ref="AG95:AM95"/>
    <mergeCell ref="AG99:AM99"/>
    <mergeCell ref="AG101:AM101"/>
    <mergeCell ref="AG97:AM97"/>
    <mergeCell ref="AG96:AM96"/>
    <mergeCell ref="AG98:AM98"/>
    <mergeCell ref="AM87:AN87"/>
    <mergeCell ref="AM89:AP89"/>
    <mergeCell ref="AM90:AP90"/>
    <mergeCell ref="AK32:AO32"/>
    <mergeCell ref="L32:P32"/>
    <mergeCell ref="W32:AE32"/>
    <mergeCell ref="AK33:AO33"/>
    <mergeCell ref="L33:P33"/>
    <mergeCell ref="W33:AE33"/>
    <mergeCell ref="L30:P30"/>
    <mergeCell ref="W30:AE30"/>
    <mergeCell ref="L31:P31"/>
    <mergeCell ref="W31:AE31"/>
    <mergeCell ref="AK31:AO31"/>
    <mergeCell ref="D107:H107"/>
    <mergeCell ref="J107:AF107"/>
    <mergeCell ref="AG94:AM94"/>
    <mergeCell ref="BE5:BE34"/>
    <mergeCell ref="K5:AO5"/>
    <mergeCell ref="K6:AO6"/>
    <mergeCell ref="E14:AJ14"/>
    <mergeCell ref="E23:AN23"/>
    <mergeCell ref="AK26:AO26"/>
    <mergeCell ref="L28:P28"/>
    <mergeCell ref="W28:AE28"/>
    <mergeCell ref="AK28:AO28"/>
    <mergeCell ref="W29:AE29"/>
    <mergeCell ref="L29:P29"/>
    <mergeCell ref="AK29:AO29"/>
    <mergeCell ref="AK30:AO30"/>
    <mergeCell ref="L85:AO85"/>
    <mergeCell ref="D105:H105"/>
    <mergeCell ref="J105:AF105"/>
    <mergeCell ref="D106:H106"/>
    <mergeCell ref="J106:AF106"/>
    <mergeCell ref="AG104:AM104"/>
    <mergeCell ref="AN104:AP104"/>
    <mergeCell ref="AN103:AP103"/>
    <mergeCell ref="AN97:AP97"/>
    <mergeCell ref="AN92:AP92"/>
    <mergeCell ref="AN102:AP102"/>
    <mergeCell ref="AN101:AP101"/>
    <mergeCell ref="AN96:AP96"/>
    <mergeCell ref="AN100:AP100"/>
    <mergeCell ref="AN98:AP98"/>
    <mergeCell ref="AN99:AP99"/>
    <mergeCell ref="D102:H102"/>
    <mergeCell ref="D103:H103"/>
    <mergeCell ref="D104:H104"/>
    <mergeCell ref="I92:AF92"/>
    <mergeCell ref="J101:AF101"/>
    <mergeCell ref="J100:AF100"/>
    <mergeCell ref="J102:AF102"/>
    <mergeCell ref="J103:AF103"/>
    <mergeCell ref="J99:AF99"/>
    <mergeCell ref="J97:AF97"/>
    <mergeCell ref="J98:AF98"/>
    <mergeCell ref="J104:AF104"/>
    <mergeCell ref="J96:AF96"/>
    <mergeCell ref="J95:AF95"/>
    <mergeCell ref="C92:G92"/>
    <mergeCell ref="D101:H101"/>
    <mergeCell ref="D98:H98"/>
    <mergeCell ref="D95:H95"/>
    <mergeCell ref="D99:H99"/>
    <mergeCell ref="D100:H100"/>
    <mergeCell ref="D96:H96"/>
    <mergeCell ref="D97:H97"/>
  </mergeCells>
  <hyperlinks>
    <hyperlink ref="A95" location="'ASR - Stavební část '!C2" display="/" xr:uid="{00000000-0004-0000-0000-000000000000}"/>
    <hyperlink ref="A96" location="'DEM - Demolice '!C2" display="/" xr:uid="{00000000-0004-0000-0000-000001000000}"/>
    <hyperlink ref="A97" location="'EL.NN - Přípojka NN'!C2" display="/" xr:uid="{00000000-0004-0000-0000-000002000000}"/>
    <hyperlink ref="A98" location="'EL.SIL - Elektroinstalace '!C2" display="/" xr:uid="{00000000-0004-0000-0000-000003000000}"/>
    <hyperlink ref="A99" location="'CHL - Ochlazování staveb '!C2" display="/" xr:uid="{00000000-0004-0000-0000-000004000000}"/>
    <hyperlink ref="A100" location="'MaR - MaR'!C2" display="/" xr:uid="{00000000-0004-0000-0000-000005000000}"/>
    <hyperlink ref="A101" location="'SLB - Slaboproud '!C2" display="/" xr:uid="{00000000-0004-0000-0000-000006000000}"/>
    <hyperlink ref="A102" location="'VO - Venkovní osvětlení'!C2" display="/" xr:uid="{00000000-0004-0000-0000-000007000000}"/>
    <hyperlink ref="A103" location="'VYT - Zařízení pro vytápění '!C2" display="/" xr:uid="{00000000-0004-0000-0000-000008000000}"/>
    <hyperlink ref="A104" location="'VZT - Vzduchotechnika'!C2" display="/" xr:uid="{00000000-0004-0000-0000-000009000000}"/>
    <hyperlink ref="A105" location="'ZTI - ZTI'!C2" display="/" xr:uid="{00000000-0004-0000-0000-00000A000000}"/>
    <hyperlink ref="A106" location="'ZOKT - ZOKT'!C2" display="/" xr:uid="{00000000-0004-0000-0000-00000B000000}"/>
    <hyperlink ref="A107" location="'VRN - VEDLEJŠÍ ROZPOČTOVÉ...'!C2" display="/" xr:uid="{00000000-0004-0000-0000-00000C000000}"/>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B2:BM367"/>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09"/>
      <c r="M2" s="209"/>
      <c r="N2" s="209"/>
      <c r="O2" s="209"/>
      <c r="P2" s="209"/>
      <c r="Q2" s="209"/>
      <c r="R2" s="209"/>
      <c r="S2" s="209"/>
      <c r="T2" s="209"/>
      <c r="U2" s="209"/>
      <c r="V2" s="209"/>
      <c r="AT2" s="17" t="s">
        <v>111</v>
      </c>
    </row>
    <row r="3" spans="2:46" ht="6.95" customHeight="1">
      <c r="B3" s="18"/>
      <c r="C3" s="19"/>
      <c r="D3" s="19"/>
      <c r="E3" s="19"/>
      <c r="F3" s="19"/>
      <c r="G3" s="19"/>
      <c r="H3" s="19"/>
      <c r="I3" s="19"/>
      <c r="J3" s="19"/>
      <c r="K3" s="19"/>
      <c r="L3" s="20"/>
      <c r="AT3" s="17" t="s">
        <v>88</v>
      </c>
    </row>
    <row r="4" spans="2:46" ht="24.95" customHeight="1">
      <c r="B4" s="20"/>
      <c r="D4" s="21" t="s">
        <v>122</v>
      </c>
      <c r="L4" s="20"/>
      <c r="M4" s="88" t="s">
        <v>10</v>
      </c>
      <c r="AT4" s="17" t="s">
        <v>4</v>
      </c>
    </row>
    <row r="5" spans="2:46" ht="6.95" customHeight="1">
      <c r="B5" s="20"/>
      <c r="L5" s="20"/>
    </row>
    <row r="6" spans="2:46" ht="12" customHeight="1">
      <c r="B6" s="20"/>
      <c r="D6" s="27" t="s">
        <v>16</v>
      </c>
      <c r="L6" s="20"/>
    </row>
    <row r="7" spans="2:46" ht="16.5" customHeight="1">
      <c r="B7" s="20"/>
      <c r="E7" s="236" t="str">
        <f>'Rekapitulace stavby'!K6</f>
        <v>Objekt E2 - Knihovna TUL</v>
      </c>
      <c r="F7" s="237"/>
      <c r="G7" s="237"/>
      <c r="H7" s="237"/>
      <c r="L7" s="20"/>
    </row>
    <row r="8" spans="2:46" s="1" customFormat="1" ht="12" customHeight="1">
      <c r="B8" s="32"/>
      <c r="D8" s="27" t="s">
        <v>123</v>
      </c>
      <c r="L8" s="32"/>
    </row>
    <row r="9" spans="2:46" s="1" customFormat="1" ht="16.5" customHeight="1">
      <c r="B9" s="32"/>
      <c r="E9" s="202" t="s">
        <v>6422</v>
      </c>
      <c r="F9" s="238"/>
      <c r="G9" s="238"/>
      <c r="H9" s="238"/>
      <c r="L9" s="32"/>
    </row>
    <row r="10" spans="2:46" s="1" customFormat="1" ht="11.25">
      <c r="B10" s="32"/>
      <c r="L10" s="32"/>
    </row>
    <row r="11" spans="2:46" s="1" customFormat="1" ht="12" customHeight="1">
      <c r="B11" s="32"/>
      <c r="D11" s="27" t="s">
        <v>18</v>
      </c>
      <c r="F11" s="25" t="s">
        <v>1</v>
      </c>
      <c r="I11" s="27" t="s">
        <v>19</v>
      </c>
      <c r="J11" s="25" t="s">
        <v>1</v>
      </c>
      <c r="L11" s="32"/>
    </row>
    <row r="12" spans="2:46" s="1" customFormat="1" ht="12" customHeight="1">
      <c r="B12" s="32"/>
      <c r="D12" s="27" t="s">
        <v>20</v>
      </c>
      <c r="F12" s="25" t="s">
        <v>21</v>
      </c>
      <c r="I12" s="27" t="s">
        <v>22</v>
      </c>
      <c r="J12" s="52" t="str">
        <f>'Rekapitulace stavby'!AN8</f>
        <v>20. 11. 2025</v>
      </c>
      <c r="L12" s="32"/>
    </row>
    <row r="13" spans="2:46" s="1" customFormat="1" ht="10.9" customHeight="1">
      <c r="B13" s="32"/>
      <c r="L13" s="32"/>
    </row>
    <row r="14" spans="2:46" s="1" customFormat="1" ht="12" customHeight="1">
      <c r="B14" s="32"/>
      <c r="D14" s="27" t="s">
        <v>24</v>
      </c>
      <c r="I14" s="27" t="s">
        <v>25</v>
      </c>
      <c r="J14" s="25" t="s">
        <v>1</v>
      </c>
      <c r="L14" s="32"/>
    </row>
    <row r="15" spans="2:46" s="1" customFormat="1" ht="18" customHeight="1">
      <c r="B15" s="32"/>
      <c r="E15" s="25" t="s">
        <v>26</v>
      </c>
      <c r="I15" s="27" t="s">
        <v>27</v>
      </c>
      <c r="J15" s="25" t="s">
        <v>1</v>
      </c>
      <c r="L15" s="32"/>
    </row>
    <row r="16" spans="2:46" s="1" customFormat="1" ht="6.95" customHeight="1">
      <c r="B16" s="32"/>
      <c r="L16" s="32"/>
    </row>
    <row r="17" spans="2:12" s="1" customFormat="1" ht="12" customHeight="1">
      <c r="B17" s="32"/>
      <c r="D17" s="27" t="s">
        <v>28</v>
      </c>
      <c r="I17" s="27" t="s">
        <v>25</v>
      </c>
      <c r="J17" s="28" t="str">
        <f>'Rekapitulace stavby'!AN13</f>
        <v>Vyplň údaj</v>
      </c>
      <c r="L17" s="32"/>
    </row>
    <row r="18" spans="2:12" s="1" customFormat="1" ht="18" customHeight="1">
      <c r="B18" s="32"/>
      <c r="E18" s="239" t="str">
        <f>'Rekapitulace stavby'!E14</f>
        <v>Vyplň údaj</v>
      </c>
      <c r="F18" s="208"/>
      <c r="G18" s="208"/>
      <c r="H18" s="208"/>
      <c r="I18" s="27" t="s">
        <v>27</v>
      </c>
      <c r="J18" s="28" t="str">
        <f>'Rekapitulace stavby'!AN14</f>
        <v>Vyplň údaj</v>
      </c>
      <c r="L18" s="32"/>
    </row>
    <row r="19" spans="2:12" s="1" customFormat="1" ht="6.95" customHeight="1">
      <c r="B19" s="32"/>
      <c r="L19" s="32"/>
    </row>
    <row r="20" spans="2:12" s="1" customFormat="1" ht="12" customHeight="1">
      <c r="B20" s="32"/>
      <c r="D20" s="27" t="s">
        <v>30</v>
      </c>
      <c r="I20" s="27" t="s">
        <v>25</v>
      </c>
      <c r="J20" s="25" t="s">
        <v>31</v>
      </c>
      <c r="L20" s="32"/>
    </row>
    <row r="21" spans="2:12" s="1" customFormat="1" ht="18" customHeight="1">
      <c r="B21" s="32"/>
      <c r="E21" s="25" t="s">
        <v>32</v>
      </c>
      <c r="I21" s="27" t="s">
        <v>27</v>
      </c>
      <c r="J21" s="25" t="s">
        <v>1</v>
      </c>
      <c r="L21" s="32"/>
    </row>
    <row r="22" spans="2:12" s="1" customFormat="1" ht="6.95" customHeight="1">
      <c r="B22" s="32"/>
      <c r="L22" s="32"/>
    </row>
    <row r="23" spans="2:12" s="1" customFormat="1" ht="12" customHeight="1">
      <c r="B23" s="32"/>
      <c r="D23" s="27" t="s">
        <v>34</v>
      </c>
      <c r="I23" s="27" t="s">
        <v>25</v>
      </c>
      <c r="J23" s="25" t="str">
        <f>IF('Rekapitulace stavby'!AN19="","",'Rekapitulace stavby'!AN19)</f>
        <v/>
      </c>
      <c r="L23" s="32"/>
    </row>
    <row r="24" spans="2:12" s="1" customFormat="1" ht="18" customHeight="1">
      <c r="B24" s="32"/>
      <c r="E24" s="25" t="str">
        <f>IF('Rekapitulace stavby'!E20="","",'Rekapitulace stavby'!E20)</f>
        <v xml:space="preserve"> </v>
      </c>
      <c r="I24" s="27" t="s">
        <v>27</v>
      </c>
      <c r="J24" s="25" t="str">
        <f>IF('Rekapitulace stavby'!AN20="","",'Rekapitulace stavby'!AN20)</f>
        <v/>
      </c>
      <c r="L24" s="32"/>
    </row>
    <row r="25" spans="2:12" s="1" customFormat="1" ht="6.95" customHeight="1">
      <c r="B25" s="32"/>
      <c r="L25" s="32"/>
    </row>
    <row r="26" spans="2:12" s="1" customFormat="1" ht="12" customHeight="1">
      <c r="B26" s="32"/>
      <c r="D26" s="27" t="s">
        <v>36</v>
      </c>
      <c r="L26" s="32"/>
    </row>
    <row r="27" spans="2:12" s="7" customFormat="1" ht="16.5" customHeight="1">
      <c r="B27" s="89"/>
      <c r="E27" s="213" t="s">
        <v>1</v>
      </c>
      <c r="F27" s="213"/>
      <c r="G27" s="213"/>
      <c r="H27" s="213"/>
      <c r="L27" s="89"/>
    </row>
    <row r="28" spans="2:12" s="1" customFormat="1" ht="6.95" customHeight="1">
      <c r="B28" s="32"/>
      <c r="L28" s="32"/>
    </row>
    <row r="29" spans="2:12" s="1" customFormat="1" ht="6.95" customHeight="1">
      <c r="B29" s="32"/>
      <c r="D29" s="53"/>
      <c r="E29" s="53"/>
      <c r="F29" s="53"/>
      <c r="G29" s="53"/>
      <c r="H29" s="53"/>
      <c r="I29" s="53"/>
      <c r="J29" s="53"/>
      <c r="K29" s="53"/>
      <c r="L29" s="32"/>
    </row>
    <row r="30" spans="2:12" s="1" customFormat="1" ht="25.35" customHeight="1">
      <c r="B30" s="32"/>
      <c r="D30" s="90" t="s">
        <v>38</v>
      </c>
      <c r="J30" s="66">
        <f>ROUND(J127, 2)</f>
        <v>0</v>
      </c>
      <c r="L30" s="32"/>
    </row>
    <row r="31" spans="2:12" s="1" customFormat="1" ht="6.95" customHeight="1">
      <c r="B31" s="32"/>
      <c r="D31" s="53"/>
      <c r="E31" s="53"/>
      <c r="F31" s="53"/>
      <c r="G31" s="53"/>
      <c r="H31" s="53"/>
      <c r="I31" s="53"/>
      <c r="J31" s="53"/>
      <c r="K31" s="53"/>
      <c r="L31" s="32"/>
    </row>
    <row r="32" spans="2:12" s="1" customFormat="1" ht="14.45" customHeight="1">
      <c r="B32" s="32"/>
      <c r="F32" s="35" t="s">
        <v>40</v>
      </c>
      <c r="I32" s="35" t="s">
        <v>39</v>
      </c>
      <c r="J32" s="35" t="s">
        <v>41</v>
      </c>
      <c r="L32" s="32"/>
    </row>
    <row r="33" spans="2:12" s="1" customFormat="1" ht="14.45" customHeight="1">
      <c r="B33" s="32"/>
      <c r="D33" s="55" t="s">
        <v>42</v>
      </c>
      <c r="E33" s="27" t="s">
        <v>43</v>
      </c>
      <c r="F33" s="91">
        <f>ROUND((SUM(BE127:BE366)),  2)</f>
        <v>0</v>
      </c>
      <c r="I33" s="92">
        <v>0.21</v>
      </c>
      <c r="J33" s="91">
        <f>ROUND(((SUM(BE127:BE366))*I33),  2)</f>
        <v>0</v>
      </c>
      <c r="L33" s="32"/>
    </row>
    <row r="34" spans="2:12" s="1" customFormat="1" ht="14.45" customHeight="1">
      <c r="B34" s="32"/>
      <c r="E34" s="27" t="s">
        <v>44</v>
      </c>
      <c r="F34" s="91">
        <f>ROUND((SUM(BF127:BF366)),  2)</f>
        <v>0</v>
      </c>
      <c r="I34" s="92">
        <v>0.12</v>
      </c>
      <c r="J34" s="91">
        <f>ROUND(((SUM(BF127:BF366))*I34),  2)</f>
        <v>0</v>
      </c>
      <c r="L34" s="32"/>
    </row>
    <row r="35" spans="2:12" s="1" customFormat="1" ht="14.45" hidden="1" customHeight="1">
      <c r="B35" s="32"/>
      <c r="E35" s="27" t="s">
        <v>45</v>
      </c>
      <c r="F35" s="91">
        <f>ROUND((SUM(BG127:BG366)),  2)</f>
        <v>0</v>
      </c>
      <c r="I35" s="92">
        <v>0.21</v>
      </c>
      <c r="J35" s="91">
        <f>0</f>
        <v>0</v>
      </c>
      <c r="L35" s="32"/>
    </row>
    <row r="36" spans="2:12" s="1" customFormat="1" ht="14.45" hidden="1" customHeight="1">
      <c r="B36" s="32"/>
      <c r="E36" s="27" t="s">
        <v>46</v>
      </c>
      <c r="F36" s="91">
        <f>ROUND((SUM(BH127:BH366)),  2)</f>
        <v>0</v>
      </c>
      <c r="I36" s="92">
        <v>0.12</v>
      </c>
      <c r="J36" s="91">
        <f>0</f>
        <v>0</v>
      </c>
      <c r="L36" s="32"/>
    </row>
    <row r="37" spans="2:12" s="1" customFormat="1" ht="14.45" hidden="1" customHeight="1">
      <c r="B37" s="32"/>
      <c r="E37" s="27" t="s">
        <v>47</v>
      </c>
      <c r="F37" s="91">
        <f>ROUND((SUM(BI127:BI366)),  2)</f>
        <v>0</v>
      </c>
      <c r="I37" s="92">
        <v>0</v>
      </c>
      <c r="J37" s="91">
        <f>0</f>
        <v>0</v>
      </c>
      <c r="L37" s="32"/>
    </row>
    <row r="38" spans="2:12" s="1" customFormat="1" ht="6.95" customHeight="1">
      <c r="B38" s="32"/>
      <c r="L38" s="32"/>
    </row>
    <row r="39" spans="2:12" s="1" customFormat="1" ht="25.35" customHeight="1">
      <c r="B39" s="32"/>
      <c r="C39" s="93"/>
      <c r="D39" s="94" t="s">
        <v>48</v>
      </c>
      <c r="E39" s="57"/>
      <c r="F39" s="57"/>
      <c r="G39" s="95" t="s">
        <v>49</v>
      </c>
      <c r="H39" s="96" t="s">
        <v>50</v>
      </c>
      <c r="I39" s="57"/>
      <c r="J39" s="97">
        <f>SUM(J30:J37)</f>
        <v>0</v>
      </c>
      <c r="K39" s="98"/>
      <c r="L39" s="32"/>
    </row>
    <row r="40" spans="2:12" s="1" customFormat="1" ht="14.45" customHeight="1">
      <c r="B40" s="32"/>
      <c r="L40" s="32"/>
    </row>
    <row r="41" spans="2:12" ht="14.45" customHeight="1">
      <c r="B41" s="20"/>
      <c r="L41" s="20"/>
    </row>
    <row r="42" spans="2:12" ht="14.45" customHeight="1">
      <c r="B42" s="20"/>
      <c r="L42" s="20"/>
    </row>
    <row r="43" spans="2:12" ht="14.45" customHeight="1">
      <c r="B43" s="20"/>
      <c r="L43" s="20"/>
    </row>
    <row r="44" spans="2:12" ht="14.45" customHeight="1">
      <c r="B44" s="20"/>
      <c r="L44" s="20"/>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32"/>
      <c r="D50" s="41" t="s">
        <v>51</v>
      </c>
      <c r="E50" s="42"/>
      <c r="F50" s="42"/>
      <c r="G50" s="41" t="s">
        <v>52</v>
      </c>
      <c r="H50" s="42"/>
      <c r="I50" s="42"/>
      <c r="J50" s="42"/>
      <c r="K50" s="42"/>
      <c r="L50" s="32"/>
    </row>
    <row r="51" spans="2:12" ht="11.25">
      <c r="B51" s="20"/>
      <c r="L51" s="20"/>
    </row>
    <row r="52" spans="2:12" ht="11.25">
      <c r="B52" s="20"/>
      <c r="L52" s="20"/>
    </row>
    <row r="53" spans="2:12" ht="11.25">
      <c r="B53" s="20"/>
      <c r="L53" s="20"/>
    </row>
    <row r="54" spans="2:12" ht="11.25">
      <c r="B54" s="20"/>
      <c r="L54" s="20"/>
    </row>
    <row r="55" spans="2:12" ht="11.25">
      <c r="B55" s="20"/>
      <c r="L55" s="20"/>
    </row>
    <row r="56" spans="2:12" ht="11.25">
      <c r="B56" s="20"/>
      <c r="L56" s="20"/>
    </row>
    <row r="57" spans="2:12" ht="11.25">
      <c r="B57" s="20"/>
      <c r="L57" s="20"/>
    </row>
    <row r="58" spans="2:12" ht="11.25">
      <c r="B58" s="20"/>
      <c r="L58" s="20"/>
    </row>
    <row r="59" spans="2:12" ht="11.25">
      <c r="B59" s="20"/>
      <c r="L59" s="20"/>
    </row>
    <row r="60" spans="2:12" ht="11.25">
      <c r="B60" s="20"/>
      <c r="L60" s="20"/>
    </row>
    <row r="61" spans="2:12" s="1" customFormat="1" ht="12.75">
      <c r="B61" s="32"/>
      <c r="D61" s="43" t="s">
        <v>53</v>
      </c>
      <c r="E61" s="34"/>
      <c r="F61" s="99" t="s">
        <v>54</v>
      </c>
      <c r="G61" s="43" t="s">
        <v>53</v>
      </c>
      <c r="H61" s="34"/>
      <c r="I61" s="34"/>
      <c r="J61" s="100" t="s">
        <v>54</v>
      </c>
      <c r="K61" s="34"/>
      <c r="L61" s="32"/>
    </row>
    <row r="62" spans="2:12" ht="11.25">
      <c r="B62" s="20"/>
      <c r="L62" s="20"/>
    </row>
    <row r="63" spans="2:12" ht="11.25">
      <c r="B63" s="20"/>
      <c r="L63" s="20"/>
    </row>
    <row r="64" spans="2:12" ht="11.25">
      <c r="B64" s="20"/>
      <c r="L64" s="20"/>
    </row>
    <row r="65" spans="2:12" s="1" customFormat="1" ht="12.75">
      <c r="B65" s="32"/>
      <c r="D65" s="41" t="s">
        <v>55</v>
      </c>
      <c r="E65" s="42"/>
      <c r="F65" s="42"/>
      <c r="G65" s="41" t="s">
        <v>56</v>
      </c>
      <c r="H65" s="42"/>
      <c r="I65" s="42"/>
      <c r="J65" s="42"/>
      <c r="K65" s="42"/>
      <c r="L65" s="32"/>
    </row>
    <row r="66" spans="2:12" ht="11.25">
      <c r="B66" s="20"/>
      <c r="L66" s="20"/>
    </row>
    <row r="67" spans="2:12" ht="11.25">
      <c r="B67" s="20"/>
      <c r="L67" s="20"/>
    </row>
    <row r="68" spans="2:12" ht="11.25">
      <c r="B68" s="20"/>
      <c r="L68" s="20"/>
    </row>
    <row r="69" spans="2:12" ht="11.25">
      <c r="B69" s="20"/>
      <c r="L69" s="20"/>
    </row>
    <row r="70" spans="2:12" ht="11.25">
      <c r="B70" s="20"/>
      <c r="L70" s="20"/>
    </row>
    <row r="71" spans="2:12" ht="11.25">
      <c r="B71" s="20"/>
      <c r="L71" s="20"/>
    </row>
    <row r="72" spans="2:12" ht="11.25">
      <c r="B72" s="20"/>
      <c r="L72" s="20"/>
    </row>
    <row r="73" spans="2:12" ht="11.25">
      <c r="B73" s="20"/>
      <c r="L73" s="20"/>
    </row>
    <row r="74" spans="2:12" ht="11.25">
      <c r="B74" s="20"/>
      <c r="L74" s="20"/>
    </row>
    <row r="75" spans="2:12" ht="11.25">
      <c r="B75" s="20"/>
      <c r="L75" s="20"/>
    </row>
    <row r="76" spans="2:12" s="1" customFormat="1" ht="12.75">
      <c r="B76" s="32"/>
      <c r="D76" s="43" t="s">
        <v>53</v>
      </c>
      <c r="E76" s="34"/>
      <c r="F76" s="99" t="s">
        <v>54</v>
      </c>
      <c r="G76" s="43" t="s">
        <v>53</v>
      </c>
      <c r="H76" s="34"/>
      <c r="I76" s="34"/>
      <c r="J76" s="100" t="s">
        <v>54</v>
      </c>
      <c r="K76" s="34"/>
      <c r="L76" s="32"/>
    </row>
    <row r="77" spans="2:12" s="1" customFormat="1" ht="14.45" customHeight="1">
      <c r="B77" s="44"/>
      <c r="C77" s="45"/>
      <c r="D77" s="45"/>
      <c r="E77" s="45"/>
      <c r="F77" s="45"/>
      <c r="G77" s="45"/>
      <c r="H77" s="45"/>
      <c r="I77" s="45"/>
      <c r="J77" s="45"/>
      <c r="K77" s="45"/>
      <c r="L77" s="32"/>
    </row>
    <row r="81" spans="2:47" s="1" customFormat="1" ht="6.95" customHeight="1">
      <c r="B81" s="46"/>
      <c r="C81" s="47"/>
      <c r="D81" s="47"/>
      <c r="E81" s="47"/>
      <c r="F81" s="47"/>
      <c r="G81" s="47"/>
      <c r="H81" s="47"/>
      <c r="I81" s="47"/>
      <c r="J81" s="47"/>
      <c r="K81" s="47"/>
      <c r="L81" s="32"/>
    </row>
    <row r="82" spans="2:47" s="1" customFormat="1" ht="24.95" customHeight="1">
      <c r="B82" s="32"/>
      <c r="C82" s="21" t="s">
        <v>125</v>
      </c>
      <c r="L82" s="32"/>
    </row>
    <row r="83" spans="2:47" s="1" customFormat="1" ht="6.95" customHeight="1">
      <c r="B83" s="32"/>
      <c r="L83" s="32"/>
    </row>
    <row r="84" spans="2:47" s="1" customFormat="1" ht="12" customHeight="1">
      <c r="B84" s="32"/>
      <c r="C84" s="27" t="s">
        <v>16</v>
      </c>
      <c r="L84" s="32"/>
    </row>
    <row r="85" spans="2:47" s="1" customFormat="1" ht="16.5" customHeight="1">
      <c r="B85" s="32"/>
      <c r="E85" s="236" t="str">
        <f>E7</f>
        <v>Objekt E2 - Knihovna TUL</v>
      </c>
      <c r="F85" s="237"/>
      <c r="G85" s="237"/>
      <c r="H85" s="237"/>
      <c r="L85" s="32"/>
    </row>
    <row r="86" spans="2:47" s="1" customFormat="1" ht="12" customHeight="1">
      <c r="B86" s="32"/>
      <c r="C86" s="27" t="s">
        <v>123</v>
      </c>
      <c r="L86" s="32"/>
    </row>
    <row r="87" spans="2:47" s="1" customFormat="1" ht="16.5" customHeight="1">
      <c r="B87" s="32"/>
      <c r="E87" s="202" t="str">
        <f>E9</f>
        <v xml:space="preserve">VYT - Zařízení pro vytápění </v>
      </c>
      <c r="F87" s="238"/>
      <c r="G87" s="238"/>
      <c r="H87" s="238"/>
      <c r="L87" s="32"/>
    </row>
    <row r="88" spans="2:47" s="1" customFormat="1" ht="6.95" customHeight="1">
      <c r="B88" s="32"/>
      <c r="L88" s="32"/>
    </row>
    <row r="89" spans="2:47" s="1" customFormat="1" ht="12" customHeight="1">
      <c r="B89" s="32"/>
      <c r="C89" s="27" t="s">
        <v>20</v>
      </c>
      <c r="F89" s="25" t="str">
        <f>F12</f>
        <v>Liberec</v>
      </c>
      <c r="I89" s="27" t="s">
        <v>22</v>
      </c>
      <c r="J89" s="52" t="str">
        <f>IF(J12="","",J12)</f>
        <v>20. 11. 2025</v>
      </c>
      <c r="L89" s="32"/>
    </row>
    <row r="90" spans="2:47" s="1" customFormat="1" ht="6.95" customHeight="1">
      <c r="B90" s="32"/>
      <c r="L90" s="32"/>
    </row>
    <row r="91" spans="2:47" s="1" customFormat="1" ht="15.2" customHeight="1">
      <c r="B91" s="32"/>
      <c r="C91" s="27" t="s">
        <v>24</v>
      </c>
      <c r="F91" s="25" t="str">
        <f>E15</f>
        <v xml:space="preserve">TUL Studentská 1402/2, Liberec </v>
      </c>
      <c r="I91" s="27" t="s">
        <v>30</v>
      </c>
      <c r="J91" s="30" t="str">
        <f>E21</f>
        <v>AKIA</v>
      </c>
      <c r="L91" s="32"/>
    </row>
    <row r="92" spans="2:47" s="1" customFormat="1" ht="15.2" customHeight="1">
      <c r="B92" s="32"/>
      <c r="C92" s="27" t="s">
        <v>28</v>
      </c>
      <c r="F92" s="25" t="str">
        <f>IF(E18="","",E18)</f>
        <v>Vyplň údaj</v>
      </c>
      <c r="I92" s="27" t="s">
        <v>34</v>
      </c>
      <c r="J92" s="30" t="str">
        <f>E24</f>
        <v xml:space="preserve"> </v>
      </c>
      <c r="L92" s="32"/>
    </row>
    <row r="93" spans="2:47" s="1" customFormat="1" ht="10.35" customHeight="1">
      <c r="B93" s="32"/>
      <c r="L93" s="32"/>
    </row>
    <row r="94" spans="2:47" s="1" customFormat="1" ht="29.25" customHeight="1">
      <c r="B94" s="32"/>
      <c r="C94" s="101" t="s">
        <v>126</v>
      </c>
      <c r="D94" s="93"/>
      <c r="E94" s="93"/>
      <c r="F94" s="93"/>
      <c r="G94" s="93"/>
      <c r="H94" s="93"/>
      <c r="I94" s="93"/>
      <c r="J94" s="102" t="s">
        <v>127</v>
      </c>
      <c r="K94" s="93"/>
      <c r="L94" s="32"/>
    </row>
    <row r="95" spans="2:47" s="1" customFormat="1" ht="10.35" customHeight="1">
      <c r="B95" s="32"/>
      <c r="L95" s="32"/>
    </row>
    <row r="96" spans="2:47" s="1" customFormat="1" ht="22.9" customHeight="1">
      <c r="B96" s="32"/>
      <c r="C96" s="103" t="s">
        <v>128</v>
      </c>
      <c r="J96" s="66">
        <f>J127</f>
        <v>0</v>
      </c>
      <c r="L96" s="32"/>
      <c r="AU96" s="17" t="s">
        <v>129</v>
      </c>
    </row>
    <row r="97" spans="2:12" s="8" customFormat="1" ht="24.95" customHeight="1">
      <c r="B97" s="104"/>
      <c r="D97" s="105" t="s">
        <v>4706</v>
      </c>
      <c r="E97" s="106"/>
      <c r="F97" s="106"/>
      <c r="G97" s="106"/>
      <c r="H97" s="106"/>
      <c r="I97" s="106"/>
      <c r="J97" s="107">
        <f>J128</f>
        <v>0</v>
      </c>
      <c r="L97" s="104"/>
    </row>
    <row r="98" spans="2:12" s="9" customFormat="1" ht="19.899999999999999" customHeight="1">
      <c r="B98" s="108"/>
      <c r="D98" s="109" t="s">
        <v>144</v>
      </c>
      <c r="E98" s="110"/>
      <c r="F98" s="110"/>
      <c r="G98" s="110"/>
      <c r="H98" s="110"/>
      <c r="I98" s="110"/>
      <c r="J98" s="111">
        <f>J129</f>
        <v>0</v>
      </c>
      <c r="L98" s="108"/>
    </row>
    <row r="99" spans="2:12" s="9" customFormat="1" ht="19.899999999999999" customHeight="1">
      <c r="B99" s="108"/>
      <c r="D99" s="109" t="s">
        <v>5353</v>
      </c>
      <c r="E99" s="110"/>
      <c r="F99" s="110"/>
      <c r="G99" s="110"/>
      <c r="H99" s="110"/>
      <c r="I99" s="110"/>
      <c r="J99" s="111">
        <f>J157</f>
        <v>0</v>
      </c>
      <c r="L99" s="108"/>
    </row>
    <row r="100" spans="2:12" s="9" customFormat="1" ht="19.899999999999999" customHeight="1">
      <c r="B100" s="108"/>
      <c r="D100" s="109" t="s">
        <v>5354</v>
      </c>
      <c r="E100" s="110"/>
      <c r="F100" s="110"/>
      <c r="G100" s="110"/>
      <c r="H100" s="110"/>
      <c r="I100" s="110"/>
      <c r="J100" s="111">
        <f>J159</f>
        <v>0</v>
      </c>
      <c r="L100" s="108"/>
    </row>
    <row r="101" spans="2:12" s="9" customFormat="1" ht="19.899999999999999" customHeight="1">
      <c r="B101" s="108"/>
      <c r="D101" s="109" t="s">
        <v>5355</v>
      </c>
      <c r="E101" s="110"/>
      <c r="F101" s="110"/>
      <c r="G101" s="110"/>
      <c r="H101" s="110"/>
      <c r="I101" s="110"/>
      <c r="J101" s="111">
        <f>J161</f>
        <v>0</v>
      </c>
      <c r="L101" s="108"/>
    </row>
    <row r="102" spans="2:12" s="9" customFormat="1" ht="19.899999999999999" customHeight="1">
      <c r="B102" s="108"/>
      <c r="D102" s="109" t="s">
        <v>5356</v>
      </c>
      <c r="E102" s="110"/>
      <c r="F102" s="110"/>
      <c r="G102" s="110"/>
      <c r="H102" s="110"/>
      <c r="I102" s="110"/>
      <c r="J102" s="111">
        <f>J190</f>
        <v>0</v>
      </c>
      <c r="L102" s="108"/>
    </row>
    <row r="103" spans="2:12" s="9" customFormat="1" ht="19.899999999999999" customHeight="1">
      <c r="B103" s="108"/>
      <c r="D103" s="109" t="s">
        <v>5357</v>
      </c>
      <c r="E103" s="110"/>
      <c r="F103" s="110"/>
      <c r="G103" s="110"/>
      <c r="H103" s="110"/>
      <c r="I103" s="110"/>
      <c r="J103" s="111">
        <f>J242</f>
        <v>0</v>
      </c>
      <c r="L103" s="108"/>
    </row>
    <row r="104" spans="2:12" s="9" customFormat="1" ht="19.899999999999999" customHeight="1">
      <c r="B104" s="108"/>
      <c r="D104" s="109" t="s">
        <v>6423</v>
      </c>
      <c r="E104" s="110"/>
      <c r="F104" s="110"/>
      <c r="G104" s="110"/>
      <c r="H104" s="110"/>
      <c r="I104" s="110"/>
      <c r="J104" s="111">
        <f>J316</f>
        <v>0</v>
      </c>
      <c r="L104" s="108"/>
    </row>
    <row r="105" spans="2:12" s="9" customFormat="1" ht="19.899999999999999" customHeight="1">
      <c r="B105" s="108"/>
      <c r="D105" s="109" t="s">
        <v>6424</v>
      </c>
      <c r="E105" s="110"/>
      <c r="F105" s="110"/>
      <c r="G105" s="110"/>
      <c r="H105" s="110"/>
      <c r="I105" s="110"/>
      <c r="J105" s="111">
        <f>J340</f>
        <v>0</v>
      </c>
      <c r="L105" s="108"/>
    </row>
    <row r="106" spans="2:12" s="9" customFormat="1" ht="19.899999999999999" customHeight="1">
      <c r="B106" s="108"/>
      <c r="D106" s="109" t="s">
        <v>157</v>
      </c>
      <c r="E106" s="110"/>
      <c r="F106" s="110"/>
      <c r="G106" s="110"/>
      <c r="H106" s="110"/>
      <c r="I106" s="110"/>
      <c r="J106" s="111">
        <f>J353</f>
        <v>0</v>
      </c>
      <c r="L106" s="108"/>
    </row>
    <row r="107" spans="2:12" s="8" customFormat="1" ht="24.95" customHeight="1">
      <c r="B107" s="104"/>
      <c r="D107" s="105" t="s">
        <v>160</v>
      </c>
      <c r="E107" s="106"/>
      <c r="F107" s="106"/>
      <c r="G107" s="106"/>
      <c r="H107" s="106"/>
      <c r="I107" s="106"/>
      <c r="J107" s="107">
        <f>J360</f>
        <v>0</v>
      </c>
      <c r="L107" s="104"/>
    </row>
    <row r="108" spans="2:12" s="1" customFormat="1" ht="21.75" customHeight="1">
      <c r="B108" s="32"/>
      <c r="L108" s="32"/>
    </row>
    <row r="109" spans="2:12" s="1" customFormat="1" ht="6.95" customHeight="1">
      <c r="B109" s="44"/>
      <c r="C109" s="45"/>
      <c r="D109" s="45"/>
      <c r="E109" s="45"/>
      <c r="F109" s="45"/>
      <c r="G109" s="45"/>
      <c r="H109" s="45"/>
      <c r="I109" s="45"/>
      <c r="J109" s="45"/>
      <c r="K109" s="45"/>
      <c r="L109" s="32"/>
    </row>
    <row r="113" spans="2:63" s="1" customFormat="1" ht="6.95" customHeight="1">
      <c r="B113" s="46"/>
      <c r="C113" s="47"/>
      <c r="D113" s="47"/>
      <c r="E113" s="47"/>
      <c r="F113" s="47"/>
      <c r="G113" s="47"/>
      <c r="H113" s="47"/>
      <c r="I113" s="47"/>
      <c r="J113" s="47"/>
      <c r="K113" s="47"/>
      <c r="L113" s="32"/>
    </row>
    <row r="114" spans="2:63" s="1" customFormat="1" ht="24.95" customHeight="1">
      <c r="B114" s="32"/>
      <c r="C114" s="21" t="s">
        <v>161</v>
      </c>
      <c r="L114" s="32"/>
    </row>
    <row r="115" spans="2:63" s="1" customFormat="1" ht="6.95" customHeight="1">
      <c r="B115" s="32"/>
      <c r="L115" s="32"/>
    </row>
    <row r="116" spans="2:63" s="1" customFormat="1" ht="12" customHeight="1">
      <c r="B116" s="32"/>
      <c r="C116" s="27" t="s">
        <v>16</v>
      </c>
      <c r="L116" s="32"/>
    </row>
    <row r="117" spans="2:63" s="1" customFormat="1" ht="16.5" customHeight="1">
      <c r="B117" s="32"/>
      <c r="E117" s="236" t="str">
        <f>E7</f>
        <v>Objekt E2 - Knihovna TUL</v>
      </c>
      <c r="F117" s="237"/>
      <c r="G117" s="237"/>
      <c r="H117" s="237"/>
      <c r="L117" s="32"/>
    </row>
    <row r="118" spans="2:63" s="1" customFormat="1" ht="12" customHeight="1">
      <c r="B118" s="32"/>
      <c r="C118" s="27" t="s">
        <v>123</v>
      </c>
      <c r="L118" s="32"/>
    </row>
    <row r="119" spans="2:63" s="1" customFormat="1" ht="16.5" customHeight="1">
      <c r="B119" s="32"/>
      <c r="E119" s="202" t="str">
        <f>E9</f>
        <v xml:space="preserve">VYT - Zařízení pro vytápění </v>
      </c>
      <c r="F119" s="238"/>
      <c r="G119" s="238"/>
      <c r="H119" s="238"/>
      <c r="L119" s="32"/>
    </row>
    <row r="120" spans="2:63" s="1" customFormat="1" ht="6.95" customHeight="1">
      <c r="B120" s="32"/>
      <c r="L120" s="32"/>
    </row>
    <row r="121" spans="2:63" s="1" customFormat="1" ht="12" customHeight="1">
      <c r="B121" s="32"/>
      <c r="C121" s="27" t="s">
        <v>20</v>
      </c>
      <c r="F121" s="25" t="str">
        <f>F12</f>
        <v>Liberec</v>
      </c>
      <c r="I121" s="27" t="s">
        <v>22</v>
      </c>
      <c r="J121" s="52" t="str">
        <f>IF(J12="","",J12)</f>
        <v>20. 11. 2025</v>
      </c>
      <c r="L121" s="32"/>
    </row>
    <row r="122" spans="2:63" s="1" customFormat="1" ht="6.95" customHeight="1">
      <c r="B122" s="32"/>
      <c r="L122" s="32"/>
    </row>
    <row r="123" spans="2:63" s="1" customFormat="1" ht="15.2" customHeight="1">
      <c r="B123" s="32"/>
      <c r="C123" s="27" t="s">
        <v>24</v>
      </c>
      <c r="F123" s="25" t="str">
        <f>E15</f>
        <v xml:space="preserve">TUL Studentská 1402/2, Liberec </v>
      </c>
      <c r="I123" s="27" t="s">
        <v>30</v>
      </c>
      <c r="J123" s="30" t="str">
        <f>E21</f>
        <v>AKIA</v>
      </c>
      <c r="L123" s="32"/>
    </row>
    <row r="124" spans="2:63" s="1" customFormat="1" ht="15.2" customHeight="1">
      <c r="B124" s="32"/>
      <c r="C124" s="27" t="s">
        <v>28</v>
      </c>
      <c r="F124" s="25" t="str">
        <f>IF(E18="","",E18)</f>
        <v>Vyplň údaj</v>
      </c>
      <c r="I124" s="27" t="s">
        <v>34</v>
      </c>
      <c r="J124" s="30" t="str">
        <f>E24</f>
        <v xml:space="preserve"> </v>
      </c>
      <c r="L124" s="32"/>
    </row>
    <row r="125" spans="2:63" s="1" customFormat="1" ht="10.35" customHeight="1">
      <c r="B125" s="32"/>
      <c r="L125" s="32"/>
    </row>
    <row r="126" spans="2:63" s="10" customFormat="1" ht="29.25" customHeight="1">
      <c r="B126" s="112"/>
      <c r="C126" s="113" t="s">
        <v>162</v>
      </c>
      <c r="D126" s="114" t="s">
        <v>63</v>
      </c>
      <c r="E126" s="114" t="s">
        <v>59</v>
      </c>
      <c r="F126" s="114" t="s">
        <v>60</v>
      </c>
      <c r="G126" s="114" t="s">
        <v>163</v>
      </c>
      <c r="H126" s="114" t="s">
        <v>164</v>
      </c>
      <c r="I126" s="114" t="s">
        <v>165</v>
      </c>
      <c r="J126" s="114" t="s">
        <v>127</v>
      </c>
      <c r="K126" s="115" t="s">
        <v>166</v>
      </c>
      <c r="L126" s="112"/>
      <c r="M126" s="59" t="s">
        <v>1</v>
      </c>
      <c r="N126" s="60" t="s">
        <v>42</v>
      </c>
      <c r="O126" s="60" t="s">
        <v>167</v>
      </c>
      <c r="P126" s="60" t="s">
        <v>168</v>
      </c>
      <c r="Q126" s="60" t="s">
        <v>169</v>
      </c>
      <c r="R126" s="60" t="s">
        <v>170</v>
      </c>
      <c r="S126" s="60" t="s">
        <v>171</v>
      </c>
      <c r="T126" s="61" t="s">
        <v>172</v>
      </c>
    </row>
    <row r="127" spans="2:63" s="1" customFormat="1" ht="22.9" customHeight="1">
      <c r="B127" s="32"/>
      <c r="C127" s="64" t="s">
        <v>173</v>
      </c>
      <c r="J127" s="116">
        <f>BK127</f>
        <v>0</v>
      </c>
      <c r="L127" s="32"/>
      <c r="M127" s="62"/>
      <c r="N127" s="53"/>
      <c r="O127" s="53"/>
      <c r="P127" s="117">
        <f>P128+P360</f>
        <v>0</v>
      </c>
      <c r="Q127" s="53"/>
      <c r="R127" s="117">
        <f>R128+R360</f>
        <v>17.325711600000002</v>
      </c>
      <c r="S127" s="53"/>
      <c r="T127" s="118">
        <f>T128+T360</f>
        <v>0</v>
      </c>
      <c r="AT127" s="17" t="s">
        <v>77</v>
      </c>
      <c r="AU127" s="17" t="s">
        <v>129</v>
      </c>
      <c r="BK127" s="119">
        <f>BK128+BK360</f>
        <v>0</v>
      </c>
    </row>
    <row r="128" spans="2:63" s="11" customFormat="1" ht="25.9" customHeight="1">
      <c r="B128" s="120"/>
      <c r="D128" s="121" t="s">
        <v>77</v>
      </c>
      <c r="E128" s="122" t="s">
        <v>1972</v>
      </c>
      <c r="F128" s="122" t="s">
        <v>4958</v>
      </c>
      <c r="I128" s="123"/>
      <c r="J128" s="124">
        <f>BK128</f>
        <v>0</v>
      </c>
      <c r="L128" s="120"/>
      <c r="M128" s="125"/>
      <c r="P128" s="126">
        <f>P129+P157+P159+P161+P190+P242+P316+P340+P353</f>
        <v>0</v>
      </c>
      <c r="R128" s="126">
        <f>R129+R157+R159+R161+R190+R242+R316+R340+R353</f>
        <v>17.325711600000002</v>
      </c>
      <c r="T128" s="127">
        <f>T129+T157+T159+T161+T190+T242+T316+T340+T353</f>
        <v>0</v>
      </c>
      <c r="AR128" s="121" t="s">
        <v>88</v>
      </c>
      <c r="AT128" s="128" t="s">
        <v>77</v>
      </c>
      <c r="AU128" s="128" t="s">
        <v>78</v>
      </c>
      <c r="AY128" s="121" t="s">
        <v>176</v>
      </c>
      <c r="BK128" s="129">
        <f>BK129+BK157+BK159+BK161+BK190+BK242+BK316+BK340+BK353</f>
        <v>0</v>
      </c>
    </row>
    <row r="129" spans="2:65" s="11" customFormat="1" ht="22.9" customHeight="1">
      <c r="B129" s="120"/>
      <c r="D129" s="121" t="s">
        <v>77</v>
      </c>
      <c r="E129" s="130" t="s">
        <v>2227</v>
      </c>
      <c r="F129" s="130" t="s">
        <v>2228</v>
      </c>
      <c r="I129" s="123"/>
      <c r="J129" s="131">
        <f>BK129</f>
        <v>0</v>
      </c>
      <c r="L129" s="120"/>
      <c r="M129" s="125"/>
      <c r="P129" s="126">
        <f>SUM(P130:P156)</f>
        <v>0</v>
      </c>
      <c r="R129" s="126">
        <f>SUM(R130:R156)</f>
        <v>2.5536019999999997</v>
      </c>
      <c r="T129" s="127">
        <f>SUM(T130:T156)</f>
        <v>0</v>
      </c>
      <c r="AR129" s="121" t="s">
        <v>88</v>
      </c>
      <c r="AT129" s="128" t="s">
        <v>77</v>
      </c>
      <c r="AU129" s="128" t="s">
        <v>86</v>
      </c>
      <c r="AY129" s="121" t="s">
        <v>176</v>
      </c>
      <c r="BK129" s="129">
        <f>SUM(BK130:BK156)</f>
        <v>0</v>
      </c>
    </row>
    <row r="130" spans="2:65" s="1" customFormat="1" ht="24.2" customHeight="1">
      <c r="B130" s="32"/>
      <c r="C130" s="176" t="s">
        <v>86</v>
      </c>
      <c r="D130" s="176" t="s">
        <v>304</v>
      </c>
      <c r="E130" s="177" t="s">
        <v>6425</v>
      </c>
      <c r="F130" s="178" t="s">
        <v>6426</v>
      </c>
      <c r="G130" s="179" t="s">
        <v>298</v>
      </c>
      <c r="H130" s="180">
        <v>296.5</v>
      </c>
      <c r="I130" s="181"/>
      <c r="J130" s="182">
        <f>ROUND(I130*H130,2)</f>
        <v>0</v>
      </c>
      <c r="K130" s="178" t="s">
        <v>207</v>
      </c>
      <c r="L130" s="183"/>
      <c r="M130" s="184" t="s">
        <v>1</v>
      </c>
      <c r="N130" s="185" t="s">
        <v>43</v>
      </c>
      <c r="P130" s="141">
        <f>O130*H130</f>
        <v>0</v>
      </c>
      <c r="Q130" s="141">
        <v>3.6999999999999999E-4</v>
      </c>
      <c r="R130" s="141">
        <f>Q130*H130</f>
        <v>0.109705</v>
      </c>
      <c r="S130" s="141">
        <v>0</v>
      </c>
      <c r="T130" s="142">
        <f>S130*H130</f>
        <v>0</v>
      </c>
      <c r="AR130" s="143" t="s">
        <v>398</v>
      </c>
      <c r="AT130" s="143" t="s">
        <v>304</v>
      </c>
      <c r="AU130" s="143" t="s">
        <v>88</v>
      </c>
      <c r="AY130" s="17" t="s">
        <v>176</v>
      </c>
      <c r="BE130" s="144">
        <f>IF(N130="základní",J130,0)</f>
        <v>0</v>
      </c>
      <c r="BF130" s="144">
        <f>IF(N130="snížená",J130,0)</f>
        <v>0</v>
      </c>
      <c r="BG130" s="144">
        <f>IF(N130="zákl. přenesená",J130,0)</f>
        <v>0</v>
      </c>
      <c r="BH130" s="144">
        <f>IF(N130="sníž. přenesená",J130,0)</f>
        <v>0</v>
      </c>
      <c r="BI130" s="144">
        <f>IF(N130="nulová",J130,0)</f>
        <v>0</v>
      </c>
      <c r="BJ130" s="17" t="s">
        <v>86</v>
      </c>
      <c r="BK130" s="144">
        <f>ROUND(I130*H130,2)</f>
        <v>0</v>
      </c>
      <c r="BL130" s="17" t="s">
        <v>319</v>
      </c>
      <c r="BM130" s="143" t="s">
        <v>6427</v>
      </c>
    </row>
    <row r="131" spans="2:65" s="1" customFormat="1" ht="24.2" customHeight="1">
      <c r="B131" s="32"/>
      <c r="C131" s="176" t="s">
        <v>88</v>
      </c>
      <c r="D131" s="176" t="s">
        <v>304</v>
      </c>
      <c r="E131" s="177" t="s">
        <v>6428</v>
      </c>
      <c r="F131" s="178" t="s">
        <v>6429</v>
      </c>
      <c r="G131" s="179" t="s">
        <v>298</v>
      </c>
      <c r="H131" s="180">
        <v>528</v>
      </c>
      <c r="I131" s="181"/>
      <c r="J131" s="182">
        <f>ROUND(I131*H131,2)</f>
        <v>0</v>
      </c>
      <c r="K131" s="178" t="s">
        <v>207</v>
      </c>
      <c r="L131" s="183"/>
      <c r="M131" s="184" t="s">
        <v>1</v>
      </c>
      <c r="N131" s="185" t="s">
        <v>43</v>
      </c>
      <c r="P131" s="141">
        <f>O131*H131</f>
        <v>0</v>
      </c>
      <c r="Q131" s="141">
        <v>6.4999999999999997E-4</v>
      </c>
      <c r="R131" s="141">
        <f>Q131*H131</f>
        <v>0.34320000000000001</v>
      </c>
      <c r="S131" s="141">
        <v>0</v>
      </c>
      <c r="T131" s="142">
        <f>S131*H131</f>
        <v>0</v>
      </c>
      <c r="AR131" s="143" t="s">
        <v>398</v>
      </c>
      <c r="AT131" s="143" t="s">
        <v>304</v>
      </c>
      <c r="AU131" s="143" t="s">
        <v>88</v>
      </c>
      <c r="AY131" s="17" t="s">
        <v>176</v>
      </c>
      <c r="BE131" s="144">
        <f>IF(N131="základní",J131,0)</f>
        <v>0</v>
      </c>
      <c r="BF131" s="144">
        <f>IF(N131="snížená",J131,0)</f>
        <v>0</v>
      </c>
      <c r="BG131" s="144">
        <f>IF(N131="zákl. přenesená",J131,0)</f>
        <v>0</v>
      </c>
      <c r="BH131" s="144">
        <f>IF(N131="sníž. přenesená",J131,0)</f>
        <v>0</v>
      </c>
      <c r="BI131" s="144">
        <f>IF(N131="nulová",J131,0)</f>
        <v>0</v>
      </c>
      <c r="BJ131" s="17" t="s">
        <v>86</v>
      </c>
      <c r="BK131" s="144">
        <f>ROUND(I131*H131,2)</f>
        <v>0</v>
      </c>
      <c r="BL131" s="17" t="s">
        <v>319</v>
      </c>
      <c r="BM131" s="143" t="s">
        <v>6430</v>
      </c>
    </row>
    <row r="132" spans="2:65" s="1" customFormat="1" ht="24.2" customHeight="1">
      <c r="B132" s="32"/>
      <c r="C132" s="176" t="s">
        <v>193</v>
      </c>
      <c r="D132" s="176" t="s">
        <v>304</v>
      </c>
      <c r="E132" s="177" t="s">
        <v>6431</v>
      </c>
      <c r="F132" s="178" t="s">
        <v>6432</v>
      </c>
      <c r="G132" s="179" t="s">
        <v>298</v>
      </c>
      <c r="H132" s="180">
        <v>126</v>
      </c>
      <c r="I132" s="181"/>
      <c r="J132" s="182">
        <f>ROUND(I132*H132,2)</f>
        <v>0</v>
      </c>
      <c r="K132" s="178" t="s">
        <v>207</v>
      </c>
      <c r="L132" s="183"/>
      <c r="M132" s="184" t="s">
        <v>1</v>
      </c>
      <c r="N132" s="185" t="s">
        <v>43</v>
      </c>
      <c r="P132" s="141">
        <f>O132*H132</f>
        <v>0</v>
      </c>
      <c r="Q132" s="141">
        <v>1.1800000000000001E-3</v>
      </c>
      <c r="R132" s="141">
        <f>Q132*H132</f>
        <v>0.14868000000000001</v>
      </c>
      <c r="S132" s="141">
        <v>0</v>
      </c>
      <c r="T132" s="142">
        <f>S132*H132</f>
        <v>0</v>
      </c>
      <c r="AR132" s="143" t="s">
        <v>398</v>
      </c>
      <c r="AT132" s="143" t="s">
        <v>304</v>
      </c>
      <c r="AU132" s="143" t="s">
        <v>88</v>
      </c>
      <c r="AY132" s="17" t="s">
        <v>176</v>
      </c>
      <c r="BE132" s="144">
        <f>IF(N132="základní",J132,0)</f>
        <v>0</v>
      </c>
      <c r="BF132" s="144">
        <f>IF(N132="snížená",J132,0)</f>
        <v>0</v>
      </c>
      <c r="BG132" s="144">
        <f>IF(N132="zákl. přenesená",J132,0)</f>
        <v>0</v>
      </c>
      <c r="BH132" s="144">
        <f>IF(N132="sníž. přenesená",J132,0)</f>
        <v>0</v>
      </c>
      <c r="BI132" s="144">
        <f>IF(N132="nulová",J132,0)</f>
        <v>0</v>
      </c>
      <c r="BJ132" s="17" t="s">
        <v>86</v>
      </c>
      <c r="BK132" s="144">
        <f>ROUND(I132*H132,2)</f>
        <v>0</v>
      </c>
      <c r="BL132" s="17" t="s">
        <v>319</v>
      </c>
      <c r="BM132" s="143" t="s">
        <v>6433</v>
      </c>
    </row>
    <row r="133" spans="2:65" s="12" customFormat="1" ht="11.25">
      <c r="B133" s="145"/>
      <c r="D133" s="146" t="s">
        <v>185</v>
      </c>
      <c r="E133" s="147" t="s">
        <v>1</v>
      </c>
      <c r="F133" s="148" t="s">
        <v>6434</v>
      </c>
      <c r="H133" s="149">
        <v>126</v>
      </c>
      <c r="I133" s="150"/>
      <c r="L133" s="145"/>
      <c r="M133" s="151"/>
      <c r="T133" s="152"/>
      <c r="AT133" s="147" t="s">
        <v>185</v>
      </c>
      <c r="AU133" s="147" t="s">
        <v>88</v>
      </c>
      <c r="AV133" s="12" t="s">
        <v>88</v>
      </c>
      <c r="AW133" s="12" t="s">
        <v>33</v>
      </c>
      <c r="AX133" s="12" t="s">
        <v>86</v>
      </c>
      <c r="AY133" s="147" t="s">
        <v>176</v>
      </c>
    </row>
    <row r="134" spans="2:65" s="1" customFormat="1" ht="24.2" customHeight="1">
      <c r="B134" s="32"/>
      <c r="C134" s="176" t="s">
        <v>183</v>
      </c>
      <c r="D134" s="176" t="s">
        <v>304</v>
      </c>
      <c r="E134" s="177" t="s">
        <v>6435</v>
      </c>
      <c r="F134" s="178" t="s">
        <v>6436</v>
      </c>
      <c r="G134" s="179" t="s">
        <v>298</v>
      </c>
      <c r="H134" s="180">
        <v>187</v>
      </c>
      <c r="I134" s="181"/>
      <c r="J134" s="182">
        <f>ROUND(I134*H134,2)</f>
        <v>0</v>
      </c>
      <c r="K134" s="178" t="s">
        <v>207</v>
      </c>
      <c r="L134" s="183"/>
      <c r="M134" s="184" t="s">
        <v>1</v>
      </c>
      <c r="N134" s="185" t="s">
        <v>43</v>
      </c>
      <c r="P134" s="141">
        <f>O134*H134</f>
        <v>0</v>
      </c>
      <c r="Q134" s="141">
        <v>1.2999999999999999E-3</v>
      </c>
      <c r="R134" s="141">
        <f>Q134*H134</f>
        <v>0.24309999999999998</v>
      </c>
      <c r="S134" s="141">
        <v>0</v>
      </c>
      <c r="T134" s="142">
        <f>S134*H134</f>
        <v>0</v>
      </c>
      <c r="AR134" s="143" t="s">
        <v>398</v>
      </c>
      <c r="AT134" s="143" t="s">
        <v>304</v>
      </c>
      <c r="AU134" s="143" t="s">
        <v>88</v>
      </c>
      <c r="AY134" s="17" t="s">
        <v>176</v>
      </c>
      <c r="BE134" s="144">
        <f>IF(N134="základní",J134,0)</f>
        <v>0</v>
      </c>
      <c r="BF134" s="144">
        <f>IF(N134="snížená",J134,0)</f>
        <v>0</v>
      </c>
      <c r="BG134" s="144">
        <f>IF(N134="zákl. přenesená",J134,0)</f>
        <v>0</v>
      </c>
      <c r="BH134" s="144">
        <f>IF(N134="sníž. přenesená",J134,0)</f>
        <v>0</v>
      </c>
      <c r="BI134" s="144">
        <f>IF(N134="nulová",J134,0)</f>
        <v>0</v>
      </c>
      <c r="BJ134" s="17" t="s">
        <v>86</v>
      </c>
      <c r="BK134" s="144">
        <f>ROUND(I134*H134,2)</f>
        <v>0</v>
      </c>
      <c r="BL134" s="17" t="s">
        <v>319</v>
      </c>
      <c r="BM134" s="143" t="s">
        <v>6437</v>
      </c>
    </row>
    <row r="135" spans="2:65" s="12" customFormat="1" ht="11.25">
      <c r="B135" s="145"/>
      <c r="D135" s="146" t="s">
        <v>185</v>
      </c>
      <c r="E135" s="147" t="s">
        <v>1</v>
      </c>
      <c r="F135" s="148" t="s">
        <v>1752</v>
      </c>
      <c r="H135" s="149">
        <v>187</v>
      </c>
      <c r="I135" s="150"/>
      <c r="L135" s="145"/>
      <c r="M135" s="151"/>
      <c r="T135" s="152"/>
      <c r="AT135" s="147" t="s">
        <v>185</v>
      </c>
      <c r="AU135" s="147" t="s">
        <v>88</v>
      </c>
      <c r="AV135" s="12" t="s">
        <v>88</v>
      </c>
      <c r="AW135" s="12" t="s">
        <v>33</v>
      </c>
      <c r="AX135" s="12" t="s">
        <v>86</v>
      </c>
      <c r="AY135" s="147" t="s">
        <v>176</v>
      </c>
    </row>
    <row r="136" spans="2:65" s="1" customFormat="1" ht="24.2" customHeight="1">
      <c r="B136" s="32"/>
      <c r="C136" s="176" t="s">
        <v>204</v>
      </c>
      <c r="D136" s="176" t="s">
        <v>304</v>
      </c>
      <c r="E136" s="177" t="s">
        <v>6438</v>
      </c>
      <c r="F136" s="178" t="s">
        <v>6439</v>
      </c>
      <c r="G136" s="179" t="s">
        <v>298</v>
      </c>
      <c r="H136" s="180">
        <v>374</v>
      </c>
      <c r="I136" s="181"/>
      <c r="J136" s="182">
        <f>ROUND(I136*H136,2)</f>
        <v>0</v>
      </c>
      <c r="K136" s="178" t="s">
        <v>207</v>
      </c>
      <c r="L136" s="183"/>
      <c r="M136" s="184" t="s">
        <v>1</v>
      </c>
      <c r="N136" s="185" t="s">
        <v>43</v>
      </c>
      <c r="P136" s="141">
        <f>O136*H136</f>
        <v>0</v>
      </c>
      <c r="Q136" s="141">
        <v>1.5E-3</v>
      </c>
      <c r="R136" s="141">
        <f>Q136*H136</f>
        <v>0.56100000000000005</v>
      </c>
      <c r="S136" s="141">
        <v>0</v>
      </c>
      <c r="T136" s="142">
        <f>S136*H136</f>
        <v>0</v>
      </c>
      <c r="AR136" s="143" t="s">
        <v>398</v>
      </c>
      <c r="AT136" s="143" t="s">
        <v>304</v>
      </c>
      <c r="AU136" s="143" t="s">
        <v>88</v>
      </c>
      <c r="AY136" s="17" t="s">
        <v>176</v>
      </c>
      <c r="BE136" s="144">
        <f>IF(N136="základní",J136,0)</f>
        <v>0</v>
      </c>
      <c r="BF136" s="144">
        <f>IF(N136="snížená",J136,0)</f>
        <v>0</v>
      </c>
      <c r="BG136" s="144">
        <f>IF(N136="zákl. přenesená",J136,0)</f>
        <v>0</v>
      </c>
      <c r="BH136" s="144">
        <f>IF(N136="sníž. přenesená",J136,0)</f>
        <v>0</v>
      </c>
      <c r="BI136" s="144">
        <f>IF(N136="nulová",J136,0)</f>
        <v>0</v>
      </c>
      <c r="BJ136" s="17" t="s">
        <v>86</v>
      </c>
      <c r="BK136" s="144">
        <f>ROUND(I136*H136,2)</f>
        <v>0</v>
      </c>
      <c r="BL136" s="17" t="s">
        <v>319</v>
      </c>
      <c r="BM136" s="143" t="s">
        <v>6440</v>
      </c>
    </row>
    <row r="137" spans="2:65" s="12" customFormat="1" ht="11.25">
      <c r="B137" s="145"/>
      <c r="D137" s="146" t="s">
        <v>185</v>
      </c>
      <c r="E137" s="147" t="s">
        <v>1</v>
      </c>
      <c r="F137" s="148" t="s">
        <v>2847</v>
      </c>
      <c r="H137" s="149">
        <v>374</v>
      </c>
      <c r="I137" s="150"/>
      <c r="L137" s="145"/>
      <c r="M137" s="151"/>
      <c r="T137" s="152"/>
      <c r="AT137" s="147" t="s">
        <v>185</v>
      </c>
      <c r="AU137" s="147" t="s">
        <v>88</v>
      </c>
      <c r="AV137" s="12" t="s">
        <v>88</v>
      </c>
      <c r="AW137" s="12" t="s">
        <v>33</v>
      </c>
      <c r="AX137" s="12" t="s">
        <v>86</v>
      </c>
      <c r="AY137" s="147" t="s">
        <v>176</v>
      </c>
    </row>
    <row r="138" spans="2:65" s="1" customFormat="1" ht="24.2" customHeight="1">
      <c r="B138" s="32"/>
      <c r="C138" s="176" t="s">
        <v>230</v>
      </c>
      <c r="D138" s="176" t="s">
        <v>304</v>
      </c>
      <c r="E138" s="177" t="s">
        <v>6441</v>
      </c>
      <c r="F138" s="178" t="s">
        <v>6442</v>
      </c>
      <c r="G138" s="179" t="s">
        <v>298</v>
      </c>
      <c r="H138" s="180">
        <v>132</v>
      </c>
      <c r="I138" s="181"/>
      <c r="J138" s="182">
        <f>ROUND(I138*H138,2)</f>
        <v>0</v>
      </c>
      <c r="K138" s="178" t="s">
        <v>207</v>
      </c>
      <c r="L138" s="183"/>
      <c r="M138" s="184" t="s">
        <v>1</v>
      </c>
      <c r="N138" s="185" t="s">
        <v>43</v>
      </c>
      <c r="P138" s="141">
        <f>O138*H138</f>
        <v>0</v>
      </c>
      <c r="Q138" s="141">
        <v>2.15E-3</v>
      </c>
      <c r="R138" s="141">
        <f>Q138*H138</f>
        <v>0.2838</v>
      </c>
      <c r="S138" s="141">
        <v>0</v>
      </c>
      <c r="T138" s="142">
        <f>S138*H138</f>
        <v>0</v>
      </c>
      <c r="AR138" s="143" t="s">
        <v>398</v>
      </c>
      <c r="AT138" s="143" t="s">
        <v>304</v>
      </c>
      <c r="AU138" s="143" t="s">
        <v>88</v>
      </c>
      <c r="AY138" s="17" t="s">
        <v>176</v>
      </c>
      <c r="BE138" s="144">
        <f>IF(N138="základní",J138,0)</f>
        <v>0</v>
      </c>
      <c r="BF138" s="144">
        <f>IF(N138="snížená",J138,0)</f>
        <v>0</v>
      </c>
      <c r="BG138" s="144">
        <f>IF(N138="zákl. přenesená",J138,0)</f>
        <v>0</v>
      </c>
      <c r="BH138" s="144">
        <f>IF(N138="sníž. přenesená",J138,0)</f>
        <v>0</v>
      </c>
      <c r="BI138" s="144">
        <f>IF(N138="nulová",J138,0)</f>
        <v>0</v>
      </c>
      <c r="BJ138" s="17" t="s">
        <v>86</v>
      </c>
      <c r="BK138" s="144">
        <f>ROUND(I138*H138,2)</f>
        <v>0</v>
      </c>
      <c r="BL138" s="17" t="s">
        <v>319</v>
      </c>
      <c r="BM138" s="143" t="s">
        <v>6443</v>
      </c>
    </row>
    <row r="139" spans="2:65" s="12" customFormat="1" ht="11.25">
      <c r="B139" s="145"/>
      <c r="D139" s="146" t="s">
        <v>185</v>
      </c>
      <c r="E139" s="147" t="s">
        <v>1</v>
      </c>
      <c r="F139" s="148" t="s">
        <v>1189</v>
      </c>
      <c r="H139" s="149">
        <v>132</v>
      </c>
      <c r="I139" s="150"/>
      <c r="L139" s="145"/>
      <c r="M139" s="151"/>
      <c r="T139" s="152"/>
      <c r="AT139" s="147" t="s">
        <v>185</v>
      </c>
      <c r="AU139" s="147" t="s">
        <v>88</v>
      </c>
      <c r="AV139" s="12" t="s">
        <v>88</v>
      </c>
      <c r="AW139" s="12" t="s">
        <v>33</v>
      </c>
      <c r="AX139" s="12" t="s">
        <v>86</v>
      </c>
      <c r="AY139" s="147" t="s">
        <v>176</v>
      </c>
    </row>
    <row r="140" spans="2:65" s="1" customFormat="1" ht="24.2" customHeight="1">
      <c r="B140" s="32"/>
      <c r="C140" s="176" t="s">
        <v>237</v>
      </c>
      <c r="D140" s="176" t="s">
        <v>304</v>
      </c>
      <c r="E140" s="177" t="s">
        <v>6444</v>
      </c>
      <c r="F140" s="178" t="s">
        <v>6445</v>
      </c>
      <c r="G140" s="179" t="s">
        <v>298</v>
      </c>
      <c r="H140" s="180">
        <v>15</v>
      </c>
      <c r="I140" s="181"/>
      <c r="J140" s="182">
        <f>ROUND(I140*H140,2)</f>
        <v>0</v>
      </c>
      <c r="K140" s="178" t="s">
        <v>207</v>
      </c>
      <c r="L140" s="183"/>
      <c r="M140" s="184" t="s">
        <v>1</v>
      </c>
      <c r="N140" s="185" t="s">
        <v>43</v>
      </c>
      <c r="P140" s="141">
        <f>O140*H140</f>
        <v>0</v>
      </c>
      <c r="Q140" s="141">
        <v>3.5000000000000001E-3</v>
      </c>
      <c r="R140" s="141">
        <f>Q140*H140</f>
        <v>5.2499999999999998E-2</v>
      </c>
      <c r="S140" s="141">
        <v>0</v>
      </c>
      <c r="T140" s="142">
        <f>S140*H140</f>
        <v>0</v>
      </c>
      <c r="AR140" s="143" t="s">
        <v>398</v>
      </c>
      <c r="AT140" s="143" t="s">
        <v>304</v>
      </c>
      <c r="AU140" s="143" t="s">
        <v>88</v>
      </c>
      <c r="AY140" s="17" t="s">
        <v>176</v>
      </c>
      <c r="BE140" s="144">
        <f>IF(N140="základní",J140,0)</f>
        <v>0</v>
      </c>
      <c r="BF140" s="144">
        <f>IF(N140="snížená",J140,0)</f>
        <v>0</v>
      </c>
      <c r="BG140" s="144">
        <f>IF(N140="zákl. přenesená",J140,0)</f>
        <v>0</v>
      </c>
      <c r="BH140" s="144">
        <f>IF(N140="sníž. přenesená",J140,0)</f>
        <v>0</v>
      </c>
      <c r="BI140" s="144">
        <f>IF(N140="nulová",J140,0)</f>
        <v>0</v>
      </c>
      <c r="BJ140" s="17" t="s">
        <v>86</v>
      </c>
      <c r="BK140" s="144">
        <f>ROUND(I140*H140,2)</f>
        <v>0</v>
      </c>
      <c r="BL140" s="17" t="s">
        <v>319</v>
      </c>
      <c r="BM140" s="143" t="s">
        <v>6446</v>
      </c>
    </row>
    <row r="141" spans="2:65" s="1" customFormat="1" ht="24.2" customHeight="1">
      <c r="B141" s="32"/>
      <c r="C141" s="176" t="s">
        <v>269</v>
      </c>
      <c r="D141" s="176" t="s">
        <v>304</v>
      </c>
      <c r="E141" s="177" t="s">
        <v>6447</v>
      </c>
      <c r="F141" s="178" t="s">
        <v>6448</v>
      </c>
      <c r="G141" s="179" t="s">
        <v>298</v>
      </c>
      <c r="H141" s="180">
        <v>11</v>
      </c>
      <c r="I141" s="181"/>
      <c r="J141" s="182">
        <f>ROUND(I141*H141,2)</f>
        <v>0</v>
      </c>
      <c r="K141" s="178" t="s">
        <v>207</v>
      </c>
      <c r="L141" s="183"/>
      <c r="M141" s="184" t="s">
        <v>1</v>
      </c>
      <c r="N141" s="185" t="s">
        <v>43</v>
      </c>
      <c r="P141" s="141">
        <f>O141*H141</f>
        <v>0</v>
      </c>
      <c r="Q141" s="141">
        <v>4.5999999999999999E-3</v>
      </c>
      <c r="R141" s="141">
        <f>Q141*H141</f>
        <v>5.0599999999999999E-2</v>
      </c>
      <c r="S141" s="141">
        <v>0</v>
      </c>
      <c r="T141" s="142">
        <f>S141*H141</f>
        <v>0</v>
      </c>
      <c r="AR141" s="143" t="s">
        <v>398</v>
      </c>
      <c r="AT141" s="143" t="s">
        <v>304</v>
      </c>
      <c r="AU141" s="143" t="s">
        <v>88</v>
      </c>
      <c r="AY141" s="17" t="s">
        <v>176</v>
      </c>
      <c r="BE141" s="144">
        <f>IF(N141="základní",J141,0)</f>
        <v>0</v>
      </c>
      <c r="BF141" s="144">
        <f>IF(N141="snížená",J141,0)</f>
        <v>0</v>
      </c>
      <c r="BG141" s="144">
        <f>IF(N141="zákl. přenesená",J141,0)</f>
        <v>0</v>
      </c>
      <c r="BH141" s="144">
        <f>IF(N141="sníž. přenesená",J141,0)</f>
        <v>0</v>
      </c>
      <c r="BI141" s="144">
        <f>IF(N141="nulová",J141,0)</f>
        <v>0</v>
      </c>
      <c r="BJ141" s="17" t="s">
        <v>86</v>
      </c>
      <c r="BK141" s="144">
        <f>ROUND(I141*H141,2)</f>
        <v>0</v>
      </c>
      <c r="BL141" s="17" t="s">
        <v>319</v>
      </c>
      <c r="BM141" s="143" t="s">
        <v>6449</v>
      </c>
    </row>
    <row r="142" spans="2:65" s="12" customFormat="1" ht="11.25">
      <c r="B142" s="145"/>
      <c r="D142" s="146" t="s">
        <v>185</v>
      </c>
      <c r="E142" s="147" t="s">
        <v>1</v>
      </c>
      <c r="F142" s="148" t="s">
        <v>290</v>
      </c>
      <c r="H142" s="149">
        <v>11</v>
      </c>
      <c r="I142" s="150"/>
      <c r="L142" s="145"/>
      <c r="M142" s="151"/>
      <c r="T142" s="152"/>
      <c r="AT142" s="147" t="s">
        <v>185</v>
      </c>
      <c r="AU142" s="147" t="s">
        <v>88</v>
      </c>
      <c r="AV142" s="12" t="s">
        <v>88</v>
      </c>
      <c r="AW142" s="12" t="s">
        <v>33</v>
      </c>
      <c r="AX142" s="12" t="s">
        <v>86</v>
      </c>
      <c r="AY142" s="147" t="s">
        <v>176</v>
      </c>
    </row>
    <row r="143" spans="2:65" s="1" customFormat="1" ht="21.75" customHeight="1">
      <c r="B143" s="32"/>
      <c r="C143" s="176" t="s">
        <v>274</v>
      </c>
      <c r="D143" s="176" t="s">
        <v>304</v>
      </c>
      <c r="E143" s="177" t="s">
        <v>6450</v>
      </c>
      <c r="F143" s="178" t="s">
        <v>6451</v>
      </c>
      <c r="G143" s="179" t="s">
        <v>355</v>
      </c>
      <c r="H143" s="180">
        <v>70</v>
      </c>
      <c r="I143" s="181"/>
      <c r="J143" s="182">
        <f>ROUND(I143*H143,2)</f>
        <v>0</v>
      </c>
      <c r="K143" s="178" t="s">
        <v>342</v>
      </c>
      <c r="L143" s="183"/>
      <c r="M143" s="184" t="s">
        <v>1</v>
      </c>
      <c r="N143" s="185" t="s">
        <v>43</v>
      </c>
      <c r="P143" s="141">
        <f>O143*H143</f>
        <v>0</v>
      </c>
      <c r="Q143" s="141">
        <v>4.7000000000000002E-3</v>
      </c>
      <c r="R143" s="141">
        <f>Q143*H143</f>
        <v>0.32900000000000001</v>
      </c>
      <c r="S143" s="141">
        <v>0</v>
      </c>
      <c r="T143" s="142">
        <f>S143*H143</f>
        <v>0</v>
      </c>
      <c r="AR143" s="143" t="s">
        <v>398</v>
      </c>
      <c r="AT143" s="143" t="s">
        <v>304</v>
      </c>
      <c r="AU143" s="143" t="s">
        <v>88</v>
      </c>
      <c r="AY143" s="17" t="s">
        <v>176</v>
      </c>
      <c r="BE143" s="144">
        <f>IF(N143="základní",J143,0)</f>
        <v>0</v>
      </c>
      <c r="BF143" s="144">
        <f>IF(N143="snížená",J143,0)</f>
        <v>0</v>
      </c>
      <c r="BG143" s="144">
        <f>IF(N143="zákl. přenesená",J143,0)</f>
        <v>0</v>
      </c>
      <c r="BH143" s="144">
        <f>IF(N143="sníž. přenesená",J143,0)</f>
        <v>0</v>
      </c>
      <c r="BI143" s="144">
        <f>IF(N143="nulová",J143,0)</f>
        <v>0</v>
      </c>
      <c r="BJ143" s="17" t="s">
        <v>86</v>
      </c>
      <c r="BK143" s="144">
        <f>ROUND(I143*H143,2)</f>
        <v>0</v>
      </c>
      <c r="BL143" s="17" t="s">
        <v>319</v>
      </c>
      <c r="BM143" s="143" t="s">
        <v>6452</v>
      </c>
    </row>
    <row r="144" spans="2:65" s="1" customFormat="1" ht="33" customHeight="1">
      <c r="B144" s="32"/>
      <c r="C144" s="132" t="s">
        <v>285</v>
      </c>
      <c r="D144" s="132" t="s">
        <v>178</v>
      </c>
      <c r="E144" s="133" t="s">
        <v>5399</v>
      </c>
      <c r="F144" s="134" t="s">
        <v>5400</v>
      </c>
      <c r="G144" s="135" t="s">
        <v>298</v>
      </c>
      <c r="H144" s="136">
        <v>963.9</v>
      </c>
      <c r="I144" s="137"/>
      <c r="J144" s="138">
        <f>ROUND(I144*H144,2)</f>
        <v>0</v>
      </c>
      <c r="K144" s="134" t="s">
        <v>207</v>
      </c>
      <c r="L144" s="32"/>
      <c r="M144" s="139" t="s">
        <v>1</v>
      </c>
      <c r="N144" s="140" t="s">
        <v>43</v>
      </c>
      <c r="P144" s="141">
        <f>O144*H144</f>
        <v>0</v>
      </c>
      <c r="Q144" s="141">
        <v>1.9000000000000001E-4</v>
      </c>
      <c r="R144" s="141">
        <f>Q144*H144</f>
        <v>0.183141</v>
      </c>
      <c r="S144" s="141">
        <v>0</v>
      </c>
      <c r="T144" s="142">
        <f>S144*H144</f>
        <v>0</v>
      </c>
      <c r="AR144" s="143" t="s">
        <v>319</v>
      </c>
      <c r="AT144" s="143" t="s">
        <v>178</v>
      </c>
      <c r="AU144" s="143" t="s">
        <v>88</v>
      </c>
      <c r="AY144" s="17" t="s">
        <v>176</v>
      </c>
      <c r="BE144" s="144">
        <f>IF(N144="základní",J144,0)</f>
        <v>0</v>
      </c>
      <c r="BF144" s="144">
        <f>IF(N144="snížená",J144,0)</f>
        <v>0</v>
      </c>
      <c r="BG144" s="144">
        <f>IF(N144="zákl. přenesená",J144,0)</f>
        <v>0</v>
      </c>
      <c r="BH144" s="144">
        <f>IF(N144="sníž. přenesená",J144,0)</f>
        <v>0</v>
      </c>
      <c r="BI144" s="144">
        <f>IF(N144="nulová",J144,0)</f>
        <v>0</v>
      </c>
      <c r="BJ144" s="17" t="s">
        <v>86</v>
      </c>
      <c r="BK144" s="144">
        <f>ROUND(I144*H144,2)</f>
        <v>0</v>
      </c>
      <c r="BL144" s="17" t="s">
        <v>319</v>
      </c>
      <c r="BM144" s="143" t="s">
        <v>6453</v>
      </c>
    </row>
    <row r="145" spans="2:65" s="1" customFormat="1" ht="33" customHeight="1">
      <c r="B145" s="32"/>
      <c r="C145" s="132" t="s">
        <v>290</v>
      </c>
      <c r="D145" s="132" t="s">
        <v>178</v>
      </c>
      <c r="E145" s="133" t="s">
        <v>5402</v>
      </c>
      <c r="F145" s="134" t="s">
        <v>5403</v>
      </c>
      <c r="G145" s="135" t="s">
        <v>298</v>
      </c>
      <c r="H145" s="136">
        <v>708</v>
      </c>
      <c r="I145" s="137"/>
      <c r="J145" s="138">
        <f>ROUND(I145*H145,2)</f>
        <v>0</v>
      </c>
      <c r="K145" s="134" t="s">
        <v>207</v>
      </c>
      <c r="L145" s="32"/>
      <c r="M145" s="139" t="s">
        <v>1</v>
      </c>
      <c r="N145" s="140" t="s">
        <v>43</v>
      </c>
      <c r="P145" s="141">
        <f>O145*H145</f>
        <v>0</v>
      </c>
      <c r="Q145" s="141">
        <v>2.7E-4</v>
      </c>
      <c r="R145" s="141">
        <f>Q145*H145</f>
        <v>0.19116</v>
      </c>
      <c r="S145" s="141">
        <v>0</v>
      </c>
      <c r="T145" s="142">
        <f>S145*H145</f>
        <v>0</v>
      </c>
      <c r="AR145" s="143" t="s">
        <v>319</v>
      </c>
      <c r="AT145" s="143" t="s">
        <v>178</v>
      </c>
      <c r="AU145" s="143" t="s">
        <v>88</v>
      </c>
      <c r="AY145" s="17" t="s">
        <v>176</v>
      </c>
      <c r="BE145" s="144">
        <f>IF(N145="základní",J145,0)</f>
        <v>0</v>
      </c>
      <c r="BF145" s="144">
        <f>IF(N145="snížená",J145,0)</f>
        <v>0</v>
      </c>
      <c r="BG145" s="144">
        <f>IF(N145="zákl. přenesená",J145,0)</f>
        <v>0</v>
      </c>
      <c r="BH145" s="144">
        <f>IF(N145="sníž. přenesená",J145,0)</f>
        <v>0</v>
      </c>
      <c r="BI145" s="144">
        <f>IF(N145="nulová",J145,0)</f>
        <v>0</v>
      </c>
      <c r="BJ145" s="17" t="s">
        <v>86</v>
      </c>
      <c r="BK145" s="144">
        <f>ROUND(I145*H145,2)</f>
        <v>0</v>
      </c>
      <c r="BL145" s="17" t="s">
        <v>319</v>
      </c>
      <c r="BM145" s="143" t="s">
        <v>6454</v>
      </c>
    </row>
    <row r="146" spans="2:65" s="12" customFormat="1" ht="11.25">
      <c r="B146" s="145"/>
      <c r="D146" s="146" t="s">
        <v>185</v>
      </c>
      <c r="E146" s="147" t="s">
        <v>1</v>
      </c>
      <c r="F146" s="148" t="s">
        <v>6455</v>
      </c>
      <c r="H146" s="149">
        <v>708</v>
      </c>
      <c r="I146" s="150"/>
      <c r="L146" s="145"/>
      <c r="M146" s="151"/>
      <c r="T146" s="152"/>
      <c r="AT146" s="147" t="s">
        <v>185</v>
      </c>
      <c r="AU146" s="147" t="s">
        <v>88</v>
      </c>
      <c r="AV146" s="12" t="s">
        <v>88</v>
      </c>
      <c r="AW146" s="12" t="s">
        <v>33</v>
      </c>
      <c r="AX146" s="12" t="s">
        <v>86</v>
      </c>
      <c r="AY146" s="147" t="s">
        <v>176</v>
      </c>
    </row>
    <row r="147" spans="2:65" s="1" customFormat="1" ht="33" customHeight="1">
      <c r="B147" s="32"/>
      <c r="C147" s="132" t="s">
        <v>8</v>
      </c>
      <c r="D147" s="132" t="s">
        <v>178</v>
      </c>
      <c r="E147" s="133" t="s">
        <v>5405</v>
      </c>
      <c r="F147" s="134" t="s">
        <v>5406</v>
      </c>
      <c r="G147" s="135" t="s">
        <v>298</v>
      </c>
      <c r="H147" s="136">
        <v>11</v>
      </c>
      <c r="I147" s="137"/>
      <c r="J147" s="138">
        <f t="shared" ref="J147:J156" si="0">ROUND(I147*H147,2)</f>
        <v>0</v>
      </c>
      <c r="K147" s="134" t="s">
        <v>207</v>
      </c>
      <c r="L147" s="32"/>
      <c r="M147" s="139" t="s">
        <v>1</v>
      </c>
      <c r="N147" s="140" t="s">
        <v>43</v>
      </c>
      <c r="P147" s="141">
        <f t="shared" ref="P147:P156" si="1">O147*H147</f>
        <v>0</v>
      </c>
      <c r="Q147" s="141">
        <v>4.0999999999999999E-4</v>
      </c>
      <c r="R147" s="141">
        <f t="shared" ref="R147:R156" si="2">Q147*H147</f>
        <v>4.5100000000000001E-3</v>
      </c>
      <c r="S147" s="141">
        <v>0</v>
      </c>
      <c r="T147" s="142">
        <f t="shared" ref="T147:T156" si="3">S147*H147</f>
        <v>0</v>
      </c>
      <c r="AR147" s="143" t="s">
        <v>319</v>
      </c>
      <c r="AT147" s="143" t="s">
        <v>178</v>
      </c>
      <c r="AU147" s="143" t="s">
        <v>88</v>
      </c>
      <c r="AY147" s="17" t="s">
        <v>176</v>
      </c>
      <c r="BE147" s="144">
        <f t="shared" ref="BE147:BE156" si="4">IF(N147="základní",J147,0)</f>
        <v>0</v>
      </c>
      <c r="BF147" s="144">
        <f t="shared" ref="BF147:BF156" si="5">IF(N147="snížená",J147,0)</f>
        <v>0</v>
      </c>
      <c r="BG147" s="144">
        <f t="shared" ref="BG147:BG156" si="6">IF(N147="zákl. přenesená",J147,0)</f>
        <v>0</v>
      </c>
      <c r="BH147" s="144">
        <f t="shared" ref="BH147:BH156" si="7">IF(N147="sníž. přenesená",J147,0)</f>
        <v>0</v>
      </c>
      <c r="BI147" s="144">
        <f t="shared" ref="BI147:BI156" si="8">IF(N147="nulová",J147,0)</f>
        <v>0</v>
      </c>
      <c r="BJ147" s="17" t="s">
        <v>86</v>
      </c>
      <c r="BK147" s="144">
        <f t="shared" ref="BK147:BK156" si="9">ROUND(I147*H147,2)</f>
        <v>0</v>
      </c>
      <c r="BL147" s="17" t="s">
        <v>319</v>
      </c>
      <c r="BM147" s="143" t="s">
        <v>6456</v>
      </c>
    </row>
    <row r="148" spans="2:65" s="1" customFormat="1" ht="33" customHeight="1">
      <c r="B148" s="32"/>
      <c r="C148" s="132" t="s">
        <v>303</v>
      </c>
      <c r="D148" s="132" t="s">
        <v>178</v>
      </c>
      <c r="E148" s="133" t="s">
        <v>5408</v>
      </c>
      <c r="F148" s="134" t="s">
        <v>5409</v>
      </c>
      <c r="G148" s="135" t="s">
        <v>298</v>
      </c>
      <c r="H148" s="136">
        <v>60</v>
      </c>
      <c r="I148" s="137"/>
      <c r="J148" s="138">
        <f t="shared" si="0"/>
        <v>0</v>
      </c>
      <c r="K148" s="134" t="s">
        <v>207</v>
      </c>
      <c r="L148" s="32"/>
      <c r="M148" s="139" t="s">
        <v>1</v>
      </c>
      <c r="N148" s="140" t="s">
        <v>43</v>
      </c>
      <c r="P148" s="141">
        <f t="shared" si="1"/>
        <v>0</v>
      </c>
      <c r="Q148" s="141">
        <v>2.9E-4</v>
      </c>
      <c r="R148" s="141">
        <f t="shared" si="2"/>
        <v>1.7399999999999999E-2</v>
      </c>
      <c r="S148" s="141">
        <v>0</v>
      </c>
      <c r="T148" s="142">
        <f t="shared" si="3"/>
        <v>0</v>
      </c>
      <c r="AR148" s="143" t="s">
        <v>319</v>
      </c>
      <c r="AT148" s="143" t="s">
        <v>178</v>
      </c>
      <c r="AU148" s="143" t="s">
        <v>88</v>
      </c>
      <c r="AY148" s="17" t="s">
        <v>176</v>
      </c>
      <c r="BE148" s="144">
        <f t="shared" si="4"/>
        <v>0</v>
      </c>
      <c r="BF148" s="144">
        <f t="shared" si="5"/>
        <v>0</v>
      </c>
      <c r="BG148" s="144">
        <f t="shared" si="6"/>
        <v>0</v>
      </c>
      <c r="BH148" s="144">
        <f t="shared" si="7"/>
        <v>0</v>
      </c>
      <c r="BI148" s="144">
        <f t="shared" si="8"/>
        <v>0</v>
      </c>
      <c r="BJ148" s="17" t="s">
        <v>86</v>
      </c>
      <c r="BK148" s="144">
        <f t="shared" si="9"/>
        <v>0</v>
      </c>
      <c r="BL148" s="17" t="s">
        <v>319</v>
      </c>
      <c r="BM148" s="143" t="s">
        <v>6457</v>
      </c>
    </row>
    <row r="149" spans="2:65" s="1" customFormat="1" ht="33" customHeight="1">
      <c r="B149" s="32"/>
      <c r="C149" s="132" t="s">
        <v>310</v>
      </c>
      <c r="D149" s="132" t="s">
        <v>178</v>
      </c>
      <c r="E149" s="133" t="s">
        <v>5411</v>
      </c>
      <c r="F149" s="134" t="s">
        <v>5412</v>
      </c>
      <c r="G149" s="135" t="s">
        <v>298</v>
      </c>
      <c r="H149" s="136">
        <v>50</v>
      </c>
      <c r="I149" s="137"/>
      <c r="J149" s="138">
        <f t="shared" si="0"/>
        <v>0</v>
      </c>
      <c r="K149" s="134" t="s">
        <v>207</v>
      </c>
      <c r="L149" s="32"/>
      <c r="M149" s="139" t="s">
        <v>1</v>
      </c>
      <c r="N149" s="140" t="s">
        <v>43</v>
      </c>
      <c r="P149" s="141">
        <f t="shared" si="1"/>
        <v>0</v>
      </c>
      <c r="Q149" s="141">
        <v>4.0000000000000002E-4</v>
      </c>
      <c r="R149" s="141">
        <f t="shared" si="2"/>
        <v>0.02</v>
      </c>
      <c r="S149" s="141">
        <v>0</v>
      </c>
      <c r="T149" s="142">
        <f t="shared" si="3"/>
        <v>0</v>
      </c>
      <c r="AR149" s="143" t="s">
        <v>319</v>
      </c>
      <c r="AT149" s="143" t="s">
        <v>178</v>
      </c>
      <c r="AU149" s="143" t="s">
        <v>88</v>
      </c>
      <c r="AY149" s="17" t="s">
        <v>176</v>
      </c>
      <c r="BE149" s="144">
        <f t="shared" si="4"/>
        <v>0</v>
      </c>
      <c r="BF149" s="144">
        <f t="shared" si="5"/>
        <v>0</v>
      </c>
      <c r="BG149" s="144">
        <f t="shared" si="6"/>
        <v>0</v>
      </c>
      <c r="BH149" s="144">
        <f t="shared" si="7"/>
        <v>0</v>
      </c>
      <c r="BI149" s="144">
        <f t="shared" si="8"/>
        <v>0</v>
      </c>
      <c r="BJ149" s="17" t="s">
        <v>86</v>
      </c>
      <c r="BK149" s="144">
        <f t="shared" si="9"/>
        <v>0</v>
      </c>
      <c r="BL149" s="17" t="s">
        <v>319</v>
      </c>
      <c r="BM149" s="143" t="s">
        <v>6458</v>
      </c>
    </row>
    <row r="150" spans="2:65" s="1" customFormat="1" ht="33" customHeight="1">
      <c r="B150" s="32"/>
      <c r="C150" s="132" t="s">
        <v>314</v>
      </c>
      <c r="D150" s="132" t="s">
        <v>178</v>
      </c>
      <c r="E150" s="133" t="s">
        <v>5414</v>
      </c>
      <c r="F150" s="134" t="s">
        <v>5415</v>
      </c>
      <c r="G150" s="135" t="s">
        <v>298</v>
      </c>
      <c r="H150" s="136">
        <v>10</v>
      </c>
      <c r="I150" s="137"/>
      <c r="J150" s="138">
        <f t="shared" si="0"/>
        <v>0</v>
      </c>
      <c r="K150" s="134" t="s">
        <v>207</v>
      </c>
      <c r="L150" s="32"/>
      <c r="M150" s="139" t="s">
        <v>1</v>
      </c>
      <c r="N150" s="140" t="s">
        <v>43</v>
      </c>
      <c r="P150" s="141">
        <f t="shared" si="1"/>
        <v>0</v>
      </c>
      <c r="Q150" s="141">
        <v>6.0999999999999997E-4</v>
      </c>
      <c r="R150" s="141">
        <f t="shared" si="2"/>
        <v>6.0999999999999995E-3</v>
      </c>
      <c r="S150" s="141">
        <v>0</v>
      </c>
      <c r="T150" s="142">
        <f t="shared" si="3"/>
        <v>0</v>
      </c>
      <c r="AR150" s="143" t="s">
        <v>319</v>
      </c>
      <c r="AT150" s="143" t="s">
        <v>178</v>
      </c>
      <c r="AU150" s="143" t="s">
        <v>88</v>
      </c>
      <c r="AY150" s="17" t="s">
        <v>176</v>
      </c>
      <c r="BE150" s="144">
        <f t="shared" si="4"/>
        <v>0</v>
      </c>
      <c r="BF150" s="144">
        <f t="shared" si="5"/>
        <v>0</v>
      </c>
      <c r="BG150" s="144">
        <f t="shared" si="6"/>
        <v>0</v>
      </c>
      <c r="BH150" s="144">
        <f t="shared" si="7"/>
        <v>0</v>
      </c>
      <c r="BI150" s="144">
        <f t="shared" si="8"/>
        <v>0</v>
      </c>
      <c r="BJ150" s="17" t="s">
        <v>86</v>
      </c>
      <c r="BK150" s="144">
        <f t="shared" si="9"/>
        <v>0</v>
      </c>
      <c r="BL150" s="17" t="s">
        <v>319</v>
      </c>
      <c r="BM150" s="143" t="s">
        <v>6459</v>
      </c>
    </row>
    <row r="151" spans="2:65" s="1" customFormat="1" ht="24.2" customHeight="1">
      <c r="B151" s="32"/>
      <c r="C151" s="132" t="s">
        <v>319</v>
      </c>
      <c r="D151" s="132" t="s">
        <v>178</v>
      </c>
      <c r="E151" s="133" t="s">
        <v>5420</v>
      </c>
      <c r="F151" s="134" t="s">
        <v>5421</v>
      </c>
      <c r="G151" s="135" t="s">
        <v>181</v>
      </c>
      <c r="H151" s="136">
        <v>15</v>
      </c>
      <c r="I151" s="137"/>
      <c r="J151" s="138">
        <f t="shared" si="0"/>
        <v>0</v>
      </c>
      <c r="K151" s="134" t="s">
        <v>207</v>
      </c>
      <c r="L151" s="32"/>
      <c r="M151" s="139" t="s">
        <v>1</v>
      </c>
      <c r="N151" s="140" t="s">
        <v>43</v>
      </c>
      <c r="P151" s="141">
        <f t="shared" si="1"/>
        <v>0</v>
      </c>
      <c r="Q151" s="141">
        <v>6.9999999999999994E-5</v>
      </c>
      <c r="R151" s="141">
        <f t="shared" si="2"/>
        <v>1.0499999999999999E-3</v>
      </c>
      <c r="S151" s="141">
        <v>0</v>
      </c>
      <c r="T151" s="142">
        <f t="shared" si="3"/>
        <v>0</v>
      </c>
      <c r="AR151" s="143" t="s">
        <v>319</v>
      </c>
      <c r="AT151" s="143" t="s">
        <v>178</v>
      </c>
      <c r="AU151" s="143" t="s">
        <v>88</v>
      </c>
      <c r="AY151" s="17" t="s">
        <v>176</v>
      </c>
      <c r="BE151" s="144">
        <f t="shared" si="4"/>
        <v>0</v>
      </c>
      <c r="BF151" s="144">
        <f t="shared" si="5"/>
        <v>0</v>
      </c>
      <c r="BG151" s="144">
        <f t="shared" si="6"/>
        <v>0</v>
      </c>
      <c r="BH151" s="144">
        <f t="shared" si="7"/>
        <v>0</v>
      </c>
      <c r="BI151" s="144">
        <f t="shared" si="8"/>
        <v>0</v>
      </c>
      <c r="BJ151" s="17" t="s">
        <v>86</v>
      </c>
      <c r="BK151" s="144">
        <f t="shared" si="9"/>
        <v>0</v>
      </c>
      <c r="BL151" s="17" t="s">
        <v>319</v>
      </c>
      <c r="BM151" s="143" t="s">
        <v>6460</v>
      </c>
    </row>
    <row r="152" spans="2:65" s="1" customFormat="1" ht="16.5" customHeight="1">
      <c r="B152" s="32"/>
      <c r="C152" s="176" t="s">
        <v>325</v>
      </c>
      <c r="D152" s="176" t="s">
        <v>304</v>
      </c>
      <c r="E152" s="177" t="s">
        <v>6461</v>
      </c>
      <c r="F152" s="178" t="s">
        <v>5418</v>
      </c>
      <c r="G152" s="179" t="s">
        <v>181</v>
      </c>
      <c r="H152" s="180">
        <v>20</v>
      </c>
      <c r="I152" s="181"/>
      <c r="J152" s="182">
        <f t="shared" si="0"/>
        <v>0</v>
      </c>
      <c r="K152" s="178" t="s">
        <v>342</v>
      </c>
      <c r="L152" s="183"/>
      <c r="M152" s="184" t="s">
        <v>1</v>
      </c>
      <c r="N152" s="185" t="s">
        <v>43</v>
      </c>
      <c r="P152" s="141">
        <f t="shared" si="1"/>
        <v>0</v>
      </c>
      <c r="Q152" s="141">
        <v>0</v>
      </c>
      <c r="R152" s="141">
        <f t="shared" si="2"/>
        <v>0</v>
      </c>
      <c r="S152" s="141">
        <v>0</v>
      </c>
      <c r="T152" s="142">
        <f t="shared" si="3"/>
        <v>0</v>
      </c>
      <c r="AR152" s="143" t="s">
        <v>398</v>
      </c>
      <c r="AT152" s="143" t="s">
        <v>304</v>
      </c>
      <c r="AU152" s="143" t="s">
        <v>88</v>
      </c>
      <c r="AY152" s="17" t="s">
        <v>176</v>
      </c>
      <c r="BE152" s="144">
        <f t="shared" si="4"/>
        <v>0</v>
      </c>
      <c r="BF152" s="144">
        <f t="shared" si="5"/>
        <v>0</v>
      </c>
      <c r="BG152" s="144">
        <f t="shared" si="6"/>
        <v>0</v>
      </c>
      <c r="BH152" s="144">
        <f t="shared" si="7"/>
        <v>0</v>
      </c>
      <c r="BI152" s="144">
        <f t="shared" si="8"/>
        <v>0</v>
      </c>
      <c r="BJ152" s="17" t="s">
        <v>86</v>
      </c>
      <c r="BK152" s="144">
        <f t="shared" si="9"/>
        <v>0</v>
      </c>
      <c r="BL152" s="17" t="s">
        <v>319</v>
      </c>
      <c r="BM152" s="143" t="s">
        <v>6462</v>
      </c>
    </row>
    <row r="153" spans="2:65" s="1" customFormat="1" ht="24.2" customHeight="1">
      <c r="B153" s="32"/>
      <c r="C153" s="132" t="s">
        <v>329</v>
      </c>
      <c r="D153" s="132" t="s">
        <v>178</v>
      </c>
      <c r="E153" s="133" t="s">
        <v>5423</v>
      </c>
      <c r="F153" s="134" t="s">
        <v>5424</v>
      </c>
      <c r="G153" s="135" t="s">
        <v>181</v>
      </c>
      <c r="H153" s="136">
        <v>5</v>
      </c>
      <c r="I153" s="137"/>
      <c r="J153" s="138">
        <f t="shared" si="0"/>
        <v>0</v>
      </c>
      <c r="K153" s="134" t="s">
        <v>207</v>
      </c>
      <c r="L153" s="32"/>
      <c r="M153" s="139" t="s">
        <v>1</v>
      </c>
      <c r="N153" s="140" t="s">
        <v>43</v>
      </c>
      <c r="P153" s="141">
        <f t="shared" si="1"/>
        <v>0</v>
      </c>
      <c r="Q153" s="141">
        <v>2.0000000000000001E-4</v>
      </c>
      <c r="R153" s="141">
        <f t="shared" si="2"/>
        <v>1E-3</v>
      </c>
      <c r="S153" s="141">
        <v>0</v>
      </c>
      <c r="T153" s="142">
        <f t="shared" si="3"/>
        <v>0</v>
      </c>
      <c r="AR153" s="143" t="s">
        <v>319</v>
      </c>
      <c r="AT153" s="143" t="s">
        <v>178</v>
      </c>
      <c r="AU153" s="143" t="s">
        <v>88</v>
      </c>
      <c r="AY153" s="17" t="s">
        <v>176</v>
      </c>
      <c r="BE153" s="144">
        <f t="shared" si="4"/>
        <v>0</v>
      </c>
      <c r="BF153" s="144">
        <f t="shared" si="5"/>
        <v>0</v>
      </c>
      <c r="BG153" s="144">
        <f t="shared" si="6"/>
        <v>0</v>
      </c>
      <c r="BH153" s="144">
        <f t="shared" si="7"/>
        <v>0</v>
      </c>
      <c r="BI153" s="144">
        <f t="shared" si="8"/>
        <v>0</v>
      </c>
      <c r="BJ153" s="17" t="s">
        <v>86</v>
      </c>
      <c r="BK153" s="144">
        <f t="shared" si="9"/>
        <v>0</v>
      </c>
      <c r="BL153" s="17" t="s">
        <v>319</v>
      </c>
      <c r="BM153" s="143" t="s">
        <v>6463</v>
      </c>
    </row>
    <row r="154" spans="2:65" s="1" customFormat="1" ht="24.2" customHeight="1">
      <c r="B154" s="32"/>
      <c r="C154" s="132" t="s">
        <v>334</v>
      </c>
      <c r="D154" s="132" t="s">
        <v>178</v>
      </c>
      <c r="E154" s="133" t="s">
        <v>5426</v>
      </c>
      <c r="F154" s="134" t="s">
        <v>5427</v>
      </c>
      <c r="G154" s="135" t="s">
        <v>307</v>
      </c>
      <c r="H154" s="136">
        <v>5.1071999999999997</v>
      </c>
      <c r="I154" s="137"/>
      <c r="J154" s="138">
        <f t="shared" si="0"/>
        <v>0</v>
      </c>
      <c r="K154" s="134" t="s">
        <v>207</v>
      </c>
      <c r="L154" s="32"/>
      <c r="M154" s="139" t="s">
        <v>1</v>
      </c>
      <c r="N154" s="140" t="s">
        <v>43</v>
      </c>
      <c r="P154" s="141">
        <f t="shared" si="1"/>
        <v>0</v>
      </c>
      <c r="Q154" s="141">
        <v>0</v>
      </c>
      <c r="R154" s="141">
        <f t="shared" si="2"/>
        <v>0</v>
      </c>
      <c r="S154" s="141">
        <v>0</v>
      </c>
      <c r="T154" s="142">
        <f t="shared" si="3"/>
        <v>0</v>
      </c>
      <c r="AR154" s="143" t="s">
        <v>319</v>
      </c>
      <c r="AT154" s="143" t="s">
        <v>178</v>
      </c>
      <c r="AU154" s="143" t="s">
        <v>88</v>
      </c>
      <c r="AY154" s="17" t="s">
        <v>176</v>
      </c>
      <c r="BE154" s="144">
        <f t="shared" si="4"/>
        <v>0</v>
      </c>
      <c r="BF154" s="144">
        <f t="shared" si="5"/>
        <v>0</v>
      </c>
      <c r="BG154" s="144">
        <f t="shared" si="6"/>
        <v>0</v>
      </c>
      <c r="BH154" s="144">
        <f t="shared" si="7"/>
        <v>0</v>
      </c>
      <c r="BI154" s="144">
        <f t="shared" si="8"/>
        <v>0</v>
      </c>
      <c r="BJ154" s="17" t="s">
        <v>86</v>
      </c>
      <c r="BK154" s="144">
        <f t="shared" si="9"/>
        <v>0</v>
      </c>
      <c r="BL154" s="17" t="s">
        <v>319</v>
      </c>
      <c r="BM154" s="143" t="s">
        <v>6464</v>
      </c>
    </row>
    <row r="155" spans="2:65" s="1" customFormat="1" ht="24.2" customHeight="1">
      <c r="B155" s="32"/>
      <c r="C155" s="132" t="s">
        <v>339</v>
      </c>
      <c r="D155" s="132" t="s">
        <v>178</v>
      </c>
      <c r="E155" s="133" t="s">
        <v>5429</v>
      </c>
      <c r="F155" s="134" t="s">
        <v>5430</v>
      </c>
      <c r="G155" s="135" t="s">
        <v>307</v>
      </c>
      <c r="H155" s="136">
        <v>5.1071999999999997</v>
      </c>
      <c r="I155" s="137"/>
      <c r="J155" s="138">
        <f t="shared" si="0"/>
        <v>0</v>
      </c>
      <c r="K155" s="134" t="s">
        <v>207</v>
      </c>
      <c r="L155" s="32"/>
      <c r="M155" s="139" t="s">
        <v>1</v>
      </c>
      <c r="N155" s="140" t="s">
        <v>43</v>
      </c>
      <c r="P155" s="141">
        <f t="shared" si="1"/>
        <v>0</v>
      </c>
      <c r="Q155" s="141">
        <v>0</v>
      </c>
      <c r="R155" s="141">
        <f t="shared" si="2"/>
        <v>0</v>
      </c>
      <c r="S155" s="141">
        <v>0</v>
      </c>
      <c r="T155" s="142">
        <f t="shared" si="3"/>
        <v>0</v>
      </c>
      <c r="AR155" s="143" t="s">
        <v>319</v>
      </c>
      <c r="AT155" s="143" t="s">
        <v>178</v>
      </c>
      <c r="AU155" s="143" t="s">
        <v>88</v>
      </c>
      <c r="AY155" s="17" t="s">
        <v>176</v>
      </c>
      <c r="BE155" s="144">
        <f t="shared" si="4"/>
        <v>0</v>
      </c>
      <c r="BF155" s="144">
        <f t="shared" si="5"/>
        <v>0</v>
      </c>
      <c r="BG155" s="144">
        <f t="shared" si="6"/>
        <v>0</v>
      </c>
      <c r="BH155" s="144">
        <f t="shared" si="7"/>
        <v>0</v>
      </c>
      <c r="BI155" s="144">
        <f t="shared" si="8"/>
        <v>0</v>
      </c>
      <c r="BJ155" s="17" t="s">
        <v>86</v>
      </c>
      <c r="BK155" s="144">
        <f t="shared" si="9"/>
        <v>0</v>
      </c>
      <c r="BL155" s="17" t="s">
        <v>319</v>
      </c>
      <c r="BM155" s="143" t="s">
        <v>6465</v>
      </c>
    </row>
    <row r="156" spans="2:65" s="1" customFormat="1" ht="24.2" customHeight="1">
      <c r="B156" s="32"/>
      <c r="C156" s="176" t="s">
        <v>7</v>
      </c>
      <c r="D156" s="176" t="s">
        <v>304</v>
      </c>
      <c r="E156" s="177" t="s">
        <v>6466</v>
      </c>
      <c r="F156" s="178" t="s">
        <v>6467</v>
      </c>
      <c r="G156" s="179" t="s">
        <v>298</v>
      </c>
      <c r="H156" s="180">
        <v>26.4</v>
      </c>
      <c r="I156" s="181"/>
      <c r="J156" s="182">
        <f t="shared" si="0"/>
        <v>0</v>
      </c>
      <c r="K156" s="178" t="s">
        <v>207</v>
      </c>
      <c r="L156" s="183"/>
      <c r="M156" s="184" t="s">
        <v>1</v>
      </c>
      <c r="N156" s="185" t="s">
        <v>43</v>
      </c>
      <c r="P156" s="141">
        <f t="shared" si="1"/>
        <v>0</v>
      </c>
      <c r="Q156" s="141">
        <v>2.9E-4</v>
      </c>
      <c r="R156" s="141">
        <f t="shared" si="2"/>
        <v>7.6559999999999996E-3</v>
      </c>
      <c r="S156" s="141">
        <v>0</v>
      </c>
      <c r="T156" s="142">
        <f t="shared" si="3"/>
        <v>0</v>
      </c>
      <c r="AR156" s="143" t="s">
        <v>398</v>
      </c>
      <c r="AT156" s="143" t="s">
        <v>304</v>
      </c>
      <c r="AU156" s="143" t="s">
        <v>88</v>
      </c>
      <c r="AY156" s="17" t="s">
        <v>176</v>
      </c>
      <c r="BE156" s="144">
        <f t="shared" si="4"/>
        <v>0</v>
      </c>
      <c r="BF156" s="144">
        <f t="shared" si="5"/>
        <v>0</v>
      </c>
      <c r="BG156" s="144">
        <f t="shared" si="6"/>
        <v>0</v>
      </c>
      <c r="BH156" s="144">
        <f t="shared" si="7"/>
        <v>0</v>
      </c>
      <c r="BI156" s="144">
        <f t="shared" si="8"/>
        <v>0</v>
      </c>
      <c r="BJ156" s="17" t="s">
        <v>86</v>
      </c>
      <c r="BK156" s="144">
        <f t="shared" si="9"/>
        <v>0</v>
      </c>
      <c r="BL156" s="17" t="s">
        <v>319</v>
      </c>
      <c r="BM156" s="143" t="s">
        <v>6468</v>
      </c>
    </row>
    <row r="157" spans="2:65" s="11" customFormat="1" ht="22.9" customHeight="1">
      <c r="B157" s="120"/>
      <c r="D157" s="121" t="s">
        <v>77</v>
      </c>
      <c r="E157" s="130" t="s">
        <v>5432</v>
      </c>
      <c r="F157" s="130" t="s">
        <v>5433</v>
      </c>
      <c r="I157" s="123"/>
      <c r="J157" s="131">
        <f>BK157</f>
        <v>0</v>
      </c>
      <c r="L157" s="120"/>
      <c r="M157" s="125"/>
      <c r="P157" s="126">
        <f>P158</f>
        <v>0</v>
      </c>
      <c r="R157" s="126">
        <f>R158</f>
        <v>0</v>
      </c>
      <c r="T157" s="127">
        <f>T158</f>
        <v>0</v>
      </c>
      <c r="AR157" s="121" t="s">
        <v>88</v>
      </c>
      <c r="AT157" s="128" t="s">
        <v>77</v>
      </c>
      <c r="AU157" s="128" t="s">
        <v>86</v>
      </c>
      <c r="AY157" s="121" t="s">
        <v>176</v>
      </c>
      <c r="BK157" s="129">
        <f>BK158</f>
        <v>0</v>
      </c>
    </row>
    <row r="158" spans="2:65" s="1" customFormat="1" ht="16.5" customHeight="1">
      <c r="B158" s="32"/>
      <c r="C158" s="132" t="s">
        <v>348</v>
      </c>
      <c r="D158" s="132" t="s">
        <v>178</v>
      </c>
      <c r="E158" s="133" t="s">
        <v>6469</v>
      </c>
      <c r="F158" s="134" t="s">
        <v>5435</v>
      </c>
      <c r="G158" s="135" t="s">
        <v>4983</v>
      </c>
      <c r="H158" s="136">
        <v>90</v>
      </c>
      <c r="I158" s="137"/>
      <c r="J158" s="138">
        <f>ROUND(I158*H158,2)</f>
        <v>0</v>
      </c>
      <c r="K158" s="134" t="s">
        <v>342</v>
      </c>
      <c r="L158" s="32"/>
      <c r="M158" s="139" t="s">
        <v>1</v>
      </c>
      <c r="N158" s="140" t="s">
        <v>43</v>
      </c>
      <c r="P158" s="141">
        <f>O158*H158</f>
        <v>0</v>
      </c>
      <c r="Q158" s="141">
        <v>0</v>
      </c>
      <c r="R158" s="141">
        <f>Q158*H158</f>
        <v>0</v>
      </c>
      <c r="S158" s="141">
        <v>0</v>
      </c>
      <c r="T158" s="142">
        <f>S158*H158</f>
        <v>0</v>
      </c>
      <c r="AR158" s="143" t="s">
        <v>319</v>
      </c>
      <c r="AT158" s="143" t="s">
        <v>178</v>
      </c>
      <c r="AU158" s="143" t="s">
        <v>88</v>
      </c>
      <c r="AY158" s="17" t="s">
        <v>176</v>
      </c>
      <c r="BE158" s="144">
        <f>IF(N158="základní",J158,0)</f>
        <v>0</v>
      </c>
      <c r="BF158" s="144">
        <f>IF(N158="snížená",J158,0)</f>
        <v>0</v>
      </c>
      <c r="BG158" s="144">
        <f>IF(N158="zákl. přenesená",J158,0)</f>
        <v>0</v>
      </c>
      <c r="BH158" s="144">
        <f>IF(N158="sníž. přenesená",J158,0)</f>
        <v>0</v>
      </c>
      <c r="BI158" s="144">
        <f>IF(N158="nulová",J158,0)</f>
        <v>0</v>
      </c>
      <c r="BJ158" s="17" t="s">
        <v>86</v>
      </c>
      <c r="BK158" s="144">
        <f>ROUND(I158*H158,2)</f>
        <v>0</v>
      </c>
      <c r="BL158" s="17" t="s">
        <v>319</v>
      </c>
      <c r="BM158" s="143" t="s">
        <v>6470</v>
      </c>
    </row>
    <row r="159" spans="2:65" s="11" customFormat="1" ht="22.9" customHeight="1">
      <c r="B159" s="120"/>
      <c r="D159" s="121" t="s">
        <v>77</v>
      </c>
      <c r="E159" s="130" t="s">
        <v>5437</v>
      </c>
      <c r="F159" s="130" t="s">
        <v>5438</v>
      </c>
      <c r="I159" s="123"/>
      <c r="J159" s="131">
        <f>BK159</f>
        <v>0</v>
      </c>
      <c r="L159" s="120"/>
      <c r="M159" s="125"/>
      <c r="P159" s="126">
        <f>P160</f>
        <v>0</v>
      </c>
      <c r="R159" s="126">
        <f>R160</f>
        <v>0.2</v>
      </c>
      <c r="T159" s="127">
        <f>T160</f>
        <v>0</v>
      </c>
      <c r="AR159" s="121" t="s">
        <v>88</v>
      </c>
      <c r="AT159" s="128" t="s">
        <v>77</v>
      </c>
      <c r="AU159" s="128" t="s">
        <v>86</v>
      </c>
      <c r="AY159" s="121" t="s">
        <v>176</v>
      </c>
      <c r="BK159" s="129">
        <f>BK160</f>
        <v>0</v>
      </c>
    </row>
    <row r="160" spans="2:65" s="1" customFormat="1" ht="24.2" customHeight="1">
      <c r="B160" s="32"/>
      <c r="C160" s="176" t="s">
        <v>352</v>
      </c>
      <c r="D160" s="176" t="s">
        <v>304</v>
      </c>
      <c r="E160" s="177" t="s">
        <v>6471</v>
      </c>
      <c r="F160" s="178" t="s">
        <v>5440</v>
      </c>
      <c r="G160" s="179" t="s">
        <v>5441</v>
      </c>
      <c r="H160" s="180">
        <v>200</v>
      </c>
      <c r="I160" s="181"/>
      <c r="J160" s="182">
        <f>ROUND(I160*H160,2)</f>
        <v>0</v>
      </c>
      <c r="K160" s="178" t="s">
        <v>342</v>
      </c>
      <c r="L160" s="183"/>
      <c r="M160" s="184" t="s">
        <v>1</v>
      </c>
      <c r="N160" s="185" t="s">
        <v>43</v>
      </c>
      <c r="P160" s="141">
        <f>O160*H160</f>
        <v>0</v>
      </c>
      <c r="Q160" s="141">
        <v>1E-3</v>
      </c>
      <c r="R160" s="141">
        <f>Q160*H160</f>
        <v>0.2</v>
      </c>
      <c r="S160" s="141">
        <v>0</v>
      </c>
      <c r="T160" s="142">
        <f>S160*H160</f>
        <v>0</v>
      </c>
      <c r="AR160" s="143" t="s">
        <v>398</v>
      </c>
      <c r="AT160" s="143" t="s">
        <v>304</v>
      </c>
      <c r="AU160" s="143" t="s">
        <v>88</v>
      </c>
      <c r="AY160" s="17" t="s">
        <v>176</v>
      </c>
      <c r="BE160" s="144">
        <f>IF(N160="základní",J160,0)</f>
        <v>0</v>
      </c>
      <c r="BF160" s="144">
        <f>IF(N160="snížená",J160,0)</f>
        <v>0</v>
      </c>
      <c r="BG160" s="144">
        <f>IF(N160="zákl. přenesená",J160,0)</f>
        <v>0</v>
      </c>
      <c r="BH160" s="144">
        <f>IF(N160="sníž. přenesená",J160,0)</f>
        <v>0</v>
      </c>
      <c r="BI160" s="144">
        <f>IF(N160="nulová",J160,0)</f>
        <v>0</v>
      </c>
      <c r="BJ160" s="17" t="s">
        <v>86</v>
      </c>
      <c r="BK160" s="144">
        <f>ROUND(I160*H160,2)</f>
        <v>0</v>
      </c>
      <c r="BL160" s="17" t="s">
        <v>319</v>
      </c>
      <c r="BM160" s="143" t="s">
        <v>6472</v>
      </c>
    </row>
    <row r="161" spans="2:65" s="11" customFormat="1" ht="22.9" customHeight="1">
      <c r="B161" s="120"/>
      <c r="D161" s="121" t="s">
        <v>77</v>
      </c>
      <c r="E161" s="130" t="s">
        <v>5452</v>
      </c>
      <c r="F161" s="130" t="s">
        <v>5453</v>
      </c>
      <c r="I161" s="123"/>
      <c r="J161" s="131">
        <f>BK161</f>
        <v>0</v>
      </c>
      <c r="L161" s="120"/>
      <c r="M161" s="125"/>
      <c r="P161" s="126">
        <f>SUM(P162:P189)</f>
        <v>0</v>
      </c>
      <c r="R161" s="126">
        <f>SUM(R162:R189)</f>
        <v>1.3026099999999998</v>
      </c>
      <c r="T161" s="127">
        <f>SUM(T162:T189)</f>
        <v>0</v>
      </c>
      <c r="AR161" s="121" t="s">
        <v>88</v>
      </c>
      <c r="AT161" s="128" t="s">
        <v>77</v>
      </c>
      <c r="AU161" s="128" t="s">
        <v>86</v>
      </c>
      <c r="AY161" s="121" t="s">
        <v>176</v>
      </c>
      <c r="BK161" s="129">
        <f>SUM(BK162:BK189)</f>
        <v>0</v>
      </c>
    </row>
    <row r="162" spans="2:65" s="1" customFormat="1" ht="24.2" customHeight="1">
      <c r="B162" s="32"/>
      <c r="C162" s="132" t="s">
        <v>358</v>
      </c>
      <c r="D162" s="132" t="s">
        <v>178</v>
      </c>
      <c r="E162" s="133" t="s">
        <v>6473</v>
      </c>
      <c r="F162" s="134" t="s">
        <v>6474</v>
      </c>
      <c r="G162" s="135" t="s">
        <v>355</v>
      </c>
      <c r="H162" s="136">
        <v>2</v>
      </c>
      <c r="I162" s="137"/>
      <c r="J162" s="138">
        <f t="shared" ref="J162:J189" si="10">ROUND(I162*H162,2)</f>
        <v>0</v>
      </c>
      <c r="K162" s="134" t="s">
        <v>207</v>
      </c>
      <c r="L162" s="32"/>
      <c r="M162" s="139" t="s">
        <v>1</v>
      </c>
      <c r="N162" s="140" t="s">
        <v>43</v>
      </c>
      <c r="P162" s="141">
        <f t="shared" ref="P162:P189" si="11">O162*H162</f>
        <v>0</v>
      </c>
      <c r="Q162" s="141">
        <v>1.3799999999999999E-3</v>
      </c>
      <c r="R162" s="141">
        <f t="shared" ref="R162:R189" si="12">Q162*H162</f>
        <v>2.7599999999999999E-3</v>
      </c>
      <c r="S162" s="141">
        <v>0</v>
      </c>
      <c r="T162" s="142">
        <f t="shared" ref="T162:T189" si="13">S162*H162</f>
        <v>0</v>
      </c>
      <c r="AR162" s="143" t="s">
        <v>319</v>
      </c>
      <c r="AT162" s="143" t="s">
        <v>178</v>
      </c>
      <c r="AU162" s="143" t="s">
        <v>88</v>
      </c>
      <c r="AY162" s="17" t="s">
        <v>176</v>
      </c>
      <c r="BE162" s="144">
        <f t="shared" ref="BE162:BE189" si="14">IF(N162="základní",J162,0)</f>
        <v>0</v>
      </c>
      <c r="BF162" s="144">
        <f t="shared" ref="BF162:BF189" si="15">IF(N162="snížená",J162,0)</f>
        <v>0</v>
      </c>
      <c r="BG162" s="144">
        <f t="shared" ref="BG162:BG189" si="16">IF(N162="zákl. přenesená",J162,0)</f>
        <v>0</v>
      </c>
      <c r="BH162" s="144">
        <f t="shared" ref="BH162:BH189" si="17">IF(N162="sníž. přenesená",J162,0)</f>
        <v>0</v>
      </c>
      <c r="BI162" s="144">
        <f t="shared" ref="BI162:BI189" si="18">IF(N162="nulová",J162,0)</f>
        <v>0</v>
      </c>
      <c r="BJ162" s="17" t="s">
        <v>86</v>
      </c>
      <c r="BK162" s="144">
        <f t="shared" ref="BK162:BK189" si="19">ROUND(I162*H162,2)</f>
        <v>0</v>
      </c>
      <c r="BL162" s="17" t="s">
        <v>319</v>
      </c>
      <c r="BM162" s="143" t="s">
        <v>6475</v>
      </c>
    </row>
    <row r="163" spans="2:65" s="1" customFormat="1" ht="24.2" customHeight="1">
      <c r="B163" s="32"/>
      <c r="C163" s="132" t="s">
        <v>362</v>
      </c>
      <c r="D163" s="132" t="s">
        <v>178</v>
      </c>
      <c r="E163" s="133" t="s">
        <v>6476</v>
      </c>
      <c r="F163" s="134" t="s">
        <v>6477</v>
      </c>
      <c r="G163" s="135" t="s">
        <v>355</v>
      </c>
      <c r="H163" s="136">
        <v>4</v>
      </c>
      <c r="I163" s="137"/>
      <c r="J163" s="138">
        <f t="shared" si="10"/>
        <v>0</v>
      </c>
      <c r="K163" s="134" t="s">
        <v>207</v>
      </c>
      <c r="L163" s="32"/>
      <c r="M163" s="139" t="s">
        <v>1</v>
      </c>
      <c r="N163" s="140" t="s">
        <v>43</v>
      </c>
      <c r="P163" s="141">
        <f t="shared" si="11"/>
        <v>0</v>
      </c>
      <c r="Q163" s="141">
        <v>1.6999999999999999E-3</v>
      </c>
      <c r="R163" s="141">
        <f t="shared" si="12"/>
        <v>6.7999999999999996E-3</v>
      </c>
      <c r="S163" s="141">
        <v>0</v>
      </c>
      <c r="T163" s="142">
        <f t="shared" si="13"/>
        <v>0</v>
      </c>
      <c r="AR163" s="143" t="s">
        <v>319</v>
      </c>
      <c r="AT163" s="143" t="s">
        <v>178</v>
      </c>
      <c r="AU163" s="143" t="s">
        <v>88</v>
      </c>
      <c r="AY163" s="17" t="s">
        <v>176</v>
      </c>
      <c r="BE163" s="144">
        <f t="shared" si="14"/>
        <v>0</v>
      </c>
      <c r="BF163" s="144">
        <f t="shared" si="15"/>
        <v>0</v>
      </c>
      <c r="BG163" s="144">
        <f t="shared" si="16"/>
        <v>0</v>
      </c>
      <c r="BH163" s="144">
        <f t="shared" si="17"/>
        <v>0</v>
      </c>
      <c r="BI163" s="144">
        <f t="shared" si="18"/>
        <v>0</v>
      </c>
      <c r="BJ163" s="17" t="s">
        <v>86</v>
      </c>
      <c r="BK163" s="144">
        <f t="shared" si="19"/>
        <v>0</v>
      </c>
      <c r="BL163" s="17" t="s">
        <v>319</v>
      </c>
      <c r="BM163" s="143" t="s">
        <v>6478</v>
      </c>
    </row>
    <row r="164" spans="2:65" s="1" customFormat="1" ht="24.2" customHeight="1">
      <c r="B164" s="32"/>
      <c r="C164" s="132" t="s">
        <v>370</v>
      </c>
      <c r="D164" s="132" t="s">
        <v>178</v>
      </c>
      <c r="E164" s="133" t="s">
        <v>6479</v>
      </c>
      <c r="F164" s="134" t="s">
        <v>6480</v>
      </c>
      <c r="G164" s="135" t="s">
        <v>355</v>
      </c>
      <c r="H164" s="136">
        <v>6</v>
      </c>
      <c r="I164" s="137"/>
      <c r="J164" s="138">
        <f t="shared" si="10"/>
        <v>0</v>
      </c>
      <c r="K164" s="134" t="s">
        <v>207</v>
      </c>
      <c r="L164" s="32"/>
      <c r="M164" s="139" t="s">
        <v>1</v>
      </c>
      <c r="N164" s="140" t="s">
        <v>43</v>
      </c>
      <c r="P164" s="141">
        <f t="shared" si="11"/>
        <v>0</v>
      </c>
      <c r="Q164" s="141">
        <v>2.4199999999999998E-3</v>
      </c>
      <c r="R164" s="141">
        <f t="shared" si="12"/>
        <v>1.4519999999999998E-2</v>
      </c>
      <c r="S164" s="141">
        <v>0</v>
      </c>
      <c r="T164" s="142">
        <f t="shared" si="13"/>
        <v>0</v>
      </c>
      <c r="AR164" s="143" t="s">
        <v>319</v>
      </c>
      <c r="AT164" s="143" t="s">
        <v>178</v>
      </c>
      <c r="AU164" s="143" t="s">
        <v>88</v>
      </c>
      <c r="AY164" s="17" t="s">
        <v>176</v>
      </c>
      <c r="BE164" s="144">
        <f t="shared" si="14"/>
        <v>0</v>
      </c>
      <c r="BF164" s="144">
        <f t="shared" si="15"/>
        <v>0</v>
      </c>
      <c r="BG164" s="144">
        <f t="shared" si="16"/>
        <v>0</v>
      </c>
      <c r="BH164" s="144">
        <f t="shared" si="17"/>
        <v>0</v>
      </c>
      <c r="BI164" s="144">
        <f t="shared" si="18"/>
        <v>0</v>
      </c>
      <c r="BJ164" s="17" t="s">
        <v>86</v>
      </c>
      <c r="BK164" s="144">
        <f t="shared" si="19"/>
        <v>0</v>
      </c>
      <c r="BL164" s="17" t="s">
        <v>319</v>
      </c>
      <c r="BM164" s="143" t="s">
        <v>6481</v>
      </c>
    </row>
    <row r="165" spans="2:65" s="1" customFormat="1" ht="24.2" customHeight="1">
      <c r="B165" s="32"/>
      <c r="C165" s="132" t="s">
        <v>376</v>
      </c>
      <c r="D165" s="132" t="s">
        <v>178</v>
      </c>
      <c r="E165" s="133" t="s">
        <v>5460</v>
      </c>
      <c r="F165" s="134" t="s">
        <v>5461</v>
      </c>
      <c r="G165" s="135" t="s">
        <v>355</v>
      </c>
      <c r="H165" s="136">
        <v>2</v>
      </c>
      <c r="I165" s="137"/>
      <c r="J165" s="138">
        <f t="shared" si="10"/>
        <v>0</v>
      </c>
      <c r="K165" s="134" t="s">
        <v>207</v>
      </c>
      <c r="L165" s="32"/>
      <c r="M165" s="139" t="s">
        <v>1</v>
      </c>
      <c r="N165" s="140" t="s">
        <v>43</v>
      </c>
      <c r="P165" s="141">
        <f t="shared" si="11"/>
        <v>0</v>
      </c>
      <c r="Q165" s="141">
        <v>3.5000000000000001E-3</v>
      </c>
      <c r="R165" s="141">
        <f t="shared" si="12"/>
        <v>7.0000000000000001E-3</v>
      </c>
      <c r="S165" s="141">
        <v>0</v>
      </c>
      <c r="T165" s="142">
        <f t="shared" si="13"/>
        <v>0</v>
      </c>
      <c r="AR165" s="143" t="s">
        <v>319</v>
      </c>
      <c r="AT165" s="143" t="s">
        <v>178</v>
      </c>
      <c r="AU165" s="143" t="s">
        <v>88</v>
      </c>
      <c r="AY165" s="17" t="s">
        <v>176</v>
      </c>
      <c r="BE165" s="144">
        <f t="shared" si="14"/>
        <v>0</v>
      </c>
      <c r="BF165" s="144">
        <f t="shared" si="15"/>
        <v>0</v>
      </c>
      <c r="BG165" s="144">
        <f t="shared" si="16"/>
        <v>0</v>
      </c>
      <c r="BH165" s="144">
        <f t="shared" si="17"/>
        <v>0</v>
      </c>
      <c r="BI165" s="144">
        <f t="shared" si="18"/>
        <v>0</v>
      </c>
      <c r="BJ165" s="17" t="s">
        <v>86</v>
      </c>
      <c r="BK165" s="144">
        <f t="shared" si="19"/>
        <v>0</v>
      </c>
      <c r="BL165" s="17" t="s">
        <v>319</v>
      </c>
      <c r="BM165" s="143" t="s">
        <v>6482</v>
      </c>
    </row>
    <row r="166" spans="2:65" s="1" customFormat="1" ht="24.2" customHeight="1">
      <c r="B166" s="32"/>
      <c r="C166" s="132" t="s">
        <v>380</v>
      </c>
      <c r="D166" s="132" t="s">
        <v>178</v>
      </c>
      <c r="E166" s="133" t="s">
        <v>5466</v>
      </c>
      <c r="F166" s="134" t="s">
        <v>5467</v>
      </c>
      <c r="G166" s="135" t="s">
        <v>355</v>
      </c>
      <c r="H166" s="136">
        <v>2</v>
      </c>
      <c r="I166" s="137"/>
      <c r="J166" s="138">
        <f t="shared" si="10"/>
        <v>0</v>
      </c>
      <c r="K166" s="134" t="s">
        <v>207</v>
      </c>
      <c r="L166" s="32"/>
      <c r="M166" s="139" t="s">
        <v>1</v>
      </c>
      <c r="N166" s="140" t="s">
        <v>43</v>
      </c>
      <c r="P166" s="141">
        <f t="shared" si="11"/>
        <v>0</v>
      </c>
      <c r="Q166" s="141">
        <v>8.3599999999999994E-3</v>
      </c>
      <c r="R166" s="141">
        <f t="shared" si="12"/>
        <v>1.6719999999999999E-2</v>
      </c>
      <c r="S166" s="141">
        <v>0</v>
      </c>
      <c r="T166" s="142">
        <f t="shared" si="13"/>
        <v>0</v>
      </c>
      <c r="AR166" s="143" t="s">
        <v>319</v>
      </c>
      <c r="AT166" s="143" t="s">
        <v>178</v>
      </c>
      <c r="AU166" s="143" t="s">
        <v>88</v>
      </c>
      <c r="AY166" s="17" t="s">
        <v>176</v>
      </c>
      <c r="BE166" s="144">
        <f t="shared" si="14"/>
        <v>0</v>
      </c>
      <c r="BF166" s="144">
        <f t="shared" si="15"/>
        <v>0</v>
      </c>
      <c r="BG166" s="144">
        <f t="shared" si="16"/>
        <v>0</v>
      </c>
      <c r="BH166" s="144">
        <f t="shared" si="17"/>
        <v>0</v>
      </c>
      <c r="BI166" s="144">
        <f t="shared" si="18"/>
        <v>0</v>
      </c>
      <c r="BJ166" s="17" t="s">
        <v>86</v>
      </c>
      <c r="BK166" s="144">
        <f t="shared" si="19"/>
        <v>0</v>
      </c>
      <c r="BL166" s="17" t="s">
        <v>319</v>
      </c>
      <c r="BM166" s="143" t="s">
        <v>6483</v>
      </c>
    </row>
    <row r="167" spans="2:65" s="1" customFormat="1" ht="21.75" customHeight="1">
      <c r="B167" s="32"/>
      <c r="C167" s="132" t="s">
        <v>384</v>
      </c>
      <c r="D167" s="132" t="s">
        <v>178</v>
      </c>
      <c r="E167" s="133" t="s">
        <v>6484</v>
      </c>
      <c r="F167" s="134" t="s">
        <v>6485</v>
      </c>
      <c r="G167" s="135" t="s">
        <v>355</v>
      </c>
      <c r="H167" s="136">
        <v>1</v>
      </c>
      <c r="I167" s="137"/>
      <c r="J167" s="138">
        <f t="shared" si="10"/>
        <v>0</v>
      </c>
      <c r="K167" s="134" t="s">
        <v>207</v>
      </c>
      <c r="L167" s="32"/>
      <c r="M167" s="139" t="s">
        <v>1</v>
      </c>
      <c r="N167" s="140" t="s">
        <v>43</v>
      </c>
      <c r="P167" s="141">
        <f t="shared" si="11"/>
        <v>0</v>
      </c>
      <c r="Q167" s="141">
        <v>0.14429</v>
      </c>
      <c r="R167" s="141">
        <f t="shared" si="12"/>
        <v>0.14429</v>
      </c>
      <c r="S167" s="141">
        <v>0</v>
      </c>
      <c r="T167" s="142">
        <f t="shared" si="13"/>
        <v>0</v>
      </c>
      <c r="AR167" s="143" t="s">
        <v>319</v>
      </c>
      <c r="AT167" s="143" t="s">
        <v>178</v>
      </c>
      <c r="AU167" s="143" t="s">
        <v>88</v>
      </c>
      <c r="AY167" s="17" t="s">
        <v>176</v>
      </c>
      <c r="BE167" s="144">
        <f t="shared" si="14"/>
        <v>0</v>
      </c>
      <c r="BF167" s="144">
        <f t="shared" si="15"/>
        <v>0</v>
      </c>
      <c r="BG167" s="144">
        <f t="shared" si="16"/>
        <v>0</v>
      </c>
      <c r="BH167" s="144">
        <f t="shared" si="17"/>
        <v>0</v>
      </c>
      <c r="BI167" s="144">
        <f t="shared" si="18"/>
        <v>0</v>
      </c>
      <c r="BJ167" s="17" t="s">
        <v>86</v>
      </c>
      <c r="BK167" s="144">
        <f t="shared" si="19"/>
        <v>0</v>
      </c>
      <c r="BL167" s="17" t="s">
        <v>319</v>
      </c>
      <c r="BM167" s="143" t="s">
        <v>6486</v>
      </c>
    </row>
    <row r="168" spans="2:65" s="1" customFormat="1" ht="16.5" customHeight="1">
      <c r="B168" s="32"/>
      <c r="C168" s="132" t="s">
        <v>388</v>
      </c>
      <c r="D168" s="132" t="s">
        <v>178</v>
      </c>
      <c r="E168" s="133" t="s">
        <v>5472</v>
      </c>
      <c r="F168" s="134" t="s">
        <v>5473</v>
      </c>
      <c r="G168" s="135" t="s">
        <v>5474</v>
      </c>
      <c r="H168" s="136">
        <v>60</v>
      </c>
      <c r="I168" s="137"/>
      <c r="J168" s="138">
        <f t="shared" si="10"/>
        <v>0</v>
      </c>
      <c r="K168" s="134" t="s">
        <v>207</v>
      </c>
      <c r="L168" s="32"/>
      <c r="M168" s="139" t="s">
        <v>1</v>
      </c>
      <c r="N168" s="140" t="s">
        <v>43</v>
      </c>
      <c r="P168" s="141">
        <f t="shared" si="11"/>
        <v>0</v>
      </c>
      <c r="Q168" s="141">
        <v>1.14E-3</v>
      </c>
      <c r="R168" s="141">
        <f t="shared" si="12"/>
        <v>6.8400000000000002E-2</v>
      </c>
      <c r="S168" s="141">
        <v>0</v>
      </c>
      <c r="T168" s="142">
        <f t="shared" si="13"/>
        <v>0</v>
      </c>
      <c r="AR168" s="143" t="s">
        <v>319</v>
      </c>
      <c r="AT168" s="143" t="s">
        <v>178</v>
      </c>
      <c r="AU168" s="143" t="s">
        <v>88</v>
      </c>
      <c r="AY168" s="17" t="s">
        <v>176</v>
      </c>
      <c r="BE168" s="144">
        <f t="shared" si="14"/>
        <v>0</v>
      </c>
      <c r="BF168" s="144">
        <f t="shared" si="15"/>
        <v>0</v>
      </c>
      <c r="BG168" s="144">
        <f t="shared" si="16"/>
        <v>0</v>
      </c>
      <c r="BH168" s="144">
        <f t="shared" si="17"/>
        <v>0</v>
      </c>
      <c r="BI168" s="144">
        <f t="shared" si="18"/>
        <v>0</v>
      </c>
      <c r="BJ168" s="17" t="s">
        <v>86</v>
      </c>
      <c r="BK168" s="144">
        <f t="shared" si="19"/>
        <v>0</v>
      </c>
      <c r="BL168" s="17" t="s">
        <v>319</v>
      </c>
      <c r="BM168" s="143" t="s">
        <v>6487</v>
      </c>
    </row>
    <row r="169" spans="2:65" s="1" customFormat="1" ht="33" customHeight="1">
      <c r="B169" s="32"/>
      <c r="C169" s="132" t="s">
        <v>393</v>
      </c>
      <c r="D169" s="132" t="s">
        <v>178</v>
      </c>
      <c r="E169" s="133" t="s">
        <v>6488</v>
      </c>
      <c r="F169" s="134" t="s">
        <v>6489</v>
      </c>
      <c r="G169" s="135" t="s">
        <v>5474</v>
      </c>
      <c r="H169" s="136">
        <v>2</v>
      </c>
      <c r="I169" s="137"/>
      <c r="J169" s="138">
        <f t="shared" si="10"/>
        <v>0</v>
      </c>
      <c r="K169" s="134" t="s">
        <v>207</v>
      </c>
      <c r="L169" s="32"/>
      <c r="M169" s="139" t="s">
        <v>1</v>
      </c>
      <c r="N169" s="140" t="s">
        <v>43</v>
      </c>
      <c r="P169" s="141">
        <f t="shared" si="11"/>
        <v>0</v>
      </c>
      <c r="Q169" s="141">
        <v>0.12567999999999999</v>
      </c>
      <c r="R169" s="141">
        <f t="shared" si="12"/>
        <v>0.25135999999999997</v>
      </c>
      <c r="S169" s="141">
        <v>0</v>
      </c>
      <c r="T169" s="142">
        <f t="shared" si="13"/>
        <v>0</v>
      </c>
      <c r="AR169" s="143" t="s">
        <v>319</v>
      </c>
      <c r="AT169" s="143" t="s">
        <v>178</v>
      </c>
      <c r="AU169" s="143" t="s">
        <v>88</v>
      </c>
      <c r="AY169" s="17" t="s">
        <v>176</v>
      </c>
      <c r="BE169" s="144">
        <f t="shared" si="14"/>
        <v>0</v>
      </c>
      <c r="BF169" s="144">
        <f t="shared" si="15"/>
        <v>0</v>
      </c>
      <c r="BG169" s="144">
        <f t="shared" si="16"/>
        <v>0</v>
      </c>
      <c r="BH169" s="144">
        <f t="shared" si="17"/>
        <v>0</v>
      </c>
      <c r="BI169" s="144">
        <f t="shared" si="18"/>
        <v>0</v>
      </c>
      <c r="BJ169" s="17" t="s">
        <v>86</v>
      </c>
      <c r="BK169" s="144">
        <f t="shared" si="19"/>
        <v>0</v>
      </c>
      <c r="BL169" s="17" t="s">
        <v>319</v>
      </c>
      <c r="BM169" s="143" t="s">
        <v>6490</v>
      </c>
    </row>
    <row r="170" spans="2:65" s="1" customFormat="1" ht="33" customHeight="1">
      <c r="B170" s="32"/>
      <c r="C170" s="132" t="s">
        <v>398</v>
      </c>
      <c r="D170" s="132" t="s">
        <v>178</v>
      </c>
      <c r="E170" s="133" t="s">
        <v>6491</v>
      </c>
      <c r="F170" s="134" t="s">
        <v>6492</v>
      </c>
      <c r="G170" s="135" t="s">
        <v>5474</v>
      </c>
      <c r="H170" s="136">
        <v>2</v>
      </c>
      <c r="I170" s="137"/>
      <c r="J170" s="138">
        <f t="shared" si="10"/>
        <v>0</v>
      </c>
      <c r="K170" s="134" t="s">
        <v>207</v>
      </c>
      <c r="L170" s="32"/>
      <c r="M170" s="139" t="s">
        <v>1</v>
      </c>
      <c r="N170" s="140" t="s">
        <v>43</v>
      </c>
      <c r="P170" s="141">
        <f t="shared" si="11"/>
        <v>0</v>
      </c>
      <c r="Q170" s="141">
        <v>0.25185999999999997</v>
      </c>
      <c r="R170" s="141">
        <f t="shared" si="12"/>
        <v>0.50371999999999995</v>
      </c>
      <c r="S170" s="141">
        <v>0</v>
      </c>
      <c r="T170" s="142">
        <f t="shared" si="13"/>
        <v>0</v>
      </c>
      <c r="AR170" s="143" t="s">
        <v>319</v>
      </c>
      <c r="AT170" s="143" t="s">
        <v>178</v>
      </c>
      <c r="AU170" s="143" t="s">
        <v>88</v>
      </c>
      <c r="AY170" s="17" t="s">
        <v>176</v>
      </c>
      <c r="BE170" s="144">
        <f t="shared" si="14"/>
        <v>0</v>
      </c>
      <c r="BF170" s="144">
        <f t="shared" si="15"/>
        <v>0</v>
      </c>
      <c r="BG170" s="144">
        <f t="shared" si="16"/>
        <v>0</v>
      </c>
      <c r="BH170" s="144">
        <f t="shared" si="17"/>
        <v>0</v>
      </c>
      <c r="BI170" s="144">
        <f t="shared" si="18"/>
        <v>0</v>
      </c>
      <c r="BJ170" s="17" t="s">
        <v>86</v>
      </c>
      <c r="BK170" s="144">
        <f t="shared" si="19"/>
        <v>0</v>
      </c>
      <c r="BL170" s="17" t="s">
        <v>319</v>
      </c>
      <c r="BM170" s="143" t="s">
        <v>6493</v>
      </c>
    </row>
    <row r="171" spans="2:65" s="1" customFormat="1" ht="24.2" customHeight="1">
      <c r="B171" s="32"/>
      <c r="C171" s="132" t="s">
        <v>402</v>
      </c>
      <c r="D171" s="132" t="s">
        <v>178</v>
      </c>
      <c r="E171" s="133" t="s">
        <v>6494</v>
      </c>
      <c r="F171" s="134" t="s">
        <v>6495</v>
      </c>
      <c r="G171" s="135" t="s">
        <v>5474</v>
      </c>
      <c r="H171" s="136">
        <v>2</v>
      </c>
      <c r="I171" s="137"/>
      <c r="J171" s="138">
        <f t="shared" si="10"/>
        <v>0</v>
      </c>
      <c r="K171" s="134" t="s">
        <v>207</v>
      </c>
      <c r="L171" s="32"/>
      <c r="M171" s="139" t="s">
        <v>1</v>
      </c>
      <c r="N171" s="140" t="s">
        <v>43</v>
      </c>
      <c r="P171" s="141">
        <f t="shared" si="11"/>
        <v>0</v>
      </c>
      <c r="Q171" s="141">
        <v>1.023E-2</v>
      </c>
      <c r="R171" s="141">
        <f t="shared" si="12"/>
        <v>2.0459999999999999E-2</v>
      </c>
      <c r="S171" s="141">
        <v>0</v>
      </c>
      <c r="T171" s="142">
        <f t="shared" si="13"/>
        <v>0</v>
      </c>
      <c r="AR171" s="143" t="s">
        <v>319</v>
      </c>
      <c r="AT171" s="143" t="s">
        <v>178</v>
      </c>
      <c r="AU171" s="143" t="s">
        <v>88</v>
      </c>
      <c r="AY171" s="17" t="s">
        <v>176</v>
      </c>
      <c r="BE171" s="144">
        <f t="shared" si="14"/>
        <v>0</v>
      </c>
      <c r="BF171" s="144">
        <f t="shared" si="15"/>
        <v>0</v>
      </c>
      <c r="BG171" s="144">
        <f t="shared" si="16"/>
        <v>0</v>
      </c>
      <c r="BH171" s="144">
        <f t="shared" si="17"/>
        <v>0</v>
      </c>
      <c r="BI171" s="144">
        <f t="shared" si="18"/>
        <v>0</v>
      </c>
      <c r="BJ171" s="17" t="s">
        <v>86</v>
      </c>
      <c r="BK171" s="144">
        <f t="shared" si="19"/>
        <v>0</v>
      </c>
      <c r="BL171" s="17" t="s">
        <v>319</v>
      </c>
      <c r="BM171" s="143" t="s">
        <v>6496</v>
      </c>
    </row>
    <row r="172" spans="2:65" s="1" customFormat="1" ht="37.9" customHeight="1">
      <c r="B172" s="32"/>
      <c r="C172" s="132" t="s">
        <v>411</v>
      </c>
      <c r="D172" s="132" t="s">
        <v>178</v>
      </c>
      <c r="E172" s="133" t="s">
        <v>6497</v>
      </c>
      <c r="F172" s="134" t="s">
        <v>6498</v>
      </c>
      <c r="G172" s="135" t="s">
        <v>5474</v>
      </c>
      <c r="H172" s="136">
        <v>1</v>
      </c>
      <c r="I172" s="137"/>
      <c r="J172" s="138">
        <f t="shared" si="10"/>
        <v>0</v>
      </c>
      <c r="K172" s="134" t="s">
        <v>207</v>
      </c>
      <c r="L172" s="32"/>
      <c r="M172" s="139" t="s">
        <v>1</v>
      </c>
      <c r="N172" s="140" t="s">
        <v>43</v>
      </c>
      <c r="P172" s="141">
        <f t="shared" si="11"/>
        <v>0</v>
      </c>
      <c r="Q172" s="141">
        <v>1.507E-2</v>
      </c>
      <c r="R172" s="141">
        <f t="shared" si="12"/>
        <v>1.507E-2</v>
      </c>
      <c r="S172" s="141">
        <v>0</v>
      </c>
      <c r="T172" s="142">
        <f t="shared" si="13"/>
        <v>0</v>
      </c>
      <c r="AR172" s="143" t="s">
        <v>319</v>
      </c>
      <c r="AT172" s="143" t="s">
        <v>178</v>
      </c>
      <c r="AU172" s="143" t="s">
        <v>88</v>
      </c>
      <c r="AY172" s="17" t="s">
        <v>176</v>
      </c>
      <c r="BE172" s="144">
        <f t="shared" si="14"/>
        <v>0</v>
      </c>
      <c r="BF172" s="144">
        <f t="shared" si="15"/>
        <v>0</v>
      </c>
      <c r="BG172" s="144">
        <f t="shared" si="16"/>
        <v>0</v>
      </c>
      <c r="BH172" s="144">
        <f t="shared" si="17"/>
        <v>0</v>
      </c>
      <c r="BI172" s="144">
        <f t="shared" si="18"/>
        <v>0</v>
      </c>
      <c r="BJ172" s="17" t="s">
        <v>86</v>
      </c>
      <c r="BK172" s="144">
        <f t="shared" si="19"/>
        <v>0</v>
      </c>
      <c r="BL172" s="17" t="s">
        <v>319</v>
      </c>
      <c r="BM172" s="143" t="s">
        <v>6499</v>
      </c>
    </row>
    <row r="173" spans="2:65" s="1" customFormat="1" ht="24.2" customHeight="1">
      <c r="B173" s="32"/>
      <c r="C173" s="132" t="s">
        <v>432</v>
      </c>
      <c r="D173" s="132" t="s">
        <v>178</v>
      </c>
      <c r="E173" s="133" t="s">
        <v>5512</v>
      </c>
      <c r="F173" s="134" t="s">
        <v>5513</v>
      </c>
      <c r="G173" s="135" t="s">
        <v>355</v>
      </c>
      <c r="H173" s="136">
        <v>1</v>
      </c>
      <c r="I173" s="137"/>
      <c r="J173" s="138">
        <f t="shared" si="10"/>
        <v>0</v>
      </c>
      <c r="K173" s="134" t="s">
        <v>207</v>
      </c>
      <c r="L173" s="32"/>
      <c r="M173" s="139" t="s">
        <v>1</v>
      </c>
      <c r="N173" s="140" t="s">
        <v>43</v>
      </c>
      <c r="P173" s="141">
        <f t="shared" si="11"/>
        <v>0</v>
      </c>
      <c r="Q173" s="141">
        <v>7.5000000000000002E-4</v>
      </c>
      <c r="R173" s="141">
        <f t="shared" si="12"/>
        <v>7.5000000000000002E-4</v>
      </c>
      <c r="S173" s="141">
        <v>0</v>
      </c>
      <c r="T173" s="142">
        <f t="shared" si="13"/>
        <v>0</v>
      </c>
      <c r="AR173" s="143" t="s">
        <v>319</v>
      </c>
      <c r="AT173" s="143" t="s">
        <v>178</v>
      </c>
      <c r="AU173" s="143" t="s">
        <v>88</v>
      </c>
      <c r="AY173" s="17" t="s">
        <v>176</v>
      </c>
      <c r="BE173" s="144">
        <f t="shared" si="14"/>
        <v>0</v>
      </c>
      <c r="BF173" s="144">
        <f t="shared" si="15"/>
        <v>0</v>
      </c>
      <c r="BG173" s="144">
        <f t="shared" si="16"/>
        <v>0</v>
      </c>
      <c r="BH173" s="144">
        <f t="shared" si="17"/>
        <v>0</v>
      </c>
      <c r="BI173" s="144">
        <f t="shared" si="18"/>
        <v>0</v>
      </c>
      <c r="BJ173" s="17" t="s">
        <v>86</v>
      </c>
      <c r="BK173" s="144">
        <f t="shared" si="19"/>
        <v>0</v>
      </c>
      <c r="BL173" s="17" t="s">
        <v>319</v>
      </c>
      <c r="BM173" s="143" t="s">
        <v>6500</v>
      </c>
    </row>
    <row r="174" spans="2:65" s="1" customFormat="1" ht="33" customHeight="1">
      <c r="B174" s="32"/>
      <c r="C174" s="132" t="s">
        <v>357</v>
      </c>
      <c r="D174" s="132" t="s">
        <v>178</v>
      </c>
      <c r="E174" s="133" t="s">
        <v>6501</v>
      </c>
      <c r="F174" s="134" t="s">
        <v>6502</v>
      </c>
      <c r="G174" s="135" t="s">
        <v>5474</v>
      </c>
      <c r="H174" s="136">
        <v>11</v>
      </c>
      <c r="I174" s="137"/>
      <c r="J174" s="138">
        <f t="shared" si="10"/>
        <v>0</v>
      </c>
      <c r="K174" s="134" t="s">
        <v>207</v>
      </c>
      <c r="L174" s="32"/>
      <c r="M174" s="139" t="s">
        <v>1</v>
      </c>
      <c r="N174" s="140" t="s">
        <v>43</v>
      </c>
      <c r="P174" s="141">
        <f t="shared" si="11"/>
        <v>0</v>
      </c>
      <c r="Q174" s="141">
        <v>7.8799999999999999E-3</v>
      </c>
      <c r="R174" s="141">
        <f t="shared" si="12"/>
        <v>8.6679999999999993E-2</v>
      </c>
      <c r="S174" s="141">
        <v>0</v>
      </c>
      <c r="T174" s="142">
        <f t="shared" si="13"/>
        <v>0</v>
      </c>
      <c r="AR174" s="143" t="s">
        <v>319</v>
      </c>
      <c r="AT174" s="143" t="s">
        <v>178</v>
      </c>
      <c r="AU174" s="143" t="s">
        <v>88</v>
      </c>
      <c r="AY174" s="17" t="s">
        <v>176</v>
      </c>
      <c r="BE174" s="144">
        <f t="shared" si="14"/>
        <v>0</v>
      </c>
      <c r="BF174" s="144">
        <f t="shared" si="15"/>
        <v>0</v>
      </c>
      <c r="BG174" s="144">
        <f t="shared" si="16"/>
        <v>0</v>
      </c>
      <c r="BH174" s="144">
        <f t="shared" si="17"/>
        <v>0</v>
      </c>
      <c r="BI174" s="144">
        <f t="shared" si="18"/>
        <v>0</v>
      </c>
      <c r="BJ174" s="17" t="s">
        <v>86</v>
      </c>
      <c r="BK174" s="144">
        <f t="shared" si="19"/>
        <v>0</v>
      </c>
      <c r="BL174" s="17" t="s">
        <v>319</v>
      </c>
      <c r="BM174" s="143" t="s">
        <v>6503</v>
      </c>
    </row>
    <row r="175" spans="2:65" s="1" customFormat="1" ht="33" customHeight="1">
      <c r="B175" s="32"/>
      <c r="C175" s="132" t="s">
        <v>442</v>
      </c>
      <c r="D175" s="132" t="s">
        <v>178</v>
      </c>
      <c r="E175" s="133" t="s">
        <v>6504</v>
      </c>
      <c r="F175" s="134" t="s">
        <v>6505</v>
      </c>
      <c r="G175" s="135" t="s">
        <v>5474</v>
      </c>
      <c r="H175" s="136">
        <v>4</v>
      </c>
      <c r="I175" s="137"/>
      <c r="J175" s="138">
        <f t="shared" si="10"/>
        <v>0</v>
      </c>
      <c r="K175" s="134" t="s">
        <v>207</v>
      </c>
      <c r="L175" s="32"/>
      <c r="M175" s="139" t="s">
        <v>1</v>
      </c>
      <c r="N175" s="140" t="s">
        <v>43</v>
      </c>
      <c r="P175" s="141">
        <f t="shared" si="11"/>
        <v>0</v>
      </c>
      <c r="Q175" s="141">
        <v>6.0800000000000003E-3</v>
      </c>
      <c r="R175" s="141">
        <f t="shared" si="12"/>
        <v>2.4320000000000001E-2</v>
      </c>
      <c r="S175" s="141">
        <v>0</v>
      </c>
      <c r="T175" s="142">
        <f t="shared" si="13"/>
        <v>0</v>
      </c>
      <c r="AR175" s="143" t="s">
        <v>319</v>
      </c>
      <c r="AT175" s="143" t="s">
        <v>178</v>
      </c>
      <c r="AU175" s="143" t="s">
        <v>88</v>
      </c>
      <c r="AY175" s="17" t="s">
        <v>176</v>
      </c>
      <c r="BE175" s="144">
        <f t="shared" si="14"/>
        <v>0</v>
      </c>
      <c r="BF175" s="144">
        <f t="shared" si="15"/>
        <v>0</v>
      </c>
      <c r="BG175" s="144">
        <f t="shared" si="16"/>
        <v>0</v>
      </c>
      <c r="BH175" s="144">
        <f t="shared" si="17"/>
        <v>0</v>
      </c>
      <c r="BI175" s="144">
        <f t="shared" si="18"/>
        <v>0</v>
      </c>
      <c r="BJ175" s="17" t="s">
        <v>86</v>
      </c>
      <c r="BK175" s="144">
        <f t="shared" si="19"/>
        <v>0</v>
      </c>
      <c r="BL175" s="17" t="s">
        <v>319</v>
      </c>
      <c r="BM175" s="143" t="s">
        <v>6506</v>
      </c>
    </row>
    <row r="176" spans="2:65" s="1" customFormat="1" ht="33" customHeight="1">
      <c r="B176" s="32"/>
      <c r="C176" s="132" t="s">
        <v>447</v>
      </c>
      <c r="D176" s="132" t="s">
        <v>178</v>
      </c>
      <c r="E176" s="133" t="s">
        <v>6507</v>
      </c>
      <c r="F176" s="134" t="s">
        <v>6508</v>
      </c>
      <c r="G176" s="135" t="s">
        <v>5474</v>
      </c>
      <c r="H176" s="136">
        <v>2</v>
      </c>
      <c r="I176" s="137"/>
      <c r="J176" s="138">
        <f t="shared" si="10"/>
        <v>0</v>
      </c>
      <c r="K176" s="134" t="s">
        <v>207</v>
      </c>
      <c r="L176" s="32"/>
      <c r="M176" s="139" t="s">
        <v>1</v>
      </c>
      <c r="N176" s="140" t="s">
        <v>43</v>
      </c>
      <c r="P176" s="141">
        <f t="shared" si="11"/>
        <v>0</v>
      </c>
      <c r="Q176" s="141">
        <v>7.8799999999999999E-3</v>
      </c>
      <c r="R176" s="141">
        <f t="shared" si="12"/>
        <v>1.576E-2</v>
      </c>
      <c r="S176" s="141">
        <v>0</v>
      </c>
      <c r="T176" s="142">
        <f t="shared" si="13"/>
        <v>0</v>
      </c>
      <c r="AR176" s="143" t="s">
        <v>319</v>
      </c>
      <c r="AT176" s="143" t="s">
        <v>178</v>
      </c>
      <c r="AU176" s="143" t="s">
        <v>88</v>
      </c>
      <c r="AY176" s="17" t="s">
        <v>176</v>
      </c>
      <c r="BE176" s="144">
        <f t="shared" si="14"/>
        <v>0</v>
      </c>
      <c r="BF176" s="144">
        <f t="shared" si="15"/>
        <v>0</v>
      </c>
      <c r="BG176" s="144">
        <f t="shared" si="16"/>
        <v>0</v>
      </c>
      <c r="BH176" s="144">
        <f t="shared" si="17"/>
        <v>0</v>
      </c>
      <c r="BI176" s="144">
        <f t="shared" si="18"/>
        <v>0</v>
      </c>
      <c r="BJ176" s="17" t="s">
        <v>86</v>
      </c>
      <c r="BK176" s="144">
        <f t="shared" si="19"/>
        <v>0</v>
      </c>
      <c r="BL176" s="17" t="s">
        <v>319</v>
      </c>
      <c r="BM176" s="143" t="s">
        <v>6509</v>
      </c>
    </row>
    <row r="177" spans="2:65" s="1" customFormat="1" ht="33" customHeight="1">
      <c r="B177" s="32"/>
      <c r="C177" s="132" t="s">
        <v>452</v>
      </c>
      <c r="D177" s="132" t="s">
        <v>178</v>
      </c>
      <c r="E177" s="133" t="s">
        <v>6510</v>
      </c>
      <c r="F177" s="134" t="s">
        <v>6511</v>
      </c>
      <c r="G177" s="135" t="s">
        <v>5474</v>
      </c>
      <c r="H177" s="136">
        <v>2</v>
      </c>
      <c r="I177" s="137"/>
      <c r="J177" s="138">
        <f t="shared" si="10"/>
        <v>0</v>
      </c>
      <c r="K177" s="134" t="s">
        <v>207</v>
      </c>
      <c r="L177" s="32"/>
      <c r="M177" s="139" t="s">
        <v>1</v>
      </c>
      <c r="N177" s="140" t="s">
        <v>43</v>
      </c>
      <c r="P177" s="141">
        <f t="shared" si="11"/>
        <v>0</v>
      </c>
      <c r="Q177" s="141">
        <v>6.5900000000000004E-3</v>
      </c>
      <c r="R177" s="141">
        <f t="shared" si="12"/>
        <v>1.3180000000000001E-2</v>
      </c>
      <c r="S177" s="141">
        <v>0</v>
      </c>
      <c r="T177" s="142">
        <f t="shared" si="13"/>
        <v>0</v>
      </c>
      <c r="AR177" s="143" t="s">
        <v>319</v>
      </c>
      <c r="AT177" s="143" t="s">
        <v>178</v>
      </c>
      <c r="AU177" s="143" t="s">
        <v>88</v>
      </c>
      <c r="AY177" s="17" t="s">
        <v>176</v>
      </c>
      <c r="BE177" s="144">
        <f t="shared" si="14"/>
        <v>0</v>
      </c>
      <c r="BF177" s="144">
        <f t="shared" si="15"/>
        <v>0</v>
      </c>
      <c r="BG177" s="144">
        <f t="shared" si="16"/>
        <v>0</v>
      </c>
      <c r="BH177" s="144">
        <f t="shared" si="17"/>
        <v>0</v>
      </c>
      <c r="BI177" s="144">
        <f t="shared" si="18"/>
        <v>0</v>
      </c>
      <c r="BJ177" s="17" t="s">
        <v>86</v>
      </c>
      <c r="BK177" s="144">
        <f t="shared" si="19"/>
        <v>0</v>
      </c>
      <c r="BL177" s="17" t="s">
        <v>319</v>
      </c>
      <c r="BM177" s="143" t="s">
        <v>6512</v>
      </c>
    </row>
    <row r="178" spans="2:65" s="1" customFormat="1" ht="33" customHeight="1">
      <c r="B178" s="32"/>
      <c r="C178" s="132" t="s">
        <v>457</v>
      </c>
      <c r="D178" s="132" t="s">
        <v>178</v>
      </c>
      <c r="E178" s="133" t="s">
        <v>6513</v>
      </c>
      <c r="F178" s="134" t="s">
        <v>6514</v>
      </c>
      <c r="G178" s="135" t="s">
        <v>5474</v>
      </c>
      <c r="H178" s="136">
        <v>1</v>
      </c>
      <c r="I178" s="137"/>
      <c r="J178" s="138">
        <f t="shared" si="10"/>
        <v>0</v>
      </c>
      <c r="K178" s="134" t="s">
        <v>207</v>
      </c>
      <c r="L178" s="32"/>
      <c r="M178" s="139" t="s">
        <v>1</v>
      </c>
      <c r="N178" s="140" t="s">
        <v>43</v>
      </c>
      <c r="P178" s="141">
        <f t="shared" si="11"/>
        <v>0</v>
      </c>
      <c r="Q178" s="141">
        <v>6.5900000000000004E-3</v>
      </c>
      <c r="R178" s="141">
        <f t="shared" si="12"/>
        <v>6.5900000000000004E-3</v>
      </c>
      <c r="S178" s="141">
        <v>0</v>
      </c>
      <c r="T178" s="142">
        <f t="shared" si="13"/>
        <v>0</v>
      </c>
      <c r="AR178" s="143" t="s">
        <v>319</v>
      </c>
      <c r="AT178" s="143" t="s">
        <v>178</v>
      </c>
      <c r="AU178" s="143" t="s">
        <v>88</v>
      </c>
      <c r="AY178" s="17" t="s">
        <v>176</v>
      </c>
      <c r="BE178" s="144">
        <f t="shared" si="14"/>
        <v>0</v>
      </c>
      <c r="BF178" s="144">
        <f t="shared" si="15"/>
        <v>0</v>
      </c>
      <c r="BG178" s="144">
        <f t="shared" si="16"/>
        <v>0</v>
      </c>
      <c r="BH178" s="144">
        <f t="shared" si="17"/>
        <v>0</v>
      </c>
      <c r="BI178" s="144">
        <f t="shared" si="18"/>
        <v>0</v>
      </c>
      <c r="BJ178" s="17" t="s">
        <v>86</v>
      </c>
      <c r="BK178" s="144">
        <f t="shared" si="19"/>
        <v>0</v>
      </c>
      <c r="BL178" s="17" t="s">
        <v>319</v>
      </c>
      <c r="BM178" s="143" t="s">
        <v>6515</v>
      </c>
    </row>
    <row r="179" spans="2:65" s="1" customFormat="1" ht="37.9" customHeight="1">
      <c r="B179" s="32"/>
      <c r="C179" s="132" t="s">
        <v>465</v>
      </c>
      <c r="D179" s="132" t="s">
        <v>178</v>
      </c>
      <c r="E179" s="133" t="s">
        <v>6516</v>
      </c>
      <c r="F179" s="134" t="s">
        <v>6517</v>
      </c>
      <c r="G179" s="135" t="s">
        <v>5474</v>
      </c>
      <c r="H179" s="136">
        <v>2</v>
      </c>
      <c r="I179" s="137"/>
      <c r="J179" s="138">
        <f t="shared" si="10"/>
        <v>0</v>
      </c>
      <c r="K179" s="134" t="s">
        <v>207</v>
      </c>
      <c r="L179" s="32"/>
      <c r="M179" s="139" t="s">
        <v>1</v>
      </c>
      <c r="N179" s="140" t="s">
        <v>43</v>
      </c>
      <c r="P179" s="141">
        <f t="shared" si="11"/>
        <v>0</v>
      </c>
      <c r="Q179" s="141">
        <v>6.5900000000000004E-3</v>
      </c>
      <c r="R179" s="141">
        <f t="shared" si="12"/>
        <v>1.3180000000000001E-2</v>
      </c>
      <c r="S179" s="141">
        <v>0</v>
      </c>
      <c r="T179" s="142">
        <f t="shared" si="13"/>
        <v>0</v>
      </c>
      <c r="AR179" s="143" t="s">
        <v>319</v>
      </c>
      <c r="AT179" s="143" t="s">
        <v>178</v>
      </c>
      <c r="AU179" s="143" t="s">
        <v>88</v>
      </c>
      <c r="AY179" s="17" t="s">
        <v>176</v>
      </c>
      <c r="BE179" s="144">
        <f t="shared" si="14"/>
        <v>0</v>
      </c>
      <c r="BF179" s="144">
        <f t="shared" si="15"/>
        <v>0</v>
      </c>
      <c r="BG179" s="144">
        <f t="shared" si="16"/>
        <v>0</v>
      </c>
      <c r="BH179" s="144">
        <f t="shared" si="17"/>
        <v>0</v>
      </c>
      <c r="BI179" s="144">
        <f t="shared" si="18"/>
        <v>0</v>
      </c>
      <c r="BJ179" s="17" t="s">
        <v>86</v>
      </c>
      <c r="BK179" s="144">
        <f t="shared" si="19"/>
        <v>0</v>
      </c>
      <c r="BL179" s="17" t="s">
        <v>319</v>
      </c>
      <c r="BM179" s="143" t="s">
        <v>6518</v>
      </c>
    </row>
    <row r="180" spans="2:65" s="1" customFormat="1" ht="33" customHeight="1">
      <c r="B180" s="32"/>
      <c r="C180" s="132" t="s">
        <v>476</v>
      </c>
      <c r="D180" s="132" t="s">
        <v>178</v>
      </c>
      <c r="E180" s="133" t="s">
        <v>5494</v>
      </c>
      <c r="F180" s="134" t="s">
        <v>5495</v>
      </c>
      <c r="G180" s="135" t="s">
        <v>5474</v>
      </c>
      <c r="H180" s="136">
        <v>2</v>
      </c>
      <c r="I180" s="137"/>
      <c r="J180" s="138">
        <f t="shared" si="10"/>
        <v>0</v>
      </c>
      <c r="K180" s="134" t="s">
        <v>207</v>
      </c>
      <c r="L180" s="32"/>
      <c r="M180" s="139" t="s">
        <v>1</v>
      </c>
      <c r="N180" s="140" t="s">
        <v>43</v>
      </c>
      <c r="P180" s="141">
        <f t="shared" si="11"/>
        <v>0</v>
      </c>
      <c r="Q180" s="141">
        <v>2.044E-2</v>
      </c>
      <c r="R180" s="141">
        <f t="shared" si="12"/>
        <v>4.088E-2</v>
      </c>
      <c r="S180" s="141">
        <v>0</v>
      </c>
      <c r="T180" s="142">
        <f t="shared" si="13"/>
        <v>0</v>
      </c>
      <c r="AR180" s="143" t="s">
        <v>319</v>
      </c>
      <c r="AT180" s="143" t="s">
        <v>178</v>
      </c>
      <c r="AU180" s="143" t="s">
        <v>88</v>
      </c>
      <c r="AY180" s="17" t="s">
        <v>176</v>
      </c>
      <c r="BE180" s="144">
        <f t="shared" si="14"/>
        <v>0</v>
      </c>
      <c r="BF180" s="144">
        <f t="shared" si="15"/>
        <v>0</v>
      </c>
      <c r="BG180" s="144">
        <f t="shared" si="16"/>
        <v>0</v>
      </c>
      <c r="BH180" s="144">
        <f t="shared" si="17"/>
        <v>0</v>
      </c>
      <c r="BI180" s="144">
        <f t="shared" si="18"/>
        <v>0</v>
      </c>
      <c r="BJ180" s="17" t="s">
        <v>86</v>
      </c>
      <c r="BK180" s="144">
        <f t="shared" si="19"/>
        <v>0</v>
      </c>
      <c r="BL180" s="17" t="s">
        <v>319</v>
      </c>
      <c r="BM180" s="143" t="s">
        <v>6519</v>
      </c>
    </row>
    <row r="181" spans="2:65" s="1" customFormat="1" ht="33" customHeight="1">
      <c r="B181" s="32"/>
      <c r="C181" s="132" t="s">
        <v>480</v>
      </c>
      <c r="D181" s="132" t="s">
        <v>178</v>
      </c>
      <c r="E181" s="133" t="s">
        <v>5497</v>
      </c>
      <c r="F181" s="134" t="s">
        <v>6520</v>
      </c>
      <c r="G181" s="135" t="s">
        <v>5474</v>
      </c>
      <c r="H181" s="136">
        <v>1</v>
      </c>
      <c r="I181" s="137"/>
      <c r="J181" s="138">
        <f t="shared" si="10"/>
        <v>0</v>
      </c>
      <c r="K181" s="134" t="s">
        <v>207</v>
      </c>
      <c r="L181" s="32"/>
      <c r="M181" s="139" t="s">
        <v>1</v>
      </c>
      <c r="N181" s="140" t="s">
        <v>43</v>
      </c>
      <c r="P181" s="141">
        <f t="shared" si="11"/>
        <v>0</v>
      </c>
      <c r="Q181" s="141">
        <v>2.2239999999999999E-2</v>
      </c>
      <c r="R181" s="141">
        <f t="shared" si="12"/>
        <v>2.2239999999999999E-2</v>
      </c>
      <c r="S181" s="141">
        <v>0</v>
      </c>
      <c r="T181" s="142">
        <f t="shared" si="13"/>
        <v>0</v>
      </c>
      <c r="AR181" s="143" t="s">
        <v>319</v>
      </c>
      <c r="AT181" s="143" t="s">
        <v>178</v>
      </c>
      <c r="AU181" s="143" t="s">
        <v>88</v>
      </c>
      <c r="AY181" s="17" t="s">
        <v>176</v>
      </c>
      <c r="BE181" s="144">
        <f t="shared" si="14"/>
        <v>0</v>
      </c>
      <c r="BF181" s="144">
        <f t="shared" si="15"/>
        <v>0</v>
      </c>
      <c r="BG181" s="144">
        <f t="shared" si="16"/>
        <v>0</v>
      </c>
      <c r="BH181" s="144">
        <f t="shared" si="17"/>
        <v>0</v>
      </c>
      <c r="BI181" s="144">
        <f t="shared" si="18"/>
        <v>0</v>
      </c>
      <c r="BJ181" s="17" t="s">
        <v>86</v>
      </c>
      <c r="BK181" s="144">
        <f t="shared" si="19"/>
        <v>0</v>
      </c>
      <c r="BL181" s="17" t="s">
        <v>319</v>
      </c>
      <c r="BM181" s="143" t="s">
        <v>6521</v>
      </c>
    </row>
    <row r="182" spans="2:65" s="1" customFormat="1" ht="24.2" customHeight="1">
      <c r="B182" s="32"/>
      <c r="C182" s="132" t="s">
        <v>484</v>
      </c>
      <c r="D182" s="132" t="s">
        <v>178</v>
      </c>
      <c r="E182" s="133" t="s">
        <v>6522</v>
      </c>
      <c r="F182" s="134" t="s">
        <v>6523</v>
      </c>
      <c r="G182" s="135" t="s">
        <v>5474</v>
      </c>
      <c r="H182" s="136">
        <v>17</v>
      </c>
      <c r="I182" s="137"/>
      <c r="J182" s="138">
        <f t="shared" si="10"/>
        <v>0</v>
      </c>
      <c r="K182" s="134" t="s">
        <v>207</v>
      </c>
      <c r="L182" s="32"/>
      <c r="M182" s="139" t="s">
        <v>1</v>
      </c>
      <c r="N182" s="140" t="s">
        <v>43</v>
      </c>
      <c r="P182" s="141">
        <f t="shared" si="11"/>
        <v>0</v>
      </c>
      <c r="Q182" s="141">
        <v>6.8000000000000005E-4</v>
      </c>
      <c r="R182" s="141">
        <f t="shared" si="12"/>
        <v>1.1560000000000001E-2</v>
      </c>
      <c r="S182" s="141">
        <v>0</v>
      </c>
      <c r="T182" s="142">
        <f t="shared" si="13"/>
        <v>0</v>
      </c>
      <c r="AR182" s="143" t="s">
        <v>319</v>
      </c>
      <c r="AT182" s="143" t="s">
        <v>178</v>
      </c>
      <c r="AU182" s="143" t="s">
        <v>88</v>
      </c>
      <c r="AY182" s="17" t="s">
        <v>176</v>
      </c>
      <c r="BE182" s="144">
        <f t="shared" si="14"/>
        <v>0</v>
      </c>
      <c r="BF182" s="144">
        <f t="shared" si="15"/>
        <v>0</v>
      </c>
      <c r="BG182" s="144">
        <f t="shared" si="16"/>
        <v>0</v>
      </c>
      <c r="BH182" s="144">
        <f t="shared" si="17"/>
        <v>0</v>
      </c>
      <c r="BI182" s="144">
        <f t="shared" si="18"/>
        <v>0</v>
      </c>
      <c r="BJ182" s="17" t="s">
        <v>86</v>
      </c>
      <c r="BK182" s="144">
        <f t="shared" si="19"/>
        <v>0</v>
      </c>
      <c r="BL182" s="17" t="s">
        <v>319</v>
      </c>
      <c r="BM182" s="143" t="s">
        <v>6524</v>
      </c>
    </row>
    <row r="183" spans="2:65" s="1" customFormat="1" ht="24.2" customHeight="1">
      <c r="B183" s="32"/>
      <c r="C183" s="132" t="s">
        <v>489</v>
      </c>
      <c r="D183" s="132" t="s">
        <v>178</v>
      </c>
      <c r="E183" s="133" t="s">
        <v>6525</v>
      </c>
      <c r="F183" s="134" t="s">
        <v>6526</v>
      </c>
      <c r="G183" s="135" t="s">
        <v>5474</v>
      </c>
      <c r="H183" s="136">
        <v>5</v>
      </c>
      <c r="I183" s="137"/>
      <c r="J183" s="138">
        <f t="shared" si="10"/>
        <v>0</v>
      </c>
      <c r="K183" s="134" t="s">
        <v>207</v>
      </c>
      <c r="L183" s="32"/>
      <c r="M183" s="139" t="s">
        <v>1</v>
      </c>
      <c r="N183" s="140" t="s">
        <v>43</v>
      </c>
      <c r="P183" s="141">
        <f t="shared" si="11"/>
        <v>0</v>
      </c>
      <c r="Q183" s="141">
        <v>1.1900000000000001E-3</v>
      </c>
      <c r="R183" s="141">
        <f t="shared" si="12"/>
        <v>5.9500000000000004E-3</v>
      </c>
      <c r="S183" s="141">
        <v>0</v>
      </c>
      <c r="T183" s="142">
        <f t="shared" si="13"/>
        <v>0</v>
      </c>
      <c r="AR183" s="143" t="s">
        <v>319</v>
      </c>
      <c r="AT183" s="143" t="s">
        <v>178</v>
      </c>
      <c r="AU183" s="143" t="s">
        <v>88</v>
      </c>
      <c r="AY183" s="17" t="s">
        <v>176</v>
      </c>
      <c r="BE183" s="144">
        <f t="shared" si="14"/>
        <v>0</v>
      </c>
      <c r="BF183" s="144">
        <f t="shared" si="15"/>
        <v>0</v>
      </c>
      <c r="BG183" s="144">
        <f t="shared" si="16"/>
        <v>0</v>
      </c>
      <c r="BH183" s="144">
        <f t="shared" si="17"/>
        <v>0</v>
      </c>
      <c r="BI183" s="144">
        <f t="shared" si="18"/>
        <v>0</v>
      </c>
      <c r="BJ183" s="17" t="s">
        <v>86</v>
      </c>
      <c r="BK183" s="144">
        <f t="shared" si="19"/>
        <v>0</v>
      </c>
      <c r="BL183" s="17" t="s">
        <v>319</v>
      </c>
      <c r="BM183" s="143" t="s">
        <v>6527</v>
      </c>
    </row>
    <row r="184" spans="2:65" s="1" customFormat="1" ht="24.2" customHeight="1">
      <c r="B184" s="32"/>
      <c r="C184" s="132" t="s">
        <v>494</v>
      </c>
      <c r="D184" s="132" t="s">
        <v>178</v>
      </c>
      <c r="E184" s="133" t="s">
        <v>5515</v>
      </c>
      <c r="F184" s="134" t="s">
        <v>5516</v>
      </c>
      <c r="G184" s="135" t="s">
        <v>5474</v>
      </c>
      <c r="H184" s="136">
        <v>2</v>
      </c>
      <c r="I184" s="137"/>
      <c r="J184" s="138">
        <f t="shared" si="10"/>
        <v>0</v>
      </c>
      <c r="K184" s="134" t="s">
        <v>207</v>
      </c>
      <c r="L184" s="32"/>
      <c r="M184" s="139" t="s">
        <v>1</v>
      </c>
      <c r="N184" s="140" t="s">
        <v>43</v>
      </c>
      <c r="P184" s="141">
        <f t="shared" si="11"/>
        <v>0</v>
      </c>
      <c r="Q184" s="141">
        <v>3.4399999999999999E-3</v>
      </c>
      <c r="R184" s="141">
        <f t="shared" si="12"/>
        <v>6.8799999999999998E-3</v>
      </c>
      <c r="S184" s="141">
        <v>0</v>
      </c>
      <c r="T184" s="142">
        <f t="shared" si="13"/>
        <v>0</v>
      </c>
      <c r="AR184" s="143" t="s">
        <v>319</v>
      </c>
      <c r="AT184" s="143" t="s">
        <v>178</v>
      </c>
      <c r="AU184" s="143" t="s">
        <v>88</v>
      </c>
      <c r="AY184" s="17" t="s">
        <v>176</v>
      </c>
      <c r="BE184" s="144">
        <f t="shared" si="14"/>
        <v>0</v>
      </c>
      <c r="BF184" s="144">
        <f t="shared" si="15"/>
        <v>0</v>
      </c>
      <c r="BG184" s="144">
        <f t="shared" si="16"/>
        <v>0</v>
      </c>
      <c r="BH184" s="144">
        <f t="shared" si="17"/>
        <v>0</v>
      </c>
      <c r="BI184" s="144">
        <f t="shared" si="18"/>
        <v>0</v>
      </c>
      <c r="BJ184" s="17" t="s">
        <v>86</v>
      </c>
      <c r="BK184" s="144">
        <f t="shared" si="19"/>
        <v>0</v>
      </c>
      <c r="BL184" s="17" t="s">
        <v>319</v>
      </c>
      <c r="BM184" s="143" t="s">
        <v>6528</v>
      </c>
    </row>
    <row r="185" spans="2:65" s="1" customFormat="1" ht="24.2" customHeight="1">
      <c r="B185" s="32"/>
      <c r="C185" s="132" t="s">
        <v>500</v>
      </c>
      <c r="D185" s="132" t="s">
        <v>178</v>
      </c>
      <c r="E185" s="133" t="s">
        <v>5518</v>
      </c>
      <c r="F185" s="134" t="s">
        <v>5519</v>
      </c>
      <c r="G185" s="135" t="s">
        <v>5474</v>
      </c>
      <c r="H185" s="136">
        <v>1</v>
      </c>
      <c r="I185" s="137"/>
      <c r="J185" s="138">
        <f t="shared" si="10"/>
        <v>0</v>
      </c>
      <c r="K185" s="134" t="s">
        <v>207</v>
      </c>
      <c r="L185" s="32"/>
      <c r="M185" s="139" t="s">
        <v>1</v>
      </c>
      <c r="N185" s="140" t="s">
        <v>43</v>
      </c>
      <c r="P185" s="141">
        <f t="shared" si="11"/>
        <v>0</v>
      </c>
      <c r="Q185" s="141">
        <v>3.5400000000000002E-3</v>
      </c>
      <c r="R185" s="141">
        <f t="shared" si="12"/>
        <v>3.5400000000000002E-3</v>
      </c>
      <c r="S185" s="141">
        <v>0</v>
      </c>
      <c r="T185" s="142">
        <f t="shared" si="13"/>
        <v>0</v>
      </c>
      <c r="AR185" s="143" t="s">
        <v>319</v>
      </c>
      <c r="AT185" s="143" t="s">
        <v>178</v>
      </c>
      <c r="AU185" s="143" t="s">
        <v>88</v>
      </c>
      <c r="AY185" s="17" t="s">
        <v>176</v>
      </c>
      <c r="BE185" s="144">
        <f t="shared" si="14"/>
        <v>0</v>
      </c>
      <c r="BF185" s="144">
        <f t="shared" si="15"/>
        <v>0</v>
      </c>
      <c r="BG185" s="144">
        <f t="shared" si="16"/>
        <v>0</v>
      </c>
      <c r="BH185" s="144">
        <f t="shared" si="17"/>
        <v>0</v>
      </c>
      <c r="BI185" s="144">
        <f t="shared" si="18"/>
        <v>0</v>
      </c>
      <c r="BJ185" s="17" t="s">
        <v>86</v>
      </c>
      <c r="BK185" s="144">
        <f t="shared" si="19"/>
        <v>0</v>
      </c>
      <c r="BL185" s="17" t="s">
        <v>319</v>
      </c>
      <c r="BM185" s="143" t="s">
        <v>6529</v>
      </c>
    </row>
    <row r="186" spans="2:65" s="1" customFormat="1" ht="21.75" customHeight="1">
      <c r="B186" s="32"/>
      <c r="C186" s="132" t="s">
        <v>504</v>
      </c>
      <c r="D186" s="132" t="s">
        <v>178</v>
      </c>
      <c r="E186" s="133" t="s">
        <v>5521</v>
      </c>
      <c r="F186" s="134" t="s">
        <v>5522</v>
      </c>
      <c r="G186" s="135" t="s">
        <v>307</v>
      </c>
      <c r="H186" s="136">
        <v>1.30261</v>
      </c>
      <c r="I186" s="137"/>
      <c r="J186" s="138">
        <f t="shared" si="10"/>
        <v>0</v>
      </c>
      <c r="K186" s="134" t="s">
        <v>207</v>
      </c>
      <c r="L186" s="32"/>
      <c r="M186" s="139" t="s">
        <v>1</v>
      </c>
      <c r="N186" s="140" t="s">
        <v>43</v>
      </c>
      <c r="P186" s="141">
        <f t="shared" si="11"/>
        <v>0</v>
      </c>
      <c r="Q186" s="141">
        <v>0</v>
      </c>
      <c r="R186" s="141">
        <f t="shared" si="12"/>
        <v>0</v>
      </c>
      <c r="S186" s="141">
        <v>0</v>
      </c>
      <c r="T186" s="142">
        <f t="shared" si="13"/>
        <v>0</v>
      </c>
      <c r="AR186" s="143" t="s">
        <v>319</v>
      </c>
      <c r="AT186" s="143" t="s">
        <v>178</v>
      </c>
      <c r="AU186" s="143" t="s">
        <v>88</v>
      </c>
      <c r="AY186" s="17" t="s">
        <v>176</v>
      </c>
      <c r="BE186" s="144">
        <f t="shared" si="14"/>
        <v>0</v>
      </c>
      <c r="BF186" s="144">
        <f t="shared" si="15"/>
        <v>0</v>
      </c>
      <c r="BG186" s="144">
        <f t="shared" si="16"/>
        <v>0</v>
      </c>
      <c r="BH186" s="144">
        <f t="shared" si="17"/>
        <v>0</v>
      </c>
      <c r="BI186" s="144">
        <f t="shared" si="18"/>
        <v>0</v>
      </c>
      <c r="BJ186" s="17" t="s">
        <v>86</v>
      </c>
      <c r="BK186" s="144">
        <f t="shared" si="19"/>
        <v>0</v>
      </c>
      <c r="BL186" s="17" t="s">
        <v>319</v>
      </c>
      <c r="BM186" s="143" t="s">
        <v>6530</v>
      </c>
    </row>
    <row r="187" spans="2:65" s="1" customFormat="1" ht="24.2" customHeight="1">
      <c r="B187" s="32"/>
      <c r="C187" s="132" t="s">
        <v>510</v>
      </c>
      <c r="D187" s="132" t="s">
        <v>178</v>
      </c>
      <c r="E187" s="133" t="s">
        <v>5524</v>
      </c>
      <c r="F187" s="134" t="s">
        <v>5525</v>
      </c>
      <c r="G187" s="135" t="s">
        <v>307</v>
      </c>
      <c r="H187" s="136">
        <v>1.30261</v>
      </c>
      <c r="I187" s="137"/>
      <c r="J187" s="138">
        <f t="shared" si="10"/>
        <v>0</v>
      </c>
      <c r="K187" s="134" t="s">
        <v>207</v>
      </c>
      <c r="L187" s="32"/>
      <c r="M187" s="139" t="s">
        <v>1</v>
      </c>
      <c r="N187" s="140" t="s">
        <v>43</v>
      </c>
      <c r="P187" s="141">
        <f t="shared" si="11"/>
        <v>0</v>
      </c>
      <c r="Q187" s="141">
        <v>0</v>
      </c>
      <c r="R187" s="141">
        <f t="shared" si="12"/>
        <v>0</v>
      </c>
      <c r="S187" s="141">
        <v>0</v>
      </c>
      <c r="T187" s="142">
        <f t="shared" si="13"/>
        <v>0</v>
      </c>
      <c r="AR187" s="143" t="s">
        <v>319</v>
      </c>
      <c r="AT187" s="143" t="s">
        <v>178</v>
      </c>
      <c r="AU187" s="143" t="s">
        <v>88</v>
      </c>
      <c r="AY187" s="17" t="s">
        <v>176</v>
      </c>
      <c r="BE187" s="144">
        <f t="shared" si="14"/>
        <v>0</v>
      </c>
      <c r="BF187" s="144">
        <f t="shared" si="15"/>
        <v>0</v>
      </c>
      <c r="BG187" s="144">
        <f t="shared" si="16"/>
        <v>0</v>
      </c>
      <c r="BH187" s="144">
        <f t="shared" si="17"/>
        <v>0</v>
      </c>
      <c r="BI187" s="144">
        <f t="shared" si="18"/>
        <v>0</v>
      </c>
      <c r="BJ187" s="17" t="s">
        <v>86</v>
      </c>
      <c r="BK187" s="144">
        <f t="shared" si="19"/>
        <v>0</v>
      </c>
      <c r="BL187" s="17" t="s">
        <v>319</v>
      </c>
      <c r="BM187" s="143" t="s">
        <v>6531</v>
      </c>
    </row>
    <row r="188" spans="2:65" s="1" customFormat="1" ht="24.2" customHeight="1">
      <c r="B188" s="32"/>
      <c r="C188" s="176" t="s">
        <v>517</v>
      </c>
      <c r="D188" s="176" t="s">
        <v>304</v>
      </c>
      <c r="E188" s="177" t="s">
        <v>6532</v>
      </c>
      <c r="F188" s="178" t="s">
        <v>6533</v>
      </c>
      <c r="G188" s="179" t="s">
        <v>4983</v>
      </c>
      <c r="H188" s="180">
        <v>1</v>
      </c>
      <c r="I188" s="181"/>
      <c r="J188" s="182">
        <f t="shared" si="10"/>
        <v>0</v>
      </c>
      <c r="K188" s="178" t="s">
        <v>342</v>
      </c>
      <c r="L188" s="183"/>
      <c r="M188" s="184" t="s">
        <v>1</v>
      </c>
      <c r="N188" s="185" t="s">
        <v>43</v>
      </c>
      <c r="P188" s="141">
        <f t="shared" si="11"/>
        <v>0</v>
      </c>
      <c r="Q188" s="141">
        <v>0</v>
      </c>
      <c r="R188" s="141">
        <f t="shared" si="12"/>
        <v>0</v>
      </c>
      <c r="S188" s="141">
        <v>0</v>
      </c>
      <c r="T188" s="142">
        <f t="shared" si="13"/>
        <v>0</v>
      </c>
      <c r="AR188" s="143" t="s">
        <v>398</v>
      </c>
      <c r="AT188" s="143" t="s">
        <v>304</v>
      </c>
      <c r="AU188" s="143" t="s">
        <v>88</v>
      </c>
      <c r="AY188" s="17" t="s">
        <v>176</v>
      </c>
      <c r="BE188" s="144">
        <f t="shared" si="14"/>
        <v>0</v>
      </c>
      <c r="BF188" s="144">
        <f t="shared" si="15"/>
        <v>0</v>
      </c>
      <c r="BG188" s="144">
        <f t="shared" si="16"/>
        <v>0</v>
      </c>
      <c r="BH188" s="144">
        <f t="shared" si="17"/>
        <v>0</v>
      </c>
      <c r="BI188" s="144">
        <f t="shared" si="18"/>
        <v>0</v>
      </c>
      <c r="BJ188" s="17" t="s">
        <v>86</v>
      </c>
      <c r="BK188" s="144">
        <f t="shared" si="19"/>
        <v>0</v>
      </c>
      <c r="BL188" s="17" t="s">
        <v>319</v>
      </c>
      <c r="BM188" s="143" t="s">
        <v>6534</v>
      </c>
    </row>
    <row r="189" spans="2:65" s="1" customFormat="1" ht="24.2" customHeight="1">
      <c r="B189" s="32"/>
      <c r="C189" s="176" t="s">
        <v>537</v>
      </c>
      <c r="D189" s="176" t="s">
        <v>304</v>
      </c>
      <c r="E189" s="177" t="s">
        <v>6535</v>
      </c>
      <c r="F189" s="178" t="s">
        <v>6536</v>
      </c>
      <c r="G189" s="179" t="s">
        <v>4983</v>
      </c>
      <c r="H189" s="180">
        <v>1</v>
      </c>
      <c r="I189" s="181"/>
      <c r="J189" s="182">
        <f t="shared" si="10"/>
        <v>0</v>
      </c>
      <c r="K189" s="178" t="s">
        <v>342</v>
      </c>
      <c r="L189" s="183"/>
      <c r="M189" s="184" t="s">
        <v>1</v>
      </c>
      <c r="N189" s="185" t="s">
        <v>43</v>
      </c>
      <c r="P189" s="141">
        <f t="shared" si="11"/>
        <v>0</v>
      </c>
      <c r="Q189" s="141">
        <v>0</v>
      </c>
      <c r="R189" s="141">
        <f t="shared" si="12"/>
        <v>0</v>
      </c>
      <c r="S189" s="141">
        <v>0</v>
      </c>
      <c r="T189" s="142">
        <f t="shared" si="13"/>
        <v>0</v>
      </c>
      <c r="AR189" s="143" t="s">
        <v>398</v>
      </c>
      <c r="AT189" s="143" t="s">
        <v>304</v>
      </c>
      <c r="AU189" s="143" t="s">
        <v>88</v>
      </c>
      <c r="AY189" s="17" t="s">
        <v>176</v>
      </c>
      <c r="BE189" s="144">
        <f t="shared" si="14"/>
        <v>0</v>
      </c>
      <c r="BF189" s="144">
        <f t="shared" si="15"/>
        <v>0</v>
      </c>
      <c r="BG189" s="144">
        <f t="shared" si="16"/>
        <v>0</v>
      </c>
      <c r="BH189" s="144">
        <f t="shared" si="17"/>
        <v>0</v>
      </c>
      <c r="BI189" s="144">
        <f t="shared" si="18"/>
        <v>0</v>
      </c>
      <c r="BJ189" s="17" t="s">
        <v>86</v>
      </c>
      <c r="BK189" s="144">
        <f t="shared" si="19"/>
        <v>0</v>
      </c>
      <c r="BL189" s="17" t="s">
        <v>319</v>
      </c>
      <c r="BM189" s="143" t="s">
        <v>6537</v>
      </c>
    </row>
    <row r="190" spans="2:65" s="11" customFormat="1" ht="22.9" customHeight="1">
      <c r="B190" s="120"/>
      <c r="D190" s="121" t="s">
        <v>77</v>
      </c>
      <c r="E190" s="130" t="s">
        <v>5536</v>
      </c>
      <c r="F190" s="130" t="s">
        <v>5537</v>
      </c>
      <c r="I190" s="123"/>
      <c r="J190" s="131">
        <f>BK190</f>
        <v>0</v>
      </c>
      <c r="L190" s="120"/>
      <c r="M190" s="125"/>
      <c r="P190" s="126">
        <f>SUM(P191:P241)</f>
        <v>0</v>
      </c>
      <c r="R190" s="126">
        <f>SUM(R191:R241)</f>
        <v>9.1472719999999992</v>
      </c>
      <c r="T190" s="127">
        <f>SUM(T191:T241)</f>
        <v>0</v>
      </c>
      <c r="AR190" s="121" t="s">
        <v>88</v>
      </c>
      <c r="AT190" s="128" t="s">
        <v>77</v>
      </c>
      <c r="AU190" s="128" t="s">
        <v>86</v>
      </c>
      <c r="AY190" s="121" t="s">
        <v>176</v>
      </c>
      <c r="BK190" s="129">
        <f>SUM(BK191:BK241)</f>
        <v>0</v>
      </c>
    </row>
    <row r="191" spans="2:65" s="1" customFormat="1" ht="24.2" customHeight="1">
      <c r="B191" s="32"/>
      <c r="C191" s="132" t="s">
        <v>547</v>
      </c>
      <c r="D191" s="132" t="s">
        <v>178</v>
      </c>
      <c r="E191" s="133" t="s">
        <v>5538</v>
      </c>
      <c r="F191" s="134" t="s">
        <v>5539</v>
      </c>
      <c r="G191" s="135" t="s">
        <v>298</v>
      </c>
      <c r="H191" s="136">
        <v>55</v>
      </c>
      <c r="I191" s="137"/>
      <c r="J191" s="138">
        <f>ROUND(I191*H191,2)</f>
        <v>0</v>
      </c>
      <c r="K191" s="134" t="s">
        <v>207</v>
      </c>
      <c r="L191" s="32"/>
      <c r="M191" s="139" t="s">
        <v>1</v>
      </c>
      <c r="N191" s="140" t="s">
        <v>43</v>
      </c>
      <c r="P191" s="141">
        <f>O191*H191</f>
        <v>0</v>
      </c>
      <c r="Q191" s="141">
        <v>1.48E-3</v>
      </c>
      <c r="R191" s="141">
        <f>Q191*H191</f>
        <v>8.14E-2</v>
      </c>
      <c r="S191" s="141">
        <v>0</v>
      </c>
      <c r="T191" s="142">
        <f>S191*H191</f>
        <v>0</v>
      </c>
      <c r="AR191" s="143" t="s">
        <v>319</v>
      </c>
      <c r="AT191" s="143" t="s">
        <v>178</v>
      </c>
      <c r="AU191" s="143" t="s">
        <v>88</v>
      </c>
      <c r="AY191" s="17" t="s">
        <v>176</v>
      </c>
      <c r="BE191" s="144">
        <f>IF(N191="základní",J191,0)</f>
        <v>0</v>
      </c>
      <c r="BF191" s="144">
        <f>IF(N191="snížená",J191,0)</f>
        <v>0</v>
      </c>
      <c r="BG191" s="144">
        <f>IF(N191="zákl. přenesená",J191,0)</f>
        <v>0</v>
      </c>
      <c r="BH191" s="144">
        <f>IF(N191="sníž. přenesená",J191,0)</f>
        <v>0</v>
      </c>
      <c r="BI191" s="144">
        <f>IF(N191="nulová",J191,0)</f>
        <v>0</v>
      </c>
      <c r="BJ191" s="17" t="s">
        <v>86</v>
      </c>
      <c r="BK191" s="144">
        <f>ROUND(I191*H191,2)</f>
        <v>0</v>
      </c>
      <c r="BL191" s="17" t="s">
        <v>319</v>
      </c>
      <c r="BM191" s="143" t="s">
        <v>6538</v>
      </c>
    </row>
    <row r="192" spans="2:65" s="12" customFormat="1" ht="11.25">
      <c r="B192" s="145"/>
      <c r="D192" s="146" t="s">
        <v>185</v>
      </c>
      <c r="E192" s="147" t="s">
        <v>1</v>
      </c>
      <c r="F192" s="148" t="s">
        <v>6539</v>
      </c>
      <c r="H192" s="149">
        <v>55</v>
      </c>
      <c r="I192" s="150"/>
      <c r="L192" s="145"/>
      <c r="M192" s="151"/>
      <c r="T192" s="152"/>
      <c r="AT192" s="147" t="s">
        <v>185</v>
      </c>
      <c r="AU192" s="147" t="s">
        <v>88</v>
      </c>
      <c r="AV192" s="12" t="s">
        <v>88</v>
      </c>
      <c r="AW192" s="12" t="s">
        <v>33</v>
      </c>
      <c r="AX192" s="12" t="s">
        <v>86</v>
      </c>
      <c r="AY192" s="147" t="s">
        <v>176</v>
      </c>
    </row>
    <row r="193" spans="2:65" s="1" customFormat="1" ht="24.2" customHeight="1">
      <c r="B193" s="32"/>
      <c r="C193" s="132" t="s">
        <v>551</v>
      </c>
      <c r="D193" s="132" t="s">
        <v>178</v>
      </c>
      <c r="E193" s="133" t="s">
        <v>5542</v>
      </c>
      <c r="F193" s="134" t="s">
        <v>5543</v>
      </c>
      <c r="G193" s="135" t="s">
        <v>298</v>
      </c>
      <c r="H193" s="136">
        <v>44</v>
      </c>
      <c r="I193" s="137"/>
      <c r="J193" s="138">
        <f>ROUND(I193*H193,2)</f>
        <v>0</v>
      </c>
      <c r="K193" s="134" t="s">
        <v>207</v>
      </c>
      <c r="L193" s="32"/>
      <c r="M193" s="139" t="s">
        <v>1</v>
      </c>
      <c r="N193" s="140" t="s">
        <v>43</v>
      </c>
      <c r="P193" s="141">
        <f>O193*H193</f>
        <v>0</v>
      </c>
      <c r="Q193" s="141">
        <v>1.89E-3</v>
      </c>
      <c r="R193" s="141">
        <f>Q193*H193</f>
        <v>8.3159999999999998E-2</v>
      </c>
      <c r="S193" s="141">
        <v>0</v>
      </c>
      <c r="T193" s="142">
        <f>S193*H193</f>
        <v>0</v>
      </c>
      <c r="AR193" s="143" t="s">
        <v>319</v>
      </c>
      <c r="AT193" s="143" t="s">
        <v>178</v>
      </c>
      <c r="AU193" s="143" t="s">
        <v>88</v>
      </c>
      <c r="AY193" s="17" t="s">
        <v>176</v>
      </c>
      <c r="BE193" s="144">
        <f>IF(N193="základní",J193,0)</f>
        <v>0</v>
      </c>
      <c r="BF193" s="144">
        <f>IF(N193="snížená",J193,0)</f>
        <v>0</v>
      </c>
      <c r="BG193" s="144">
        <f>IF(N193="zákl. přenesená",J193,0)</f>
        <v>0</v>
      </c>
      <c r="BH193" s="144">
        <f>IF(N193="sníž. přenesená",J193,0)</f>
        <v>0</v>
      </c>
      <c r="BI193" s="144">
        <f>IF(N193="nulová",J193,0)</f>
        <v>0</v>
      </c>
      <c r="BJ193" s="17" t="s">
        <v>86</v>
      </c>
      <c r="BK193" s="144">
        <f>ROUND(I193*H193,2)</f>
        <v>0</v>
      </c>
      <c r="BL193" s="17" t="s">
        <v>319</v>
      </c>
      <c r="BM193" s="143" t="s">
        <v>6540</v>
      </c>
    </row>
    <row r="194" spans="2:65" s="12" customFormat="1" ht="11.25">
      <c r="B194" s="145"/>
      <c r="D194" s="146" t="s">
        <v>185</v>
      </c>
      <c r="E194" s="147" t="s">
        <v>1</v>
      </c>
      <c r="F194" s="148" t="s">
        <v>6541</v>
      </c>
      <c r="H194" s="149">
        <v>44</v>
      </c>
      <c r="I194" s="150"/>
      <c r="L194" s="145"/>
      <c r="M194" s="151"/>
      <c r="T194" s="152"/>
      <c r="AT194" s="147" t="s">
        <v>185</v>
      </c>
      <c r="AU194" s="147" t="s">
        <v>88</v>
      </c>
      <c r="AV194" s="12" t="s">
        <v>88</v>
      </c>
      <c r="AW194" s="12" t="s">
        <v>33</v>
      </c>
      <c r="AX194" s="12" t="s">
        <v>86</v>
      </c>
      <c r="AY194" s="147" t="s">
        <v>176</v>
      </c>
    </row>
    <row r="195" spans="2:65" s="1" customFormat="1" ht="24.2" customHeight="1">
      <c r="B195" s="32"/>
      <c r="C195" s="132" t="s">
        <v>558</v>
      </c>
      <c r="D195" s="132" t="s">
        <v>178</v>
      </c>
      <c r="E195" s="133" t="s">
        <v>5545</v>
      </c>
      <c r="F195" s="134" t="s">
        <v>5546</v>
      </c>
      <c r="G195" s="135" t="s">
        <v>298</v>
      </c>
      <c r="H195" s="136">
        <v>307.5</v>
      </c>
      <c r="I195" s="137"/>
      <c r="J195" s="138">
        <f>ROUND(I195*H195,2)</f>
        <v>0</v>
      </c>
      <c r="K195" s="134" t="s">
        <v>207</v>
      </c>
      <c r="L195" s="32"/>
      <c r="M195" s="139" t="s">
        <v>1</v>
      </c>
      <c r="N195" s="140" t="s">
        <v>43</v>
      </c>
      <c r="P195" s="141">
        <f>O195*H195</f>
        <v>0</v>
      </c>
      <c r="Q195" s="141">
        <v>2.8400000000000001E-3</v>
      </c>
      <c r="R195" s="141">
        <f>Q195*H195</f>
        <v>0.87330000000000008</v>
      </c>
      <c r="S195" s="141">
        <v>0</v>
      </c>
      <c r="T195" s="142">
        <f>S195*H195</f>
        <v>0</v>
      </c>
      <c r="AR195" s="143" t="s">
        <v>319</v>
      </c>
      <c r="AT195" s="143" t="s">
        <v>178</v>
      </c>
      <c r="AU195" s="143" t="s">
        <v>88</v>
      </c>
      <c r="AY195" s="17" t="s">
        <v>176</v>
      </c>
      <c r="BE195" s="144">
        <f>IF(N195="základní",J195,0)</f>
        <v>0</v>
      </c>
      <c r="BF195" s="144">
        <f>IF(N195="snížená",J195,0)</f>
        <v>0</v>
      </c>
      <c r="BG195" s="144">
        <f>IF(N195="zákl. přenesená",J195,0)</f>
        <v>0</v>
      </c>
      <c r="BH195" s="144">
        <f>IF(N195="sníž. přenesená",J195,0)</f>
        <v>0</v>
      </c>
      <c r="BI195" s="144">
        <f>IF(N195="nulová",J195,0)</f>
        <v>0</v>
      </c>
      <c r="BJ195" s="17" t="s">
        <v>86</v>
      </c>
      <c r="BK195" s="144">
        <f>ROUND(I195*H195,2)</f>
        <v>0</v>
      </c>
      <c r="BL195" s="17" t="s">
        <v>319</v>
      </c>
      <c r="BM195" s="143" t="s">
        <v>6542</v>
      </c>
    </row>
    <row r="196" spans="2:65" s="1" customFormat="1" ht="24.2" customHeight="1">
      <c r="B196" s="32"/>
      <c r="C196" s="132" t="s">
        <v>569</v>
      </c>
      <c r="D196" s="132" t="s">
        <v>178</v>
      </c>
      <c r="E196" s="133" t="s">
        <v>5549</v>
      </c>
      <c r="F196" s="134" t="s">
        <v>5550</v>
      </c>
      <c r="G196" s="135" t="s">
        <v>298</v>
      </c>
      <c r="H196" s="136">
        <v>159</v>
      </c>
      <c r="I196" s="137"/>
      <c r="J196" s="138">
        <f>ROUND(I196*H196,2)</f>
        <v>0</v>
      </c>
      <c r="K196" s="134" t="s">
        <v>207</v>
      </c>
      <c r="L196" s="32"/>
      <c r="M196" s="139" t="s">
        <v>1</v>
      </c>
      <c r="N196" s="140" t="s">
        <v>43</v>
      </c>
      <c r="P196" s="141">
        <f>O196*H196</f>
        <v>0</v>
      </c>
      <c r="Q196" s="141">
        <v>3.6700000000000001E-3</v>
      </c>
      <c r="R196" s="141">
        <f>Q196*H196</f>
        <v>0.58352999999999999</v>
      </c>
      <c r="S196" s="141">
        <v>0</v>
      </c>
      <c r="T196" s="142">
        <f>S196*H196</f>
        <v>0</v>
      </c>
      <c r="AR196" s="143" t="s">
        <v>319</v>
      </c>
      <c r="AT196" s="143" t="s">
        <v>178</v>
      </c>
      <c r="AU196" s="143" t="s">
        <v>88</v>
      </c>
      <c r="AY196" s="17" t="s">
        <v>176</v>
      </c>
      <c r="BE196" s="144">
        <f>IF(N196="základní",J196,0)</f>
        <v>0</v>
      </c>
      <c r="BF196" s="144">
        <f>IF(N196="snížená",J196,0)</f>
        <v>0</v>
      </c>
      <c r="BG196" s="144">
        <f>IF(N196="zákl. přenesená",J196,0)</f>
        <v>0</v>
      </c>
      <c r="BH196" s="144">
        <f>IF(N196="sníž. přenesená",J196,0)</f>
        <v>0</v>
      </c>
      <c r="BI196" s="144">
        <f>IF(N196="nulová",J196,0)</f>
        <v>0</v>
      </c>
      <c r="BJ196" s="17" t="s">
        <v>86</v>
      </c>
      <c r="BK196" s="144">
        <f>ROUND(I196*H196,2)</f>
        <v>0</v>
      </c>
      <c r="BL196" s="17" t="s">
        <v>319</v>
      </c>
      <c r="BM196" s="143" t="s">
        <v>6543</v>
      </c>
    </row>
    <row r="197" spans="2:65" s="1" customFormat="1" ht="24.2" customHeight="1">
      <c r="B197" s="32"/>
      <c r="C197" s="132" t="s">
        <v>588</v>
      </c>
      <c r="D197" s="132" t="s">
        <v>178</v>
      </c>
      <c r="E197" s="133" t="s">
        <v>5553</v>
      </c>
      <c r="F197" s="134" t="s">
        <v>5554</v>
      </c>
      <c r="G197" s="135" t="s">
        <v>298</v>
      </c>
      <c r="H197" s="136">
        <v>99</v>
      </c>
      <c r="I197" s="137"/>
      <c r="J197" s="138">
        <f>ROUND(I197*H197,2)</f>
        <v>0</v>
      </c>
      <c r="K197" s="134" t="s">
        <v>207</v>
      </c>
      <c r="L197" s="32"/>
      <c r="M197" s="139" t="s">
        <v>1</v>
      </c>
      <c r="N197" s="140" t="s">
        <v>43</v>
      </c>
      <c r="P197" s="141">
        <f>O197*H197</f>
        <v>0</v>
      </c>
      <c r="Q197" s="141">
        <v>4.28E-3</v>
      </c>
      <c r="R197" s="141">
        <f>Q197*H197</f>
        <v>0.42371999999999999</v>
      </c>
      <c r="S197" s="141">
        <v>0</v>
      </c>
      <c r="T197" s="142">
        <f>S197*H197</f>
        <v>0</v>
      </c>
      <c r="AR197" s="143" t="s">
        <v>319</v>
      </c>
      <c r="AT197" s="143" t="s">
        <v>178</v>
      </c>
      <c r="AU197" s="143" t="s">
        <v>88</v>
      </c>
      <c r="AY197" s="17" t="s">
        <v>176</v>
      </c>
      <c r="BE197" s="144">
        <f>IF(N197="základní",J197,0)</f>
        <v>0</v>
      </c>
      <c r="BF197" s="144">
        <f>IF(N197="snížená",J197,0)</f>
        <v>0</v>
      </c>
      <c r="BG197" s="144">
        <f>IF(N197="zákl. přenesená",J197,0)</f>
        <v>0</v>
      </c>
      <c r="BH197" s="144">
        <f>IF(N197="sníž. přenesená",J197,0)</f>
        <v>0</v>
      </c>
      <c r="BI197" s="144">
        <f>IF(N197="nulová",J197,0)</f>
        <v>0</v>
      </c>
      <c r="BJ197" s="17" t="s">
        <v>86</v>
      </c>
      <c r="BK197" s="144">
        <f>ROUND(I197*H197,2)</f>
        <v>0</v>
      </c>
      <c r="BL197" s="17" t="s">
        <v>319</v>
      </c>
      <c r="BM197" s="143" t="s">
        <v>6544</v>
      </c>
    </row>
    <row r="198" spans="2:65" s="12" customFormat="1" ht="11.25">
      <c r="B198" s="145"/>
      <c r="D198" s="146" t="s">
        <v>185</v>
      </c>
      <c r="E198" s="147" t="s">
        <v>1</v>
      </c>
      <c r="F198" s="148" t="s">
        <v>6545</v>
      </c>
      <c r="H198" s="149">
        <v>99</v>
      </c>
      <c r="I198" s="150"/>
      <c r="L198" s="145"/>
      <c r="M198" s="151"/>
      <c r="T198" s="152"/>
      <c r="AT198" s="147" t="s">
        <v>185</v>
      </c>
      <c r="AU198" s="147" t="s">
        <v>88</v>
      </c>
      <c r="AV198" s="12" t="s">
        <v>88</v>
      </c>
      <c r="AW198" s="12" t="s">
        <v>33</v>
      </c>
      <c r="AX198" s="12" t="s">
        <v>86</v>
      </c>
      <c r="AY198" s="147" t="s">
        <v>176</v>
      </c>
    </row>
    <row r="199" spans="2:65" s="1" customFormat="1" ht="24.2" customHeight="1">
      <c r="B199" s="32"/>
      <c r="C199" s="132" t="s">
        <v>592</v>
      </c>
      <c r="D199" s="132" t="s">
        <v>178</v>
      </c>
      <c r="E199" s="133" t="s">
        <v>5557</v>
      </c>
      <c r="F199" s="134" t="s">
        <v>5558</v>
      </c>
      <c r="G199" s="135" t="s">
        <v>298</v>
      </c>
      <c r="H199" s="136">
        <v>187</v>
      </c>
      <c r="I199" s="137"/>
      <c r="J199" s="138">
        <f>ROUND(I199*H199,2)</f>
        <v>0</v>
      </c>
      <c r="K199" s="134" t="s">
        <v>207</v>
      </c>
      <c r="L199" s="32"/>
      <c r="M199" s="139" t="s">
        <v>1</v>
      </c>
      <c r="N199" s="140" t="s">
        <v>43</v>
      </c>
      <c r="P199" s="141">
        <f>O199*H199</f>
        <v>0</v>
      </c>
      <c r="Q199" s="141">
        <v>5.94E-3</v>
      </c>
      <c r="R199" s="141">
        <f>Q199*H199</f>
        <v>1.1107800000000001</v>
      </c>
      <c r="S199" s="141">
        <v>0</v>
      </c>
      <c r="T199" s="142">
        <f>S199*H199</f>
        <v>0</v>
      </c>
      <c r="AR199" s="143" t="s">
        <v>319</v>
      </c>
      <c r="AT199" s="143" t="s">
        <v>178</v>
      </c>
      <c r="AU199" s="143" t="s">
        <v>88</v>
      </c>
      <c r="AY199" s="17" t="s">
        <v>176</v>
      </c>
      <c r="BE199" s="144">
        <f>IF(N199="základní",J199,0)</f>
        <v>0</v>
      </c>
      <c r="BF199" s="144">
        <f>IF(N199="snížená",J199,0)</f>
        <v>0</v>
      </c>
      <c r="BG199" s="144">
        <f>IF(N199="zákl. přenesená",J199,0)</f>
        <v>0</v>
      </c>
      <c r="BH199" s="144">
        <f>IF(N199="sníž. přenesená",J199,0)</f>
        <v>0</v>
      </c>
      <c r="BI199" s="144">
        <f>IF(N199="nulová",J199,0)</f>
        <v>0</v>
      </c>
      <c r="BJ199" s="17" t="s">
        <v>86</v>
      </c>
      <c r="BK199" s="144">
        <f>ROUND(I199*H199,2)</f>
        <v>0</v>
      </c>
      <c r="BL199" s="17" t="s">
        <v>319</v>
      </c>
      <c r="BM199" s="143" t="s">
        <v>6546</v>
      </c>
    </row>
    <row r="200" spans="2:65" s="12" customFormat="1" ht="11.25">
      <c r="B200" s="145"/>
      <c r="D200" s="146" t="s">
        <v>185</v>
      </c>
      <c r="E200" s="147" t="s">
        <v>1</v>
      </c>
      <c r="F200" s="148" t="s">
        <v>6547</v>
      </c>
      <c r="H200" s="149">
        <v>187</v>
      </c>
      <c r="I200" s="150"/>
      <c r="L200" s="145"/>
      <c r="M200" s="151"/>
      <c r="T200" s="152"/>
      <c r="AT200" s="147" t="s">
        <v>185</v>
      </c>
      <c r="AU200" s="147" t="s">
        <v>88</v>
      </c>
      <c r="AV200" s="12" t="s">
        <v>88</v>
      </c>
      <c r="AW200" s="12" t="s">
        <v>33</v>
      </c>
      <c r="AX200" s="12" t="s">
        <v>86</v>
      </c>
      <c r="AY200" s="147" t="s">
        <v>176</v>
      </c>
    </row>
    <row r="201" spans="2:65" s="1" customFormat="1" ht="33" customHeight="1">
      <c r="B201" s="32"/>
      <c r="C201" s="132" t="s">
        <v>598</v>
      </c>
      <c r="D201" s="132" t="s">
        <v>178</v>
      </c>
      <c r="E201" s="133" t="s">
        <v>5561</v>
      </c>
      <c r="F201" s="134" t="s">
        <v>5562</v>
      </c>
      <c r="G201" s="135" t="s">
        <v>355</v>
      </c>
      <c r="H201" s="136">
        <v>306</v>
      </c>
      <c r="I201" s="137"/>
      <c r="J201" s="138">
        <f>ROUND(I201*H201,2)</f>
        <v>0</v>
      </c>
      <c r="K201" s="134" t="s">
        <v>207</v>
      </c>
      <c r="L201" s="32"/>
      <c r="M201" s="139" t="s">
        <v>1</v>
      </c>
      <c r="N201" s="140" t="s">
        <v>43</v>
      </c>
      <c r="P201" s="141">
        <f>O201*H201</f>
        <v>0</v>
      </c>
      <c r="Q201" s="141">
        <v>0</v>
      </c>
      <c r="R201" s="141">
        <f>Q201*H201</f>
        <v>0</v>
      </c>
      <c r="S201" s="141">
        <v>0</v>
      </c>
      <c r="T201" s="142">
        <f>S201*H201</f>
        <v>0</v>
      </c>
      <c r="AR201" s="143" t="s">
        <v>319</v>
      </c>
      <c r="AT201" s="143" t="s">
        <v>178</v>
      </c>
      <c r="AU201" s="143" t="s">
        <v>88</v>
      </c>
      <c r="AY201" s="17" t="s">
        <v>176</v>
      </c>
      <c r="BE201" s="144">
        <f>IF(N201="základní",J201,0)</f>
        <v>0</v>
      </c>
      <c r="BF201" s="144">
        <f>IF(N201="snížená",J201,0)</f>
        <v>0</v>
      </c>
      <c r="BG201" s="144">
        <f>IF(N201="zákl. přenesená",J201,0)</f>
        <v>0</v>
      </c>
      <c r="BH201" s="144">
        <f>IF(N201="sníž. přenesená",J201,0)</f>
        <v>0</v>
      </c>
      <c r="BI201" s="144">
        <f>IF(N201="nulová",J201,0)</f>
        <v>0</v>
      </c>
      <c r="BJ201" s="17" t="s">
        <v>86</v>
      </c>
      <c r="BK201" s="144">
        <f>ROUND(I201*H201,2)</f>
        <v>0</v>
      </c>
      <c r="BL201" s="17" t="s">
        <v>319</v>
      </c>
      <c r="BM201" s="143" t="s">
        <v>6548</v>
      </c>
    </row>
    <row r="202" spans="2:65" s="1" customFormat="1" ht="33" customHeight="1">
      <c r="B202" s="32"/>
      <c r="C202" s="132" t="s">
        <v>604</v>
      </c>
      <c r="D202" s="132" t="s">
        <v>178</v>
      </c>
      <c r="E202" s="133" t="s">
        <v>5568</v>
      </c>
      <c r="F202" s="134" t="s">
        <v>5569</v>
      </c>
      <c r="G202" s="135" t="s">
        <v>355</v>
      </c>
      <c r="H202" s="136">
        <v>34</v>
      </c>
      <c r="I202" s="137"/>
      <c r="J202" s="138">
        <f>ROUND(I202*H202,2)</f>
        <v>0</v>
      </c>
      <c r="K202" s="134" t="s">
        <v>207</v>
      </c>
      <c r="L202" s="32"/>
      <c r="M202" s="139" t="s">
        <v>1</v>
      </c>
      <c r="N202" s="140" t="s">
        <v>43</v>
      </c>
      <c r="P202" s="141">
        <f>O202*H202</f>
        <v>0</v>
      </c>
      <c r="Q202" s="141">
        <v>0</v>
      </c>
      <c r="R202" s="141">
        <f>Q202*H202</f>
        <v>0</v>
      </c>
      <c r="S202" s="141">
        <v>0</v>
      </c>
      <c r="T202" s="142">
        <f>S202*H202</f>
        <v>0</v>
      </c>
      <c r="AR202" s="143" t="s">
        <v>319</v>
      </c>
      <c r="AT202" s="143" t="s">
        <v>178</v>
      </c>
      <c r="AU202" s="143" t="s">
        <v>88</v>
      </c>
      <c r="AY202" s="17" t="s">
        <v>176</v>
      </c>
      <c r="BE202" s="144">
        <f>IF(N202="základní",J202,0)</f>
        <v>0</v>
      </c>
      <c r="BF202" s="144">
        <f>IF(N202="snížená",J202,0)</f>
        <v>0</v>
      </c>
      <c r="BG202" s="144">
        <f>IF(N202="zákl. přenesená",J202,0)</f>
        <v>0</v>
      </c>
      <c r="BH202" s="144">
        <f>IF(N202="sníž. přenesená",J202,0)</f>
        <v>0</v>
      </c>
      <c r="BI202" s="144">
        <f>IF(N202="nulová",J202,0)</f>
        <v>0</v>
      </c>
      <c r="BJ202" s="17" t="s">
        <v>86</v>
      </c>
      <c r="BK202" s="144">
        <f>ROUND(I202*H202,2)</f>
        <v>0</v>
      </c>
      <c r="BL202" s="17" t="s">
        <v>319</v>
      </c>
      <c r="BM202" s="143" t="s">
        <v>6549</v>
      </c>
    </row>
    <row r="203" spans="2:65" s="12" customFormat="1" ht="11.25">
      <c r="B203" s="145"/>
      <c r="D203" s="146" t="s">
        <v>185</v>
      </c>
      <c r="E203" s="147" t="s">
        <v>1</v>
      </c>
      <c r="F203" s="148" t="s">
        <v>6550</v>
      </c>
      <c r="H203" s="149">
        <v>34</v>
      </c>
      <c r="I203" s="150"/>
      <c r="L203" s="145"/>
      <c r="M203" s="151"/>
      <c r="T203" s="152"/>
      <c r="AT203" s="147" t="s">
        <v>185</v>
      </c>
      <c r="AU203" s="147" t="s">
        <v>88</v>
      </c>
      <c r="AV203" s="12" t="s">
        <v>88</v>
      </c>
      <c r="AW203" s="12" t="s">
        <v>33</v>
      </c>
      <c r="AX203" s="12" t="s">
        <v>86</v>
      </c>
      <c r="AY203" s="147" t="s">
        <v>176</v>
      </c>
    </row>
    <row r="204" spans="2:65" s="1" customFormat="1" ht="33" customHeight="1">
      <c r="B204" s="32"/>
      <c r="C204" s="132" t="s">
        <v>622</v>
      </c>
      <c r="D204" s="132" t="s">
        <v>178</v>
      </c>
      <c r="E204" s="133" t="s">
        <v>6551</v>
      </c>
      <c r="F204" s="134" t="s">
        <v>6552</v>
      </c>
      <c r="G204" s="135" t="s">
        <v>355</v>
      </c>
      <c r="H204" s="136">
        <v>4</v>
      </c>
      <c r="I204" s="137"/>
      <c r="J204" s="138">
        <f>ROUND(I204*H204,2)</f>
        <v>0</v>
      </c>
      <c r="K204" s="134" t="s">
        <v>207</v>
      </c>
      <c r="L204" s="32"/>
      <c r="M204" s="139" t="s">
        <v>1</v>
      </c>
      <c r="N204" s="140" t="s">
        <v>43</v>
      </c>
      <c r="P204" s="141">
        <f>O204*H204</f>
        <v>0</v>
      </c>
      <c r="Q204" s="141">
        <v>0</v>
      </c>
      <c r="R204" s="141">
        <f>Q204*H204</f>
        <v>0</v>
      </c>
      <c r="S204" s="141">
        <v>0</v>
      </c>
      <c r="T204" s="142">
        <f>S204*H204</f>
        <v>0</v>
      </c>
      <c r="AR204" s="143" t="s">
        <v>319</v>
      </c>
      <c r="AT204" s="143" t="s">
        <v>178</v>
      </c>
      <c r="AU204" s="143" t="s">
        <v>88</v>
      </c>
      <c r="AY204" s="17" t="s">
        <v>176</v>
      </c>
      <c r="BE204" s="144">
        <f>IF(N204="základní",J204,0)</f>
        <v>0</v>
      </c>
      <c r="BF204" s="144">
        <f>IF(N204="snížená",J204,0)</f>
        <v>0</v>
      </c>
      <c r="BG204" s="144">
        <f>IF(N204="zákl. přenesená",J204,0)</f>
        <v>0</v>
      </c>
      <c r="BH204" s="144">
        <f>IF(N204="sníž. přenesená",J204,0)</f>
        <v>0</v>
      </c>
      <c r="BI204" s="144">
        <f>IF(N204="nulová",J204,0)</f>
        <v>0</v>
      </c>
      <c r="BJ204" s="17" t="s">
        <v>86</v>
      </c>
      <c r="BK204" s="144">
        <f>ROUND(I204*H204,2)</f>
        <v>0</v>
      </c>
      <c r="BL204" s="17" t="s">
        <v>319</v>
      </c>
      <c r="BM204" s="143" t="s">
        <v>6553</v>
      </c>
    </row>
    <row r="205" spans="2:65" s="1" customFormat="1" ht="33" customHeight="1">
      <c r="B205" s="32"/>
      <c r="C205" s="132" t="s">
        <v>626</v>
      </c>
      <c r="D205" s="132" t="s">
        <v>178</v>
      </c>
      <c r="E205" s="133" t="s">
        <v>6554</v>
      </c>
      <c r="F205" s="134" t="s">
        <v>6555</v>
      </c>
      <c r="G205" s="135" t="s">
        <v>355</v>
      </c>
      <c r="H205" s="136">
        <v>4</v>
      </c>
      <c r="I205" s="137"/>
      <c r="J205" s="138">
        <f>ROUND(I205*H205,2)</f>
        <v>0</v>
      </c>
      <c r="K205" s="134" t="s">
        <v>207</v>
      </c>
      <c r="L205" s="32"/>
      <c r="M205" s="139" t="s">
        <v>1</v>
      </c>
      <c r="N205" s="140" t="s">
        <v>43</v>
      </c>
      <c r="P205" s="141">
        <f>O205*H205</f>
        <v>0</v>
      </c>
      <c r="Q205" s="141">
        <v>0</v>
      </c>
      <c r="R205" s="141">
        <f>Q205*H205</f>
        <v>0</v>
      </c>
      <c r="S205" s="141">
        <v>0</v>
      </c>
      <c r="T205" s="142">
        <f>S205*H205</f>
        <v>0</v>
      </c>
      <c r="AR205" s="143" t="s">
        <v>319</v>
      </c>
      <c r="AT205" s="143" t="s">
        <v>178</v>
      </c>
      <c r="AU205" s="143" t="s">
        <v>88</v>
      </c>
      <c r="AY205" s="17" t="s">
        <v>176</v>
      </c>
      <c r="BE205" s="144">
        <f>IF(N205="základní",J205,0)</f>
        <v>0</v>
      </c>
      <c r="BF205" s="144">
        <f>IF(N205="snížená",J205,0)</f>
        <v>0</v>
      </c>
      <c r="BG205" s="144">
        <f>IF(N205="zákl. přenesená",J205,0)</f>
        <v>0</v>
      </c>
      <c r="BH205" s="144">
        <f>IF(N205="sníž. přenesená",J205,0)</f>
        <v>0</v>
      </c>
      <c r="BI205" s="144">
        <f>IF(N205="nulová",J205,0)</f>
        <v>0</v>
      </c>
      <c r="BJ205" s="17" t="s">
        <v>86</v>
      </c>
      <c r="BK205" s="144">
        <f>ROUND(I205*H205,2)</f>
        <v>0</v>
      </c>
      <c r="BL205" s="17" t="s">
        <v>319</v>
      </c>
      <c r="BM205" s="143" t="s">
        <v>6556</v>
      </c>
    </row>
    <row r="206" spans="2:65" s="1" customFormat="1" ht="24.2" customHeight="1">
      <c r="B206" s="32"/>
      <c r="C206" s="132" t="s">
        <v>632</v>
      </c>
      <c r="D206" s="132" t="s">
        <v>178</v>
      </c>
      <c r="E206" s="133" t="s">
        <v>5571</v>
      </c>
      <c r="F206" s="134" t="s">
        <v>5572</v>
      </c>
      <c r="G206" s="135" t="s">
        <v>298</v>
      </c>
      <c r="H206" s="136">
        <v>379</v>
      </c>
      <c r="I206" s="137"/>
      <c r="J206" s="138">
        <f>ROUND(I206*H206,2)</f>
        <v>0</v>
      </c>
      <c r="K206" s="134" t="s">
        <v>207</v>
      </c>
      <c r="L206" s="32"/>
      <c r="M206" s="139" t="s">
        <v>1</v>
      </c>
      <c r="N206" s="140" t="s">
        <v>43</v>
      </c>
      <c r="P206" s="141">
        <f>O206*H206</f>
        <v>0</v>
      </c>
      <c r="Q206" s="141">
        <v>7.3000000000000001E-3</v>
      </c>
      <c r="R206" s="141">
        <f>Q206*H206</f>
        <v>2.7667000000000002</v>
      </c>
      <c r="S206" s="141">
        <v>0</v>
      </c>
      <c r="T206" s="142">
        <f>S206*H206</f>
        <v>0</v>
      </c>
      <c r="AR206" s="143" t="s">
        <v>319</v>
      </c>
      <c r="AT206" s="143" t="s">
        <v>178</v>
      </c>
      <c r="AU206" s="143" t="s">
        <v>88</v>
      </c>
      <c r="AY206" s="17" t="s">
        <v>176</v>
      </c>
      <c r="BE206" s="144">
        <f>IF(N206="základní",J206,0)</f>
        <v>0</v>
      </c>
      <c r="BF206" s="144">
        <f>IF(N206="snížená",J206,0)</f>
        <v>0</v>
      </c>
      <c r="BG206" s="144">
        <f>IF(N206="zákl. přenesená",J206,0)</f>
        <v>0</v>
      </c>
      <c r="BH206" s="144">
        <f>IF(N206="sníž. přenesená",J206,0)</f>
        <v>0</v>
      </c>
      <c r="BI206" s="144">
        <f>IF(N206="nulová",J206,0)</f>
        <v>0</v>
      </c>
      <c r="BJ206" s="17" t="s">
        <v>86</v>
      </c>
      <c r="BK206" s="144">
        <f>ROUND(I206*H206,2)</f>
        <v>0</v>
      </c>
      <c r="BL206" s="17" t="s">
        <v>319</v>
      </c>
      <c r="BM206" s="143" t="s">
        <v>6557</v>
      </c>
    </row>
    <row r="207" spans="2:65" s="1" customFormat="1" ht="24.2" customHeight="1">
      <c r="B207" s="32"/>
      <c r="C207" s="132" t="s">
        <v>637</v>
      </c>
      <c r="D207" s="132" t="s">
        <v>178</v>
      </c>
      <c r="E207" s="133" t="s">
        <v>5578</v>
      </c>
      <c r="F207" s="134" t="s">
        <v>5579</v>
      </c>
      <c r="G207" s="135" t="s">
        <v>298</v>
      </c>
      <c r="H207" s="136">
        <v>132</v>
      </c>
      <c r="I207" s="137"/>
      <c r="J207" s="138">
        <f>ROUND(I207*H207,2)</f>
        <v>0</v>
      </c>
      <c r="K207" s="134" t="s">
        <v>207</v>
      </c>
      <c r="L207" s="32"/>
      <c r="M207" s="139" t="s">
        <v>1</v>
      </c>
      <c r="N207" s="140" t="s">
        <v>43</v>
      </c>
      <c r="P207" s="141">
        <f>O207*H207</f>
        <v>0</v>
      </c>
      <c r="Q207" s="141">
        <v>8.09E-3</v>
      </c>
      <c r="R207" s="141">
        <f>Q207*H207</f>
        <v>1.0678799999999999</v>
      </c>
      <c r="S207" s="141">
        <v>0</v>
      </c>
      <c r="T207" s="142">
        <f>S207*H207</f>
        <v>0</v>
      </c>
      <c r="AR207" s="143" t="s">
        <v>319</v>
      </c>
      <c r="AT207" s="143" t="s">
        <v>178</v>
      </c>
      <c r="AU207" s="143" t="s">
        <v>88</v>
      </c>
      <c r="AY207" s="17" t="s">
        <v>176</v>
      </c>
      <c r="BE207" s="144">
        <f>IF(N207="základní",J207,0)</f>
        <v>0</v>
      </c>
      <c r="BF207" s="144">
        <f>IF(N207="snížená",J207,0)</f>
        <v>0</v>
      </c>
      <c r="BG207" s="144">
        <f>IF(N207="zákl. přenesená",J207,0)</f>
        <v>0</v>
      </c>
      <c r="BH207" s="144">
        <f>IF(N207="sníž. přenesená",J207,0)</f>
        <v>0</v>
      </c>
      <c r="BI207" s="144">
        <f>IF(N207="nulová",J207,0)</f>
        <v>0</v>
      </c>
      <c r="BJ207" s="17" t="s">
        <v>86</v>
      </c>
      <c r="BK207" s="144">
        <f>ROUND(I207*H207,2)</f>
        <v>0</v>
      </c>
      <c r="BL207" s="17" t="s">
        <v>319</v>
      </c>
      <c r="BM207" s="143" t="s">
        <v>6558</v>
      </c>
    </row>
    <row r="208" spans="2:65" s="12" customFormat="1" ht="11.25">
      <c r="B208" s="145"/>
      <c r="D208" s="146" t="s">
        <v>185</v>
      </c>
      <c r="E208" s="147" t="s">
        <v>1</v>
      </c>
      <c r="F208" s="148" t="s">
        <v>6559</v>
      </c>
      <c r="H208" s="149">
        <v>132</v>
      </c>
      <c r="I208" s="150"/>
      <c r="L208" s="145"/>
      <c r="M208" s="151"/>
      <c r="T208" s="152"/>
      <c r="AT208" s="147" t="s">
        <v>185</v>
      </c>
      <c r="AU208" s="147" t="s">
        <v>88</v>
      </c>
      <c r="AV208" s="12" t="s">
        <v>88</v>
      </c>
      <c r="AW208" s="12" t="s">
        <v>33</v>
      </c>
      <c r="AX208" s="12" t="s">
        <v>86</v>
      </c>
      <c r="AY208" s="147" t="s">
        <v>176</v>
      </c>
    </row>
    <row r="209" spans="2:65" s="1" customFormat="1" ht="24.2" customHeight="1">
      <c r="B209" s="32"/>
      <c r="C209" s="132" t="s">
        <v>643</v>
      </c>
      <c r="D209" s="132" t="s">
        <v>178</v>
      </c>
      <c r="E209" s="133" t="s">
        <v>5582</v>
      </c>
      <c r="F209" s="134" t="s">
        <v>5583</v>
      </c>
      <c r="G209" s="135" t="s">
        <v>298</v>
      </c>
      <c r="H209" s="136">
        <v>15</v>
      </c>
      <c r="I209" s="137"/>
      <c r="J209" s="138">
        <f>ROUND(I209*H209,2)</f>
        <v>0</v>
      </c>
      <c r="K209" s="134" t="s">
        <v>207</v>
      </c>
      <c r="L209" s="32"/>
      <c r="M209" s="139" t="s">
        <v>1</v>
      </c>
      <c r="N209" s="140" t="s">
        <v>43</v>
      </c>
      <c r="P209" s="141">
        <f>O209*H209</f>
        <v>0</v>
      </c>
      <c r="Q209" s="141">
        <v>1.1310000000000001E-2</v>
      </c>
      <c r="R209" s="141">
        <f>Q209*H209</f>
        <v>0.16965000000000002</v>
      </c>
      <c r="S209" s="141">
        <v>0</v>
      </c>
      <c r="T209" s="142">
        <f>S209*H209</f>
        <v>0</v>
      </c>
      <c r="AR209" s="143" t="s">
        <v>319</v>
      </c>
      <c r="AT209" s="143" t="s">
        <v>178</v>
      </c>
      <c r="AU209" s="143" t="s">
        <v>88</v>
      </c>
      <c r="AY209" s="17" t="s">
        <v>176</v>
      </c>
      <c r="BE209" s="144">
        <f>IF(N209="základní",J209,0)</f>
        <v>0</v>
      </c>
      <c r="BF209" s="144">
        <f>IF(N209="snížená",J209,0)</f>
        <v>0</v>
      </c>
      <c r="BG209" s="144">
        <f>IF(N209="zákl. přenesená",J209,0)</f>
        <v>0</v>
      </c>
      <c r="BH209" s="144">
        <f>IF(N209="sníž. přenesená",J209,0)</f>
        <v>0</v>
      </c>
      <c r="BI209" s="144">
        <f>IF(N209="nulová",J209,0)</f>
        <v>0</v>
      </c>
      <c r="BJ209" s="17" t="s">
        <v>86</v>
      </c>
      <c r="BK209" s="144">
        <f>ROUND(I209*H209,2)</f>
        <v>0</v>
      </c>
      <c r="BL209" s="17" t="s">
        <v>319</v>
      </c>
      <c r="BM209" s="143" t="s">
        <v>6560</v>
      </c>
    </row>
    <row r="210" spans="2:65" s="1" customFormat="1" ht="24.2" customHeight="1">
      <c r="B210" s="32"/>
      <c r="C210" s="132" t="s">
        <v>648</v>
      </c>
      <c r="D210" s="132" t="s">
        <v>178</v>
      </c>
      <c r="E210" s="133" t="s">
        <v>5586</v>
      </c>
      <c r="F210" s="134" t="s">
        <v>5587</v>
      </c>
      <c r="G210" s="135" t="s">
        <v>298</v>
      </c>
      <c r="H210" s="136">
        <v>11</v>
      </c>
      <c r="I210" s="137"/>
      <c r="J210" s="138">
        <f>ROUND(I210*H210,2)</f>
        <v>0</v>
      </c>
      <c r="K210" s="134" t="s">
        <v>207</v>
      </c>
      <c r="L210" s="32"/>
      <c r="M210" s="139" t="s">
        <v>1</v>
      </c>
      <c r="N210" s="140" t="s">
        <v>43</v>
      </c>
      <c r="P210" s="141">
        <f>O210*H210</f>
        <v>0</v>
      </c>
      <c r="Q210" s="141">
        <v>1.7139999999999999E-2</v>
      </c>
      <c r="R210" s="141">
        <f>Q210*H210</f>
        <v>0.18853999999999999</v>
      </c>
      <c r="S210" s="141">
        <v>0</v>
      </c>
      <c r="T210" s="142">
        <f>S210*H210</f>
        <v>0</v>
      </c>
      <c r="AR210" s="143" t="s">
        <v>319</v>
      </c>
      <c r="AT210" s="143" t="s">
        <v>178</v>
      </c>
      <c r="AU210" s="143" t="s">
        <v>88</v>
      </c>
      <c r="AY210" s="17" t="s">
        <v>176</v>
      </c>
      <c r="BE210" s="144">
        <f>IF(N210="základní",J210,0)</f>
        <v>0</v>
      </c>
      <c r="BF210" s="144">
        <f>IF(N210="snížená",J210,0)</f>
        <v>0</v>
      </c>
      <c r="BG210" s="144">
        <f>IF(N210="zákl. přenesená",J210,0)</f>
        <v>0</v>
      </c>
      <c r="BH210" s="144">
        <f>IF(N210="sníž. přenesená",J210,0)</f>
        <v>0</v>
      </c>
      <c r="BI210" s="144">
        <f>IF(N210="nulová",J210,0)</f>
        <v>0</v>
      </c>
      <c r="BJ210" s="17" t="s">
        <v>86</v>
      </c>
      <c r="BK210" s="144">
        <f>ROUND(I210*H210,2)</f>
        <v>0</v>
      </c>
      <c r="BL210" s="17" t="s">
        <v>319</v>
      </c>
      <c r="BM210" s="143" t="s">
        <v>6561</v>
      </c>
    </row>
    <row r="211" spans="2:65" s="12" customFormat="1" ht="11.25">
      <c r="B211" s="145"/>
      <c r="D211" s="146" t="s">
        <v>185</v>
      </c>
      <c r="E211" s="147" t="s">
        <v>1</v>
      </c>
      <c r="F211" s="148" t="s">
        <v>6562</v>
      </c>
      <c r="H211" s="149">
        <v>11</v>
      </c>
      <c r="I211" s="150"/>
      <c r="L211" s="145"/>
      <c r="M211" s="151"/>
      <c r="T211" s="152"/>
      <c r="AT211" s="147" t="s">
        <v>185</v>
      </c>
      <c r="AU211" s="147" t="s">
        <v>88</v>
      </c>
      <c r="AV211" s="12" t="s">
        <v>88</v>
      </c>
      <c r="AW211" s="12" t="s">
        <v>33</v>
      </c>
      <c r="AX211" s="12" t="s">
        <v>86</v>
      </c>
      <c r="AY211" s="147" t="s">
        <v>176</v>
      </c>
    </row>
    <row r="212" spans="2:65" s="1" customFormat="1" ht="24.2" customHeight="1">
      <c r="B212" s="32"/>
      <c r="C212" s="132" t="s">
        <v>652</v>
      </c>
      <c r="D212" s="132" t="s">
        <v>178</v>
      </c>
      <c r="E212" s="133" t="s">
        <v>6563</v>
      </c>
      <c r="F212" s="134" t="s">
        <v>6564</v>
      </c>
      <c r="G212" s="135" t="s">
        <v>298</v>
      </c>
      <c r="H212" s="136">
        <v>55</v>
      </c>
      <c r="I212" s="137"/>
      <c r="J212" s="138">
        <f>ROUND(I212*H212,2)</f>
        <v>0</v>
      </c>
      <c r="K212" s="134" t="s">
        <v>207</v>
      </c>
      <c r="L212" s="32"/>
      <c r="M212" s="139" t="s">
        <v>1</v>
      </c>
      <c r="N212" s="140" t="s">
        <v>43</v>
      </c>
      <c r="P212" s="141">
        <f>O212*H212</f>
        <v>0</v>
      </c>
      <c r="Q212" s="141">
        <v>5.0000000000000001E-4</v>
      </c>
      <c r="R212" s="141">
        <f>Q212*H212</f>
        <v>2.75E-2</v>
      </c>
      <c r="S212" s="141">
        <v>0</v>
      </c>
      <c r="T212" s="142">
        <f>S212*H212</f>
        <v>0</v>
      </c>
      <c r="AR212" s="143" t="s">
        <v>319</v>
      </c>
      <c r="AT212" s="143" t="s">
        <v>178</v>
      </c>
      <c r="AU212" s="143" t="s">
        <v>88</v>
      </c>
      <c r="AY212" s="17" t="s">
        <v>176</v>
      </c>
      <c r="BE212" s="144">
        <f>IF(N212="základní",J212,0)</f>
        <v>0</v>
      </c>
      <c r="BF212" s="144">
        <f>IF(N212="snížená",J212,0)</f>
        <v>0</v>
      </c>
      <c r="BG212" s="144">
        <f>IF(N212="zákl. přenesená",J212,0)</f>
        <v>0</v>
      </c>
      <c r="BH212" s="144">
        <f>IF(N212="sníž. přenesená",J212,0)</f>
        <v>0</v>
      </c>
      <c r="BI212" s="144">
        <f>IF(N212="nulová",J212,0)</f>
        <v>0</v>
      </c>
      <c r="BJ212" s="17" t="s">
        <v>86</v>
      </c>
      <c r="BK212" s="144">
        <f>ROUND(I212*H212,2)</f>
        <v>0</v>
      </c>
      <c r="BL212" s="17" t="s">
        <v>319</v>
      </c>
      <c r="BM212" s="143" t="s">
        <v>6565</v>
      </c>
    </row>
    <row r="213" spans="2:65" s="12" customFormat="1" ht="11.25">
      <c r="B213" s="145"/>
      <c r="D213" s="146" t="s">
        <v>185</v>
      </c>
      <c r="E213" s="147" t="s">
        <v>1</v>
      </c>
      <c r="F213" s="148" t="s">
        <v>6539</v>
      </c>
      <c r="H213" s="149">
        <v>55</v>
      </c>
      <c r="I213" s="150"/>
      <c r="L213" s="145"/>
      <c r="M213" s="151"/>
      <c r="T213" s="152"/>
      <c r="AT213" s="147" t="s">
        <v>185</v>
      </c>
      <c r="AU213" s="147" t="s">
        <v>88</v>
      </c>
      <c r="AV213" s="12" t="s">
        <v>88</v>
      </c>
      <c r="AW213" s="12" t="s">
        <v>33</v>
      </c>
      <c r="AX213" s="12" t="s">
        <v>86</v>
      </c>
      <c r="AY213" s="147" t="s">
        <v>176</v>
      </c>
    </row>
    <row r="214" spans="2:65" s="1" customFormat="1" ht="24.2" customHeight="1">
      <c r="B214" s="32"/>
      <c r="C214" s="132" t="s">
        <v>657</v>
      </c>
      <c r="D214" s="132" t="s">
        <v>178</v>
      </c>
      <c r="E214" s="133" t="s">
        <v>6566</v>
      </c>
      <c r="F214" s="134" t="s">
        <v>6567</v>
      </c>
      <c r="G214" s="135" t="s">
        <v>298</v>
      </c>
      <c r="H214" s="136">
        <v>39.6</v>
      </c>
      <c r="I214" s="137"/>
      <c r="J214" s="138">
        <f>ROUND(I214*H214,2)</f>
        <v>0</v>
      </c>
      <c r="K214" s="134" t="s">
        <v>207</v>
      </c>
      <c r="L214" s="32"/>
      <c r="M214" s="139" t="s">
        <v>1</v>
      </c>
      <c r="N214" s="140" t="s">
        <v>43</v>
      </c>
      <c r="P214" s="141">
        <f>O214*H214</f>
        <v>0</v>
      </c>
      <c r="Q214" s="141">
        <v>6.0999999999999997E-4</v>
      </c>
      <c r="R214" s="141">
        <f>Q214*H214</f>
        <v>2.4156E-2</v>
      </c>
      <c r="S214" s="141">
        <v>0</v>
      </c>
      <c r="T214" s="142">
        <f>S214*H214</f>
        <v>0</v>
      </c>
      <c r="AR214" s="143" t="s">
        <v>319</v>
      </c>
      <c r="AT214" s="143" t="s">
        <v>178</v>
      </c>
      <c r="AU214" s="143" t="s">
        <v>88</v>
      </c>
      <c r="AY214" s="17" t="s">
        <v>176</v>
      </c>
      <c r="BE214" s="144">
        <f>IF(N214="základní",J214,0)</f>
        <v>0</v>
      </c>
      <c r="BF214" s="144">
        <f>IF(N214="snížená",J214,0)</f>
        <v>0</v>
      </c>
      <c r="BG214" s="144">
        <f>IF(N214="zákl. přenesená",J214,0)</f>
        <v>0</v>
      </c>
      <c r="BH214" s="144">
        <f>IF(N214="sníž. přenesená",J214,0)</f>
        <v>0</v>
      </c>
      <c r="BI214" s="144">
        <f>IF(N214="nulová",J214,0)</f>
        <v>0</v>
      </c>
      <c r="BJ214" s="17" t="s">
        <v>86</v>
      </c>
      <c r="BK214" s="144">
        <f>ROUND(I214*H214,2)</f>
        <v>0</v>
      </c>
      <c r="BL214" s="17" t="s">
        <v>319</v>
      </c>
      <c r="BM214" s="143" t="s">
        <v>6568</v>
      </c>
    </row>
    <row r="215" spans="2:65" s="12" customFormat="1" ht="11.25">
      <c r="B215" s="145"/>
      <c r="D215" s="146" t="s">
        <v>185</v>
      </c>
      <c r="E215" s="147" t="s">
        <v>1</v>
      </c>
      <c r="F215" s="148" t="s">
        <v>6569</v>
      </c>
      <c r="H215" s="149">
        <v>39.6</v>
      </c>
      <c r="I215" s="150"/>
      <c r="L215" s="145"/>
      <c r="M215" s="151"/>
      <c r="T215" s="152"/>
      <c r="AT215" s="147" t="s">
        <v>185</v>
      </c>
      <c r="AU215" s="147" t="s">
        <v>88</v>
      </c>
      <c r="AV215" s="12" t="s">
        <v>88</v>
      </c>
      <c r="AW215" s="12" t="s">
        <v>33</v>
      </c>
      <c r="AX215" s="12" t="s">
        <v>86</v>
      </c>
      <c r="AY215" s="147" t="s">
        <v>176</v>
      </c>
    </row>
    <row r="216" spans="2:65" s="1" customFormat="1" ht="24.2" customHeight="1">
      <c r="B216" s="32"/>
      <c r="C216" s="132" t="s">
        <v>663</v>
      </c>
      <c r="D216" s="132" t="s">
        <v>178</v>
      </c>
      <c r="E216" s="133" t="s">
        <v>6570</v>
      </c>
      <c r="F216" s="134" t="s">
        <v>6571</v>
      </c>
      <c r="G216" s="135" t="s">
        <v>298</v>
      </c>
      <c r="H216" s="136">
        <v>33</v>
      </c>
      <c r="I216" s="137"/>
      <c r="J216" s="138">
        <f>ROUND(I216*H216,2)</f>
        <v>0</v>
      </c>
      <c r="K216" s="134" t="s">
        <v>207</v>
      </c>
      <c r="L216" s="32"/>
      <c r="M216" s="139" t="s">
        <v>1</v>
      </c>
      <c r="N216" s="140" t="s">
        <v>43</v>
      </c>
      <c r="P216" s="141">
        <f>O216*H216</f>
        <v>0</v>
      </c>
      <c r="Q216" s="141">
        <v>9.3999999999999997E-4</v>
      </c>
      <c r="R216" s="141">
        <f>Q216*H216</f>
        <v>3.1019999999999999E-2</v>
      </c>
      <c r="S216" s="141">
        <v>0</v>
      </c>
      <c r="T216" s="142">
        <f>S216*H216</f>
        <v>0</v>
      </c>
      <c r="AR216" s="143" t="s">
        <v>319</v>
      </c>
      <c r="AT216" s="143" t="s">
        <v>178</v>
      </c>
      <c r="AU216" s="143" t="s">
        <v>88</v>
      </c>
      <c r="AY216" s="17" t="s">
        <v>176</v>
      </c>
      <c r="BE216" s="144">
        <f>IF(N216="základní",J216,0)</f>
        <v>0</v>
      </c>
      <c r="BF216" s="144">
        <f>IF(N216="snížená",J216,0)</f>
        <v>0</v>
      </c>
      <c r="BG216" s="144">
        <f>IF(N216="zákl. přenesená",J216,0)</f>
        <v>0</v>
      </c>
      <c r="BH216" s="144">
        <f>IF(N216="sníž. přenesená",J216,0)</f>
        <v>0</v>
      </c>
      <c r="BI216" s="144">
        <f>IF(N216="nulová",J216,0)</f>
        <v>0</v>
      </c>
      <c r="BJ216" s="17" t="s">
        <v>86</v>
      </c>
      <c r="BK216" s="144">
        <f>ROUND(I216*H216,2)</f>
        <v>0</v>
      </c>
      <c r="BL216" s="17" t="s">
        <v>319</v>
      </c>
      <c r="BM216" s="143" t="s">
        <v>6572</v>
      </c>
    </row>
    <row r="217" spans="2:65" s="12" customFormat="1" ht="11.25">
      <c r="B217" s="145"/>
      <c r="D217" s="146" t="s">
        <v>185</v>
      </c>
      <c r="E217" s="147" t="s">
        <v>1</v>
      </c>
      <c r="F217" s="148" t="s">
        <v>5589</v>
      </c>
      <c r="H217" s="149">
        <v>33</v>
      </c>
      <c r="I217" s="150"/>
      <c r="L217" s="145"/>
      <c r="M217" s="151"/>
      <c r="T217" s="152"/>
      <c r="AT217" s="147" t="s">
        <v>185</v>
      </c>
      <c r="AU217" s="147" t="s">
        <v>88</v>
      </c>
      <c r="AV217" s="12" t="s">
        <v>88</v>
      </c>
      <c r="AW217" s="12" t="s">
        <v>33</v>
      </c>
      <c r="AX217" s="12" t="s">
        <v>86</v>
      </c>
      <c r="AY217" s="147" t="s">
        <v>176</v>
      </c>
    </row>
    <row r="218" spans="2:65" s="1" customFormat="1" ht="24.2" customHeight="1">
      <c r="B218" s="32"/>
      <c r="C218" s="132" t="s">
        <v>674</v>
      </c>
      <c r="D218" s="132" t="s">
        <v>178</v>
      </c>
      <c r="E218" s="133" t="s">
        <v>6573</v>
      </c>
      <c r="F218" s="134" t="s">
        <v>6574</v>
      </c>
      <c r="G218" s="135" t="s">
        <v>298</v>
      </c>
      <c r="H218" s="136">
        <v>66</v>
      </c>
      <c r="I218" s="137"/>
      <c r="J218" s="138">
        <f>ROUND(I218*H218,2)</f>
        <v>0</v>
      </c>
      <c r="K218" s="134" t="s">
        <v>207</v>
      </c>
      <c r="L218" s="32"/>
      <c r="M218" s="139" t="s">
        <v>1</v>
      </c>
      <c r="N218" s="140" t="s">
        <v>43</v>
      </c>
      <c r="P218" s="141">
        <f>O218*H218</f>
        <v>0</v>
      </c>
      <c r="Q218" s="141">
        <v>1.1800000000000001E-3</v>
      </c>
      <c r="R218" s="141">
        <f>Q218*H218</f>
        <v>7.7880000000000005E-2</v>
      </c>
      <c r="S218" s="141">
        <v>0</v>
      </c>
      <c r="T218" s="142">
        <f>S218*H218</f>
        <v>0</v>
      </c>
      <c r="AR218" s="143" t="s">
        <v>319</v>
      </c>
      <c r="AT218" s="143" t="s">
        <v>178</v>
      </c>
      <c r="AU218" s="143" t="s">
        <v>88</v>
      </c>
      <c r="AY218" s="17" t="s">
        <v>176</v>
      </c>
      <c r="BE218" s="144">
        <f>IF(N218="základní",J218,0)</f>
        <v>0</v>
      </c>
      <c r="BF218" s="144">
        <f>IF(N218="snížená",J218,0)</f>
        <v>0</v>
      </c>
      <c r="BG218" s="144">
        <f>IF(N218="zákl. přenesená",J218,0)</f>
        <v>0</v>
      </c>
      <c r="BH218" s="144">
        <f>IF(N218="sníž. přenesená",J218,0)</f>
        <v>0</v>
      </c>
      <c r="BI218" s="144">
        <f>IF(N218="nulová",J218,0)</f>
        <v>0</v>
      </c>
      <c r="BJ218" s="17" t="s">
        <v>86</v>
      </c>
      <c r="BK218" s="144">
        <f>ROUND(I218*H218,2)</f>
        <v>0</v>
      </c>
      <c r="BL218" s="17" t="s">
        <v>319</v>
      </c>
      <c r="BM218" s="143" t="s">
        <v>6575</v>
      </c>
    </row>
    <row r="219" spans="2:65" s="12" customFormat="1" ht="11.25">
      <c r="B219" s="145"/>
      <c r="D219" s="146" t="s">
        <v>185</v>
      </c>
      <c r="E219" s="147" t="s">
        <v>1</v>
      </c>
      <c r="F219" s="148" t="s">
        <v>6576</v>
      </c>
      <c r="H219" s="149">
        <v>66</v>
      </c>
      <c r="I219" s="150"/>
      <c r="L219" s="145"/>
      <c r="M219" s="151"/>
      <c r="T219" s="152"/>
      <c r="AT219" s="147" t="s">
        <v>185</v>
      </c>
      <c r="AU219" s="147" t="s">
        <v>88</v>
      </c>
      <c r="AV219" s="12" t="s">
        <v>88</v>
      </c>
      <c r="AW219" s="12" t="s">
        <v>33</v>
      </c>
      <c r="AX219" s="12" t="s">
        <v>86</v>
      </c>
      <c r="AY219" s="147" t="s">
        <v>176</v>
      </c>
    </row>
    <row r="220" spans="2:65" s="1" customFormat="1" ht="24.2" customHeight="1">
      <c r="B220" s="32"/>
      <c r="C220" s="132" t="s">
        <v>717</v>
      </c>
      <c r="D220" s="132" t="s">
        <v>178</v>
      </c>
      <c r="E220" s="133" t="s">
        <v>6577</v>
      </c>
      <c r="F220" s="134" t="s">
        <v>6578</v>
      </c>
      <c r="G220" s="135" t="s">
        <v>5474</v>
      </c>
      <c r="H220" s="136">
        <v>4</v>
      </c>
      <c r="I220" s="137"/>
      <c r="J220" s="138">
        <f>ROUND(I220*H220,2)</f>
        <v>0</v>
      </c>
      <c r="K220" s="134" t="s">
        <v>207</v>
      </c>
      <c r="L220" s="32"/>
      <c r="M220" s="139" t="s">
        <v>1</v>
      </c>
      <c r="N220" s="140" t="s">
        <v>43</v>
      </c>
      <c r="P220" s="141">
        <f>O220*H220</f>
        <v>0</v>
      </c>
      <c r="Q220" s="141">
        <v>1.1820000000000001E-2</v>
      </c>
      <c r="R220" s="141">
        <f>Q220*H220</f>
        <v>4.7280000000000003E-2</v>
      </c>
      <c r="S220" s="141">
        <v>0</v>
      </c>
      <c r="T220" s="142">
        <f>S220*H220</f>
        <v>0</v>
      </c>
      <c r="AR220" s="143" t="s">
        <v>319</v>
      </c>
      <c r="AT220" s="143" t="s">
        <v>178</v>
      </c>
      <c r="AU220" s="143" t="s">
        <v>88</v>
      </c>
      <c r="AY220" s="17" t="s">
        <v>176</v>
      </c>
      <c r="BE220" s="144">
        <f>IF(N220="základní",J220,0)</f>
        <v>0</v>
      </c>
      <c r="BF220" s="144">
        <f>IF(N220="snížená",J220,0)</f>
        <v>0</v>
      </c>
      <c r="BG220" s="144">
        <f>IF(N220="zákl. přenesená",J220,0)</f>
        <v>0</v>
      </c>
      <c r="BH220" s="144">
        <f>IF(N220="sníž. přenesená",J220,0)</f>
        <v>0</v>
      </c>
      <c r="BI220" s="144">
        <f>IF(N220="nulová",J220,0)</f>
        <v>0</v>
      </c>
      <c r="BJ220" s="17" t="s">
        <v>86</v>
      </c>
      <c r="BK220" s="144">
        <f>ROUND(I220*H220,2)</f>
        <v>0</v>
      </c>
      <c r="BL220" s="17" t="s">
        <v>319</v>
      </c>
      <c r="BM220" s="143" t="s">
        <v>6579</v>
      </c>
    </row>
    <row r="221" spans="2:65" s="1" customFormat="1" ht="21.75" customHeight="1">
      <c r="B221" s="32"/>
      <c r="C221" s="132" t="s">
        <v>730</v>
      </c>
      <c r="D221" s="132" t="s">
        <v>178</v>
      </c>
      <c r="E221" s="133" t="s">
        <v>5603</v>
      </c>
      <c r="F221" s="134" t="s">
        <v>5604</v>
      </c>
      <c r="G221" s="135" t="s">
        <v>298</v>
      </c>
      <c r="H221" s="136">
        <v>858.1</v>
      </c>
      <c r="I221" s="137"/>
      <c r="J221" s="138">
        <f>ROUND(I221*H221,2)</f>
        <v>0</v>
      </c>
      <c r="K221" s="134" t="s">
        <v>207</v>
      </c>
      <c r="L221" s="32"/>
      <c r="M221" s="139" t="s">
        <v>1</v>
      </c>
      <c r="N221" s="140" t="s">
        <v>43</v>
      </c>
      <c r="P221" s="141">
        <f>O221*H221</f>
        <v>0</v>
      </c>
      <c r="Q221" s="141">
        <v>0</v>
      </c>
      <c r="R221" s="141">
        <f>Q221*H221</f>
        <v>0</v>
      </c>
      <c r="S221" s="141">
        <v>0</v>
      </c>
      <c r="T221" s="142">
        <f>S221*H221</f>
        <v>0</v>
      </c>
      <c r="AR221" s="143" t="s">
        <v>319</v>
      </c>
      <c r="AT221" s="143" t="s">
        <v>178</v>
      </c>
      <c r="AU221" s="143" t="s">
        <v>88</v>
      </c>
      <c r="AY221" s="17" t="s">
        <v>176</v>
      </c>
      <c r="BE221" s="144">
        <f>IF(N221="základní",J221,0)</f>
        <v>0</v>
      </c>
      <c r="BF221" s="144">
        <f>IF(N221="snížená",J221,0)</f>
        <v>0</v>
      </c>
      <c r="BG221" s="144">
        <f>IF(N221="zákl. přenesená",J221,0)</f>
        <v>0</v>
      </c>
      <c r="BH221" s="144">
        <f>IF(N221="sníž. přenesená",J221,0)</f>
        <v>0</v>
      </c>
      <c r="BI221" s="144">
        <f>IF(N221="nulová",J221,0)</f>
        <v>0</v>
      </c>
      <c r="BJ221" s="17" t="s">
        <v>86</v>
      </c>
      <c r="BK221" s="144">
        <f>ROUND(I221*H221,2)</f>
        <v>0</v>
      </c>
      <c r="BL221" s="17" t="s">
        <v>319</v>
      </c>
      <c r="BM221" s="143" t="s">
        <v>6580</v>
      </c>
    </row>
    <row r="222" spans="2:65" s="1" customFormat="1" ht="24.2" customHeight="1">
      <c r="B222" s="32"/>
      <c r="C222" s="132" t="s">
        <v>744</v>
      </c>
      <c r="D222" s="132" t="s">
        <v>178</v>
      </c>
      <c r="E222" s="133" t="s">
        <v>5607</v>
      </c>
      <c r="F222" s="134" t="s">
        <v>5608</v>
      </c>
      <c r="G222" s="135" t="s">
        <v>298</v>
      </c>
      <c r="H222" s="136">
        <v>187</v>
      </c>
      <c r="I222" s="137"/>
      <c r="J222" s="138">
        <f>ROUND(I222*H222,2)</f>
        <v>0</v>
      </c>
      <c r="K222" s="134" t="s">
        <v>207</v>
      </c>
      <c r="L222" s="32"/>
      <c r="M222" s="139" t="s">
        <v>1</v>
      </c>
      <c r="N222" s="140" t="s">
        <v>43</v>
      </c>
      <c r="P222" s="141">
        <f>O222*H222</f>
        <v>0</v>
      </c>
      <c r="Q222" s="141">
        <v>0</v>
      </c>
      <c r="R222" s="141">
        <f>Q222*H222</f>
        <v>0</v>
      </c>
      <c r="S222" s="141">
        <v>0</v>
      </c>
      <c r="T222" s="142">
        <f>S222*H222</f>
        <v>0</v>
      </c>
      <c r="AR222" s="143" t="s">
        <v>319</v>
      </c>
      <c r="AT222" s="143" t="s">
        <v>178</v>
      </c>
      <c r="AU222" s="143" t="s">
        <v>88</v>
      </c>
      <c r="AY222" s="17" t="s">
        <v>176</v>
      </c>
      <c r="BE222" s="144">
        <f>IF(N222="základní",J222,0)</f>
        <v>0</v>
      </c>
      <c r="BF222" s="144">
        <f>IF(N222="snížená",J222,0)</f>
        <v>0</v>
      </c>
      <c r="BG222" s="144">
        <f>IF(N222="zákl. přenesená",J222,0)</f>
        <v>0</v>
      </c>
      <c r="BH222" s="144">
        <f>IF(N222="sníž. přenesená",J222,0)</f>
        <v>0</v>
      </c>
      <c r="BI222" s="144">
        <f>IF(N222="nulová",J222,0)</f>
        <v>0</v>
      </c>
      <c r="BJ222" s="17" t="s">
        <v>86</v>
      </c>
      <c r="BK222" s="144">
        <f>ROUND(I222*H222,2)</f>
        <v>0</v>
      </c>
      <c r="BL222" s="17" t="s">
        <v>319</v>
      </c>
      <c r="BM222" s="143" t="s">
        <v>6581</v>
      </c>
    </row>
    <row r="223" spans="2:65" s="12" customFormat="1" ht="11.25">
      <c r="B223" s="145"/>
      <c r="D223" s="146" t="s">
        <v>185</v>
      </c>
      <c r="E223" s="147" t="s">
        <v>1</v>
      </c>
      <c r="F223" s="148" t="s">
        <v>1752</v>
      </c>
      <c r="H223" s="149">
        <v>187</v>
      </c>
      <c r="I223" s="150"/>
      <c r="L223" s="145"/>
      <c r="M223" s="151"/>
      <c r="T223" s="152"/>
      <c r="AT223" s="147" t="s">
        <v>185</v>
      </c>
      <c r="AU223" s="147" t="s">
        <v>88</v>
      </c>
      <c r="AV223" s="12" t="s">
        <v>88</v>
      </c>
      <c r="AW223" s="12" t="s">
        <v>33</v>
      </c>
      <c r="AX223" s="12" t="s">
        <v>86</v>
      </c>
      <c r="AY223" s="147" t="s">
        <v>176</v>
      </c>
    </row>
    <row r="224" spans="2:65" s="1" customFormat="1" ht="24.2" customHeight="1">
      <c r="B224" s="32"/>
      <c r="C224" s="132" t="s">
        <v>749</v>
      </c>
      <c r="D224" s="132" t="s">
        <v>178</v>
      </c>
      <c r="E224" s="133" t="s">
        <v>5610</v>
      </c>
      <c r="F224" s="134" t="s">
        <v>5611</v>
      </c>
      <c r="G224" s="135" t="s">
        <v>298</v>
      </c>
      <c r="H224" s="136">
        <v>511</v>
      </c>
      <c r="I224" s="137"/>
      <c r="J224" s="138">
        <f>ROUND(I224*H224,2)</f>
        <v>0</v>
      </c>
      <c r="K224" s="134" t="s">
        <v>207</v>
      </c>
      <c r="L224" s="32"/>
      <c r="M224" s="139" t="s">
        <v>1</v>
      </c>
      <c r="N224" s="140" t="s">
        <v>43</v>
      </c>
      <c r="P224" s="141">
        <f>O224*H224</f>
        <v>0</v>
      </c>
      <c r="Q224" s="141">
        <v>0</v>
      </c>
      <c r="R224" s="141">
        <f>Q224*H224</f>
        <v>0</v>
      </c>
      <c r="S224" s="141">
        <v>0</v>
      </c>
      <c r="T224" s="142">
        <f>S224*H224</f>
        <v>0</v>
      </c>
      <c r="AR224" s="143" t="s">
        <v>319</v>
      </c>
      <c r="AT224" s="143" t="s">
        <v>178</v>
      </c>
      <c r="AU224" s="143" t="s">
        <v>88</v>
      </c>
      <c r="AY224" s="17" t="s">
        <v>176</v>
      </c>
      <c r="BE224" s="144">
        <f>IF(N224="základní",J224,0)</f>
        <v>0</v>
      </c>
      <c r="BF224" s="144">
        <f>IF(N224="snížená",J224,0)</f>
        <v>0</v>
      </c>
      <c r="BG224" s="144">
        <f>IF(N224="zákl. přenesená",J224,0)</f>
        <v>0</v>
      </c>
      <c r="BH224" s="144">
        <f>IF(N224="sníž. přenesená",J224,0)</f>
        <v>0</v>
      </c>
      <c r="BI224" s="144">
        <f>IF(N224="nulová",J224,0)</f>
        <v>0</v>
      </c>
      <c r="BJ224" s="17" t="s">
        <v>86</v>
      </c>
      <c r="BK224" s="144">
        <f>ROUND(I224*H224,2)</f>
        <v>0</v>
      </c>
      <c r="BL224" s="17" t="s">
        <v>319</v>
      </c>
      <c r="BM224" s="143" t="s">
        <v>6582</v>
      </c>
    </row>
    <row r="225" spans="2:65" s="1" customFormat="1" ht="24.2" customHeight="1">
      <c r="B225" s="32"/>
      <c r="C225" s="132" t="s">
        <v>753</v>
      </c>
      <c r="D225" s="132" t="s">
        <v>178</v>
      </c>
      <c r="E225" s="133" t="s">
        <v>5613</v>
      </c>
      <c r="F225" s="134" t="s">
        <v>5614</v>
      </c>
      <c r="G225" s="135" t="s">
        <v>298</v>
      </c>
      <c r="H225" s="136">
        <v>26</v>
      </c>
      <c r="I225" s="137"/>
      <c r="J225" s="138">
        <f>ROUND(I225*H225,2)</f>
        <v>0</v>
      </c>
      <c r="K225" s="134" t="s">
        <v>207</v>
      </c>
      <c r="L225" s="32"/>
      <c r="M225" s="139" t="s">
        <v>1</v>
      </c>
      <c r="N225" s="140" t="s">
        <v>43</v>
      </c>
      <c r="P225" s="141">
        <f>O225*H225</f>
        <v>0</v>
      </c>
      <c r="Q225" s="141">
        <v>0</v>
      </c>
      <c r="R225" s="141">
        <f>Q225*H225</f>
        <v>0</v>
      </c>
      <c r="S225" s="141">
        <v>0</v>
      </c>
      <c r="T225" s="142">
        <f>S225*H225</f>
        <v>0</v>
      </c>
      <c r="AR225" s="143" t="s">
        <v>319</v>
      </c>
      <c r="AT225" s="143" t="s">
        <v>178</v>
      </c>
      <c r="AU225" s="143" t="s">
        <v>88</v>
      </c>
      <c r="AY225" s="17" t="s">
        <v>176</v>
      </c>
      <c r="BE225" s="144">
        <f>IF(N225="základní",J225,0)</f>
        <v>0</v>
      </c>
      <c r="BF225" s="144">
        <f>IF(N225="snížená",J225,0)</f>
        <v>0</v>
      </c>
      <c r="BG225" s="144">
        <f>IF(N225="zákl. přenesená",J225,0)</f>
        <v>0</v>
      </c>
      <c r="BH225" s="144">
        <f>IF(N225="sníž. přenesená",J225,0)</f>
        <v>0</v>
      </c>
      <c r="BI225" s="144">
        <f>IF(N225="nulová",J225,0)</f>
        <v>0</v>
      </c>
      <c r="BJ225" s="17" t="s">
        <v>86</v>
      </c>
      <c r="BK225" s="144">
        <f>ROUND(I225*H225,2)</f>
        <v>0</v>
      </c>
      <c r="BL225" s="17" t="s">
        <v>319</v>
      </c>
      <c r="BM225" s="143" t="s">
        <v>6583</v>
      </c>
    </row>
    <row r="226" spans="2:65" s="12" customFormat="1" ht="11.25">
      <c r="B226" s="145"/>
      <c r="D226" s="146" t="s">
        <v>185</v>
      </c>
      <c r="E226" s="147" t="s">
        <v>1</v>
      </c>
      <c r="F226" s="148" t="s">
        <v>6584</v>
      </c>
      <c r="H226" s="149">
        <v>26</v>
      </c>
      <c r="I226" s="150"/>
      <c r="L226" s="145"/>
      <c r="M226" s="151"/>
      <c r="T226" s="152"/>
      <c r="AT226" s="147" t="s">
        <v>185</v>
      </c>
      <c r="AU226" s="147" t="s">
        <v>88</v>
      </c>
      <c r="AV226" s="12" t="s">
        <v>88</v>
      </c>
      <c r="AW226" s="12" t="s">
        <v>33</v>
      </c>
      <c r="AX226" s="12" t="s">
        <v>86</v>
      </c>
      <c r="AY226" s="147" t="s">
        <v>176</v>
      </c>
    </row>
    <row r="227" spans="2:65" s="1" customFormat="1" ht="16.5" customHeight="1">
      <c r="B227" s="32"/>
      <c r="C227" s="132" t="s">
        <v>763</v>
      </c>
      <c r="D227" s="132" t="s">
        <v>178</v>
      </c>
      <c r="E227" s="133" t="s">
        <v>5620</v>
      </c>
      <c r="F227" s="134" t="s">
        <v>5621</v>
      </c>
      <c r="G227" s="135" t="s">
        <v>298</v>
      </c>
      <c r="H227" s="136">
        <v>3281.3</v>
      </c>
      <c r="I227" s="137"/>
      <c r="J227" s="138">
        <f>ROUND(I227*H227,2)</f>
        <v>0</v>
      </c>
      <c r="K227" s="134" t="s">
        <v>207</v>
      </c>
      <c r="L227" s="32"/>
      <c r="M227" s="139" t="s">
        <v>1</v>
      </c>
      <c r="N227" s="140" t="s">
        <v>43</v>
      </c>
      <c r="P227" s="141">
        <f>O227*H227</f>
        <v>0</v>
      </c>
      <c r="Q227" s="141">
        <v>0</v>
      </c>
      <c r="R227" s="141">
        <f>Q227*H227</f>
        <v>0</v>
      </c>
      <c r="S227" s="141">
        <v>0</v>
      </c>
      <c r="T227" s="142">
        <f>S227*H227</f>
        <v>0</v>
      </c>
      <c r="AR227" s="143" t="s">
        <v>319</v>
      </c>
      <c r="AT227" s="143" t="s">
        <v>178</v>
      </c>
      <c r="AU227" s="143" t="s">
        <v>88</v>
      </c>
      <c r="AY227" s="17" t="s">
        <v>176</v>
      </c>
      <c r="BE227" s="144">
        <f>IF(N227="základní",J227,0)</f>
        <v>0</v>
      </c>
      <c r="BF227" s="144">
        <f>IF(N227="snížená",J227,0)</f>
        <v>0</v>
      </c>
      <c r="BG227" s="144">
        <f>IF(N227="zákl. přenesená",J227,0)</f>
        <v>0</v>
      </c>
      <c r="BH227" s="144">
        <f>IF(N227="sníž. přenesená",J227,0)</f>
        <v>0</v>
      </c>
      <c r="BI227" s="144">
        <f>IF(N227="nulová",J227,0)</f>
        <v>0</v>
      </c>
      <c r="BJ227" s="17" t="s">
        <v>86</v>
      </c>
      <c r="BK227" s="144">
        <f>ROUND(I227*H227,2)</f>
        <v>0</v>
      </c>
      <c r="BL227" s="17" t="s">
        <v>319</v>
      </c>
      <c r="BM227" s="143" t="s">
        <v>6585</v>
      </c>
    </row>
    <row r="228" spans="2:65" s="1" customFormat="1" ht="24.2" customHeight="1">
      <c r="B228" s="32"/>
      <c r="C228" s="132" t="s">
        <v>769</v>
      </c>
      <c r="D228" s="132" t="s">
        <v>178</v>
      </c>
      <c r="E228" s="133" t="s">
        <v>5623</v>
      </c>
      <c r="F228" s="134" t="s">
        <v>5624</v>
      </c>
      <c r="G228" s="135" t="s">
        <v>298</v>
      </c>
      <c r="H228" s="136">
        <v>170.5</v>
      </c>
      <c r="I228" s="137"/>
      <c r="J228" s="138">
        <f>ROUND(I228*H228,2)</f>
        <v>0</v>
      </c>
      <c r="K228" s="134" t="s">
        <v>207</v>
      </c>
      <c r="L228" s="32"/>
      <c r="M228" s="139" t="s">
        <v>1</v>
      </c>
      <c r="N228" s="140" t="s">
        <v>43</v>
      </c>
      <c r="P228" s="141">
        <f>O228*H228</f>
        <v>0</v>
      </c>
      <c r="Q228" s="141">
        <v>0</v>
      </c>
      <c r="R228" s="141">
        <f>Q228*H228</f>
        <v>0</v>
      </c>
      <c r="S228" s="141">
        <v>0</v>
      </c>
      <c r="T228" s="142">
        <f>S228*H228</f>
        <v>0</v>
      </c>
      <c r="AR228" s="143" t="s">
        <v>319</v>
      </c>
      <c r="AT228" s="143" t="s">
        <v>178</v>
      </c>
      <c r="AU228" s="143" t="s">
        <v>88</v>
      </c>
      <c r="AY228" s="17" t="s">
        <v>176</v>
      </c>
      <c r="BE228" s="144">
        <f>IF(N228="základní",J228,0)</f>
        <v>0</v>
      </c>
      <c r="BF228" s="144">
        <f>IF(N228="snížená",J228,0)</f>
        <v>0</v>
      </c>
      <c r="BG228" s="144">
        <f>IF(N228="zákl. přenesená",J228,0)</f>
        <v>0</v>
      </c>
      <c r="BH228" s="144">
        <f>IF(N228="sníž. přenesená",J228,0)</f>
        <v>0</v>
      </c>
      <c r="BI228" s="144">
        <f>IF(N228="nulová",J228,0)</f>
        <v>0</v>
      </c>
      <c r="BJ228" s="17" t="s">
        <v>86</v>
      </c>
      <c r="BK228" s="144">
        <f>ROUND(I228*H228,2)</f>
        <v>0</v>
      </c>
      <c r="BL228" s="17" t="s">
        <v>319</v>
      </c>
      <c r="BM228" s="143" t="s">
        <v>6586</v>
      </c>
    </row>
    <row r="229" spans="2:65" s="1" customFormat="1" ht="33" customHeight="1">
      <c r="B229" s="32"/>
      <c r="C229" s="132" t="s">
        <v>773</v>
      </c>
      <c r="D229" s="132" t="s">
        <v>178</v>
      </c>
      <c r="E229" s="133" t="s">
        <v>6587</v>
      </c>
      <c r="F229" s="134" t="s">
        <v>6588</v>
      </c>
      <c r="G229" s="135" t="s">
        <v>298</v>
      </c>
      <c r="H229" s="136">
        <v>226.6</v>
      </c>
      <c r="I229" s="137"/>
      <c r="J229" s="138">
        <f>ROUND(I229*H229,2)</f>
        <v>0</v>
      </c>
      <c r="K229" s="134" t="s">
        <v>207</v>
      </c>
      <c r="L229" s="32"/>
      <c r="M229" s="139" t="s">
        <v>1</v>
      </c>
      <c r="N229" s="140" t="s">
        <v>43</v>
      </c>
      <c r="P229" s="141">
        <f>O229*H229</f>
        <v>0</v>
      </c>
      <c r="Q229" s="141">
        <v>1.1E-4</v>
      </c>
      <c r="R229" s="141">
        <f>Q229*H229</f>
        <v>2.4926E-2</v>
      </c>
      <c r="S229" s="141">
        <v>0</v>
      </c>
      <c r="T229" s="142">
        <f>S229*H229</f>
        <v>0</v>
      </c>
      <c r="AR229" s="143" t="s">
        <v>319</v>
      </c>
      <c r="AT229" s="143" t="s">
        <v>178</v>
      </c>
      <c r="AU229" s="143" t="s">
        <v>88</v>
      </c>
      <c r="AY229" s="17" t="s">
        <v>176</v>
      </c>
      <c r="BE229" s="144">
        <f>IF(N229="základní",J229,0)</f>
        <v>0</v>
      </c>
      <c r="BF229" s="144">
        <f>IF(N229="snížená",J229,0)</f>
        <v>0</v>
      </c>
      <c r="BG229" s="144">
        <f>IF(N229="zákl. přenesená",J229,0)</f>
        <v>0</v>
      </c>
      <c r="BH229" s="144">
        <f>IF(N229="sníž. přenesená",J229,0)</f>
        <v>0</v>
      </c>
      <c r="BI229" s="144">
        <f>IF(N229="nulová",J229,0)</f>
        <v>0</v>
      </c>
      <c r="BJ229" s="17" t="s">
        <v>86</v>
      </c>
      <c r="BK229" s="144">
        <f>ROUND(I229*H229,2)</f>
        <v>0</v>
      </c>
      <c r="BL229" s="17" t="s">
        <v>319</v>
      </c>
      <c r="BM229" s="143" t="s">
        <v>6589</v>
      </c>
    </row>
    <row r="230" spans="2:65" s="12" customFormat="1" ht="11.25">
      <c r="B230" s="145"/>
      <c r="D230" s="146" t="s">
        <v>185</v>
      </c>
      <c r="E230" s="147" t="s">
        <v>1</v>
      </c>
      <c r="F230" s="148" t="s">
        <v>6590</v>
      </c>
      <c r="H230" s="149">
        <v>226.6</v>
      </c>
      <c r="I230" s="150"/>
      <c r="L230" s="145"/>
      <c r="M230" s="151"/>
      <c r="T230" s="152"/>
      <c r="AT230" s="147" t="s">
        <v>185</v>
      </c>
      <c r="AU230" s="147" t="s">
        <v>88</v>
      </c>
      <c r="AV230" s="12" t="s">
        <v>88</v>
      </c>
      <c r="AW230" s="12" t="s">
        <v>33</v>
      </c>
      <c r="AX230" s="12" t="s">
        <v>86</v>
      </c>
      <c r="AY230" s="147" t="s">
        <v>176</v>
      </c>
    </row>
    <row r="231" spans="2:65" s="1" customFormat="1" ht="37.9" customHeight="1">
      <c r="B231" s="32"/>
      <c r="C231" s="132" t="s">
        <v>777</v>
      </c>
      <c r="D231" s="132" t="s">
        <v>178</v>
      </c>
      <c r="E231" s="133" t="s">
        <v>6591</v>
      </c>
      <c r="F231" s="134" t="s">
        <v>6592</v>
      </c>
      <c r="G231" s="135" t="s">
        <v>298</v>
      </c>
      <c r="H231" s="136">
        <v>915.2</v>
      </c>
      <c r="I231" s="137"/>
      <c r="J231" s="138">
        <f t="shared" ref="J231:J239" si="20">ROUND(I231*H231,2)</f>
        <v>0</v>
      </c>
      <c r="K231" s="134" t="s">
        <v>207</v>
      </c>
      <c r="L231" s="32"/>
      <c r="M231" s="139" t="s">
        <v>1</v>
      </c>
      <c r="N231" s="140" t="s">
        <v>43</v>
      </c>
      <c r="P231" s="141">
        <f t="shared" ref="P231:P239" si="21">O231*H231</f>
        <v>0</v>
      </c>
      <c r="Q231" s="141">
        <v>2.4000000000000001E-4</v>
      </c>
      <c r="R231" s="141">
        <f t="shared" ref="R231:R239" si="22">Q231*H231</f>
        <v>0.21964800000000001</v>
      </c>
      <c r="S231" s="141">
        <v>0</v>
      </c>
      <c r="T231" s="142">
        <f t="shared" ref="T231:T239" si="23">S231*H231</f>
        <v>0</v>
      </c>
      <c r="AR231" s="143" t="s">
        <v>319</v>
      </c>
      <c r="AT231" s="143" t="s">
        <v>178</v>
      </c>
      <c r="AU231" s="143" t="s">
        <v>88</v>
      </c>
      <c r="AY231" s="17" t="s">
        <v>176</v>
      </c>
      <c r="BE231" s="144">
        <f t="shared" ref="BE231:BE239" si="24">IF(N231="základní",J231,0)</f>
        <v>0</v>
      </c>
      <c r="BF231" s="144">
        <f t="shared" ref="BF231:BF239" si="25">IF(N231="snížená",J231,0)</f>
        <v>0</v>
      </c>
      <c r="BG231" s="144">
        <f t="shared" ref="BG231:BG239" si="26">IF(N231="zákl. přenesená",J231,0)</f>
        <v>0</v>
      </c>
      <c r="BH231" s="144">
        <f t="shared" ref="BH231:BH239" si="27">IF(N231="sníž. přenesená",J231,0)</f>
        <v>0</v>
      </c>
      <c r="BI231" s="144">
        <f t="shared" ref="BI231:BI239" si="28">IF(N231="nulová",J231,0)</f>
        <v>0</v>
      </c>
      <c r="BJ231" s="17" t="s">
        <v>86</v>
      </c>
      <c r="BK231" s="144">
        <f t="shared" ref="BK231:BK239" si="29">ROUND(I231*H231,2)</f>
        <v>0</v>
      </c>
      <c r="BL231" s="17" t="s">
        <v>319</v>
      </c>
      <c r="BM231" s="143" t="s">
        <v>6593</v>
      </c>
    </row>
    <row r="232" spans="2:65" s="1" customFormat="1" ht="24.2" customHeight="1">
      <c r="B232" s="32"/>
      <c r="C232" s="132" t="s">
        <v>781</v>
      </c>
      <c r="D232" s="132" t="s">
        <v>178</v>
      </c>
      <c r="E232" s="133" t="s">
        <v>5629</v>
      </c>
      <c r="F232" s="134" t="s">
        <v>5630</v>
      </c>
      <c r="G232" s="135" t="s">
        <v>307</v>
      </c>
      <c r="H232" s="136">
        <v>18.294540000000001</v>
      </c>
      <c r="I232" s="137"/>
      <c r="J232" s="138">
        <f t="shared" si="20"/>
        <v>0</v>
      </c>
      <c r="K232" s="134" t="s">
        <v>207</v>
      </c>
      <c r="L232" s="32"/>
      <c r="M232" s="139" t="s">
        <v>1</v>
      </c>
      <c r="N232" s="140" t="s">
        <v>43</v>
      </c>
      <c r="P232" s="141">
        <f t="shared" si="21"/>
        <v>0</v>
      </c>
      <c r="Q232" s="141">
        <v>0</v>
      </c>
      <c r="R232" s="141">
        <f t="shared" si="22"/>
        <v>0</v>
      </c>
      <c r="S232" s="141">
        <v>0</v>
      </c>
      <c r="T232" s="142">
        <f t="shared" si="23"/>
        <v>0</v>
      </c>
      <c r="AR232" s="143" t="s">
        <v>319</v>
      </c>
      <c r="AT232" s="143" t="s">
        <v>178</v>
      </c>
      <c r="AU232" s="143" t="s">
        <v>88</v>
      </c>
      <c r="AY232" s="17" t="s">
        <v>176</v>
      </c>
      <c r="BE232" s="144">
        <f t="shared" si="24"/>
        <v>0</v>
      </c>
      <c r="BF232" s="144">
        <f t="shared" si="25"/>
        <v>0</v>
      </c>
      <c r="BG232" s="144">
        <f t="shared" si="26"/>
        <v>0</v>
      </c>
      <c r="BH232" s="144">
        <f t="shared" si="27"/>
        <v>0</v>
      </c>
      <c r="BI232" s="144">
        <f t="shared" si="28"/>
        <v>0</v>
      </c>
      <c r="BJ232" s="17" t="s">
        <v>86</v>
      </c>
      <c r="BK232" s="144">
        <f t="shared" si="29"/>
        <v>0</v>
      </c>
      <c r="BL232" s="17" t="s">
        <v>319</v>
      </c>
      <c r="BM232" s="143" t="s">
        <v>6594</v>
      </c>
    </row>
    <row r="233" spans="2:65" s="1" customFormat="1" ht="24.2" customHeight="1">
      <c r="B233" s="32"/>
      <c r="C233" s="132" t="s">
        <v>785</v>
      </c>
      <c r="D233" s="132" t="s">
        <v>178</v>
      </c>
      <c r="E233" s="133" t="s">
        <v>5632</v>
      </c>
      <c r="F233" s="134" t="s">
        <v>5633</v>
      </c>
      <c r="G233" s="135" t="s">
        <v>307</v>
      </c>
      <c r="H233" s="136">
        <v>18.294540000000001</v>
      </c>
      <c r="I233" s="137"/>
      <c r="J233" s="138">
        <f t="shared" si="20"/>
        <v>0</v>
      </c>
      <c r="K233" s="134" t="s">
        <v>207</v>
      </c>
      <c r="L233" s="32"/>
      <c r="M233" s="139" t="s">
        <v>1</v>
      </c>
      <c r="N233" s="140" t="s">
        <v>43</v>
      </c>
      <c r="P233" s="141">
        <f t="shared" si="21"/>
        <v>0</v>
      </c>
      <c r="Q233" s="141">
        <v>0</v>
      </c>
      <c r="R233" s="141">
        <f t="shared" si="22"/>
        <v>0</v>
      </c>
      <c r="S233" s="141">
        <v>0</v>
      </c>
      <c r="T233" s="142">
        <f t="shared" si="23"/>
        <v>0</v>
      </c>
      <c r="AR233" s="143" t="s">
        <v>319</v>
      </c>
      <c r="AT233" s="143" t="s">
        <v>178</v>
      </c>
      <c r="AU233" s="143" t="s">
        <v>88</v>
      </c>
      <c r="AY233" s="17" t="s">
        <v>176</v>
      </c>
      <c r="BE233" s="144">
        <f t="shared" si="24"/>
        <v>0</v>
      </c>
      <c r="BF233" s="144">
        <f t="shared" si="25"/>
        <v>0</v>
      </c>
      <c r="BG233" s="144">
        <f t="shared" si="26"/>
        <v>0</v>
      </c>
      <c r="BH233" s="144">
        <f t="shared" si="27"/>
        <v>0</v>
      </c>
      <c r="BI233" s="144">
        <f t="shared" si="28"/>
        <v>0</v>
      </c>
      <c r="BJ233" s="17" t="s">
        <v>86</v>
      </c>
      <c r="BK233" s="144">
        <f t="shared" si="29"/>
        <v>0</v>
      </c>
      <c r="BL233" s="17" t="s">
        <v>319</v>
      </c>
      <c r="BM233" s="143" t="s">
        <v>6595</v>
      </c>
    </row>
    <row r="234" spans="2:65" s="1" customFormat="1" ht="24.2" customHeight="1">
      <c r="B234" s="32"/>
      <c r="C234" s="132" t="s">
        <v>789</v>
      </c>
      <c r="D234" s="132" t="s">
        <v>178</v>
      </c>
      <c r="E234" s="133" t="s">
        <v>6596</v>
      </c>
      <c r="F234" s="134" t="s">
        <v>6597</v>
      </c>
      <c r="G234" s="135" t="s">
        <v>298</v>
      </c>
      <c r="H234" s="136">
        <v>2063.6</v>
      </c>
      <c r="I234" s="137"/>
      <c r="J234" s="138">
        <f t="shared" si="20"/>
        <v>0</v>
      </c>
      <c r="K234" s="134" t="s">
        <v>342</v>
      </c>
      <c r="L234" s="32"/>
      <c r="M234" s="139" t="s">
        <v>1</v>
      </c>
      <c r="N234" s="140" t="s">
        <v>43</v>
      </c>
      <c r="P234" s="141">
        <f t="shared" si="21"/>
        <v>0</v>
      </c>
      <c r="Q234" s="141">
        <v>3.8999999999999999E-4</v>
      </c>
      <c r="R234" s="141">
        <f t="shared" si="22"/>
        <v>0.80480399999999996</v>
      </c>
      <c r="S234" s="141">
        <v>0</v>
      </c>
      <c r="T234" s="142">
        <f t="shared" si="23"/>
        <v>0</v>
      </c>
      <c r="AR234" s="143" t="s">
        <v>319</v>
      </c>
      <c r="AT234" s="143" t="s">
        <v>178</v>
      </c>
      <c r="AU234" s="143" t="s">
        <v>88</v>
      </c>
      <c r="AY234" s="17" t="s">
        <v>176</v>
      </c>
      <c r="BE234" s="144">
        <f t="shared" si="24"/>
        <v>0</v>
      </c>
      <c r="BF234" s="144">
        <f t="shared" si="25"/>
        <v>0</v>
      </c>
      <c r="BG234" s="144">
        <f t="shared" si="26"/>
        <v>0</v>
      </c>
      <c r="BH234" s="144">
        <f t="shared" si="27"/>
        <v>0</v>
      </c>
      <c r="BI234" s="144">
        <f t="shared" si="28"/>
        <v>0</v>
      </c>
      <c r="BJ234" s="17" t="s">
        <v>86</v>
      </c>
      <c r="BK234" s="144">
        <f t="shared" si="29"/>
        <v>0</v>
      </c>
      <c r="BL234" s="17" t="s">
        <v>319</v>
      </c>
      <c r="BM234" s="143" t="s">
        <v>6598</v>
      </c>
    </row>
    <row r="235" spans="2:65" s="1" customFormat="1" ht="24.2" customHeight="1">
      <c r="B235" s="32"/>
      <c r="C235" s="132" t="s">
        <v>793</v>
      </c>
      <c r="D235" s="132" t="s">
        <v>178</v>
      </c>
      <c r="E235" s="133" t="s">
        <v>6599</v>
      </c>
      <c r="F235" s="134" t="s">
        <v>5636</v>
      </c>
      <c r="G235" s="135" t="s">
        <v>298</v>
      </c>
      <c r="H235" s="136">
        <v>404.8</v>
      </c>
      <c r="I235" s="137"/>
      <c r="J235" s="138">
        <f t="shared" si="20"/>
        <v>0</v>
      </c>
      <c r="K235" s="134" t="s">
        <v>342</v>
      </c>
      <c r="L235" s="32"/>
      <c r="M235" s="139" t="s">
        <v>1</v>
      </c>
      <c r="N235" s="140" t="s">
        <v>43</v>
      </c>
      <c r="P235" s="141">
        <f t="shared" si="21"/>
        <v>0</v>
      </c>
      <c r="Q235" s="141">
        <v>3.8999999999999999E-4</v>
      </c>
      <c r="R235" s="141">
        <f t="shared" si="22"/>
        <v>0.15787200000000001</v>
      </c>
      <c r="S235" s="141">
        <v>0</v>
      </c>
      <c r="T235" s="142">
        <f t="shared" si="23"/>
        <v>0</v>
      </c>
      <c r="AR235" s="143" t="s">
        <v>319</v>
      </c>
      <c r="AT235" s="143" t="s">
        <v>178</v>
      </c>
      <c r="AU235" s="143" t="s">
        <v>88</v>
      </c>
      <c r="AY235" s="17" t="s">
        <v>176</v>
      </c>
      <c r="BE235" s="144">
        <f t="shared" si="24"/>
        <v>0</v>
      </c>
      <c r="BF235" s="144">
        <f t="shared" si="25"/>
        <v>0</v>
      </c>
      <c r="BG235" s="144">
        <f t="shared" si="26"/>
        <v>0</v>
      </c>
      <c r="BH235" s="144">
        <f t="shared" si="27"/>
        <v>0</v>
      </c>
      <c r="BI235" s="144">
        <f t="shared" si="28"/>
        <v>0</v>
      </c>
      <c r="BJ235" s="17" t="s">
        <v>86</v>
      </c>
      <c r="BK235" s="144">
        <f t="shared" si="29"/>
        <v>0</v>
      </c>
      <c r="BL235" s="17" t="s">
        <v>319</v>
      </c>
      <c r="BM235" s="143" t="s">
        <v>6600</v>
      </c>
    </row>
    <row r="236" spans="2:65" s="1" customFormat="1" ht="24.2" customHeight="1">
      <c r="B236" s="32"/>
      <c r="C236" s="132" t="s">
        <v>797</v>
      </c>
      <c r="D236" s="132" t="s">
        <v>178</v>
      </c>
      <c r="E236" s="133" t="s">
        <v>6601</v>
      </c>
      <c r="F236" s="134" t="s">
        <v>5639</v>
      </c>
      <c r="G236" s="135" t="s">
        <v>298</v>
      </c>
      <c r="H236" s="136">
        <v>284.89999999999998</v>
      </c>
      <c r="I236" s="137"/>
      <c r="J236" s="138">
        <f t="shared" si="20"/>
        <v>0</v>
      </c>
      <c r="K236" s="134" t="s">
        <v>342</v>
      </c>
      <c r="L236" s="32"/>
      <c r="M236" s="139" t="s">
        <v>1</v>
      </c>
      <c r="N236" s="140" t="s">
        <v>43</v>
      </c>
      <c r="P236" s="141">
        <f t="shared" si="21"/>
        <v>0</v>
      </c>
      <c r="Q236" s="141">
        <v>3.8999999999999999E-4</v>
      </c>
      <c r="R236" s="141">
        <f t="shared" si="22"/>
        <v>0.11111099999999999</v>
      </c>
      <c r="S236" s="141">
        <v>0</v>
      </c>
      <c r="T236" s="142">
        <f t="shared" si="23"/>
        <v>0</v>
      </c>
      <c r="AR236" s="143" t="s">
        <v>319</v>
      </c>
      <c r="AT236" s="143" t="s">
        <v>178</v>
      </c>
      <c r="AU236" s="143" t="s">
        <v>88</v>
      </c>
      <c r="AY236" s="17" t="s">
        <v>176</v>
      </c>
      <c r="BE236" s="144">
        <f t="shared" si="24"/>
        <v>0</v>
      </c>
      <c r="BF236" s="144">
        <f t="shared" si="25"/>
        <v>0</v>
      </c>
      <c r="BG236" s="144">
        <f t="shared" si="26"/>
        <v>0</v>
      </c>
      <c r="BH236" s="144">
        <f t="shared" si="27"/>
        <v>0</v>
      </c>
      <c r="BI236" s="144">
        <f t="shared" si="28"/>
        <v>0</v>
      </c>
      <c r="BJ236" s="17" t="s">
        <v>86</v>
      </c>
      <c r="BK236" s="144">
        <f t="shared" si="29"/>
        <v>0</v>
      </c>
      <c r="BL236" s="17" t="s">
        <v>319</v>
      </c>
      <c r="BM236" s="143" t="s">
        <v>6602</v>
      </c>
    </row>
    <row r="237" spans="2:65" s="1" customFormat="1" ht="24.2" customHeight="1">
      <c r="B237" s="32"/>
      <c r="C237" s="132" t="s">
        <v>801</v>
      </c>
      <c r="D237" s="132" t="s">
        <v>178</v>
      </c>
      <c r="E237" s="133" t="s">
        <v>6603</v>
      </c>
      <c r="F237" s="134" t="s">
        <v>5643</v>
      </c>
      <c r="G237" s="135" t="s">
        <v>298</v>
      </c>
      <c r="H237" s="136">
        <v>528</v>
      </c>
      <c r="I237" s="137"/>
      <c r="J237" s="138">
        <f t="shared" si="20"/>
        <v>0</v>
      </c>
      <c r="K237" s="134" t="s">
        <v>342</v>
      </c>
      <c r="L237" s="32"/>
      <c r="M237" s="139" t="s">
        <v>1</v>
      </c>
      <c r="N237" s="140" t="s">
        <v>43</v>
      </c>
      <c r="P237" s="141">
        <f t="shared" si="21"/>
        <v>0</v>
      </c>
      <c r="Q237" s="141">
        <v>3.8999999999999999E-4</v>
      </c>
      <c r="R237" s="141">
        <f t="shared" si="22"/>
        <v>0.20591999999999999</v>
      </c>
      <c r="S237" s="141">
        <v>0</v>
      </c>
      <c r="T237" s="142">
        <f t="shared" si="23"/>
        <v>0</v>
      </c>
      <c r="AR237" s="143" t="s">
        <v>319</v>
      </c>
      <c r="AT237" s="143" t="s">
        <v>178</v>
      </c>
      <c r="AU237" s="143" t="s">
        <v>88</v>
      </c>
      <c r="AY237" s="17" t="s">
        <v>176</v>
      </c>
      <c r="BE237" s="144">
        <f t="shared" si="24"/>
        <v>0</v>
      </c>
      <c r="BF237" s="144">
        <f t="shared" si="25"/>
        <v>0</v>
      </c>
      <c r="BG237" s="144">
        <f t="shared" si="26"/>
        <v>0</v>
      </c>
      <c r="BH237" s="144">
        <f t="shared" si="27"/>
        <v>0</v>
      </c>
      <c r="BI237" s="144">
        <f t="shared" si="28"/>
        <v>0</v>
      </c>
      <c r="BJ237" s="17" t="s">
        <v>86</v>
      </c>
      <c r="BK237" s="144">
        <f t="shared" si="29"/>
        <v>0</v>
      </c>
      <c r="BL237" s="17" t="s">
        <v>319</v>
      </c>
      <c r="BM237" s="143" t="s">
        <v>6604</v>
      </c>
    </row>
    <row r="238" spans="2:65" s="1" customFormat="1" ht="24.2" customHeight="1">
      <c r="B238" s="32"/>
      <c r="C238" s="132" t="s">
        <v>805</v>
      </c>
      <c r="D238" s="132" t="s">
        <v>178</v>
      </c>
      <c r="E238" s="133" t="s">
        <v>6605</v>
      </c>
      <c r="F238" s="134" t="s">
        <v>5646</v>
      </c>
      <c r="G238" s="135" t="s">
        <v>298</v>
      </c>
      <c r="H238" s="136">
        <v>143</v>
      </c>
      <c r="I238" s="137"/>
      <c r="J238" s="138">
        <f t="shared" si="20"/>
        <v>0</v>
      </c>
      <c r="K238" s="134" t="s">
        <v>342</v>
      </c>
      <c r="L238" s="32"/>
      <c r="M238" s="139" t="s">
        <v>1</v>
      </c>
      <c r="N238" s="140" t="s">
        <v>43</v>
      </c>
      <c r="P238" s="141">
        <f t="shared" si="21"/>
        <v>0</v>
      </c>
      <c r="Q238" s="141">
        <v>3.8999999999999999E-4</v>
      </c>
      <c r="R238" s="141">
        <f t="shared" si="22"/>
        <v>5.577E-2</v>
      </c>
      <c r="S238" s="141">
        <v>0</v>
      </c>
      <c r="T238" s="142">
        <f t="shared" si="23"/>
        <v>0</v>
      </c>
      <c r="AR238" s="143" t="s">
        <v>319</v>
      </c>
      <c r="AT238" s="143" t="s">
        <v>178</v>
      </c>
      <c r="AU238" s="143" t="s">
        <v>88</v>
      </c>
      <c r="AY238" s="17" t="s">
        <v>176</v>
      </c>
      <c r="BE238" s="144">
        <f t="shared" si="24"/>
        <v>0</v>
      </c>
      <c r="BF238" s="144">
        <f t="shared" si="25"/>
        <v>0</v>
      </c>
      <c r="BG238" s="144">
        <f t="shared" si="26"/>
        <v>0</v>
      </c>
      <c r="BH238" s="144">
        <f t="shared" si="27"/>
        <v>0</v>
      </c>
      <c r="BI238" s="144">
        <f t="shared" si="28"/>
        <v>0</v>
      </c>
      <c r="BJ238" s="17" t="s">
        <v>86</v>
      </c>
      <c r="BK238" s="144">
        <f t="shared" si="29"/>
        <v>0</v>
      </c>
      <c r="BL238" s="17" t="s">
        <v>319</v>
      </c>
      <c r="BM238" s="143" t="s">
        <v>6606</v>
      </c>
    </row>
    <row r="239" spans="2:65" s="1" customFormat="1" ht="24.2" customHeight="1">
      <c r="B239" s="32"/>
      <c r="C239" s="132" t="s">
        <v>809</v>
      </c>
      <c r="D239" s="132" t="s">
        <v>178</v>
      </c>
      <c r="E239" s="133" t="s">
        <v>6607</v>
      </c>
      <c r="F239" s="134" t="s">
        <v>5649</v>
      </c>
      <c r="G239" s="135" t="s">
        <v>298</v>
      </c>
      <c r="H239" s="136">
        <v>27.5</v>
      </c>
      <c r="I239" s="137"/>
      <c r="J239" s="138">
        <f t="shared" si="20"/>
        <v>0</v>
      </c>
      <c r="K239" s="134" t="s">
        <v>342</v>
      </c>
      <c r="L239" s="32"/>
      <c r="M239" s="139" t="s">
        <v>1</v>
      </c>
      <c r="N239" s="140" t="s">
        <v>43</v>
      </c>
      <c r="P239" s="141">
        <f t="shared" si="21"/>
        <v>0</v>
      </c>
      <c r="Q239" s="141">
        <v>3.8999999999999999E-4</v>
      </c>
      <c r="R239" s="141">
        <f t="shared" si="22"/>
        <v>1.0725E-2</v>
      </c>
      <c r="S239" s="141">
        <v>0</v>
      </c>
      <c r="T239" s="142">
        <f t="shared" si="23"/>
        <v>0</v>
      </c>
      <c r="AR239" s="143" t="s">
        <v>319</v>
      </c>
      <c r="AT239" s="143" t="s">
        <v>178</v>
      </c>
      <c r="AU239" s="143" t="s">
        <v>88</v>
      </c>
      <c r="AY239" s="17" t="s">
        <v>176</v>
      </c>
      <c r="BE239" s="144">
        <f t="shared" si="24"/>
        <v>0</v>
      </c>
      <c r="BF239" s="144">
        <f t="shared" si="25"/>
        <v>0</v>
      </c>
      <c r="BG239" s="144">
        <f t="shared" si="26"/>
        <v>0</v>
      </c>
      <c r="BH239" s="144">
        <f t="shared" si="27"/>
        <v>0</v>
      </c>
      <c r="BI239" s="144">
        <f t="shared" si="28"/>
        <v>0</v>
      </c>
      <c r="BJ239" s="17" t="s">
        <v>86</v>
      </c>
      <c r="BK239" s="144">
        <f t="shared" si="29"/>
        <v>0</v>
      </c>
      <c r="BL239" s="17" t="s">
        <v>319</v>
      </c>
      <c r="BM239" s="143" t="s">
        <v>6608</v>
      </c>
    </row>
    <row r="240" spans="2:65" s="12" customFormat="1" ht="11.25">
      <c r="B240" s="145"/>
      <c r="D240" s="146" t="s">
        <v>185</v>
      </c>
      <c r="E240" s="147" t="s">
        <v>1</v>
      </c>
      <c r="F240" s="148" t="s">
        <v>6609</v>
      </c>
      <c r="H240" s="149">
        <v>27.5</v>
      </c>
      <c r="I240" s="150"/>
      <c r="L240" s="145"/>
      <c r="M240" s="151"/>
      <c r="T240" s="152"/>
      <c r="AT240" s="147" t="s">
        <v>185</v>
      </c>
      <c r="AU240" s="147" t="s">
        <v>88</v>
      </c>
      <c r="AV240" s="12" t="s">
        <v>88</v>
      </c>
      <c r="AW240" s="12" t="s">
        <v>33</v>
      </c>
      <c r="AX240" s="12" t="s">
        <v>78</v>
      </c>
      <c r="AY240" s="147" t="s">
        <v>176</v>
      </c>
    </row>
    <row r="241" spans="2:65" s="13" customFormat="1" ht="11.25">
      <c r="B241" s="153"/>
      <c r="D241" s="146" t="s">
        <v>185</v>
      </c>
      <c r="E241" s="154" t="s">
        <v>1</v>
      </c>
      <c r="F241" s="155" t="s">
        <v>187</v>
      </c>
      <c r="H241" s="156">
        <v>27.5</v>
      </c>
      <c r="I241" s="157"/>
      <c r="L241" s="153"/>
      <c r="M241" s="158"/>
      <c r="T241" s="159"/>
      <c r="AT241" s="154" t="s">
        <v>185</v>
      </c>
      <c r="AU241" s="154" t="s">
        <v>88</v>
      </c>
      <c r="AV241" s="13" t="s">
        <v>183</v>
      </c>
      <c r="AW241" s="13" t="s">
        <v>33</v>
      </c>
      <c r="AX241" s="13" t="s">
        <v>86</v>
      </c>
      <c r="AY241" s="154" t="s">
        <v>176</v>
      </c>
    </row>
    <row r="242" spans="2:65" s="11" customFormat="1" ht="22.9" customHeight="1">
      <c r="B242" s="120"/>
      <c r="D242" s="121" t="s">
        <v>77</v>
      </c>
      <c r="E242" s="130" t="s">
        <v>5660</v>
      </c>
      <c r="F242" s="130" t="s">
        <v>5661</v>
      </c>
      <c r="I242" s="123"/>
      <c r="J242" s="131">
        <f>BK242</f>
        <v>0</v>
      </c>
      <c r="L242" s="120"/>
      <c r="M242" s="125"/>
      <c r="P242" s="126">
        <f>SUM(P243:P315)</f>
        <v>0</v>
      </c>
      <c r="R242" s="126">
        <f>SUM(R243:R315)</f>
        <v>1.2378899999999999</v>
      </c>
      <c r="T242" s="127">
        <f>SUM(T243:T315)</f>
        <v>0</v>
      </c>
      <c r="AR242" s="121" t="s">
        <v>88</v>
      </c>
      <c r="AT242" s="128" t="s">
        <v>77</v>
      </c>
      <c r="AU242" s="128" t="s">
        <v>86</v>
      </c>
      <c r="AY242" s="121" t="s">
        <v>176</v>
      </c>
      <c r="BK242" s="129">
        <f>SUM(BK243:BK315)</f>
        <v>0</v>
      </c>
    </row>
    <row r="243" spans="2:65" s="1" customFormat="1" ht="24.2" customHeight="1">
      <c r="B243" s="32"/>
      <c r="C243" s="132" t="s">
        <v>815</v>
      </c>
      <c r="D243" s="132" t="s">
        <v>178</v>
      </c>
      <c r="E243" s="133" t="s">
        <v>5662</v>
      </c>
      <c r="F243" s="134" t="s">
        <v>5663</v>
      </c>
      <c r="G243" s="135" t="s">
        <v>5474</v>
      </c>
      <c r="H243" s="136">
        <v>16</v>
      </c>
      <c r="I243" s="137"/>
      <c r="J243" s="138">
        <f>ROUND(I243*H243,2)</f>
        <v>0</v>
      </c>
      <c r="K243" s="134" t="s">
        <v>207</v>
      </c>
      <c r="L243" s="32"/>
      <c r="M243" s="139" t="s">
        <v>1</v>
      </c>
      <c r="N243" s="140" t="s">
        <v>43</v>
      </c>
      <c r="P243" s="141">
        <f>O243*H243</f>
        <v>0</v>
      </c>
      <c r="Q243" s="141">
        <v>9.3900000000000008E-3</v>
      </c>
      <c r="R243" s="141">
        <f>Q243*H243</f>
        <v>0.15024000000000001</v>
      </c>
      <c r="S243" s="141">
        <v>0</v>
      </c>
      <c r="T243" s="142">
        <f>S243*H243</f>
        <v>0</v>
      </c>
      <c r="AR243" s="143" t="s">
        <v>319</v>
      </c>
      <c r="AT243" s="143" t="s">
        <v>178</v>
      </c>
      <c r="AU243" s="143" t="s">
        <v>88</v>
      </c>
      <c r="AY243" s="17" t="s">
        <v>176</v>
      </c>
      <c r="BE243" s="144">
        <f>IF(N243="základní",J243,0)</f>
        <v>0</v>
      </c>
      <c r="BF243" s="144">
        <f>IF(N243="snížená",J243,0)</f>
        <v>0</v>
      </c>
      <c r="BG243" s="144">
        <f>IF(N243="zákl. přenesená",J243,0)</f>
        <v>0</v>
      </c>
      <c r="BH243" s="144">
        <f>IF(N243="sníž. přenesená",J243,0)</f>
        <v>0</v>
      </c>
      <c r="BI243" s="144">
        <f>IF(N243="nulová",J243,0)</f>
        <v>0</v>
      </c>
      <c r="BJ243" s="17" t="s">
        <v>86</v>
      </c>
      <c r="BK243" s="144">
        <f>ROUND(I243*H243,2)</f>
        <v>0</v>
      </c>
      <c r="BL243" s="17" t="s">
        <v>319</v>
      </c>
      <c r="BM243" s="143" t="s">
        <v>6610</v>
      </c>
    </row>
    <row r="244" spans="2:65" s="12" customFormat="1" ht="11.25">
      <c r="B244" s="145"/>
      <c r="D244" s="146" t="s">
        <v>185</v>
      </c>
      <c r="E244" s="147" t="s">
        <v>1</v>
      </c>
      <c r="F244" s="148" t="s">
        <v>6611</v>
      </c>
      <c r="H244" s="149">
        <v>16</v>
      </c>
      <c r="I244" s="150"/>
      <c r="L244" s="145"/>
      <c r="M244" s="151"/>
      <c r="T244" s="152"/>
      <c r="AT244" s="147" t="s">
        <v>185</v>
      </c>
      <c r="AU244" s="147" t="s">
        <v>88</v>
      </c>
      <c r="AV244" s="12" t="s">
        <v>88</v>
      </c>
      <c r="AW244" s="12" t="s">
        <v>33</v>
      </c>
      <c r="AX244" s="12" t="s">
        <v>86</v>
      </c>
      <c r="AY244" s="147" t="s">
        <v>176</v>
      </c>
    </row>
    <row r="245" spans="2:65" s="1" customFormat="1" ht="24.2" customHeight="1">
      <c r="B245" s="32"/>
      <c r="C245" s="132" t="s">
        <v>825</v>
      </c>
      <c r="D245" s="132" t="s">
        <v>178</v>
      </c>
      <c r="E245" s="133" t="s">
        <v>5665</v>
      </c>
      <c r="F245" s="134" t="s">
        <v>5666</v>
      </c>
      <c r="G245" s="135" t="s">
        <v>5474</v>
      </c>
      <c r="H245" s="136">
        <v>5</v>
      </c>
      <c r="I245" s="137"/>
      <c r="J245" s="138">
        <f t="shared" ref="J245:J260" si="30">ROUND(I245*H245,2)</f>
        <v>0</v>
      </c>
      <c r="K245" s="134" t="s">
        <v>207</v>
      </c>
      <c r="L245" s="32"/>
      <c r="M245" s="139" t="s">
        <v>1</v>
      </c>
      <c r="N245" s="140" t="s">
        <v>43</v>
      </c>
      <c r="P245" s="141">
        <f t="shared" ref="P245:P260" si="31">O245*H245</f>
        <v>0</v>
      </c>
      <c r="Q245" s="141">
        <v>1.149E-2</v>
      </c>
      <c r="R245" s="141">
        <f t="shared" ref="R245:R260" si="32">Q245*H245</f>
        <v>5.7450000000000001E-2</v>
      </c>
      <c r="S245" s="141">
        <v>0</v>
      </c>
      <c r="T245" s="142">
        <f t="shared" ref="T245:T260" si="33">S245*H245</f>
        <v>0</v>
      </c>
      <c r="AR245" s="143" t="s">
        <v>319</v>
      </c>
      <c r="AT245" s="143" t="s">
        <v>178</v>
      </c>
      <c r="AU245" s="143" t="s">
        <v>88</v>
      </c>
      <c r="AY245" s="17" t="s">
        <v>176</v>
      </c>
      <c r="BE245" s="144">
        <f t="shared" ref="BE245:BE260" si="34">IF(N245="základní",J245,0)</f>
        <v>0</v>
      </c>
      <c r="BF245" s="144">
        <f t="shared" ref="BF245:BF260" si="35">IF(N245="snížená",J245,0)</f>
        <v>0</v>
      </c>
      <c r="BG245" s="144">
        <f t="shared" ref="BG245:BG260" si="36">IF(N245="zákl. přenesená",J245,0)</f>
        <v>0</v>
      </c>
      <c r="BH245" s="144">
        <f t="shared" ref="BH245:BH260" si="37">IF(N245="sníž. přenesená",J245,0)</f>
        <v>0</v>
      </c>
      <c r="BI245" s="144">
        <f t="shared" ref="BI245:BI260" si="38">IF(N245="nulová",J245,0)</f>
        <v>0</v>
      </c>
      <c r="BJ245" s="17" t="s">
        <v>86</v>
      </c>
      <c r="BK245" s="144">
        <f t="shared" ref="BK245:BK260" si="39">ROUND(I245*H245,2)</f>
        <v>0</v>
      </c>
      <c r="BL245" s="17" t="s">
        <v>319</v>
      </c>
      <c r="BM245" s="143" t="s">
        <v>6612</v>
      </c>
    </row>
    <row r="246" spans="2:65" s="1" customFormat="1" ht="24.2" customHeight="1">
      <c r="B246" s="32"/>
      <c r="C246" s="132" t="s">
        <v>830</v>
      </c>
      <c r="D246" s="132" t="s">
        <v>178</v>
      </c>
      <c r="E246" s="133" t="s">
        <v>5673</v>
      </c>
      <c r="F246" s="134" t="s">
        <v>5674</v>
      </c>
      <c r="G246" s="135" t="s">
        <v>5474</v>
      </c>
      <c r="H246" s="136">
        <v>4</v>
      </c>
      <c r="I246" s="137"/>
      <c r="J246" s="138">
        <f t="shared" si="30"/>
        <v>0</v>
      </c>
      <c r="K246" s="134" t="s">
        <v>207</v>
      </c>
      <c r="L246" s="32"/>
      <c r="M246" s="139" t="s">
        <v>1</v>
      </c>
      <c r="N246" s="140" t="s">
        <v>43</v>
      </c>
      <c r="P246" s="141">
        <f t="shared" si="31"/>
        <v>0</v>
      </c>
      <c r="Q246" s="141">
        <v>1.736E-2</v>
      </c>
      <c r="R246" s="141">
        <f t="shared" si="32"/>
        <v>6.9440000000000002E-2</v>
      </c>
      <c r="S246" s="141">
        <v>0</v>
      </c>
      <c r="T246" s="142">
        <f t="shared" si="33"/>
        <v>0</v>
      </c>
      <c r="AR246" s="143" t="s">
        <v>319</v>
      </c>
      <c r="AT246" s="143" t="s">
        <v>178</v>
      </c>
      <c r="AU246" s="143" t="s">
        <v>88</v>
      </c>
      <c r="AY246" s="17" t="s">
        <v>176</v>
      </c>
      <c r="BE246" s="144">
        <f t="shared" si="34"/>
        <v>0</v>
      </c>
      <c r="BF246" s="144">
        <f t="shared" si="35"/>
        <v>0</v>
      </c>
      <c r="BG246" s="144">
        <f t="shared" si="36"/>
        <v>0</v>
      </c>
      <c r="BH246" s="144">
        <f t="shared" si="37"/>
        <v>0</v>
      </c>
      <c r="BI246" s="144">
        <f t="shared" si="38"/>
        <v>0</v>
      </c>
      <c r="BJ246" s="17" t="s">
        <v>86</v>
      </c>
      <c r="BK246" s="144">
        <f t="shared" si="39"/>
        <v>0</v>
      </c>
      <c r="BL246" s="17" t="s">
        <v>319</v>
      </c>
      <c r="BM246" s="143" t="s">
        <v>6613</v>
      </c>
    </row>
    <row r="247" spans="2:65" s="1" customFormat="1" ht="24.2" customHeight="1">
      <c r="B247" s="32"/>
      <c r="C247" s="132" t="s">
        <v>834</v>
      </c>
      <c r="D247" s="132" t="s">
        <v>178</v>
      </c>
      <c r="E247" s="133" t="s">
        <v>5680</v>
      </c>
      <c r="F247" s="134" t="s">
        <v>5681</v>
      </c>
      <c r="G247" s="135" t="s">
        <v>5474</v>
      </c>
      <c r="H247" s="136">
        <v>3</v>
      </c>
      <c r="I247" s="137"/>
      <c r="J247" s="138">
        <f t="shared" si="30"/>
        <v>0</v>
      </c>
      <c r="K247" s="134" t="s">
        <v>207</v>
      </c>
      <c r="L247" s="32"/>
      <c r="M247" s="139" t="s">
        <v>1</v>
      </c>
      <c r="N247" s="140" t="s">
        <v>43</v>
      </c>
      <c r="P247" s="141">
        <f t="shared" si="31"/>
        <v>0</v>
      </c>
      <c r="Q247" s="141">
        <v>2.5250000000000002E-2</v>
      </c>
      <c r="R247" s="141">
        <f t="shared" si="32"/>
        <v>7.5750000000000012E-2</v>
      </c>
      <c r="S247" s="141">
        <v>0</v>
      </c>
      <c r="T247" s="142">
        <f t="shared" si="33"/>
        <v>0</v>
      </c>
      <c r="AR247" s="143" t="s">
        <v>319</v>
      </c>
      <c r="AT247" s="143" t="s">
        <v>178</v>
      </c>
      <c r="AU247" s="143" t="s">
        <v>88</v>
      </c>
      <c r="AY247" s="17" t="s">
        <v>176</v>
      </c>
      <c r="BE247" s="144">
        <f t="shared" si="34"/>
        <v>0</v>
      </c>
      <c r="BF247" s="144">
        <f t="shared" si="35"/>
        <v>0</v>
      </c>
      <c r="BG247" s="144">
        <f t="shared" si="36"/>
        <v>0</v>
      </c>
      <c r="BH247" s="144">
        <f t="shared" si="37"/>
        <v>0</v>
      </c>
      <c r="BI247" s="144">
        <f t="shared" si="38"/>
        <v>0</v>
      </c>
      <c r="BJ247" s="17" t="s">
        <v>86</v>
      </c>
      <c r="BK247" s="144">
        <f t="shared" si="39"/>
        <v>0</v>
      </c>
      <c r="BL247" s="17" t="s">
        <v>319</v>
      </c>
      <c r="BM247" s="143" t="s">
        <v>6614</v>
      </c>
    </row>
    <row r="248" spans="2:65" s="1" customFormat="1" ht="24.2" customHeight="1">
      <c r="B248" s="32"/>
      <c r="C248" s="132" t="s">
        <v>838</v>
      </c>
      <c r="D248" s="132" t="s">
        <v>178</v>
      </c>
      <c r="E248" s="133" t="s">
        <v>5683</v>
      </c>
      <c r="F248" s="134" t="s">
        <v>5684</v>
      </c>
      <c r="G248" s="135" t="s">
        <v>5474</v>
      </c>
      <c r="H248" s="136">
        <v>1</v>
      </c>
      <c r="I248" s="137"/>
      <c r="J248" s="138">
        <f t="shared" si="30"/>
        <v>0</v>
      </c>
      <c r="K248" s="134" t="s">
        <v>207</v>
      </c>
      <c r="L248" s="32"/>
      <c r="M248" s="139" t="s">
        <v>1</v>
      </c>
      <c r="N248" s="140" t="s">
        <v>43</v>
      </c>
      <c r="P248" s="141">
        <f t="shared" si="31"/>
        <v>0</v>
      </c>
      <c r="Q248" s="141">
        <v>2.9739999999999999E-2</v>
      </c>
      <c r="R248" s="141">
        <f t="shared" si="32"/>
        <v>2.9739999999999999E-2</v>
      </c>
      <c r="S248" s="141">
        <v>0</v>
      </c>
      <c r="T248" s="142">
        <f t="shared" si="33"/>
        <v>0</v>
      </c>
      <c r="AR248" s="143" t="s">
        <v>319</v>
      </c>
      <c r="AT248" s="143" t="s">
        <v>178</v>
      </c>
      <c r="AU248" s="143" t="s">
        <v>88</v>
      </c>
      <c r="AY248" s="17" t="s">
        <v>176</v>
      </c>
      <c r="BE248" s="144">
        <f t="shared" si="34"/>
        <v>0</v>
      </c>
      <c r="BF248" s="144">
        <f t="shared" si="35"/>
        <v>0</v>
      </c>
      <c r="BG248" s="144">
        <f t="shared" si="36"/>
        <v>0</v>
      </c>
      <c r="BH248" s="144">
        <f t="shared" si="37"/>
        <v>0</v>
      </c>
      <c r="BI248" s="144">
        <f t="shared" si="38"/>
        <v>0</v>
      </c>
      <c r="BJ248" s="17" t="s">
        <v>86</v>
      </c>
      <c r="BK248" s="144">
        <f t="shared" si="39"/>
        <v>0</v>
      </c>
      <c r="BL248" s="17" t="s">
        <v>319</v>
      </c>
      <c r="BM248" s="143" t="s">
        <v>6615</v>
      </c>
    </row>
    <row r="249" spans="2:65" s="1" customFormat="1" ht="24.2" customHeight="1">
      <c r="B249" s="32"/>
      <c r="C249" s="132" t="s">
        <v>844</v>
      </c>
      <c r="D249" s="132" t="s">
        <v>178</v>
      </c>
      <c r="E249" s="133" t="s">
        <v>5689</v>
      </c>
      <c r="F249" s="134" t="s">
        <v>5690</v>
      </c>
      <c r="G249" s="135" t="s">
        <v>5474</v>
      </c>
      <c r="H249" s="136">
        <v>1</v>
      </c>
      <c r="I249" s="137"/>
      <c r="J249" s="138">
        <f t="shared" si="30"/>
        <v>0</v>
      </c>
      <c r="K249" s="134" t="s">
        <v>207</v>
      </c>
      <c r="L249" s="32"/>
      <c r="M249" s="139" t="s">
        <v>1</v>
      </c>
      <c r="N249" s="140" t="s">
        <v>43</v>
      </c>
      <c r="P249" s="141">
        <f t="shared" si="31"/>
        <v>0</v>
      </c>
      <c r="Q249" s="141">
        <v>5.731E-2</v>
      </c>
      <c r="R249" s="141">
        <f t="shared" si="32"/>
        <v>5.731E-2</v>
      </c>
      <c r="S249" s="141">
        <v>0</v>
      </c>
      <c r="T249" s="142">
        <f t="shared" si="33"/>
        <v>0</v>
      </c>
      <c r="AR249" s="143" t="s">
        <v>319</v>
      </c>
      <c r="AT249" s="143" t="s">
        <v>178</v>
      </c>
      <c r="AU249" s="143" t="s">
        <v>88</v>
      </c>
      <c r="AY249" s="17" t="s">
        <v>176</v>
      </c>
      <c r="BE249" s="144">
        <f t="shared" si="34"/>
        <v>0</v>
      </c>
      <c r="BF249" s="144">
        <f t="shared" si="35"/>
        <v>0</v>
      </c>
      <c r="BG249" s="144">
        <f t="shared" si="36"/>
        <v>0</v>
      </c>
      <c r="BH249" s="144">
        <f t="shared" si="37"/>
        <v>0</v>
      </c>
      <c r="BI249" s="144">
        <f t="shared" si="38"/>
        <v>0</v>
      </c>
      <c r="BJ249" s="17" t="s">
        <v>86</v>
      </c>
      <c r="BK249" s="144">
        <f t="shared" si="39"/>
        <v>0</v>
      </c>
      <c r="BL249" s="17" t="s">
        <v>319</v>
      </c>
      <c r="BM249" s="143" t="s">
        <v>6616</v>
      </c>
    </row>
    <row r="250" spans="2:65" s="1" customFormat="1" ht="24.2" customHeight="1">
      <c r="B250" s="32"/>
      <c r="C250" s="132" t="s">
        <v>848</v>
      </c>
      <c r="D250" s="132" t="s">
        <v>178</v>
      </c>
      <c r="E250" s="133" t="s">
        <v>6617</v>
      </c>
      <c r="F250" s="134" t="s">
        <v>6618</v>
      </c>
      <c r="G250" s="135" t="s">
        <v>5474</v>
      </c>
      <c r="H250" s="136">
        <v>1</v>
      </c>
      <c r="I250" s="137"/>
      <c r="J250" s="138">
        <f t="shared" si="30"/>
        <v>0</v>
      </c>
      <c r="K250" s="134" t="s">
        <v>207</v>
      </c>
      <c r="L250" s="32"/>
      <c r="M250" s="139" t="s">
        <v>1</v>
      </c>
      <c r="N250" s="140" t="s">
        <v>43</v>
      </c>
      <c r="P250" s="141">
        <f t="shared" si="31"/>
        <v>0</v>
      </c>
      <c r="Q250" s="141">
        <v>8.6599999999999993E-3</v>
      </c>
      <c r="R250" s="141">
        <f t="shared" si="32"/>
        <v>8.6599999999999993E-3</v>
      </c>
      <c r="S250" s="141">
        <v>0</v>
      </c>
      <c r="T250" s="142">
        <f t="shared" si="33"/>
        <v>0</v>
      </c>
      <c r="AR250" s="143" t="s">
        <v>319</v>
      </c>
      <c r="AT250" s="143" t="s">
        <v>178</v>
      </c>
      <c r="AU250" s="143" t="s">
        <v>88</v>
      </c>
      <c r="AY250" s="17" t="s">
        <v>176</v>
      </c>
      <c r="BE250" s="144">
        <f t="shared" si="34"/>
        <v>0</v>
      </c>
      <c r="BF250" s="144">
        <f t="shared" si="35"/>
        <v>0</v>
      </c>
      <c r="BG250" s="144">
        <f t="shared" si="36"/>
        <v>0</v>
      </c>
      <c r="BH250" s="144">
        <f t="shared" si="37"/>
        <v>0</v>
      </c>
      <c r="BI250" s="144">
        <f t="shared" si="38"/>
        <v>0</v>
      </c>
      <c r="BJ250" s="17" t="s">
        <v>86</v>
      </c>
      <c r="BK250" s="144">
        <f t="shared" si="39"/>
        <v>0</v>
      </c>
      <c r="BL250" s="17" t="s">
        <v>319</v>
      </c>
      <c r="BM250" s="143" t="s">
        <v>6619</v>
      </c>
    </row>
    <row r="251" spans="2:65" s="1" customFormat="1" ht="24.2" customHeight="1">
      <c r="B251" s="32"/>
      <c r="C251" s="132" t="s">
        <v>852</v>
      </c>
      <c r="D251" s="132" t="s">
        <v>178</v>
      </c>
      <c r="E251" s="133" t="s">
        <v>6620</v>
      </c>
      <c r="F251" s="134" t="s">
        <v>6621</v>
      </c>
      <c r="G251" s="135" t="s">
        <v>5474</v>
      </c>
      <c r="H251" s="136">
        <v>2</v>
      </c>
      <c r="I251" s="137"/>
      <c r="J251" s="138">
        <f t="shared" si="30"/>
        <v>0</v>
      </c>
      <c r="K251" s="134" t="s">
        <v>207</v>
      </c>
      <c r="L251" s="32"/>
      <c r="M251" s="139" t="s">
        <v>1</v>
      </c>
      <c r="N251" s="140" t="s">
        <v>43</v>
      </c>
      <c r="P251" s="141">
        <f t="shared" si="31"/>
        <v>0</v>
      </c>
      <c r="Q251" s="141">
        <v>1.626E-2</v>
      </c>
      <c r="R251" s="141">
        <f t="shared" si="32"/>
        <v>3.252E-2</v>
      </c>
      <c r="S251" s="141">
        <v>0</v>
      </c>
      <c r="T251" s="142">
        <f t="shared" si="33"/>
        <v>0</v>
      </c>
      <c r="AR251" s="143" t="s">
        <v>319</v>
      </c>
      <c r="AT251" s="143" t="s">
        <v>178</v>
      </c>
      <c r="AU251" s="143" t="s">
        <v>88</v>
      </c>
      <c r="AY251" s="17" t="s">
        <v>176</v>
      </c>
      <c r="BE251" s="144">
        <f t="shared" si="34"/>
        <v>0</v>
      </c>
      <c r="BF251" s="144">
        <f t="shared" si="35"/>
        <v>0</v>
      </c>
      <c r="BG251" s="144">
        <f t="shared" si="36"/>
        <v>0</v>
      </c>
      <c r="BH251" s="144">
        <f t="shared" si="37"/>
        <v>0</v>
      </c>
      <c r="BI251" s="144">
        <f t="shared" si="38"/>
        <v>0</v>
      </c>
      <c r="BJ251" s="17" t="s">
        <v>86</v>
      </c>
      <c r="BK251" s="144">
        <f t="shared" si="39"/>
        <v>0</v>
      </c>
      <c r="BL251" s="17" t="s">
        <v>319</v>
      </c>
      <c r="BM251" s="143" t="s">
        <v>6622</v>
      </c>
    </row>
    <row r="252" spans="2:65" s="1" customFormat="1" ht="24.2" customHeight="1">
      <c r="B252" s="32"/>
      <c r="C252" s="132" t="s">
        <v>856</v>
      </c>
      <c r="D252" s="132" t="s">
        <v>178</v>
      </c>
      <c r="E252" s="133" t="s">
        <v>5698</v>
      </c>
      <c r="F252" s="134" t="s">
        <v>5699</v>
      </c>
      <c r="G252" s="135" t="s">
        <v>5474</v>
      </c>
      <c r="H252" s="136">
        <v>3</v>
      </c>
      <c r="I252" s="137"/>
      <c r="J252" s="138">
        <f t="shared" si="30"/>
        <v>0</v>
      </c>
      <c r="K252" s="134" t="s">
        <v>207</v>
      </c>
      <c r="L252" s="32"/>
      <c r="M252" s="139" t="s">
        <v>1</v>
      </c>
      <c r="N252" s="140" t="s">
        <v>43</v>
      </c>
      <c r="P252" s="141">
        <f t="shared" si="31"/>
        <v>0</v>
      </c>
      <c r="Q252" s="141">
        <v>1.6930000000000001E-2</v>
      </c>
      <c r="R252" s="141">
        <f t="shared" si="32"/>
        <v>5.0790000000000002E-2</v>
      </c>
      <c r="S252" s="141">
        <v>0</v>
      </c>
      <c r="T252" s="142">
        <f t="shared" si="33"/>
        <v>0</v>
      </c>
      <c r="AR252" s="143" t="s">
        <v>319</v>
      </c>
      <c r="AT252" s="143" t="s">
        <v>178</v>
      </c>
      <c r="AU252" s="143" t="s">
        <v>88</v>
      </c>
      <c r="AY252" s="17" t="s">
        <v>176</v>
      </c>
      <c r="BE252" s="144">
        <f t="shared" si="34"/>
        <v>0</v>
      </c>
      <c r="BF252" s="144">
        <f t="shared" si="35"/>
        <v>0</v>
      </c>
      <c r="BG252" s="144">
        <f t="shared" si="36"/>
        <v>0</v>
      </c>
      <c r="BH252" s="144">
        <f t="shared" si="37"/>
        <v>0</v>
      </c>
      <c r="BI252" s="144">
        <f t="shared" si="38"/>
        <v>0</v>
      </c>
      <c r="BJ252" s="17" t="s">
        <v>86</v>
      </c>
      <c r="BK252" s="144">
        <f t="shared" si="39"/>
        <v>0</v>
      </c>
      <c r="BL252" s="17" t="s">
        <v>319</v>
      </c>
      <c r="BM252" s="143" t="s">
        <v>6623</v>
      </c>
    </row>
    <row r="253" spans="2:65" s="1" customFormat="1" ht="24.2" customHeight="1">
      <c r="B253" s="32"/>
      <c r="C253" s="132" t="s">
        <v>860</v>
      </c>
      <c r="D253" s="132" t="s">
        <v>178</v>
      </c>
      <c r="E253" s="133" t="s">
        <v>5701</v>
      </c>
      <c r="F253" s="134" t="s">
        <v>5702</v>
      </c>
      <c r="G253" s="135" t="s">
        <v>5474</v>
      </c>
      <c r="H253" s="136">
        <v>1</v>
      </c>
      <c r="I253" s="137"/>
      <c r="J253" s="138">
        <f t="shared" si="30"/>
        <v>0</v>
      </c>
      <c r="K253" s="134" t="s">
        <v>207</v>
      </c>
      <c r="L253" s="32"/>
      <c r="M253" s="139" t="s">
        <v>1</v>
      </c>
      <c r="N253" s="140" t="s">
        <v>43</v>
      </c>
      <c r="P253" s="141">
        <f t="shared" si="31"/>
        <v>0</v>
      </c>
      <c r="Q253" s="141">
        <v>2.121E-2</v>
      </c>
      <c r="R253" s="141">
        <f t="shared" si="32"/>
        <v>2.121E-2</v>
      </c>
      <c r="S253" s="141">
        <v>0</v>
      </c>
      <c r="T253" s="142">
        <f t="shared" si="33"/>
        <v>0</v>
      </c>
      <c r="AR253" s="143" t="s">
        <v>319</v>
      </c>
      <c r="AT253" s="143" t="s">
        <v>178</v>
      </c>
      <c r="AU253" s="143" t="s">
        <v>88</v>
      </c>
      <c r="AY253" s="17" t="s">
        <v>176</v>
      </c>
      <c r="BE253" s="144">
        <f t="shared" si="34"/>
        <v>0</v>
      </c>
      <c r="BF253" s="144">
        <f t="shared" si="35"/>
        <v>0</v>
      </c>
      <c r="BG253" s="144">
        <f t="shared" si="36"/>
        <v>0</v>
      </c>
      <c r="BH253" s="144">
        <f t="shared" si="37"/>
        <v>0</v>
      </c>
      <c r="BI253" s="144">
        <f t="shared" si="38"/>
        <v>0</v>
      </c>
      <c r="BJ253" s="17" t="s">
        <v>86</v>
      </c>
      <c r="BK253" s="144">
        <f t="shared" si="39"/>
        <v>0</v>
      </c>
      <c r="BL253" s="17" t="s">
        <v>319</v>
      </c>
      <c r="BM253" s="143" t="s">
        <v>6624</v>
      </c>
    </row>
    <row r="254" spans="2:65" s="1" customFormat="1" ht="24.2" customHeight="1">
      <c r="B254" s="32"/>
      <c r="C254" s="132" t="s">
        <v>870</v>
      </c>
      <c r="D254" s="132" t="s">
        <v>178</v>
      </c>
      <c r="E254" s="133" t="s">
        <v>5713</v>
      </c>
      <c r="F254" s="134" t="s">
        <v>5714</v>
      </c>
      <c r="G254" s="135" t="s">
        <v>5474</v>
      </c>
      <c r="H254" s="136">
        <v>8</v>
      </c>
      <c r="I254" s="137"/>
      <c r="J254" s="138">
        <f t="shared" si="30"/>
        <v>0</v>
      </c>
      <c r="K254" s="134" t="s">
        <v>207</v>
      </c>
      <c r="L254" s="32"/>
      <c r="M254" s="139" t="s">
        <v>1</v>
      </c>
      <c r="N254" s="140" t="s">
        <v>43</v>
      </c>
      <c r="P254" s="141">
        <f t="shared" si="31"/>
        <v>0</v>
      </c>
      <c r="Q254" s="141">
        <v>1.159E-2</v>
      </c>
      <c r="R254" s="141">
        <f t="shared" si="32"/>
        <v>9.2719999999999997E-2</v>
      </c>
      <c r="S254" s="141">
        <v>0</v>
      </c>
      <c r="T254" s="142">
        <f t="shared" si="33"/>
        <v>0</v>
      </c>
      <c r="AR254" s="143" t="s">
        <v>319</v>
      </c>
      <c r="AT254" s="143" t="s">
        <v>178</v>
      </c>
      <c r="AU254" s="143" t="s">
        <v>88</v>
      </c>
      <c r="AY254" s="17" t="s">
        <v>176</v>
      </c>
      <c r="BE254" s="144">
        <f t="shared" si="34"/>
        <v>0</v>
      </c>
      <c r="BF254" s="144">
        <f t="shared" si="35"/>
        <v>0</v>
      </c>
      <c r="BG254" s="144">
        <f t="shared" si="36"/>
        <v>0</v>
      </c>
      <c r="BH254" s="144">
        <f t="shared" si="37"/>
        <v>0</v>
      </c>
      <c r="BI254" s="144">
        <f t="shared" si="38"/>
        <v>0</v>
      </c>
      <c r="BJ254" s="17" t="s">
        <v>86</v>
      </c>
      <c r="BK254" s="144">
        <f t="shared" si="39"/>
        <v>0</v>
      </c>
      <c r="BL254" s="17" t="s">
        <v>319</v>
      </c>
      <c r="BM254" s="143" t="s">
        <v>6625</v>
      </c>
    </row>
    <row r="255" spans="2:65" s="1" customFormat="1" ht="24.2" customHeight="1">
      <c r="B255" s="32"/>
      <c r="C255" s="132" t="s">
        <v>924</v>
      </c>
      <c r="D255" s="132" t="s">
        <v>178</v>
      </c>
      <c r="E255" s="133" t="s">
        <v>5716</v>
      </c>
      <c r="F255" s="134" t="s">
        <v>5717</v>
      </c>
      <c r="G255" s="135" t="s">
        <v>5474</v>
      </c>
      <c r="H255" s="136">
        <v>3</v>
      </c>
      <c r="I255" s="137"/>
      <c r="J255" s="138">
        <f t="shared" si="30"/>
        <v>0</v>
      </c>
      <c r="K255" s="134" t="s">
        <v>207</v>
      </c>
      <c r="L255" s="32"/>
      <c r="M255" s="139" t="s">
        <v>1</v>
      </c>
      <c r="N255" s="140" t="s">
        <v>43</v>
      </c>
      <c r="P255" s="141">
        <f t="shared" si="31"/>
        <v>0</v>
      </c>
      <c r="Q255" s="141">
        <v>1.4670000000000001E-2</v>
      </c>
      <c r="R255" s="141">
        <f t="shared" si="32"/>
        <v>4.4010000000000001E-2</v>
      </c>
      <c r="S255" s="141">
        <v>0</v>
      </c>
      <c r="T255" s="142">
        <f t="shared" si="33"/>
        <v>0</v>
      </c>
      <c r="AR255" s="143" t="s">
        <v>319</v>
      </c>
      <c r="AT255" s="143" t="s">
        <v>178</v>
      </c>
      <c r="AU255" s="143" t="s">
        <v>88</v>
      </c>
      <c r="AY255" s="17" t="s">
        <v>176</v>
      </c>
      <c r="BE255" s="144">
        <f t="shared" si="34"/>
        <v>0</v>
      </c>
      <c r="BF255" s="144">
        <f t="shared" si="35"/>
        <v>0</v>
      </c>
      <c r="BG255" s="144">
        <f t="shared" si="36"/>
        <v>0</v>
      </c>
      <c r="BH255" s="144">
        <f t="shared" si="37"/>
        <v>0</v>
      </c>
      <c r="BI255" s="144">
        <f t="shared" si="38"/>
        <v>0</v>
      </c>
      <c r="BJ255" s="17" t="s">
        <v>86</v>
      </c>
      <c r="BK255" s="144">
        <f t="shared" si="39"/>
        <v>0</v>
      </c>
      <c r="BL255" s="17" t="s">
        <v>319</v>
      </c>
      <c r="BM255" s="143" t="s">
        <v>6626</v>
      </c>
    </row>
    <row r="256" spans="2:65" s="1" customFormat="1" ht="24.2" customHeight="1">
      <c r="B256" s="32"/>
      <c r="C256" s="132" t="s">
        <v>953</v>
      </c>
      <c r="D256" s="132" t="s">
        <v>178</v>
      </c>
      <c r="E256" s="133" t="s">
        <v>5722</v>
      </c>
      <c r="F256" s="134" t="s">
        <v>5723</v>
      </c>
      <c r="G256" s="135" t="s">
        <v>5474</v>
      </c>
      <c r="H256" s="136">
        <v>3</v>
      </c>
      <c r="I256" s="137"/>
      <c r="J256" s="138">
        <f t="shared" si="30"/>
        <v>0</v>
      </c>
      <c r="K256" s="134" t="s">
        <v>207</v>
      </c>
      <c r="L256" s="32"/>
      <c r="M256" s="139" t="s">
        <v>1</v>
      </c>
      <c r="N256" s="140" t="s">
        <v>43</v>
      </c>
      <c r="P256" s="141">
        <f t="shared" si="31"/>
        <v>0</v>
      </c>
      <c r="Q256" s="141">
        <v>2.2579999999999999E-2</v>
      </c>
      <c r="R256" s="141">
        <f t="shared" si="32"/>
        <v>6.7739999999999995E-2</v>
      </c>
      <c r="S256" s="141">
        <v>0</v>
      </c>
      <c r="T256" s="142">
        <f t="shared" si="33"/>
        <v>0</v>
      </c>
      <c r="AR256" s="143" t="s">
        <v>319</v>
      </c>
      <c r="AT256" s="143" t="s">
        <v>178</v>
      </c>
      <c r="AU256" s="143" t="s">
        <v>88</v>
      </c>
      <c r="AY256" s="17" t="s">
        <v>176</v>
      </c>
      <c r="BE256" s="144">
        <f t="shared" si="34"/>
        <v>0</v>
      </c>
      <c r="BF256" s="144">
        <f t="shared" si="35"/>
        <v>0</v>
      </c>
      <c r="BG256" s="144">
        <f t="shared" si="36"/>
        <v>0</v>
      </c>
      <c r="BH256" s="144">
        <f t="shared" si="37"/>
        <v>0</v>
      </c>
      <c r="BI256" s="144">
        <f t="shared" si="38"/>
        <v>0</v>
      </c>
      <c r="BJ256" s="17" t="s">
        <v>86</v>
      </c>
      <c r="BK256" s="144">
        <f t="shared" si="39"/>
        <v>0</v>
      </c>
      <c r="BL256" s="17" t="s">
        <v>319</v>
      </c>
      <c r="BM256" s="143" t="s">
        <v>6627</v>
      </c>
    </row>
    <row r="257" spans="2:65" s="1" customFormat="1" ht="21.75" customHeight="1">
      <c r="B257" s="32"/>
      <c r="C257" s="132" t="s">
        <v>986</v>
      </c>
      <c r="D257" s="132" t="s">
        <v>178</v>
      </c>
      <c r="E257" s="133" t="s">
        <v>5728</v>
      </c>
      <c r="F257" s="134" t="s">
        <v>5729</v>
      </c>
      <c r="G257" s="135" t="s">
        <v>355</v>
      </c>
      <c r="H257" s="136">
        <v>130</v>
      </c>
      <c r="I257" s="137"/>
      <c r="J257" s="138">
        <f t="shared" si="30"/>
        <v>0</v>
      </c>
      <c r="K257" s="134" t="s">
        <v>207</v>
      </c>
      <c r="L257" s="32"/>
      <c r="M257" s="139" t="s">
        <v>1</v>
      </c>
      <c r="N257" s="140" t="s">
        <v>43</v>
      </c>
      <c r="P257" s="141">
        <f t="shared" si="31"/>
        <v>0</v>
      </c>
      <c r="Q257" s="141">
        <v>9.0000000000000006E-5</v>
      </c>
      <c r="R257" s="141">
        <f t="shared" si="32"/>
        <v>1.17E-2</v>
      </c>
      <c r="S257" s="141">
        <v>0</v>
      </c>
      <c r="T257" s="142">
        <f t="shared" si="33"/>
        <v>0</v>
      </c>
      <c r="AR257" s="143" t="s">
        <v>319</v>
      </c>
      <c r="AT257" s="143" t="s">
        <v>178</v>
      </c>
      <c r="AU257" s="143" t="s">
        <v>88</v>
      </c>
      <c r="AY257" s="17" t="s">
        <v>176</v>
      </c>
      <c r="BE257" s="144">
        <f t="shared" si="34"/>
        <v>0</v>
      </c>
      <c r="BF257" s="144">
        <f t="shared" si="35"/>
        <v>0</v>
      </c>
      <c r="BG257" s="144">
        <f t="shared" si="36"/>
        <v>0</v>
      </c>
      <c r="BH257" s="144">
        <f t="shared" si="37"/>
        <v>0</v>
      </c>
      <c r="BI257" s="144">
        <f t="shared" si="38"/>
        <v>0</v>
      </c>
      <c r="BJ257" s="17" t="s">
        <v>86</v>
      </c>
      <c r="BK257" s="144">
        <f t="shared" si="39"/>
        <v>0</v>
      </c>
      <c r="BL257" s="17" t="s">
        <v>319</v>
      </c>
      <c r="BM257" s="143" t="s">
        <v>6628</v>
      </c>
    </row>
    <row r="258" spans="2:65" s="1" customFormat="1" ht="16.5" customHeight="1">
      <c r="B258" s="32"/>
      <c r="C258" s="132" t="s">
        <v>992</v>
      </c>
      <c r="D258" s="132" t="s">
        <v>178</v>
      </c>
      <c r="E258" s="133" t="s">
        <v>5731</v>
      </c>
      <c r="F258" s="134" t="s">
        <v>5732</v>
      </c>
      <c r="G258" s="135" t="s">
        <v>355</v>
      </c>
      <c r="H258" s="136">
        <v>341</v>
      </c>
      <c r="I258" s="137"/>
      <c r="J258" s="138">
        <f t="shared" si="30"/>
        <v>0</v>
      </c>
      <c r="K258" s="134" t="s">
        <v>207</v>
      </c>
      <c r="L258" s="32"/>
      <c r="M258" s="139" t="s">
        <v>1</v>
      </c>
      <c r="N258" s="140" t="s">
        <v>43</v>
      </c>
      <c r="P258" s="141">
        <f t="shared" si="31"/>
        <v>0</v>
      </c>
      <c r="Q258" s="141">
        <v>8.0000000000000007E-5</v>
      </c>
      <c r="R258" s="141">
        <f t="shared" si="32"/>
        <v>2.7280000000000002E-2</v>
      </c>
      <c r="S258" s="141">
        <v>0</v>
      </c>
      <c r="T258" s="142">
        <f t="shared" si="33"/>
        <v>0</v>
      </c>
      <c r="AR258" s="143" t="s">
        <v>319</v>
      </c>
      <c r="AT258" s="143" t="s">
        <v>178</v>
      </c>
      <c r="AU258" s="143" t="s">
        <v>88</v>
      </c>
      <c r="AY258" s="17" t="s">
        <v>176</v>
      </c>
      <c r="BE258" s="144">
        <f t="shared" si="34"/>
        <v>0</v>
      </c>
      <c r="BF258" s="144">
        <f t="shared" si="35"/>
        <v>0</v>
      </c>
      <c r="BG258" s="144">
        <f t="shared" si="36"/>
        <v>0</v>
      </c>
      <c r="BH258" s="144">
        <f t="shared" si="37"/>
        <v>0</v>
      </c>
      <c r="BI258" s="144">
        <f t="shared" si="38"/>
        <v>0</v>
      </c>
      <c r="BJ258" s="17" t="s">
        <v>86</v>
      </c>
      <c r="BK258" s="144">
        <f t="shared" si="39"/>
        <v>0</v>
      </c>
      <c r="BL258" s="17" t="s">
        <v>319</v>
      </c>
      <c r="BM258" s="143" t="s">
        <v>6629</v>
      </c>
    </row>
    <row r="259" spans="2:65" s="1" customFormat="1" ht="16.5" customHeight="1">
      <c r="B259" s="32"/>
      <c r="C259" s="132" t="s">
        <v>1003</v>
      </c>
      <c r="D259" s="132" t="s">
        <v>178</v>
      </c>
      <c r="E259" s="133" t="s">
        <v>5734</v>
      </c>
      <c r="F259" s="134" t="s">
        <v>5735</v>
      </c>
      <c r="G259" s="135" t="s">
        <v>355</v>
      </c>
      <c r="H259" s="136">
        <v>36</v>
      </c>
      <c r="I259" s="137"/>
      <c r="J259" s="138">
        <f t="shared" si="30"/>
        <v>0</v>
      </c>
      <c r="K259" s="134" t="s">
        <v>207</v>
      </c>
      <c r="L259" s="32"/>
      <c r="M259" s="139" t="s">
        <v>1</v>
      </c>
      <c r="N259" s="140" t="s">
        <v>43</v>
      </c>
      <c r="P259" s="141">
        <f t="shared" si="31"/>
        <v>0</v>
      </c>
      <c r="Q259" s="141">
        <v>1E-4</v>
      </c>
      <c r="R259" s="141">
        <f t="shared" si="32"/>
        <v>3.6000000000000003E-3</v>
      </c>
      <c r="S259" s="141">
        <v>0</v>
      </c>
      <c r="T259" s="142">
        <f t="shared" si="33"/>
        <v>0</v>
      </c>
      <c r="AR259" s="143" t="s">
        <v>319</v>
      </c>
      <c r="AT259" s="143" t="s">
        <v>178</v>
      </c>
      <c r="AU259" s="143" t="s">
        <v>88</v>
      </c>
      <c r="AY259" s="17" t="s">
        <v>176</v>
      </c>
      <c r="BE259" s="144">
        <f t="shared" si="34"/>
        <v>0</v>
      </c>
      <c r="BF259" s="144">
        <f t="shared" si="35"/>
        <v>0</v>
      </c>
      <c r="BG259" s="144">
        <f t="shared" si="36"/>
        <v>0</v>
      </c>
      <c r="BH259" s="144">
        <f t="shared" si="37"/>
        <v>0</v>
      </c>
      <c r="BI259" s="144">
        <f t="shared" si="38"/>
        <v>0</v>
      </c>
      <c r="BJ259" s="17" t="s">
        <v>86</v>
      </c>
      <c r="BK259" s="144">
        <f t="shared" si="39"/>
        <v>0</v>
      </c>
      <c r="BL259" s="17" t="s">
        <v>319</v>
      </c>
      <c r="BM259" s="143" t="s">
        <v>6630</v>
      </c>
    </row>
    <row r="260" spans="2:65" s="1" customFormat="1" ht="16.5" customHeight="1">
      <c r="B260" s="32"/>
      <c r="C260" s="132" t="s">
        <v>1023</v>
      </c>
      <c r="D260" s="132" t="s">
        <v>178</v>
      </c>
      <c r="E260" s="133" t="s">
        <v>5737</v>
      </c>
      <c r="F260" s="134" t="s">
        <v>5738</v>
      </c>
      <c r="G260" s="135" t="s">
        <v>355</v>
      </c>
      <c r="H260" s="136">
        <v>51</v>
      </c>
      <c r="I260" s="137"/>
      <c r="J260" s="138">
        <f t="shared" si="30"/>
        <v>0</v>
      </c>
      <c r="K260" s="134" t="s">
        <v>207</v>
      </c>
      <c r="L260" s="32"/>
      <c r="M260" s="139" t="s">
        <v>1</v>
      </c>
      <c r="N260" s="140" t="s">
        <v>43</v>
      </c>
      <c r="P260" s="141">
        <f t="shared" si="31"/>
        <v>0</v>
      </c>
      <c r="Q260" s="141">
        <v>1.3999999999999999E-4</v>
      </c>
      <c r="R260" s="141">
        <f t="shared" si="32"/>
        <v>7.1399999999999996E-3</v>
      </c>
      <c r="S260" s="141">
        <v>0</v>
      </c>
      <c r="T260" s="142">
        <f t="shared" si="33"/>
        <v>0</v>
      </c>
      <c r="AR260" s="143" t="s">
        <v>319</v>
      </c>
      <c r="AT260" s="143" t="s">
        <v>178</v>
      </c>
      <c r="AU260" s="143" t="s">
        <v>88</v>
      </c>
      <c r="AY260" s="17" t="s">
        <v>176</v>
      </c>
      <c r="BE260" s="144">
        <f t="shared" si="34"/>
        <v>0</v>
      </c>
      <c r="BF260" s="144">
        <f t="shared" si="35"/>
        <v>0</v>
      </c>
      <c r="BG260" s="144">
        <f t="shared" si="36"/>
        <v>0</v>
      </c>
      <c r="BH260" s="144">
        <f t="shared" si="37"/>
        <v>0</v>
      </c>
      <c r="BI260" s="144">
        <f t="shared" si="38"/>
        <v>0</v>
      </c>
      <c r="BJ260" s="17" t="s">
        <v>86</v>
      </c>
      <c r="BK260" s="144">
        <f t="shared" si="39"/>
        <v>0</v>
      </c>
      <c r="BL260" s="17" t="s">
        <v>319</v>
      </c>
      <c r="BM260" s="143" t="s">
        <v>6631</v>
      </c>
    </row>
    <row r="261" spans="2:65" s="12" customFormat="1" ht="11.25">
      <c r="B261" s="145"/>
      <c r="D261" s="146" t="s">
        <v>185</v>
      </c>
      <c r="E261" s="147" t="s">
        <v>1</v>
      </c>
      <c r="F261" s="148" t="s">
        <v>6632</v>
      </c>
      <c r="H261" s="149">
        <v>51</v>
      </c>
      <c r="I261" s="150"/>
      <c r="L261" s="145"/>
      <c r="M261" s="151"/>
      <c r="T261" s="152"/>
      <c r="AT261" s="147" t="s">
        <v>185</v>
      </c>
      <c r="AU261" s="147" t="s">
        <v>88</v>
      </c>
      <c r="AV261" s="12" t="s">
        <v>88</v>
      </c>
      <c r="AW261" s="12" t="s">
        <v>33</v>
      </c>
      <c r="AX261" s="12" t="s">
        <v>86</v>
      </c>
      <c r="AY261" s="147" t="s">
        <v>176</v>
      </c>
    </row>
    <row r="262" spans="2:65" s="1" customFormat="1" ht="16.5" customHeight="1">
      <c r="B262" s="32"/>
      <c r="C262" s="132" t="s">
        <v>1039</v>
      </c>
      <c r="D262" s="132" t="s">
        <v>178</v>
      </c>
      <c r="E262" s="133" t="s">
        <v>5741</v>
      </c>
      <c r="F262" s="134" t="s">
        <v>5742</v>
      </c>
      <c r="G262" s="135" t="s">
        <v>355</v>
      </c>
      <c r="H262" s="136">
        <v>21</v>
      </c>
      <c r="I262" s="137"/>
      <c r="J262" s="138">
        <f>ROUND(I262*H262,2)</f>
        <v>0</v>
      </c>
      <c r="K262" s="134" t="s">
        <v>207</v>
      </c>
      <c r="L262" s="32"/>
      <c r="M262" s="139" t="s">
        <v>1</v>
      </c>
      <c r="N262" s="140" t="s">
        <v>43</v>
      </c>
      <c r="P262" s="141">
        <f>O262*H262</f>
        <v>0</v>
      </c>
      <c r="Q262" s="141">
        <v>2.1000000000000001E-4</v>
      </c>
      <c r="R262" s="141">
        <f>Q262*H262</f>
        <v>4.4099999999999999E-3</v>
      </c>
      <c r="S262" s="141">
        <v>0</v>
      </c>
      <c r="T262" s="142">
        <f>S262*H262</f>
        <v>0</v>
      </c>
      <c r="AR262" s="143" t="s">
        <v>319</v>
      </c>
      <c r="AT262" s="143" t="s">
        <v>178</v>
      </c>
      <c r="AU262" s="143" t="s">
        <v>88</v>
      </c>
      <c r="AY262" s="17" t="s">
        <v>176</v>
      </c>
      <c r="BE262" s="144">
        <f>IF(N262="základní",J262,0)</f>
        <v>0</v>
      </c>
      <c r="BF262" s="144">
        <f>IF(N262="snížená",J262,0)</f>
        <v>0</v>
      </c>
      <c r="BG262" s="144">
        <f>IF(N262="zákl. přenesená",J262,0)</f>
        <v>0</v>
      </c>
      <c r="BH262" s="144">
        <f>IF(N262="sníž. přenesená",J262,0)</f>
        <v>0</v>
      </c>
      <c r="BI262" s="144">
        <f>IF(N262="nulová",J262,0)</f>
        <v>0</v>
      </c>
      <c r="BJ262" s="17" t="s">
        <v>86</v>
      </c>
      <c r="BK262" s="144">
        <f>ROUND(I262*H262,2)</f>
        <v>0</v>
      </c>
      <c r="BL262" s="17" t="s">
        <v>319</v>
      </c>
      <c r="BM262" s="143" t="s">
        <v>6633</v>
      </c>
    </row>
    <row r="263" spans="2:65" s="1" customFormat="1" ht="16.5" customHeight="1">
      <c r="B263" s="32"/>
      <c r="C263" s="132" t="s">
        <v>1043</v>
      </c>
      <c r="D263" s="132" t="s">
        <v>178</v>
      </c>
      <c r="E263" s="133" t="s">
        <v>5744</v>
      </c>
      <c r="F263" s="134" t="s">
        <v>5745</v>
      </c>
      <c r="G263" s="135" t="s">
        <v>355</v>
      </c>
      <c r="H263" s="136">
        <v>24</v>
      </c>
      <c r="I263" s="137"/>
      <c r="J263" s="138">
        <f>ROUND(I263*H263,2)</f>
        <v>0</v>
      </c>
      <c r="K263" s="134" t="s">
        <v>207</v>
      </c>
      <c r="L263" s="32"/>
      <c r="M263" s="139" t="s">
        <v>1</v>
      </c>
      <c r="N263" s="140" t="s">
        <v>43</v>
      </c>
      <c r="P263" s="141">
        <f>O263*H263</f>
        <v>0</v>
      </c>
      <c r="Q263" s="141">
        <v>2.4000000000000001E-4</v>
      </c>
      <c r="R263" s="141">
        <f>Q263*H263</f>
        <v>5.7600000000000004E-3</v>
      </c>
      <c r="S263" s="141">
        <v>0</v>
      </c>
      <c r="T263" s="142">
        <f>S263*H263</f>
        <v>0</v>
      </c>
      <c r="AR263" s="143" t="s">
        <v>319</v>
      </c>
      <c r="AT263" s="143" t="s">
        <v>178</v>
      </c>
      <c r="AU263" s="143" t="s">
        <v>88</v>
      </c>
      <c r="AY263" s="17" t="s">
        <v>176</v>
      </c>
      <c r="BE263" s="144">
        <f>IF(N263="základní",J263,0)</f>
        <v>0</v>
      </c>
      <c r="BF263" s="144">
        <f>IF(N263="snížená",J263,0)</f>
        <v>0</v>
      </c>
      <c r="BG263" s="144">
        <f>IF(N263="zákl. přenesená",J263,0)</f>
        <v>0</v>
      </c>
      <c r="BH263" s="144">
        <f>IF(N263="sníž. přenesená",J263,0)</f>
        <v>0</v>
      </c>
      <c r="BI263" s="144">
        <f>IF(N263="nulová",J263,0)</f>
        <v>0</v>
      </c>
      <c r="BJ263" s="17" t="s">
        <v>86</v>
      </c>
      <c r="BK263" s="144">
        <f>ROUND(I263*H263,2)</f>
        <v>0</v>
      </c>
      <c r="BL263" s="17" t="s">
        <v>319</v>
      </c>
      <c r="BM263" s="143" t="s">
        <v>6634</v>
      </c>
    </row>
    <row r="264" spans="2:65" s="12" customFormat="1" ht="11.25">
      <c r="B264" s="145"/>
      <c r="D264" s="146" t="s">
        <v>185</v>
      </c>
      <c r="E264" s="147" t="s">
        <v>1</v>
      </c>
      <c r="F264" s="148" t="s">
        <v>6635</v>
      </c>
      <c r="H264" s="149">
        <v>24</v>
      </c>
      <c r="I264" s="150"/>
      <c r="L264" s="145"/>
      <c r="M264" s="151"/>
      <c r="T264" s="152"/>
      <c r="AT264" s="147" t="s">
        <v>185</v>
      </c>
      <c r="AU264" s="147" t="s">
        <v>88</v>
      </c>
      <c r="AV264" s="12" t="s">
        <v>88</v>
      </c>
      <c r="AW264" s="12" t="s">
        <v>33</v>
      </c>
      <c r="AX264" s="12" t="s">
        <v>86</v>
      </c>
      <c r="AY264" s="147" t="s">
        <v>176</v>
      </c>
    </row>
    <row r="265" spans="2:65" s="1" customFormat="1" ht="16.5" customHeight="1">
      <c r="B265" s="32"/>
      <c r="C265" s="132" t="s">
        <v>1049</v>
      </c>
      <c r="D265" s="132" t="s">
        <v>178</v>
      </c>
      <c r="E265" s="133" t="s">
        <v>5748</v>
      </c>
      <c r="F265" s="134" t="s">
        <v>5749</v>
      </c>
      <c r="G265" s="135" t="s">
        <v>355</v>
      </c>
      <c r="H265" s="136">
        <v>21</v>
      </c>
      <c r="I265" s="137"/>
      <c r="J265" s="138">
        <f>ROUND(I265*H265,2)</f>
        <v>0</v>
      </c>
      <c r="K265" s="134" t="s">
        <v>207</v>
      </c>
      <c r="L265" s="32"/>
      <c r="M265" s="139" t="s">
        <v>1</v>
      </c>
      <c r="N265" s="140" t="s">
        <v>43</v>
      </c>
      <c r="P265" s="141">
        <f>O265*H265</f>
        <v>0</v>
      </c>
      <c r="Q265" s="141">
        <v>3.3E-4</v>
      </c>
      <c r="R265" s="141">
        <f>Q265*H265</f>
        <v>6.9300000000000004E-3</v>
      </c>
      <c r="S265" s="141">
        <v>0</v>
      </c>
      <c r="T265" s="142">
        <f>S265*H265</f>
        <v>0</v>
      </c>
      <c r="AR265" s="143" t="s">
        <v>319</v>
      </c>
      <c r="AT265" s="143" t="s">
        <v>178</v>
      </c>
      <c r="AU265" s="143" t="s">
        <v>88</v>
      </c>
      <c r="AY265" s="17" t="s">
        <v>176</v>
      </c>
      <c r="BE265" s="144">
        <f>IF(N265="základní",J265,0)</f>
        <v>0</v>
      </c>
      <c r="BF265" s="144">
        <f>IF(N265="snížená",J265,0)</f>
        <v>0</v>
      </c>
      <c r="BG265" s="144">
        <f>IF(N265="zákl. přenesená",J265,0)</f>
        <v>0</v>
      </c>
      <c r="BH265" s="144">
        <f>IF(N265="sníž. přenesená",J265,0)</f>
        <v>0</v>
      </c>
      <c r="BI265" s="144">
        <f>IF(N265="nulová",J265,0)</f>
        <v>0</v>
      </c>
      <c r="BJ265" s="17" t="s">
        <v>86</v>
      </c>
      <c r="BK265" s="144">
        <f>ROUND(I265*H265,2)</f>
        <v>0</v>
      </c>
      <c r="BL265" s="17" t="s">
        <v>319</v>
      </c>
      <c r="BM265" s="143" t="s">
        <v>6636</v>
      </c>
    </row>
    <row r="266" spans="2:65" s="12" customFormat="1" ht="11.25">
      <c r="B266" s="145"/>
      <c r="D266" s="146" t="s">
        <v>185</v>
      </c>
      <c r="E266" s="147" t="s">
        <v>1</v>
      </c>
      <c r="F266" s="148" t="s">
        <v>6637</v>
      </c>
      <c r="H266" s="149">
        <v>21</v>
      </c>
      <c r="I266" s="150"/>
      <c r="L266" s="145"/>
      <c r="M266" s="151"/>
      <c r="T266" s="152"/>
      <c r="AT266" s="147" t="s">
        <v>185</v>
      </c>
      <c r="AU266" s="147" t="s">
        <v>88</v>
      </c>
      <c r="AV266" s="12" t="s">
        <v>88</v>
      </c>
      <c r="AW266" s="12" t="s">
        <v>33</v>
      </c>
      <c r="AX266" s="12" t="s">
        <v>86</v>
      </c>
      <c r="AY266" s="147" t="s">
        <v>176</v>
      </c>
    </row>
    <row r="267" spans="2:65" s="1" customFormat="1" ht="33" customHeight="1">
      <c r="B267" s="32"/>
      <c r="C267" s="132" t="s">
        <v>1059</v>
      </c>
      <c r="D267" s="132" t="s">
        <v>178</v>
      </c>
      <c r="E267" s="133" t="s">
        <v>5752</v>
      </c>
      <c r="F267" s="134" t="s">
        <v>5753</v>
      </c>
      <c r="G267" s="135" t="s">
        <v>355</v>
      </c>
      <c r="H267" s="136">
        <v>64</v>
      </c>
      <c r="I267" s="137"/>
      <c r="J267" s="138">
        <f t="shared" ref="J267:J275" si="40">ROUND(I267*H267,2)</f>
        <v>0</v>
      </c>
      <c r="K267" s="134" t="s">
        <v>207</v>
      </c>
      <c r="L267" s="32"/>
      <c r="M267" s="139" t="s">
        <v>1</v>
      </c>
      <c r="N267" s="140" t="s">
        <v>43</v>
      </c>
      <c r="P267" s="141">
        <f t="shared" ref="P267:P275" si="41">O267*H267</f>
        <v>0</v>
      </c>
      <c r="Q267" s="141">
        <v>2.7E-4</v>
      </c>
      <c r="R267" s="141">
        <f t="shared" ref="R267:R275" si="42">Q267*H267</f>
        <v>1.728E-2</v>
      </c>
      <c r="S267" s="141">
        <v>0</v>
      </c>
      <c r="T267" s="142">
        <f t="shared" ref="T267:T275" si="43">S267*H267</f>
        <v>0</v>
      </c>
      <c r="AR267" s="143" t="s">
        <v>319</v>
      </c>
      <c r="AT267" s="143" t="s">
        <v>178</v>
      </c>
      <c r="AU267" s="143" t="s">
        <v>88</v>
      </c>
      <c r="AY267" s="17" t="s">
        <v>176</v>
      </c>
      <c r="BE267" s="144">
        <f t="shared" ref="BE267:BE275" si="44">IF(N267="základní",J267,0)</f>
        <v>0</v>
      </c>
      <c r="BF267" s="144">
        <f t="shared" ref="BF267:BF275" si="45">IF(N267="snížená",J267,0)</f>
        <v>0</v>
      </c>
      <c r="BG267" s="144">
        <f t="shared" ref="BG267:BG275" si="46">IF(N267="zákl. přenesená",J267,0)</f>
        <v>0</v>
      </c>
      <c r="BH267" s="144">
        <f t="shared" ref="BH267:BH275" si="47">IF(N267="sníž. přenesená",J267,0)</f>
        <v>0</v>
      </c>
      <c r="BI267" s="144">
        <f t="shared" ref="BI267:BI275" si="48">IF(N267="nulová",J267,0)</f>
        <v>0</v>
      </c>
      <c r="BJ267" s="17" t="s">
        <v>86</v>
      </c>
      <c r="BK267" s="144">
        <f t="shared" ref="BK267:BK275" si="49">ROUND(I267*H267,2)</f>
        <v>0</v>
      </c>
      <c r="BL267" s="17" t="s">
        <v>319</v>
      </c>
      <c r="BM267" s="143" t="s">
        <v>6638</v>
      </c>
    </row>
    <row r="268" spans="2:65" s="1" customFormat="1" ht="24.2" customHeight="1">
      <c r="B268" s="32"/>
      <c r="C268" s="132" t="s">
        <v>1065</v>
      </c>
      <c r="D268" s="132" t="s">
        <v>178</v>
      </c>
      <c r="E268" s="133" t="s">
        <v>6639</v>
      </c>
      <c r="F268" s="134" t="s">
        <v>6640</v>
      </c>
      <c r="G268" s="135" t="s">
        <v>355</v>
      </c>
      <c r="H268" s="136">
        <v>5</v>
      </c>
      <c r="I268" s="137"/>
      <c r="J268" s="138">
        <f t="shared" si="40"/>
        <v>0</v>
      </c>
      <c r="K268" s="134" t="s">
        <v>207</v>
      </c>
      <c r="L268" s="32"/>
      <c r="M268" s="139" t="s">
        <v>1</v>
      </c>
      <c r="N268" s="140" t="s">
        <v>43</v>
      </c>
      <c r="P268" s="141">
        <f t="shared" si="41"/>
        <v>0</v>
      </c>
      <c r="Q268" s="141">
        <v>2.9E-4</v>
      </c>
      <c r="R268" s="141">
        <f t="shared" si="42"/>
        <v>1.4499999999999999E-3</v>
      </c>
      <c r="S268" s="141">
        <v>0</v>
      </c>
      <c r="T268" s="142">
        <f t="shared" si="43"/>
        <v>0</v>
      </c>
      <c r="AR268" s="143" t="s">
        <v>319</v>
      </c>
      <c r="AT268" s="143" t="s">
        <v>178</v>
      </c>
      <c r="AU268" s="143" t="s">
        <v>88</v>
      </c>
      <c r="AY268" s="17" t="s">
        <v>176</v>
      </c>
      <c r="BE268" s="144">
        <f t="shared" si="44"/>
        <v>0</v>
      </c>
      <c r="BF268" s="144">
        <f t="shared" si="45"/>
        <v>0</v>
      </c>
      <c r="BG268" s="144">
        <f t="shared" si="46"/>
        <v>0</v>
      </c>
      <c r="BH268" s="144">
        <f t="shared" si="47"/>
        <v>0</v>
      </c>
      <c r="BI268" s="144">
        <f t="shared" si="48"/>
        <v>0</v>
      </c>
      <c r="BJ268" s="17" t="s">
        <v>86</v>
      </c>
      <c r="BK268" s="144">
        <f t="shared" si="49"/>
        <v>0</v>
      </c>
      <c r="BL268" s="17" t="s">
        <v>319</v>
      </c>
      <c r="BM268" s="143" t="s">
        <v>6641</v>
      </c>
    </row>
    <row r="269" spans="2:65" s="1" customFormat="1" ht="24.2" customHeight="1">
      <c r="B269" s="32"/>
      <c r="C269" s="132" t="s">
        <v>1069</v>
      </c>
      <c r="D269" s="132" t="s">
        <v>178</v>
      </c>
      <c r="E269" s="133" t="s">
        <v>6642</v>
      </c>
      <c r="F269" s="134" t="s">
        <v>6643</v>
      </c>
      <c r="G269" s="135" t="s">
        <v>355</v>
      </c>
      <c r="H269" s="136">
        <v>45</v>
      </c>
      <c r="I269" s="137"/>
      <c r="J269" s="138">
        <f t="shared" si="40"/>
        <v>0</v>
      </c>
      <c r="K269" s="134" t="s">
        <v>207</v>
      </c>
      <c r="L269" s="32"/>
      <c r="M269" s="139" t="s">
        <v>1</v>
      </c>
      <c r="N269" s="140" t="s">
        <v>43</v>
      </c>
      <c r="P269" s="141">
        <f t="shared" si="41"/>
        <v>0</v>
      </c>
      <c r="Q269" s="141">
        <v>1.3999999999999999E-4</v>
      </c>
      <c r="R269" s="141">
        <f t="shared" si="42"/>
        <v>6.2999999999999992E-3</v>
      </c>
      <c r="S269" s="141">
        <v>0</v>
      </c>
      <c r="T269" s="142">
        <f t="shared" si="43"/>
        <v>0</v>
      </c>
      <c r="AR269" s="143" t="s">
        <v>319</v>
      </c>
      <c r="AT269" s="143" t="s">
        <v>178</v>
      </c>
      <c r="AU269" s="143" t="s">
        <v>88</v>
      </c>
      <c r="AY269" s="17" t="s">
        <v>176</v>
      </c>
      <c r="BE269" s="144">
        <f t="shared" si="44"/>
        <v>0</v>
      </c>
      <c r="BF269" s="144">
        <f t="shared" si="45"/>
        <v>0</v>
      </c>
      <c r="BG269" s="144">
        <f t="shared" si="46"/>
        <v>0</v>
      </c>
      <c r="BH269" s="144">
        <f t="shared" si="47"/>
        <v>0</v>
      </c>
      <c r="BI269" s="144">
        <f t="shared" si="48"/>
        <v>0</v>
      </c>
      <c r="BJ269" s="17" t="s">
        <v>86</v>
      </c>
      <c r="BK269" s="144">
        <f t="shared" si="49"/>
        <v>0</v>
      </c>
      <c r="BL269" s="17" t="s">
        <v>319</v>
      </c>
      <c r="BM269" s="143" t="s">
        <v>6644</v>
      </c>
    </row>
    <row r="270" spans="2:65" s="1" customFormat="1" ht="21.75" customHeight="1">
      <c r="B270" s="32"/>
      <c r="C270" s="132" t="s">
        <v>1078</v>
      </c>
      <c r="D270" s="132" t="s">
        <v>178</v>
      </c>
      <c r="E270" s="133" t="s">
        <v>5755</v>
      </c>
      <c r="F270" s="134" t="s">
        <v>5756</v>
      </c>
      <c r="G270" s="135" t="s">
        <v>355</v>
      </c>
      <c r="H270" s="136">
        <v>10</v>
      </c>
      <c r="I270" s="137"/>
      <c r="J270" s="138">
        <f t="shared" si="40"/>
        <v>0</v>
      </c>
      <c r="K270" s="134" t="s">
        <v>207</v>
      </c>
      <c r="L270" s="32"/>
      <c r="M270" s="139" t="s">
        <v>1</v>
      </c>
      <c r="N270" s="140" t="s">
        <v>43</v>
      </c>
      <c r="P270" s="141">
        <f t="shared" si="41"/>
        <v>0</v>
      </c>
      <c r="Q270" s="141">
        <v>1.2999999999999999E-4</v>
      </c>
      <c r="R270" s="141">
        <f t="shared" si="42"/>
        <v>1.2999999999999999E-3</v>
      </c>
      <c r="S270" s="141">
        <v>0</v>
      </c>
      <c r="T270" s="142">
        <f t="shared" si="43"/>
        <v>0</v>
      </c>
      <c r="AR270" s="143" t="s">
        <v>319</v>
      </c>
      <c r="AT270" s="143" t="s">
        <v>178</v>
      </c>
      <c r="AU270" s="143" t="s">
        <v>88</v>
      </c>
      <c r="AY270" s="17" t="s">
        <v>176</v>
      </c>
      <c r="BE270" s="144">
        <f t="shared" si="44"/>
        <v>0</v>
      </c>
      <c r="BF270" s="144">
        <f t="shared" si="45"/>
        <v>0</v>
      </c>
      <c r="BG270" s="144">
        <f t="shared" si="46"/>
        <v>0</v>
      </c>
      <c r="BH270" s="144">
        <f t="shared" si="47"/>
        <v>0</v>
      </c>
      <c r="BI270" s="144">
        <f t="shared" si="48"/>
        <v>0</v>
      </c>
      <c r="BJ270" s="17" t="s">
        <v>86</v>
      </c>
      <c r="BK270" s="144">
        <f t="shared" si="49"/>
        <v>0</v>
      </c>
      <c r="BL270" s="17" t="s">
        <v>319</v>
      </c>
      <c r="BM270" s="143" t="s">
        <v>6645</v>
      </c>
    </row>
    <row r="271" spans="2:65" s="1" customFormat="1" ht="21.75" customHeight="1">
      <c r="B271" s="32"/>
      <c r="C271" s="132" t="s">
        <v>1082</v>
      </c>
      <c r="D271" s="132" t="s">
        <v>178</v>
      </c>
      <c r="E271" s="133" t="s">
        <v>5758</v>
      </c>
      <c r="F271" s="134" t="s">
        <v>5759</v>
      </c>
      <c r="G271" s="135" t="s">
        <v>355</v>
      </c>
      <c r="H271" s="136">
        <v>8</v>
      </c>
      <c r="I271" s="137"/>
      <c r="J271" s="138">
        <f t="shared" si="40"/>
        <v>0</v>
      </c>
      <c r="K271" s="134" t="s">
        <v>207</v>
      </c>
      <c r="L271" s="32"/>
      <c r="M271" s="139" t="s">
        <v>1</v>
      </c>
      <c r="N271" s="140" t="s">
        <v>43</v>
      </c>
      <c r="P271" s="141">
        <f t="shared" si="41"/>
        <v>0</v>
      </c>
      <c r="Q271" s="141">
        <v>1.8000000000000001E-4</v>
      </c>
      <c r="R271" s="141">
        <f t="shared" si="42"/>
        <v>1.4400000000000001E-3</v>
      </c>
      <c r="S271" s="141">
        <v>0</v>
      </c>
      <c r="T271" s="142">
        <f t="shared" si="43"/>
        <v>0</v>
      </c>
      <c r="AR271" s="143" t="s">
        <v>319</v>
      </c>
      <c r="AT271" s="143" t="s">
        <v>178</v>
      </c>
      <c r="AU271" s="143" t="s">
        <v>88</v>
      </c>
      <c r="AY271" s="17" t="s">
        <v>176</v>
      </c>
      <c r="BE271" s="144">
        <f t="shared" si="44"/>
        <v>0</v>
      </c>
      <c r="BF271" s="144">
        <f t="shared" si="45"/>
        <v>0</v>
      </c>
      <c r="BG271" s="144">
        <f t="shared" si="46"/>
        <v>0</v>
      </c>
      <c r="BH271" s="144">
        <f t="shared" si="47"/>
        <v>0</v>
      </c>
      <c r="BI271" s="144">
        <f t="shared" si="48"/>
        <v>0</v>
      </c>
      <c r="BJ271" s="17" t="s">
        <v>86</v>
      </c>
      <c r="BK271" s="144">
        <f t="shared" si="49"/>
        <v>0</v>
      </c>
      <c r="BL271" s="17" t="s">
        <v>319</v>
      </c>
      <c r="BM271" s="143" t="s">
        <v>6646</v>
      </c>
    </row>
    <row r="272" spans="2:65" s="1" customFormat="1" ht="21.75" customHeight="1">
      <c r="B272" s="32"/>
      <c r="C272" s="132" t="s">
        <v>1086</v>
      </c>
      <c r="D272" s="132" t="s">
        <v>178</v>
      </c>
      <c r="E272" s="133" t="s">
        <v>5761</v>
      </c>
      <c r="F272" s="134" t="s">
        <v>5762</v>
      </c>
      <c r="G272" s="135" t="s">
        <v>355</v>
      </c>
      <c r="H272" s="136">
        <v>10</v>
      </c>
      <c r="I272" s="137"/>
      <c r="J272" s="138">
        <f t="shared" si="40"/>
        <v>0</v>
      </c>
      <c r="K272" s="134" t="s">
        <v>207</v>
      </c>
      <c r="L272" s="32"/>
      <c r="M272" s="139" t="s">
        <v>1</v>
      </c>
      <c r="N272" s="140" t="s">
        <v>43</v>
      </c>
      <c r="P272" s="141">
        <f t="shared" si="41"/>
        <v>0</v>
      </c>
      <c r="Q272" s="141">
        <v>5.2999999999999998E-4</v>
      </c>
      <c r="R272" s="141">
        <f t="shared" si="42"/>
        <v>5.3E-3</v>
      </c>
      <c r="S272" s="141">
        <v>0</v>
      </c>
      <c r="T272" s="142">
        <f t="shared" si="43"/>
        <v>0</v>
      </c>
      <c r="AR272" s="143" t="s">
        <v>319</v>
      </c>
      <c r="AT272" s="143" t="s">
        <v>178</v>
      </c>
      <c r="AU272" s="143" t="s">
        <v>88</v>
      </c>
      <c r="AY272" s="17" t="s">
        <v>176</v>
      </c>
      <c r="BE272" s="144">
        <f t="shared" si="44"/>
        <v>0</v>
      </c>
      <c r="BF272" s="144">
        <f t="shared" si="45"/>
        <v>0</v>
      </c>
      <c r="BG272" s="144">
        <f t="shared" si="46"/>
        <v>0</v>
      </c>
      <c r="BH272" s="144">
        <f t="shared" si="47"/>
        <v>0</v>
      </c>
      <c r="BI272" s="144">
        <f t="shared" si="48"/>
        <v>0</v>
      </c>
      <c r="BJ272" s="17" t="s">
        <v>86</v>
      </c>
      <c r="BK272" s="144">
        <f t="shared" si="49"/>
        <v>0</v>
      </c>
      <c r="BL272" s="17" t="s">
        <v>319</v>
      </c>
      <c r="BM272" s="143" t="s">
        <v>6647</v>
      </c>
    </row>
    <row r="273" spans="2:65" s="1" customFormat="1" ht="21.75" customHeight="1">
      <c r="B273" s="32"/>
      <c r="C273" s="132" t="s">
        <v>1093</v>
      </c>
      <c r="D273" s="132" t="s">
        <v>178</v>
      </c>
      <c r="E273" s="133" t="s">
        <v>5764</v>
      </c>
      <c r="F273" s="134" t="s">
        <v>5765</v>
      </c>
      <c r="G273" s="135" t="s">
        <v>355</v>
      </c>
      <c r="H273" s="136">
        <v>2</v>
      </c>
      <c r="I273" s="137"/>
      <c r="J273" s="138">
        <f t="shared" si="40"/>
        <v>0</v>
      </c>
      <c r="K273" s="134" t="s">
        <v>207</v>
      </c>
      <c r="L273" s="32"/>
      <c r="M273" s="139" t="s">
        <v>1</v>
      </c>
      <c r="N273" s="140" t="s">
        <v>43</v>
      </c>
      <c r="P273" s="141">
        <f t="shared" si="41"/>
        <v>0</v>
      </c>
      <c r="Q273" s="141">
        <v>5.8E-4</v>
      </c>
      <c r="R273" s="141">
        <f t="shared" si="42"/>
        <v>1.16E-3</v>
      </c>
      <c r="S273" s="141">
        <v>0</v>
      </c>
      <c r="T273" s="142">
        <f t="shared" si="43"/>
        <v>0</v>
      </c>
      <c r="AR273" s="143" t="s">
        <v>319</v>
      </c>
      <c r="AT273" s="143" t="s">
        <v>178</v>
      </c>
      <c r="AU273" s="143" t="s">
        <v>88</v>
      </c>
      <c r="AY273" s="17" t="s">
        <v>176</v>
      </c>
      <c r="BE273" s="144">
        <f t="shared" si="44"/>
        <v>0</v>
      </c>
      <c r="BF273" s="144">
        <f t="shared" si="45"/>
        <v>0</v>
      </c>
      <c r="BG273" s="144">
        <f t="shared" si="46"/>
        <v>0</v>
      </c>
      <c r="BH273" s="144">
        <f t="shared" si="47"/>
        <v>0</v>
      </c>
      <c r="BI273" s="144">
        <f t="shared" si="48"/>
        <v>0</v>
      </c>
      <c r="BJ273" s="17" t="s">
        <v>86</v>
      </c>
      <c r="BK273" s="144">
        <f t="shared" si="49"/>
        <v>0</v>
      </c>
      <c r="BL273" s="17" t="s">
        <v>319</v>
      </c>
      <c r="BM273" s="143" t="s">
        <v>6648</v>
      </c>
    </row>
    <row r="274" spans="2:65" s="1" customFormat="1" ht="21.75" customHeight="1">
      <c r="B274" s="32"/>
      <c r="C274" s="132" t="s">
        <v>1097</v>
      </c>
      <c r="D274" s="132" t="s">
        <v>178</v>
      </c>
      <c r="E274" s="133" t="s">
        <v>6649</v>
      </c>
      <c r="F274" s="134" t="s">
        <v>6650</v>
      </c>
      <c r="G274" s="135" t="s">
        <v>355</v>
      </c>
      <c r="H274" s="136">
        <v>5</v>
      </c>
      <c r="I274" s="137"/>
      <c r="J274" s="138">
        <f t="shared" si="40"/>
        <v>0</v>
      </c>
      <c r="K274" s="134" t="s">
        <v>207</v>
      </c>
      <c r="L274" s="32"/>
      <c r="M274" s="139" t="s">
        <v>1</v>
      </c>
      <c r="N274" s="140" t="s">
        <v>43</v>
      </c>
      <c r="P274" s="141">
        <f t="shared" si="41"/>
        <v>0</v>
      </c>
      <c r="Q274" s="141">
        <v>6.9999999999999999E-4</v>
      </c>
      <c r="R274" s="141">
        <f t="shared" si="42"/>
        <v>3.5000000000000001E-3</v>
      </c>
      <c r="S274" s="141">
        <v>0</v>
      </c>
      <c r="T274" s="142">
        <f t="shared" si="43"/>
        <v>0</v>
      </c>
      <c r="AR274" s="143" t="s">
        <v>319</v>
      </c>
      <c r="AT274" s="143" t="s">
        <v>178</v>
      </c>
      <c r="AU274" s="143" t="s">
        <v>88</v>
      </c>
      <c r="AY274" s="17" t="s">
        <v>176</v>
      </c>
      <c r="BE274" s="144">
        <f t="shared" si="44"/>
        <v>0</v>
      </c>
      <c r="BF274" s="144">
        <f t="shared" si="45"/>
        <v>0</v>
      </c>
      <c r="BG274" s="144">
        <f t="shared" si="46"/>
        <v>0</v>
      </c>
      <c r="BH274" s="144">
        <f t="shared" si="47"/>
        <v>0</v>
      </c>
      <c r="BI274" s="144">
        <f t="shared" si="48"/>
        <v>0</v>
      </c>
      <c r="BJ274" s="17" t="s">
        <v>86</v>
      </c>
      <c r="BK274" s="144">
        <f t="shared" si="49"/>
        <v>0</v>
      </c>
      <c r="BL274" s="17" t="s">
        <v>319</v>
      </c>
      <c r="BM274" s="143" t="s">
        <v>6651</v>
      </c>
    </row>
    <row r="275" spans="2:65" s="1" customFormat="1" ht="21.75" customHeight="1">
      <c r="B275" s="32"/>
      <c r="C275" s="132" t="s">
        <v>1112</v>
      </c>
      <c r="D275" s="132" t="s">
        <v>178</v>
      </c>
      <c r="E275" s="133" t="s">
        <v>6652</v>
      </c>
      <c r="F275" s="134" t="s">
        <v>6653</v>
      </c>
      <c r="G275" s="135" t="s">
        <v>355</v>
      </c>
      <c r="H275" s="136">
        <v>5</v>
      </c>
      <c r="I275" s="137"/>
      <c r="J275" s="138">
        <f t="shared" si="40"/>
        <v>0</v>
      </c>
      <c r="K275" s="134" t="s">
        <v>207</v>
      </c>
      <c r="L275" s="32"/>
      <c r="M275" s="139" t="s">
        <v>1</v>
      </c>
      <c r="N275" s="140" t="s">
        <v>43</v>
      </c>
      <c r="P275" s="141">
        <f t="shared" si="41"/>
        <v>0</v>
      </c>
      <c r="Q275" s="141">
        <v>7.7999999999999999E-4</v>
      </c>
      <c r="R275" s="141">
        <f t="shared" si="42"/>
        <v>3.8999999999999998E-3</v>
      </c>
      <c r="S275" s="141">
        <v>0</v>
      </c>
      <c r="T275" s="142">
        <f t="shared" si="43"/>
        <v>0</v>
      </c>
      <c r="AR275" s="143" t="s">
        <v>319</v>
      </c>
      <c r="AT275" s="143" t="s">
        <v>178</v>
      </c>
      <c r="AU275" s="143" t="s">
        <v>88</v>
      </c>
      <c r="AY275" s="17" t="s">
        <v>176</v>
      </c>
      <c r="BE275" s="144">
        <f t="shared" si="44"/>
        <v>0</v>
      </c>
      <c r="BF275" s="144">
        <f t="shared" si="45"/>
        <v>0</v>
      </c>
      <c r="BG275" s="144">
        <f t="shared" si="46"/>
        <v>0</v>
      </c>
      <c r="BH275" s="144">
        <f t="shared" si="47"/>
        <v>0</v>
      </c>
      <c r="BI275" s="144">
        <f t="shared" si="48"/>
        <v>0</v>
      </c>
      <c r="BJ275" s="17" t="s">
        <v>86</v>
      </c>
      <c r="BK275" s="144">
        <f t="shared" si="49"/>
        <v>0</v>
      </c>
      <c r="BL275" s="17" t="s">
        <v>319</v>
      </c>
      <c r="BM275" s="143" t="s">
        <v>6654</v>
      </c>
    </row>
    <row r="276" spans="2:65" s="12" customFormat="1" ht="11.25">
      <c r="B276" s="145"/>
      <c r="D276" s="146" t="s">
        <v>185</v>
      </c>
      <c r="E276" s="147" t="s">
        <v>1</v>
      </c>
      <c r="F276" s="148" t="s">
        <v>204</v>
      </c>
      <c r="H276" s="149">
        <v>5</v>
      </c>
      <c r="I276" s="150"/>
      <c r="L276" s="145"/>
      <c r="M276" s="151"/>
      <c r="T276" s="152"/>
      <c r="AT276" s="147" t="s">
        <v>185</v>
      </c>
      <c r="AU276" s="147" t="s">
        <v>88</v>
      </c>
      <c r="AV276" s="12" t="s">
        <v>88</v>
      </c>
      <c r="AW276" s="12" t="s">
        <v>33</v>
      </c>
      <c r="AX276" s="12" t="s">
        <v>86</v>
      </c>
      <c r="AY276" s="147" t="s">
        <v>176</v>
      </c>
    </row>
    <row r="277" spans="2:65" s="1" customFormat="1" ht="24.2" customHeight="1">
      <c r="B277" s="32"/>
      <c r="C277" s="132" t="s">
        <v>1116</v>
      </c>
      <c r="D277" s="132" t="s">
        <v>178</v>
      </c>
      <c r="E277" s="133" t="s">
        <v>6655</v>
      </c>
      <c r="F277" s="134" t="s">
        <v>6656</v>
      </c>
      <c r="G277" s="135" t="s">
        <v>355</v>
      </c>
      <c r="H277" s="136">
        <v>17</v>
      </c>
      <c r="I277" s="137"/>
      <c r="J277" s="138">
        <f t="shared" ref="J277:J288" si="50">ROUND(I277*H277,2)</f>
        <v>0</v>
      </c>
      <c r="K277" s="134" t="s">
        <v>207</v>
      </c>
      <c r="L277" s="32"/>
      <c r="M277" s="139" t="s">
        <v>1</v>
      </c>
      <c r="N277" s="140" t="s">
        <v>43</v>
      </c>
      <c r="P277" s="141">
        <f t="shared" ref="P277:P288" si="51">O277*H277</f>
        <v>0</v>
      </c>
      <c r="Q277" s="141">
        <v>6.9999999999999999E-4</v>
      </c>
      <c r="R277" s="141">
        <f t="shared" ref="R277:R288" si="52">Q277*H277</f>
        <v>1.1899999999999999E-2</v>
      </c>
      <c r="S277" s="141">
        <v>0</v>
      </c>
      <c r="T277" s="142">
        <f t="shared" ref="T277:T288" si="53">S277*H277</f>
        <v>0</v>
      </c>
      <c r="AR277" s="143" t="s">
        <v>319</v>
      </c>
      <c r="AT277" s="143" t="s">
        <v>178</v>
      </c>
      <c r="AU277" s="143" t="s">
        <v>88</v>
      </c>
      <c r="AY277" s="17" t="s">
        <v>176</v>
      </c>
      <c r="BE277" s="144">
        <f t="shared" ref="BE277:BE288" si="54">IF(N277="základní",J277,0)</f>
        <v>0</v>
      </c>
      <c r="BF277" s="144">
        <f t="shared" ref="BF277:BF288" si="55">IF(N277="snížená",J277,0)</f>
        <v>0</v>
      </c>
      <c r="BG277" s="144">
        <f t="shared" ref="BG277:BG288" si="56">IF(N277="zákl. přenesená",J277,0)</f>
        <v>0</v>
      </c>
      <c r="BH277" s="144">
        <f t="shared" ref="BH277:BH288" si="57">IF(N277="sníž. přenesená",J277,0)</f>
        <v>0</v>
      </c>
      <c r="BI277" s="144">
        <f t="shared" ref="BI277:BI288" si="58">IF(N277="nulová",J277,0)</f>
        <v>0</v>
      </c>
      <c r="BJ277" s="17" t="s">
        <v>86</v>
      </c>
      <c r="BK277" s="144">
        <f t="shared" ref="BK277:BK288" si="59">ROUND(I277*H277,2)</f>
        <v>0</v>
      </c>
      <c r="BL277" s="17" t="s">
        <v>319</v>
      </c>
      <c r="BM277" s="143" t="s">
        <v>6657</v>
      </c>
    </row>
    <row r="278" spans="2:65" s="1" customFormat="1" ht="24.2" customHeight="1">
      <c r="B278" s="32"/>
      <c r="C278" s="132" t="s">
        <v>1120</v>
      </c>
      <c r="D278" s="132" t="s">
        <v>178</v>
      </c>
      <c r="E278" s="133" t="s">
        <v>6658</v>
      </c>
      <c r="F278" s="134" t="s">
        <v>6659</v>
      </c>
      <c r="G278" s="135" t="s">
        <v>355</v>
      </c>
      <c r="H278" s="136">
        <v>17</v>
      </c>
      <c r="I278" s="137"/>
      <c r="J278" s="138">
        <f t="shared" si="50"/>
        <v>0</v>
      </c>
      <c r="K278" s="134" t="s">
        <v>342</v>
      </c>
      <c r="L278" s="32"/>
      <c r="M278" s="139" t="s">
        <v>1</v>
      </c>
      <c r="N278" s="140" t="s">
        <v>43</v>
      </c>
      <c r="P278" s="141">
        <f t="shared" si="51"/>
        <v>0</v>
      </c>
      <c r="Q278" s="141">
        <v>6.9999999999999999E-4</v>
      </c>
      <c r="R278" s="141">
        <f t="shared" si="52"/>
        <v>1.1899999999999999E-2</v>
      </c>
      <c r="S278" s="141">
        <v>0</v>
      </c>
      <c r="T278" s="142">
        <f t="shared" si="53"/>
        <v>0</v>
      </c>
      <c r="AR278" s="143" t="s">
        <v>319</v>
      </c>
      <c r="AT278" s="143" t="s">
        <v>178</v>
      </c>
      <c r="AU278" s="143" t="s">
        <v>88</v>
      </c>
      <c r="AY278" s="17" t="s">
        <v>176</v>
      </c>
      <c r="BE278" s="144">
        <f t="shared" si="54"/>
        <v>0</v>
      </c>
      <c r="BF278" s="144">
        <f t="shared" si="55"/>
        <v>0</v>
      </c>
      <c r="BG278" s="144">
        <f t="shared" si="56"/>
        <v>0</v>
      </c>
      <c r="BH278" s="144">
        <f t="shared" si="57"/>
        <v>0</v>
      </c>
      <c r="BI278" s="144">
        <f t="shared" si="58"/>
        <v>0</v>
      </c>
      <c r="BJ278" s="17" t="s">
        <v>86</v>
      </c>
      <c r="BK278" s="144">
        <f t="shared" si="59"/>
        <v>0</v>
      </c>
      <c r="BL278" s="17" t="s">
        <v>319</v>
      </c>
      <c r="BM278" s="143" t="s">
        <v>6660</v>
      </c>
    </row>
    <row r="279" spans="2:65" s="1" customFormat="1" ht="24.2" customHeight="1">
      <c r="B279" s="32"/>
      <c r="C279" s="132" t="s">
        <v>1124</v>
      </c>
      <c r="D279" s="132" t="s">
        <v>178</v>
      </c>
      <c r="E279" s="133" t="s">
        <v>6661</v>
      </c>
      <c r="F279" s="134" t="s">
        <v>6662</v>
      </c>
      <c r="G279" s="135" t="s">
        <v>355</v>
      </c>
      <c r="H279" s="136">
        <v>5</v>
      </c>
      <c r="I279" s="137"/>
      <c r="J279" s="138">
        <f t="shared" si="50"/>
        <v>0</v>
      </c>
      <c r="K279" s="134" t="s">
        <v>207</v>
      </c>
      <c r="L279" s="32"/>
      <c r="M279" s="139" t="s">
        <v>1</v>
      </c>
      <c r="N279" s="140" t="s">
        <v>43</v>
      </c>
      <c r="P279" s="141">
        <f t="shared" si="51"/>
        <v>0</v>
      </c>
      <c r="Q279" s="141">
        <v>2.4000000000000001E-4</v>
      </c>
      <c r="R279" s="141">
        <f t="shared" si="52"/>
        <v>1.2000000000000001E-3</v>
      </c>
      <c r="S279" s="141">
        <v>0</v>
      </c>
      <c r="T279" s="142">
        <f t="shared" si="53"/>
        <v>0</v>
      </c>
      <c r="AR279" s="143" t="s">
        <v>319</v>
      </c>
      <c r="AT279" s="143" t="s">
        <v>178</v>
      </c>
      <c r="AU279" s="143" t="s">
        <v>88</v>
      </c>
      <c r="AY279" s="17" t="s">
        <v>176</v>
      </c>
      <c r="BE279" s="144">
        <f t="shared" si="54"/>
        <v>0</v>
      </c>
      <c r="BF279" s="144">
        <f t="shared" si="55"/>
        <v>0</v>
      </c>
      <c r="BG279" s="144">
        <f t="shared" si="56"/>
        <v>0</v>
      </c>
      <c r="BH279" s="144">
        <f t="shared" si="57"/>
        <v>0</v>
      </c>
      <c r="BI279" s="144">
        <f t="shared" si="58"/>
        <v>0</v>
      </c>
      <c r="BJ279" s="17" t="s">
        <v>86</v>
      </c>
      <c r="BK279" s="144">
        <f t="shared" si="59"/>
        <v>0</v>
      </c>
      <c r="BL279" s="17" t="s">
        <v>319</v>
      </c>
      <c r="BM279" s="143" t="s">
        <v>6663</v>
      </c>
    </row>
    <row r="280" spans="2:65" s="1" customFormat="1" ht="24.2" customHeight="1">
      <c r="B280" s="32"/>
      <c r="C280" s="132" t="s">
        <v>1128</v>
      </c>
      <c r="D280" s="132" t="s">
        <v>178</v>
      </c>
      <c r="E280" s="133" t="s">
        <v>5767</v>
      </c>
      <c r="F280" s="134" t="s">
        <v>5768</v>
      </c>
      <c r="G280" s="135" t="s">
        <v>355</v>
      </c>
      <c r="H280" s="136">
        <v>60</v>
      </c>
      <c r="I280" s="137"/>
      <c r="J280" s="138">
        <f t="shared" si="50"/>
        <v>0</v>
      </c>
      <c r="K280" s="134" t="s">
        <v>207</v>
      </c>
      <c r="L280" s="32"/>
      <c r="M280" s="139" t="s">
        <v>1</v>
      </c>
      <c r="N280" s="140" t="s">
        <v>43</v>
      </c>
      <c r="P280" s="141">
        <f t="shared" si="51"/>
        <v>0</v>
      </c>
      <c r="Q280" s="141">
        <v>2.2000000000000001E-4</v>
      </c>
      <c r="R280" s="141">
        <f t="shared" si="52"/>
        <v>1.32E-2</v>
      </c>
      <c r="S280" s="141">
        <v>0</v>
      </c>
      <c r="T280" s="142">
        <f t="shared" si="53"/>
        <v>0</v>
      </c>
      <c r="AR280" s="143" t="s">
        <v>319</v>
      </c>
      <c r="AT280" s="143" t="s">
        <v>178</v>
      </c>
      <c r="AU280" s="143" t="s">
        <v>88</v>
      </c>
      <c r="AY280" s="17" t="s">
        <v>176</v>
      </c>
      <c r="BE280" s="144">
        <f t="shared" si="54"/>
        <v>0</v>
      </c>
      <c r="BF280" s="144">
        <f t="shared" si="55"/>
        <v>0</v>
      </c>
      <c r="BG280" s="144">
        <f t="shared" si="56"/>
        <v>0</v>
      </c>
      <c r="BH280" s="144">
        <f t="shared" si="57"/>
        <v>0</v>
      </c>
      <c r="BI280" s="144">
        <f t="shared" si="58"/>
        <v>0</v>
      </c>
      <c r="BJ280" s="17" t="s">
        <v>86</v>
      </c>
      <c r="BK280" s="144">
        <f t="shared" si="59"/>
        <v>0</v>
      </c>
      <c r="BL280" s="17" t="s">
        <v>319</v>
      </c>
      <c r="BM280" s="143" t="s">
        <v>6664</v>
      </c>
    </row>
    <row r="281" spans="2:65" s="1" customFormat="1" ht="24.2" customHeight="1">
      <c r="B281" s="32"/>
      <c r="C281" s="132" t="s">
        <v>1133</v>
      </c>
      <c r="D281" s="132" t="s">
        <v>178</v>
      </c>
      <c r="E281" s="133" t="s">
        <v>5770</v>
      </c>
      <c r="F281" s="134" t="s">
        <v>5771</v>
      </c>
      <c r="G281" s="135" t="s">
        <v>355</v>
      </c>
      <c r="H281" s="136">
        <v>4</v>
      </c>
      <c r="I281" s="137"/>
      <c r="J281" s="138">
        <f t="shared" si="50"/>
        <v>0</v>
      </c>
      <c r="K281" s="134" t="s">
        <v>207</v>
      </c>
      <c r="L281" s="32"/>
      <c r="M281" s="139" t="s">
        <v>1</v>
      </c>
      <c r="N281" s="140" t="s">
        <v>43</v>
      </c>
      <c r="P281" s="141">
        <f t="shared" si="51"/>
        <v>0</v>
      </c>
      <c r="Q281" s="141">
        <v>1.9000000000000001E-4</v>
      </c>
      <c r="R281" s="141">
        <f t="shared" si="52"/>
        <v>7.6000000000000004E-4</v>
      </c>
      <c r="S281" s="141">
        <v>0</v>
      </c>
      <c r="T281" s="142">
        <f t="shared" si="53"/>
        <v>0</v>
      </c>
      <c r="AR281" s="143" t="s">
        <v>319</v>
      </c>
      <c r="AT281" s="143" t="s">
        <v>178</v>
      </c>
      <c r="AU281" s="143" t="s">
        <v>88</v>
      </c>
      <c r="AY281" s="17" t="s">
        <v>176</v>
      </c>
      <c r="BE281" s="144">
        <f t="shared" si="54"/>
        <v>0</v>
      </c>
      <c r="BF281" s="144">
        <f t="shared" si="55"/>
        <v>0</v>
      </c>
      <c r="BG281" s="144">
        <f t="shared" si="56"/>
        <v>0</v>
      </c>
      <c r="BH281" s="144">
        <f t="shared" si="57"/>
        <v>0</v>
      </c>
      <c r="BI281" s="144">
        <f t="shared" si="58"/>
        <v>0</v>
      </c>
      <c r="BJ281" s="17" t="s">
        <v>86</v>
      </c>
      <c r="BK281" s="144">
        <f t="shared" si="59"/>
        <v>0</v>
      </c>
      <c r="BL281" s="17" t="s">
        <v>319</v>
      </c>
      <c r="BM281" s="143" t="s">
        <v>6665</v>
      </c>
    </row>
    <row r="282" spans="2:65" s="1" customFormat="1" ht="24.2" customHeight="1">
      <c r="B282" s="32"/>
      <c r="C282" s="132" t="s">
        <v>1137</v>
      </c>
      <c r="D282" s="132" t="s">
        <v>178</v>
      </c>
      <c r="E282" s="133" t="s">
        <v>5773</v>
      </c>
      <c r="F282" s="134" t="s">
        <v>5774</v>
      </c>
      <c r="G282" s="135" t="s">
        <v>355</v>
      </c>
      <c r="H282" s="136">
        <v>4</v>
      </c>
      <c r="I282" s="137"/>
      <c r="J282" s="138">
        <f t="shared" si="50"/>
        <v>0</v>
      </c>
      <c r="K282" s="134" t="s">
        <v>207</v>
      </c>
      <c r="L282" s="32"/>
      <c r="M282" s="139" t="s">
        <v>1</v>
      </c>
      <c r="N282" s="140" t="s">
        <v>43</v>
      </c>
      <c r="P282" s="141">
        <f t="shared" si="51"/>
        <v>0</v>
      </c>
      <c r="Q282" s="141">
        <v>3.3E-4</v>
      </c>
      <c r="R282" s="141">
        <f t="shared" si="52"/>
        <v>1.32E-3</v>
      </c>
      <c r="S282" s="141">
        <v>0</v>
      </c>
      <c r="T282" s="142">
        <f t="shared" si="53"/>
        <v>0</v>
      </c>
      <c r="AR282" s="143" t="s">
        <v>319</v>
      </c>
      <c r="AT282" s="143" t="s">
        <v>178</v>
      </c>
      <c r="AU282" s="143" t="s">
        <v>88</v>
      </c>
      <c r="AY282" s="17" t="s">
        <v>176</v>
      </c>
      <c r="BE282" s="144">
        <f t="shared" si="54"/>
        <v>0</v>
      </c>
      <c r="BF282" s="144">
        <f t="shared" si="55"/>
        <v>0</v>
      </c>
      <c r="BG282" s="144">
        <f t="shared" si="56"/>
        <v>0</v>
      </c>
      <c r="BH282" s="144">
        <f t="shared" si="57"/>
        <v>0</v>
      </c>
      <c r="BI282" s="144">
        <f t="shared" si="58"/>
        <v>0</v>
      </c>
      <c r="BJ282" s="17" t="s">
        <v>86</v>
      </c>
      <c r="BK282" s="144">
        <f t="shared" si="59"/>
        <v>0</v>
      </c>
      <c r="BL282" s="17" t="s">
        <v>319</v>
      </c>
      <c r="BM282" s="143" t="s">
        <v>6666</v>
      </c>
    </row>
    <row r="283" spans="2:65" s="1" customFormat="1" ht="24.2" customHeight="1">
      <c r="B283" s="32"/>
      <c r="C283" s="132" t="s">
        <v>1141</v>
      </c>
      <c r="D283" s="132" t="s">
        <v>178</v>
      </c>
      <c r="E283" s="133" t="s">
        <v>5776</v>
      </c>
      <c r="F283" s="134" t="s">
        <v>5777</v>
      </c>
      <c r="G283" s="135" t="s">
        <v>355</v>
      </c>
      <c r="H283" s="136">
        <v>5</v>
      </c>
      <c r="I283" s="137"/>
      <c r="J283" s="138">
        <f t="shared" si="50"/>
        <v>0</v>
      </c>
      <c r="K283" s="134" t="s">
        <v>207</v>
      </c>
      <c r="L283" s="32"/>
      <c r="M283" s="139" t="s">
        <v>1</v>
      </c>
      <c r="N283" s="140" t="s">
        <v>43</v>
      </c>
      <c r="P283" s="141">
        <f t="shared" si="51"/>
        <v>0</v>
      </c>
      <c r="Q283" s="141">
        <v>5.6999999999999998E-4</v>
      </c>
      <c r="R283" s="141">
        <f t="shared" si="52"/>
        <v>2.8500000000000001E-3</v>
      </c>
      <c r="S283" s="141">
        <v>0</v>
      </c>
      <c r="T283" s="142">
        <f t="shared" si="53"/>
        <v>0</v>
      </c>
      <c r="AR283" s="143" t="s">
        <v>319</v>
      </c>
      <c r="AT283" s="143" t="s">
        <v>178</v>
      </c>
      <c r="AU283" s="143" t="s">
        <v>88</v>
      </c>
      <c r="AY283" s="17" t="s">
        <v>176</v>
      </c>
      <c r="BE283" s="144">
        <f t="shared" si="54"/>
        <v>0</v>
      </c>
      <c r="BF283" s="144">
        <f t="shared" si="55"/>
        <v>0</v>
      </c>
      <c r="BG283" s="144">
        <f t="shared" si="56"/>
        <v>0</v>
      </c>
      <c r="BH283" s="144">
        <f t="shared" si="57"/>
        <v>0</v>
      </c>
      <c r="BI283" s="144">
        <f t="shared" si="58"/>
        <v>0</v>
      </c>
      <c r="BJ283" s="17" t="s">
        <v>86</v>
      </c>
      <c r="BK283" s="144">
        <f t="shared" si="59"/>
        <v>0</v>
      </c>
      <c r="BL283" s="17" t="s">
        <v>319</v>
      </c>
      <c r="BM283" s="143" t="s">
        <v>6667</v>
      </c>
    </row>
    <row r="284" spans="2:65" s="1" customFormat="1" ht="24.2" customHeight="1">
      <c r="B284" s="32"/>
      <c r="C284" s="132" t="s">
        <v>1145</v>
      </c>
      <c r="D284" s="132" t="s">
        <v>178</v>
      </c>
      <c r="E284" s="133" t="s">
        <v>6668</v>
      </c>
      <c r="F284" s="134" t="s">
        <v>6669</v>
      </c>
      <c r="G284" s="135" t="s">
        <v>355</v>
      </c>
      <c r="H284" s="136">
        <v>1</v>
      </c>
      <c r="I284" s="137"/>
      <c r="J284" s="138">
        <f t="shared" si="50"/>
        <v>0</v>
      </c>
      <c r="K284" s="134" t="s">
        <v>207</v>
      </c>
      <c r="L284" s="32"/>
      <c r="M284" s="139" t="s">
        <v>1</v>
      </c>
      <c r="N284" s="140" t="s">
        <v>43</v>
      </c>
      <c r="P284" s="141">
        <f t="shared" si="51"/>
        <v>0</v>
      </c>
      <c r="Q284" s="141">
        <v>1.14E-3</v>
      </c>
      <c r="R284" s="141">
        <f t="shared" si="52"/>
        <v>1.14E-3</v>
      </c>
      <c r="S284" s="141">
        <v>0</v>
      </c>
      <c r="T284" s="142">
        <f t="shared" si="53"/>
        <v>0</v>
      </c>
      <c r="AR284" s="143" t="s">
        <v>319</v>
      </c>
      <c r="AT284" s="143" t="s">
        <v>178</v>
      </c>
      <c r="AU284" s="143" t="s">
        <v>88</v>
      </c>
      <c r="AY284" s="17" t="s">
        <v>176</v>
      </c>
      <c r="BE284" s="144">
        <f t="shared" si="54"/>
        <v>0</v>
      </c>
      <c r="BF284" s="144">
        <f t="shared" si="55"/>
        <v>0</v>
      </c>
      <c r="BG284" s="144">
        <f t="shared" si="56"/>
        <v>0</v>
      </c>
      <c r="BH284" s="144">
        <f t="shared" si="57"/>
        <v>0</v>
      </c>
      <c r="BI284" s="144">
        <f t="shared" si="58"/>
        <v>0</v>
      </c>
      <c r="BJ284" s="17" t="s">
        <v>86</v>
      </c>
      <c r="BK284" s="144">
        <f t="shared" si="59"/>
        <v>0</v>
      </c>
      <c r="BL284" s="17" t="s">
        <v>319</v>
      </c>
      <c r="BM284" s="143" t="s">
        <v>6670</v>
      </c>
    </row>
    <row r="285" spans="2:65" s="1" customFormat="1" ht="24.2" customHeight="1">
      <c r="B285" s="32"/>
      <c r="C285" s="132" t="s">
        <v>1149</v>
      </c>
      <c r="D285" s="132" t="s">
        <v>178</v>
      </c>
      <c r="E285" s="133" t="s">
        <v>5779</v>
      </c>
      <c r="F285" s="134" t="s">
        <v>5780</v>
      </c>
      <c r="G285" s="135" t="s">
        <v>355</v>
      </c>
      <c r="H285" s="136">
        <v>3</v>
      </c>
      <c r="I285" s="137"/>
      <c r="J285" s="138">
        <f t="shared" si="50"/>
        <v>0</v>
      </c>
      <c r="K285" s="134" t="s">
        <v>207</v>
      </c>
      <c r="L285" s="32"/>
      <c r="M285" s="139" t="s">
        <v>1</v>
      </c>
      <c r="N285" s="140" t="s">
        <v>43</v>
      </c>
      <c r="P285" s="141">
        <f t="shared" si="51"/>
        <v>0</v>
      </c>
      <c r="Q285" s="141">
        <v>1.24E-3</v>
      </c>
      <c r="R285" s="141">
        <f t="shared" si="52"/>
        <v>3.7200000000000002E-3</v>
      </c>
      <c r="S285" s="141">
        <v>0</v>
      </c>
      <c r="T285" s="142">
        <f t="shared" si="53"/>
        <v>0</v>
      </c>
      <c r="AR285" s="143" t="s">
        <v>319</v>
      </c>
      <c r="AT285" s="143" t="s">
        <v>178</v>
      </c>
      <c r="AU285" s="143" t="s">
        <v>88</v>
      </c>
      <c r="AY285" s="17" t="s">
        <v>176</v>
      </c>
      <c r="BE285" s="144">
        <f t="shared" si="54"/>
        <v>0</v>
      </c>
      <c r="BF285" s="144">
        <f t="shared" si="55"/>
        <v>0</v>
      </c>
      <c r="BG285" s="144">
        <f t="shared" si="56"/>
        <v>0</v>
      </c>
      <c r="BH285" s="144">
        <f t="shared" si="57"/>
        <v>0</v>
      </c>
      <c r="BI285" s="144">
        <f t="shared" si="58"/>
        <v>0</v>
      </c>
      <c r="BJ285" s="17" t="s">
        <v>86</v>
      </c>
      <c r="BK285" s="144">
        <f t="shared" si="59"/>
        <v>0</v>
      </c>
      <c r="BL285" s="17" t="s">
        <v>319</v>
      </c>
      <c r="BM285" s="143" t="s">
        <v>6671</v>
      </c>
    </row>
    <row r="286" spans="2:65" s="1" customFormat="1" ht="24.2" customHeight="1">
      <c r="B286" s="32"/>
      <c r="C286" s="132" t="s">
        <v>1154</v>
      </c>
      <c r="D286" s="132" t="s">
        <v>178</v>
      </c>
      <c r="E286" s="133" t="s">
        <v>6672</v>
      </c>
      <c r="F286" s="134" t="s">
        <v>6673</v>
      </c>
      <c r="G286" s="135" t="s">
        <v>355</v>
      </c>
      <c r="H286" s="136">
        <v>3</v>
      </c>
      <c r="I286" s="137"/>
      <c r="J286" s="138">
        <f t="shared" si="50"/>
        <v>0</v>
      </c>
      <c r="K286" s="134" t="s">
        <v>207</v>
      </c>
      <c r="L286" s="32"/>
      <c r="M286" s="139" t="s">
        <v>1</v>
      </c>
      <c r="N286" s="140" t="s">
        <v>43</v>
      </c>
      <c r="P286" s="141">
        <f t="shared" si="51"/>
        <v>0</v>
      </c>
      <c r="Q286" s="141">
        <v>1.73E-3</v>
      </c>
      <c r="R286" s="141">
        <f t="shared" si="52"/>
        <v>5.1900000000000002E-3</v>
      </c>
      <c r="S286" s="141">
        <v>0</v>
      </c>
      <c r="T286" s="142">
        <f t="shared" si="53"/>
        <v>0</v>
      </c>
      <c r="AR286" s="143" t="s">
        <v>319</v>
      </c>
      <c r="AT286" s="143" t="s">
        <v>178</v>
      </c>
      <c r="AU286" s="143" t="s">
        <v>88</v>
      </c>
      <c r="AY286" s="17" t="s">
        <v>176</v>
      </c>
      <c r="BE286" s="144">
        <f t="shared" si="54"/>
        <v>0</v>
      </c>
      <c r="BF286" s="144">
        <f t="shared" si="55"/>
        <v>0</v>
      </c>
      <c r="BG286" s="144">
        <f t="shared" si="56"/>
        <v>0</v>
      </c>
      <c r="BH286" s="144">
        <f t="shared" si="57"/>
        <v>0</v>
      </c>
      <c r="BI286" s="144">
        <f t="shared" si="58"/>
        <v>0</v>
      </c>
      <c r="BJ286" s="17" t="s">
        <v>86</v>
      </c>
      <c r="BK286" s="144">
        <f t="shared" si="59"/>
        <v>0</v>
      </c>
      <c r="BL286" s="17" t="s">
        <v>319</v>
      </c>
      <c r="BM286" s="143" t="s">
        <v>6674</v>
      </c>
    </row>
    <row r="287" spans="2:65" s="1" customFormat="1" ht="21.75" customHeight="1">
      <c r="B287" s="32"/>
      <c r="C287" s="132" t="s">
        <v>1162</v>
      </c>
      <c r="D287" s="132" t="s">
        <v>178</v>
      </c>
      <c r="E287" s="133" t="s">
        <v>5782</v>
      </c>
      <c r="F287" s="134" t="s">
        <v>5783</v>
      </c>
      <c r="G287" s="135" t="s">
        <v>355</v>
      </c>
      <c r="H287" s="136">
        <v>134</v>
      </c>
      <c r="I287" s="137"/>
      <c r="J287" s="138">
        <f t="shared" si="50"/>
        <v>0</v>
      </c>
      <c r="K287" s="134" t="s">
        <v>207</v>
      </c>
      <c r="L287" s="32"/>
      <c r="M287" s="139" t="s">
        <v>1</v>
      </c>
      <c r="N287" s="140" t="s">
        <v>43</v>
      </c>
      <c r="P287" s="141">
        <f t="shared" si="51"/>
        <v>0</v>
      </c>
      <c r="Q287" s="141">
        <v>2.1000000000000001E-4</v>
      </c>
      <c r="R287" s="141">
        <f t="shared" si="52"/>
        <v>2.8140000000000002E-2</v>
      </c>
      <c r="S287" s="141">
        <v>0</v>
      </c>
      <c r="T287" s="142">
        <f t="shared" si="53"/>
        <v>0</v>
      </c>
      <c r="AR287" s="143" t="s">
        <v>319</v>
      </c>
      <c r="AT287" s="143" t="s">
        <v>178</v>
      </c>
      <c r="AU287" s="143" t="s">
        <v>88</v>
      </c>
      <c r="AY287" s="17" t="s">
        <v>176</v>
      </c>
      <c r="BE287" s="144">
        <f t="shared" si="54"/>
        <v>0</v>
      </c>
      <c r="BF287" s="144">
        <f t="shared" si="55"/>
        <v>0</v>
      </c>
      <c r="BG287" s="144">
        <f t="shared" si="56"/>
        <v>0</v>
      </c>
      <c r="BH287" s="144">
        <f t="shared" si="57"/>
        <v>0</v>
      </c>
      <c r="BI287" s="144">
        <f t="shared" si="58"/>
        <v>0</v>
      </c>
      <c r="BJ287" s="17" t="s">
        <v>86</v>
      </c>
      <c r="BK287" s="144">
        <f t="shared" si="59"/>
        <v>0</v>
      </c>
      <c r="BL287" s="17" t="s">
        <v>319</v>
      </c>
      <c r="BM287" s="143" t="s">
        <v>6675</v>
      </c>
    </row>
    <row r="288" spans="2:65" s="1" customFormat="1" ht="21.75" customHeight="1">
      <c r="B288" s="32"/>
      <c r="C288" s="132" t="s">
        <v>1167</v>
      </c>
      <c r="D288" s="132" t="s">
        <v>178</v>
      </c>
      <c r="E288" s="133" t="s">
        <v>5785</v>
      </c>
      <c r="F288" s="134" t="s">
        <v>5786</v>
      </c>
      <c r="G288" s="135" t="s">
        <v>355</v>
      </c>
      <c r="H288" s="136">
        <v>24</v>
      </c>
      <c r="I288" s="137"/>
      <c r="J288" s="138">
        <f t="shared" si="50"/>
        <v>0</v>
      </c>
      <c r="K288" s="134" t="s">
        <v>207</v>
      </c>
      <c r="L288" s="32"/>
      <c r="M288" s="139" t="s">
        <v>1</v>
      </c>
      <c r="N288" s="140" t="s">
        <v>43</v>
      </c>
      <c r="P288" s="141">
        <f t="shared" si="51"/>
        <v>0</v>
      </c>
      <c r="Q288" s="141">
        <v>3.4000000000000002E-4</v>
      </c>
      <c r="R288" s="141">
        <f t="shared" si="52"/>
        <v>8.1600000000000006E-3</v>
      </c>
      <c r="S288" s="141">
        <v>0</v>
      </c>
      <c r="T288" s="142">
        <f t="shared" si="53"/>
        <v>0</v>
      </c>
      <c r="AR288" s="143" t="s">
        <v>319</v>
      </c>
      <c r="AT288" s="143" t="s">
        <v>178</v>
      </c>
      <c r="AU288" s="143" t="s">
        <v>88</v>
      </c>
      <c r="AY288" s="17" t="s">
        <v>176</v>
      </c>
      <c r="BE288" s="144">
        <f t="shared" si="54"/>
        <v>0</v>
      </c>
      <c r="BF288" s="144">
        <f t="shared" si="55"/>
        <v>0</v>
      </c>
      <c r="BG288" s="144">
        <f t="shared" si="56"/>
        <v>0</v>
      </c>
      <c r="BH288" s="144">
        <f t="shared" si="57"/>
        <v>0</v>
      </c>
      <c r="BI288" s="144">
        <f t="shared" si="58"/>
        <v>0</v>
      </c>
      <c r="BJ288" s="17" t="s">
        <v>86</v>
      </c>
      <c r="BK288" s="144">
        <f t="shared" si="59"/>
        <v>0</v>
      </c>
      <c r="BL288" s="17" t="s">
        <v>319</v>
      </c>
      <c r="BM288" s="143" t="s">
        <v>6676</v>
      </c>
    </row>
    <row r="289" spans="2:65" s="12" customFormat="1" ht="11.25">
      <c r="B289" s="145"/>
      <c r="D289" s="146" t="s">
        <v>185</v>
      </c>
      <c r="E289" s="147" t="s">
        <v>1</v>
      </c>
      <c r="F289" s="148" t="s">
        <v>6677</v>
      </c>
      <c r="H289" s="149">
        <v>24</v>
      </c>
      <c r="I289" s="150"/>
      <c r="L289" s="145"/>
      <c r="M289" s="151"/>
      <c r="T289" s="152"/>
      <c r="AT289" s="147" t="s">
        <v>185</v>
      </c>
      <c r="AU289" s="147" t="s">
        <v>88</v>
      </c>
      <c r="AV289" s="12" t="s">
        <v>88</v>
      </c>
      <c r="AW289" s="12" t="s">
        <v>33</v>
      </c>
      <c r="AX289" s="12" t="s">
        <v>86</v>
      </c>
      <c r="AY289" s="147" t="s">
        <v>176</v>
      </c>
    </row>
    <row r="290" spans="2:65" s="1" customFormat="1" ht="21.75" customHeight="1">
      <c r="B290" s="32"/>
      <c r="C290" s="132" t="s">
        <v>1171</v>
      </c>
      <c r="D290" s="132" t="s">
        <v>178</v>
      </c>
      <c r="E290" s="133" t="s">
        <v>5788</v>
      </c>
      <c r="F290" s="134" t="s">
        <v>5789</v>
      </c>
      <c r="G290" s="135" t="s">
        <v>355</v>
      </c>
      <c r="H290" s="136">
        <v>36</v>
      </c>
      <c r="I290" s="137"/>
      <c r="J290" s="138">
        <f>ROUND(I290*H290,2)</f>
        <v>0</v>
      </c>
      <c r="K290" s="134" t="s">
        <v>207</v>
      </c>
      <c r="L290" s="32"/>
      <c r="M290" s="139" t="s">
        <v>1</v>
      </c>
      <c r="N290" s="140" t="s">
        <v>43</v>
      </c>
      <c r="P290" s="141">
        <f>O290*H290</f>
        <v>0</v>
      </c>
      <c r="Q290" s="141">
        <v>5.0000000000000001E-4</v>
      </c>
      <c r="R290" s="141">
        <f>Q290*H290</f>
        <v>1.8000000000000002E-2</v>
      </c>
      <c r="S290" s="141">
        <v>0</v>
      </c>
      <c r="T290" s="142">
        <f>S290*H290</f>
        <v>0</v>
      </c>
      <c r="AR290" s="143" t="s">
        <v>319</v>
      </c>
      <c r="AT290" s="143" t="s">
        <v>178</v>
      </c>
      <c r="AU290" s="143" t="s">
        <v>88</v>
      </c>
      <c r="AY290" s="17" t="s">
        <v>176</v>
      </c>
      <c r="BE290" s="144">
        <f>IF(N290="základní",J290,0)</f>
        <v>0</v>
      </c>
      <c r="BF290" s="144">
        <f>IF(N290="snížená",J290,0)</f>
        <v>0</v>
      </c>
      <c r="BG290" s="144">
        <f>IF(N290="zákl. přenesená",J290,0)</f>
        <v>0</v>
      </c>
      <c r="BH290" s="144">
        <f>IF(N290="sníž. přenesená",J290,0)</f>
        <v>0</v>
      </c>
      <c r="BI290" s="144">
        <f>IF(N290="nulová",J290,0)</f>
        <v>0</v>
      </c>
      <c r="BJ290" s="17" t="s">
        <v>86</v>
      </c>
      <c r="BK290" s="144">
        <f>ROUND(I290*H290,2)</f>
        <v>0</v>
      </c>
      <c r="BL290" s="17" t="s">
        <v>319</v>
      </c>
      <c r="BM290" s="143" t="s">
        <v>6678</v>
      </c>
    </row>
    <row r="291" spans="2:65" s="12" customFormat="1" ht="11.25">
      <c r="B291" s="145"/>
      <c r="D291" s="146" t="s">
        <v>185</v>
      </c>
      <c r="E291" s="147" t="s">
        <v>1</v>
      </c>
      <c r="F291" s="148" t="s">
        <v>6679</v>
      </c>
      <c r="H291" s="149">
        <v>36</v>
      </c>
      <c r="I291" s="150"/>
      <c r="L291" s="145"/>
      <c r="M291" s="151"/>
      <c r="T291" s="152"/>
      <c r="AT291" s="147" t="s">
        <v>185</v>
      </c>
      <c r="AU291" s="147" t="s">
        <v>88</v>
      </c>
      <c r="AV291" s="12" t="s">
        <v>88</v>
      </c>
      <c r="AW291" s="12" t="s">
        <v>33</v>
      </c>
      <c r="AX291" s="12" t="s">
        <v>86</v>
      </c>
      <c r="AY291" s="147" t="s">
        <v>176</v>
      </c>
    </row>
    <row r="292" spans="2:65" s="1" customFormat="1" ht="24.2" customHeight="1">
      <c r="B292" s="32"/>
      <c r="C292" s="132" t="s">
        <v>1175</v>
      </c>
      <c r="D292" s="132" t="s">
        <v>178</v>
      </c>
      <c r="E292" s="133" t="s">
        <v>5791</v>
      </c>
      <c r="F292" s="134" t="s">
        <v>5792</v>
      </c>
      <c r="G292" s="135" t="s">
        <v>355</v>
      </c>
      <c r="H292" s="136">
        <v>18</v>
      </c>
      <c r="I292" s="137"/>
      <c r="J292" s="138">
        <f>ROUND(I292*H292,2)</f>
        <v>0</v>
      </c>
      <c r="K292" s="134" t="s">
        <v>207</v>
      </c>
      <c r="L292" s="32"/>
      <c r="M292" s="139" t="s">
        <v>1</v>
      </c>
      <c r="N292" s="140" t="s">
        <v>43</v>
      </c>
      <c r="P292" s="141">
        <f>O292*H292</f>
        <v>0</v>
      </c>
      <c r="Q292" s="141">
        <v>6.9999999999999999E-4</v>
      </c>
      <c r="R292" s="141">
        <f>Q292*H292</f>
        <v>1.26E-2</v>
      </c>
      <c r="S292" s="141">
        <v>0</v>
      </c>
      <c r="T292" s="142">
        <f>S292*H292</f>
        <v>0</v>
      </c>
      <c r="AR292" s="143" t="s">
        <v>319</v>
      </c>
      <c r="AT292" s="143" t="s">
        <v>178</v>
      </c>
      <c r="AU292" s="143" t="s">
        <v>88</v>
      </c>
      <c r="AY292" s="17" t="s">
        <v>176</v>
      </c>
      <c r="BE292" s="144">
        <f>IF(N292="základní",J292,0)</f>
        <v>0</v>
      </c>
      <c r="BF292" s="144">
        <f>IF(N292="snížená",J292,0)</f>
        <v>0</v>
      </c>
      <c r="BG292" s="144">
        <f>IF(N292="zákl. přenesená",J292,0)</f>
        <v>0</v>
      </c>
      <c r="BH292" s="144">
        <f>IF(N292="sníž. přenesená",J292,0)</f>
        <v>0</v>
      </c>
      <c r="BI292" s="144">
        <f>IF(N292="nulová",J292,0)</f>
        <v>0</v>
      </c>
      <c r="BJ292" s="17" t="s">
        <v>86</v>
      </c>
      <c r="BK292" s="144">
        <f>ROUND(I292*H292,2)</f>
        <v>0</v>
      </c>
      <c r="BL292" s="17" t="s">
        <v>319</v>
      </c>
      <c r="BM292" s="143" t="s">
        <v>6680</v>
      </c>
    </row>
    <row r="293" spans="2:65" s="1" customFormat="1" ht="24.2" customHeight="1">
      <c r="B293" s="32"/>
      <c r="C293" s="132" t="s">
        <v>1180</v>
      </c>
      <c r="D293" s="132" t="s">
        <v>178</v>
      </c>
      <c r="E293" s="133" t="s">
        <v>5794</v>
      </c>
      <c r="F293" s="134" t="s">
        <v>5795</v>
      </c>
      <c r="G293" s="135" t="s">
        <v>355</v>
      </c>
      <c r="H293" s="136">
        <v>16</v>
      </c>
      <c r="I293" s="137"/>
      <c r="J293" s="138">
        <f>ROUND(I293*H293,2)</f>
        <v>0</v>
      </c>
      <c r="K293" s="134" t="s">
        <v>207</v>
      </c>
      <c r="L293" s="32"/>
      <c r="M293" s="139" t="s">
        <v>1</v>
      </c>
      <c r="N293" s="140" t="s">
        <v>43</v>
      </c>
      <c r="P293" s="141">
        <f>O293*H293</f>
        <v>0</v>
      </c>
      <c r="Q293" s="141">
        <v>1.07E-3</v>
      </c>
      <c r="R293" s="141">
        <f>Q293*H293</f>
        <v>1.712E-2</v>
      </c>
      <c r="S293" s="141">
        <v>0</v>
      </c>
      <c r="T293" s="142">
        <f>S293*H293</f>
        <v>0</v>
      </c>
      <c r="AR293" s="143" t="s">
        <v>319</v>
      </c>
      <c r="AT293" s="143" t="s">
        <v>178</v>
      </c>
      <c r="AU293" s="143" t="s">
        <v>88</v>
      </c>
      <c r="AY293" s="17" t="s">
        <v>176</v>
      </c>
      <c r="BE293" s="144">
        <f>IF(N293="základní",J293,0)</f>
        <v>0</v>
      </c>
      <c r="BF293" s="144">
        <f>IF(N293="snížená",J293,0)</f>
        <v>0</v>
      </c>
      <c r="BG293" s="144">
        <f>IF(N293="zákl. přenesená",J293,0)</f>
        <v>0</v>
      </c>
      <c r="BH293" s="144">
        <f>IF(N293="sníž. přenesená",J293,0)</f>
        <v>0</v>
      </c>
      <c r="BI293" s="144">
        <f>IF(N293="nulová",J293,0)</f>
        <v>0</v>
      </c>
      <c r="BJ293" s="17" t="s">
        <v>86</v>
      </c>
      <c r="BK293" s="144">
        <f>ROUND(I293*H293,2)</f>
        <v>0</v>
      </c>
      <c r="BL293" s="17" t="s">
        <v>319</v>
      </c>
      <c r="BM293" s="143" t="s">
        <v>6681</v>
      </c>
    </row>
    <row r="294" spans="2:65" s="12" customFormat="1" ht="11.25">
      <c r="B294" s="145"/>
      <c r="D294" s="146" t="s">
        <v>185</v>
      </c>
      <c r="E294" s="147" t="s">
        <v>1</v>
      </c>
      <c r="F294" s="148" t="s">
        <v>6682</v>
      </c>
      <c r="H294" s="149">
        <v>16</v>
      </c>
      <c r="I294" s="150"/>
      <c r="L294" s="145"/>
      <c r="M294" s="151"/>
      <c r="T294" s="152"/>
      <c r="AT294" s="147" t="s">
        <v>185</v>
      </c>
      <c r="AU294" s="147" t="s">
        <v>88</v>
      </c>
      <c r="AV294" s="12" t="s">
        <v>88</v>
      </c>
      <c r="AW294" s="12" t="s">
        <v>33</v>
      </c>
      <c r="AX294" s="12" t="s">
        <v>86</v>
      </c>
      <c r="AY294" s="147" t="s">
        <v>176</v>
      </c>
    </row>
    <row r="295" spans="2:65" s="1" customFormat="1" ht="21.75" customHeight="1">
      <c r="B295" s="32"/>
      <c r="C295" s="132" t="s">
        <v>1185</v>
      </c>
      <c r="D295" s="132" t="s">
        <v>178</v>
      </c>
      <c r="E295" s="133" t="s">
        <v>5798</v>
      </c>
      <c r="F295" s="134" t="s">
        <v>5799</v>
      </c>
      <c r="G295" s="135" t="s">
        <v>355</v>
      </c>
      <c r="H295" s="136">
        <v>13</v>
      </c>
      <c r="I295" s="137"/>
      <c r="J295" s="138">
        <f>ROUND(I295*H295,2)</f>
        <v>0</v>
      </c>
      <c r="K295" s="134" t="s">
        <v>207</v>
      </c>
      <c r="L295" s="32"/>
      <c r="M295" s="139" t="s">
        <v>1</v>
      </c>
      <c r="N295" s="140" t="s">
        <v>43</v>
      </c>
      <c r="P295" s="141">
        <f>O295*H295</f>
        <v>0</v>
      </c>
      <c r="Q295" s="141">
        <v>1.6800000000000001E-3</v>
      </c>
      <c r="R295" s="141">
        <f>Q295*H295</f>
        <v>2.1840000000000002E-2</v>
      </c>
      <c r="S295" s="141">
        <v>0</v>
      </c>
      <c r="T295" s="142">
        <f>S295*H295</f>
        <v>0</v>
      </c>
      <c r="AR295" s="143" t="s">
        <v>319</v>
      </c>
      <c r="AT295" s="143" t="s">
        <v>178</v>
      </c>
      <c r="AU295" s="143" t="s">
        <v>88</v>
      </c>
      <c r="AY295" s="17" t="s">
        <v>176</v>
      </c>
      <c r="BE295" s="144">
        <f>IF(N295="základní",J295,0)</f>
        <v>0</v>
      </c>
      <c r="BF295" s="144">
        <f>IF(N295="snížená",J295,0)</f>
        <v>0</v>
      </c>
      <c r="BG295" s="144">
        <f>IF(N295="zákl. přenesená",J295,0)</f>
        <v>0</v>
      </c>
      <c r="BH295" s="144">
        <f>IF(N295="sníž. přenesená",J295,0)</f>
        <v>0</v>
      </c>
      <c r="BI295" s="144">
        <f>IF(N295="nulová",J295,0)</f>
        <v>0</v>
      </c>
      <c r="BJ295" s="17" t="s">
        <v>86</v>
      </c>
      <c r="BK295" s="144">
        <f>ROUND(I295*H295,2)</f>
        <v>0</v>
      </c>
      <c r="BL295" s="17" t="s">
        <v>319</v>
      </c>
      <c r="BM295" s="143" t="s">
        <v>6683</v>
      </c>
    </row>
    <row r="296" spans="2:65" s="12" customFormat="1" ht="11.25">
      <c r="B296" s="145"/>
      <c r="D296" s="146" t="s">
        <v>185</v>
      </c>
      <c r="E296" s="147" t="s">
        <v>1</v>
      </c>
      <c r="F296" s="148" t="s">
        <v>6684</v>
      </c>
      <c r="H296" s="149">
        <v>13</v>
      </c>
      <c r="I296" s="150"/>
      <c r="L296" s="145"/>
      <c r="M296" s="151"/>
      <c r="T296" s="152"/>
      <c r="AT296" s="147" t="s">
        <v>185</v>
      </c>
      <c r="AU296" s="147" t="s">
        <v>88</v>
      </c>
      <c r="AV296" s="12" t="s">
        <v>88</v>
      </c>
      <c r="AW296" s="12" t="s">
        <v>33</v>
      </c>
      <c r="AX296" s="12" t="s">
        <v>86</v>
      </c>
      <c r="AY296" s="147" t="s">
        <v>176</v>
      </c>
    </row>
    <row r="297" spans="2:65" s="1" customFormat="1" ht="24.2" customHeight="1">
      <c r="B297" s="32"/>
      <c r="C297" s="132" t="s">
        <v>1189</v>
      </c>
      <c r="D297" s="132" t="s">
        <v>178</v>
      </c>
      <c r="E297" s="133" t="s">
        <v>6685</v>
      </c>
      <c r="F297" s="134" t="s">
        <v>6686</v>
      </c>
      <c r="G297" s="135" t="s">
        <v>355</v>
      </c>
      <c r="H297" s="136">
        <v>1</v>
      </c>
      <c r="I297" s="137"/>
      <c r="J297" s="138">
        <f t="shared" ref="J297:J310" si="60">ROUND(I297*H297,2)</f>
        <v>0</v>
      </c>
      <c r="K297" s="134" t="s">
        <v>207</v>
      </c>
      <c r="L297" s="32"/>
      <c r="M297" s="139" t="s">
        <v>1</v>
      </c>
      <c r="N297" s="140" t="s">
        <v>43</v>
      </c>
      <c r="P297" s="141">
        <f t="shared" ref="P297:P310" si="61">O297*H297</f>
        <v>0</v>
      </c>
      <c r="Q297" s="141">
        <v>1.4499999999999999E-3</v>
      </c>
      <c r="R297" s="141">
        <f t="shared" ref="R297:R310" si="62">Q297*H297</f>
        <v>1.4499999999999999E-3</v>
      </c>
      <c r="S297" s="141">
        <v>0</v>
      </c>
      <c r="T297" s="142">
        <f t="shared" ref="T297:T310" si="63">S297*H297</f>
        <v>0</v>
      </c>
      <c r="AR297" s="143" t="s">
        <v>319</v>
      </c>
      <c r="AT297" s="143" t="s">
        <v>178</v>
      </c>
      <c r="AU297" s="143" t="s">
        <v>88</v>
      </c>
      <c r="AY297" s="17" t="s">
        <v>176</v>
      </c>
      <c r="BE297" s="144">
        <f t="shared" ref="BE297:BE310" si="64">IF(N297="základní",J297,0)</f>
        <v>0</v>
      </c>
      <c r="BF297" s="144">
        <f t="shared" ref="BF297:BF310" si="65">IF(N297="snížená",J297,0)</f>
        <v>0</v>
      </c>
      <c r="BG297" s="144">
        <f t="shared" ref="BG297:BG310" si="66">IF(N297="zákl. přenesená",J297,0)</f>
        <v>0</v>
      </c>
      <c r="BH297" s="144">
        <f t="shared" ref="BH297:BH310" si="67">IF(N297="sníž. přenesená",J297,0)</f>
        <v>0</v>
      </c>
      <c r="BI297" s="144">
        <f t="shared" ref="BI297:BI310" si="68">IF(N297="nulová",J297,0)</f>
        <v>0</v>
      </c>
      <c r="BJ297" s="17" t="s">
        <v>86</v>
      </c>
      <c r="BK297" s="144">
        <f t="shared" ref="BK297:BK310" si="69">ROUND(I297*H297,2)</f>
        <v>0</v>
      </c>
      <c r="BL297" s="17" t="s">
        <v>319</v>
      </c>
      <c r="BM297" s="143" t="s">
        <v>6687</v>
      </c>
    </row>
    <row r="298" spans="2:65" s="1" customFormat="1" ht="24.2" customHeight="1">
      <c r="B298" s="32"/>
      <c r="C298" s="132" t="s">
        <v>1193</v>
      </c>
      <c r="D298" s="132" t="s">
        <v>178</v>
      </c>
      <c r="E298" s="133" t="s">
        <v>6688</v>
      </c>
      <c r="F298" s="134" t="s">
        <v>6689</v>
      </c>
      <c r="G298" s="135" t="s">
        <v>355</v>
      </c>
      <c r="H298" s="136">
        <v>1</v>
      </c>
      <c r="I298" s="137"/>
      <c r="J298" s="138">
        <f t="shared" si="60"/>
        <v>0</v>
      </c>
      <c r="K298" s="134" t="s">
        <v>207</v>
      </c>
      <c r="L298" s="32"/>
      <c r="M298" s="139" t="s">
        <v>1</v>
      </c>
      <c r="N298" s="140" t="s">
        <v>43</v>
      </c>
      <c r="P298" s="141">
        <f t="shared" si="61"/>
        <v>0</v>
      </c>
      <c r="Q298" s="141">
        <v>3.7699999999999999E-3</v>
      </c>
      <c r="R298" s="141">
        <f t="shared" si="62"/>
        <v>3.7699999999999999E-3</v>
      </c>
      <c r="S298" s="141">
        <v>0</v>
      </c>
      <c r="T298" s="142">
        <f t="shared" si="63"/>
        <v>0</v>
      </c>
      <c r="AR298" s="143" t="s">
        <v>319</v>
      </c>
      <c r="AT298" s="143" t="s">
        <v>178</v>
      </c>
      <c r="AU298" s="143" t="s">
        <v>88</v>
      </c>
      <c r="AY298" s="17" t="s">
        <v>176</v>
      </c>
      <c r="BE298" s="144">
        <f t="shared" si="64"/>
        <v>0</v>
      </c>
      <c r="BF298" s="144">
        <f t="shared" si="65"/>
        <v>0</v>
      </c>
      <c r="BG298" s="144">
        <f t="shared" si="66"/>
        <v>0</v>
      </c>
      <c r="BH298" s="144">
        <f t="shared" si="67"/>
        <v>0</v>
      </c>
      <c r="BI298" s="144">
        <f t="shared" si="68"/>
        <v>0</v>
      </c>
      <c r="BJ298" s="17" t="s">
        <v>86</v>
      </c>
      <c r="BK298" s="144">
        <f t="shared" si="69"/>
        <v>0</v>
      </c>
      <c r="BL298" s="17" t="s">
        <v>319</v>
      </c>
      <c r="BM298" s="143" t="s">
        <v>6690</v>
      </c>
    </row>
    <row r="299" spans="2:65" s="1" customFormat="1" ht="33" customHeight="1">
      <c r="B299" s="32"/>
      <c r="C299" s="132" t="s">
        <v>1200</v>
      </c>
      <c r="D299" s="132" t="s">
        <v>178</v>
      </c>
      <c r="E299" s="133" t="s">
        <v>5801</v>
      </c>
      <c r="F299" s="134" t="s">
        <v>5802</v>
      </c>
      <c r="G299" s="135" t="s">
        <v>355</v>
      </c>
      <c r="H299" s="136">
        <v>30</v>
      </c>
      <c r="I299" s="137"/>
      <c r="J299" s="138">
        <f t="shared" si="60"/>
        <v>0</v>
      </c>
      <c r="K299" s="134" t="s">
        <v>1</v>
      </c>
      <c r="L299" s="32"/>
      <c r="M299" s="139" t="s">
        <v>1</v>
      </c>
      <c r="N299" s="140" t="s">
        <v>43</v>
      </c>
      <c r="P299" s="141">
        <f t="shared" si="61"/>
        <v>0</v>
      </c>
      <c r="Q299" s="141">
        <v>5.1999999999999995E-4</v>
      </c>
      <c r="R299" s="141">
        <f t="shared" si="62"/>
        <v>1.5599999999999999E-2</v>
      </c>
      <c r="S299" s="141">
        <v>0</v>
      </c>
      <c r="T299" s="142">
        <f t="shared" si="63"/>
        <v>0</v>
      </c>
      <c r="AR299" s="143" t="s">
        <v>319</v>
      </c>
      <c r="AT299" s="143" t="s">
        <v>178</v>
      </c>
      <c r="AU299" s="143" t="s">
        <v>88</v>
      </c>
      <c r="AY299" s="17" t="s">
        <v>176</v>
      </c>
      <c r="BE299" s="144">
        <f t="shared" si="64"/>
        <v>0</v>
      </c>
      <c r="BF299" s="144">
        <f t="shared" si="65"/>
        <v>0</v>
      </c>
      <c r="BG299" s="144">
        <f t="shared" si="66"/>
        <v>0</v>
      </c>
      <c r="BH299" s="144">
        <f t="shared" si="67"/>
        <v>0</v>
      </c>
      <c r="BI299" s="144">
        <f t="shared" si="68"/>
        <v>0</v>
      </c>
      <c r="BJ299" s="17" t="s">
        <v>86</v>
      </c>
      <c r="BK299" s="144">
        <f t="shared" si="69"/>
        <v>0</v>
      </c>
      <c r="BL299" s="17" t="s">
        <v>319</v>
      </c>
      <c r="BM299" s="143" t="s">
        <v>6691</v>
      </c>
    </row>
    <row r="300" spans="2:65" s="1" customFormat="1" ht="24.2" customHeight="1">
      <c r="B300" s="32"/>
      <c r="C300" s="132" t="s">
        <v>1206</v>
      </c>
      <c r="D300" s="132" t="s">
        <v>178</v>
      </c>
      <c r="E300" s="133" t="s">
        <v>5805</v>
      </c>
      <c r="F300" s="134" t="s">
        <v>5806</v>
      </c>
      <c r="G300" s="135" t="s">
        <v>355</v>
      </c>
      <c r="H300" s="136">
        <v>6</v>
      </c>
      <c r="I300" s="137"/>
      <c r="J300" s="138">
        <f t="shared" si="60"/>
        <v>0</v>
      </c>
      <c r="K300" s="134" t="s">
        <v>207</v>
      </c>
      <c r="L300" s="32"/>
      <c r="M300" s="139" t="s">
        <v>1</v>
      </c>
      <c r="N300" s="140" t="s">
        <v>43</v>
      </c>
      <c r="P300" s="141">
        <f t="shared" si="61"/>
        <v>0</v>
      </c>
      <c r="Q300" s="141">
        <v>5.4000000000000001E-4</v>
      </c>
      <c r="R300" s="141">
        <f t="shared" si="62"/>
        <v>3.2399999999999998E-3</v>
      </c>
      <c r="S300" s="141">
        <v>0</v>
      </c>
      <c r="T300" s="142">
        <f t="shared" si="63"/>
        <v>0</v>
      </c>
      <c r="AR300" s="143" t="s">
        <v>319</v>
      </c>
      <c r="AT300" s="143" t="s">
        <v>178</v>
      </c>
      <c r="AU300" s="143" t="s">
        <v>88</v>
      </c>
      <c r="AY300" s="17" t="s">
        <v>176</v>
      </c>
      <c r="BE300" s="144">
        <f t="shared" si="64"/>
        <v>0</v>
      </c>
      <c r="BF300" s="144">
        <f t="shared" si="65"/>
        <v>0</v>
      </c>
      <c r="BG300" s="144">
        <f t="shared" si="66"/>
        <v>0</v>
      </c>
      <c r="BH300" s="144">
        <f t="shared" si="67"/>
        <v>0</v>
      </c>
      <c r="BI300" s="144">
        <f t="shared" si="68"/>
        <v>0</v>
      </c>
      <c r="BJ300" s="17" t="s">
        <v>86</v>
      </c>
      <c r="BK300" s="144">
        <f t="shared" si="69"/>
        <v>0</v>
      </c>
      <c r="BL300" s="17" t="s">
        <v>319</v>
      </c>
      <c r="BM300" s="143" t="s">
        <v>6692</v>
      </c>
    </row>
    <row r="301" spans="2:65" s="1" customFormat="1" ht="16.5" customHeight="1">
      <c r="B301" s="32"/>
      <c r="C301" s="132" t="s">
        <v>1210</v>
      </c>
      <c r="D301" s="132" t="s">
        <v>178</v>
      </c>
      <c r="E301" s="133" t="s">
        <v>5808</v>
      </c>
      <c r="F301" s="134" t="s">
        <v>5809</v>
      </c>
      <c r="G301" s="135" t="s">
        <v>355</v>
      </c>
      <c r="H301" s="136">
        <v>36</v>
      </c>
      <c r="I301" s="137"/>
      <c r="J301" s="138">
        <f t="shared" si="60"/>
        <v>0</v>
      </c>
      <c r="K301" s="134" t="s">
        <v>207</v>
      </c>
      <c r="L301" s="32"/>
      <c r="M301" s="139" t="s">
        <v>1</v>
      </c>
      <c r="N301" s="140" t="s">
        <v>43</v>
      </c>
      <c r="P301" s="141">
        <f t="shared" si="61"/>
        <v>0</v>
      </c>
      <c r="Q301" s="141">
        <v>3.1199999999999999E-3</v>
      </c>
      <c r="R301" s="141">
        <f t="shared" si="62"/>
        <v>0.11232</v>
      </c>
      <c r="S301" s="141">
        <v>0</v>
      </c>
      <c r="T301" s="142">
        <f t="shared" si="63"/>
        <v>0</v>
      </c>
      <c r="AR301" s="143" t="s">
        <v>319</v>
      </c>
      <c r="AT301" s="143" t="s">
        <v>178</v>
      </c>
      <c r="AU301" s="143" t="s">
        <v>88</v>
      </c>
      <c r="AY301" s="17" t="s">
        <v>176</v>
      </c>
      <c r="BE301" s="144">
        <f t="shared" si="64"/>
        <v>0</v>
      </c>
      <c r="BF301" s="144">
        <f t="shared" si="65"/>
        <v>0</v>
      </c>
      <c r="BG301" s="144">
        <f t="shared" si="66"/>
        <v>0</v>
      </c>
      <c r="BH301" s="144">
        <f t="shared" si="67"/>
        <v>0</v>
      </c>
      <c r="BI301" s="144">
        <f t="shared" si="68"/>
        <v>0</v>
      </c>
      <c r="BJ301" s="17" t="s">
        <v>86</v>
      </c>
      <c r="BK301" s="144">
        <f t="shared" si="69"/>
        <v>0</v>
      </c>
      <c r="BL301" s="17" t="s">
        <v>319</v>
      </c>
      <c r="BM301" s="143" t="s">
        <v>6693</v>
      </c>
    </row>
    <row r="302" spans="2:65" s="1" customFormat="1" ht="24.2" customHeight="1">
      <c r="B302" s="32"/>
      <c r="C302" s="132" t="s">
        <v>1214</v>
      </c>
      <c r="D302" s="132" t="s">
        <v>178</v>
      </c>
      <c r="E302" s="133" t="s">
        <v>5811</v>
      </c>
      <c r="F302" s="134" t="s">
        <v>5812</v>
      </c>
      <c r="G302" s="135" t="s">
        <v>355</v>
      </c>
      <c r="H302" s="136">
        <v>28</v>
      </c>
      <c r="I302" s="137"/>
      <c r="J302" s="138">
        <f t="shared" si="60"/>
        <v>0</v>
      </c>
      <c r="K302" s="134" t="s">
        <v>207</v>
      </c>
      <c r="L302" s="32"/>
      <c r="M302" s="139" t="s">
        <v>1</v>
      </c>
      <c r="N302" s="140" t="s">
        <v>43</v>
      </c>
      <c r="P302" s="141">
        <f t="shared" si="61"/>
        <v>0</v>
      </c>
      <c r="Q302" s="141">
        <v>1.47E-3</v>
      </c>
      <c r="R302" s="141">
        <f t="shared" si="62"/>
        <v>4.1160000000000002E-2</v>
      </c>
      <c r="S302" s="141">
        <v>0</v>
      </c>
      <c r="T302" s="142">
        <f t="shared" si="63"/>
        <v>0</v>
      </c>
      <c r="AR302" s="143" t="s">
        <v>319</v>
      </c>
      <c r="AT302" s="143" t="s">
        <v>178</v>
      </c>
      <c r="AU302" s="143" t="s">
        <v>88</v>
      </c>
      <c r="AY302" s="17" t="s">
        <v>176</v>
      </c>
      <c r="BE302" s="144">
        <f t="shared" si="64"/>
        <v>0</v>
      </c>
      <c r="BF302" s="144">
        <f t="shared" si="65"/>
        <v>0</v>
      </c>
      <c r="BG302" s="144">
        <f t="shared" si="66"/>
        <v>0</v>
      </c>
      <c r="BH302" s="144">
        <f t="shared" si="67"/>
        <v>0</v>
      </c>
      <c r="BI302" s="144">
        <f t="shared" si="68"/>
        <v>0</v>
      </c>
      <c r="BJ302" s="17" t="s">
        <v>86</v>
      </c>
      <c r="BK302" s="144">
        <f t="shared" si="69"/>
        <v>0</v>
      </c>
      <c r="BL302" s="17" t="s">
        <v>319</v>
      </c>
      <c r="BM302" s="143" t="s">
        <v>6694</v>
      </c>
    </row>
    <row r="303" spans="2:65" s="1" customFormat="1" ht="24.2" customHeight="1">
      <c r="B303" s="32"/>
      <c r="C303" s="132" t="s">
        <v>1218</v>
      </c>
      <c r="D303" s="132" t="s">
        <v>178</v>
      </c>
      <c r="E303" s="133" t="s">
        <v>5814</v>
      </c>
      <c r="F303" s="134" t="s">
        <v>5815</v>
      </c>
      <c r="G303" s="135" t="s">
        <v>355</v>
      </c>
      <c r="H303" s="136">
        <v>28</v>
      </c>
      <c r="I303" s="137"/>
      <c r="J303" s="138">
        <f t="shared" si="60"/>
        <v>0</v>
      </c>
      <c r="K303" s="134" t="s">
        <v>207</v>
      </c>
      <c r="L303" s="32"/>
      <c r="M303" s="139" t="s">
        <v>1</v>
      </c>
      <c r="N303" s="140" t="s">
        <v>43</v>
      </c>
      <c r="P303" s="141">
        <f t="shared" si="61"/>
        <v>0</v>
      </c>
      <c r="Q303" s="141">
        <v>7.5000000000000002E-4</v>
      </c>
      <c r="R303" s="141">
        <f t="shared" si="62"/>
        <v>2.1000000000000001E-2</v>
      </c>
      <c r="S303" s="141">
        <v>0</v>
      </c>
      <c r="T303" s="142">
        <f t="shared" si="63"/>
        <v>0</v>
      </c>
      <c r="AR303" s="143" t="s">
        <v>319</v>
      </c>
      <c r="AT303" s="143" t="s">
        <v>178</v>
      </c>
      <c r="AU303" s="143" t="s">
        <v>88</v>
      </c>
      <c r="AY303" s="17" t="s">
        <v>176</v>
      </c>
      <c r="BE303" s="144">
        <f t="shared" si="64"/>
        <v>0</v>
      </c>
      <c r="BF303" s="144">
        <f t="shared" si="65"/>
        <v>0</v>
      </c>
      <c r="BG303" s="144">
        <f t="shared" si="66"/>
        <v>0</v>
      </c>
      <c r="BH303" s="144">
        <f t="shared" si="67"/>
        <v>0</v>
      </c>
      <c r="BI303" s="144">
        <f t="shared" si="68"/>
        <v>0</v>
      </c>
      <c r="BJ303" s="17" t="s">
        <v>86</v>
      </c>
      <c r="BK303" s="144">
        <f t="shared" si="69"/>
        <v>0</v>
      </c>
      <c r="BL303" s="17" t="s">
        <v>319</v>
      </c>
      <c r="BM303" s="143" t="s">
        <v>6695</v>
      </c>
    </row>
    <row r="304" spans="2:65" s="1" customFormat="1" ht="24.2" customHeight="1">
      <c r="B304" s="32"/>
      <c r="C304" s="132" t="s">
        <v>1224</v>
      </c>
      <c r="D304" s="132" t="s">
        <v>178</v>
      </c>
      <c r="E304" s="133" t="s">
        <v>5817</v>
      </c>
      <c r="F304" s="134" t="s">
        <v>5818</v>
      </c>
      <c r="G304" s="135" t="s">
        <v>355</v>
      </c>
      <c r="H304" s="136">
        <v>28</v>
      </c>
      <c r="I304" s="137"/>
      <c r="J304" s="138">
        <f t="shared" si="60"/>
        <v>0</v>
      </c>
      <c r="K304" s="134" t="s">
        <v>207</v>
      </c>
      <c r="L304" s="32"/>
      <c r="M304" s="139" t="s">
        <v>1</v>
      </c>
      <c r="N304" s="140" t="s">
        <v>43</v>
      </c>
      <c r="P304" s="141">
        <f t="shared" si="61"/>
        <v>0</v>
      </c>
      <c r="Q304" s="141">
        <v>5.1000000000000004E-4</v>
      </c>
      <c r="R304" s="141">
        <f t="shared" si="62"/>
        <v>1.4280000000000001E-2</v>
      </c>
      <c r="S304" s="141">
        <v>0</v>
      </c>
      <c r="T304" s="142">
        <f t="shared" si="63"/>
        <v>0</v>
      </c>
      <c r="AR304" s="143" t="s">
        <v>319</v>
      </c>
      <c r="AT304" s="143" t="s">
        <v>178</v>
      </c>
      <c r="AU304" s="143" t="s">
        <v>88</v>
      </c>
      <c r="AY304" s="17" t="s">
        <v>176</v>
      </c>
      <c r="BE304" s="144">
        <f t="shared" si="64"/>
        <v>0</v>
      </c>
      <c r="BF304" s="144">
        <f t="shared" si="65"/>
        <v>0</v>
      </c>
      <c r="BG304" s="144">
        <f t="shared" si="66"/>
        <v>0</v>
      </c>
      <c r="BH304" s="144">
        <f t="shared" si="67"/>
        <v>0</v>
      </c>
      <c r="BI304" s="144">
        <f t="shared" si="68"/>
        <v>0</v>
      </c>
      <c r="BJ304" s="17" t="s">
        <v>86</v>
      </c>
      <c r="BK304" s="144">
        <f t="shared" si="69"/>
        <v>0</v>
      </c>
      <c r="BL304" s="17" t="s">
        <v>319</v>
      </c>
      <c r="BM304" s="143" t="s">
        <v>6696</v>
      </c>
    </row>
    <row r="305" spans="2:65" s="1" customFormat="1" ht="21.75" customHeight="1">
      <c r="B305" s="32"/>
      <c r="C305" s="132" t="s">
        <v>1248</v>
      </c>
      <c r="D305" s="132" t="s">
        <v>178</v>
      </c>
      <c r="E305" s="133" t="s">
        <v>5820</v>
      </c>
      <c r="F305" s="134" t="s">
        <v>5821</v>
      </c>
      <c r="G305" s="135" t="s">
        <v>307</v>
      </c>
      <c r="H305" s="136">
        <v>2.4757799999999999</v>
      </c>
      <c r="I305" s="137"/>
      <c r="J305" s="138">
        <f t="shared" si="60"/>
        <v>0</v>
      </c>
      <c r="K305" s="134" t="s">
        <v>207</v>
      </c>
      <c r="L305" s="32"/>
      <c r="M305" s="139" t="s">
        <v>1</v>
      </c>
      <c r="N305" s="140" t="s">
        <v>43</v>
      </c>
      <c r="P305" s="141">
        <f t="shared" si="61"/>
        <v>0</v>
      </c>
      <c r="Q305" s="141">
        <v>0</v>
      </c>
      <c r="R305" s="141">
        <f t="shared" si="62"/>
        <v>0</v>
      </c>
      <c r="S305" s="141">
        <v>0</v>
      </c>
      <c r="T305" s="142">
        <f t="shared" si="63"/>
        <v>0</v>
      </c>
      <c r="AR305" s="143" t="s">
        <v>319</v>
      </c>
      <c r="AT305" s="143" t="s">
        <v>178</v>
      </c>
      <c r="AU305" s="143" t="s">
        <v>88</v>
      </c>
      <c r="AY305" s="17" t="s">
        <v>176</v>
      </c>
      <c r="BE305" s="144">
        <f t="shared" si="64"/>
        <v>0</v>
      </c>
      <c r="BF305" s="144">
        <f t="shared" si="65"/>
        <v>0</v>
      </c>
      <c r="BG305" s="144">
        <f t="shared" si="66"/>
        <v>0</v>
      </c>
      <c r="BH305" s="144">
        <f t="shared" si="67"/>
        <v>0</v>
      </c>
      <c r="BI305" s="144">
        <f t="shared" si="68"/>
        <v>0</v>
      </c>
      <c r="BJ305" s="17" t="s">
        <v>86</v>
      </c>
      <c r="BK305" s="144">
        <f t="shared" si="69"/>
        <v>0</v>
      </c>
      <c r="BL305" s="17" t="s">
        <v>319</v>
      </c>
      <c r="BM305" s="143" t="s">
        <v>6697</v>
      </c>
    </row>
    <row r="306" spans="2:65" s="1" customFormat="1" ht="24.2" customHeight="1">
      <c r="B306" s="32"/>
      <c r="C306" s="132" t="s">
        <v>1252</v>
      </c>
      <c r="D306" s="132" t="s">
        <v>178</v>
      </c>
      <c r="E306" s="133" t="s">
        <v>5823</v>
      </c>
      <c r="F306" s="134" t="s">
        <v>5824</v>
      </c>
      <c r="G306" s="135" t="s">
        <v>307</v>
      </c>
      <c r="H306" s="136">
        <v>2.4757799999999999</v>
      </c>
      <c r="I306" s="137"/>
      <c r="J306" s="138">
        <f t="shared" si="60"/>
        <v>0</v>
      </c>
      <c r="K306" s="134" t="s">
        <v>207</v>
      </c>
      <c r="L306" s="32"/>
      <c r="M306" s="139" t="s">
        <v>1</v>
      </c>
      <c r="N306" s="140" t="s">
        <v>43</v>
      </c>
      <c r="P306" s="141">
        <f t="shared" si="61"/>
        <v>0</v>
      </c>
      <c r="Q306" s="141">
        <v>0</v>
      </c>
      <c r="R306" s="141">
        <f t="shared" si="62"/>
        <v>0</v>
      </c>
      <c r="S306" s="141">
        <v>0</v>
      </c>
      <c r="T306" s="142">
        <f t="shared" si="63"/>
        <v>0</v>
      </c>
      <c r="AR306" s="143" t="s">
        <v>319</v>
      </c>
      <c r="AT306" s="143" t="s">
        <v>178</v>
      </c>
      <c r="AU306" s="143" t="s">
        <v>88</v>
      </c>
      <c r="AY306" s="17" t="s">
        <v>176</v>
      </c>
      <c r="BE306" s="144">
        <f t="shared" si="64"/>
        <v>0</v>
      </c>
      <c r="BF306" s="144">
        <f t="shared" si="65"/>
        <v>0</v>
      </c>
      <c r="BG306" s="144">
        <f t="shared" si="66"/>
        <v>0</v>
      </c>
      <c r="BH306" s="144">
        <f t="shared" si="67"/>
        <v>0</v>
      </c>
      <c r="BI306" s="144">
        <f t="shared" si="68"/>
        <v>0</v>
      </c>
      <c r="BJ306" s="17" t="s">
        <v>86</v>
      </c>
      <c r="BK306" s="144">
        <f t="shared" si="69"/>
        <v>0</v>
      </c>
      <c r="BL306" s="17" t="s">
        <v>319</v>
      </c>
      <c r="BM306" s="143" t="s">
        <v>6698</v>
      </c>
    </row>
    <row r="307" spans="2:65" s="1" customFormat="1" ht="24.2" customHeight="1">
      <c r="B307" s="32"/>
      <c r="C307" s="176" t="s">
        <v>1259</v>
      </c>
      <c r="D307" s="176" t="s">
        <v>304</v>
      </c>
      <c r="E307" s="177" t="s">
        <v>6699</v>
      </c>
      <c r="F307" s="178" t="s">
        <v>6700</v>
      </c>
      <c r="G307" s="179" t="s">
        <v>4983</v>
      </c>
      <c r="H307" s="180">
        <v>31</v>
      </c>
      <c r="I307" s="181"/>
      <c r="J307" s="182">
        <f t="shared" si="60"/>
        <v>0</v>
      </c>
      <c r="K307" s="178" t="s">
        <v>342</v>
      </c>
      <c r="L307" s="183"/>
      <c r="M307" s="184" t="s">
        <v>1</v>
      </c>
      <c r="N307" s="185" t="s">
        <v>43</v>
      </c>
      <c r="P307" s="141">
        <f t="shared" si="61"/>
        <v>0</v>
      </c>
      <c r="Q307" s="141">
        <v>0</v>
      </c>
      <c r="R307" s="141">
        <f t="shared" si="62"/>
        <v>0</v>
      </c>
      <c r="S307" s="141">
        <v>0</v>
      </c>
      <c r="T307" s="142">
        <f t="shared" si="63"/>
        <v>0</v>
      </c>
      <c r="AR307" s="143" t="s">
        <v>398</v>
      </c>
      <c r="AT307" s="143" t="s">
        <v>304</v>
      </c>
      <c r="AU307" s="143" t="s">
        <v>88</v>
      </c>
      <c r="AY307" s="17" t="s">
        <v>176</v>
      </c>
      <c r="BE307" s="144">
        <f t="shared" si="64"/>
        <v>0</v>
      </c>
      <c r="BF307" s="144">
        <f t="shared" si="65"/>
        <v>0</v>
      </c>
      <c r="BG307" s="144">
        <f t="shared" si="66"/>
        <v>0</v>
      </c>
      <c r="BH307" s="144">
        <f t="shared" si="67"/>
        <v>0</v>
      </c>
      <c r="BI307" s="144">
        <f t="shared" si="68"/>
        <v>0</v>
      </c>
      <c r="BJ307" s="17" t="s">
        <v>86</v>
      </c>
      <c r="BK307" s="144">
        <f t="shared" si="69"/>
        <v>0</v>
      </c>
      <c r="BL307" s="17" t="s">
        <v>319</v>
      </c>
      <c r="BM307" s="143" t="s">
        <v>6701</v>
      </c>
    </row>
    <row r="308" spans="2:65" s="1" customFormat="1" ht="24.2" customHeight="1">
      <c r="B308" s="32"/>
      <c r="C308" s="176" t="s">
        <v>1263</v>
      </c>
      <c r="D308" s="176" t="s">
        <v>304</v>
      </c>
      <c r="E308" s="177" t="s">
        <v>6702</v>
      </c>
      <c r="F308" s="178" t="s">
        <v>5827</v>
      </c>
      <c r="G308" s="179" t="s">
        <v>4983</v>
      </c>
      <c r="H308" s="180">
        <v>3</v>
      </c>
      <c r="I308" s="181"/>
      <c r="J308" s="182">
        <f t="shared" si="60"/>
        <v>0</v>
      </c>
      <c r="K308" s="178" t="s">
        <v>342</v>
      </c>
      <c r="L308" s="183"/>
      <c r="M308" s="184" t="s">
        <v>1</v>
      </c>
      <c r="N308" s="185" t="s">
        <v>43</v>
      </c>
      <c r="P308" s="141">
        <f t="shared" si="61"/>
        <v>0</v>
      </c>
      <c r="Q308" s="141">
        <v>0</v>
      </c>
      <c r="R308" s="141">
        <f t="shared" si="62"/>
        <v>0</v>
      </c>
      <c r="S308" s="141">
        <v>0</v>
      </c>
      <c r="T308" s="142">
        <f t="shared" si="63"/>
        <v>0</v>
      </c>
      <c r="AR308" s="143" t="s">
        <v>398</v>
      </c>
      <c r="AT308" s="143" t="s">
        <v>304</v>
      </c>
      <c r="AU308" s="143" t="s">
        <v>88</v>
      </c>
      <c r="AY308" s="17" t="s">
        <v>176</v>
      </c>
      <c r="BE308" s="144">
        <f t="shared" si="64"/>
        <v>0</v>
      </c>
      <c r="BF308" s="144">
        <f t="shared" si="65"/>
        <v>0</v>
      </c>
      <c r="BG308" s="144">
        <f t="shared" si="66"/>
        <v>0</v>
      </c>
      <c r="BH308" s="144">
        <f t="shared" si="67"/>
        <v>0</v>
      </c>
      <c r="BI308" s="144">
        <f t="shared" si="68"/>
        <v>0</v>
      </c>
      <c r="BJ308" s="17" t="s">
        <v>86</v>
      </c>
      <c r="BK308" s="144">
        <f t="shared" si="69"/>
        <v>0</v>
      </c>
      <c r="BL308" s="17" t="s">
        <v>319</v>
      </c>
      <c r="BM308" s="143" t="s">
        <v>6703</v>
      </c>
    </row>
    <row r="309" spans="2:65" s="1" customFormat="1" ht="24.2" customHeight="1">
      <c r="B309" s="32"/>
      <c r="C309" s="176" t="s">
        <v>1269</v>
      </c>
      <c r="D309" s="176" t="s">
        <v>304</v>
      </c>
      <c r="E309" s="177" t="s">
        <v>6704</v>
      </c>
      <c r="F309" s="178" t="s">
        <v>5830</v>
      </c>
      <c r="G309" s="179" t="s">
        <v>4983</v>
      </c>
      <c r="H309" s="180">
        <v>4</v>
      </c>
      <c r="I309" s="181"/>
      <c r="J309" s="182">
        <f t="shared" si="60"/>
        <v>0</v>
      </c>
      <c r="K309" s="178" t="s">
        <v>342</v>
      </c>
      <c r="L309" s="183"/>
      <c r="M309" s="184" t="s">
        <v>1</v>
      </c>
      <c r="N309" s="185" t="s">
        <v>43</v>
      </c>
      <c r="P309" s="141">
        <f t="shared" si="61"/>
        <v>0</v>
      </c>
      <c r="Q309" s="141">
        <v>0</v>
      </c>
      <c r="R309" s="141">
        <f t="shared" si="62"/>
        <v>0</v>
      </c>
      <c r="S309" s="141">
        <v>0</v>
      </c>
      <c r="T309" s="142">
        <f t="shared" si="63"/>
        <v>0</v>
      </c>
      <c r="AR309" s="143" t="s">
        <v>398</v>
      </c>
      <c r="AT309" s="143" t="s">
        <v>304</v>
      </c>
      <c r="AU309" s="143" t="s">
        <v>88</v>
      </c>
      <c r="AY309" s="17" t="s">
        <v>176</v>
      </c>
      <c r="BE309" s="144">
        <f t="shared" si="64"/>
        <v>0</v>
      </c>
      <c r="BF309" s="144">
        <f t="shared" si="65"/>
        <v>0</v>
      </c>
      <c r="BG309" s="144">
        <f t="shared" si="66"/>
        <v>0</v>
      </c>
      <c r="BH309" s="144">
        <f t="shared" si="67"/>
        <v>0</v>
      </c>
      <c r="BI309" s="144">
        <f t="shared" si="68"/>
        <v>0</v>
      </c>
      <c r="BJ309" s="17" t="s">
        <v>86</v>
      </c>
      <c r="BK309" s="144">
        <f t="shared" si="69"/>
        <v>0</v>
      </c>
      <c r="BL309" s="17" t="s">
        <v>319</v>
      </c>
      <c r="BM309" s="143" t="s">
        <v>6705</v>
      </c>
    </row>
    <row r="310" spans="2:65" s="1" customFormat="1" ht="24.2" customHeight="1">
      <c r="B310" s="32"/>
      <c r="C310" s="176" t="s">
        <v>1273</v>
      </c>
      <c r="D310" s="176" t="s">
        <v>304</v>
      </c>
      <c r="E310" s="177" t="s">
        <v>6706</v>
      </c>
      <c r="F310" s="178" t="s">
        <v>6707</v>
      </c>
      <c r="G310" s="179" t="s">
        <v>4983</v>
      </c>
      <c r="H310" s="180">
        <v>2</v>
      </c>
      <c r="I310" s="181"/>
      <c r="J310" s="182">
        <f t="shared" si="60"/>
        <v>0</v>
      </c>
      <c r="K310" s="178" t="s">
        <v>342</v>
      </c>
      <c r="L310" s="183"/>
      <c r="M310" s="184" t="s">
        <v>1</v>
      </c>
      <c r="N310" s="185" t="s">
        <v>43</v>
      </c>
      <c r="P310" s="141">
        <f t="shared" si="61"/>
        <v>0</v>
      </c>
      <c r="Q310" s="141">
        <v>0</v>
      </c>
      <c r="R310" s="141">
        <f t="shared" si="62"/>
        <v>0</v>
      </c>
      <c r="S310" s="141">
        <v>0</v>
      </c>
      <c r="T310" s="142">
        <f t="shared" si="63"/>
        <v>0</v>
      </c>
      <c r="AR310" s="143" t="s">
        <v>398</v>
      </c>
      <c r="AT310" s="143" t="s">
        <v>304</v>
      </c>
      <c r="AU310" s="143" t="s">
        <v>88</v>
      </c>
      <c r="AY310" s="17" t="s">
        <v>176</v>
      </c>
      <c r="BE310" s="144">
        <f t="shared" si="64"/>
        <v>0</v>
      </c>
      <c r="BF310" s="144">
        <f t="shared" si="65"/>
        <v>0</v>
      </c>
      <c r="BG310" s="144">
        <f t="shared" si="66"/>
        <v>0</v>
      </c>
      <c r="BH310" s="144">
        <f t="shared" si="67"/>
        <v>0</v>
      </c>
      <c r="BI310" s="144">
        <f t="shared" si="68"/>
        <v>0</v>
      </c>
      <c r="BJ310" s="17" t="s">
        <v>86</v>
      </c>
      <c r="BK310" s="144">
        <f t="shared" si="69"/>
        <v>0</v>
      </c>
      <c r="BL310" s="17" t="s">
        <v>319</v>
      </c>
      <c r="BM310" s="143" t="s">
        <v>6708</v>
      </c>
    </row>
    <row r="311" spans="2:65" s="12" customFormat="1" ht="11.25">
      <c r="B311" s="145"/>
      <c r="D311" s="146" t="s">
        <v>185</v>
      </c>
      <c r="E311" s="147" t="s">
        <v>1</v>
      </c>
      <c r="F311" s="148" t="s">
        <v>88</v>
      </c>
      <c r="H311" s="149">
        <v>2</v>
      </c>
      <c r="I311" s="150"/>
      <c r="L311" s="145"/>
      <c r="M311" s="151"/>
      <c r="T311" s="152"/>
      <c r="AT311" s="147" t="s">
        <v>185</v>
      </c>
      <c r="AU311" s="147" t="s">
        <v>88</v>
      </c>
      <c r="AV311" s="12" t="s">
        <v>88</v>
      </c>
      <c r="AW311" s="12" t="s">
        <v>33</v>
      </c>
      <c r="AX311" s="12" t="s">
        <v>86</v>
      </c>
      <c r="AY311" s="147" t="s">
        <v>176</v>
      </c>
    </row>
    <row r="312" spans="2:65" s="1" customFormat="1" ht="16.5" customHeight="1">
      <c r="B312" s="32"/>
      <c r="C312" s="176" t="s">
        <v>1279</v>
      </c>
      <c r="D312" s="176" t="s">
        <v>304</v>
      </c>
      <c r="E312" s="177" t="s">
        <v>6709</v>
      </c>
      <c r="F312" s="178" t="s">
        <v>6710</v>
      </c>
      <c r="G312" s="179" t="s">
        <v>4983</v>
      </c>
      <c r="H312" s="180">
        <v>204</v>
      </c>
      <c r="I312" s="181"/>
      <c r="J312" s="182">
        <f>ROUND(I312*H312,2)</f>
        <v>0</v>
      </c>
      <c r="K312" s="178" t="s">
        <v>342</v>
      </c>
      <c r="L312" s="183"/>
      <c r="M312" s="184" t="s">
        <v>1</v>
      </c>
      <c r="N312" s="185" t="s">
        <v>43</v>
      </c>
      <c r="P312" s="141">
        <f>O312*H312</f>
        <v>0</v>
      </c>
      <c r="Q312" s="141">
        <v>0</v>
      </c>
      <c r="R312" s="141">
        <f>Q312*H312</f>
        <v>0</v>
      </c>
      <c r="S312" s="141">
        <v>0</v>
      </c>
      <c r="T312" s="142">
        <f>S312*H312</f>
        <v>0</v>
      </c>
      <c r="AR312" s="143" t="s">
        <v>398</v>
      </c>
      <c r="AT312" s="143" t="s">
        <v>304</v>
      </c>
      <c r="AU312" s="143" t="s">
        <v>88</v>
      </c>
      <c r="AY312" s="17" t="s">
        <v>176</v>
      </c>
      <c r="BE312" s="144">
        <f>IF(N312="základní",J312,0)</f>
        <v>0</v>
      </c>
      <c r="BF312" s="144">
        <f>IF(N312="snížená",J312,0)</f>
        <v>0</v>
      </c>
      <c r="BG312" s="144">
        <f>IF(N312="zákl. přenesená",J312,0)</f>
        <v>0</v>
      </c>
      <c r="BH312" s="144">
        <f>IF(N312="sníž. přenesená",J312,0)</f>
        <v>0</v>
      </c>
      <c r="BI312" s="144">
        <f>IF(N312="nulová",J312,0)</f>
        <v>0</v>
      </c>
      <c r="BJ312" s="17" t="s">
        <v>86</v>
      </c>
      <c r="BK312" s="144">
        <f>ROUND(I312*H312,2)</f>
        <v>0</v>
      </c>
      <c r="BL312" s="17" t="s">
        <v>319</v>
      </c>
      <c r="BM312" s="143" t="s">
        <v>6711</v>
      </c>
    </row>
    <row r="313" spans="2:65" s="12" customFormat="1" ht="11.25">
      <c r="B313" s="145"/>
      <c r="D313" s="146" t="s">
        <v>185</v>
      </c>
      <c r="E313" s="147" t="s">
        <v>1</v>
      </c>
      <c r="F313" s="148" t="s">
        <v>5838</v>
      </c>
      <c r="H313" s="149">
        <v>204</v>
      </c>
      <c r="I313" s="150"/>
      <c r="L313" s="145"/>
      <c r="M313" s="151"/>
      <c r="T313" s="152"/>
      <c r="AT313" s="147" t="s">
        <v>185</v>
      </c>
      <c r="AU313" s="147" t="s">
        <v>88</v>
      </c>
      <c r="AV313" s="12" t="s">
        <v>88</v>
      </c>
      <c r="AW313" s="12" t="s">
        <v>33</v>
      </c>
      <c r="AX313" s="12" t="s">
        <v>86</v>
      </c>
      <c r="AY313" s="147" t="s">
        <v>176</v>
      </c>
    </row>
    <row r="314" spans="2:65" s="1" customFormat="1" ht="24.2" customHeight="1">
      <c r="B314" s="32"/>
      <c r="C314" s="176" t="s">
        <v>1283</v>
      </c>
      <c r="D314" s="176" t="s">
        <v>304</v>
      </c>
      <c r="E314" s="177" t="s">
        <v>6712</v>
      </c>
      <c r="F314" s="178" t="s">
        <v>5840</v>
      </c>
      <c r="G314" s="179" t="s">
        <v>4983</v>
      </c>
      <c r="H314" s="180">
        <v>4</v>
      </c>
      <c r="I314" s="181"/>
      <c r="J314" s="182">
        <f>ROUND(I314*H314,2)</f>
        <v>0</v>
      </c>
      <c r="K314" s="178" t="s">
        <v>342</v>
      </c>
      <c r="L314" s="183"/>
      <c r="M314" s="184" t="s">
        <v>1</v>
      </c>
      <c r="N314" s="185" t="s">
        <v>43</v>
      </c>
      <c r="P314" s="141">
        <f>O314*H314</f>
        <v>0</v>
      </c>
      <c r="Q314" s="141">
        <v>0</v>
      </c>
      <c r="R314" s="141">
        <f>Q314*H314</f>
        <v>0</v>
      </c>
      <c r="S314" s="141">
        <v>0</v>
      </c>
      <c r="T314" s="142">
        <f>S314*H314</f>
        <v>0</v>
      </c>
      <c r="AR314" s="143" t="s">
        <v>398</v>
      </c>
      <c r="AT314" s="143" t="s">
        <v>304</v>
      </c>
      <c r="AU314" s="143" t="s">
        <v>88</v>
      </c>
      <c r="AY314" s="17" t="s">
        <v>176</v>
      </c>
      <c r="BE314" s="144">
        <f>IF(N314="základní",J314,0)</f>
        <v>0</v>
      </c>
      <c r="BF314" s="144">
        <f>IF(N314="snížená",J314,0)</f>
        <v>0</v>
      </c>
      <c r="BG314" s="144">
        <f>IF(N314="zákl. přenesená",J314,0)</f>
        <v>0</v>
      </c>
      <c r="BH314" s="144">
        <f>IF(N314="sníž. přenesená",J314,0)</f>
        <v>0</v>
      </c>
      <c r="BI314" s="144">
        <f>IF(N314="nulová",J314,0)</f>
        <v>0</v>
      </c>
      <c r="BJ314" s="17" t="s">
        <v>86</v>
      </c>
      <c r="BK314" s="144">
        <f>ROUND(I314*H314,2)</f>
        <v>0</v>
      </c>
      <c r="BL314" s="17" t="s">
        <v>319</v>
      </c>
      <c r="BM314" s="143" t="s">
        <v>6713</v>
      </c>
    </row>
    <row r="315" spans="2:65" s="12" customFormat="1" ht="11.25">
      <c r="B315" s="145"/>
      <c r="D315" s="146" t="s">
        <v>185</v>
      </c>
      <c r="E315" s="147" t="s">
        <v>1</v>
      </c>
      <c r="F315" s="148" t="s">
        <v>183</v>
      </c>
      <c r="H315" s="149">
        <v>4</v>
      </c>
      <c r="I315" s="150"/>
      <c r="L315" s="145"/>
      <c r="M315" s="151"/>
      <c r="T315" s="152"/>
      <c r="AT315" s="147" t="s">
        <v>185</v>
      </c>
      <c r="AU315" s="147" t="s">
        <v>88</v>
      </c>
      <c r="AV315" s="12" t="s">
        <v>88</v>
      </c>
      <c r="AW315" s="12" t="s">
        <v>33</v>
      </c>
      <c r="AX315" s="12" t="s">
        <v>86</v>
      </c>
      <c r="AY315" s="147" t="s">
        <v>176</v>
      </c>
    </row>
    <row r="316" spans="2:65" s="11" customFormat="1" ht="22.9" customHeight="1">
      <c r="B316" s="120"/>
      <c r="D316" s="121" t="s">
        <v>77</v>
      </c>
      <c r="E316" s="130" t="s">
        <v>6714</v>
      </c>
      <c r="F316" s="130" t="s">
        <v>6715</v>
      </c>
      <c r="I316" s="123"/>
      <c r="J316" s="131">
        <f>BK316</f>
        <v>0</v>
      </c>
      <c r="L316" s="120"/>
      <c r="M316" s="125"/>
      <c r="P316" s="126">
        <f>SUM(P317:P339)</f>
        <v>0</v>
      </c>
      <c r="R316" s="126">
        <f>SUM(R317:R339)</f>
        <v>1.4261200000000001</v>
      </c>
      <c r="T316" s="127">
        <f>SUM(T317:T339)</f>
        <v>0</v>
      </c>
      <c r="AR316" s="121" t="s">
        <v>88</v>
      </c>
      <c r="AT316" s="128" t="s">
        <v>77</v>
      </c>
      <c r="AU316" s="128" t="s">
        <v>86</v>
      </c>
      <c r="AY316" s="121" t="s">
        <v>176</v>
      </c>
      <c r="BK316" s="129">
        <f>SUM(BK317:BK339)</f>
        <v>0</v>
      </c>
    </row>
    <row r="317" spans="2:65" s="1" customFormat="1" ht="37.9" customHeight="1">
      <c r="B317" s="32"/>
      <c r="C317" s="132" t="s">
        <v>1287</v>
      </c>
      <c r="D317" s="132" t="s">
        <v>178</v>
      </c>
      <c r="E317" s="133" t="s">
        <v>6716</v>
      </c>
      <c r="F317" s="134" t="s">
        <v>6717</v>
      </c>
      <c r="G317" s="135" t="s">
        <v>355</v>
      </c>
      <c r="H317" s="136">
        <v>1</v>
      </c>
      <c r="I317" s="137"/>
      <c r="J317" s="138">
        <f t="shared" ref="J317:J339" si="70">ROUND(I317*H317,2)</f>
        <v>0</v>
      </c>
      <c r="K317" s="134" t="s">
        <v>207</v>
      </c>
      <c r="L317" s="32"/>
      <c r="M317" s="139" t="s">
        <v>1</v>
      </c>
      <c r="N317" s="140" t="s">
        <v>43</v>
      </c>
      <c r="P317" s="141">
        <f t="shared" ref="P317:P339" si="71">O317*H317</f>
        <v>0</v>
      </c>
      <c r="Q317" s="141">
        <v>2.1760000000000002E-2</v>
      </c>
      <c r="R317" s="141">
        <f t="shared" ref="R317:R339" si="72">Q317*H317</f>
        <v>2.1760000000000002E-2</v>
      </c>
      <c r="S317" s="141">
        <v>0</v>
      </c>
      <c r="T317" s="142">
        <f t="shared" ref="T317:T339" si="73">S317*H317</f>
        <v>0</v>
      </c>
      <c r="AR317" s="143" t="s">
        <v>319</v>
      </c>
      <c r="AT317" s="143" t="s">
        <v>178</v>
      </c>
      <c r="AU317" s="143" t="s">
        <v>88</v>
      </c>
      <c r="AY317" s="17" t="s">
        <v>176</v>
      </c>
      <c r="BE317" s="144">
        <f t="shared" ref="BE317:BE339" si="74">IF(N317="základní",J317,0)</f>
        <v>0</v>
      </c>
      <c r="BF317" s="144">
        <f t="shared" ref="BF317:BF339" si="75">IF(N317="snížená",J317,0)</f>
        <v>0</v>
      </c>
      <c r="BG317" s="144">
        <f t="shared" ref="BG317:BG339" si="76">IF(N317="zákl. přenesená",J317,0)</f>
        <v>0</v>
      </c>
      <c r="BH317" s="144">
        <f t="shared" ref="BH317:BH339" si="77">IF(N317="sníž. přenesená",J317,0)</f>
        <v>0</v>
      </c>
      <c r="BI317" s="144">
        <f t="shared" ref="BI317:BI339" si="78">IF(N317="nulová",J317,0)</f>
        <v>0</v>
      </c>
      <c r="BJ317" s="17" t="s">
        <v>86</v>
      </c>
      <c r="BK317" s="144">
        <f t="shared" ref="BK317:BK339" si="79">ROUND(I317*H317,2)</f>
        <v>0</v>
      </c>
      <c r="BL317" s="17" t="s">
        <v>319</v>
      </c>
      <c r="BM317" s="143" t="s">
        <v>6718</v>
      </c>
    </row>
    <row r="318" spans="2:65" s="1" customFormat="1" ht="37.9" customHeight="1">
      <c r="B318" s="32"/>
      <c r="C318" s="132" t="s">
        <v>1291</v>
      </c>
      <c r="D318" s="132" t="s">
        <v>178</v>
      </c>
      <c r="E318" s="133" t="s">
        <v>6719</v>
      </c>
      <c r="F318" s="134" t="s">
        <v>6720</v>
      </c>
      <c r="G318" s="135" t="s">
        <v>355</v>
      </c>
      <c r="H318" s="136">
        <v>1</v>
      </c>
      <c r="I318" s="137"/>
      <c r="J318" s="138">
        <f t="shared" si="70"/>
        <v>0</v>
      </c>
      <c r="K318" s="134" t="s">
        <v>207</v>
      </c>
      <c r="L318" s="32"/>
      <c r="M318" s="139" t="s">
        <v>1</v>
      </c>
      <c r="N318" s="140" t="s">
        <v>43</v>
      </c>
      <c r="P318" s="141">
        <f t="shared" si="71"/>
        <v>0</v>
      </c>
      <c r="Q318" s="141">
        <v>3.4799999999999998E-2</v>
      </c>
      <c r="R318" s="141">
        <f t="shared" si="72"/>
        <v>3.4799999999999998E-2</v>
      </c>
      <c r="S318" s="141">
        <v>0</v>
      </c>
      <c r="T318" s="142">
        <f t="shared" si="73"/>
        <v>0</v>
      </c>
      <c r="AR318" s="143" t="s">
        <v>319</v>
      </c>
      <c r="AT318" s="143" t="s">
        <v>178</v>
      </c>
      <c r="AU318" s="143" t="s">
        <v>88</v>
      </c>
      <c r="AY318" s="17" t="s">
        <v>176</v>
      </c>
      <c r="BE318" s="144">
        <f t="shared" si="74"/>
        <v>0</v>
      </c>
      <c r="BF318" s="144">
        <f t="shared" si="75"/>
        <v>0</v>
      </c>
      <c r="BG318" s="144">
        <f t="shared" si="76"/>
        <v>0</v>
      </c>
      <c r="BH318" s="144">
        <f t="shared" si="77"/>
        <v>0</v>
      </c>
      <c r="BI318" s="144">
        <f t="shared" si="78"/>
        <v>0</v>
      </c>
      <c r="BJ318" s="17" t="s">
        <v>86</v>
      </c>
      <c r="BK318" s="144">
        <f t="shared" si="79"/>
        <v>0</v>
      </c>
      <c r="BL318" s="17" t="s">
        <v>319</v>
      </c>
      <c r="BM318" s="143" t="s">
        <v>6721</v>
      </c>
    </row>
    <row r="319" spans="2:65" s="1" customFormat="1" ht="37.9" customHeight="1">
      <c r="B319" s="32"/>
      <c r="C319" s="132" t="s">
        <v>295</v>
      </c>
      <c r="D319" s="132" t="s">
        <v>178</v>
      </c>
      <c r="E319" s="133" t="s">
        <v>6722</v>
      </c>
      <c r="F319" s="134" t="s">
        <v>6723</v>
      </c>
      <c r="G319" s="135" t="s">
        <v>355</v>
      </c>
      <c r="H319" s="136">
        <v>1</v>
      </c>
      <c r="I319" s="137"/>
      <c r="J319" s="138">
        <f t="shared" si="70"/>
        <v>0</v>
      </c>
      <c r="K319" s="134" t="s">
        <v>207</v>
      </c>
      <c r="L319" s="32"/>
      <c r="M319" s="139" t="s">
        <v>1</v>
      </c>
      <c r="N319" s="140" t="s">
        <v>43</v>
      </c>
      <c r="P319" s="141">
        <f t="shared" si="71"/>
        <v>0</v>
      </c>
      <c r="Q319" s="141">
        <v>4.1320000000000003E-2</v>
      </c>
      <c r="R319" s="141">
        <f t="shared" si="72"/>
        <v>4.1320000000000003E-2</v>
      </c>
      <c r="S319" s="141">
        <v>0</v>
      </c>
      <c r="T319" s="142">
        <f t="shared" si="73"/>
        <v>0</v>
      </c>
      <c r="AR319" s="143" t="s">
        <v>319</v>
      </c>
      <c r="AT319" s="143" t="s">
        <v>178</v>
      </c>
      <c r="AU319" s="143" t="s">
        <v>88</v>
      </c>
      <c r="AY319" s="17" t="s">
        <v>176</v>
      </c>
      <c r="BE319" s="144">
        <f t="shared" si="74"/>
        <v>0</v>
      </c>
      <c r="BF319" s="144">
        <f t="shared" si="75"/>
        <v>0</v>
      </c>
      <c r="BG319" s="144">
        <f t="shared" si="76"/>
        <v>0</v>
      </c>
      <c r="BH319" s="144">
        <f t="shared" si="77"/>
        <v>0</v>
      </c>
      <c r="BI319" s="144">
        <f t="shared" si="78"/>
        <v>0</v>
      </c>
      <c r="BJ319" s="17" t="s">
        <v>86</v>
      </c>
      <c r="BK319" s="144">
        <f t="shared" si="79"/>
        <v>0</v>
      </c>
      <c r="BL319" s="17" t="s">
        <v>319</v>
      </c>
      <c r="BM319" s="143" t="s">
        <v>6724</v>
      </c>
    </row>
    <row r="320" spans="2:65" s="1" customFormat="1" ht="37.9" customHeight="1">
      <c r="B320" s="32"/>
      <c r="C320" s="132" t="s">
        <v>1300</v>
      </c>
      <c r="D320" s="132" t="s">
        <v>178</v>
      </c>
      <c r="E320" s="133" t="s">
        <v>6725</v>
      </c>
      <c r="F320" s="134" t="s">
        <v>6726</v>
      </c>
      <c r="G320" s="135" t="s">
        <v>355</v>
      </c>
      <c r="H320" s="136">
        <v>2</v>
      </c>
      <c r="I320" s="137"/>
      <c r="J320" s="138">
        <f t="shared" si="70"/>
        <v>0</v>
      </c>
      <c r="K320" s="134" t="s">
        <v>207</v>
      </c>
      <c r="L320" s="32"/>
      <c r="M320" s="139" t="s">
        <v>1</v>
      </c>
      <c r="N320" s="140" t="s">
        <v>43</v>
      </c>
      <c r="P320" s="141">
        <f t="shared" si="71"/>
        <v>0</v>
      </c>
      <c r="Q320" s="141">
        <v>6.2199999999999998E-2</v>
      </c>
      <c r="R320" s="141">
        <f t="shared" si="72"/>
        <v>0.1244</v>
      </c>
      <c r="S320" s="141">
        <v>0</v>
      </c>
      <c r="T320" s="142">
        <f t="shared" si="73"/>
        <v>0</v>
      </c>
      <c r="AR320" s="143" t="s">
        <v>319</v>
      </c>
      <c r="AT320" s="143" t="s">
        <v>178</v>
      </c>
      <c r="AU320" s="143" t="s">
        <v>88</v>
      </c>
      <c r="AY320" s="17" t="s">
        <v>176</v>
      </c>
      <c r="BE320" s="144">
        <f t="shared" si="74"/>
        <v>0</v>
      </c>
      <c r="BF320" s="144">
        <f t="shared" si="75"/>
        <v>0</v>
      </c>
      <c r="BG320" s="144">
        <f t="shared" si="76"/>
        <v>0</v>
      </c>
      <c r="BH320" s="144">
        <f t="shared" si="77"/>
        <v>0</v>
      </c>
      <c r="BI320" s="144">
        <f t="shared" si="78"/>
        <v>0</v>
      </c>
      <c r="BJ320" s="17" t="s">
        <v>86</v>
      </c>
      <c r="BK320" s="144">
        <f t="shared" si="79"/>
        <v>0</v>
      </c>
      <c r="BL320" s="17" t="s">
        <v>319</v>
      </c>
      <c r="BM320" s="143" t="s">
        <v>6727</v>
      </c>
    </row>
    <row r="321" spans="2:65" s="1" customFormat="1" ht="24.2" customHeight="1">
      <c r="B321" s="32"/>
      <c r="C321" s="132" t="s">
        <v>1304</v>
      </c>
      <c r="D321" s="132" t="s">
        <v>178</v>
      </c>
      <c r="E321" s="133" t="s">
        <v>6728</v>
      </c>
      <c r="F321" s="134" t="s">
        <v>6729</v>
      </c>
      <c r="G321" s="135" t="s">
        <v>355</v>
      </c>
      <c r="H321" s="136">
        <v>2</v>
      </c>
      <c r="I321" s="137"/>
      <c r="J321" s="138">
        <f t="shared" si="70"/>
        <v>0</v>
      </c>
      <c r="K321" s="134" t="s">
        <v>207</v>
      </c>
      <c r="L321" s="32"/>
      <c r="M321" s="139" t="s">
        <v>1</v>
      </c>
      <c r="N321" s="140" t="s">
        <v>43</v>
      </c>
      <c r="P321" s="141">
        <f t="shared" si="71"/>
        <v>0</v>
      </c>
      <c r="Q321" s="141">
        <v>0</v>
      </c>
      <c r="R321" s="141">
        <f t="shared" si="72"/>
        <v>0</v>
      </c>
      <c r="S321" s="141">
        <v>0</v>
      </c>
      <c r="T321" s="142">
        <f t="shared" si="73"/>
        <v>0</v>
      </c>
      <c r="AR321" s="143" t="s">
        <v>319</v>
      </c>
      <c r="AT321" s="143" t="s">
        <v>178</v>
      </c>
      <c r="AU321" s="143" t="s">
        <v>88</v>
      </c>
      <c r="AY321" s="17" t="s">
        <v>176</v>
      </c>
      <c r="BE321" s="144">
        <f t="shared" si="74"/>
        <v>0</v>
      </c>
      <c r="BF321" s="144">
        <f t="shared" si="75"/>
        <v>0</v>
      </c>
      <c r="BG321" s="144">
        <f t="shared" si="76"/>
        <v>0</v>
      </c>
      <c r="BH321" s="144">
        <f t="shared" si="77"/>
        <v>0</v>
      </c>
      <c r="BI321" s="144">
        <f t="shared" si="78"/>
        <v>0</v>
      </c>
      <c r="BJ321" s="17" t="s">
        <v>86</v>
      </c>
      <c r="BK321" s="144">
        <f t="shared" si="79"/>
        <v>0</v>
      </c>
      <c r="BL321" s="17" t="s">
        <v>319</v>
      </c>
      <c r="BM321" s="143" t="s">
        <v>6730</v>
      </c>
    </row>
    <row r="322" spans="2:65" s="1" customFormat="1" ht="24.2" customHeight="1">
      <c r="B322" s="32"/>
      <c r="C322" s="132" t="s">
        <v>1308</v>
      </c>
      <c r="D322" s="132" t="s">
        <v>178</v>
      </c>
      <c r="E322" s="133" t="s">
        <v>6731</v>
      </c>
      <c r="F322" s="134" t="s">
        <v>6732</v>
      </c>
      <c r="G322" s="135" t="s">
        <v>355</v>
      </c>
      <c r="H322" s="136">
        <v>8</v>
      </c>
      <c r="I322" s="137"/>
      <c r="J322" s="138">
        <f t="shared" si="70"/>
        <v>0</v>
      </c>
      <c r="K322" s="134" t="s">
        <v>207</v>
      </c>
      <c r="L322" s="32"/>
      <c r="M322" s="139" t="s">
        <v>1</v>
      </c>
      <c r="N322" s="140" t="s">
        <v>43</v>
      </c>
      <c r="P322" s="141">
        <f t="shared" si="71"/>
        <v>0</v>
      </c>
      <c r="Q322" s="141">
        <v>0</v>
      </c>
      <c r="R322" s="141">
        <f t="shared" si="72"/>
        <v>0</v>
      </c>
      <c r="S322" s="141">
        <v>0</v>
      </c>
      <c r="T322" s="142">
        <f t="shared" si="73"/>
        <v>0</v>
      </c>
      <c r="AR322" s="143" t="s">
        <v>319</v>
      </c>
      <c r="AT322" s="143" t="s">
        <v>178</v>
      </c>
      <c r="AU322" s="143" t="s">
        <v>88</v>
      </c>
      <c r="AY322" s="17" t="s">
        <v>176</v>
      </c>
      <c r="BE322" s="144">
        <f t="shared" si="74"/>
        <v>0</v>
      </c>
      <c r="BF322" s="144">
        <f t="shared" si="75"/>
        <v>0</v>
      </c>
      <c r="BG322" s="144">
        <f t="shared" si="76"/>
        <v>0</v>
      </c>
      <c r="BH322" s="144">
        <f t="shared" si="77"/>
        <v>0</v>
      </c>
      <c r="BI322" s="144">
        <f t="shared" si="78"/>
        <v>0</v>
      </c>
      <c r="BJ322" s="17" t="s">
        <v>86</v>
      </c>
      <c r="BK322" s="144">
        <f t="shared" si="79"/>
        <v>0</v>
      </c>
      <c r="BL322" s="17" t="s">
        <v>319</v>
      </c>
      <c r="BM322" s="143" t="s">
        <v>6733</v>
      </c>
    </row>
    <row r="323" spans="2:65" s="1" customFormat="1" ht="24.2" customHeight="1">
      <c r="B323" s="32"/>
      <c r="C323" s="132" t="s">
        <v>1312</v>
      </c>
      <c r="D323" s="132" t="s">
        <v>178</v>
      </c>
      <c r="E323" s="133" t="s">
        <v>6734</v>
      </c>
      <c r="F323" s="134" t="s">
        <v>6735</v>
      </c>
      <c r="G323" s="135" t="s">
        <v>355</v>
      </c>
      <c r="H323" s="136">
        <v>3</v>
      </c>
      <c r="I323" s="137"/>
      <c r="J323" s="138">
        <f t="shared" si="70"/>
        <v>0</v>
      </c>
      <c r="K323" s="134" t="s">
        <v>207</v>
      </c>
      <c r="L323" s="32"/>
      <c r="M323" s="139" t="s">
        <v>1</v>
      </c>
      <c r="N323" s="140" t="s">
        <v>43</v>
      </c>
      <c r="P323" s="141">
        <f t="shared" si="71"/>
        <v>0</v>
      </c>
      <c r="Q323" s="141">
        <v>0</v>
      </c>
      <c r="R323" s="141">
        <f t="shared" si="72"/>
        <v>0</v>
      </c>
      <c r="S323" s="141">
        <v>0</v>
      </c>
      <c r="T323" s="142">
        <f t="shared" si="73"/>
        <v>0</v>
      </c>
      <c r="AR323" s="143" t="s">
        <v>319</v>
      </c>
      <c r="AT323" s="143" t="s">
        <v>178</v>
      </c>
      <c r="AU323" s="143" t="s">
        <v>88</v>
      </c>
      <c r="AY323" s="17" t="s">
        <v>176</v>
      </c>
      <c r="BE323" s="144">
        <f t="shared" si="74"/>
        <v>0</v>
      </c>
      <c r="BF323" s="144">
        <f t="shared" si="75"/>
        <v>0</v>
      </c>
      <c r="BG323" s="144">
        <f t="shared" si="76"/>
        <v>0</v>
      </c>
      <c r="BH323" s="144">
        <f t="shared" si="77"/>
        <v>0</v>
      </c>
      <c r="BI323" s="144">
        <f t="shared" si="78"/>
        <v>0</v>
      </c>
      <c r="BJ323" s="17" t="s">
        <v>86</v>
      </c>
      <c r="BK323" s="144">
        <f t="shared" si="79"/>
        <v>0</v>
      </c>
      <c r="BL323" s="17" t="s">
        <v>319</v>
      </c>
      <c r="BM323" s="143" t="s">
        <v>6736</v>
      </c>
    </row>
    <row r="324" spans="2:65" s="1" customFormat="1" ht="24.2" customHeight="1">
      <c r="B324" s="32"/>
      <c r="C324" s="132" t="s">
        <v>1316</v>
      </c>
      <c r="D324" s="132" t="s">
        <v>178</v>
      </c>
      <c r="E324" s="133" t="s">
        <v>6737</v>
      </c>
      <c r="F324" s="134" t="s">
        <v>6738</v>
      </c>
      <c r="G324" s="135" t="s">
        <v>355</v>
      </c>
      <c r="H324" s="136">
        <v>4</v>
      </c>
      <c r="I324" s="137"/>
      <c r="J324" s="138">
        <f t="shared" si="70"/>
        <v>0</v>
      </c>
      <c r="K324" s="134" t="s">
        <v>207</v>
      </c>
      <c r="L324" s="32"/>
      <c r="M324" s="139" t="s">
        <v>1</v>
      </c>
      <c r="N324" s="140" t="s">
        <v>43</v>
      </c>
      <c r="P324" s="141">
        <f t="shared" si="71"/>
        <v>0</v>
      </c>
      <c r="Q324" s="141">
        <v>0</v>
      </c>
      <c r="R324" s="141">
        <f t="shared" si="72"/>
        <v>0</v>
      </c>
      <c r="S324" s="141">
        <v>0</v>
      </c>
      <c r="T324" s="142">
        <f t="shared" si="73"/>
        <v>0</v>
      </c>
      <c r="AR324" s="143" t="s">
        <v>319</v>
      </c>
      <c r="AT324" s="143" t="s">
        <v>178</v>
      </c>
      <c r="AU324" s="143" t="s">
        <v>88</v>
      </c>
      <c r="AY324" s="17" t="s">
        <v>176</v>
      </c>
      <c r="BE324" s="144">
        <f t="shared" si="74"/>
        <v>0</v>
      </c>
      <c r="BF324" s="144">
        <f t="shared" si="75"/>
        <v>0</v>
      </c>
      <c r="BG324" s="144">
        <f t="shared" si="76"/>
        <v>0</v>
      </c>
      <c r="BH324" s="144">
        <f t="shared" si="77"/>
        <v>0</v>
      </c>
      <c r="BI324" s="144">
        <f t="shared" si="78"/>
        <v>0</v>
      </c>
      <c r="BJ324" s="17" t="s">
        <v>86</v>
      </c>
      <c r="BK324" s="144">
        <f t="shared" si="79"/>
        <v>0</v>
      </c>
      <c r="BL324" s="17" t="s">
        <v>319</v>
      </c>
      <c r="BM324" s="143" t="s">
        <v>6739</v>
      </c>
    </row>
    <row r="325" spans="2:65" s="1" customFormat="1" ht="24.2" customHeight="1">
      <c r="B325" s="32"/>
      <c r="C325" s="132" t="s">
        <v>1321</v>
      </c>
      <c r="D325" s="132" t="s">
        <v>178</v>
      </c>
      <c r="E325" s="133" t="s">
        <v>6740</v>
      </c>
      <c r="F325" s="134" t="s">
        <v>6741</v>
      </c>
      <c r="G325" s="135" t="s">
        <v>355</v>
      </c>
      <c r="H325" s="136">
        <v>17</v>
      </c>
      <c r="I325" s="137"/>
      <c r="J325" s="138">
        <f t="shared" si="70"/>
        <v>0</v>
      </c>
      <c r="K325" s="134" t="s">
        <v>207</v>
      </c>
      <c r="L325" s="32"/>
      <c r="M325" s="139" t="s">
        <v>1</v>
      </c>
      <c r="N325" s="140" t="s">
        <v>43</v>
      </c>
      <c r="P325" s="141">
        <f t="shared" si="71"/>
        <v>0</v>
      </c>
      <c r="Q325" s="141">
        <v>8.3000000000000001E-3</v>
      </c>
      <c r="R325" s="141">
        <f t="shared" si="72"/>
        <v>0.1411</v>
      </c>
      <c r="S325" s="141">
        <v>0</v>
      </c>
      <c r="T325" s="142">
        <f t="shared" si="73"/>
        <v>0</v>
      </c>
      <c r="AR325" s="143" t="s">
        <v>319</v>
      </c>
      <c r="AT325" s="143" t="s">
        <v>178</v>
      </c>
      <c r="AU325" s="143" t="s">
        <v>88</v>
      </c>
      <c r="AY325" s="17" t="s">
        <v>176</v>
      </c>
      <c r="BE325" s="144">
        <f t="shared" si="74"/>
        <v>0</v>
      </c>
      <c r="BF325" s="144">
        <f t="shared" si="75"/>
        <v>0</v>
      </c>
      <c r="BG325" s="144">
        <f t="shared" si="76"/>
        <v>0</v>
      </c>
      <c r="BH325" s="144">
        <f t="shared" si="77"/>
        <v>0</v>
      </c>
      <c r="BI325" s="144">
        <f t="shared" si="78"/>
        <v>0</v>
      </c>
      <c r="BJ325" s="17" t="s">
        <v>86</v>
      </c>
      <c r="BK325" s="144">
        <f t="shared" si="79"/>
        <v>0</v>
      </c>
      <c r="BL325" s="17" t="s">
        <v>319</v>
      </c>
      <c r="BM325" s="143" t="s">
        <v>6742</v>
      </c>
    </row>
    <row r="326" spans="2:65" s="1" customFormat="1" ht="24.2" customHeight="1">
      <c r="B326" s="32"/>
      <c r="C326" s="132" t="s">
        <v>1328</v>
      </c>
      <c r="D326" s="132" t="s">
        <v>178</v>
      </c>
      <c r="E326" s="133" t="s">
        <v>6743</v>
      </c>
      <c r="F326" s="134" t="s">
        <v>6744</v>
      </c>
      <c r="G326" s="135" t="s">
        <v>355</v>
      </c>
      <c r="H326" s="136">
        <v>17</v>
      </c>
      <c r="I326" s="137"/>
      <c r="J326" s="138">
        <f t="shared" si="70"/>
        <v>0</v>
      </c>
      <c r="K326" s="134" t="s">
        <v>207</v>
      </c>
      <c r="L326" s="32"/>
      <c r="M326" s="139" t="s">
        <v>1</v>
      </c>
      <c r="N326" s="140" t="s">
        <v>43</v>
      </c>
      <c r="P326" s="141">
        <f t="shared" si="71"/>
        <v>0</v>
      </c>
      <c r="Q326" s="141">
        <v>0</v>
      </c>
      <c r="R326" s="141">
        <f t="shared" si="72"/>
        <v>0</v>
      </c>
      <c r="S326" s="141">
        <v>0</v>
      </c>
      <c r="T326" s="142">
        <f t="shared" si="73"/>
        <v>0</v>
      </c>
      <c r="AR326" s="143" t="s">
        <v>319</v>
      </c>
      <c r="AT326" s="143" t="s">
        <v>178</v>
      </c>
      <c r="AU326" s="143" t="s">
        <v>88</v>
      </c>
      <c r="AY326" s="17" t="s">
        <v>176</v>
      </c>
      <c r="BE326" s="144">
        <f t="shared" si="74"/>
        <v>0</v>
      </c>
      <c r="BF326" s="144">
        <f t="shared" si="75"/>
        <v>0</v>
      </c>
      <c r="BG326" s="144">
        <f t="shared" si="76"/>
        <v>0</v>
      </c>
      <c r="BH326" s="144">
        <f t="shared" si="77"/>
        <v>0</v>
      </c>
      <c r="BI326" s="144">
        <f t="shared" si="78"/>
        <v>0</v>
      </c>
      <c r="BJ326" s="17" t="s">
        <v>86</v>
      </c>
      <c r="BK326" s="144">
        <f t="shared" si="79"/>
        <v>0</v>
      </c>
      <c r="BL326" s="17" t="s">
        <v>319</v>
      </c>
      <c r="BM326" s="143" t="s">
        <v>6745</v>
      </c>
    </row>
    <row r="327" spans="2:65" s="1" customFormat="1" ht="16.5" customHeight="1">
      <c r="B327" s="32"/>
      <c r="C327" s="132" t="s">
        <v>1332</v>
      </c>
      <c r="D327" s="132" t="s">
        <v>178</v>
      </c>
      <c r="E327" s="133" t="s">
        <v>6746</v>
      </c>
      <c r="F327" s="134" t="s">
        <v>6747</v>
      </c>
      <c r="G327" s="135" t="s">
        <v>355</v>
      </c>
      <c r="H327" s="136">
        <v>153</v>
      </c>
      <c r="I327" s="137"/>
      <c r="J327" s="138">
        <f t="shared" si="70"/>
        <v>0</v>
      </c>
      <c r="K327" s="134" t="s">
        <v>207</v>
      </c>
      <c r="L327" s="32"/>
      <c r="M327" s="139" t="s">
        <v>1</v>
      </c>
      <c r="N327" s="140" t="s">
        <v>43</v>
      </c>
      <c r="P327" s="141">
        <f t="shared" si="71"/>
        <v>0</v>
      </c>
      <c r="Q327" s="141">
        <v>0</v>
      </c>
      <c r="R327" s="141">
        <f t="shared" si="72"/>
        <v>0</v>
      </c>
      <c r="S327" s="141">
        <v>0</v>
      </c>
      <c r="T327" s="142">
        <f t="shared" si="73"/>
        <v>0</v>
      </c>
      <c r="AR327" s="143" t="s">
        <v>319</v>
      </c>
      <c r="AT327" s="143" t="s">
        <v>178</v>
      </c>
      <c r="AU327" s="143" t="s">
        <v>88</v>
      </c>
      <c r="AY327" s="17" t="s">
        <v>176</v>
      </c>
      <c r="BE327" s="144">
        <f t="shared" si="74"/>
        <v>0</v>
      </c>
      <c r="BF327" s="144">
        <f t="shared" si="75"/>
        <v>0</v>
      </c>
      <c r="BG327" s="144">
        <f t="shared" si="76"/>
        <v>0</v>
      </c>
      <c r="BH327" s="144">
        <f t="shared" si="77"/>
        <v>0</v>
      </c>
      <c r="BI327" s="144">
        <f t="shared" si="78"/>
        <v>0</v>
      </c>
      <c r="BJ327" s="17" t="s">
        <v>86</v>
      </c>
      <c r="BK327" s="144">
        <f t="shared" si="79"/>
        <v>0</v>
      </c>
      <c r="BL327" s="17" t="s">
        <v>319</v>
      </c>
      <c r="BM327" s="143" t="s">
        <v>6748</v>
      </c>
    </row>
    <row r="328" spans="2:65" s="1" customFormat="1" ht="16.5" customHeight="1">
      <c r="B328" s="32"/>
      <c r="C328" s="132" t="s">
        <v>1367</v>
      </c>
      <c r="D328" s="132" t="s">
        <v>178</v>
      </c>
      <c r="E328" s="133" t="s">
        <v>6749</v>
      </c>
      <c r="F328" s="134" t="s">
        <v>6750</v>
      </c>
      <c r="G328" s="135" t="s">
        <v>181</v>
      </c>
      <c r="H328" s="136">
        <v>1398</v>
      </c>
      <c r="I328" s="137"/>
      <c r="J328" s="138">
        <f t="shared" si="70"/>
        <v>0</v>
      </c>
      <c r="K328" s="134" t="s">
        <v>207</v>
      </c>
      <c r="L328" s="32"/>
      <c r="M328" s="139" t="s">
        <v>1</v>
      </c>
      <c r="N328" s="140" t="s">
        <v>43</v>
      </c>
      <c r="P328" s="141">
        <f t="shared" si="71"/>
        <v>0</v>
      </c>
      <c r="Q328" s="141">
        <v>0</v>
      </c>
      <c r="R328" s="141">
        <f t="shared" si="72"/>
        <v>0</v>
      </c>
      <c r="S328" s="141">
        <v>0</v>
      </c>
      <c r="T328" s="142">
        <f t="shared" si="73"/>
        <v>0</v>
      </c>
      <c r="AR328" s="143" t="s">
        <v>319</v>
      </c>
      <c r="AT328" s="143" t="s">
        <v>178</v>
      </c>
      <c r="AU328" s="143" t="s">
        <v>88</v>
      </c>
      <c r="AY328" s="17" t="s">
        <v>176</v>
      </c>
      <c r="BE328" s="144">
        <f t="shared" si="74"/>
        <v>0</v>
      </c>
      <c r="BF328" s="144">
        <f t="shared" si="75"/>
        <v>0</v>
      </c>
      <c r="BG328" s="144">
        <f t="shared" si="76"/>
        <v>0</v>
      </c>
      <c r="BH328" s="144">
        <f t="shared" si="77"/>
        <v>0</v>
      </c>
      <c r="BI328" s="144">
        <f t="shared" si="78"/>
        <v>0</v>
      </c>
      <c r="BJ328" s="17" t="s">
        <v>86</v>
      </c>
      <c r="BK328" s="144">
        <f t="shared" si="79"/>
        <v>0</v>
      </c>
      <c r="BL328" s="17" t="s">
        <v>319</v>
      </c>
      <c r="BM328" s="143" t="s">
        <v>6751</v>
      </c>
    </row>
    <row r="329" spans="2:65" s="1" customFormat="1" ht="24.2" customHeight="1">
      <c r="B329" s="32"/>
      <c r="C329" s="132" t="s">
        <v>1372</v>
      </c>
      <c r="D329" s="132" t="s">
        <v>178</v>
      </c>
      <c r="E329" s="133" t="s">
        <v>6752</v>
      </c>
      <c r="F329" s="134" t="s">
        <v>6753</v>
      </c>
      <c r="G329" s="135" t="s">
        <v>307</v>
      </c>
      <c r="H329" s="136">
        <v>2.8522400000000001</v>
      </c>
      <c r="I329" s="137"/>
      <c r="J329" s="138">
        <f t="shared" si="70"/>
        <v>0</v>
      </c>
      <c r="K329" s="134" t="s">
        <v>207</v>
      </c>
      <c r="L329" s="32"/>
      <c r="M329" s="139" t="s">
        <v>1</v>
      </c>
      <c r="N329" s="140" t="s">
        <v>43</v>
      </c>
      <c r="P329" s="141">
        <f t="shared" si="71"/>
        <v>0</v>
      </c>
      <c r="Q329" s="141">
        <v>0</v>
      </c>
      <c r="R329" s="141">
        <f t="shared" si="72"/>
        <v>0</v>
      </c>
      <c r="S329" s="141">
        <v>0</v>
      </c>
      <c r="T329" s="142">
        <f t="shared" si="73"/>
        <v>0</v>
      </c>
      <c r="AR329" s="143" t="s">
        <v>319</v>
      </c>
      <c r="AT329" s="143" t="s">
        <v>178</v>
      </c>
      <c r="AU329" s="143" t="s">
        <v>88</v>
      </c>
      <c r="AY329" s="17" t="s">
        <v>176</v>
      </c>
      <c r="BE329" s="144">
        <f t="shared" si="74"/>
        <v>0</v>
      </c>
      <c r="BF329" s="144">
        <f t="shared" si="75"/>
        <v>0</v>
      </c>
      <c r="BG329" s="144">
        <f t="shared" si="76"/>
        <v>0</v>
      </c>
      <c r="BH329" s="144">
        <f t="shared" si="77"/>
        <v>0</v>
      </c>
      <c r="BI329" s="144">
        <f t="shared" si="78"/>
        <v>0</v>
      </c>
      <c r="BJ329" s="17" t="s">
        <v>86</v>
      </c>
      <c r="BK329" s="144">
        <f t="shared" si="79"/>
        <v>0</v>
      </c>
      <c r="BL329" s="17" t="s">
        <v>319</v>
      </c>
      <c r="BM329" s="143" t="s">
        <v>6754</v>
      </c>
    </row>
    <row r="330" spans="2:65" s="1" customFormat="1" ht="24.2" customHeight="1">
      <c r="B330" s="32"/>
      <c r="C330" s="132" t="s">
        <v>1406</v>
      </c>
      <c r="D330" s="132" t="s">
        <v>178</v>
      </c>
      <c r="E330" s="133" t="s">
        <v>6755</v>
      </c>
      <c r="F330" s="134" t="s">
        <v>6756</v>
      </c>
      <c r="G330" s="135" t="s">
        <v>307</v>
      </c>
      <c r="H330" s="136">
        <v>2.8522400000000001</v>
      </c>
      <c r="I330" s="137"/>
      <c r="J330" s="138">
        <f t="shared" si="70"/>
        <v>0</v>
      </c>
      <c r="K330" s="134" t="s">
        <v>207</v>
      </c>
      <c r="L330" s="32"/>
      <c r="M330" s="139" t="s">
        <v>1</v>
      </c>
      <c r="N330" s="140" t="s">
        <v>43</v>
      </c>
      <c r="P330" s="141">
        <f t="shared" si="71"/>
        <v>0</v>
      </c>
      <c r="Q330" s="141">
        <v>0</v>
      </c>
      <c r="R330" s="141">
        <f t="shared" si="72"/>
        <v>0</v>
      </c>
      <c r="S330" s="141">
        <v>0</v>
      </c>
      <c r="T330" s="142">
        <f t="shared" si="73"/>
        <v>0</v>
      </c>
      <c r="AR330" s="143" t="s">
        <v>319</v>
      </c>
      <c r="AT330" s="143" t="s">
        <v>178</v>
      </c>
      <c r="AU330" s="143" t="s">
        <v>88</v>
      </c>
      <c r="AY330" s="17" t="s">
        <v>176</v>
      </c>
      <c r="BE330" s="144">
        <f t="shared" si="74"/>
        <v>0</v>
      </c>
      <c r="BF330" s="144">
        <f t="shared" si="75"/>
        <v>0</v>
      </c>
      <c r="BG330" s="144">
        <f t="shared" si="76"/>
        <v>0</v>
      </c>
      <c r="BH330" s="144">
        <f t="shared" si="77"/>
        <v>0</v>
      </c>
      <c r="BI330" s="144">
        <f t="shared" si="78"/>
        <v>0</v>
      </c>
      <c r="BJ330" s="17" t="s">
        <v>86</v>
      </c>
      <c r="BK330" s="144">
        <f t="shared" si="79"/>
        <v>0</v>
      </c>
      <c r="BL330" s="17" t="s">
        <v>319</v>
      </c>
      <c r="BM330" s="143" t="s">
        <v>6757</v>
      </c>
    </row>
    <row r="331" spans="2:65" s="1" customFormat="1" ht="24.2" customHeight="1">
      <c r="B331" s="32"/>
      <c r="C331" s="132" t="s">
        <v>1411</v>
      </c>
      <c r="D331" s="132" t="s">
        <v>178</v>
      </c>
      <c r="E331" s="133" t="s">
        <v>6758</v>
      </c>
      <c r="F331" s="134" t="s">
        <v>6759</v>
      </c>
      <c r="G331" s="135" t="s">
        <v>4983</v>
      </c>
      <c r="H331" s="136">
        <v>40</v>
      </c>
      <c r="I331" s="137"/>
      <c r="J331" s="138">
        <f t="shared" si="70"/>
        <v>0</v>
      </c>
      <c r="K331" s="134" t="s">
        <v>1</v>
      </c>
      <c r="L331" s="32"/>
      <c r="M331" s="139" t="s">
        <v>1</v>
      </c>
      <c r="N331" s="140" t="s">
        <v>43</v>
      </c>
      <c r="P331" s="141">
        <f t="shared" si="71"/>
        <v>0</v>
      </c>
      <c r="Q331" s="141">
        <v>0</v>
      </c>
      <c r="R331" s="141">
        <f t="shared" si="72"/>
        <v>0</v>
      </c>
      <c r="S331" s="141">
        <v>0</v>
      </c>
      <c r="T331" s="142">
        <f t="shared" si="73"/>
        <v>0</v>
      </c>
      <c r="AR331" s="143" t="s">
        <v>319</v>
      </c>
      <c r="AT331" s="143" t="s">
        <v>178</v>
      </c>
      <c r="AU331" s="143" t="s">
        <v>88</v>
      </c>
      <c r="AY331" s="17" t="s">
        <v>176</v>
      </c>
      <c r="BE331" s="144">
        <f t="shared" si="74"/>
        <v>0</v>
      </c>
      <c r="BF331" s="144">
        <f t="shared" si="75"/>
        <v>0</v>
      </c>
      <c r="BG331" s="144">
        <f t="shared" si="76"/>
        <v>0</v>
      </c>
      <c r="BH331" s="144">
        <f t="shared" si="77"/>
        <v>0</v>
      </c>
      <c r="BI331" s="144">
        <f t="shared" si="78"/>
        <v>0</v>
      </c>
      <c r="BJ331" s="17" t="s">
        <v>86</v>
      </c>
      <c r="BK331" s="144">
        <f t="shared" si="79"/>
        <v>0</v>
      </c>
      <c r="BL331" s="17" t="s">
        <v>319</v>
      </c>
      <c r="BM331" s="143" t="s">
        <v>6760</v>
      </c>
    </row>
    <row r="332" spans="2:65" s="1" customFormat="1" ht="37.9" customHeight="1">
      <c r="B332" s="32"/>
      <c r="C332" s="132" t="s">
        <v>1416</v>
      </c>
      <c r="D332" s="132" t="s">
        <v>178</v>
      </c>
      <c r="E332" s="133" t="s">
        <v>6761</v>
      </c>
      <c r="F332" s="134" t="s">
        <v>6762</v>
      </c>
      <c r="G332" s="135" t="s">
        <v>355</v>
      </c>
      <c r="H332" s="136">
        <v>1</v>
      </c>
      <c r="I332" s="137"/>
      <c r="J332" s="138">
        <f t="shared" si="70"/>
        <v>0</v>
      </c>
      <c r="K332" s="134" t="s">
        <v>342</v>
      </c>
      <c r="L332" s="32"/>
      <c r="M332" s="139" t="s">
        <v>1</v>
      </c>
      <c r="N332" s="140" t="s">
        <v>43</v>
      </c>
      <c r="P332" s="141">
        <f t="shared" si="71"/>
        <v>0</v>
      </c>
      <c r="Q332" s="141">
        <v>5.8000000000000003E-2</v>
      </c>
      <c r="R332" s="141">
        <f t="shared" si="72"/>
        <v>5.8000000000000003E-2</v>
      </c>
      <c r="S332" s="141">
        <v>0</v>
      </c>
      <c r="T332" s="142">
        <f t="shared" si="73"/>
        <v>0</v>
      </c>
      <c r="AR332" s="143" t="s">
        <v>319</v>
      </c>
      <c r="AT332" s="143" t="s">
        <v>178</v>
      </c>
      <c r="AU332" s="143" t="s">
        <v>88</v>
      </c>
      <c r="AY332" s="17" t="s">
        <v>176</v>
      </c>
      <c r="BE332" s="144">
        <f t="shared" si="74"/>
        <v>0</v>
      </c>
      <c r="BF332" s="144">
        <f t="shared" si="75"/>
        <v>0</v>
      </c>
      <c r="BG332" s="144">
        <f t="shared" si="76"/>
        <v>0</v>
      </c>
      <c r="BH332" s="144">
        <f t="shared" si="77"/>
        <v>0</v>
      </c>
      <c r="BI332" s="144">
        <f t="shared" si="78"/>
        <v>0</v>
      </c>
      <c r="BJ332" s="17" t="s">
        <v>86</v>
      </c>
      <c r="BK332" s="144">
        <f t="shared" si="79"/>
        <v>0</v>
      </c>
      <c r="BL332" s="17" t="s">
        <v>319</v>
      </c>
      <c r="BM332" s="143" t="s">
        <v>6763</v>
      </c>
    </row>
    <row r="333" spans="2:65" s="1" customFormat="1" ht="37.9" customHeight="1">
      <c r="B333" s="32"/>
      <c r="C333" s="132" t="s">
        <v>1420</v>
      </c>
      <c r="D333" s="132" t="s">
        <v>178</v>
      </c>
      <c r="E333" s="133" t="s">
        <v>6764</v>
      </c>
      <c r="F333" s="134" t="s">
        <v>6765</v>
      </c>
      <c r="G333" s="135" t="s">
        <v>355</v>
      </c>
      <c r="H333" s="136">
        <v>2</v>
      </c>
      <c r="I333" s="137"/>
      <c r="J333" s="138">
        <f t="shared" si="70"/>
        <v>0</v>
      </c>
      <c r="K333" s="134" t="s">
        <v>342</v>
      </c>
      <c r="L333" s="32"/>
      <c r="M333" s="139" t="s">
        <v>1</v>
      </c>
      <c r="N333" s="140" t="s">
        <v>43</v>
      </c>
      <c r="P333" s="141">
        <f t="shared" si="71"/>
        <v>0</v>
      </c>
      <c r="Q333" s="141">
        <v>3.5000000000000003E-2</v>
      </c>
      <c r="R333" s="141">
        <f t="shared" si="72"/>
        <v>7.0000000000000007E-2</v>
      </c>
      <c r="S333" s="141">
        <v>0</v>
      </c>
      <c r="T333" s="142">
        <f t="shared" si="73"/>
        <v>0</v>
      </c>
      <c r="AR333" s="143" t="s">
        <v>319</v>
      </c>
      <c r="AT333" s="143" t="s">
        <v>178</v>
      </c>
      <c r="AU333" s="143" t="s">
        <v>88</v>
      </c>
      <c r="AY333" s="17" t="s">
        <v>176</v>
      </c>
      <c r="BE333" s="144">
        <f t="shared" si="74"/>
        <v>0</v>
      </c>
      <c r="BF333" s="144">
        <f t="shared" si="75"/>
        <v>0</v>
      </c>
      <c r="BG333" s="144">
        <f t="shared" si="76"/>
        <v>0</v>
      </c>
      <c r="BH333" s="144">
        <f t="shared" si="77"/>
        <v>0</v>
      </c>
      <c r="BI333" s="144">
        <f t="shared" si="78"/>
        <v>0</v>
      </c>
      <c r="BJ333" s="17" t="s">
        <v>86</v>
      </c>
      <c r="BK333" s="144">
        <f t="shared" si="79"/>
        <v>0</v>
      </c>
      <c r="BL333" s="17" t="s">
        <v>319</v>
      </c>
      <c r="BM333" s="143" t="s">
        <v>6766</v>
      </c>
    </row>
    <row r="334" spans="2:65" s="1" customFormat="1" ht="37.9" customHeight="1">
      <c r="B334" s="32"/>
      <c r="C334" s="132" t="s">
        <v>1424</v>
      </c>
      <c r="D334" s="132" t="s">
        <v>178</v>
      </c>
      <c r="E334" s="133" t="s">
        <v>6767</v>
      </c>
      <c r="F334" s="134" t="s">
        <v>6720</v>
      </c>
      <c r="G334" s="135" t="s">
        <v>355</v>
      </c>
      <c r="H334" s="136">
        <v>3</v>
      </c>
      <c r="I334" s="137"/>
      <c r="J334" s="138">
        <f t="shared" si="70"/>
        <v>0</v>
      </c>
      <c r="K334" s="134" t="s">
        <v>342</v>
      </c>
      <c r="L334" s="32"/>
      <c r="M334" s="139" t="s">
        <v>1</v>
      </c>
      <c r="N334" s="140" t="s">
        <v>43</v>
      </c>
      <c r="P334" s="141">
        <f t="shared" si="71"/>
        <v>0</v>
      </c>
      <c r="Q334" s="141">
        <v>3.4799999999999998E-2</v>
      </c>
      <c r="R334" s="141">
        <f t="shared" si="72"/>
        <v>0.10439999999999999</v>
      </c>
      <c r="S334" s="141">
        <v>0</v>
      </c>
      <c r="T334" s="142">
        <f t="shared" si="73"/>
        <v>0</v>
      </c>
      <c r="AR334" s="143" t="s">
        <v>319</v>
      </c>
      <c r="AT334" s="143" t="s">
        <v>178</v>
      </c>
      <c r="AU334" s="143" t="s">
        <v>88</v>
      </c>
      <c r="AY334" s="17" t="s">
        <v>176</v>
      </c>
      <c r="BE334" s="144">
        <f t="shared" si="74"/>
        <v>0</v>
      </c>
      <c r="BF334" s="144">
        <f t="shared" si="75"/>
        <v>0</v>
      </c>
      <c r="BG334" s="144">
        <f t="shared" si="76"/>
        <v>0</v>
      </c>
      <c r="BH334" s="144">
        <f t="shared" si="77"/>
        <v>0</v>
      </c>
      <c r="BI334" s="144">
        <f t="shared" si="78"/>
        <v>0</v>
      </c>
      <c r="BJ334" s="17" t="s">
        <v>86</v>
      </c>
      <c r="BK334" s="144">
        <f t="shared" si="79"/>
        <v>0</v>
      </c>
      <c r="BL334" s="17" t="s">
        <v>319</v>
      </c>
      <c r="BM334" s="143" t="s">
        <v>6768</v>
      </c>
    </row>
    <row r="335" spans="2:65" s="1" customFormat="1" ht="37.9" customHeight="1">
      <c r="B335" s="32"/>
      <c r="C335" s="132" t="s">
        <v>1429</v>
      </c>
      <c r="D335" s="132" t="s">
        <v>178</v>
      </c>
      <c r="E335" s="133" t="s">
        <v>6769</v>
      </c>
      <c r="F335" s="134" t="s">
        <v>6723</v>
      </c>
      <c r="G335" s="135" t="s">
        <v>355</v>
      </c>
      <c r="H335" s="136">
        <v>1</v>
      </c>
      <c r="I335" s="137"/>
      <c r="J335" s="138">
        <f t="shared" si="70"/>
        <v>0</v>
      </c>
      <c r="K335" s="134" t="s">
        <v>342</v>
      </c>
      <c r="L335" s="32"/>
      <c r="M335" s="139" t="s">
        <v>1</v>
      </c>
      <c r="N335" s="140" t="s">
        <v>43</v>
      </c>
      <c r="P335" s="141">
        <f t="shared" si="71"/>
        <v>0</v>
      </c>
      <c r="Q335" s="141">
        <v>4.1320000000000003E-2</v>
      </c>
      <c r="R335" s="141">
        <f t="shared" si="72"/>
        <v>4.1320000000000003E-2</v>
      </c>
      <c r="S335" s="141">
        <v>0</v>
      </c>
      <c r="T335" s="142">
        <f t="shared" si="73"/>
        <v>0</v>
      </c>
      <c r="AR335" s="143" t="s">
        <v>319</v>
      </c>
      <c r="AT335" s="143" t="s">
        <v>178</v>
      </c>
      <c r="AU335" s="143" t="s">
        <v>88</v>
      </c>
      <c r="AY335" s="17" t="s">
        <v>176</v>
      </c>
      <c r="BE335" s="144">
        <f t="shared" si="74"/>
        <v>0</v>
      </c>
      <c r="BF335" s="144">
        <f t="shared" si="75"/>
        <v>0</v>
      </c>
      <c r="BG335" s="144">
        <f t="shared" si="76"/>
        <v>0</v>
      </c>
      <c r="BH335" s="144">
        <f t="shared" si="77"/>
        <v>0</v>
      </c>
      <c r="BI335" s="144">
        <f t="shared" si="78"/>
        <v>0</v>
      </c>
      <c r="BJ335" s="17" t="s">
        <v>86</v>
      </c>
      <c r="BK335" s="144">
        <f t="shared" si="79"/>
        <v>0</v>
      </c>
      <c r="BL335" s="17" t="s">
        <v>319</v>
      </c>
      <c r="BM335" s="143" t="s">
        <v>6770</v>
      </c>
    </row>
    <row r="336" spans="2:65" s="1" customFormat="1" ht="37.9" customHeight="1">
      <c r="B336" s="32"/>
      <c r="C336" s="132" t="s">
        <v>1434</v>
      </c>
      <c r="D336" s="132" t="s">
        <v>178</v>
      </c>
      <c r="E336" s="133" t="s">
        <v>6771</v>
      </c>
      <c r="F336" s="134" t="s">
        <v>6772</v>
      </c>
      <c r="G336" s="135" t="s">
        <v>355</v>
      </c>
      <c r="H336" s="136">
        <v>4</v>
      </c>
      <c r="I336" s="137"/>
      <c r="J336" s="138">
        <f t="shared" si="70"/>
        <v>0</v>
      </c>
      <c r="K336" s="134" t="s">
        <v>342</v>
      </c>
      <c r="L336" s="32"/>
      <c r="M336" s="139" t="s">
        <v>1</v>
      </c>
      <c r="N336" s="140" t="s">
        <v>43</v>
      </c>
      <c r="P336" s="141">
        <f t="shared" si="71"/>
        <v>0</v>
      </c>
      <c r="Q336" s="141">
        <v>4.7840000000000001E-2</v>
      </c>
      <c r="R336" s="141">
        <f t="shared" si="72"/>
        <v>0.19136</v>
      </c>
      <c r="S336" s="141">
        <v>0</v>
      </c>
      <c r="T336" s="142">
        <f t="shared" si="73"/>
        <v>0</v>
      </c>
      <c r="AR336" s="143" t="s">
        <v>319</v>
      </c>
      <c r="AT336" s="143" t="s">
        <v>178</v>
      </c>
      <c r="AU336" s="143" t="s">
        <v>88</v>
      </c>
      <c r="AY336" s="17" t="s">
        <v>176</v>
      </c>
      <c r="BE336" s="144">
        <f t="shared" si="74"/>
        <v>0</v>
      </c>
      <c r="BF336" s="144">
        <f t="shared" si="75"/>
        <v>0</v>
      </c>
      <c r="BG336" s="144">
        <f t="shared" si="76"/>
        <v>0</v>
      </c>
      <c r="BH336" s="144">
        <f t="shared" si="77"/>
        <v>0</v>
      </c>
      <c r="BI336" s="144">
        <f t="shared" si="78"/>
        <v>0</v>
      </c>
      <c r="BJ336" s="17" t="s">
        <v>86</v>
      </c>
      <c r="BK336" s="144">
        <f t="shared" si="79"/>
        <v>0</v>
      </c>
      <c r="BL336" s="17" t="s">
        <v>319</v>
      </c>
      <c r="BM336" s="143" t="s">
        <v>6773</v>
      </c>
    </row>
    <row r="337" spans="2:65" s="1" customFormat="1" ht="37.9" customHeight="1">
      <c r="B337" s="32"/>
      <c r="C337" s="132" t="s">
        <v>1439</v>
      </c>
      <c r="D337" s="132" t="s">
        <v>178</v>
      </c>
      <c r="E337" s="133" t="s">
        <v>6774</v>
      </c>
      <c r="F337" s="134" t="s">
        <v>6726</v>
      </c>
      <c r="G337" s="135" t="s">
        <v>355</v>
      </c>
      <c r="H337" s="136">
        <v>1</v>
      </c>
      <c r="I337" s="137"/>
      <c r="J337" s="138">
        <f t="shared" si="70"/>
        <v>0</v>
      </c>
      <c r="K337" s="134" t="s">
        <v>342</v>
      </c>
      <c r="L337" s="32"/>
      <c r="M337" s="139" t="s">
        <v>1</v>
      </c>
      <c r="N337" s="140" t="s">
        <v>43</v>
      </c>
      <c r="P337" s="141">
        <f t="shared" si="71"/>
        <v>0</v>
      </c>
      <c r="Q337" s="141">
        <v>6.2199999999999998E-2</v>
      </c>
      <c r="R337" s="141">
        <f t="shared" si="72"/>
        <v>6.2199999999999998E-2</v>
      </c>
      <c r="S337" s="141">
        <v>0</v>
      </c>
      <c r="T337" s="142">
        <f t="shared" si="73"/>
        <v>0</v>
      </c>
      <c r="AR337" s="143" t="s">
        <v>319</v>
      </c>
      <c r="AT337" s="143" t="s">
        <v>178</v>
      </c>
      <c r="AU337" s="143" t="s">
        <v>88</v>
      </c>
      <c r="AY337" s="17" t="s">
        <v>176</v>
      </c>
      <c r="BE337" s="144">
        <f t="shared" si="74"/>
        <v>0</v>
      </c>
      <c r="BF337" s="144">
        <f t="shared" si="75"/>
        <v>0</v>
      </c>
      <c r="BG337" s="144">
        <f t="shared" si="76"/>
        <v>0</v>
      </c>
      <c r="BH337" s="144">
        <f t="shared" si="77"/>
        <v>0</v>
      </c>
      <c r="BI337" s="144">
        <f t="shared" si="78"/>
        <v>0</v>
      </c>
      <c r="BJ337" s="17" t="s">
        <v>86</v>
      </c>
      <c r="BK337" s="144">
        <f t="shared" si="79"/>
        <v>0</v>
      </c>
      <c r="BL337" s="17" t="s">
        <v>319</v>
      </c>
      <c r="BM337" s="143" t="s">
        <v>6775</v>
      </c>
    </row>
    <row r="338" spans="2:65" s="1" customFormat="1" ht="24.2" customHeight="1">
      <c r="B338" s="32"/>
      <c r="C338" s="132" t="s">
        <v>1446</v>
      </c>
      <c r="D338" s="132" t="s">
        <v>178</v>
      </c>
      <c r="E338" s="133" t="s">
        <v>6776</v>
      </c>
      <c r="F338" s="134" t="s">
        <v>6777</v>
      </c>
      <c r="G338" s="135" t="s">
        <v>5474</v>
      </c>
      <c r="H338" s="136">
        <v>2</v>
      </c>
      <c r="I338" s="137"/>
      <c r="J338" s="138">
        <f t="shared" si="70"/>
        <v>0</v>
      </c>
      <c r="K338" s="134" t="s">
        <v>342</v>
      </c>
      <c r="L338" s="32"/>
      <c r="M338" s="139" t="s">
        <v>1</v>
      </c>
      <c r="N338" s="140" t="s">
        <v>43</v>
      </c>
      <c r="P338" s="141">
        <f t="shared" si="71"/>
        <v>0</v>
      </c>
      <c r="Q338" s="141">
        <v>0.13813</v>
      </c>
      <c r="R338" s="141">
        <f t="shared" si="72"/>
        <v>0.27626000000000001</v>
      </c>
      <c r="S338" s="141">
        <v>0</v>
      </c>
      <c r="T338" s="142">
        <f t="shared" si="73"/>
        <v>0</v>
      </c>
      <c r="AR338" s="143" t="s">
        <v>319</v>
      </c>
      <c r="AT338" s="143" t="s">
        <v>178</v>
      </c>
      <c r="AU338" s="143" t="s">
        <v>88</v>
      </c>
      <c r="AY338" s="17" t="s">
        <v>176</v>
      </c>
      <c r="BE338" s="144">
        <f t="shared" si="74"/>
        <v>0</v>
      </c>
      <c r="BF338" s="144">
        <f t="shared" si="75"/>
        <v>0</v>
      </c>
      <c r="BG338" s="144">
        <f t="shared" si="76"/>
        <v>0</v>
      </c>
      <c r="BH338" s="144">
        <f t="shared" si="77"/>
        <v>0</v>
      </c>
      <c r="BI338" s="144">
        <f t="shared" si="78"/>
        <v>0</v>
      </c>
      <c r="BJ338" s="17" t="s">
        <v>86</v>
      </c>
      <c r="BK338" s="144">
        <f t="shared" si="79"/>
        <v>0</v>
      </c>
      <c r="BL338" s="17" t="s">
        <v>319</v>
      </c>
      <c r="BM338" s="143" t="s">
        <v>6778</v>
      </c>
    </row>
    <row r="339" spans="2:65" s="1" customFormat="1" ht="24.2" customHeight="1">
      <c r="B339" s="32"/>
      <c r="C339" s="132" t="s">
        <v>1511</v>
      </c>
      <c r="D339" s="132" t="s">
        <v>178</v>
      </c>
      <c r="E339" s="133" t="s">
        <v>6779</v>
      </c>
      <c r="F339" s="134" t="s">
        <v>6780</v>
      </c>
      <c r="G339" s="135" t="s">
        <v>5474</v>
      </c>
      <c r="H339" s="136">
        <v>3</v>
      </c>
      <c r="I339" s="137"/>
      <c r="J339" s="138">
        <f t="shared" si="70"/>
        <v>0</v>
      </c>
      <c r="K339" s="134" t="s">
        <v>342</v>
      </c>
      <c r="L339" s="32"/>
      <c r="M339" s="139" t="s">
        <v>1</v>
      </c>
      <c r="N339" s="140" t="s">
        <v>43</v>
      </c>
      <c r="P339" s="141">
        <f t="shared" si="71"/>
        <v>0</v>
      </c>
      <c r="Q339" s="141">
        <v>8.6400000000000005E-2</v>
      </c>
      <c r="R339" s="141">
        <f t="shared" si="72"/>
        <v>0.25919999999999999</v>
      </c>
      <c r="S339" s="141">
        <v>0</v>
      </c>
      <c r="T339" s="142">
        <f t="shared" si="73"/>
        <v>0</v>
      </c>
      <c r="AR339" s="143" t="s">
        <v>319</v>
      </c>
      <c r="AT339" s="143" t="s">
        <v>178</v>
      </c>
      <c r="AU339" s="143" t="s">
        <v>88</v>
      </c>
      <c r="AY339" s="17" t="s">
        <v>176</v>
      </c>
      <c r="BE339" s="144">
        <f t="shared" si="74"/>
        <v>0</v>
      </c>
      <c r="BF339" s="144">
        <f t="shared" si="75"/>
        <v>0</v>
      </c>
      <c r="BG339" s="144">
        <f t="shared" si="76"/>
        <v>0</v>
      </c>
      <c r="BH339" s="144">
        <f t="shared" si="77"/>
        <v>0</v>
      </c>
      <c r="BI339" s="144">
        <f t="shared" si="78"/>
        <v>0</v>
      </c>
      <c r="BJ339" s="17" t="s">
        <v>86</v>
      </c>
      <c r="BK339" s="144">
        <f t="shared" si="79"/>
        <v>0</v>
      </c>
      <c r="BL339" s="17" t="s">
        <v>319</v>
      </c>
      <c r="BM339" s="143" t="s">
        <v>6781</v>
      </c>
    </row>
    <row r="340" spans="2:65" s="11" customFormat="1" ht="22.9" customHeight="1">
      <c r="B340" s="120"/>
      <c r="D340" s="121" t="s">
        <v>77</v>
      </c>
      <c r="E340" s="130" t="s">
        <v>6782</v>
      </c>
      <c r="F340" s="130" t="s">
        <v>6783</v>
      </c>
      <c r="I340" s="123"/>
      <c r="J340" s="131">
        <f>BK340</f>
        <v>0</v>
      </c>
      <c r="L340" s="120"/>
      <c r="M340" s="125"/>
      <c r="P340" s="126">
        <f>SUM(P341:P352)</f>
        <v>0</v>
      </c>
      <c r="R340" s="126">
        <f>SUM(R341:R352)</f>
        <v>1.3966976</v>
      </c>
      <c r="T340" s="127">
        <f>SUM(T341:T352)</f>
        <v>0</v>
      </c>
      <c r="AR340" s="121" t="s">
        <v>88</v>
      </c>
      <c r="AT340" s="128" t="s">
        <v>77</v>
      </c>
      <c r="AU340" s="128" t="s">
        <v>86</v>
      </c>
      <c r="AY340" s="121" t="s">
        <v>176</v>
      </c>
      <c r="BK340" s="129">
        <f>SUM(BK341:BK352)</f>
        <v>0</v>
      </c>
    </row>
    <row r="341" spans="2:65" s="1" customFormat="1" ht="37.9" customHeight="1">
      <c r="B341" s="32"/>
      <c r="C341" s="132" t="s">
        <v>1535</v>
      </c>
      <c r="D341" s="132" t="s">
        <v>178</v>
      </c>
      <c r="E341" s="133" t="s">
        <v>6784</v>
      </c>
      <c r="F341" s="134" t="s">
        <v>6785</v>
      </c>
      <c r="G341" s="135" t="s">
        <v>181</v>
      </c>
      <c r="H341" s="136">
        <v>38</v>
      </c>
      <c r="I341" s="137"/>
      <c r="J341" s="138">
        <f>ROUND(I341*H341,2)</f>
        <v>0</v>
      </c>
      <c r="K341" s="134" t="s">
        <v>207</v>
      </c>
      <c r="L341" s="32"/>
      <c r="M341" s="139" t="s">
        <v>1</v>
      </c>
      <c r="N341" s="140" t="s">
        <v>43</v>
      </c>
      <c r="P341" s="141">
        <f>O341*H341</f>
        <v>0</v>
      </c>
      <c r="Q341" s="141">
        <v>1.2099999999999999E-3</v>
      </c>
      <c r="R341" s="141">
        <f>Q341*H341</f>
        <v>4.598E-2</v>
      </c>
      <c r="S341" s="141">
        <v>0</v>
      </c>
      <c r="T341" s="142">
        <f>S341*H341</f>
        <v>0</v>
      </c>
      <c r="AR341" s="143" t="s">
        <v>319</v>
      </c>
      <c r="AT341" s="143" t="s">
        <v>178</v>
      </c>
      <c r="AU341" s="143" t="s">
        <v>88</v>
      </c>
      <c r="AY341" s="17" t="s">
        <v>176</v>
      </c>
      <c r="BE341" s="144">
        <f>IF(N341="základní",J341,0)</f>
        <v>0</v>
      </c>
      <c r="BF341" s="144">
        <f>IF(N341="snížená",J341,0)</f>
        <v>0</v>
      </c>
      <c r="BG341" s="144">
        <f>IF(N341="zákl. přenesená",J341,0)</f>
        <v>0</v>
      </c>
      <c r="BH341" s="144">
        <f>IF(N341="sníž. přenesená",J341,0)</f>
        <v>0</v>
      </c>
      <c r="BI341" s="144">
        <f>IF(N341="nulová",J341,0)</f>
        <v>0</v>
      </c>
      <c r="BJ341" s="17" t="s">
        <v>86</v>
      </c>
      <c r="BK341" s="144">
        <f>ROUND(I341*H341,2)</f>
        <v>0</v>
      </c>
      <c r="BL341" s="17" t="s">
        <v>319</v>
      </c>
      <c r="BM341" s="143" t="s">
        <v>6786</v>
      </c>
    </row>
    <row r="342" spans="2:65" s="1" customFormat="1" ht="44.25" customHeight="1">
      <c r="B342" s="32"/>
      <c r="C342" s="132" t="s">
        <v>1542</v>
      </c>
      <c r="D342" s="132" t="s">
        <v>178</v>
      </c>
      <c r="E342" s="133" t="s">
        <v>6787</v>
      </c>
      <c r="F342" s="134" t="s">
        <v>6788</v>
      </c>
      <c r="G342" s="135" t="s">
        <v>298</v>
      </c>
      <c r="H342" s="136">
        <v>400</v>
      </c>
      <c r="I342" s="137"/>
      <c r="J342" s="138">
        <f>ROUND(I342*H342,2)</f>
        <v>0</v>
      </c>
      <c r="K342" s="134" t="s">
        <v>207</v>
      </c>
      <c r="L342" s="32"/>
      <c r="M342" s="139" t="s">
        <v>1</v>
      </c>
      <c r="N342" s="140" t="s">
        <v>43</v>
      </c>
      <c r="P342" s="141">
        <f>O342*H342</f>
        <v>0</v>
      </c>
      <c r="Q342" s="141">
        <v>1E-4</v>
      </c>
      <c r="R342" s="141">
        <f>Q342*H342</f>
        <v>0.04</v>
      </c>
      <c r="S342" s="141">
        <v>0</v>
      </c>
      <c r="T342" s="142">
        <f>S342*H342</f>
        <v>0</v>
      </c>
      <c r="AR342" s="143" t="s">
        <v>319</v>
      </c>
      <c r="AT342" s="143" t="s">
        <v>178</v>
      </c>
      <c r="AU342" s="143" t="s">
        <v>88</v>
      </c>
      <c r="AY342" s="17" t="s">
        <v>176</v>
      </c>
      <c r="BE342" s="144">
        <f>IF(N342="základní",J342,0)</f>
        <v>0</v>
      </c>
      <c r="BF342" s="144">
        <f>IF(N342="snížená",J342,0)</f>
        <v>0</v>
      </c>
      <c r="BG342" s="144">
        <f>IF(N342="zákl. přenesená",J342,0)</f>
        <v>0</v>
      </c>
      <c r="BH342" s="144">
        <f>IF(N342="sníž. přenesená",J342,0)</f>
        <v>0</v>
      </c>
      <c r="BI342" s="144">
        <f>IF(N342="nulová",J342,0)</f>
        <v>0</v>
      </c>
      <c r="BJ342" s="17" t="s">
        <v>86</v>
      </c>
      <c r="BK342" s="144">
        <f>ROUND(I342*H342,2)</f>
        <v>0</v>
      </c>
      <c r="BL342" s="17" t="s">
        <v>319</v>
      </c>
      <c r="BM342" s="143" t="s">
        <v>6789</v>
      </c>
    </row>
    <row r="343" spans="2:65" s="1" customFormat="1" ht="44.25" customHeight="1">
      <c r="B343" s="32"/>
      <c r="C343" s="132" t="s">
        <v>1546</v>
      </c>
      <c r="D343" s="132" t="s">
        <v>178</v>
      </c>
      <c r="E343" s="133" t="s">
        <v>6790</v>
      </c>
      <c r="F343" s="134" t="s">
        <v>6791</v>
      </c>
      <c r="G343" s="135" t="s">
        <v>298</v>
      </c>
      <c r="H343" s="136">
        <v>305.52</v>
      </c>
      <c r="I343" s="137"/>
      <c r="J343" s="138">
        <f>ROUND(I343*H343,2)</f>
        <v>0</v>
      </c>
      <c r="K343" s="134" t="s">
        <v>207</v>
      </c>
      <c r="L343" s="32"/>
      <c r="M343" s="139" t="s">
        <v>1</v>
      </c>
      <c r="N343" s="140" t="s">
        <v>43</v>
      </c>
      <c r="P343" s="141">
        <f>O343*H343</f>
        <v>0</v>
      </c>
      <c r="Q343" s="141">
        <v>1.2999999999999999E-4</v>
      </c>
      <c r="R343" s="141">
        <f>Q343*H343</f>
        <v>3.9717599999999992E-2</v>
      </c>
      <c r="S343" s="141">
        <v>0</v>
      </c>
      <c r="T343" s="142">
        <f>S343*H343</f>
        <v>0</v>
      </c>
      <c r="AR343" s="143" t="s">
        <v>319</v>
      </c>
      <c r="AT343" s="143" t="s">
        <v>178</v>
      </c>
      <c r="AU343" s="143" t="s">
        <v>88</v>
      </c>
      <c r="AY343" s="17" t="s">
        <v>176</v>
      </c>
      <c r="BE343" s="144">
        <f>IF(N343="základní",J343,0)</f>
        <v>0</v>
      </c>
      <c r="BF343" s="144">
        <f>IF(N343="snížená",J343,0)</f>
        <v>0</v>
      </c>
      <c r="BG343" s="144">
        <f>IF(N343="zákl. přenesená",J343,0)</f>
        <v>0</v>
      </c>
      <c r="BH343" s="144">
        <f>IF(N343="sníž. přenesená",J343,0)</f>
        <v>0</v>
      </c>
      <c r="BI343" s="144">
        <f>IF(N343="nulová",J343,0)</f>
        <v>0</v>
      </c>
      <c r="BJ343" s="17" t="s">
        <v>86</v>
      </c>
      <c r="BK343" s="144">
        <f>ROUND(I343*H343,2)</f>
        <v>0</v>
      </c>
      <c r="BL343" s="17" t="s">
        <v>319</v>
      </c>
      <c r="BM343" s="143" t="s">
        <v>6792</v>
      </c>
    </row>
    <row r="344" spans="2:65" s="12" customFormat="1" ht="11.25">
      <c r="B344" s="145"/>
      <c r="D344" s="146" t="s">
        <v>185</v>
      </c>
      <c r="E344" s="147" t="s">
        <v>1</v>
      </c>
      <c r="F344" s="148" t="s">
        <v>6793</v>
      </c>
      <c r="H344" s="149">
        <v>305.52</v>
      </c>
      <c r="I344" s="150"/>
      <c r="L344" s="145"/>
      <c r="M344" s="151"/>
      <c r="T344" s="152"/>
      <c r="AT344" s="147" t="s">
        <v>185</v>
      </c>
      <c r="AU344" s="147" t="s">
        <v>88</v>
      </c>
      <c r="AV344" s="12" t="s">
        <v>88</v>
      </c>
      <c r="AW344" s="12" t="s">
        <v>33</v>
      </c>
      <c r="AX344" s="12" t="s">
        <v>86</v>
      </c>
      <c r="AY344" s="147" t="s">
        <v>176</v>
      </c>
    </row>
    <row r="345" spans="2:65" s="1" customFormat="1" ht="16.5" customHeight="1">
      <c r="B345" s="32"/>
      <c r="C345" s="132" t="s">
        <v>1550</v>
      </c>
      <c r="D345" s="132" t="s">
        <v>178</v>
      </c>
      <c r="E345" s="133" t="s">
        <v>6794</v>
      </c>
      <c r="F345" s="134" t="s">
        <v>6795</v>
      </c>
      <c r="G345" s="135" t="s">
        <v>181</v>
      </c>
      <c r="H345" s="136">
        <v>800</v>
      </c>
      <c r="I345" s="137"/>
      <c r="J345" s="138">
        <f t="shared" ref="J345:J352" si="80">ROUND(I345*H345,2)</f>
        <v>0</v>
      </c>
      <c r="K345" s="134" t="s">
        <v>207</v>
      </c>
      <c r="L345" s="32"/>
      <c r="M345" s="139" t="s">
        <v>1</v>
      </c>
      <c r="N345" s="140" t="s">
        <v>43</v>
      </c>
      <c r="P345" s="141">
        <f t="shared" ref="P345:P352" si="81">O345*H345</f>
        <v>0</v>
      </c>
      <c r="Q345" s="141">
        <v>2.5000000000000001E-4</v>
      </c>
      <c r="R345" s="141">
        <f t="shared" ref="R345:R352" si="82">Q345*H345</f>
        <v>0.2</v>
      </c>
      <c r="S345" s="141">
        <v>0</v>
      </c>
      <c r="T345" s="142">
        <f t="shared" ref="T345:T352" si="83">S345*H345</f>
        <v>0</v>
      </c>
      <c r="AR345" s="143" t="s">
        <v>319</v>
      </c>
      <c r="AT345" s="143" t="s">
        <v>178</v>
      </c>
      <c r="AU345" s="143" t="s">
        <v>88</v>
      </c>
      <c r="AY345" s="17" t="s">
        <v>176</v>
      </c>
      <c r="BE345" s="144">
        <f t="shared" ref="BE345:BE352" si="84">IF(N345="základní",J345,0)</f>
        <v>0</v>
      </c>
      <c r="BF345" s="144">
        <f t="shared" ref="BF345:BF352" si="85">IF(N345="snížená",J345,0)</f>
        <v>0</v>
      </c>
      <c r="BG345" s="144">
        <f t="shared" ref="BG345:BG352" si="86">IF(N345="zákl. přenesená",J345,0)</f>
        <v>0</v>
      </c>
      <c r="BH345" s="144">
        <f t="shared" ref="BH345:BH352" si="87">IF(N345="sníž. přenesená",J345,0)</f>
        <v>0</v>
      </c>
      <c r="BI345" s="144">
        <f t="shared" ref="BI345:BI352" si="88">IF(N345="nulová",J345,0)</f>
        <v>0</v>
      </c>
      <c r="BJ345" s="17" t="s">
        <v>86</v>
      </c>
      <c r="BK345" s="144">
        <f t="shared" ref="BK345:BK352" si="89">ROUND(I345*H345,2)</f>
        <v>0</v>
      </c>
      <c r="BL345" s="17" t="s">
        <v>319</v>
      </c>
      <c r="BM345" s="143" t="s">
        <v>6796</v>
      </c>
    </row>
    <row r="346" spans="2:65" s="1" customFormat="1" ht="24.2" customHeight="1">
      <c r="B346" s="32"/>
      <c r="C346" s="132" t="s">
        <v>1554</v>
      </c>
      <c r="D346" s="132" t="s">
        <v>178</v>
      </c>
      <c r="E346" s="133" t="s">
        <v>6797</v>
      </c>
      <c r="F346" s="134" t="s">
        <v>6798</v>
      </c>
      <c r="G346" s="135" t="s">
        <v>298</v>
      </c>
      <c r="H346" s="136">
        <v>900</v>
      </c>
      <c r="I346" s="137"/>
      <c r="J346" s="138">
        <f t="shared" si="80"/>
        <v>0</v>
      </c>
      <c r="K346" s="134" t="s">
        <v>207</v>
      </c>
      <c r="L346" s="32"/>
      <c r="M346" s="139" t="s">
        <v>1</v>
      </c>
      <c r="N346" s="140" t="s">
        <v>43</v>
      </c>
      <c r="P346" s="141">
        <f t="shared" si="81"/>
        <v>0</v>
      </c>
      <c r="Q346" s="141">
        <v>6.0000000000000002E-5</v>
      </c>
      <c r="R346" s="141">
        <f t="shared" si="82"/>
        <v>5.3999999999999999E-2</v>
      </c>
      <c r="S346" s="141">
        <v>0</v>
      </c>
      <c r="T346" s="142">
        <f t="shared" si="83"/>
        <v>0</v>
      </c>
      <c r="AR346" s="143" t="s">
        <v>319</v>
      </c>
      <c r="AT346" s="143" t="s">
        <v>178</v>
      </c>
      <c r="AU346" s="143" t="s">
        <v>88</v>
      </c>
      <c r="AY346" s="17" t="s">
        <v>176</v>
      </c>
      <c r="BE346" s="144">
        <f t="shared" si="84"/>
        <v>0</v>
      </c>
      <c r="BF346" s="144">
        <f t="shared" si="85"/>
        <v>0</v>
      </c>
      <c r="BG346" s="144">
        <f t="shared" si="86"/>
        <v>0</v>
      </c>
      <c r="BH346" s="144">
        <f t="shared" si="87"/>
        <v>0</v>
      </c>
      <c r="BI346" s="144">
        <f t="shared" si="88"/>
        <v>0</v>
      </c>
      <c r="BJ346" s="17" t="s">
        <v>86</v>
      </c>
      <c r="BK346" s="144">
        <f t="shared" si="89"/>
        <v>0</v>
      </c>
      <c r="BL346" s="17" t="s">
        <v>319</v>
      </c>
      <c r="BM346" s="143" t="s">
        <v>6799</v>
      </c>
    </row>
    <row r="347" spans="2:65" s="1" customFormat="1" ht="24.2" customHeight="1">
      <c r="B347" s="32"/>
      <c r="C347" s="132" t="s">
        <v>1558</v>
      </c>
      <c r="D347" s="132" t="s">
        <v>178</v>
      </c>
      <c r="E347" s="133" t="s">
        <v>6800</v>
      </c>
      <c r="F347" s="134" t="s">
        <v>6801</v>
      </c>
      <c r="G347" s="135" t="s">
        <v>298</v>
      </c>
      <c r="H347" s="136">
        <v>450</v>
      </c>
      <c r="I347" s="137"/>
      <c r="J347" s="138">
        <f t="shared" si="80"/>
        <v>0</v>
      </c>
      <c r="K347" s="134" t="s">
        <v>207</v>
      </c>
      <c r="L347" s="32"/>
      <c r="M347" s="139" t="s">
        <v>1</v>
      </c>
      <c r="N347" s="140" t="s">
        <v>43</v>
      </c>
      <c r="P347" s="141">
        <f t="shared" si="81"/>
        <v>0</v>
      </c>
      <c r="Q347" s="141">
        <v>1E-4</v>
      </c>
      <c r="R347" s="141">
        <f t="shared" si="82"/>
        <v>4.5000000000000005E-2</v>
      </c>
      <c r="S347" s="141">
        <v>0</v>
      </c>
      <c r="T347" s="142">
        <f t="shared" si="83"/>
        <v>0</v>
      </c>
      <c r="AR347" s="143" t="s">
        <v>319</v>
      </c>
      <c r="AT347" s="143" t="s">
        <v>178</v>
      </c>
      <c r="AU347" s="143" t="s">
        <v>88</v>
      </c>
      <c r="AY347" s="17" t="s">
        <v>176</v>
      </c>
      <c r="BE347" s="144">
        <f t="shared" si="84"/>
        <v>0</v>
      </c>
      <c r="BF347" s="144">
        <f t="shared" si="85"/>
        <v>0</v>
      </c>
      <c r="BG347" s="144">
        <f t="shared" si="86"/>
        <v>0</v>
      </c>
      <c r="BH347" s="144">
        <f t="shared" si="87"/>
        <v>0</v>
      </c>
      <c r="BI347" s="144">
        <f t="shared" si="88"/>
        <v>0</v>
      </c>
      <c r="BJ347" s="17" t="s">
        <v>86</v>
      </c>
      <c r="BK347" s="144">
        <f t="shared" si="89"/>
        <v>0</v>
      </c>
      <c r="BL347" s="17" t="s">
        <v>319</v>
      </c>
      <c r="BM347" s="143" t="s">
        <v>6802</v>
      </c>
    </row>
    <row r="348" spans="2:65" s="1" customFormat="1" ht="21.75" customHeight="1">
      <c r="B348" s="32"/>
      <c r="C348" s="132" t="s">
        <v>1576</v>
      </c>
      <c r="D348" s="132" t="s">
        <v>178</v>
      </c>
      <c r="E348" s="133" t="s">
        <v>6803</v>
      </c>
      <c r="F348" s="134" t="s">
        <v>6804</v>
      </c>
      <c r="G348" s="135" t="s">
        <v>298</v>
      </c>
      <c r="H348" s="136">
        <v>650</v>
      </c>
      <c r="I348" s="137"/>
      <c r="J348" s="138">
        <f t="shared" si="80"/>
        <v>0</v>
      </c>
      <c r="K348" s="134" t="s">
        <v>207</v>
      </c>
      <c r="L348" s="32"/>
      <c r="M348" s="139" t="s">
        <v>1</v>
      </c>
      <c r="N348" s="140" t="s">
        <v>43</v>
      </c>
      <c r="P348" s="141">
        <f t="shared" si="81"/>
        <v>0</v>
      </c>
      <c r="Q348" s="141">
        <v>6.0000000000000002E-5</v>
      </c>
      <c r="R348" s="141">
        <f t="shared" si="82"/>
        <v>3.9E-2</v>
      </c>
      <c r="S348" s="141">
        <v>0</v>
      </c>
      <c r="T348" s="142">
        <f t="shared" si="83"/>
        <v>0</v>
      </c>
      <c r="AR348" s="143" t="s">
        <v>319</v>
      </c>
      <c r="AT348" s="143" t="s">
        <v>178</v>
      </c>
      <c r="AU348" s="143" t="s">
        <v>88</v>
      </c>
      <c r="AY348" s="17" t="s">
        <v>176</v>
      </c>
      <c r="BE348" s="144">
        <f t="shared" si="84"/>
        <v>0</v>
      </c>
      <c r="BF348" s="144">
        <f t="shared" si="85"/>
        <v>0</v>
      </c>
      <c r="BG348" s="144">
        <f t="shared" si="86"/>
        <v>0</v>
      </c>
      <c r="BH348" s="144">
        <f t="shared" si="87"/>
        <v>0</v>
      </c>
      <c r="BI348" s="144">
        <f t="shared" si="88"/>
        <v>0</v>
      </c>
      <c r="BJ348" s="17" t="s">
        <v>86</v>
      </c>
      <c r="BK348" s="144">
        <f t="shared" si="89"/>
        <v>0</v>
      </c>
      <c r="BL348" s="17" t="s">
        <v>319</v>
      </c>
      <c r="BM348" s="143" t="s">
        <v>6805</v>
      </c>
    </row>
    <row r="349" spans="2:65" s="1" customFormat="1" ht="24.2" customHeight="1">
      <c r="B349" s="32"/>
      <c r="C349" s="132" t="s">
        <v>1690</v>
      </c>
      <c r="D349" s="132" t="s">
        <v>178</v>
      </c>
      <c r="E349" s="133" t="s">
        <v>6806</v>
      </c>
      <c r="F349" s="134" t="s">
        <v>6807</v>
      </c>
      <c r="G349" s="135" t="s">
        <v>355</v>
      </c>
      <c r="H349" s="136">
        <v>1</v>
      </c>
      <c r="I349" s="137"/>
      <c r="J349" s="138">
        <f t="shared" si="80"/>
        <v>0</v>
      </c>
      <c r="K349" s="134" t="s">
        <v>207</v>
      </c>
      <c r="L349" s="32"/>
      <c r="M349" s="139" t="s">
        <v>1</v>
      </c>
      <c r="N349" s="140" t="s">
        <v>43</v>
      </c>
      <c r="P349" s="141">
        <f t="shared" si="81"/>
        <v>0</v>
      </c>
      <c r="Q349" s="141">
        <v>4.1999999999999997E-3</v>
      </c>
      <c r="R349" s="141">
        <f t="shared" si="82"/>
        <v>4.1999999999999997E-3</v>
      </c>
      <c r="S349" s="141">
        <v>0</v>
      </c>
      <c r="T349" s="142">
        <f t="shared" si="83"/>
        <v>0</v>
      </c>
      <c r="AR349" s="143" t="s">
        <v>319</v>
      </c>
      <c r="AT349" s="143" t="s">
        <v>178</v>
      </c>
      <c r="AU349" s="143" t="s">
        <v>88</v>
      </c>
      <c r="AY349" s="17" t="s">
        <v>176</v>
      </c>
      <c r="BE349" s="144">
        <f t="shared" si="84"/>
        <v>0</v>
      </c>
      <c r="BF349" s="144">
        <f t="shared" si="85"/>
        <v>0</v>
      </c>
      <c r="BG349" s="144">
        <f t="shared" si="86"/>
        <v>0</v>
      </c>
      <c r="BH349" s="144">
        <f t="shared" si="87"/>
        <v>0</v>
      </c>
      <c r="BI349" s="144">
        <f t="shared" si="88"/>
        <v>0</v>
      </c>
      <c r="BJ349" s="17" t="s">
        <v>86</v>
      </c>
      <c r="BK349" s="144">
        <f t="shared" si="89"/>
        <v>0</v>
      </c>
      <c r="BL349" s="17" t="s">
        <v>319</v>
      </c>
      <c r="BM349" s="143" t="s">
        <v>6808</v>
      </c>
    </row>
    <row r="350" spans="2:65" s="1" customFormat="1" ht="24.2" customHeight="1">
      <c r="B350" s="32"/>
      <c r="C350" s="132" t="s">
        <v>1710</v>
      </c>
      <c r="D350" s="132" t="s">
        <v>178</v>
      </c>
      <c r="E350" s="133" t="s">
        <v>6809</v>
      </c>
      <c r="F350" s="134" t="s">
        <v>6810</v>
      </c>
      <c r="G350" s="135" t="s">
        <v>355</v>
      </c>
      <c r="H350" s="136">
        <v>1</v>
      </c>
      <c r="I350" s="137"/>
      <c r="J350" s="138">
        <f t="shared" si="80"/>
        <v>0</v>
      </c>
      <c r="K350" s="134" t="s">
        <v>207</v>
      </c>
      <c r="L350" s="32"/>
      <c r="M350" s="139" t="s">
        <v>1</v>
      </c>
      <c r="N350" s="140" t="s">
        <v>43</v>
      </c>
      <c r="P350" s="141">
        <f t="shared" si="81"/>
        <v>0</v>
      </c>
      <c r="Q350" s="141">
        <v>9.1999999999999998E-3</v>
      </c>
      <c r="R350" s="141">
        <f t="shared" si="82"/>
        <v>9.1999999999999998E-3</v>
      </c>
      <c r="S350" s="141">
        <v>0</v>
      </c>
      <c r="T350" s="142">
        <f t="shared" si="83"/>
        <v>0</v>
      </c>
      <c r="AR350" s="143" t="s">
        <v>319</v>
      </c>
      <c r="AT350" s="143" t="s">
        <v>178</v>
      </c>
      <c r="AU350" s="143" t="s">
        <v>88</v>
      </c>
      <c r="AY350" s="17" t="s">
        <v>176</v>
      </c>
      <c r="BE350" s="144">
        <f t="shared" si="84"/>
        <v>0</v>
      </c>
      <c r="BF350" s="144">
        <f t="shared" si="85"/>
        <v>0</v>
      </c>
      <c r="BG350" s="144">
        <f t="shared" si="86"/>
        <v>0</v>
      </c>
      <c r="BH350" s="144">
        <f t="shared" si="87"/>
        <v>0</v>
      </c>
      <c r="BI350" s="144">
        <f t="shared" si="88"/>
        <v>0</v>
      </c>
      <c r="BJ350" s="17" t="s">
        <v>86</v>
      </c>
      <c r="BK350" s="144">
        <f t="shared" si="89"/>
        <v>0</v>
      </c>
      <c r="BL350" s="17" t="s">
        <v>319</v>
      </c>
      <c r="BM350" s="143" t="s">
        <v>6811</v>
      </c>
    </row>
    <row r="351" spans="2:65" s="1" customFormat="1" ht="24.2" customHeight="1">
      <c r="B351" s="32"/>
      <c r="C351" s="176" t="s">
        <v>1716</v>
      </c>
      <c r="D351" s="176" t="s">
        <v>304</v>
      </c>
      <c r="E351" s="177" t="s">
        <v>6812</v>
      </c>
      <c r="F351" s="178" t="s">
        <v>6813</v>
      </c>
      <c r="G351" s="179" t="s">
        <v>4983</v>
      </c>
      <c r="H351" s="180">
        <v>1</v>
      </c>
      <c r="I351" s="181"/>
      <c r="J351" s="182">
        <f t="shared" si="80"/>
        <v>0</v>
      </c>
      <c r="K351" s="178" t="s">
        <v>342</v>
      </c>
      <c r="L351" s="183"/>
      <c r="M351" s="184" t="s">
        <v>1</v>
      </c>
      <c r="N351" s="185" t="s">
        <v>43</v>
      </c>
      <c r="P351" s="141">
        <f t="shared" si="81"/>
        <v>0</v>
      </c>
      <c r="Q351" s="141">
        <v>0</v>
      </c>
      <c r="R351" s="141">
        <f t="shared" si="82"/>
        <v>0</v>
      </c>
      <c r="S351" s="141">
        <v>0</v>
      </c>
      <c r="T351" s="142">
        <f t="shared" si="83"/>
        <v>0</v>
      </c>
      <c r="AR351" s="143" t="s">
        <v>398</v>
      </c>
      <c r="AT351" s="143" t="s">
        <v>304</v>
      </c>
      <c r="AU351" s="143" t="s">
        <v>88</v>
      </c>
      <c r="AY351" s="17" t="s">
        <v>176</v>
      </c>
      <c r="BE351" s="144">
        <f t="shared" si="84"/>
        <v>0</v>
      </c>
      <c r="BF351" s="144">
        <f t="shared" si="85"/>
        <v>0</v>
      </c>
      <c r="BG351" s="144">
        <f t="shared" si="86"/>
        <v>0</v>
      </c>
      <c r="BH351" s="144">
        <f t="shared" si="87"/>
        <v>0</v>
      </c>
      <c r="BI351" s="144">
        <f t="shared" si="88"/>
        <v>0</v>
      </c>
      <c r="BJ351" s="17" t="s">
        <v>86</v>
      </c>
      <c r="BK351" s="144">
        <f t="shared" si="89"/>
        <v>0</v>
      </c>
      <c r="BL351" s="17" t="s">
        <v>319</v>
      </c>
      <c r="BM351" s="143" t="s">
        <v>6814</v>
      </c>
    </row>
    <row r="352" spans="2:65" s="1" customFormat="1" ht="33" customHeight="1">
      <c r="B352" s="32"/>
      <c r="C352" s="132" t="s">
        <v>1721</v>
      </c>
      <c r="D352" s="132" t="s">
        <v>178</v>
      </c>
      <c r="E352" s="133" t="s">
        <v>6815</v>
      </c>
      <c r="F352" s="134" t="s">
        <v>6816</v>
      </c>
      <c r="G352" s="135" t="s">
        <v>181</v>
      </c>
      <c r="H352" s="136">
        <v>760</v>
      </c>
      <c r="I352" s="137"/>
      <c r="J352" s="138">
        <f t="shared" si="80"/>
        <v>0</v>
      </c>
      <c r="K352" s="134" t="s">
        <v>342</v>
      </c>
      <c r="L352" s="32"/>
      <c r="M352" s="139" t="s">
        <v>1</v>
      </c>
      <c r="N352" s="140" t="s">
        <v>43</v>
      </c>
      <c r="P352" s="141">
        <f t="shared" si="81"/>
        <v>0</v>
      </c>
      <c r="Q352" s="141">
        <v>1.2099999999999999E-3</v>
      </c>
      <c r="R352" s="141">
        <f t="shared" si="82"/>
        <v>0.91959999999999997</v>
      </c>
      <c r="S352" s="141">
        <v>0</v>
      </c>
      <c r="T352" s="142">
        <f t="shared" si="83"/>
        <v>0</v>
      </c>
      <c r="AR352" s="143" t="s">
        <v>319</v>
      </c>
      <c r="AT352" s="143" t="s">
        <v>178</v>
      </c>
      <c r="AU352" s="143" t="s">
        <v>88</v>
      </c>
      <c r="AY352" s="17" t="s">
        <v>176</v>
      </c>
      <c r="BE352" s="144">
        <f t="shared" si="84"/>
        <v>0</v>
      </c>
      <c r="BF352" s="144">
        <f t="shared" si="85"/>
        <v>0</v>
      </c>
      <c r="BG352" s="144">
        <f t="shared" si="86"/>
        <v>0</v>
      </c>
      <c r="BH352" s="144">
        <f t="shared" si="87"/>
        <v>0</v>
      </c>
      <c r="BI352" s="144">
        <f t="shared" si="88"/>
        <v>0</v>
      </c>
      <c r="BJ352" s="17" t="s">
        <v>86</v>
      </c>
      <c r="BK352" s="144">
        <f t="shared" si="89"/>
        <v>0</v>
      </c>
      <c r="BL352" s="17" t="s">
        <v>319</v>
      </c>
      <c r="BM352" s="143" t="s">
        <v>6817</v>
      </c>
    </row>
    <row r="353" spans="2:65" s="11" customFormat="1" ht="22.9" customHeight="1">
      <c r="B353" s="120"/>
      <c r="D353" s="121" t="s">
        <v>77</v>
      </c>
      <c r="E353" s="130" t="s">
        <v>4543</v>
      </c>
      <c r="F353" s="130" t="s">
        <v>4544</v>
      </c>
      <c r="I353" s="123"/>
      <c r="J353" s="131">
        <f>BK353</f>
        <v>0</v>
      </c>
      <c r="L353" s="120"/>
      <c r="M353" s="125"/>
      <c r="P353" s="126">
        <f>SUM(P354:P359)</f>
        <v>0</v>
      </c>
      <c r="R353" s="126">
        <f>SUM(R354:R359)</f>
        <v>6.1520000000000005E-2</v>
      </c>
      <c r="T353" s="127">
        <f>SUM(T354:T359)</f>
        <v>0</v>
      </c>
      <c r="AR353" s="121" t="s">
        <v>88</v>
      </c>
      <c r="AT353" s="128" t="s">
        <v>77</v>
      </c>
      <c r="AU353" s="128" t="s">
        <v>86</v>
      </c>
      <c r="AY353" s="121" t="s">
        <v>176</v>
      </c>
      <c r="BK353" s="129">
        <f>SUM(BK354:BK359)</f>
        <v>0</v>
      </c>
    </row>
    <row r="354" spans="2:65" s="1" customFormat="1" ht="24.2" customHeight="1">
      <c r="B354" s="32"/>
      <c r="C354" s="132" t="s">
        <v>1726</v>
      </c>
      <c r="D354" s="132" t="s">
        <v>178</v>
      </c>
      <c r="E354" s="133" t="s">
        <v>5845</v>
      </c>
      <c r="F354" s="134" t="s">
        <v>5846</v>
      </c>
      <c r="G354" s="135" t="s">
        <v>181</v>
      </c>
      <c r="H354" s="136">
        <v>60</v>
      </c>
      <c r="I354" s="137"/>
      <c r="J354" s="138">
        <f t="shared" ref="J354:J359" si="90">ROUND(I354*H354,2)</f>
        <v>0</v>
      </c>
      <c r="K354" s="134" t="s">
        <v>207</v>
      </c>
      <c r="L354" s="32"/>
      <c r="M354" s="139" t="s">
        <v>1</v>
      </c>
      <c r="N354" s="140" t="s">
        <v>43</v>
      </c>
      <c r="P354" s="141">
        <f t="shared" ref="P354:P359" si="91">O354*H354</f>
        <v>0</v>
      </c>
      <c r="Q354" s="141">
        <v>1.3999999999999999E-4</v>
      </c>
      <c r="R354" s="141">
        <f t="shared" ref="R354:R359" si="92">Q354*H354</f>
        <v>8.3999999999999995E-3</v>
      </c>
      <c r="S354" s="141">
        <v>0</v>
      </c>
      <c r="T354" s="142">
        <f t="shared" ref="T354:T359" si="93">S354*H354</f>
        <v>0</v>
      </c>
      <c r="AR354" s="143" t="s">
        <v>319</v>
      </c>
      <c r="AT354" s="143" t="s">
        <v>178</v>
      </c>
      <c r="AU354" s="143" t="s">
        <v>88</v>
      </c>
      <c r="AY354" s="17" t="s">
        <v>176</v>
      </c>
      <c r="BE354" s="144">
        <f t="shared" ref="BE354:BE359" si="94">IF(N354="základní",J354,0)</f>
        <v>0</v>
      </c>
      <c r="BF354" s="144">
        <f t="shared" ref="BF354:BF359" si="95">IF(N354="snížená",J354,0)</f>
        <v>0</v>
      </c>
      <c r="BG354" s="144">
        <f t="shared" ref="BG354:BG359" si="96">IF(N354="zákl. přenesená",J354,0)</f>
        <v>0</v>
      </c>
      <c r="BH354" s="144">
        <f t="shared" ref="BH354:BH359" si="97">IF(N354="sníž. přenesená",J354,0)</f>
        <v>0</v>
      </c>
      <c r="BI354" s="144">
        <f t="shared" ref="BI354:BI359" si="98">IF(N354="nulová",J354,0)</f>
        <v>0</v>
      </c>
      <c r="BJ354" s="17" t="s">
        <v>86</v>
      </c>
      <c r="BK354" s="144">
        <f t="shared" ref="BK354:BK359" si="99">ROUND(I354*H354,2)</f>
        <v>0</v>
      </c>
      <c r="BL354" s="17" t="s">
        <v>319</v>
      </c>
      <c r="BM354" s="143" t="s">
        <v>6818</v>
      </c>
    </row>
    <row r="355" spans="2:65" s="1" customFormat="1" ht="24.2" customHeight="1">
      <c r="B355" s="32"/>
      <c r="C355" s="132" t="s">
        <v>1730</v>
      </c>
      <c r="D355" s="132" t="s">
        <v>178</v>
      </c>
      <c r="E355" s="133" t="s">
        <v>5848</v>
      </c>
      <c r="F355" s="134" t="s">
        <v>5849</v>
      </c>
      <c r="G355" s="135" t="s">
        <v>181</v>
      </c>
      <c r="H355" s="136">
        <v>60</v>
      </c>
      <c r="I355" s="137"/>
      <c r="J355" s="138">
        <f t="shared" si="90"/>
        <v>0</v>
      </c>
      <c r="K355" s="134" t="s">
        <v>207</v>
      </c>
      <c r="L355" s="32"/>
      <c r="M355" s="139" t="s">
        <v>1</v>
      </c>
      <c r="N355" s="140" t="s">
        <v>43</v>
      </c>
      <c r="P355" s="141">
        <f t="shared" si="91"/>
        <v>0</v>
      </c>
      <c r="Q355" s="141">
        <v>1.2E-4</v>
      </c>
      <c r="R355" s="141">
        <f t="shared" si="92"/>
        <v>7.1999999999999998E-3</v>
      </c>
      <c r="S355" s="141">
        <v>0</v>
      </c>
      <c r="T355" s="142">
        <f t="shared" si="93"/>
        <v>0</v>
      </c>
      <c r="AR355" s="143" t="s">
        <v>319</v>
      </c>
      <c r="AT355" s="143" t="s">
        <v>178</v>
      </c>
      <c r="AU355" s="143" t="s">
        <v>88</v>
      </c>
      <c r="AY355" s="17" t="s">
        <v>176</v>
      </c>
      <c r="BE355" s="144">
        <f t="shared" si="94"/>
        <v>0</v>
      </c>
      <c r="BF355" s="144">
        <f t="shared" si="95"/>
        <v>0</v>
      </c>
      <c r="BG355" s="144">
        <f t="shared" si="96"/>
        <v>0</v>
      </c>
      <c r="BH355" s="144">
        <f t="shared" si="97"/>
        <v>0</v>
      </c>
      <c r="BI355" s="144">
        <f t="shared" si="98"/>
        <v>0</v>
      </c>
      <c r="BJ355" s="17" t="s">
        <v>86</v>
      </c>
      <c r="BK355" s="144">
        <f t="shared" si="99"/>
        <v>0</v>
      </c>
      <c r="BL355" s="17" t="s">
        <v>319</v>
      </c>
      <c r="BM355" s="143" t="s">
        <v>6819</v>
      </c>
    </row>
    <row r="356" spans="2:65" s="1" customFormat="1" ht="24.2" customHeight="1">
      <c r="B356" s="32"/>
      <c r="C356" s="132" t="s">
        <v>1737</v>
      </c>
      <c r="D356" s="132" t="s">
        <v>178</v>
      </c>
      <c r="E356" s="133" t="s">
        <v>5851</v>
      </c>
      <c r="F356" s="134" t="s">
        <v>5852</v>
      </c>
      <c r="G356" s="135" t="s">
        <v>181</v>
      </c>
      <c r="H356" s="136">
        <v>60</v>
      </c>
      <c r="I356" s="137"/>
      <c r="J356" s="138">
        <f t="shared" si="90"/>
        <v>0</v>
      </c>
      <c r="K356" s="134" t="s">
        <v>207</v>
      </c>
      <c r="L356" s="32"/>
      <c r="M356" s="139" t="s">
        <v>1</v>
      </c>
      <c r="N356" s="140" t="s">
        <v>43</v>
      </c>
      <c r="P356" s="141">
        <f t="shared" si="91"/>
        <v>0</v>
      </c>
      <c r="Q356" s="141">
        <v>1.2E-4</v>
      </c>
      <c r="R356" s="141">
        <f t="shared" si="92"/>
        <v>7.1999999999999998E-3</v>
      </c>
      <c r="S356" s="141">
        <v>0</v>
      </c>
      <c r="T356" s="142">
        <f t="shared" si="93"/>
        <v>0</v>
      </c>
      <c r="AR356" s="143" t="s">
        <v>319</v>
      </c>
      <c r="AT356" s="143" t="s">
        <v>178</v>
      </c>
      <c r="AU356" s="143" t="s">
        <v>88</v>
      </c>
      <c r="AY356" s="17" t="s">
        <v>176</v>
      </c>
      <c r="BE356" s="144">
        <f t="shared" si="94"/>
        <v>0</v>
      </c>
      <c r="BF356" s="144">
        <f t="shared" si="95"/>
        <v>0</v>
      </c>
      <c r="BG356" s="144">
        <f t="shared" si="96"/>
        <v>0</v>
      </c>
      <c r="BH356" s="144">
        <f t="shared" si="97"/>
        <v>0</v>
      </c>
      <c r="BI356" s="144">
        <f t="shared" si="98"/>
        <v>0</v>
      </c>
      <c r="BJ356" s="17" t="s">
        <v>86</v>
      </c>
      <c r="BK356" s="144">
        <f t="shared" si="99"/>
        <v>0</v>
      </c>
      <c r="BL356" s="17" t="s">
        <v>319</v>
      </c>
      <c r="BM356" s="143" t="s">
        <v>6820</v>
      </c>
    </row>
    <row r="357" spans="2:65" s="1" customFormat="1" ht="24.2" customHeight="1">
      <c r="B357" s="32"/>
      <c r="C357" s="132" t="s">
        <v>1742</v>
      </c>
      <c r="D357" s="132" t="s">
        <v>178</v>
      </c>
      <c r="E357" s="133" t="s">
        <v>5854</v>
      </c>
      <c r="F357" s="134" t="s">
        <v>5855</v>
      </c>
      <c r="G357" s="135" t="s">
        <v>298</v>
      </c>
      <c r="H357" s="136">
        <v>851</v>
      </c>
      <c r="I357" s="137"/>
      <c r="J357" s="138">
        <f t="shared" si="90"/>
        <v>0</v>
      </c>
      <c r="K357" s="134" t="s">
        <v>207</v>
      </c>
      <c r="L357" s="32"/>
      <c r="M357" s="139" t="s">
        <v>1</v>
      </c>
      <c r="N357" s="140" t="s">
        <v>43</v>
      </c>
      <c r="P357" s="141">
        <f t="shared" si="91"/>
        <v>0</v>
      </c>
      <c r="Q357" s="141">
        <v>2.0000000000000002E-5</v>
      </c>
      <c r="R357" s="141">
        <f t="shared" si="92"/>
        <v>1.702E-2</v>
      </c>
      <c r="S357" s="141">
        <v>0</v>
      </c>
      <c r="T357" s="142">
        <f t="shared" si="93"/>
        <v>0</v>
      </c>
      <c r="AR357" s="143" t="s">
        <v>319</v>
      </c>
      <c r="AT357" s="143" t="s">
        <v>178</v>
      </c>
      <c r="AU357" s="143" t="s">
        <v>88</v>
      </c>
      <c r="AY357" s="17" t="s">
        <v>176</v>
      </c>
      <c r="BE357" s="144">
        <f t="shared" si="94"/>
        <v>0</v>
      </c>
      <c r="BF357" s="144">
        <f t="shared" si="95"/>
        <v>0</v>
      </c>
      <c r="BG357" s="144">
        <f t="shared" si="96"/>
        <v>0</v>
      </c>
      <c r="BH357" s="144">
        <f t="shared" si="97"/>
        <v>0</v>
      </c>
      <c r="BI357" s="144">
        <f t="shared" si="98"/>
        <v>0</v>
      </c>
      <c r="BJ357" s="17" t="s">
        <v>86</v>
      </c>
      <c r="BK357" s="144">
        <f t="shared" si="99"/>
        <v>0</v>
      </c>
      <c r="BL357" s="17" t="s">
        <v>319</v>
      </c>
      <c r="BM357" s="143" t="s">
        <v>6821</v>
      </c>
    </row>
    <row r="358" spans="2:65" s="1" customFormat="1" ht="24.2" customHeight="1">
      <c r="B358" s="32"/>
      <c r="C358" s="132" t="s">
        <v>1747</v>
      </c>
      <c r="D358" s="132" t="s">
        <v>178</v>
      </c>
      <c r="E358" s="133" t="s">
        <v>5857</v>
      </c>
      <c r="F358" s="134" t="s">
        <v>5858</v>
      </c>
      <c r="G358" s="135" t="s">
        <v>298</v>
      </c>
      <c r="H358" s="136">
        <v>526</v>
      </c>
      <c r="I358" s="137"/>
      <c r="J358" s="138">
        <f t="shared" si="90"/>
        <v>0</v>
      </c>
      <c r="K358" s="134" t="s">
        <v>207</v>
      </c>
      <c r="L358" s="32"/>
      <c r="M358" s="139" t="s">
        <v>1</v>
      </c>
      <c r="N358" s="140" t="s">
        <v>43</v>
      </c>
      <c r="P358" s="141">
        <f t="shared" si="91"/>
        <v>0</v>
      </c>
      <c r="Q358" s="141">
        <v>4.0000000000000003E-5</v>
      </c>
      <c r="R358" s="141">
        <f t="shared" si="92"/>
        <v>2.1040000000000003E-2</v>
      </c>
      <c r="S358" s="141">
        <v>0</v>
      </c>
      <c r="T358" s="142">
        <f t="shared" si="93"/>
        <v>0</v>
      </c>
      <c r="AR358" s="143" t="s">
        <v>319</v>
      </c>
      <c r="AT358" s="143" t="s">
        <v>178</v>
      </c>
      <c r="AU358" s="143" t="s">
        <v>88</v>
      </c>
      <c r="AY358" s="17" t="s">
        <v>176</v>
      </c>
      <c r="BE358" s="144">
        <f t="shared" si="94"/>
        <v>0</v>
      </c>
      <c r="BF358" s="144">
        <f t="shared" si="95"/>
        <v>0</v>
      </c>
      <c r="BG358" s="144">
        <f t="shared" si="96"/>
        <v>0</v>
      </c>
      <c r="BH358" s="144">
        <f t="shared" si="97"/>
        <v>0</v>
      </c>
      <c r="BI358" s="144">
        <f t="shared" si="98"/>
        <v>0</v>
      </c>
      <c r="BJ358" s="17" t="s">
        <v>86</v>
      </c>
      <c r="BK358" s="144">
        <f t="shared" si="99"/>
        <v>0</v>
      </c>
      <c r="BL358" s="17" t="s">
        <v>319</v>
      </c>
      <c r="BM358" s="143" t="s">
        <v>6822</v>
      </c>
    </row>
    <row r="359" spans="2:65" s="1" customFormat="1" ht="24.2" customHeight="1">
      <c r="B359" s="32"/>
      <c r="C359" s="132" t="s">
        <v>1752</v>
      </c>
      <c r="D359" s="132" t="s">
        <v>178</v>
      </c>
      <c r="E359" s="133" t="s">
        <v>5860</v>
      </c>
      <c r="F359" s="134" t="s">
        <v>5861</v>
      </c>
      <c r="G359" s="135" t="s">
        <v>298</v>
      </c>
      <c r="H359" s="136">
        <v>11</v>
      </c>
      <c r="I359" s="137"/>
      <c r="J359" s="138">
        <f t="shared" si="90"/>
        <v>0</v>
      </c>
      <c r="K359" s="134" t="s">
        <v>207</v>
      </c>
      <c r="L359" s="32"/>
      <c r="M359" s="139" t="s">
        <v>1</v>
      </c>
      <c r="N359" s="140" t="s">
        <v>43</v>
      </c>
      <c r="P359" s="141">
        <f t="shared" si="91"/>
        <v>0</v>
      </c>
      <c r="Q359" s="141">
        <v>6.0000000000000002E-5</v>
      </c>
      <c r="R359" s="141">
        <f t="shared" si="92"/>
        <v>6.6E-4</v>
      </c>
      <c r="S359" s="141">
        <v>0</v>
      </c>
      <c r="T359" s="142">
        <f t="shared" si="93"/>
        <v>0</v>
      </c>
      <c r="AR359" s="143" t="s">
        <v>319</v>
      </c>
      <c r="AT359" s="143" t="s">
        <v>178</v>
      </c>
      <c r="AU359" s="143" t="s">
        <v>88</v>
      </c>
      <c r="AY359" s="17" t="s">
        <v>176</v>
      </c>
      <c r="BE359" s="144">
        <f t="shared" si="94"/>
        <v>0</v>
      </c>
      <c r="BF359" s="144">
        <f t="shared" si="95"/>
        <v>0</v>
      </c>
      <c r="BG359" s="144">
        <f t="shared" si="96"/>
        <v>0</v>
      </c>
      <c r="BH359" s="144">
        <f t="shared" si="97"/>
        <v>0</v>
      </c>
      <c r="BI359" s="144">
        <f t="shared" si="98"/>
        <v>0</v>
      </c>
      <c r="BJ359" s="17" t="s">
        <v>86</v>
      </c>
      <c r="BK359" s="144">
        <f t="shared" si="99"/>
        <v>0</v>
      </c>
      <c r="BL359" s="17" t="s">
        <v>319</v>
      </c>
      <c r="BM359" s="143" t="s">
        <v>6823</v>
      </c>
    </row>
    <row r="360" spans="2:65" s="11" customFormat="1" ht="25.9" customHeight="1">
      <c r="B360" s="120"/>
      <c r="D360" s="121" t="s">
        <v>77</v>
      </c>
      <c r="E360" s="122" t="s">
        <v>4697</v>
      </c>
      <c r="F360" s="122" t="s">
        <v>4698</v>
      </c>
      <c r="I360" s="123"/>
      <c r="J360" s="124">
        <f>BK360</f>
        <v>0</v>
      </c>
      <c r="L360" s="120"/>
      <c r="M360" s="125"/>
      <c r="P360" s="126">
        <f>SUM(P361:P366)</f>
        <v>0</v>
      </c>
      <c r="R360" s="126">
        <f>SUM(R361:R366)</f>
        <v>0</v>
      </c>
      <c r="T360" s="127">
        <f>SUM(T361:T366)</f>
        <v>0</v>
      </c>
      <c r="AR360" s="121" t="s">
        <v>183</v>
      </c>
      <c r="AT360" s="128" t="s">
        <v>77</v>
      </c>
      <c r="AU360" s="128" t="s">
        <v>78</v>
      </c>
      <c r="AY360" s="121" t="s">
        <v>176</v>
      </c>
      <c r="BK360" s="129">
        <f>SUM(BK361:BK366)</f>
        <v>0</v>
      </c>
    </row>
    <row r="361" spans="2:65" s="1" customFormat="1" ht="16.5" customHeight="1">
      <c r="B361" s="32"/>
      <c r="C361" s="132" t="s">
        <v>1756</v>
      </c>
      <c r="D361" s="132" t="s">
        <v>178</v>
      </c>
      <c r="E361" s="133" t="s">
        <v>5863</v>
      </c>
      <c r="F361" s="134" t="s">
        <v>5864</v>
      </c>
      <c r="G361" s="135" t="s">
        <v>196</v>
      </c>
      <c r="H361" s="136">
        <v>300</v>
      </c>
      <c r="I361" s="137"/>
      <c r="J361" s="138">
        <f>ROUND(I361*H361,2)</f>
        <v>0</v>
      </c>
      <c r="K361" s="134" t="s">
        <v>207</v>
      </c>
      <c r="L361" s="32"/>
      <c r="M361" s="139" t="s">
        <v>1</v>
      </c>
      <c r="N361" s="140" t="s">
        <v>43</v>
      </c>
      <c r="P361" s="141">
        <f>O361*H361</f>
        <v>0</v>
      </c>
      <c r="Q361" s="141">
        <v>0</v>
      </c>
      <c r="R361" s="141">
        <f>Q361*H361</f>
        <v>0</v>
      </c>
      <c r="S361" s="141">
        <v>0</v>
      </c>
      <c r="T361" s="142">
        <f>S361*H361</f>
        <v>0</v>
      </c>
      <c r="AR361" s="143" t="s">
        <v>3667</v>
      </c>
      <c r="AT361" s="143" t="s">
        <v>178</v>
      </c>
      <c r="AU361" s="143" t="s">
        <v>86</v>
      </c>
      <c r="AY361" s="17" t="s">
        <v>176</v>
      </c>
      <c r="BE361" s="144">
        <f>IF(N361="základní",J361,0)</f>
        <v>0</v>
      </c>
      <c r="BF361" s="144">
        <f>IF(N361="snížená",J361,0)</f>
        <v>0</v>
      </c>
      <c r="BG361" s="144">
        <f>IF(N361="zákl. přenesená",J361,0)</f>
        <v>0</v>
      </c>
      <c r="BH361" s="144">
        <f>IF(N361="sníž. přenesená",J361,0)</f>
        <v>0</v>
      </c>
      <c r="BI361" s="144">
        <f>IF(N361="nulová",J361,0)</f>
        <v>0</v>
      </c>
      <c r="BJ361" s="17" t="s">
        <v>86</v>
      </c>
      <c r="BK361" s="144">
        <f>ROUND(I361*H361,2)</f>
        <v>0</v>
      </c>
      <c r="BL361" s="17" t="s">
        <v>3667</v>
      </c>
      <c r="BM361" s="143" t="s">
        <v>6824</v>
      </c>
    </row>
    <row r="362" spans="2:65" s="1" customFormat="1" ht="39">
      <c r="B362" s="32"/>
      <c r="D362" s="146" t="s">
        <v>234</v>
      </c>
      <c r="F362" s="173" t="s">
        <v>6825</v>
      </c>
      <c r="I362" s="174"/>
      <c r="L362" s="32"/>
      <c r="M362" s="175"/>
      <c r="T362" s="56"/>
      <c r="AT362" s="17" t="s">
        <v>234</v>
      </c>
      <c r="AU362" s="17" t="s">
        <v>86</v>
      </c>
    </row>
    <row r="363" spans="2:65" s="1" customFormat="1" ht="16.5" customHeight="1">
      <c r="B363" s="32"/>
      <c r="C363" s="132" t="s">
        <v>1760</v>
      </c>
      <c r="D363" s="132" t="s">
        <v>178</v>
      </c>
      <c r="E363" s="133" t="s">
        <v>6826</v>
      </c>
      <c r="F363" s="134" t="s">
        <v>6827</v>
      </c>
      <c r="G363" s="135" t="s">
        <v>196</v>
      </c>
      <c r="H363" s="136">
        <v>200</v>
      </c>
      <c r="I363" s="137"/>
      <c r="J363" s="138">
        <f>ROUND(I363*H363,2)</f>
        <v>0</v>
      </c>
      <c r="K363" s="134" t="s">
        <v>182</v>
      </c>
      <c r="L363" s="32"/>
      <c r="M363" s="139" t="s">
        <v>1</v>
      </c>
      <c r="N363" s="140" t="s">
        <v>43</v>
      </c>
      <c r="P363" s="141">
        <f>O363*H363</f>
        <v>0</v>
      </c>
      <c r="Q363" s="141">
        <v>0</v>
      </c>
      <c r="R363" s="141">
        <f>Q363*H363</f>
        <v>0</v>
      </c>
      <c r="S363" s="141">
        <v>0</v>
      </c>
      <c r="T363" s="142">
        <f>S363*H363</f>
        <v>0</v>
      </c>
      <c r="AR363" s="143" t="s">
        <v>3667</v>
      </c>
      <c r="AT363" s="143" t="s">
        <v>178</v>
      </c>
      <c r="AU363" s="143" t="s">
        <v>86</v>
      </c>
      <c r="AY363" s="17" t="s">
        <v>176</v>
      </c>
      <c r="BE363" s="144">
        <f>IF(N363="základní",J363,0)</f>
        <v>0</v>
      </c>
      <c r="BF363" s="144">
        <f>IF(N363="snížená",J363,0)</f>
        <v>0</v>
      </c>
      <c r="BG363" s="144">
        <f>IF(N363="zákl. přenesená",J363,0)</f>
        <v>0</v>
      </c>
      <c r="BH363" s="144">
        <f>IF(N363="sníž. přenesená",J363,0)</f>
        <v>0</v>
      </c>
      <c r="BI363" s="144">
        <f>IF(N363="nulová",J363,0)</f>
        <v>0</v>
      </c>
      <c r="BJ363" s="17" t="s">
        <v>86</v>
      </c>
      <c r="BK363" s="144">
        <f>ROUND(I363*H363,2)</f>
        <v>0</v>
      </c>
      <c r="BL363" s="17" t="s">
        <v>3667</v>
      </c>
      <c r="BM363" s="143" t="s">
        <v>6828</v>
      </c>
    </row>
    <row r="364" spans="2:65" s="1" customFormat="1" ht="39">
      <c r="B364" s="32"/>
      <c r="D364" s="146" t="s">
        <v>234</v>
      </c>
      <c r="F364" s="173" t="s">
        <v>6829</v>
      </c>
      <c r="I364" s="174"/>
      <c r="L364" s="32"/>
      <c r="M364" s="175"/>
      <c r="T364" s="56"/>
      <c r="AT364" s="17" t="s">
        <v>234</v>
      </c>
      <c r="AU364" s="17" t="s">
        <v>86</v>
      </c>
    </row>
    <row r="365" spans="2:65" s="1" customFormat="1" ht="21.75" customHeight="1">
      <c r="B365" s="32"/>
      <c r="C365" s="132" t="s">
        <v>1766</v>
      </c>
      <c r="D365" s="132" t="s">
        <v>178</v>
      </c>
      <c r="E365" s="133" t="s">
        <v>5866</v>
      </c>
      <c r="F365" s="134" t="s">
        <v>5867</v>
      </c>
      <c r="G365" s="135" t="s">
        <v>196</v>
      </c>
      <c r="H365" s="136">
        <v>150</v>
      </c>
      <c r="I365" s="137"/>
      <c r="J365" s="138">
        <f>ROUND(I365*H365,2)</f>
        <v>0</v>
      </c>
      <c r="K365" s="134" t="s">
        <v>207</v>
      </c>
      <c r="L365" s="32"/>
      <c r="M365" s="139" t="s">
        <v>1</v>
      </c>
      <c r="N365" s="140" t="s">
        <v>43</v>
      </c>
      <c r="P365" s="141">
        <f>O365*H365</f>
        <v>0</v>
      </c>
      <c r="Q365" s="141">
        <v>0</v>
      </c>
      <c r="R365" s="141">
        <f>Q365*H365</f>
        <v>0</v>
      </c>
      <c r="S365" s="141">
        <v>0</v>
      </c>
      <c r="T365" s="142">
        <f>S365*H365</f>
        <v>0</v>
      </c>
      <c r="AR365" s="143" t="s">
        <v>3667</v>
      </c>
      <c r="AT365" s="143" t="s">
        <v>178</v>
      </c>
      <c r="AU365" s="143" t="s">
        <v>86</v>
      </c>
      <c r="AY365" s="17" t="s">
        <v>176</v>
      </c>
      <c r="BE365" s="144">
        <f>IF(N365="základní",J365,0)</f>
        <v>0</v>
      </c>
      <c r="BF365" s="144">
        <f>IF(N365="snížená",J365,0)</f>
        <v>0</v>
      </c>
      <c r="BG365" s="144">
        <f>IF(N365="zákl. přenesená",J365,0)</f>
        <v>0</v>
      </c>
      <c r="BH365" s="144">
        <f>IF(N365="sníž. přenesená",J365,0)</f>
        <v>0</v>
      </c>
      <c r="BI365" s="144">
        <f>IF(N365="nulová",J365,0)</f>
        <v>0</v>
      </c>
      <c r="BJ365" s="17" t="s">
        <v>86</v>
      </c>
      <c r="BK365" s="144">
        <f>ROUND(I365*H365,2)</f>
        <v>0</v>
      </c>
      <c r="BL365" s="17" t="s">
        <v>3667</v>
      </c>
      <c r="BM365" s="143" t="s">
        <v>6830</v>
      </c>
    </row>
    <row r="366" spans="2:65" s="1" customFormat="1" ht="29.25">
      <c r="B366" s="32"/>
      <c r="D366" s="146" t="s">
        <v>234</v>
      </c>
      <c r="F366" s="173" t="s">
        <v>5338</v>
      </c>
      <c r="I366" s="174"/>
      <c r="L366" s="32"/>
      <c r="M366" s="187"/>
      <c r="N366" s="188"/>
      <c r="O366" s="188"/>
      <c r="P366" s="188"/>
      <c r="Q366" s="188"/>
      <c r="R366" s="188"/>
      <c r="S366" s="188"/>
      <c r="T366" s="189"/>
      <c r="AT366" s="17" t="s">
        <v>234</v>
      </c>
      <c r="AU366" s="17" t="s">
        <v>86</v>
      </c>
    </row>
    <row r="367" spans="2:65" s="1" customFormat="1" ht="6.95" customHeight="1">
      <c r="B367" s="44"/>
      <c r="C367" s="45"/>
      <c r="D367" s="45"/>
      <c r="E367" s="45"/>
      <c r="F367" s="45"/>
      <c r="G367" s="45"/>
      <c r="H367" s="45"/>
      <c r="I367" s="45"/>
      <c r="J367" s="45"/>
      <c r="K367" s="45"/>
      <c r="L367" s="32"/>
    </row>
  </sheetData>
  <sheetProtection algorithmName="SHA-512" hashValue="3IdDpSwPrDvA/16Mj4P0+8a/PJaAmAu/xvCc5CbxLidLF+j+GyfODLG56brmOI1f/P3+XJ559wG73F+wl5yILA==" saltValue="Z3PICKNPJwGCbRct3rSWoA==" spinCount="100000" sheet="1" objects="1" scenarios="1" formatColumns="0" formatRows="0" autoFilter="0"/>
  <autoFilter ref="C126:K366" xr:uid="{00000000-0009-0000-0000-000009000000}"/>
  <mergeCells count="9">
    <mergeCell ref="E87:H87"/>
    <mergeCell ref="E117:H117"/>
    <mergeCell ref="E119:H119"/>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B2:BM386"/>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09"/>
      <c r="M2" s="209"/>
      <c r="N2" s="209"/>
      <c r="O2" s="209"/>
      <c r="P2" s="209"/>
      <c r="Q2" s="209"/>
      <c r="R2" s="209"/>
      <c r="S2" s="209"/>
      <c r="T2" s="209"/>
      <c r="U2" s="209"/>
      <c r="V2" s="209"/>
      <c r="AT2" s="17" t="s">
        <v>114</v>
      </c>
    </row>
    <row r="3" spans="2:46" ht="6.95" customHeight="1">
      <c r="B3" s="18"/>
      <c r="C3" s="19"/>
      <c r="D3" s="19"/>
      <c r="E3" s="19"/>
      <c r="F3" s="19"/>
      <c r="G3" s="19"/>
      <c r="H3" s="19"/>
      <c r="I3" s="19"/>
      <c r="J3" s="19"/>
      <c r="K3" s="19"/>
      <c r="L3" s="20"/>
      <c r="AT3" s="17" t="s">
        <v>88</v>
      </c>
    </row>
    <row r="4" spans="2:46" ht="24.95" customHeight="1">
      <c r="B4" s="20"/>
      <c r="D4" s="21" t="s">
        <v>122</v>
      </c>
      <c r="L4" s="20"/>
      <c r="M4" s="88" t="s">
        <v>10</v>
      </c>
      <c r="AT4" s="17" t="s">
        <v>4</v>
      </c>
    </row>
    <row r="5" spans="2:46" ht="6.95" customHeight="1">
      <c r="B5" s="20"/>
      <c r="L5" s="20"/>
    </row>
    <row r="6" spans="2:46" ht="12" customHeight="1">
      <c r="B6" s="20"/>
      <c r="D6" s="27" t="s">
        <v>16</v>
      </c>
      <c r="L6" s="20"/>
    </row>
    <row r="7" spans="2:46" ht="16.5" customHeight="1">
      <c r="B7" s="20"/>
      <c r="E7" s="236" t="str">
        <f>'Rekapitulace stavby'!K6</f>
        <v>Objekt E2 - Knihovna TUL</v>
      </c>
      <c r="F7" s="237"/>
      <c r="G7" s="237"/>
      <c r="H7" s="237"/>
      <c r="L7" s="20"/>
    </row>
    <row r="8" spans="2:46" s="1" customFormat="1" ht="12" customHeight="1">
      <c r="B8" s="32"/>
      <c r="D8" s="27" t="s">
        <v>123</v>
      </c>
      <c r="L8" s="32"/>
    </row>
    <row r="9" spans="2:46" s="1" customFormat="1" ht="16.5" customHeight="1">
      <c r="B9" s="32"/>
      <c r="E9" s="202" t="s">
        <v>6831</v>
      </c>
      <c r="F9" s="238"/>
      <c r="G9" s="238"/>
      <c r="H9" s="238"/>
      <c r="L9" s="32"/>
    </row>
    <row r="10" spans="2:46" s="1" customFormat="1" ht="11.25">
      <c r="B10" s="32"/>
      <c r="L10" s="32"/>
    </row>
    <row r="11" spans="2:46" s="1" customFormat="1" ht="12" customHeight="1">
      <c r="B11" s="32"/>
      <c r="D11" s="27" t="s">
        <v>18</v>
      </c>
      <c r="F11" s="25" t="s">
        <v>1</v>
      </c>
      <c r="I11" s="27" t="s">
        <v>19</v>
      </c>
      <c r="J11" s="25" t="s">
        <v>1</v>
      </c>
      <c r="L11" s="32"/>
    </row>
    <row r="12" spans="2:46" s="1" customFormat="1" ht="12" customHeight="1">
      <c r="B12" s="32"/>
      <c r="D12" s="27" t="s">
        <v>20</v>
      </c>
      <c r="F12" s="25" t="s">
        <v>21</v>
      </c>
      <c r="I12" s="27" t="s">
        <v>22</v>
      </c>
      <c r="J12" s="52" t="str">
        <f>'Rekapitulace stavby'!AN8</f>
        <v>20. 11. 2025</v>
      </c>
      <c r="L12" s="32"/>
    </row>
    <row r="13" spans="2:46" s="1" customFormat="1" ht="10.9" customHeight="1">
      <c r="B13" s="32"/>
      <c r="L13" s="32"/>
    </row>
    <row r="14" spans="2:46" s="1" customFormat="1" ht="12" customHeight="1">
      <c r="B14" s="32"/>
      <c r="D14" s="27" t="s">
        <v>24</v>
      </c>
      <c r="I14" s="27" t="s">
        <v>25</v>
      </c>
      <c r="J14" s="25" t="s">
        <v>1</v>
      </c>
      <c r="L14" s="32"/>
    </row>
    <row r="15" spans="2:46" s="1" customFormat="1" ht="18" customHeight="1">
      <c r="B15" s="32"/>
      <c r="E15" s="25" t="s">
        <v>26</v>
      </c>
      <c r="I15" s="27" t="s">
        <v>27</v>
      </c>
      <c r="J15" s="25" t="s">
        <v>1</v>
      </c>
      <c r="L15" s="32"/>
    </row>
    <row r="16" spans="2:46" s="1" customFormat="1" ht="6.95" customHeight="1">
      <c r="B16" s="32"/>
      <c r="L16" s="32"/>
    </row>
    <row r="17" spans="2:12" s="1" customFormat="1" ht="12" customHeight="1">
      <c r="B17" s="32"/>
      <c r="D17" s="27" t="s">
        <v>28</v>
      </c>
      <c r="I17" s="27" t="s">
        <v>25</v>
      </c>
      <c r="J17" s="28" t="str">
        <f>'Rekapitulace stavby'!AN13</f>
        <v>Vyplň údaj</v>
      </c>
      <c r="L17" s="32"/>
    </row>
    <row r="18" spans="2:12" s="1" customFormat="1" ht="18" customHeight="1">
      <c r="B18" s="32"/>
      <c r="E18" s="239" t="str">
        <f>'Rekapitulace stavby'!E14</f>
        <v>Vyplň údaj</v>
      </c>
      <c r="F18" s="208"/>
      <c r="G18" s="208"/>
      <c r="H18" s="208"/>
      <c r="I18" s="27" t="s">
        <v>27</v>
      </c>
      <c r="J18" s="28" t="str">
        <f>'Rekapitulace stavby'!AN14</f>
        <v>Vyplň údaj</v>
      </c>
      <c r="L18" s="32"/>
    </row>
    <row r="19" spans="2:12" s="1" customFormat="1" ht="6.95" customHeight="1">
      <c r="B19" s="32"/>
      <c r="L19" s="32"/>
    </row>
    <row r="20" spans="2:12" s="1" customFormat="1" ht="12" customHeight="1">
      <c r="B20" s="32"/>
      <c r="D20" s="27" t="s">
        <v>30</v>
      </c>
      <c r="I20" s="27" t="s">
        <v>25</v>
      </c>
      <c r="J20" s="25" t="s">
        <v>31</v>
      </c>
      <c r="L20" s="32"/>
    </row>
    <row r="21" spans="2:12" s="1" customFormat="1" ht="18" customHeight="1">
      <c r="B21" s="32"/>
      <c r="E21" s="25" t="s">
        <v>32</v>
      </c>
      <c r="I21" s="27" t="s">
        <v>27</v>
      </c>
      <c r="J21" s="25" t="s">
        <v>1</v>
      </c>
      <c r="L21" s="32"/>
    </row>
    <row r="22" spans="2:12" s="1" customFormat="1" ht="6.95" customHeight="1">
      <c r="B22" s="32"/>
      <c r="L22" s="32"/>
    </row>
    <row r="23" spans="2:12" s="1" customFormat="1" ht="12" customHeight="1">
      <c r="B23" s="32"/>
      <c r="D23" s="27" t="s">
        <v>34</v>
      </c>
      <c r="I23" s="27" t="s">
        <v>25</v>
      </c>
      <c r="J23" s="25" t="str">
        <f>IF('Rekapitulace stavby'!AN19="","",'Rekapitulace stavby'!AN19)</f>
        <v/>
      </c>
      <c r="L23" s="32"/>
    </row>
    <row r="24" spans="2:12" s="1" customFormat="1" ht="18" customHeight="1">
      <c r="B24" s="32"/>
      <c r="E24" s="25" t="str">
        <f>IF('Rekapitulace stavby'!E20="","",'Rekapitulace stavby'!E20)</f>
        <v xml:space="preserve"> </v>
      </c>
      <c r="I24" s="27" t="s">
        <v>27</v>
      </c>
      <c r="J24" s="25" t="str">
        <f>IF('Rekapitulace stavby'!AN20="","",'Rekapitulace stavby'!AN20)</f>
        <v/>
      </c>
      <c r="L24" s="32"/>
    </row>
    <row r="25" spans="2:12" s="1" customFormat="1" ht="6.95" customHeight="1">
      <c r="B25" s="32"/>
      <c r="L25" s="32"/>
    </row>
    <row r="26" spans="2:12" s="1" customFormat="1" ht="12" customHeight="1">
      <c r="B26" s="32"/>
      <c r="D26" s="27" t="s">
        <v>36</v>
      </c>
      <c r="L26" s="32"/>
    </row>
    <row r="27" spans="2:12" s="7" customFormat="1" ht="16.5" customHeight="1">
      <c r="B27" s="89"/>
      <c r="E27" s="213" t="s">
        <v>1</v>
      </c>
      <c r="F27" s="213"/>
      <c r="G27" s="213"/>
      <c r="H27" s="213"/>
      <c r="L27" s="89"/>
    </row>
    <row r="28" spans="2:12" s="1" customFormat="1" ht="6.95" customHeight="1">
      <c r="B28" s="32"/>
      <c r="L28" s="32"/>
    </row>
    <row r="29" spans="2:12" s="1" customFormat="1" ht="6.95" customHeight="1">
      <c r="B29" s="32"/>
      <c r="D29" s="53"/>
      <c r="E29" s="53"/>
      <c r="F29" s="53"/>
      <c r="G29" s="53"/>
      <c r="H29" s="53"/>
      <c r="I29" s="53"/>
      <c r="J29" s="53"/>
      <c r="K29" s="53"/>
      <c r="L29" s="32"/>
    </row>
    <row r="30" spans="2:12" s="1" customFormat="1" ht="25.35" customHeight="1">
      <c r="B30" s="32"/>
      <c r="D30" s="90" t="s">
        <v>38</v>
      </c>
      <c r="J30" s="66">
        <f>ROUND(J117, 2)</f>
        <v>0</v>
      </c>
      <c r="L30" s="32"/>
    </row>
    <row r="31" spans="2:12" s="1" customFormat="1" ht="6.95" customHeight="1">
      <c r="B31" s="32"/>
      <c r="D31" s="53"/>
      <c r="E31" s="53"/>
      <c r="F31" s="53"/>
      <c r="G31" s="53"/>
      <c r="H31" s="53"/>
      <c r="I31" s="53"/>
      <c r="J31" s="53"/>
      <c r="K31" s="53"/>
      <c r="L31" s="32"/>
    </row>
    <row r="32" spans="2:12" s="1" customFormat="1" ht="14.45" customHeight="1">
      <c r="B32" s="32"/>
      <c r="F32" s="35" t="s">
        <v>40</v>
      </c>
      <c r="I32" s="35" t="s">
        <v>39</v>
      </c>
      <c r="J32" s="35" t="s">
        <v>41</v>
      </c>
      <c r="L32" s="32"/>
    </row>
    <row r="33" spans="2:12" s="1" customFormat="1" ht="14.45" customHeight="1">
      <c r="B33" s="32"/>
      <c r="D33" s="55" t="s">
        <v>42</v>
      </c>
      <c r="E33" s="27" t="s">
        <v>43</v>
      </c>
      <c r="F33" s="91">
        <f>ROUND((SUM(BE117:BE385)),  2)</f>
        <v>0</v>
      </c>
      <c r="I33" s="92">
        <v>0.21</v>
      </c>
      <c r="J33" s="91">
        <f>ROUND(((SUM(BE117:BE385))*I33),  2)</f>
        <v>0</v>
      </c>
      <c r="L33" s="32"/>
    </row>
    <row r="34" spans="2:12" s="1" customFormat="1" ht="14.45" customHeight="1">
      <c r="B34" s="32"/>
      <c r="E34" s="27" t="s">
        <v>44</v>
      </c>
      <c r="F34" s="91">
        <f>ROUND((SUM(BF117:BF385)),  2)</f>
        <v>0</v>
      </c>
      <c r="I34" s="92">
        <v>0.12</v>
      </c>
      <c r="J34" s="91">
        <f>ROUND(((SUM(BF117:BF385))*I34),  2)</f>
        <v>0</v>
      </c>
      <c r="L34" s="32"/>
    </row>
    <row r="35" spans="2:12" s="1" customFormat="1" ht="14.45" hidden="1" customHeight="1">
      <c r="B35" s="32"/>
      <c r="E35" s="27" t="s">
        <v>45</v>
      </c>
      <c r="F35" s="91">
        <f>ROUND((SUM(BG117:BG385)),  2)</f>
        <v>0</v>
      </c>
      <c r="I35" s="92">
        <v>0.21</v>
      </c>
      <c r="J35" s="91">
        <f>0</f>
        <v>0</v>
      </c>
      <c r="L35" s="32"/>
    </row>
    <row r="36" spans="2:12" s="1" customFormat="1" ht="14.45" hidden="1" customHeight="1">
      <c r="B36" s="32"/>
      <c r="E36" s="27" t="s">
        <v>46</v>
      </c>
      <c r="F36" s="91">
        <f>ROUND((SUM(BH117:BH385)),  2)</f>
        <v>0</v>
      </c>
      <c r="I36" s="92">
        <v>0.12</v>
      </c>
      <c r="J36" s="91">
        <f>0</f>
        <v>0</v>
      </c>
      <c r="L36" s="32"/>
    </row>
    <row r="37" spans="2:12" s="1" customFormat="1" ht="14.45" hidden="1" customHeight="1">
      <c r="B37" s="32"/>
      <c r="E37" s="27" t="s">
        <v>47</v>
      </c>
      <c r="F37" s="91">
        <f>ROUND((SUM(BI117:BI385)),  2)</f>
        <v>0</v>
      </c>
      <c r="I37" s="92">
        <v>0</v>
      </c>
      <c r="J37" s="91">
        <f>0</f>
        <v>0</v>
      </c>
      <c r="L37" s="32"/>
    </row>
    <row r="38" spans="2:12" s="1" customFormat="1" ht="6.95" customHeight="1">
      <c r="B38" s="32"/>
      <c r="L38" s="32"/>
    </row>
    <row r="39" spans="2:12" s="1" customFormat="1" ht="25.35" customHeight="1">
      <c r="B39" s="32"/>
      <c r="C39" s="93"/>
      <c r="D39" s="94" t="s">
        <v>48</v>
      </c>
      <c r="E39" s="57"/>
      <c r="F39" s="57"/>
      <c r="G39" s="95" t="s">
        <v>49</v>
      </c>
      <c r="H39" s="96" t="s">
        <v>50</v>
      </c>
      <c r="I39" s="57"/>
      <c r="J39" s="97">
        <f>SUM(J30:J37)</f>
        <v>0</v>
      </c>
      <c r="K39" s="98"/>
      <c r="L39" s="32"/>
    </row>
    <row r="40" spans="2:12" s="1" customFormat="1" ht="14.45" customHeight="1">
      <c r="B40" s="32"/>
      <c r="L40" s="32"/>
    </row>
    <row r="41" spans="2:12" ht="14.45" customHeight="1">
      <c r="B41" s="20"/>
      <c r="L41" s="20"/>
    </row>
    <row r="42" spans="2:12" ht="14.45" customHeight="1">
      <c r="B42" s="20"/>
      <c r="L42" s="20"/>
    </row>
    <row r="43" spans="2:12" ht="14.45" customHeight="1">
      <c r="B43" s="20"/>
      <c r="L43" s="20"/>
    </row>
    <row r="44" spans="2:12" ht="14.45" customHeight="1">
      <c r="B44" s="20"/>
      <c r="L44" s="20"/>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32"/>
      <c r="D50" s="41" t="s">
        <v>51</v>
      </c>
      <c r="E50" s="42"/>
      <c r="F50" s="42"/>
      <c r="G50" s="41" t="s">
        <v>52</v>
      </c>
      <c r="H50" s="42"/>
      <c r="I50" s="42"/>
      <c r="J50" s="42"/>
      <c r="K50" s="42"/>
      <c r="L50" s="32"/>
    </row>
    <row r="51" spans="2:12" ht="11.25">
      <c r="B51" s="20"/>
      <c r="L51" s="20"/>
    </row>
    <row r="52" spans="2:12" ht="11.25">
      <c r="B52" s="20"/>
      <c r="L52" s="20"/>
    </row>
    <row r="53" spans="2:12" ht="11.25">
      <c r="B53" s="20"/>
      <c r="L53" s="20"/>
    </row>
    <row r="54" spans="2:12" ht="11.25">
      <c r="B54" s="20"/>
      <c r="L54" s="20"/>
    </row>
    <row r="55" spans="2:12" ht="11.25">
      <c r="B55" s="20"/>
      <c r="L55" s="20"/>
    </row>
    <row r="56" spans="2:12" ht="11.25">
      <c r="B56" s="20"/>
      <c r="L56" s="20"/>
    </row>
    <row r="57" spans="2:12" ht="11.25">
      <c r="B57" s="20"/>
      <c r="L57" s="20"/>
    </row>
    <row r="58" spans="2:12" ht="11.25">
      <c r="B58" s="20"/>
      <c r="L58" s="20"/>
    </row>
    <row r="59" spans="2:12" ht="11.25">
      <c r="B59" s="20"/>
      <c r="L59" s="20"/>
    </row>
    <row r="60" spans="2:12" ht="11.25">
      <c r="B60" s="20"/>
      <c r="L60" s="20"/>
    </row>
    <row r="61" spans="2:12" s="1" customFormat="1" ht="12.75">
      <c r="B61" s="32"/>
      <c r="D61" s="43" t="s">
        <v>53</v>
      </c>
      <c r="E61" s="34"/>
      <c r="F61" s="99" t="s">
        <v>54</v>
      </c>
      <c r="G61" s="43" t="s">
        <v>53</v>
      </c>
      <c r="H61" s="34"/>
      <c r="I61" s="34"/>
      <c r="J61" s="100" t="s">
        <v>54</v>
      </c>
      <c r="K61" s="34"/>
      <c r="L61" s="32"/>
    </row>
    <row r="62" spans="2:12" ht="11.25">
      <c r="B62" s="20"/>
      <c r="L62" s="20"/>
    </row>
    <row r="63" spans="2:12" ht="11.25">
      <c r="B63" s="20"/>
      <c r="L63" s="20"/>
    </row>
    <row r="64" spans="2:12" ht="11.25">
      <c r="B64" s="20"/>
      <c r="L64" s="20"/>
    </row>
    <row r="65" spans="2:12" s="1" customFormat="1" ht="12.75">
      <c r="B65" s="32"/>
      <c r="D65" s="41" t="s">
        <v>55</v>
      </c>
      <c r="E65" s="42"/>
      <c r="F65" s="42"/>
      <c r="G65" s="41" t="s">
        <v>56</v>
      </c>
      <c r="H65" s="42"/>
      <c r="I65" s="42"/>
      <c r="J65" s="42"/>
      <c r="K65" s="42"/>
      <c r="L65" s="32"/>
    </row>
    <row r="66" spans="2:12" ht="11.25">
      <c r="B66" s="20"/>
      <c r="L66" s="20"/>
    </row>
    <row r="67" spans="2:12" ht="11.25">
      <c r="B67" s="20"/>
      <c r="L67" s="20"/>
    </row>
    <row r="68" spans="2:12" ht="11.25">
      <c r="B68" s="20"/>
      <c r="L68" s="20"/>
    </row>
    <row r="69" spans="2:12" ht="11.25">
      <c r="B69" s="20"/>
      <c r="L69" s="20"/>
    </row>
    <row r="70" spans="2:12" ht="11.25">
      <c r="B70" s="20"/>
      <c r="L70" s="20"/>
    </row>
    <row r="71" spans="2:12" ht="11.25">
      <c r="B71" s="20"/>
      <c r="L71" s="20"/>
    </row>
    <row r="72" spans="2:12" ht="11.25">
      <c r="B72" s="20"/>
      <c r="L72" s="20"/>
    </row>
    <row r="73" spans="2:12" ht="11.25">
      <c r="B73" s="20"/>
      <c r="L73" s="20"/>
    </row>
    <row r="74" spans="2:12" ht="11.25">
      <c r="B74" s="20"/>
      <c r="L74" s="20"/>
    </row>
    <row r="75" spans="2:12" ht="11.25">
      <c r="B75" s="20"/>
      <c r="L75" s="20"/>
    </row>
    <row r="76" spans="2:12" s="1" customFormat="1" ht="12.75">
      <c r="B76" s="32"/>
      <c r="D76" s="43" t="s">
        <v>53</v>
      </c>
      <c r="E76" s="34"/>
      <c r="F76" s="99" t="s">
        <v>54</v>
      </c>
      <c r="G76" s="43" t="s">
        <v>53</v>
      </c>
      <c r="H76" s="34"/>
      <c r="I76" s="34"/>
      <c r="J76" s="100" t="s">
        <v>54</v>
      </c>
      <c r="K76" s="34"/>
      <c r="L76" s="32"/>
    </row>
    <row r="77" spans="2:12" s="1" customFormat="1" ht="14.45" customHeight="1">
      <c r="B77" s="44"/>
      <c r="C77" s="45"/>
      <c r="D77" s="45"/>
      <c r="E77" s="45"/>
      <c r="F77" s="45"/>
      <c r="G77" s="45"/>
      <c r="H77" s="45"/>
      <c r="I77" s="45"/>
      <c r="J77" s="45"/>
      <c r="K77" s="45"/>
      <c r="L77" s="32"/>
    </row>
    <row r="81" spans="2:47" s="1" customFormat="1" ht="6.95" customHeight="1">
      <c r="B81" s="46"/>
      <c r="C81" s="47"/>
      <c r="D81" s="47"/>
      <c r="E81" s="47"/>
      <c r="F81" s="47"/>
      <c r="G81" s="47"/>
      <c r="H81" s="47"/>
      <c r="I81" s="47"/>
      <c r="J81" s="47"/>
      <c r="K81" s="47"/>
      <c r="L81" s="32"/>
    </row>
    <row r="82" spans="2:47" s="1" customFormat="1" ht="24.95" customHeight="1">
      <c r="B82" s="32"/>
      <c r="C82" s="21" t="s">
        <v>125</v>
      </c>
      <c r="L82" s="32"/>
    </row>
    <row r="83" spans="2:47" s="1" customFormat="1" ht="6.95" customHeight="1">
      <c r="B83" s="32"/>
      <c r="L83" s="32"/>
    </row>
    <row r="84" spans="2:47" s="1" customFormat="1" ht="12" customHeight="1">
      <c r="B84" s="32"/>
      <c r="C84" s="27" t="s">
        <v>16</v>
      </c>
      <c r="L84" s="32"/>
    </row>
    <row r="85" spans="2:47" s="1" customFormat="1" ht="16.5" customHeight="1">
      <c r="B85" s="32"/>
      <c r="E85" s="236" t="str">
        <f>E7</f>
        <v>Objekt E2 - Knihovna TUL</v>
      </c>
      <c r="F85" s="237"/>
      <c r="G85" s="237"/>
      <c r="H85" s="237"/>
      <c r="L85" s="32"/>
    </row>
    <row r="86" spans="2:47" s="1" customFormat="1" ht="12" customHeight="1">
      <c r="B86" s="32"/>
      <c r="C86" s="27" t="s">
        <v>123</v>
      </c>
      <c r="L86" s="32"/>
    </row>
    <row r="87" spans="2:47" s="1" customFormat="1" ht="16.5" customHeight="1">
      <c r="B87" s="32"/>
      <c r="E87" s="202" t="str">
        <f>E9</f>
        <v>VZT - Vzduchotechnika</v>
      </c>
      <c r="F87" s="238"/>
      <c r="G87" s="238"/>
      <c r="H87" s="238"/>
      <c r="L87" s="32"/>
    </row>
    <row r="88" spans="2:47" s="1" customFormat="1" ht="6.95" customHeight="1">
      <c r="B88" s="32"/>
      <c r="L88" s="32"/>
    </row>
    <row r="89" spans="2:47" s="1" customFormat="1" ht="12" customHeight="1">
      <c r="B89" s="32"/>
      <c r="C89" s="27" t="s">
        <v>20</v>
      </c>
      <c r="F89" s="25" t="str">
        <f>F12</f>
        <v>Liberec</v>
      </c>
      <c r="I89" s="27" t="s">
        <v>22</v>
      </c>
      <c r="J89" s="52" t="str">
        <f>IF(J12="","",J12)</f>
        <v>20. 11. 2025</v>
      </c>
      <c r="L89" s="32"/>
    </row>
    <row r="90" spans="2:47" s="1" customFormat="1" ht="6.95" customHeight="1">
      <c r="B90" s="32"/>
      <c r="L90" s="32"/>
    </row>
    <row r="91" spans="2:47" s="1" customFormat="1" ht="15.2" customHeight="1">
      <c r="B91" s="32"/>
      <c r="C91" s="27" t="s">
        <v>24</v>
      </c>
      <c r="F91" s="25" t="str">
        <f>E15</f>
        <v xml:space="preserve">TUL Studentská 1402/2, Liberec </v>
      </c>
      <c r="I91" s="27" t="s">
        <v>30</v>
      </c>
      <c r="J91" s="30" t="str">
        <f>E21</f>
        <v>AKIA</v>
      </c>
      <c r="L91" s="32"/>
    </row>
    <row r="92" spans="2:47" s="1" customFormat="1" ht="15.2" customHeight="1">
      <c r="B92" s="32"/>
      <c r="C92" s="27" t="s">
        <v>28</v>
      </c>
      <c r="F92" s="25" t="str">
        <f>IF(E18="","",E18)</f>
        <v>Vyplň údaj</v>
      </c>
      <c r="I92" s="27" t="s">
        <v>34</v>
      </c>
      <c r="J92" s="30" t="str">
        <f>E24</f>
        <v xml:space="preserve"> </v>
      </c>
      <c r="L92" s="32"/>
    </row>
    <row r="93" spans="2:47" s="1" customFormat="1" ht="10.35" customHeight="1">
      <c r="B93" s="32"/>
      <c r="L93" s="32"/>
    </row>
    <row r="94" spans="2:47" s="1" customFormat="1" ht="29.25" customHeight="1">
      <c r="B94" s="32"/>
      <c r="C94" s="101" t="s">
        <v>126</v>
      </c>
      <c r="D94" s="93"/>
      <c r="E94" s="93"/>
      <c r="F94" s="93"/>
      <c r="G94" s="93"/>
      <c r="H94" s="93"/>
      <c r="I94" s="93"/>
      <c r="J94" s="102" t="s">
        <v>127</v>
      </c>
      <c r="K94" s="93"/>
      <c r="L94" s="32"/>
    </row>
    <row r="95" spans="2:47" s="1" customFormat="1" ht="10.35" customHeight="1">
      <c r="B95" s="32"/>
      <c r="L95" s="32"/>
    </row>
    <row r="96" spans="2:47" s="1" customFormat="1" ht="22.9" customHeight="1">
      <c r="B96" s="32"/>
      <c r="C96" s="103" t="s">
        <v>128</v>
      </c>
      <c r="J96" s="66">
        <f>J117</f>
        <v>0</v>
      </c>
      <c r="L96" s="32"/>
      <c r="AU96" s="17" t="s">
        <v>129</v>
      </c>
    </row>
    <row r="97" spans="2:12" s="8" customFormat="1" ht="24.95" customHeight="1">
      <c r="B97" s="104"/>
      <c r="D97" s="105" t="s">
        <v>6832</v>
      </c>
      <c r="E97" s="106"/>
      <c r="F97" s="106"/>
      <c r="G97" s="106"/>
      <c r="H97" s="106"/>
      <c r="I97" s="106"/>
      <c r="J97" s="107">
        <f>J118</f>
        <v>0</v>
      </c>
      <c r="L97" s="104"/>
    </row>
    <row r="98" spans="2:12" s="1" customFormat="1" ht="21.75" customHeight="1">
      <c r="B98" s="32"/>
      <c r="L98" s="32"/>
    </row>
    <row r="99" spans="2:12" s="1" customFormat="1" ht="6.95" customHeight="1">
      <c r="B99" s="44"/>
      <c r="C99" s="45"/>
      <c r="D99" s="45"/>
      <c r="E99" s="45"/>
      <c r="F99" s="45"/>
      <c r="G99" s="45"/>
      <c r="H99" s="45"/>
      <c r="I99" s="45"/>
      <c r="J99" s="45"/>
      <c r="K99" s="45"/>
      <c r="L99" s="32"/>
    </row>
    <row r="103" spans="2:12" s="1" customFormat="1" ht="6.95" customHeight="1">
      <c r="B103" s="46"/>
      <c r="C103" s="47"/>
      <c r="D103" s="47"/>
      <c r="E103" s="47"/>
      <c r="F103" s="47"/>
      <c r="G103" s="47"/>
      <c r="H103" s="47"/>
      <c r="I103" s="47"/>
      <c r="J103" s="47"/>
      <c r="K103" s="47"/>
      <c r="L103" s="32"/>
    </row>
    <row r="104" spans="2:12" s="1" customFormat="1" ht="24.95" customHeight="1">
      <c r="B104" s="32"/>
      <c r="C104" s="21" t="s">
        <v>161</v>
      </c>
      <c r="L104" s="32"/>
    </row>
    <row r="105" spans="2:12" s="1" customFormat="1" ht="6.95" customHeight="1">
      <c r="B105" s="32"/>
      <c r="L105" s="32"/>
    </row>
    <row r="106" spans="2:12" s="1" customFormat="1" ht="12" customHeight="1">
      <c r="B106" s="32"/>
      <c r="C106" s="27" t="s">
        <v>16</v>
      </c>
      <c r="L106" s="32"/>
    </row>
    <row r="107" spans="2:12" s="1" customFormat="1" ht="16.5" customHeight="1">
      <c r="B107" s="32"/>
      <c r="E107" s="236" t="str">
        <f>E7</f>
        <v>Objekt E2 - Knihovna TUL</v>
      </c>
      <c r="F107" s="237"/>
      <c r="G107" s="237"/>
      <c r="H107" s="237"/>
      <c r="L107" s="32"/>
    </row>
    <row r="108" spans="2:12" s="1" customFormat="1" ht="12" customHeight="1">
      <c r="B108" s="32"/>
      <c r="C108" s="27" t="s">
        <v>123</v>
      </c>
      <c r="L108" s="32"/>
    </row>
    <row r="109" spans="2:12" s="1" customFormat="1" ht="16.5" customHeight="1">
      <c r="B109" s="32"/>
      <c r="E109" s="202" t="str">
        <f>E9</f>
        <v>VZT - Vzduchotechnika</v>
      </c>
      <c r="F109" s="238"/>
      <c r="G109" s="238"/>
      <c r="H109" s="238"/>
      <c r="L109" s="32"/>
    </row>
    <row r="110" spans="2:12" s="1" customFormat="1" ht="6.95" customHeight="1">
      <c r="B110" s="32"/>
      <c r="L110" s="32"/>
    </row>
    <row r="111" spans="2:12" s="1" customFormat="1" ht="12" customHeight="1">
      <c r="B111" s="32"/>
      <c r="C111" s="27" t="s">
        <v>20</v>
      </c>
      <c r="F111" s="25" t="str">
        <f>F12</f>
        <v>Liberec</v>
      </c>
      <c r="I111" s="27" t="s">
        <v>22</v>
      </c>
      <c r="J111" s="52" t="str">
        <f>IF(J12="","",J12)</f>
        <v>20. 11. 2025</v>
      </c>
      <c r="L111" s="32"/>
    </row>
    <row r="112" spans="2:12" s="1" customFormat="1" ht="6.95" customHeight="1">
      <c r="B112" s="32"/>
      <c r="L112" s="32"/>
    </row>
    <row r="113" spans="2:65" s="1" customFormat="1" ht="15.2" customHeight="1">
      <c r="B113" s="32"/>
      <c r="C113" s="27" t="s">
        <v>24</v>
      </c>
      <c r="F113" s="25" t="str">
        <f>E15</f>
        <v xml:space="preserve">TUL Studentská 1402/2, Liberec </v>
      </c>
      <c r="I113" s="27" t="s">
        <v>30</v>
      </c>
      <c r="J113" s="30" t="str">
        <f>E21</f>
        <v>AKIA</v>
      </c>
      <c r="L113" s="32"/>
    </row>
    <row r="114" spans="2:65" s="1" customFormat="1" ht="15.2" customHeight="1">
      <c r="B114" s="32"/>
      <c r="C114" s="27" t="s">
        <v>28</v>
      </c>
      <c r="F114" s="25" t="str">
        <f>IF(E18="","",E18)</f>
        <v>Vyplň údaj</v>
      </c>
      <c r="I114" s="27" t="s">
        <v>34</v>
      </c>
      <c r="J114" s="30" t="str">
        <f>E24</f>
        <v xml:space="preserve"> </v>
      </c>
      <c r="L114" s="32"/>
    </row>
    <row r="115" spans="2:65" s="1" customFormat="1" ht="10.35" customHeight="1">
      <c r="B115" s="32"/>
      <c r="L115" s="32"/>
    </row>
    <row r="116" spans="2:65" s="10" customFormat="1" ht="29.25" customHeight="1">
      <c r="B116" s="112"/>
      <c r="C116" s="113" t="s">
        <v>162</v>
      </c>
      <c r="D116" s="114" t="s">
        <v>63</v>
      </c>
      <c r="E116" s="114" t="s">
        <v>59</v>
      </c>
      <c r="F116" s="114" t="s">
        <v>60</v>
      </c>
      <c r="G116" s="114" t="s">
        <v>163</v>
      </c>
      <c r="H116" s="114" t="s">
        <v>164</v>
      </c>
      <c r="I116" s="114" t="s">
        <v>165</v>
      </c>
      <c r="J116" s="114" t="s">
        <v>127</v>
      </c>
      <c r="K116" s="115" t="s">
        <v>166</v>
      </c>
      <c r="L116" s="112"/>
      <c r="M116" s="59" t="s">
        <v>1</v>
      </c>
      <c r="N116" s="60" t="s">
        <v>42</v>
      </c>
      <c r="O116" s="60" t="s">
        <v>167</v>
      </c>
      <c r="P116" s="60" t="s">
        <v>168</v>
      </c>
      <c r="Q116" s="60" t="s">
        <v>169</v>
      </c>
      <c r="R116" s="60" t="s">
        <v>170</v>
      </c>
      <c r="S116" s="60" t="s">
        <v>171</v>
      </c>
      <c r="T116" s="61" t="s">
        <v>172</v>
      </c>
    </row>
    <row r="117" spans="2:65" s="1" customFormat="1" ht="22.9" customHeight="1">
      <c r="B117" s="32"/>
      <c r="C117" s="64" t="s">
        <v>173</v>
      </c>
      <c r="J117" s="116">
        <f>BK117</f>
        <v>0</v>
      </c>
      <c r="L117" s="32"/>
      <c r="M117" s="62"/>
      <c r="N117" s="53"/>
      <c r="O117" s="53"/>
      <c r="P117" s="117">
        <f>P118</f>
        <v>0</v>
      </c>
      <c r="Q117" s="53"/>
      <c r="R117" s="117">
        <f>R118</f>
        <v>0</v>
      </c>
      <c r="S117" s="53"/>
      <c r="T117" s="118">
        <f>T118</f>
        <v>0</v>
      </c>
      <c r="AT117" s="17" t="s">
        <v>77</v>
      </c>
      <c r="AU117" s="17" t="s">
        <v>129</v>
      </c>
      <c r="BK117" s="119">
        <f>BK118</f>
        <v>0</v>
      </c>
    </row>
    <row r="118" spans="2:65" s="11" customFormat="1" ht="25.9" customHeight="1">
      <c r="B118" s="120"/>
      <c r="D118" s="121" t="s">
        <v>77</v>
      </c>
      <c r="E118" s="122" t="s">
        <v>5877</v>
      </c>
      <c r="F118" s="122" t="s">
        <v>6833</v>
      </c>
      <c r="I118" s="123"/>
      <c r="J118" s="124">
        <f>BK118</f>
        <v>0</v>
      </c>
      <c r="L118" s="120"/>
      <c r="M118" s="125"/>
      <c r="P118" s="126">
        <f>SUM(P119:P385)</f>
        <v>0</v>
      </c>
      <c r="R118" s="126">
        <f>SUM(R119:R385)</f>
        <v>0</v>
      </c>
      <c r="T118" s="127">
        <f>SUM(T119:T385)</f>
        <v>0</v>
      </c>
      <c r="AR118" s="121" t="s">
        <v>86</v>
      </c>
      <c r="AT118" s="128" t="s">
        <v>77</v>
      </c>
      <c r="AU118" s="128" t="s">
        <v>78</v>
      </c>
      <c r="AY118" s="121" t="s">
        <v>176</v>
      </c>
      <c r="BK118" s="129">
        <f>SUM(BK119:BK385)</f>
        <v>0</v>
      </c>
    </row>
    <row r="119" spans="2:65" s="1" customFormat="1" ht="66.75" customHeight="1">
      <c r="B119" s="32"/>
      <c r="C119" s="132" t="s">
        <v>86</v>
      </c>
      <c r="D119" s="132" t="s">
        <v>178</v>
      </c>
      <c r="E119" s="133" t="s">
        <v>6834</v>
      </c>
      <c r="F119" s="134" t="s">
        <v>6835</v>
      </c>
      <c r="G119" s="135" t="s">
        <v>4983</v>
      </c>
      <c r="H119" s="136">
        <v>277</v>
      </c>
      <c r="I119" s="137"/>
      <c r="J119" s="138">
        <f t="shared" ref="J119:J148" si="0">ROUND(I119*H119,2)</f>
        <v>0</v>
      </c>
      <c r="K119" s="134" t="s">
        <v>1</v>
      </c>
      <c r="L119" s="32"/>
      <c r="M119" s="139" t="s">
        <v>1</v>
      </c>
      <c r="N119" s="140" t="s">
        <v>43</v>
      </c>
      <c r="P119" s="141">
        <f t="shared" ref="P119:P148" si="1">O119*H119</f>
        <v>0</v>
      </c>
      <c r="Q119" s="141">
        <v>0</v>
      </c>
      <c r="R119" s="141">
        <f t="shared" ref="R119:R148" si="2">Q119*H119</f>
        <v>0</v>
      </c>
      <c r="S119" s="141">
        <v>0</v>
      </c>
      <c r="T119" s="142">
        <f t="shared" ref="T119:T148" si="3">S119*H119</f>
        <v>0</v>
      </c>
      <c r="AR119" s="143" t="s">
        <v>183</v>
      </c>
      <c r="AT119" s="143" t="s">
        <v>178</v>
      </c>
      <c r="AU119" s="143" t="s">
        <v>86</v>
      </c>
      <c r="AY119" s="17" t="s">
        <v>176</v>
      </c>
      <c r="BE119" s="144">
        <f t="shared" ref="BE119:BE148" si="4">IF(N119="základní",J119,0)</f>
        <v>0</v>
      </c>
      <c r="BF119" s="144">
        <f t="shared" ref="BF119:BF148" si="5">IF(N119="snížená",J119,0)</f>
        <v>0</v>
      </c>
      <c r="BG119" s="144">
        <f t="shared" ref="BG119:BG148" si="6">IF(N119="zákl. přenesená",J119,0)</f>
        <v>0</v>
      </c>
      <c r="BH119" s="144">
        <f t="shared" ref="BH119:BH148" si="7">IF(N119="sníž. přenesená",J119,0)</f>
        <v>0</v>
      </c>
      <c r="BI119" s="144">
        <f t="shared" ref="BI119:BI148" si="8">IF(N119="nulová",J119,0)</f>
        <v>0</v>
      </c>
      <c r="BJ119" s="17" t="s">
        <v>86</v>
      </c>
      <c r="BK119" s="144">
        <f t="shared" ref="BK119:BK148" si="9">ROUND(I119*H119,2)</f>
        <v>0</v>
      </c>
      <c r="BL119" s="17" t="s">
        <v>183</v>
      </c>
      <c r="BM119" s="143" t="s">
        <v>6836</v>
      </c>
    </row>
    <row r="120" spans="2:65" s="1" customFormat="1" ht="66.75" customHeight="1">
      <c r="B120" s="32"/>
      <c r="C120" s="132" t="s">
        <v>88</v>
      </c>
      <c r="D120" s="132" t="s">
        <v>178</v>
      </c>
      <c r="E120" s="133" t="s">
        <v>6837</v>
      </c>
      <c r="F120" s="134" t="s">
        <v>6838</v>
      </c>
      <c r="G120" s="135" t="s">
        <v>4983</v>
      </c>
      <c r="H120" s="136">
        <v>80</v>
      </c>
      <c r="I120" s="137"/>
      <c r="J120" s="138">
        <f t="shared" si="0"/>
        <v>0</v>
      </c>
      <c r="K120" s="134" t="s">
        <v>1</v>
      </c>
      <c r="L120" s="32"/>
      <c r="M120" s="139" t="s">
        <v>1</v>
      </c>
      <c r="N120" s="140" t="s">
        <v>43</v>
      </c>
      <c r="P120" s="141">
        <f t="shared" si="1"/>
        <v>0</v>
      </c>
      <c r="Q120" s="141">
        <v>0</v>
      </c>
      <c r="R120" s="141">
        <f t="shared" si="2"/>
        <v>0</v>
      </c>
      <c r="S120" s="141">
        <v>0</v>
      </c>
      <c r="T120" s="142">
        <f t="shared" si="3"/>
        <v>0</v>
      </c>
      <c r="AR120" s="143" t="s">
        <v>183</v>
      </c>
      <c r="AT120" s="143" t="s">
        <v>178</v>
      </c>
      <c r="AU120" s="143" t="s">
        <v>86</v>
      </c>
      <c r="AY120" s="17" t="s">
        <v>176</v>
      </c>
      <c r="BE120" s="144">
        <f t="shared" si="4"/>
        <v>0</v>
      </c>
      <c r="BF120" s="144">
        <f t="shared" si="5"/>
        <v>0</v>
      </c>
      <c r="BG120" s="144">
        <f t="shared" si="6"/>
        <v>0</v>
      </c>
      <c r="BH120" s="144">
        <f t="shared" si="7"/>
        <v>0</v>
      </c>
      <c r="BI120" s="144">
        <f t="shared" si="8"/>
        <v>0</v>
      </c>
      <c r="BJ120" s="17" t="s">
        <v>86</v>
      </c>
      <c r="BK120" s="144">
        <f t="shared" si="9"/>
        <v>0</v>
      </c>
      <c r="BL120" s="17" t="s">
        <v>183</v>
      </c>
      <c r="BM120" s="143" t="s">
        <v>6839</v>
      </c>
    </row>
    <row r="121" spans="2:65" s="1" customFormat="1" ht="62.65" customHeight="1">
      <c r="B121" s="32"/>
      <c r="C121" s="132" t="s">
        <v>193</v>
      </c>
      <c r="D121" s="132" t="s">
        <v>178</v>
      </c>
      <c r="E121" s="133" t="s">
        <v>6840</v>
      </c>
      <c r="F121" s="134" t="s">
        <v>6841</v>
      </c>
      <c r="G121" s="135" t="s">
        <v>4983</v>
      </c>
      <c r="H121" s="136">
        <v>19</v>
      </c>
      <c r="I121" s="137"/>
      <c r="J121" s="138">
        <f t="shared" si="0"/>
        <v>0</v>
      </c>
      <c r="K121" s="134" t="s">
        <v>1</v>
      </c>
      <c r="L121" s="32"/>
      <c r="M121" s="139" t="s">
        <v>1</v>
      </c>
      <c r="N121" s="140" t="s">
        <v>43</v>
      </c>
      <c r="P121" s="141">
        <f t="shared" si="1"/>
        <v>0</v>
      </c>
      <c r="Q121" s="141">
        <v>0</v>
      </c>
      <c r="R121" s="141">
        <f t="shared" si="2"/>
        <v>0</v>
      </c>
      <c r="S121" s="141">
        <v>0</v>
      </c>
      <c r="T121" s="142">
        <f t="shared" si="3"/>
        <v>0</v>
      </c>
      <c r="AR121" s="143" t="s">
        <v>183</v>
      </c>
      <c r="AT121" s="143" t="s">
        <v>178</v>
      </c>
      <c r="AU121" s="143" t="s">
        <v>86</v>
      </c>
      <c r="AY121" s="17" t="s">
        <v>176</v>
      </c>
      <c r="BE121" s="144">
        <f t="shared" si="4"/>
        <v>0</v>
      </c>
      <c r="BF121" s="144">
        <f t="shared" si="5"/>
        <v>0</v>
      </c>
      <c r="BG121" s="144">
        <f t="shared" si="6"/>
        <v>0</v>
      </c>
      <c r="BH121" s="144">
        <f t="shared" si="7"/>
        <v>0</v>
      </c>
      <c r="BI121" s="144">
        <f t="shared" si="8"/>
        <v>0</v>
      </c>
      <c r="BJ121" s="17" t="s">
        <v>86</v>
      </c>
      <c r="BK121" s="144">
        <f t="shared" si="9"/>
        <v>0</v>
      </c>
      <c r="BL121" s="17" t="s">
        <v>183</v>
      </c>
      <c r="BM121" s="143" t="s">
        <v>6842</v>
      </c>
    </row>
    <row r="122" spans="2:65" s="1" customFormat="1" ht="16.5" customHeight="1">
      <c r="B122" s="32"/>
      <c r="C122" s="132" t="s">
        <v>183</v>
      </c>
      <c r="D122" s="132" t="s">
        <v>178</v>
      </c>
      <c r="E122" s="133" t="s">
        <v>6843</v>
      </c>
      <c r="F122" s="134" t="s">
        <v>6844</v>
      </c>
      <c r="G122" s="135" t="s">
        <v>4983</v>
      </c>
      <c r="H122" s="136">
        <v>53</v>
      </c>
      <c r="I122" s="137"/>
      <c r="J122" s="138">
        <f t="shared" si="0"/>
        <v>0</v>
      </c>
      <c r="K122" s="134" t="s">
        <v>1</v>
      </c>
      <c r="L122" s="32"/>
      <c r="M122" s="139" t="s">
        <v>1</v>
      </c>
      <c r="N122" s="140" t="s">
        <v>43</v>
      </c>
      <c r="P122" s="141">
        <f t="shared" si="1"/>
        <v>0</v>
      </c>
      <c r="Q122" s="141">
        <v>0</v>
      </c>
      <c r="R122" s="141">
        <f t="shared" si="2"/>
        <v>0</v>
      </c>
      <c r="S122" s="141">
        <v>0</v>
      </c>
      <c r="T122" s="142">
        <f t="shared" si="3"/>
        <v>0</v>
      </c>
      <c r="AR122" s="143" t="s">
        <v>183</v>
      </c>
      <c r="AT122" s="143" t="s">
        <v>178</v>
      </c>
      <c r="AU122" s="143" t="s">
        <v>86</v>
      </c>
      <c r="AY122" s="17" t="s">
        <v>176</v>
      </c>
      <c r="BE122" s="144">
        <f t="shared" si="4"/>
        <v>0</v>
      </c>
      <c r="BF122" s="144">
        <f t="shared" si="5"/>
        <v>0</v>
      </c>
      <c r="BG122" s="144">
        <f t="shared" si="6"/>
        <v>0</v>
      </c>
      <c r="BH122" s="144">
        <f t="shared" si="7"/>
        <v>0</v>
      </c>
      <c r="BI122" s="144">
        <f t="shared" si="8"/>
        <v>0</v>
      </c>
      <c r="BJ122" s="17" t="s">
        <v>86</v>
      </c>
      <c r="BK122" s="144">
        <f t="shared" si="9"/>
        <v>0</v>
      </c>
      <c r="BL122" s="17" t="s">
        <v>183</v>
      </c>
      <c r="BM122" s="143" t="s">
        <v>6845</v>
      </c>
    </row>
    <row r="123" spans="2:65" s="1" customFormat="1" ht="16.5" customHeight="1">
      <c r="B123" s="32"/>
      <c r="C123" s="132" t="s">
        <v>204</v>
      </c>
      <c r="D123" s="132" t="s">
        <v>178</v>
      </c>
      <c r="E123" s="133" t="s">
        <v>6846</v>
      </c>
      <c r="F123" s="134" t="s">
        <v>6847</v>
      </c>
      <c r="G123" s="135" t="s">
        <v>4983</v>
      </c>
      <c r="H123" s="136">
        <v>16</v>
      </c>
      <c r="I123" s="137"/>
      <c r="J123" s="138">
        <f t="shared" si="0"/>
        <v>0</v>
      </c>
      <c r="K123" s="134" t="s">
        <v>1</v>
      </c>
      <c r="L123" s="32"/>
      <c r="M123" s="139" t="s">
        <v>1</v>
      </c>
      <c r="N123" s="140" t="s">
        <v>43</v>
      </c>
      <c r="P123" s="141">
        <f t="shared" si="1"/>
        <v>0</v>
      </c>
      <c r="Q123" s="141">
        <v>0</v>
      </c>
      <c r="R123" s="141">
        <f t="shared" si="2"/>
        <v>0</v>
      </c>
      <c r="S123" s="141">
        <v>0</v>
      </c>
      <c r="T123" s="142">
        <f t="shared" si="3"/>
        <v>0</v>
      </c>
      <c r="AR123" s="143" t="s">
        <v>183</v>
      </c>
      <c r="AT123" s="143" t="s">
        <v>178</v>
      </c>
      <c r="AU123" s="143" t="s">
        <v>86</v>
      </c>
      <c r="AY123" s="17" t="s">
        <v>176</v>
      </c>
      <c r="BE123" s="144">
        <f t="shared" si="4"/>
        <v>0</v>
      </c>
      <c r="BF123" s="144">
        <f t="shared" si="5"/>
        <v>0</v>
      </c>
      <c r="BG123" s="144">
        <f t="shared" si="6"/>
        <v>0</v>
      </c>
      <c r="BH123" s="144">
        <f t="shared" si="7"/>
        <v>0</v>
      </c>
      <c r="BI123" s="144">
        <f t="shared" si="8"/>
        <v>0</v>
      </c>
      <c r="BJ123" s="17" t="s">
        <v>86</v>
      </c>
      <c r="BK123" s="144">
        <f t="shared" si="9"/>
        <v>0</v>
      </c>
      <c r="BL123" s="17" t="s">
        <v>183</v>
      </c>
      <c r="BM123" s="143" t="s">
        <v>6848</v>
      </c>
    </row>
    <row r="124" spans="2:65" s="1" customFormat="1" ht="24.2" customHeight="1">
      <c r="B124" s="32"/>
      <c r="C124" s="132" t="s">
        <v>230</v>
      </c>
      <c r="D124" s="132" t="s">
        <v>178</v>
      </c>
      <c r="E124" s="133" t="s">
        <v>6849</v>
      </c>
      <c r="F124" s="134" t="s">
        <v>6850</v>
      </c>
      <c r="G124" s="135" t="s">
        <v>181</v>
      </c>
      <c r="H124" s="136">
        <v>953</v>
      </c>
      <c r="I124" s="137"/>
      <c r="J124" s="138">
        <f t="shared" si="0"/>
        <v>0</v>
      </c>
      <c r="K124" s="134" t="s">
        <v>1</v>
      </c>
      <c r="L124" s="32"/>
      <c r="M124" s="139" t="s">
        <v>1</v>
      </c>
      <c r="N124" s="140" t="s">
        <v>43</v>
      </c>
      <c r="P124" s="141">
        <f t="shared" si="1"/>
        <v>0</v>
      </c>
      <c r="Q124" s="141">
        <v>0</v>
      </c>
      <c r="R124" s="141">
        <f t="shared" si="2"/>
        <v>0</v>
      </c>
      <c r="S124" s="141">
        <v>0</v>
      </c>
      <c r="T124" s="142">
        <f t="shared" si="3"/>
        <v>0</v>
      </c>
      <c r="AR124" s="143" t="s">
        <v>183</v>
      </c>
      <c r="AT124" s="143" t="s">
        <v>178</v>
      </c>
      <c r="AU124" s="143" t="s">
        <v>86</v>
      </c>
      <c r="AY124" s="17" t="s">
        <v>176</v>
      </c>
      <c r="BE124" s="144">
        <f t="shared" si="4"/>
        <v>0</v>
      </c>
      <c r="BF124" s="144">
        <f t="shared" si="5"/>
        <v>0</v>
      </c>
      <c r="BG124" s="144">
        <f t="shared" si="6"/>
        <v>0</v>
      </c>
      <c r="BH124" s="144">
        <f t="shared" si="7"/>
        <v>0</v>
      </c>
      <c r="BI124" s="144">
        <f t="shared" si="8"/>
        <v>0</v>
      </c>
      <c r="BJ124" s="17" t="s">
        <v>86</v>
      </c>
      <c r="BK124" s="144">
        <f t="shared" si="9"/>
        <v>0</v>
      </c>
      <c r="BL124" s="17" t="s">
        <v>183</v>
      </c>
      <c r="BM124" s="143" t="s">
        <v>6851</v>
      </c>
    </row>
    <row r="125" spans="2:65" s="1" customFormat="1" ht="24.2" customHeight="1">
      <c r="B125" s="32"/>
      <c r="C125" s="132" t="s">
        <v>237</v>
      </c>
      <c r="D125" s="132" t="s">
        <v>178</v>
      </c>
      <c r="E125" s="133" t="s">
        <v>6852</v>
      </c>
      <c r="F125" s="134" t="s">
        <v>6853</v>
      </c>
      <c r="G125" s="135" t="s">
        <v>181</v>
      </c>
      <c r="H125" s="136">
        <v>3445</v>
      </c>
      <c r="I125" s="137"/>
      <c r="J125" s="138">
        <f t="shared" si="0"/>
        <v>0</v>
      </c>
      <c r="K125" s="134" t="s">
        <v>1</v>
      </c>
      <c r="L125" s="32"/>
      <c r="M125" s="139" t="s">
        <v>1</v>
      </c>
      <c r="N125" s="140" t="s">
        <v>43</v>
      </c>
      <c r="P125" s="141">
        <f t="shared" si="1"/>
        <v>0</v>
      </c>
      <c r="Q125" s="141">
        <v>0</v>
      </c>
      <c r="R125" s="141">
        <f t="shared" si="2"/>
        <v>0</v>
      </c>
      <c r="S125" s="141">
        <v>0</v>
      </c>
      <c r="T125" s="142">
        <f t="shared" si="3"/>
        <v>0</v>
      </c>
      <c r="AR125" s="143" t="s">
        <v>183</v>
      </c>
      <c r="AT125" s="143" t="s">
        <v>178</v>
      </c>
      <c r="AU125" s="143" t="s">
        <v>86</v>
      </c>
      <c r="AY125" s="17" t="s">
        <v>176</v>
      </c>
      <c r="BE125" s="144">
        <f t="shared" si="4"/>
        <v>0</v>
      </c>
      <c r="BF125" s="144">
        <f t="shared" si="5"/>
        <v>0</v>
      </c>
      <c r="BG125" s="144">
        <f t="shared" si="6"/>
        <v>0</v>
      </c>
      <c r="BH125" s="144">
        <f t="shared" si="7"/>
        <v>0</v>
      </c>
      <c r="BI125" s="144">
        <f t="shared" si="8"/>
        <v>0</v>
      </c>
      <c r="BJ125" s="17" t="s">
        <v>86</v>
      </c>
      <c r="BK125" s="144">
        <f t="shared" si="9"/>
        <v>0</v>
      </c>
      <c r="BL125" s="17" t="s">
        <v>183</v>
      </c>
      <c r="BM125" s="143" t="s">
        <v>6854</v>
      </c>
    </row>
    <row r="126" spans="2:65" s="1" customFormat="1" ht="24.2" customHeight="1">
      <c r="B126" s="32"/>
      <c r="C126" s="132" t="s">
        <v>269</v>
      </c>
      <c r="D126" s="132" t="s">
        <v>178</v>
      </c>
      <c r="E126" s="133" t="s">
        <v>6855</v>
      </c>
      <c r="F126" s="134" t="s">
        <v>6856</v>
      </c>
      <c r="G126" s="135" t="s">
        <v>298</v>
      </c>
      <c r="H126" s="136">
        <v>561</v>
      </c>
      <c r="I126" s="137"/>
      <c r="J126" s="138">
        <f t="shared" si="0"/>
        <v>0</v>
      </c>
      <c r="K126" s="134" t="s">
        <v>1</v>
      </c>
      <c r="L126" s="32"/>
      <c r="M126" s="139" t="s">
        <v>1</v>
      </c>
      <c r="N126" s="140" t="s">
        <v>43</v>
      </c>
      <c r="P126" s="141">
        <f t="shared" si="1"/>
        <v>0</v>
      </c>
      <c r="Q126" s="141">
        <v>0</v>
      </c>
      <c r="R126" s="141">
        <f t="shared" si="2"/>
        <v>0</v>
      </c>
      <c r="S126" s="141">
        <v>0</v>
      </c>
      <c r="T126" s="142">
        <f t="shared" si="3"/>
        <v>0</v>
      </c>
      <c r="AR126" s="143" t="s">
        <v>183</v>
      </c>
      <c r="AT126" s="143" t="s">
        <v>178</v>
      </c>
      <c r="AU126" s="143" t="s">
        <v>86</v>
      </c>
      <c r="AY126" s="17" t="s">
        <v>176</v>
      </c>
      <c r="BE126" s="144">
        <f t="shared" si="4"/>
        <v>0</v>
      </c>
      <c r="BF126" s="144">
        <f t="shared" si="5"/>
        <v>0</v>
      </c>
      <c r="BG126" s="144">
        <f t="shared" si="6"/>
        <v>0</v>
      </c>
      <c r="BH126" s="144">
        <f t="shared" si="7"/>
        <v>0</v>
      </c>
      <c r="BI126" s="144">
        <f t="shared" si="8"/>
        <v>0</v>
      </c>
      <c r="BJ126" s="17" t="s">
        <v>86</v>
      </c>
      <c r="BK126" s="144">
        <f t="shared" si="9"/>
        <v>0</v>
      </c>
      <c r="BL126" s="17" t="s">
        <v>183</v>
      </c>
      <c r="BM126" s="143" t="s">
        <v>6857</v>
      </c>
    </row>
    <row r="127" spans="2:65" s="1" customFormat="1" ht="24.2" customHeight="1">
      <c r="B127" s="32"/>
      <c r="C127" s="132" t="s">
        <v>274</v>
      </c>
      <c r="D127" s="132" t="s">
        <v>178</v>
      </c>
      <c r="E127" s="133" t="s">
        <v>6858</v>
      </c>
      <c r="F127" s="134" t="s">
        <v>6859</v>
      </c>
      <c r="G127" s="135" t="s">
        <v>298</v>
      </c>
      <c r="H127" s="136">
        <v>397</v>
      </c>
      <c r="I127" s="137"/>
      <c r="J127" s="138">
        <f t="shared" si="0"/>
        <v>0</v>
      </c>
      <c r="K127" s="134" t="s">
        <v>1</v>
      </c>
      <c r="L127" s="32"/>
      <c r="M127" s="139" t="s">
        <v>1</v>
      </c>
      <c r="N127" s="140" t="s">
        <v>43</v>
      </c>
      <c r="P127" s="141">
        <f t="shared" si="1"/>
        <v>0</v>
      </c>
      <c r="Q127" s="141">
        <v>0</v>
      </c>
      <c r="R127" s="141">
        <f t="shared" si="2"/>
        <v>0</v>
      </c>
      <c r="S127" s="141">
        <v>0</v>
      </c>
      <c r="T127" s="142">
        <f t="shared" si="3"/>
        <v>0</v>
      </c>
      <c r="AR127" s="143" t="s">
        <v>183</v>
      </c>
      <c r="AT127" s="143" t="s">
        <v>178</v>
      </c>
      <c r="AU127" s="143" t="s">
        <v>86</v>
      </c>
      <c r="AY127" s="17" t="s">
        <v>176</v>
      </c>
      <c r="BE127" s="144">
        <f t="shared" si="4"/>
        <v>0</v>
      </c>
      <c r="BF127" s="144">
        <f t="shared" si="5"/>
        <v>0</v>
      </c>
      <c r="BG127" s="144">
        <f t="shared" si="6"/>
        <v>0</v>
      </c>
      <c r="BH127" s="144">
        <f t="shared" si="7"/>
        <v>0</v>
      </c>
      <c r="BI127" s="144">
        <f t="shared" si="8"/>
        <v>0</v>
      </c>
      <c r="BJ127" s="17" t="s">
        <v>86</v>
      </c>
      <c r="BK127" s="144">
        <f t="shared" si="9"/>
        <v>0</v>
      </c>
      <c r="BL127" s="17" t="s">
        <v>183</v>
      </c>
      <c r="BM127" s="143" t="s">
        <v>6860</v>
      </c>
    </row>
    <row r="128" spans="2:65" s="1" customFormat="1" ht="24.2" customHeight="1">
      <c r="B128" s="32"/>
      <c r="C128" s="132" t="s">
        <v>285</v>
      </c>
      <c r="D128" s="132" t="s">
        <v>178</v>
      </c>
      <c r="E128" s="133" t="s">
        <v>6861</v>
      </c>
      <c r="F128" s="134" t="s">
        <v>6862</v>
      </c>
      <c r="G128" s="135" t="s">
        <v>298</v>
      </c>
      <c r="H128" s="136">
        <v>534</v>
      </c>
      <c r="I128" s="137"/>
      <c r="J128" s="138">
        <f t="shared" si="0"/>
        <v>0</v>
      </c>
      <c r="K128" s="134" t="s">
        <v>1</v>
      </c>
      <c r="L128" s="32"/>
      <c r="M128" s="139" t="s">
        <v>1</v>
      </c>
      <c r="N128" s="140" t="s">
        <v>43</v>
      </c>
      <c r="P128" s="141">
        <f t="shared" si="1"/>
        <v>0</v>
      </c>
      <c r="Q128" s="141">
        <v>0</v>
      </c>
      <c r="R128" s="141">
        <f t="shared" si="2"/>
        <v>0</v>
      </c>
      <c r="S128" s="141">
        <v>0</v>
      </c>
      <c r="T128" s="142">
        <f t="shared" si="3"/>
        <v>0</v>
      </c>
      <c r="AR128" s="143" t="s">
        <v>183</v>
      </c>
      <c r="AT128" s="143" t="s">
        <v>178</v>
      </c>
      <c r="AU128" s="143" t="s">
        <v>86</v>
      </c>
      <c r="AY128" s="17" t="s">
        <v>176</v>
      </c>
      <c r="BE128" s="144">
        <f t="shared" si="4"/>
        <v>0</v>
      </c>
      <c r="BF128" s="144">
        <f t="shared" si="5"/>
        <v>0</v>
      </c>
      <c r="BG128" s="144">
        <f t="shared" si="6"/>
        <v>0</v>
      </c>
      <c r="BH128" s="144">
        <f t="shared" si="7"/>
        <v>0</v>
      </c>
      <c r="BI128" s="144">
        <f t="shared" si="8"/>
        <v>0</v>
      </c>
      <c r="BJ128" s="17" t="s">
        <v>86</v>
      </c>
      <c r="BK128" s="144">
        <f t="shared" si="9"/>
        <v>0</v>
      </c>
      <c r="BL128" s="17" t="s">
        <v>183</v>
      </c>
      <c r="BM128" s="143" t="s">
        <v>6863</v>
      </c>
    </row>
    <row r="129" spans="2:65" s="1" customFormat="1" ht="24.2" customHeight="1">
      <c r="B129" s="32"/>
      <c r="C129" s="132" t="s">
        <v>290</v>
      </c>
      <c r="D129" s="132" t="s">
        <v>178</v>
      </c>
      <c r="E129" s="133" t="s">
        <v>6864</v>
      </c>
      <c r="F129" s="134" t="s">
        <v>6865</v>
      </c>
      <c r="G129" s="135" t="s">
        <v>298</v>
      </c>
      <c r="H129" s="136">
        <v>346</v>
      </c>
      <c r="I129" s="137"/>
      <c r="J129" s="138">
        <f t="shared" si="0"/>
        <v>0</v>
      </c>
      <c r="K129" s="134" t="s">
        <v>1</v>
      </c>
      <c r="L129" s="32"/>
      <c r="M129" s="139" t="s">
        <v>1</v>
      </c>
      <c r="N129" s="140" t="s">
        <v>43</v>
      </c>
      <c r="P129" s="141">
        <f t="shared" si="1"/>
        <v>0</v>
      </c>
      <c r="Q129" s="141">
        <v>0</v>
      </c>
      <c r="R129" s="141">
        <f t="shared" si="2"/>
        <v>0</v>
      </c>
      <c r="S129" s="141">
        <v>0</v>
      </c>
      <c r="T129" s="142">
        <f t="shared" si="3"/>
        <v>0</v>
      </c>
      <c r="AR129" s="143" t="s">
        <v>183</v>
      </c>
      <c r="AT129" s="143" t="s">
        <v>178</v>
      </c>
      <c r="AU129" s="143" t="s">
        <v>86</v>
      </c>
      <c r="AY129" s="17" t="s">
        <v>176</v>
      </c>
      <c r="BE129" s="144">
        <f t="shared" si="4"/>
        <v>0</v>
      </c>
      <c r="BF129" s="144">
        <f t="shared" si="5"/>
        <v>0</v>
      </c>
      <c r="BG129" s="144">
        <f t="shared" si="6"/>
        <v>0</v>
      </c>
      <c r="BH129" s="144">
        <f t="shared" si="7"/>
        <v>0</v>
      </c>
      <c r="BI129" s="144">
        <f t="shared" si="8"/>
        <v>0</v>
      </c>
      <c r="BJ129" s="17" t="s">
        <v>86</v>
      </c>
      <c r="BK129" s="144">
        <f t="shared" si="9"/>
        <v>0</v>
      </c>
      <c r="BL129" s="17" t="s">
        <v>183</v>
      </c>
      <c r="BM129" s="143" t="s">
        <v>6866</v>
      </c>
    </row>
    <row r="130" spans="2:65" s="1" customFormat="1" ht="24.2" customHeight="1">
      <c r="B130" s="32"/>
      <c r="C130" s="132" t="s">
        <v>8</v>
      </c>
      <c r="D130" s="132" t="s">
        <v>178</v>
      </c>
      <c r="E130" s="133" t="s">
        <v>6867</v>
      </c>
      <c r="F130" s="134" t="s">
        <v>6868</v>
      </c>
      <c r="G130" s="135" t="s">
        <v>298</v>
      </c>
      <c r="H130" s="136">
        <v>264</v>
      </c>
      <c r="I130" s="137"/>
      <c r="J130" s="138">
        <f t="shared" si="0"/>
        <v>0</v>
      </c>
      <c r="K130" s="134" t="s">
        <v>1</v>
      </c>
      <c r="L130" s="32"/>
      <c r="M130" s="139" t="s">
        <v>1</v>
      </c>
      <c r="N130" s="140" t="s">
        <v>43</v>
      </c>
      <c r="P130" s="141">
        <f t="shared" si="1"/>
        <v>0</v>
      </c>
      <c r="Q130" s="141">
        <v>0</v>
      </c>
      <c r="R130" s="141">
        <f t="shared" si="2"/>
        <v>0</v>
      </c>
      <c r="S130" s="141">
        <v>0</v>
      </c>
      <c r="T130" s="142">
        <f t="shared" si="3"/>
        <v>0</v>
      </c>
      <c r="AR130" s="143" t="s">
        <v>183</v>
      </c>
      <c r="AT130" s="143" t="s">
        <v>178</v>
      </c>
      <c r="AU130" s="143" t="s">
        <v>86</v>
      </c>
      <c r="AY130" s="17" t="s">
        <v>176</v>
      </c>
      <c r="BE130" s="144">
        <f t="shared" si="4"/>
        <v>0</v>
      </c>
      <c r="BF130" s="144">
        <f t="shared" si="5"/>
        <v>0</v>
      </c>
      <c r="BG130" s="144">
        <f t="shared" si="6"/>
        <v>0</v>
      </c>
      <c r="BH130" s="144">
        <f t="shared" si="7"/>
        <v>0</v>
      </c>
      <c r="BI130" s="144">
        <f t="shared" si="8"/>
        <v>0</v>
      </c>
      <c r="BJ130" s="17" t="s">
        <v>86</v>
      </c>
      <c r="BK130" s="144">
        <f t="shared" si="9"/>
        <v>0</v>
      </c>
      <c r="BL130" s="17" t="s">
        <v>183</v>
      </c>
      <c r="BM130" s="143" t="s">
        <v>6869</v>
      </c>
    </row>
    <row r="131" spans="2:65" s="1" customFormat="1" ht="24.2" customHeight="1">
      <c r="B131" s="32"/>
      <c r="C131" s="132" t="s">
        <v>303</v>
      </c>
      <c r="D131" s="132" t="s">
        <v>178</v>
      </c>
      <c r="E131" s="133" t="s">
        <v>6870</v>
      </c>
      <c r="F131" s="134" t="s">
        <v>6871</v>
      </c>
      <c r="G131" s="135" t="s">
        <v>298</v>
      </c>
      <c r="H131" s="136">
        <v>418</v>
      </c>
      <c r="I131" s="137"/>
      <c r="J131" s="138">
        <f t="shared" si="0"/>
        <v>0</v>
      </c>
      <c r="K131" s="134" t="s">
        <v>1</v>
      </c>
      <c r="L131" s="32"/>
      <c r="M131" s="139" t="s">
        <v>1</v>
      </c>
      <c r="N131" s="140" t="s">
        <v>43</v>
      </c>
      <c r="P131" s="141">
        <f t="shared" si="1"/>
        <v>0</v>
      </c>
      <c r="Q131" s="141">
        <v>0</v>
      </c>
      <c r="R131" s="141">
        <f t="shared" si="2"/>
        <v>0</v>
      </c>
      <c r="S131" s="141">
        <v>0</v>
      </c>
      <c r="T131" s="142">
        <f t="shared" si="3"/>
        <v>0</v>
      </c>
      <c r="AR131" s="143" t="s">
        <v>183</v>
      </c>
      <c r="AT131" s="143" t="s">
        <v>178</v>
      </c>
      <c r="AU131" s="143" t="s">
        <v>86</v>
      </c>
      <c r="AY131" s="17" t="s">
        <v>176</v>
      </c>
      <c r="BE131" s="144">
        <f t="shared" si="4"/>
        <v>0</v>
      </c>
      <c r="BF131" s="144">
        <f t="shared" si="5"/>
        <v>0</v>
      </c>
      <c r="BG131" s="144">
        <f t="shared" si="6"/>
        <v>0</v>
      </c>
      <c r="BH131" s="144">
        <f t="shared" si="7"/>
        <v>0</v>
      </c>
      <c r="BI131" s="144">
        <f t="shared" si="8"/>
        <v>0</v>
      </c>
      <c r="BJ131" s="17" t="s">
        <v>86</v>
      </c>
      <c r="BK131" s="144">
        <f t="shared" si="9"/>
        <v>0</v>
      </c>
      <c r="BL131" s="17" t="s">
        <v>183</v>
      </c>
      <c r="BM131" s="143" t="s">
        <v>6872</v>
      </c>
    </row>
    <row r="132" spans="2:65" s="1" customFormat="1" ht="24.2" customHeight="1">
      <c r="B132" s="32"/>
      <c r="C132" s="132" t="s">
        <v>310</v>
      </c>
      <c r="D132" s="132" t="s">
        <v>178</v>
      </c>
      <c r="E132" s="133" t="s">
        <v>6873</v>
      </c>
      <c r="F132" s="134" t="s">
        <v>6874</v>
      </c>
      <c r="G132" s="135" t="s">
        <v>298</v>
      </c>
      <c r="H132" s="136">
        <v>295</v>
      </c>
      <c r="I132" s="137"/>
      <c r="J132" s="138">
        <f t="shared" si="0"/>
        <v>0</v>
      </c>
      <c r="K132" s="134" t="s">
        <v>1</v>
      </c>
      <c r="L132" s="32"/>
      <c r="M132" s="139" t="s">
        <v>1</v>
      </c>
      <c r="N132" s="140" t="s">
        <v>43</v>
      </c>
      <c r="P132" s="141">
        <f t="shared" si="1"/>
        <v>0</v>
      </c>
      <c r="Q132" s="141">
        <v>0</v>
      </c>
      <c r="R132" s="141">
        <f t="shared" si="2"/>
        <v>0</v>
      </c>
      <c r="S132" s="141">
        <v>0</v>
      </c>
      <c r="T132" s="142">
        <f t="shared" si="3"/>
        <v>0</v>
      </c>
      <c r="AR132" s="143" t="s">
        <v>183</v>
      </c>
      <c r="AT132" s="143" t="s">
        <v>178</v>
      </c>
      <c r="AU132" s="143" t="s">
        <v>86</v>
      </c>
      <c r="AY132" s="17" t="s">
        <v>176</v>
      </c>
      <c r="BE132" s="144">
        <f t="shared" si="4"/>
        <v>0</v>
      </c>
      <c r="BF132" s="144">
        <f t="shared" si="5"/>
        <v>0</v>
      </c>
      <c r="BG132" s="144">
        <f t="shared" si="6"/>
        <v>0</v>
      </c>
      <c r="BH132" s="144">
        <f t="shared" si="7"/>
        <v>0</v>
      </c>
      <c r="BI132" s="144">
        <f t="shared" si="8"/>
        <v>0</v>
      </c>
      <c r="BJ132" s="17" t="s">
        <v>86</v>
      </c>
      <c r="BK132" s="144">
        <f t="shared" si="9"/>
        <v>0</v>
      </c>
      <c r="BL132" s="17" t="s">
        <v>183</v>
      </c>
      <c r="BM132" s="143" t="s">
        <v>6875</v>
      </c>
    </row>
    <row r="133" spans="2:65" s="1" customFormat="1" ht="24.2" customHeight="1">
      <c r="B133" s="32"/>
      <c r="C133" s="132" t="s">
        <v>314</v>
      </c>
      <c r="D133" s="132" t="s">
        <v>178</v>
      </c>
      <c r="E133" s="133" t="s">
        <v>6876</v>
      </c>
      <c r="F133" s="134" t="s">
        <v>6877</v>
      </c>
      <c r="G133" s="135" t="s">
        <v>298</v>
      </c>
      <c r="H133" s="136">
        <v>185</v>
      </c>
      <c r="I133" s="137"/>
      <c r="J133" s="138">
        <f t="shared" si="0"/>
        <v>0</v>
      </c>
      <c r="K133" s="134" t="s">
        <v>1</v>
      </c>
      <c r="L133" s="32"/>
      <c r="M133" s="139" t="s">
        <v>1</v>
      </c>
      <c r="N133" s="140" t="s">
        <v>43</v>
      </c>
      <c r="P133" s="141">
        <f t="shared" si="1"/>
        <v>0</v>
      </c>
      <c r="Q133" s="141">
        <v>0</v>
      </c>
      <c r="R133" s="141">
        <f t="shared" si="2"/>
        <v>0</v>
      </c>
      <c r="S133" s="141">
        <v>0</v>
      </c>
      <c r="T133" s="142">
        <f t="shared" si="3"/>
        <v>0</v>
      </c>
      <c r="AR133" s="143" t="s">
        <v>183</v>
      </c>
      <c r="AT133" s="143" t="s">
        <v>178</v>
      </c>
      <c r="AU133" s="143" t="s">
        <v>86</v>
      </c>
      <c r="AY133" s="17" t="s">
        <v>176</v>
      </c>
      <c r="BE133" s="144">
        <f t="shared" si="4"/>
        <v>0</v>
      </c>
      <c r="BF133" s="144">
        <f t="shared" si="5"/>
        <v>0</v>
      </c>
      <c r="BG133" s="144">
        <f t="shared" si="6"/>
        <v>0</v>
      </c>
      <c r="BH133" s="144">
        <f t="shared" si="7"/>
        <v>0</v>
      </c>
      <c r="BI133" s="144">
        <f t="shared" si="8"/>
        <v>0</v>
      </c>
      <c r="BJ133" s="17" t="s">
        <v>86</v>
      </c>
      <c r="BK133" s="144">
        <f t="shared" si="9"/>
        <v>0</v>
      </c>
      <c r="BL133" s="17" t="s">
        <v>183</v>
      </c>
      <c r="BM133" s="143" t="s">
        <v>6878</v>
      </c>
    </row>
    <row r="134" spans="2:65" s="1" customFormat="1" ht="24.2" customHeight="1">
      <c r="B134" s="32"/>
      <c r="C134" s="132" t="s">
        <v>319</v>
      </c>
      <c r="D134" s="132" t="s">
        <v>178</v>
      </c>
      <c r="E134" s="133" t="s">
        <v>6879</v>
      </c>
      <c r="F134" s="134" t="s">
        <v>6880</v>
      </c>
      <c r="G134" s="135" t="s">
        <v>298</v>
      </c>
      <c r="H134" s="136">
        <v>66</v>
      </c>
      <c r="I134" s="137"/>
      <c r="J134" s="138">
        <f t="shared" si="0"/>
        <v>0</v>
      </c>
      <c r="K134" s="134" t="s">
        <v>1</v>
      </c>
      <c r="L134" s="32"/>
      <c r="M134" s="139" t="s">
        <v>1</v>
      </c>
      <c r="N134" s="140" t="s">
        <v>43</v>
      </c>
      <c r="P134" s="141">
        <f t="shared" si="1"/>
        <v>0</v>
      </c>
      <c r="Q134" s="141">
        <v>0</v>
      </c>
      <c r="R134" s="141">
        <f t="shared" si="2"/>
        <v>0</v>
      </c>
      <c r="S134" s="141">
        <v>0</v>
      </c>
      <c r="T134" s="142">
        <f t="shared" si="3"/>
        <v>0</v>
      </c>
      <c r="AR134" s="143" t="s">
        <v>183</v>
      </c>
      <c r="AT134" s="143" t="s">
        <v>178</v>
      </c>
      <c r="AU134" s="143" t="s">
        <v>86</v>
      </c>
      <c r="AY134" s="17" t="s">
        <v>176</v>
      </c>
      <c r="BE134" s="144">
        <f t="shared" si="4"/>
        <v>0</v>
      </c>
      <c r="BF134" s="144">
        <f t="shared" si="5"/>
        <v>0</v>
      </c>
      <c r="BG134" s="144">
        <f t="shared" si="6"/>
        <v>0</v>
      </c>
      <c r="BH134" s="144">
        <f t="shared" si="7"/>
        <v>0</v>
      </c>
      <c r="BI134" s="144">
        <f t="shared" si="8"/>
        <v>0</v>
      </c>
      <c r="BJ134" s="17" t="s">
        <v>86</v>
      </c>
      <c r="BK134" s="144">
        <f t="shared" si="9"/>
        <v>0</v>
      </c>
      <c r="BL134" s="17" t="s">
        <v>183</v>
      </c>
      <c r="BM134" s="143" t="s">
        <v>6881</v>
      </c>
    </row>
    <row r="135" spans="2:65" s="1" customFormat="1" ht="24.2" customHeight="1">
      <c r="B135" s="32"/>
      <c r="C135" s="132" t="s">
        <v>325</v>
      </c>
      <c r="D135" s="132" t="s">
        <v>178</v>
      </c>
      <c r="E135" s="133" t="s">
        <v>6882</v>
      </c>
      <c r="F135" s="134" t="s">
        <v>6883</v>
      </c>
      <c r="G135" s="135" t="s">
        <v>298</v>
      </c>
      <c r="H135" s="136">
        <v>175</v>
      </c>
      <c r="I135" s="137"/>
      <c r="J135" s="138">
        <f t="shared" si="0"/>
        <v>0</v>
      </c>
      <c r="K135" s="134" t="s">
        <v>1</v>
      </c>
      <c r="L135" s="32"/>
      <c r="M135" s="139" t="s">
        <v>1</v>
      </c>
      <c r="N135" s="140" t="s">
        <v>43</v>
      </c>
      <c r="P135" s="141">
        <f t="shared" si="1"/>
        <v>0</v>
      </c>
      <c r="Q135" s="141">
        <v>0</v>
      </c>
      <c r="R135" s="141">
        <f t="shared" si="2"/>
        <v>0</v>
      </c>
      <c r="S135" s="141">
        <v>0</v>
      </c>
      <c r="T135" s="142">
        <f t="shared" si="3"/>
        <v>0</v>
      </c>
      <c r="AR135" s="143" t="s">
        <v>183</v>
      </c>
      <c r="AT135" s="143" t="s">
        <v>178</v>
      </c>
      <c r="AU135" s="143" t="s">
        <v>86</v>
      </c>
      <c r="AY135" s="17" t="s">
        <v>176</v>
      </c>
      <c r="BE135" s="144">
        <f t="shared" si="4"/>
        <v>0</v>
      </c>
      <c r="BF135" s="144">
        <f t="shared" si="5"/>
        <v>0</v>
      </c>
      <c r="BG135" s="144">
        <f t="shared" si="6"/>
        <v>0</v>
      </c>
      <c r="BH135" s="144">
        <f t="shared" si="7"/>
        <v>0</v>
      </c>
      <c r="BI135" s="144">
        <f t="shared" si="8"/>
        <v>0</v>
      </c>
      <c r="BJ135" s="17" t="s">
        <v>86</v>
      </c>
      <c r="BK135" s="144">
        <f t="shared" si="9"/>
        <v>0</v>
      </c>
      <c r="BL135" s="17" t="s">
        <v>183</v>
      </c>
      <c r="BM135" s="143" t="s">
        <v>6884</v>
      </c>
    </row>
    <row r="136" spans="2:65" s="1" customFormat="1" ht="55.5" customHeight="1">
      <c r="B136" s="32"/>
      <c r="C136" s="132" t="s">
        <v>329</v>
      </c>
      <c r="D136" s="132" t="s">
        <v>178</v>
      </c>
      <c r="E136" s="133" t="s">
        <v>6885</v>
      </c>
      <c r="F136" s="134" t="s">
        <v>6886</v>
      </c>
      <c r="G136" s="135" t="s">
        <v>4983</v>
      </c>
      <c r="H136" s="136">
        <v>66</v>
      </c>
      <c r="I136" s="137"/>
      <c r="J136" s="138">
        <f t="shared" si="0"/>
        <v>0</v>
      </c>
      <c r="K136" s="134" t="s">
        <v>1</v>
      </c>
      <c r="L136" s="32"/>
      <c r="M136" s="139" t="s">
        <v>1</v>
      </c>
      <c r="N136" s="140" t="s">
        <v>43</v>
      </c>
      <c r="P136" s="141">
        <f t="shared" si="1"/>
        <v>0</v>
      </c>
      <c r="Q136" s="141">
        <v>0</v>
      </c>
      <c r="R136" s="141">
        <f t="shared" si="2"/>
        <v>0</v>
      </c>
      <c r="S136" s="141">
        <v>0</v>
      </c>
      <c r="T136" s="142">
        <f t="shared" si="3"/>
        <v>0</v>
      </c>
      <c r="AR136" s="143" t="s">
        <v>183</v>
      </c>
      <c r="AT136" s="143" t="s">
        <v>178</v>
      </c>
      <c r="AU136" s="143" t="s">
        <v>86</v>
      </c>
      <c r="AY136" s="17" t="s">
        <v>176</v>
      </c>
      <c r="BE136" s="144">
        <f t="shared" si="4"/>
        <v>0</v>
      </c>
      <c r="BF136" s="144">
        <f t="shared" si="5"/>
        <v>0</v>
      </c>
      <c r="BG136" s="144">
        <f t="shared" si="6"/>
        <v>0</v>
      </c>
      <c r="BH136" s="144">
        <f t="shared" si="7"/>
        <v>0</v>
      </c>
      <c r="BI136" s="144">
        <f t="shared" si="8"/>
        <v>0</v>
      </c>
      <c r="BJ136" s="17" t="s">
        <v>86</v>
      </c>
      <c r="BK136" s="144">
        <f t="shared" si="9"/>
        <v>0</v>
      </c>
      <c r="BL136" s="17" t="s">
        <v>183</v>
      </c>
      <c r="BM136" s="143" t="s">
        <v>6887</v>
      </c>
    </row>
    <row r="137" spans="2:65" s="1" customFormat="1" ht="55.5" customHeight="1">
      <c r="B137" s="32"/>
      <c r="C137" s="132" t="s">
        <v>334</v>
      </c>
      <c r="D137" s="132" t="s">
        <v>178</v>
      </c>
      <c r="E137" s="133" t="s">
        <v>6888</v>
      </c>
      <c r="F137" s="134" t="s">
        <v>6889</v>
      </c>
      <c r="G137" s="135" t="s">
        <v>4983</v>
      </c>
      <c r="H137" s="136">
        <v>39</v>
      </c>
      <c r="I137" s="137"/>
      <c r="J137" s="138">
        <f t="shared" si="0"/>
        <v>0</v>
      </c>
      <c r="K137" s="134" t="s">
        <v>1</v>
      </c>
      <c r="L137" s="32"/>
      <c r="M137" s="139" t="s">
        <v>1</v>
      </c>
      <c r="N137" s="140" t="s">
        <v>43</v>
      </c>
      <c r="P137" s="141">
        <f t="shared" si="1"/>
        <v>0</v>
      </c>
      <c r="Q137" s="141">
        <v>0</v>
      </c>
      <c r="R137" s="141">
        <f t="shared" si="2"/>
        <v>0</v>
      </c>
      <c r="S137" s="141">
        <v>0</v>
      </c>
      <c r="T137" s="142">
        <f t="shared" si="3"/>
        <v>0</v>
      </c>
      <c r="AR137" s="143" t="s">
        <v>183</v>
      </c>
      <c r="AT137" s="143" t="s">
        <v>178</v>
      </c>
      <c r="AU137" s="143" t="s">
        <v>86</v>
      </c>
      <c r="AY137" s="17" t="s">
        <v>176</v>
      </c>
      <c r="BE137" s="144">
        <f t="shared" si="4"/>
        <v>0</v>
      </c>
      <c r="BF137" s="144">
        <f t="shared" si="5"/>
        <v>0</v>
      </c>
      <c r="BG137" s="144">
        <f t="shared" si="6"/>
        <v>0</v>
      </c>
      <c r="BH137" s="144">
        <f t="shared" si="7"/>
        <v>0</v>
      </c>
      <c r="BI137" s="144">
        <f t="shared" si="8"/>
        <v>0</v>
      </c>
      <c r="BJ137" s="17" t="s">
        <v>86</v>
      </c>
      <c r="BK137" s="144">
        <f t="shared" si="9"/>
        <v>0</v>
      </c>
      <c r="BL137" s="17" t="s">
        <v>183</v>
      </c>
      <c r="BM137" s="143" t="s">
        <v>6890</v>
      </c>
    </row>
    <row r="138" spans="2:65" s="1" customFormat="1" ht="55.5" customHeight="1">
      <c r="B138" s="32"/>
      <c r="C138" s="132" t="s">
        <v>339</v>
      </c>
      <c r="D138" s="132" t="s">
        <v>178</v>
      </c>
      <c r="E138" s="133" t="s">
        <v>6891</v>
      </c>
      <c r="F138" s="134" t="s">
        <v>6892</v>
      </c>
      <c r="G138" s="135" t="s">
        <v>4983</v>
      </c>
      <c r="H138" s="136">
        <v>54</v>
      </c>
      <c r="I138" s="137"/>
      <c r="J138" s="138">
        <f t="shared" si="0"/>
        <v>0</v>
      </c>
      <c r="K138" s="134" t="s">
        <v>1</v>
      </c>
      <c r="L138" s="32"/>
      <c r="M138" s="139" t="s">
        <v>1</v>
      </c>
      <c r="N138" s="140" t="s">
        <v>43</v>
      </c>
      <c r="P138" s="141">
        <f t="shared" si="1"/>
        <v>0</v>
      </c>
      <c r="Q138" s="141">
        <v>0</v>
      </c>
      <c r="R138" s="141">
        <f t="shared" si="2"/>
        <v>0</v>
      </c>
      <c r="S138" s="141">
        <v>0</v>
      </c>
      <c r="T138" s="142">
        <f t="shared" si="3"/>
        <v>0</v>
      </c>
      <c r="AR138" s="143" t="s">
        <v>183</v>
      </c>
      <c r="AT138" s="143" t="s">
        <v>178</v>
      </c>
      <c r="AU138" s="143" t="s">
        <v>86</v>
      </c>
      <c r="AY138" s="17" t="s">
        <v>176</v>
      </c>
      <c r="BE138" s="144">
        <f t="shared" si="4"/>
        <v>0</v>
      </c>
      <c r="BF138" s="144">
        <f t="shared" si="5"/>
        <v>0</v>
      </c>
      <c r="BG138" s="144">
        <f t="shared" si="6"/>
        <v>0</v>
      </c>
      <c r="BH138" s="144">
        <f t="shared" si="7"/>
        <v>0</v>
      </c>
      <c r="BI138" s="144">
        <f t="shared" si="8"/>
        <v>0</v>
      </c>
      <c r="BJ138" s="17" t="s">
        <v>86</v>
      </c>
      <c r="BK138" s="144">
        <f t="shared" si="9"/>
        <v>0</v>
      </c>
      <c r="BL138" s="17" t="s">
        <v>183</v>
      </c>
      <c r="BM138" s="143" t="s">
        <v>6893</v>
      </c>
    </row>
    <row r="139" spans="2:65" s="1" customFormat="1" ht="16.5" customHeight="1">
      <c r="B139" s="32"/>
      <c r="C139" s="132" t="s">
        <v>7</v>
      </c>
      <c r="D139" s="132" t="s">
        <v>178</v>
      </c>
      <c r="E139" s="133" t="s">
        <v>6894</v>
      </c>
      <c r="F139" s="134" t="s">
        <v>6895</v>
      </c>
      <c r="G139" s="135" t="s">
        <v>4983</v>
      </c>
      <c r="H139" s="136">
        <v>87</v>
      </c>
      <c r="I139" s="137"/>
      <c r="J139" s="138">
        <f t="shared" si="0"/>
        <v>0</v>
      </c>
      <c r="K139" s="134" t="s">
        <v>1</v>
      </c>
      <c r="L139" s="32"/>
      <c r="M139" s="139" t="s">
        <v>1</v>
      </c>
      <c r="N139" s="140" t="s">
        <v>43</v>
      </c>
      <c r="P139" s="141">
        <f t="shared" si="1"/>
        <v>0</v>
      </c>
      <c r="Q139" s="141">
        <v>0</v>
      </c>
      <c r="R139" s="141">
        <f t="shared" si="2"/>
        <v>0</v>
      </c>
      <c r="S139" s="141">
        <v>0</v>
      </c>
      <c r="T139" s="142">
        <f t="shared" si="3"/>
        <v>0</v>
      </c>
      <c r="AR139" s="143" t="s">
        <v>183</v>
      </c>
      <c r="AT139" s="143" t="s">
        <v>178</v>
      </c>
      <c r="AU139" s="143" t="s">
        <v>86</v>
      </c>
      <c r="AY139" s="17" t="s">
        <v>176</v>
      </c>
      <c r="BE139" s="144">
        <f t="shared" si="4"/>
        <v>0</v>
      </c>
      <c r="BF139" s="144">
        <f t="shared" si="5"/>
        <v>0</v>
      </c>
      <c r="BG139" s="144">
        <f t="shared" si="6"/>
        <v>0</v>
      </c>
      <c r="BH139" s="144">
        <f t="shared" si="7"/>
        <v>0</v>
      </c>
      <c r="BI139" s="144">
        <f t="shared" si="8"/>
        <v>0</v>
      </c>
      <c r="BJ139" s="17" t="s">
        <v>86</v>
      </c>
      <c r="BK139" s="144">
        <f t="shared" si="9"/>
        <v>0</v>
      </c>
      <c r="BL139" s="17" t="s">
        <v>183</v>
      </c>
      <c r="BM139" s="143" t="s">
        <v>6896</v>
      </c>
    </row>
    <row r="140" spans="2:65" s="1" customFormat="1" ht="16.5" customHeight="1">
      <c r="B140" s="32"/>
      <c r="C140" s="132" t="s">
        <v>348</v>
      </c>
      <c r="D140" s="132" t="s">
        <v>178</v>
      </c>
      <c r="E140" s="133" t="s">
        <v>6897</v>
      </c>
      <c r="F140" s="134" t="s">
        <v>6898</v>
      </c>
      <c r="G140" s="135" t="s">
        <v>4983</v>
      </c>
      <c r="H140" s="136">
        <v>67</v>
      </c>
      <c r="I140" s="137"/>
      <c r="J140" s="138">
        <f t="shared" si="0"/>
        <v>0</v>
      </c>
      <c r="K140" s="134" t="s">
        <v>1</v>
      </c>
      <c r="L140" s="32"/>
      <c r="M140" s="139" t="s">
        <v>1</v>
      </c>
      <c r="N140" s="140" t="s">
        <v>43</v>
      </c>
      <c r="P140" s="141">
        <f t="shared" si="1"/>
        <v>0</v>
      </c>
      <c r="Q140" s="141">
        <v>0</v>
      </c>
      <c r="R140" s="141">
        <f t="shared" si="2"/>
        <v>0</v>
      </c>
      <c r="S140" s="141">
        <v>0</v>
      </c>
      <c r="T140" s="142">
        <f t="shared" si="3"/>
        <v>0</v>
      </c>
      <c r="AR140" s="143" t="s">
        <v>183</v>
      </c>
      <c r="AT140" s="143" t="s">
        <v>178</v>
      </c>
      <c r="AU140" s="143" t="s">
        <v>86</v>
      </c>
      <c r="AY140" s="17" t="s">
        <v>176</v>
      </c>
      <c r="BE140" s="144">
        <f t="shared" si="4"/>
        <v>0</v>
      </c>
      <c r="BF140" s="144">
        <f t="shared" si="5"/>
        <v>0</v>
      </c>
      <c r="BG140" s="144">
        <f t="shared" si="6"/>
        <v>0</v>
      </c>
      <c r="BH140" s="144">
        <f t="shared" si="7"/>
        <v>0</v>
      </c>
      <c r="BI140" s="144">
        <f t="shared" si="8"/>
        <v>0</v>
      </c>
      <c r="BJ140" s="17" t="s">
        <v>86</v>
      </c>
      <c r="BK140" s="144">
        <f t="shared" si="9"/>
        <v>0</v>
      </c>
      <c r="BL140" s="17" t="s">
        <v>183</v>
      </c>
      <c r="BM140" s="143" t="s">
        <v>6899</v>
      </c>
    </row>
    <row r="141" spans="2:65" s="1" customFormat="1" ht="16.5" customHeight="1">
      <c r="B141" s="32"/>
      <c r="C141" s="132" t="s">
        <v>352</v>
      </c>
      <c r="D141" s="132" t="s">
        <v>178</v>
      </c>
      <c r="E141" s="133" t="s">
        <v>6900</v>
      </c>
      <c r="F141" s="134" t="s">
        <v>6901</v>
      </c>
      <c r="G141" s="135" t="s">
        <v>4983</v>
      </c>
      <c r="H141" s="136">
        <v>14</v>
      </c>
      <c r="I141" s="137"/>
      <c r="J141" s="138">
        <f t="shared" si="0"/>
        <v>0</v>
      </c>
      <c r="K141" s="134" t="s">
        <v>1</v>
      </c>
      <c r="L141" s="32"/>
      <c r="M141" s="139" t="s">
        <v>1</v>
      </c>
      <c r="N141" s="140" t="s">
        <v>43</v>
      </c>
      <c r="P141" s="141">
        <f t="shared" si="1"/>
        <v>0</v>
      </c>
      <c r="Q141" s="141">
        <v>0</v>
      </c>
      <c r="R141" s="141">
        <f t="shared" si="2"/>
        <v>0</v>
      </c>
      <c r="S141" s="141">
        <v>0</v>
      </c>
      <c r="T141" s="142">
        <f t="shared" si="3"/>
        <v>0</v>
      </c>
      <c r="AR141" s="143" t="s">
        <v>183</v>
      </c>
      <c r="AT141" s="143" t="s">
        <v>178</v>
      </c>
      <c r="AU141" s="143" t="s">
        <v>86</v>
      </c>
      <c r="AY141" s="17" t="s">
        <v>176</v>
      </c>
      <c r="BE141" s="144">
        <f t="shared" si="4"/>
        <v>0</v>
      </c>
      <c r="BF141" s="144">
        <f t="shared" si="5"/>
        <v>0</v>
      </c>
      <c r="BG141" s="144">
        <f t="shared" si="6"/>
        <v>0</v>
      </c>
      <c r="BH141" s="144">
        <f t="shared" si="7"/>
        <v>0</v>
      </c>
      <c r="BI141" s="144">
        <f t="shared" si="8"/>
        <v>0</v>
      </c>
      <c r="BJ141" s="17" t="s">
        <v>86</v>
      </c>
      <c r="BK141" s="144">
        <f t="shared" si="9"/>
        <v>0</v>
      </c>
      <c r="BL141" s="17" t="s">
        <v>183</v>
      </c>
      <c r="BM141" s="143" t="s">
        <v>6902</v>
      </c>
    </row>
    <row r="142" spans="2:65" s="1" customFormat="1" ht="16.5" customHeight="1">
      <c r="B142" s="32"/>
      <c r="C142" s="132" t="s">
        <v>358</v>
      </c>
      <c r="D142" s="132" t="s">
        <v>178</v>
      </c>
      <c r="E142" s="133" t="s">
        <v>6903</v>
      </c>
      <c r="F142" s="134" t="s">
        <v>6904</v>
      </c>
      <c r="G142" s="135" t="s">
        <v>4983</v>
      </c>
      <c r="H142" s="136">
        <v>6</v>
      </c>
      <c r="I142" s="137"/>
      <c r="J142" s="138">
        <f t="shared" si="0"/>
        <v>0</v>
      </c>
      <c r="K142" s="134" t="s">
        <v>1</v>
      </c>
      <c r="L142" s="32"/>
      <c r="M142" s="139" t="s">
        <v>1</v>
      </c>
      <c r="N142" s="140" t="s">
        <v>43</v>
      </c>
      <c r="P142" s="141">
        <f t="shared" si="1"/>
        <v>0</v>
      </c>
      <c r="Q142" s="141">
        <v>0</v>
      </c>
      <c r="R142" s="141">
        <f t="shared" si="2"/>
        <v>0</v>
      </c>
      <c r="S142" s="141">
        <v>0</v>
      </c>
      <c r="T142" s="142">
        <f t="shared" si="3"/>
        <v>0</v>
      </c>
      <c r="AR142" s="143" t="s">
        <v>183</v>
      </c>
      <c r="AT142" s="143" t="s">
        <v>178</v>
      </c>
      <c r="AU142" s="143" t="s">
        <v>86</v>
      </c>
      <c r="AY142" s="17" t="s">
        <v>176</v>
      </c>
      <c r="BE142" s="144">
        <f t="shared" si="4"/>
        <v>0</v>
      </c>
      <c r="BF142" s="144">
        <f t="shared" si="5"/>
        <v>0</v>
      </c>
      <c r="BG142" s="144">
        <f t="shared" si="6"/>
        <v>0</v>
      </c>
      <c r="BH142" s="144">
        <f t="shared" si="7"/>
        <v>0</v>
      </c>
      <c r="BI142" s="144">
        <f t="shared" si="8"/>
        <v>0</v>
      </c>
      <c r="BJ142" s="17" t="s">
        <v>86</v>
      </c>
      <c r="BK142" s="144">
        <f t="shared" si="9"/>
        <v>0</v>
      </c>
      <c r="BL142" s="17" t="s">
        <v>183</v>
      </c>
      <c r="BM142" s="143" t="s">
        <v>6905</v>
      </c>
    </row>
    <row r="143" spans="2:65" s="1" customFormat="1" ht="16.5" customHeight="1">
      <c r="B143" s="32"/>
      <c r="C143" s="132" t="s">
        <v>362</v>
      </c>
      <c r="D143" s="132" t="s">
        <v>178</v>
      </c>
      <c r="E143" s="133" t="s">
        <v>6906</v>
      </c>
      <c r="F143" s="134" t="s">
        <v>6907</v>
      </c>
      <c r="G143" s="135" t="s">
        <v>181</v>
      </c>
      <c r="H143" s="136">
        <v>33</v>
      </c>
      <c r="I143" s="137"/>
      <c r="J143" s="138">
        <f t="shared" si="0"/>
        <v>0</v>
      </c>
      <c r="K143" s="134" t="s">
        <v>1</v>
      </c>
      <c r="L143" s="32"/>
      <c r="M143" s="139" t="s">
        <v>1</v>
      </c>
      <c r="N143" s="140" t="s">
        <v>43</v>
      </c>
      <c r="P143" s="141">
        <f t="shared" si="1"/>
        <v>0</v>
      </c>
      <c r="Q143" s="141">
        <v>0</v>
      </c>
      <c r="R143" s="141">
        <f t="shared" si="2"/>
        <v>0</v>
      </c>
      <c r="S143" s="141">
        <v>0</v>
      </c>
      <c r="T143" s="142">
        <f t="shared" si="3"/>
        <v>0</v>
      </c>
      <c r="AR143" s="143" t="s">
        <v>183</v>
      </c>
      <c r="AT143" s="143" t="s">
        <v>178</v>
      </c>
      <c r="AU143" s="143" t="s">
        <v>86</v>
      </c>
      <c r="AY143" s="17" t="s">
        <v>176</v>
      </c>
      <c r="BE143" s="144">
        <f t="shared" si="4"/>
        <v>0</v>
      </c>
      <c r="BF143" s="144">
        <f t="shared" si="5"/>
        <v>0</v>
      </c>
      <c r="BG143" s="144">
        <f t="shared" si="6"/>
        <v>0</v>
      </c>
      <c r="BH143" s="144">
        <f t="shared" si="7"/>
        <v>0</v>
      </c>
      <c r="BI143" s="144">
        <f t="shared" si="8"/>
        <v>0</v>
      </c>
      <c r="BJ143" s="17" t="s">
        <v>86</v>
      </c>
      <c r="BK143" s="144">
        <f t="shared" si="9"/>
        <v>0</v>
      </c>
      <c r="BL143" s="17" t="s">
        <v>183</v>
      </c>
      <c r="BM143" s="143" t="s">
        <v>6908</v>
      </c>
    </row>
    <row r="144" spans="2:65" s="1" customFormat="1" ht="37.9" customHeight="1">
      <c r="B144" s="32"/>
      <c r="C144" s="132" t="s">
        <v>370</v>
      </c>
      <c r="D144" s="132" t="s">
        <v>178</v>
      </c>
      <c r="E144" s="133" t="s">
        <v>6909</v>
      </c>
      <c r="F144" s="134" t="s">
        <v>6910</v>
      </c>
      <c r="G144" s="135" t="s">
        <v>181</v>
      </c>
      <c r="H144" s="136">
        <v>240</v>
      </c>
      <c r="I144" s="137"/>
      <c r="J144" s="138">
        <f t="shared" si="0"/>
        <v>0</v>
      </c>
      <c r="K144" s="134" t="s">
        <v>1</v>
      </c>
      <c r="L144" s="32"/>
      <c r="M144" s="139" t="s">
        <v>1</v>
      </c>
      <c r="N144" s="140" t="s">
        <v>43</v>
      </c>
      <c r="P144" s="141">
        <f t="shared" si="1"/>
        <v>0</v>
      </c>
      <c r="Q144" s="141">
        <v>0</v>
      </c>
      <c r="R144" s="141">
        <f t="shared" si="2"/>
        <v>0</v>
      </c>
      <c r="S144" s="141">
        <v>0</v>
      </c>
      <c r="T144" s="142">
        <f t="shared" si="3"/>
        <v>0</v>
      </c>
      <c r="AR144" s="143" t="s">
        <v>183</v>
      </c>
      <c r="AT144" s="143" t="s">
        <v>178</v>
      </c>
      <c r="AU144" s="143" t="s">
        <v>86</v>
      </c>
      <c r="AY144" s="17" t="s">
        <v>176</v>
      </c>
      <c r="BE144" s="144">
        <f t="shared" si="4"/>
        <v>0</v>
      </c>
      <c r="BF144" s="144">
        <f t="shared" si="5"/>
        <v>0</v>
      </c>
      <c r="BG144" s="144">
        <f t="shared" si="6"/>
        <v>0</v>
      </c>
      <c r="BH144" s="144">
        <f t="shared" si="7"/>
        <v>0</v>
      </c>
      <c r="BI144" s="144">
        <f t="shared" si="8"/>
        <v>0</v>
      </c>
      <c r="BJ144" s="17" t="s">
        <v>86</v>
      </c>
      <c r="BK144" s="144">
        <f t="shared" si="9"/>
        <v>0</v>
      </c>
      <c r="BL144" s="17" t="s">
        <v>183</v>
      </c>
      <c r="BM144" s="143" t="s">
        <v>6911</v>
      </c>
    </row>
    <row r="145" spans="2:65" s="1" customFormat="1" ht="37.9" customHeight="1">
      <c r="B145" s="32"/>
      <c r="C145" s="132" t="s">
        <v>376</v>
      </c>
      <c r="D145" s="132" t="s">
        <v>178</v>
      </c>
      <c r="E145" s="133" t="s">
        <v>6912</v>
      </c>
      <c r="F145" s="134" t="s">
        <v>6913</v>
      </c>
      <c r="G145" s="135" t="s">
        <v>181</v>
      </c>
      <c r="H145" s="136">
        <v>1393</v>
      </c>
      <c r="I145" s="137"/>
      <c r="J145" s="138">
        <f t="shared" si="0"/>
        <v>0</v>
      </c>
      <c r="K145" s="134" t="s">
        <v>1</v>
      </c>
      <c r="L145" s="32"/>
      <c r="M145" s="139" t="s">
        <v>1</v>
      </c>
      <c r="N145" s="140" t="s">
        <v>43</v>
      </c>
      <c r="P145" s="141">
        <f t="shared" si="1"/>
        <v>0</v>
      </c>
      <c r="Q145" s="141">
        <v>0</v>
      </c>
      <c r="R145" s="141">
        <f t="shared" si="2"/>
        <v>0</v>
      </c>
      <c r="S145" s="141">
        <v>0</v>
      </c>
      <c r="T145" s="142">
        <f t="shared" si="3"/>
        <v>0</v>
      </c>
      <c r="AR145" s="143" t="s">
        <v>183</v>
      </c>
      <c r="AT145" s="143" t="s">
        <v>178</v>
      </c>
      <c r="AU145" s="143" t="s">
        <v>86</v>
      </c>
      <c r="AY145" s="17" t="s">
        <v>176</v>
      </c>
      <c r="BE145" s="144">
        <f t="shared" si="4"/>
        <v>0</v>
      </c>
      <c r="BF145" s="144">
        <f t="shared" si="5"/>
        <v>0</v>
      </c>
      <c r="BG145" s="144">
        <f t="shared" si="6"/>
        <v>0</v>
      </c>
      <c r="BH145" s="144">
        <f t="shared" si="7"/>
        <v>0</v>
      </c>
      <c r="BI145" s="144">
        <f t="shared" si="8"/>
        <v>0</v>
      </c>
      <c r="BJ145" s="17" t="s">
        <v>86</v>
      </c>
      <c r="BK145" s="144">
        <f t="shared" si="9"/>
        <v>0</v>
      </c>
      <c r="BL145" s="17" t="s">
        <v>183</v>
      </c>
      <c r="BM145" s="143" t="s">
        <v>6914</v>
      </c>
    </row>
    <row r="146" spans="2:65" s="1" customFormat="1" ht="16.5" customHeight="1">
      <c r="B146" s="32"/>
      <c r="C146" s="132" t="s">
        <v>380</v>
      </c>
      <c r="D146" s="132" t="s">
        <v>178</v>
      </c>
      <c r="E146" s="133" t="s">
        <v>6915</v>
      </c>
      <c r="F146" s="134" t="s">
        <v>6916</v>
      </c>
      <c r="G146" s="135" t="s">
        <v>181</v>
      </c>
      <c r="H146" s="136">
        <v>1102</v>
      </c>
      <c r="I146" s="137"/>
      <c r="J146" s="138">
        <f t="shared" si="0"/>
        <v>0</v>
      </c>
      <c r="K146" s="134" t="s">
        <v>1</v>
      </c>
      <c r="L146" s="32"/>
      <c r="M146" s="139" t="s">
        <v>1</v>
      </c>
      <c r="N146" s="140" t="s">
        <v>43</v>
      </c>
      <c r="P146" s="141">
        <f t="shared" si="1"/>
        <v>0</v>
      </c>
      <c r="Q146" s="141">
        <v>0</v>
      </c>
      <c r="R146" s="141">
        <f t="shared" si="2"/>
        <v>0</v>
      </c>
      <c r="S146" s="141">
        <v>0</v>
      </c>
      <c r="T146" s="142">
        <f t="shared" si="3"/>
        <v>0</v>
      </c>
      <c r="AR146" s="143" t="s">
        <v>183</v>
      </c>
      <c r="AT146" s="143" t="s">
        <v>178</v>
      </c>
      <c r="AU146" s="143" t="s">
        <v>86</v>
      </c>
      <c r="AY146" s="17" t="s">
        <v>176</v>
      </c>
      <c r="BE146" s="144">
        <f t="shared" si="4"/>
        <v>0</v>
      </c>
      <c r="BF146" s="144">
        <f t="shared" si="5"/>
        <v>0</v>
      </c>
      <c r="BG146" s="144">
        <f t="shared" si="6"/>
        <v>0</v>
      </c>
      <c r="BH146" s="144">
        <f t="shared" si="7"/>
        <v>0</v>
      </c>
      <c r="BI146" s="144">
        <f t="shared" si="8"/>
        <v>0</v>
      </c>
      <c r="BJ146" s="17" t="s">
        <v>86</v>
      </c>
      <c r="BK146" s="144">
        <f t="shared" si="9"/>
        <v>0</v>
      </c>
      <c r="BL146" s="17" t="s">
        <v>183</v>
      </c>
      <c r="BM146" s="143" t="s">
        <v>6917</v>
      </c>
    </row>
    <row r="147" spans="2:65" s="1" customFormat="1" ht="33" customHeight="1">
      <c r="B147" s="32"/>
      <c r="C147" s="132" t="s">
        <v>384</v>
      </c>
      <c r="D147" s="132" t="s">
        <v>178</v>
      </c>
      <c r="E147" s="133" t="s">
        <v>6918</v>
      </c>
      <c r="F147" s="134" t="s">
        <v>6919</v>
      </c>
      <c r="G147" s="135" t="s">
        <v>181</v>
      </c>
      <c r="H147" s="136">
        <v>49</v>
      </c>
      <c r="I147" s="137"/>
      <c r="J147" s="138">
        <f t="shared" si="0"/>
        <v>0</v>
      </c>
      <c r="K147" s="134" t="s">
        <v>1</v>
      </c>
      <c r="L147" s="32"/>
      <c r="M147" s="139" t="s">
        <v>1</v>
      </c>
      <c r="N147" s="140" t="s">
        <v>43</v>
      </c>
      <c r="P147" s="141">
        <f t="shared" si="1"/>
        <v>0</v>
      </c>
      <c r="Q147" s="141">
        <v>0</v>
      </c>
      <c r="R147" s="141">
        <f t="shared" si="2"/>
        <v>0</v>
      </c>
      <c r="S147" s="141">
        <v>0</v>
      </c>
      <c r="T147" s="142">
        <f t="shared" si="3"/>
        <v>0</v>
      </c>
      <c r="AR147" s="143" t="s">
        <v>183</v>
      </c>
      <c r="AT147" s="143" t="s">
        <v>178</v>
      </c>
      <c r="AU147" s="143" t="s">
        <v>86</v>
      </c>
      <c r="AY147" s="17" t="s">
        <v>176</v>
      </c>
      <c r="BE147" s="144">
        <f t="shared" si="4"/>
        <v>0</v>
      </c>
      <c r="BF147" s="144">
        <f t="shared" si="5"/>
        <v>0</v>
      </c>
      <c r="BG147" s="144">
        <f t="shared" si="6"/>
        <v>0</v>
      </c>
      <c r="BH147" s="144">
        <f t="shared" si="7"/>
        <v>0</v>
      </c>
      <c r="BI147" s="144">
        <f t="shared" si="8"/>
        <v>0</v>
      </c>
      <c r="BJ147" s="17" t="s">
        <v>86</v>
      </c>
      <c r="BK147" s="144">
        <f t="shared" si="9"/>
        <v>0</v>
      </c>
      <c r="BL147" s="17" t="s">
        <v>183</v>
      </c>
      <c r="BM147" s="143" t="s">
        <v>6920</v>
      </c>
    </row>
    <row r="148" spans="2:65" s="1" customFormat="1" ht="24.2" customHeight="1">
      <c r="B148" s="32"/>
      <c r="C148" s="132" t="s">
        <v>388</v>
      </c>
      <c r="D148" s="132" t="s">
        <v>178</v>
      </c>
      <c r="E148" s="133" t="s">
        <v>6921</v>
      </c>
      <c r="F148" s="134" t="s">
        <v>6922</v>
      </c>
      <c r="G148" s="135" t="s">
        <v>4983</v>
      </c>
      <c r="H148" s="136">
        <v>1</v>
      </c>
      <c r="I148" s="137"/>
      <c r="J148" s="138">
        <f t="shared" si="0"/>
        <v>0</v>
      </c>
      <c r="K148" s="134" t="s">
        <v>1</v>
      </c>
      <c r="L148" s="32"/>
      <c r="M148" s="139" t="s">
        <v>1</v>
      </c>
      <c r="N148" s="140" t="s">
        <v>43</v>
      </c>
      <c r="P148" s="141">
        <f t="shared" si="1"/>
        <v>0</v>
      </c>
      <c r="Q148" s="141">
        <v>0</v>
      </c>
      <c r="R148" s="141">
        <f t="shared" si="2"/>
        <v>0</v>
      </c>
      <c r="S148" s="141">
        <v>0</v>
      </c>
      <c r="T148" s="142">
        <f t="shared" si="3"/>
        <v>0</v>
      </c>
      <c r="AR148" s="143" t="s">
        <v>183</v>
      </c>
      <c r="AT148" s="143" t="s">
        <v>178</v>
      </c>
      <c r="AU148" s="143" t="s">
        <v>86</v>
      </c>
      <c r="AY148" s="17" t="s">
        <v>176</v>
      </c>
      <c r="BE148" s="144">
        <f t="shared" si="4"/>
        <v>0</v>
      </c>
      <c r="BF148" s="144">
        <f t="shared" si="5"/>
        <v>0</v>
      </c>
      <c r="BG148" s="144">
        <f t="shared" si="6"/>
        <v>0</v>
      </c>
      <c r="BH148" s="144">
        <f t="shared" si="7"/>
        <v>0</v>
      </c>
      <c r="BI148" s="144">
        <f t="shared" si="8"/>
        <v>0</v>
      </c>
      <c r="BJ148" s="17" t="s">
        <v>86</v>
      </c>
      <c r="BK148" s="144">
        <f t="shared" si="9"/>
        <v>0</v>
      </c>
      <c r="BL148" s="17" t="s">
        <v>183</v>
      </c>
      <c r="BM148" s="143" t="s">
        <v>6923</v>
      </c>
    </row>
    <row r="149" spans="2:65" s="1" customFormat="1" ht="409.5">
      <c r="B149" s="32"/>
      <c r="D149" s="146" t="s">
        <v>234</v>
      </c>
      <c r="F149" s="173" t="s">
        <v>6924</v>
      </c>
      <c r="I149" s="174"/>
      <c r="L149" s="32"/>
      <c r="M149" s="175"/>
      <c r="T149" s="56"/>
      <c r="AT149" s="17" t="s">
        <v>234</v>
      </c>
      <c r="AU149" s="17" t="s">
        <v>86</v>
      </c>
    </row>
    <row r="150" spans="2:65" s="1" customFormat="1" ht="76.349999999999994" customHeight="1">
      <c r="B150" s="32"/>
      <c r="C150" s="132" t="s">
        <v>393</v>
      </c>
      <c r="D150" s="132" t="s">
        <v>178</v>
      </c>
      <c r="E150" s="133" t="s">
        <v>6925</v>
      </c>
      <c r="F150" s="134" t="s">
        <v>6926</v>
      </c>
      <c r="G150" s="135" t="s">
        <v>4983</v>
      </c>
      <c r="H150" s="136">
        <v>3</v>
      </c>
      <c r="I150" s="137"/>
      <c r="J150" s="138">
        <f>ROUND(I150*H150,2)</f>
        <v>0</v>
      </c>
      <c r="K150" s="134" t="s">
        <v>1</v>
      </c>
      <c r="L150" s="32"/>
      <c r="M150" s="139" t="s">
        <v>1</v>
      </c>
      <c r="N150" s="140" t="s">
        <v>43</v>
      </c>
      <c r="P150" s="141">
        <f>O150*H150</f>
        <v>0</v>
      </c>
      <c r="Q150" s="141">
        <v>0</v>
      </c>
      <c r="R150" s="141">
        <f>Q150*H150</f>
        <v>0</v>
      </c>
      <c r="S150" s="141">
        <v>0</v>
      </c>
      <c r="T150" s="142">
        <f>S150*H150</f>
        <v>0</v>
      </c>
      <c r="AR150" s="143" t="s">
        <v>183</v>
      </c>
      <c r="AT150" s="143" t="s">
        <v>178</v>
      </c>
      <c r="AU150" s="143" t="s">
        <v>86</v>
      </c>
      <c r="AY150" s="17" t="s">
        <v>176</v>
      </c>
      <c r="BE150" s="144">
        <f>IF(N150="základní",J150,0)</f>
        <v>0</v>
      </c>
      <c r="BF150" s="144">
        <f>IF(N150="snížená",J150,0)</f>
        <v>0</v>
      </c>
      <c r="BG150" s="144">
        <f>IF(N150="zákl. přenesená",J150,0)</f>
        <v>0</v>
      </c>
      <c r="BH150" s="144">
        <f>IF(N150="sníž. přenesená",J150,0)</f>
        <v>0</v>
      </c>
      <c r="BI150" s="144">
        <f>IF(N150="nulová",J150,0)</f>
        <v>0</v>
      </c>
      <c r="BJ150" s="17" t="s">
        <v>86</v>
      </c>
      <c r="BK150" s="144">
        <f>ROUND(I150*H150,2)</f>
        <v>0</v>
      </c>
      <c r="BL150" s="17" t="s">
        <v>183</v>
      </c>
      <c r="BM150" s="143" t="s">
        <v>6927</v>
      </c>
    </row>
    <row r="151" spans="2:65" s="1" customFormat="1" ht="136.5">
      <c r="B151" s="32"/>
      <c r="D151" s="146" t="s">
        <v>234</v>
      </c>
      <c r="F151" s="173" t="s">
        <v>6928</v>
      </c>
      <c r="I151" s="174"/>
      <c r="L151" s="32"/>
      <c r="M151" s="175"/>
      <c r="T151" s="56"/>
      <c r="AT151" s="17" t="s">
        <v>234</v>
      </c>
      <c r="AU151" s="17" t="s">
        <v>86</v>
      </c>
    </row>
    <row r="152" spans="2:65" s="1" customFormat="1" ht="76.349999999999994" customHeight="1">
      <c r="B152" s="32"/>
      <c r="C152" s="132" t="s">
        <v>398</v>
      </c>
      <c r="D152" s="132" t="s">
        <v>178</v>
      </c>
      <c r="E152" s="133" t="s">
        <v>6929</v>
      </c>
      <c r="F152" s="134" t="s">
        <v>6926</v>
      </c>
      <c r="G152" s="135" t="s">
        <v>4983</v>
      </c>
      <c r="H152" s="136">
        <v>8</v>
      </c>
      <c r="I152" s="137"/>
      <c r="J152" s="138">
        <f>ROUND(I152*H152,2)</f>
        <v>0</v>
      </c>
      <c r="K152" s="134" t="s">
        <v>1</v>
      </c>
      <c r="L152" s="32"/>
      <c r="M152" s="139" t="s">
        <v>1</v>
      </c>
      <c r="N152" s="140" t="s">
        <v>43</v>
      </c>
      <c r="P152" s="141">
        <f>O152*H152</f>
        <v>0</v>
      </c>
      <c r="Q152" s="141">
        <v>0</v>
      </c>
      <c r="R152" s="141">
        <f>Q152*H152</f>
        <v>0</v>
      </c>
      <c r="S152" s="141">
        <v>0</v>
      </c>
      <c r="T152" s="142">
        <f>S152*H152</f>
        <v>0</v>
      </c>
      <c r="AR152" s="143" t="s">
        <v>183</v>
      </c>
      <c r="AT152" s="143" t="s">
        <v>178</v>
      </c>
      <c r="AU152" s="143" t="s">
        <v>86</v>
      </c>
      <c r="AY152" s="17" t="s">
        <v>176</v>
      </c>
      <c r="BE152" s="144">
        <f>IF(N152="základní",J152,0)</f>
        <v>0</v>
      </c>
      <c r="BF152" s="144">
        <f>IF(N152="snížená",J152,0)</f>
        <v>0</v>
      </c>
      <c r="BG152" s="144">
        <f>IF(N152="zákl. přenesená",J152,0)</f>
        <v>0</v>
      </c>
      <c r="BH152" s="144">
        <f>IF(N152="sníž. přenesená",J152,0)</f>
        <v>0</v>
      </c>
      <c r="BI152" s="144">
        <f>IF(N152="nulová",J152,0)</f>
        <v>0</v>
      </c>
      <c r="BJ152" s="17" t="s">
        <v>86</v>
      </c>
      <c r="BK152" s="144">
        <f>ROUND(I152*H152,2)</f>
        <v>0</v>
      </c>
      <c r="BL152" s="17" t="s">
        <v>183</v>
      </c>
      <c r="BM152" s="143" t="s">
        <v>6930</v>
      </c>
    </row>
    <row r="153" spans="2:65" s="1" customFormat="1" ht="136.5">
      <c r="B153" s="32"/>
      <c r="D153" s="146" t="s">
        <v>234</v>
      </c>
      <c r="F153" s="173" t="s">
        <v>6931</v>
      </c>
      <c r="I153" s="174"/>
      <c r="L153" s="32"/>
      <c r="M153" s="175"/>
      <c r="T153" s="56"/>
      <c r="AT153" s="17" t="s">
        <v>234</v>
      </c>
      <c r="AU153" s="17" t="s">
        <v>86</v>
      </c>
    </row>
    <row r="154" spans="2:65" s="1" customFormat="1" ht="66.75" customHeight="1">
      <c r="B154" s="32"/>
      <c r="C154" s="132" t="s">
        <v>402</v>
      </c>
      <c r="D154" s="132" t="s">
        <v>178</v>
      </c>
      <c r="E154" s="133" t="s">
        <v>6932</v>
      </c>
      <c r="F154" s="134" t="s">
        <v>6933</v>
      </c>
      <c r="G154" s="135" t="s">
        <v>4983</v>
      </c>
      <c r="H154" s="136">
        <v>2</v>
      </c>
      <c r="I154" s="137"/>
      <c r="J154" s="138">
        <f>ROUND(I154*H154,2)</f>
        <v>0</v>
      </c>
      <c r="K154" s="134" t="s">
        <v>1</v>
      </c>
      <c r="L154" s="32"/>
      <c r="M154" s="139" t="s">
        <v>1</v>
      </c>
      <c r="N154" s="140" t="s">
        <v>43</v>
      </c>
      <c r="P154" s="141">
        <f>O154*H154</f>
        <v>0</v>
      </c>
      <c r="Q154" s="141">
        <v>0</v>
      </c>
      <c r="R154" s="141">
        <f>Q154*H154</f>
        <v>0</v>
      </c>
      <c r="S154" s="141">
        <v>0</v>
      </c>
      <c r="T154" s="142">
        <f>S154*H154</f>
        <v>0</v>
      </c>
      <c r="AR154" s="143" t="s">
        <v>183</v>
      </c>
      <c r="AT154" s="143" t="s">
        <v>178</v>
      </c>
      <c r="AU154" s="143" t="s">
        <v>86</v>
      </c>
      <c r="AY154" s="17" t="s">
        <v>176</v>
      </c>
      <c r="BE154" s="144">
        <f>IF(N154="základní",J154,0)</f>
        <v>0</v>
      </c>
      <c r="BF154" s="144">
        <f>IF(N154="snížená",J154,0)</f>
        <v>0</v>
      </c>
      <c r="BG154" s="144">
        <f>IF(N154="zákl. přenesená",J154,0)</f>
        <v>0</v>
      </c>
      <c r="BH154" s="144">
        <f>IF(N154="sníž. přenesená",J154,0)</f>
        <v>0</v>
      </c>
      <c r="BI154" s="144">
        <f>IF(N154="nulová",J154,0)</f>
        <v>0</v>
      </c>
      <c r="BJ154" s="17" t="s">
        <v>86</v>
      </c>
      <c r="BK154" s="144">
        <f>ROUND(I154*H154,2)</f>
        <v>0</v>
      </c>
      <c r="BL154" s="17" t="s">
        <v>183</v>
      </c>
      <c r="BM154" s="143" t="s">
        <v>6934</v>
      </c>
    </row>
    <row r="155" spans="2:65" s="1" customFormat="1" ht="204.75">
      <c r="B155" s="32"/>
      <c r="D155" s="146" t="s">
        <v>234</v>
      </c>
      <c r="F155" s="173" t="s">
        <v>6935</v>
      </c>
      <c r="I155" s="174"/>
      <c r="L155" s="32"/>
      <c r="M155" s="175"/>
      <c r="T155" s="56"/>
      <c r="AT155" s="17" t="s">
        <v>234</v>
      </c>
      <c r="AU155" s="17" t="s">
        <v>86</v>
      </c>
    </row>
    <row r="156" spans="2:65" s="1" customFormat="1" ht="66.75" customHeight="1">
      <c r="B156" s="32"/>
      <c r="C156" s="132" t="s">
        <v>411</v>
      </c>
      <c r="D156" s="132" t="s">
        <v>178</v>
      </c>
      <c r="E156" s="133" t="s">
        <v>6936</v>
      </c>
      <c r="F156" s="134" t="s">
        <v>6937</v>
      </c>
      <c r="G156" s="135" t="s">
        <v>4983</v>
      </c>
      <c r="H156" s="136">
        <v>4</v>
      </c>
      <c r="I156" s="137"/>
      <c r="J156" s="138">
        <f>ROUND(I156*H156,2)</f>
        <v>0</v>
      </c>
      <c r="K156" s="134" t="s">
        <v>1</v>
      </c>
      <c r="L156" s="32"/>
      <c r="M156" s="139" t="s">
        <v>1</v>
      </c>
      <c r="N156" s="140" t="s">
        <v>43</v>
      </c>
      <c r="P156" s="141">
        <f>O156*H156</f>
        <v>0</v>
      </c>
      <c r="Q156" s="141">
        <v>0</v>
      </c>
      <c r="R156" s="141">
        <f>Q156*H156</f>
        <v>0</v>
      </c>
      <c r="S156" s="141">
        <v>0</v>
      </c>
      <c r="T156" s="142">
        <f>S156*H156</f>
        <v>0</v>
      </c>
      <c r="AR156" s="143" t="s">
        <v>183</v>
      </c>
      <c r="AT156" s="143" t="s">
        <v>178</v>
      </c>
      <c r="AU156" s="143" t="s">
        <v>86</v>
      </c>
      <c r="AY156" s="17" t="s">
        <v>176</v>
      </c>
      <c r="BE156" s="144">
        <f>IF(N156="základní",J156,0)</f>
        <v>0</v>
      </c>
      <c r="BF156" s="144">
        <f>IF(N156="snížená",J156,0)</f>
        <v>0</v>
      </c>
      <c r="BG156" s="144">
        <f>IF(N156="zákl. přenesená",J156,0)</f>
        <v>0</v>
      </c>
      <c r="BH156" s="144">
        <f>IF(N156="sníž. přenesená",J156,0)</f>
        <v>0</v>
      </c>
      <c r="BI156" s="144">
        <f>IF(N156="nulová",J156,0)</f>
        <v>0</v>
      </c>
      <c r="BJ156" s="17" t="s">
        <v>86</v>
      </c>
      <c r="BK156" s="144">
        <f>ROUND(I156*H156,2)</f>
        <v>0</v>
      </c>
      <c r="BL156" s="17" t="s">
        <v>183</v>
      </c>
      <c r="BM156" s="143" t="s">
        <v>6938</v>
      </c>
    </row>
    <row r="157" spans="2:65" s="1" customFormat="1" ht="156">
      <c r="B157" s="32"/>
      <c r="D157" s="146" t="s">
        <v>234</v>
      </c>
      <c r="F157" s="173" t="s">
        <v>6939</v>
      </c>
      <c r="I157" s="174"/>
      <c r="L157" s="32"/>
      <c r="M157" s="175"/>
      <c r="T157" s="56"/>
      <c r="AT157" s="17" t="s">
        <v>234</v>
      </c>
      <c r="AU157" s="17" t="s">
        <v>86</v>
      </c>
    </row>
    <row r="158" spans="2:65" s="1" customFormat="1" ht="66.75" customHeight="1">
      <c r="B158" s="32"/>
      <c r="C158" s="132" t="s">
        <v>432</v>
      </c>
      <c r="D158" s="132" t="s">
        <v>178</v>
      </c>
      <c r="E158" s="133" t="s">
        <v>6940</v>
      </c>
      <c r="F158" s="134" t="s">
        <v>6941</v>
      </c>
      <c r="G158" s="135" t="s">
        <v>4983</v>
      </c>
      <c r="H158" s="136">
        <v>2</v>
      </c>
      <c r="I158" s="137"/>
      <c r="J158" s="138">
        <f>ROUND(I158*H158,2)</f>
        <v>0</v>
      </c>
      <c r="K158" s="134" t="s">
        <v>1</v>
      </c>
      <c r="L158" s="32"/>
      <c r="M158" s="139" t="s">
        <v>1</v>
      </c>
      <c r="N158" s="140" t="s">
        <v>43</v>
      </c>
      <c r="P158" s="141">
        <f>O158*H158</f>
        <v>0</v>
      </c>
      <c r="Q158" s="141">
        <v>0</v>
      </c>
      <c r="R158" s="141">
        <f>Q158*H158</f>
        <v>0</v>
      </c>
      <c r="S158" s="141">
        <v>0</v>
      </c>
      <c r="T158" s="142">
        <f>S158*H158</f>
        <v>0</v>
      </c>
      <c r="AR158" s="143" t="s">
        <v>183</v>
      </c>
      <c r="AT158" s="143" t="s">
        <v>178</v>
      </c>
      <c r="AU158" s="143" t="s">
        <v>86</v>
      </c>
      <c r="AY158" s="17" t="s">
        <v>176</v>
      </c>
      <c r="BE158" s="144">
        <f>IF(N158="základní",J158,0)</f>
        <v>0</v>
      </c>
      <c r="BF158" s="144">
        <f>IF(N158="snížená",J158,0)</f>
        <v>0</v>
      </c>
      <c r="BG158" s="144">
        <f>IF(N158="zákl. přenesená",J158,0)</f>
        <v>0</v>
      </c>
      <c r="BH158" s="144">
        <f>IF(N158="sníž. přenesená",J158,0)</f>
        <v>0</v>
      </c>
      <c r="BI158" s="144">
        <f>IF(N158="nulová",J158,0)</f>
        <v>0</v>
      </c>
      <c r="BJ158" s="17" t="s">
        <v>86</v>
      </c>
      <c r="BK158" s="144">
        <f>ROUND(I158*H158,2)</f>
        <v>0</v>
      </c>
      <c r="BL158" s="17" t="s">
        <v>183</v>
      </c>
      <c r="BM158" s="143" t="s">
        <v>6942</v>
      </c>
    </row>
    <row r="159" spans="2:65" s="1" customFormat="1" ht="156">
      <c r="B159" s="32"/>
      <c r="D159" s="146" t="s">
        <v>234</v>
      </c>
      <c r="F159" s="173" t="s">
        <v>6943</v>
      </c>
      <c r="I159" s="174"/>
      <c r="L159" s="32"/>
      <c r="M159" s="175"/>
      <c r="T159" s="56"/>
      <c r="AT159" s="17" t="s">
        <v>234</v>
      </c>
      <c r="AU159" s="17" t="s">
        <v>86</v>
      </c>
    </row>
    <row r="160" spans="2:65" s="1" customFormat="1" ht="66.75" customHeight="1">
      <c r="B160" s="32"/>
      <c r="C160" s="132" t="s">
        <v>357</v>
      </c>
      <c r="D160" s="132" t="s">
        <v>178</v>
      </c>
      <c r="E160" s="133" t="s">
        <v>6944</v>
      </c>
      <c r="F160" s="134" t="s">
        <v>6945</v>
      </c>
      <c r="G160" s="135" t="s">
        <v>4983</v>
      </c>
      <c r="H160" s="136">
        <v>17</v>
      </c>
      <c r="I160" s="137"/>
      <c r="J160" s="138">
        <f>ROUND(I160*H160,2)</f>
        <v>0</v>
      </c>
      <c r="K160" s="134" t="s">
        <v>1</v>
      </c>
      <c r="L160" s="32"/>
      <c r="M160" s="139" t="s">
        <v>1</v>
      </c>
      <c r="N160" s="140" t="s">
        <v>43</v>
      </c>
      <c r="P160" s="141">
        <f>O160*H160</f>
        <v>0</v>
      </c>
      <c r="Q160" s="141">
        <v>0</v>
      </c>
      <c r="R160" s="141">
        <f>Q160*H160</f>
        <v>0</v>
      </c>
      <c r="S160" s="141">
        <v>0</v>
      </c>
      <c r="T160" s="142">
        <f>S160*H160</f>
        <v>0</v>
      </c>
      <c r="AR160" s="143" t="s">
        <v>183</v>
      </c>
      <c r="AT160" s="143" t="s">
        <v>178</v>
      </c>
      <c r="AU160" s="143" t="s">
        <v>86</v>
      </c>
      <c r="AY160" s="17" t="s">
        <v>176</v>
      </c>
      <c r="BE160" s="144">
        <f>IF(N160="základní",J160,0)</f>
        <v>0</v>
      </c>
      <c r="BF160" s="144">
        <f>IF(N160="snížená",J160,0)</f>
        <v>0</v>
      </c>
      <c r="BG160" s="144">
        <f>IF(N160="zákl. přenesená",J160,0)</f>
        <v>0</v>
      </c>
      <c r="BH160" s="144">
        <f>IF(N160="sníž. přenesená",J160,0)</f>
        <v>0</v>
      </c>
      <c r="BI160" s="144">
        <f>IF(N160="nulová",J160,0)</f>
        <v>0</v>
      </c>
      <c r="BJ160" s="17" t="s">
        <v>86</v>
      </c>
      <c r="BK160" s="144">
        <f>ROUND(I160*H160,2)</f>
        <v>0</v>
      </c>
      <c r="BL160" s="17" t="s">
        <v>183</v>
      </c>
      <c r="BM160" s="143" t="s">
        <v>6946</v>
      </c>
    </row>
    <row r="161" spans="2:65" s="1" customFormat="1" ht="156">
      <c r="B161" s="32"/>
      <c r="D161" s="146" t="s">
        <v>234</v>
      </c>
      <c r="F161" s="173" t="s">
        <v>6947</v>
      </c>
      <c r="I161" s="174"/>
      <c r="L161" s="32"/>
      <c r="M161" s="175"/>
      <c r="T161" s="56"/>
      <c r="AT161" s="17" t="s">
        <v>234</v>
      </c>
      <c r="AU161" s="17" t="s">
        <v>86</v>
      </c>
    </row>
    <row r="162" spans="2:65" s="1" customFormat="1" ht="24.2" customHeight="1">
      <c r="B162" s="32"/>
      <c r="C162" s="132" t="s">
        <v>442</v>
      </c>
      <c r="D162" s="132" t="s">
        <v>178</v>
      </c>
      <c r="E162" s="133" t="s">
        <v>6948</v>
      </c>
      <c r="F162" s="134" t="s">
        <v>6949</v>
      </c>
      <c r="G162" s="135" t="s">
        <v>4983</v>
      </c>
      <c r="H162" s="136">
        <v>2</v>
      </c>
      <c r="I162" s="137"/>
      <c r="J162" s="138">
        <f>ROUND(I162*H162,2)</f>
        <v>0</v>
      </c>
      <c r="K162" s="134" t="s">
        <v>1</v>
      </c>
      <c r="L162" s="32"/>
      <c r="M162" s="139" t="s">
        <v>1</v>
      </c>
      <c r="N162" s="140" t="s">
        <v>43</v>
      </c>
      <c r="P162" s="141">
        <f>O162*H162</f>
        <v>0</v>
      </c>
      <c r="Q162" s="141">
        <v>0</v>
      </c>
      <c r="R162" s="141">
        <f>Q162*H162</f>
        <v>0</v>
      </c>
      <c r="S162" s="141">
        <v>0</v>
      </c>
      <c r="T162" s="142">
        <f>S162*H162</f>
        <v>0</v>
      </c>
      <c r="AR162" s="143" t="s">
        <v>183</v>
      </c>
      <c r="AT162" s="143" t="s">
        <v>178</v>
      </c>
      <c r="AU162" s="143" t="s">
        <v>86</v>
      </c>
      <c r="AY162" s="17" t="s">
        <v>176</v>
      </c>
      <c r="BE162" s="144">
        <f>IF(N162="základní",J162,0)</f>
        <v>0</v>
      </c>
      <c r="BF162" s="144">
        <f>IF(N162="snížená",J162,0)</f>
        <v>0</v>
      </c>
      <c r="BG162" s="144">
        <f>IF(N162="zákl. přenesená",J162,0)</f>
        <v>0</v>
      </c>
      <c r="BH162" s="144">
        <f>IF(N162="sníž. přenesená",J162,0)</f>
        <v>0</v>
      </c>
      <c r="BI162" s="144">
        <f>IF(N162="nulová",J162,0)</f>
        <v>0</v>
      </c>
      <c r="BJ162" s="17" t="s">
        <v>86</v>
      </c>
      <c r="BK162" s="144">
        <f>ROUND(I162*H162,2)</f>
        <v>0</v>
      </c>
      <c r="BL162" s="17" t="s">
        <v>183</v>
      </c>
      <c r="BM162" s="143" t="s">
        <v>6950</v>
      </c>
    </row>
    <row r="163" spans="2:65" s="1" customFormat="1" ht="58.5">
      <c r="B163" s="32"/>
      <c r="D163" s="146" t="s">
        <v>234</v>
      </c>
      <c r="F163" s="173" t="s">
        <v>6951</v>
      </c>
      <c r="I163" s="174"/>
      <c r="L163" s="32"/>
      <c r="M163" s="175"/>
      <c r="T163" s="56"/>
      <c r="AT163" s="17" t="s">
        <v>234</v>
      </c>
      <c r="AU163" s="17" t="s">
        <v>86</v>
      </c>
    </row>
    <row r="164" spans="2:65" s="1" customFormat="1" ht="24.2" customHeight="1">
      <c r="B164" s="32"/>
      <c r="C164" s="132" t="s">
        <v>447</v>
      </c>
      <c r="D164" s="132" t="s">
        <v>178</v>
      </c>
      <c r="E164" s="133" t="s">
        <v>6952</v>
      </c>
      <c r="F164" s="134" t="s">
        <v>6953</v>
      </c>
      <c r="G164" s="135" t="s">
        <v>4983</v>
      </c>
      <c r="H164" s="136">
        <v>5</v>
      </c>
      <c r="I164" s="137"/>
      <c r="J164" s="138">
        <f>ROUND(I164*H164,2)</f>
        <v>0</v>
      </c>
      <c r="K164" s="134" t="s">
        <v>1</v>
      </c>
      <c r="L164" s="32"/>
      <c r="M164" s="139" t="s">
        <v>1</v>
      </c>
      <c r="N164" s="140" t="s">
        <v>43</v>
      </c>
      <c r="P164" s="141">
        <f>O164*H164</f>
        <v>0</v>
      </c>
      <c r="Q164" s="141">
        <v>0</v>
      </c>
      <c r="R164" s="141">
        <f>Q164*H164</f>
        <v>0</v>
      </c>
      <c r="S164" s="141">
        <v>0</v>
      </c>
      <c r="T164" s="142">
        <f>S164*H164</f>
        <v>0</v>
      </c>
      <c r="AR164" s="143" t="s">
        <v>183</v>
      </c>
      <c r="AT164" s="143" t="s">
        <v>178</v>
      </c>
      <c r="AU164" s="143" t="s">
        <v>86</v>
      </c>
      <c r="AY164" s="17" t="s">
        <v>176</v>
      </c>
      <c r="BE164" s="144">
        <f>IF(N164="základní",J164,0)</f>
        <v>0</v>
      </c>
      <c r="BF164" s="144">
        <f>IF(N164="snížená",J164,0)</f>
        <v>0</v>
      </c>
      <c r="BG164" s="144">
        <f>IF(N164="zákl. přenesená",J164,0)</f>
        <v>0</v>
      </c>
      <c r="BH164" s="144">
        <f>IF(N164="sníž. přenesená",J164,0)</f>
        <v>0</v>
      </c>
      <c r="BI164" s="144">
        <f>IF(N164="nulová",J164,0)</f>
        <v>0</v>
      </c>
      <c r="BJ164" s="17" t="s">
        <v>86</v>
      </c>
      <c r="BK164" s="144">
        <f>ROUND(I164*H164,2)</f>
        <v>0</v>
      </c>
      <c r="BL164" s="17" t="s">
        <v>183</v>
      </c>
      <c r="BM164" s="143" t="s">
        <v>6954</v>
      </c>
    </row>
    <row r="165" spans="2:65" s="1" customFormat="1" ht="58.5">
      <c r="B165" s="32"/>
      <c r="D165" s="146" t="s">
        <v>234</v>
      </c>
      <c r="F165" s="173" t="s">
        <v>6955</v>
      </c>
      <c r="I165" s="174"/>
      <c r="L165" s="32"/>
      <c r="M165" s="175"/>
      <c r="T165" s="56"/>
      <c r="AT165" s="17" t="s">
        <v>234</v>
      </c>
      <c r="AU165" s="17" t="s">
        <v>86</v>
      </c>
    </row>
    <row r="166" spans="2:65" s="1" customFormat="1" ht="21.75" customHeight="1">
      <c r="B166" s="32"/>
      <c r="C166" s="132" t="s">
        <v>452</v>
      </c>
      <c r="D166" s="132" t="s">
        <v>178</v>
      </c>
      <c r="E166" s="133" t="s">
        <v>6956</v>
      </c>
      <c r="F166" s="134" t="s">
        <v>6957</v>
      </c>
      <c r="G166" s="135" t="s">
        <v>4983</v>
      </c>
      <c r="H166" s="136">
        <v>1</v>
      </c>
      <c r="I166" s="137"/>
      <c r="J166" s="138">
        <f>ROUND(I166*H166,2)</f>
        <v>0</v>
      </c>
      <c r="K166" s="134" t="s">
        <v>1</v>
      </c>
      <c r="L166" s="32"/>
      <c r="M166" s="139" t="s">
        <v>1</v>
      </c>
      <c r="N166" s="140" t="s">
        <v>43</v>
      </c>
      <c r="P166" s="141">
        <f>O166*H166</f>
        <v>0</v>
      </c>
      <c r="Q166" s="141">
        <v>0</v>
      </c>
      <c r="R166" s="141">
        <f>Q166*H166</f>
        <v>0</v>
      </c>
      <c r="S166" s="141">
        <v>0</v>
      </c>
      <c r="T166" s="142">
        <f>S166*H166</f>
        <v>0</v>
      </c>
      <c r="AR166" s="143" t="s">
        <v>183</v>
      </c>
      <c r="AT166" s="143" t="s">
        <v>178</v>
      </c>
      <c r="AU166" s="143" t="s">
        <v>86</v>
      </c>
      <c r="AY166" s="17" t="s">
        <v>176</v>
      </c>
      <c r="BE166" s="144">
        <f>IF(N166="základní",J166,0)</f>
        <v>0</v>
      </c>
      <c r="BF166" s="144">
        <f>IF(N166="snížená",J166,0)</f>
        <v>0</v>
      </c>
      <c r="BG166" s="144">
        <f>IF(N166="zákl. přenesená",J166,0)</f>
        <v>0</v>
      </c>
      <c r="BH166" s="144">
        <f>IF(N166="sníž. přenesená",J166,0)</f>
        <v>0</v>
      </c>
      <c r="BI166" s="144">
        <f>IF(N166="nulová",J166,0)</f>
        <v>0</v>
      </c>
      <c r="BJ166" s="17" t="s">
        <v>86</v>
      </c>
      <c r="BK166" s="144">
        <f>ROUND(I166*H166,2)</f>
        <v>0</v>
      </c>
      <c r="BL166" s="17" t="s">
        <v>183</v>
      </c>
      <c r="BM166" s="143" t="s">
        <v>6958</v>
      </c>
    </row>
    <row r="167" spans="2:65" s="1" customFormat="1" ht="409.5">
      <c r="B167" s="32"/>
      <c r="D167" s="146" t="s">
        <v>234</v>
      </c>
      <c r="F167" s="197" t="s">
        <v>6959</v>
      </c>
      <c r="I167" s="174"/>
      <c r="L167" s="32"/>
      <c r="M167" s="175"/>
      <c r="T167" s="56"/>
      <c r="AT167" s="17" t="s">
        <v>234</v>
      </c>
      <c r="AU167" s="17" t="s">
        <v>86</v>
      </c>
    </row>
    <row r="168" spans="2:65" s="1" customFormat="1" ht="21.75" customHeight="1">
      <c r="B168" s="32"/>
      <c r="C168" s="132" t="s">
        <v>457</v>
      </c>
      <c r="D168" s="132" t="s">
        <v>178</v>
      </c>
      <c r="E168" s="133" t="s">
        <v>6960</v>
      </c>
      <c r="F168" s="134" t="s">
        <v>6961</v>
      </c>
      <c r="G168" s="135" t="s">
        <v>4983</v>
      </c>
      <c r="H168" s="136">
        <v>1</v>
      </c>
      <c r="I168" s="137"/>
      <c r="J168" s="138">
        <f>ROUND(I168*H168,2)</f>
        <v>0</v>
      </c>
      <c r="K168" s="134" t="s">
        <v>1</v>
      </c>
      <c r="L168" s="32"/>
      <c r="M168" s="139" t="s">
        <v>1</v>
      </c>
      <c r="N168" s="140" t="s">
        <v>43</v>
      </c>
      <c r="P168" s="141">
        <f>O168*H168</f>
        <v>0</v>
      </c>
      <c r="Q168" s="141">
        <v>0</v>
      </c>
      <c r="R168" s="141">
        <f>Q168*H168</f>
        <v>0</v>
      </c>
      <c r="S168" s="141">
        <v>0</v>
      </c>
      <c r="T168" s="142">
        <f>S168*H168</f>
        <v>0</v>
      </c>
      <c r="AR168" s="143" t="s">
        <v>183</v>
      </c>
      <c r="AT168" s="143" t="s">
        <v>178</v>
      </c>
      <c r="AU168" s="143" t="s">
        <v>86</v>
      </c>
      <c r="AY168" s="17" t="s">
        <v>176</v>
      </c>
      <c r="BE168" s="144">
        <f>IF(N168="základní",J168,0)</f>
        <v>0</v>
      </c>
      <c r="BF168" s="144">
        <f>IF(N168="snížená",J168,0)</f>
        <v>0</v>
      </c>
      <c r="BG168" s="144">
        <f>IF(N168="zákl. přenesená",J168,0)</f>
        <v>0</v>
      </c>
      <c r="BH168" s="144">
        <f>IF(N168="sníž. přenesená",J168,0)</f>
        <v>0</v>
      </c>
      <c r="BI168" s="144">
        <f>IF(N168="nulová",J168,0)</f>
        <v>0</v>
      </c>
      <c r="BJ168" s="17" t="s">
        <v>86</v>
      </c>
      <c r="BK168" s="144">
        <f>ROUND(I168*H168,2)</f>
        <v>0</v>
      </c>
      <c r="BL168" s="17" t="s">
        <v>183</v>
      </c>
      <c r="BM168" s="143" t="s">
        <v>6962</v>
      </c>
    </row>
    <row r="169" spans="2:65" s="1" customFormat="1" ht="409.5">
      <c r="B169" s="32"/>
      <c r="D169" s="146" t="s">
        <v>234</v>
      </c>
      <c r="F169" s="197" t="s">
        <v>6963</v>
      </c>
      <c r="I169" s="174"/>
      <c r="L169" s="32"/>
      <c r="M169" s="175"/>
      <c r="T169" s="56"/>
      <c r="AT169" s="17" t="s">
        <v>234</v>
      </c>
      <c r="AU169" s="17" t="s">
        <v>86</v>
      </c>
    </row>
    <row r="170" spans="2:65" s="1" customFormat="1" ht="24.2" customHeight="1">
      <c r="B170" s="32"/>
      <c r="C170" s="132" t="s">
        <v>465</v>
      </c>
      <c r="D170" s="132" t="s">
        <v>178</v>
      </c>
      <c r="E170" s="133" t="s">
        <v>6964</v>
      </c>
      <c r="F170" s="134" t="s">
        <v>6965</v>
      </c>
      <c r="G170" s="135" t="s">
        <v>4983</v>
      </c>
      <c r="H170" s="136">
        <v>1</v>
      </c>
      <c r="I170" s="137"/>
      <c r="J170" s="138">
        <f>ROUND(I170*H170,2)</f>
        <v>0</v>
      </c>
      <c r="K170" s="134" t="s">
        <v>1</v>
      </c>
      <c r="L170" s="32"/>
      <c r="M170" s="139" t="s">
        <v>1</v>
      </c>
      <c r="N170" s="140" t="s">
        <v>43</v>
      </c>
      <c r="P170" s="141">
        <f>O170*H170</f>
        <v>0</v>
      </c>
      <c r="Q170" s="141">
        <v>0</v>
      </c>
      <c r="R170" s="141">
        <f>Q170*H170</f>
        <v>0</v>
      </c>
      <c r="S170" s="141">
        <v>0</v>
      </c>
      <c r="T170" s="142">
        <f>S170*H170</f>
        <v>0</v>
      </c>
      <c r="AR170" s="143" t="s">
        <v>183</v>
      </c>
      <c r="AT170" s="143" t="s">
        <v>178</v>
      </c>
      <c r="AU170" s="143" t="s">
        <v>86</v>
      </c>
      <c r="AY170" s="17" t="s">
        <v>176</v>
      </c>
      <c r="BE170" s="144">
        <f>IF(N170="základní",J170,0)</f>
        <v>0</v>
      </c>
      <c r="BF170" s="144">
        <f>IF(N170="snížená",J170,0)</f>
        <v>0</v>
      </c>
      <c r="BG170" s="144">
        <f>IF(N170="zákl. přenesená",J170,0)</f>
        <v>0</v>
      </c>
      <c r="BH170" s="144">
        <f>IF(N170="sníž. přenesená",J170,0)</f>
        <v>0</v>
      </c>
      <c r="BI170" s="144">
        <f>IF(N170="nulová",J170,0)</f>
        <v>0</v>
      </c>
      <c r="BJ170" s="17" t="s">
        <v>86</v>
      </c>
      <c r="BK170" s="144">
        <f>ROUND(I170*H170,2)</f>
        <v>0</v>
      </c>
      <c r="BL170" s="17" t="s">
        <v>183</v>
      </c>
      <c r="BM170" s="143" t="s">
        <v>230</v>
      </c>
    </row>
    <row r="171" spans="2:65" s="1" customFormat="1" ht="409.5">
      <c r="B171" s="32"/>
      <c r="D171" s="146" t="s">
        <v>234</v>
      </c>
      <c r="F171" s="197" t="s">
        <v>6966</v>
      </c>
      <c r="I171" s="174"/>
      <c r="L171" s="32"/>
      <c r="M171" s="175"/>
      <c r="T171" s="56"/>
      <c r="AT171" s="17" t="s">
        <v>234</v>
      </c>
      <c r="AU171" s="17" t="s">
        <v>86</v>
      </c>
    </row>
    <row r="172" spans="2:65" s="1" customFormat="1" ht="24.2" customHeight="1">
      <c r="B172" s="32"/>
      <c r="C172" s="132" t="s">
        <v>476</v>
      </c>
      <c r="D172" s="132" t="s">
        <v>178</v>
      </c>
      <c r="E172" s="133" t="s">
        <v>6967</v>
      </c>
      <c r="F172" s="134" t="s">
        <v>6968</v>
      </c>
      <c r="G172" s="135" t="s">
        <v>4983</v>
      </c>
      <c r="H172" s="136">
        <v>1</v>
      </c>
      <c r="I172" s="137"/>
      <c r="J172" s="138">
        <f>ROUND(I172*H172,2)</f>
        <v>0</v>
      </c>
      <c r="K172" s="134" t="s">
        <v>1</v>
      </c>
      <c r="L172" s="32"/>
      <c r="M172" s="139" t="s">
        <v>1</v>
      </c>
      <c r="N172" s="140" t="s">
        <v>43</v>
      </c>
      <c r="P172" s="141">
        <f>O172*H172</f>
        <v>0</v>
      </c>
      <c r="Q172" s="141">
        <v>0</v>
      </c>
      <c r="R172" s="141">
        <f>Q172*H172</f>
        <v>0</v>
      </c>
      <c r="S172" s="141">
        <v>0</v>
      </c>
      <c r="T172" s="142">
        <f>S172*H172</f>
        <v>0</v>
      </c>
      <c r="AR172" s="143" t="s">
        <v>183</v>
      </c>
      <c r="AT172" s="143" t="s">
        <v>178</v>
      </c>
      <c r="AU172" s="143" t="s">
        <v>86</v>
      </c>
      <c r="AY172" s="17" t="s">
        <v>176</v>
      </c>
      <c r="BE172" s="144">
        <f>IF(N172="základní",J172,0)</f>
        <v>0</v>
      </c>
      <c r="BF172" s="144">
        <f>IF(N172="snížená",J172,0)</f>
        <v>0</v>
      </c>
      <c r="BG172" s="144">
        <f>IF(N172="zákl. přenesená",J172,0)</f>
        <v>0</v>
      </c>
      <c r="BH172" s="144">
        <f>IF(N172="sníž. přenesená",J172,0)</f>
        <v>0</v>
      </c>
      <c r="BI172" s="144">
        <f>IF(N172="nulová",J172,0)</f>
        <v>0</v>
      </c>
      <c r="BJ172" s="17" t="s">
        <v>86</v>
      </c>
      <c r="BK172" s="144">
        <f>ROUND(I172*H172,2)</f>
        <v>0</v>
      </c>
      <c r="BL172" s="17" t="s">
        <v>183</v>
      </c>
      <c r="BM172" s="143" t="s">
        <v>269</v>
      </c>
    </row>
    <row r="173" spans="2:65" s="1" customFormat="1" ht="409.5">
      <c r="B173" s="32"/>
      <c r="D173" s="146" t="s">
        <v>234</v>
      </c>
      <c r="F173" s="197" t="s">
        <v>6969</v>
      </c>
      <c r="I173" s="174"/>
      <c r="L173" s="32"/>
      <c r="M173" s="175"/>
      <c r="T173" s="56"/>
      <c r="AT173" s="17" t="s">
        <v>234</v>
      </c>
      <c r="AU173" s="17" t="s">
        <v>86</v>
      </c>
    </row>
    <row r="174" spans="2:65" s="1" customFormat="1" ht="24.2" customHeight="1">
      <c r="B174" s="32"/>
      <c r="C174" s="132" t="s">
        <v>480</v>
      </c>
      <c r="D174" s="132" t="s">
        <v>178</v>
      </c>
      <c r="E174" s="133" t="s">
        <v>6970</v>
      </c>
      <c r="F174" s="134" t="s">
        <v>6971</v>
      </c>
      <c r="G174" s="135" t="s">
        <v>4983</v>
      </c>
      <c r="H174" s="136">
        <v>1</v>
      </c>
      <c r="I174" s="137"/>
      <c r="J174" s="138">
        <f>ROUND(I174*H174,2)</f>
        <v>0</v>
      </c>
      <c r="K174" s="134" t="s">
        <v>1</v>
      </c>
      <c r="L174" s="32"/>
      <c r="M174" s="139" t="s">
        <v>1</v>
      </c>
      <c r="N174" s="140" t="s">
        <v>43</v>
      </c>
      <c r="P174" s="141">
        <f>O174*H174</f>
        <v>0</v>
      </c>
      <c r="Q174" s="141">
        <v>0</v>
      </c>
      <c r="R174" s="141">
        <f>Q174*H174</f>
        <v>0</v>
      </c>
      <c r="S174" s="141">
        <v>0</v>
      </c>
      <c r="T174" s="142">
        <f>S174*H174</f>
        <v>0</v>
      </c>
      <c r="AR174" s="143" t="s">
        <v>183</v>
      </c>
      <c r="AT174" s="143" t="s">
        <v>178</v>
      </c>
      <c r="AU174" s="143" t="s">
        <v>86</v>
      </c>
      <c r="AY174" s="17" t="s">
        <v>176</v>
      </c>
      <c r="BE174" s="144">
        <f>IF(N174="základní",J174,0)</f>
        <v>0</v>
      </c>
      <c r="BF174" s="144">
        <f>IF(N174="snížená",J174,0)</f>
        <v>0</v>
      </c>
      <c r="BG174" s="144">
        <f>IF(N174="zákl. přenesená",J174,0)</f>
        <v>0</v>
      </c>
      <c r="BH174" s="144">
        <f>IF(N174="sníž. přenesená",J174,0)</f>
        <v>0</v>
      </c>
      <c r="BI174" s="144">
        <f>IF(N174="nulová",J174,0)</f>
        <v>0</v>
      </c>
      <c r="BJ174" s="17" t="s">
        <v>86</v>
      </c>
      <c r="BK174" s="144">
        <f>ROUND(I174*H174,2)</f>
        <v>0</v>
      </c>
      <c r="BL174" s="17" t="s">
        <v>183</v>
      </c>
      <c r="BM174" s="143" t="s">
        <v>6972</v>
      </c>
    </row>
    <row r="175" spans="2:65" s="1" customFormat="1" ht="399.75">
      <c r="B175" s="32"/>
      <c r="D175" s="146" t="s">
        <v>234</v>
      </c>
      <c r="F175" s="173" t="s">
        <v>6973</v>
      </c>
      <c r="I175" s="174"/>
      <c r="L175" s="32"/>
      <c r="M175" s="175"/>
      <c r="T175" s="56"/>
      <c r="AT175" s="17" t="s">
        <v>234</v>
      </c>
      <c r="AU175" s="17" t="s">
        <v>86</v>
      </c>
    </row>
    <row r="176" spans="2:65" s="1" customFormat="1" ht="24.2" customHeight="1">
      <c r="B176" s="32"/>
      <c r="C176" s="132" t="s">
        <v>484</v>
      </c>
      <c r="D176" s="132" t="s">
        <v>178</v>
      </c>
      <c r="E176" s="133" t="s">
        <v>6974</v>
      </c>
      <c r="F176" s="134" t="s">
        <v>6975</v>
      </c>
      <c r="G176" s="135" t="s">
        <v>4983</v>
      </c>
      <c r="H176" s="136">
        <v>1</v>
      </c>
      <c r="I176" s="137"/>
      <c r="J176" s="138">
        <f>ROUND(I176*H176,2)</f>
        <v>0</v>
      </c>
      <c r="K176" s="134" t="s">
        <v>1</v>
      </c>
      <c r="L176" s="32"/>
      <c r="M176" s="139" t="s">
        <v>1</v>
      </c>
      <c r="N176" s="140" t="s">
        <v>43</v>
      </c>
      <c r="P176" s="141">
        <f>O176*H176</f>
        <v>0</v>
      </c>
      <c r="Q176" s="141">
        <v>0</v>
      </c>
      <c r="R176" s="141">
        <f>Q176*H176</f>
        <v>0</v>
      </c>
      <c r="S176" s="141">
        <v>0</v>
      </c>
      <c r="T176" s="142">
        <f>S176*H176</f>
        <v>0</v>
      </c>
      <c r="AR176" s="143" t="s">
        <v>183</v>
      </c>
      <c r="AT176" s="143" t="s">
        <v>178</v>
      </c>
      <c r="AU176" s="143" t="s">
        <v>86</v>
      </c>
      <c r="AY176" s="17" t="s">
        <v>176</v>
      </c>
      <c r="BE176" s="144">
        <f>IF(N176="základní",J176,0)</f>
        <v>0</v>
      </c>
      <c r="BF176" s="144">
        <f>IF(N176="snížená",J176,0)</f>
        <v>0</v>
      </c>
      <c r="BG176" s="144">
        <f>IF(N176="zákl. přenesená",J176,0)</f>
        <v>0</v>
      </c>
      <c r="BH176" s="144">
        <f>IF(N176="sníž. přenesená",J176,0)</f>
        <v>0</v>
      </c>
      <c r="BI176" s="144">
        <f>IF(N176="nulová",J176,0)</f>
        <v>0</v>
      </c>
      <c r="BJ176" s="17" t="s">
        <v>86</v>
      </c>
      <c r="BK176" s="144">
        <f>ROUND(I176*H176,2)</f>
        <v>0</v>
      </c>
      <c r="BL176" s="17" t="s">
        <v>183</v>
      </c>
      <c r="BM176" s="143" t="s">
        <v>6976</v>
      </c>
    </row>
    <row r="177" spans="2:65" s="1" customFormat="1" ht="399.75">
      <c r="B177" s="32"/>
      <c r="D177" s="146" t="s">
        <v>234</v>
      </c>
      <c r="F177" s="173" t="s">
        <v>6977</v>
      </c>
      <c r="I177" s="174"/>
      <c r="L177" s="32"/>
      <c r="M177" s="175"/>
      <c r="T177" s="56"/>
      <c r="AT177" s="17" t="s">
        <v>234</v>
      </c>
      <c r="AU177" s="17" t="s">
        <v>86</v>
      </c>
    </row>
    <row r="178" spans="2:65" s="1" customFormat="1" ht="21.75" customHeight="1">
      <c r="B178" s="32"/>
      <c r="C178" s="132" t="s">
        <v>489</v>
      </c>
      <c r="D178" s="132" t="s">
        <v>178</v>
      </c>
      <c r="E178" s="133" t="s">
        <v>6978</v>
      </c>
      <c r="F178" s="134" t="s">
        <v>6979</v>
      </c>
      <c r="G178" s="135" t="s">
        <v>4983</v>
      </c>
      <c r="H178" s="136">
        <v>1</v>
      </c>
      <c r="I178" s="137"/>
      <c r="J178" s="138">
        <f>ROUND(I178*H178,2)</f>
        <v>0</v>
      </c>
      <c r="K178" s="134" t="s">
        <v>1</v>
      </c>
      <c r="L178" s="32"/>
      <c r="M178" s="139" t="s">
        <v>1</v>
      </c>
      <c r="N178" s="140" t="s">
        <v>43</v>
      </c>
      <c r="P178" s="141">
        <f>O178*H178</f>
        <v>0</v>
      </c>
      <c r="Q178" s="141">
        <v>0</v>
      </c>
      <c r="R178" s="141">
        <f>Q178*H178</f>
        <v>0</v>
      </c>
      <c r="S178" s="141">
        <v>0</v>
      </c>
      <c r="T178" s="142">
        <f>S178*H178</f>
        <v>0</v>
      </c>
      <c r="AR178" s="143" t="s">
        <v>183</v>
      </c>
      <c r="AT178" s="143" t="s">
        <v>178</v>
      </c>
      <c r="AU178" s="143" t="s">
        <v>86</v>
      </c>
      <c r="AY178" s="17" t="s">
        <v>176</v>
      </c>
      <c r="BE178" s="144">
        <f>IF(N178="základní",J178,0)</f>
        <v>0</v>
      </c>
      <c r="BF178" s="144">
        <f>IF(N178="snížená",J178,0)</f>
        <v>0</v>
      </c>
      <c r="BG178" s="144">
        <f>IF(N178="zákl. přenesená",J178,0)</f>
        <v>0</v>
      </c>
      <c r="BH178" s="144">
        <f>IF(N178="sníž. přenesená",J178,0)</f>
        <v>0</v>
      </c>
      <c r="BI178" s="144">
        <f>IF(N178="nulová",J178,0)</f>
        <v>0</v>
      </c>
      <c r="BJ178" s="17" t="s">
        <v>86</v>
      </c>
      <c r="BK178" s="144">
        <f>ROUND(I178*H178,2)</f>
        <v>0</v>
      </c>
      <c r="BL178" s="17" t="s">
        <v>183</v>
      </c>
      <c r="BM178" s="143" t="s">
        <v>6980</v>
      </c>
    </row>
    <row r="179" spans="2:65" s="1" customFormat="1" ht="409.5">
      <c r="B179" s="32"/>
      <c r="D179" s="146" t="s">
        <v>234</v>
      </c>
      <c r="F179" s="173" t="s">
        <v>6981</v>
      </c>
      <c r="I179" s="174"/>
      <c r="L179" s="32"/>
      <c r="M179" s="175"/>
      <c r="T179" s="56"/>
      <c r="AT179" s="17" t="s">
        <v>234</v>
      </c>
      <c r="AU179" s="17" t="s">
        <v>86</v>
      </c>
    </row>
    <row r="180" spans="2:65" s="1" customFormat="1" ht="16.5" customHeight="1">
      <c r="B180" s="32"/>
      <c r="C180" s="132" t="s">
        <v>494</v>
      </c>
      <c r="D180" s="132" t="s">
        <v>178</v>
      </c>
      <c r="E180" s="133" t="s">
        <v>6982</v>
      </c>
      <c r="F180" s="134" t="s">
        <v>6983</v>
      </c>
      <c r="G180" s="135" t="s">
        <v>4983</v>
      </c>
      <c r="H180" s="136">
        <v>1</v>
      </c>
      <c r="I180" s="137"/>
      <c r="J180" s="138">
        <f>ROUND(I180*H180,2)</f>
        <v>0</v>
      </c>
      <c r="K180" s="134" t="s">
        <v>1</v>
      </c>
      <c r="L180" s="32"/>
      <c r="M180" s="139" t="s">
        <v>1</v>
      </c>
      <c r="N180" s="140" t="s">
        <v>43</v>
      </c>
      <c r="P180" s="141">
        <f>O180*H180</f>
        <v>0</v>
      </c>
      <c r="Q180" s="141">
        <v>0</v>
      </c>
      <c r="R180" s="141">
        <f>Q180*H180</f>
        <v>0</v>
      </c>
      <c r="S180" s="141">
        <v>0</v>
      </c>
      <c r="T180" s="142">
        <f>S180*H180</f>
        <v>0</v>
      </c>
      <c r="AR180" s="143" t="s">
        <v>183</v>
      </c>
      <c r="AT180" s="143" t="s">
        <v>178</v>
      </c>
      <c r="AU180" s="143" t="s">
        <v>86</v>
      </c>
      <c r="AY180" s="17" t="s">
        <v>176</v>
      </c>
      <c r="BE180" s="144">
        <f>IF(N180="základní",J180,0)</f>
        <v>0</v>
      </c>
      <c r="BF180" s="144">
        <f>IF(N180="snížená",J180,0)</f>
        <v>0</v>
      </c>
      <c r="BG180" s="144">
        <f>IF(N180="zákl. přenesená",J180,0)</f>
        <v>0</v>
      </c>
      <c r="BH180" s="144">
        <f>IF(N180="sníž. přenesená",J180,0)</f>
        <v>0</v>
      </c>
      <c r="BI180" s="144">
        <f>IF(N180="nulová",J180,0)</f>
        <v>0</v>
      </c>
      <c r="BJ180" s="17" t="s">
        <v>86</v>
      </c>
      <c r="BK180" s="144">
        <f>ROUND(I180*H180,2)</f>
        <v>0</v>
      </c>
      <c r="BL180" s="17" t="s">
        <v>183</v>
      </c>
      <c r="BM180" s="143" t="s">
        <v>6984</v>
      </c>
    </row>
    <row r="181" spans="2:65" s="1" customFormat="1" ht="409.5">
      <c r="B181" s="32"/>
      <c r="D181" s="146" t="s">
        <v>234</v>
      </c>
      <c r="F181" s="173" t="s">
        <v>6985</v>
      </c>
      <c r="I181" s="174"/>
      <c r="L181" s="32"/>
      <c r="M181" s="175"/>
      <c r="T181" s="56"/>
      <c r="AT181" s="17" t="s">
        <v>234</v>
      </c>
      <c r="AU181" s="17" t="s">
        <v>86</v>
      </c>
    </row>
    <row r="182" spans="2:65" s="1" customFormat="1" ht="24.2" customHeight="1">
      <c r="B182" s="32"/>
      <c r="C182" s="132" t="s">
        <v>500</v>
      </c>
      <c r="D182" s="132" t="s">
        <v>178</v>
      </c>
      <c r="E182" s="133" t="s">
        <v>6986</v>
      </c>
      <c r="F182" s="134" t="s">
        <v>6987</v>
      </c>
      <c r="G182" s="135" t="s">
        <v>4983</v>
      </c>
      <c r="H182" s="136">
        <v>1</v>
      </c>
      <c r="I182" s="137"/>
      <c r="J182" s="138">
        <f>ROUND(I182*H182,2)</f>
        <v>0</v>
      </c>
      <c r="K182" s="134" t="s">
        <v>1</v>
      </c>
      <c r="L182" s="32"/>
      <c r="M182" s="139" t="s">
        <v>1</v>
      </c>
      <c r="N182" s="140" t="s">
        <v>43</v>
      </c>
      <c r="P182" s="141">
        <f>O182*H182</f>
        <v>0</v>
      </c>
      <c r="Q182" s="141">
        <v>0</v>
      </c>
      <c r="R182" s="141">
        <f>Q182*H182</f>
        <v>0</v>
      </c>
      <c r="S182" s="141">
        <v>0</v>
      </c>
      <c r="T182" s="142">
        <f>S182*H182</f>
        <v>0</v>
      </c>
      <c r="AR182" s="143" t="s">
        <v>183</v>
      </c>
      <c r="AT182" s="143" t="s">
        <v>178</v>
      </c>
      <c r="AU182" s="143" t="s">
        <v>86</v>
      </c>
      <c r="AY182" s="17" t="s">
        <v>176</v>
      </c>
      <c r="BE182" s="144">
        <f>IF(N182="základní",J182,0)</f>
        <v>0</v>
      </c>
      <c r="BF182" s="144">
        <f>IF(N182="snížená",J182,0)</f>
        <v>0</v>
      </c>
      <c r="BG182" s="144">
        <f>IF(N182="zákl. přenesená",J182,0)</f>
        <v>0</v>
      </c>
      <c r="BH182" s="144">
        <f>IF(N182="sníž. přenesená",J182,0)</f>
        <v>0</v>
      </c>
      <c r="BI182" s="144">
        <f>IF(N182="nulová",J182,0)</f>
        <v>0</v>
      </c>
      <c r="BJ182" s="17" t="s">
        <v>86</v>
      </c>
      <c r="BK182" s="144">
        <f>ROUND(I182*H182,2)</f>
        <v>0</v>
      </c>
      <c r="BL182" s="17" t="s">
        <v>183</v>
      </c>
      <c r="BM182" s="143" t="s">
        <v>6988</v>
      </c>
    </row>
    <row r="183" spans="2:65" s="1" customFormat="1" ht="409.5">
      <c r="B183" s="32"/>
      <c r="D183" s="146" t="s">
        <v>234</v>
      </c>
      <c r="F183" s="173" t="s">
        <v>6989</v>
      </c>
      <c r="I183" s="174"/>
      <c r="L183" s="32"/>
      <c r="M183" s="175"/>
      <c r="T183" s="56"/>
      <c r="AT183" s="17" t="s">
        <v>234</v>
      </c>
      <c r="AU183" s="17" t="s">
        <v>86</v>
      </c>
    </row>
    <row r="184" spans="2:65" s="1" customFormat="1" ht="24.2" customHeight="1">
      <c r="B184" s="32"/>
      <c r="C184" s="132" t="s">
        <v>504</v>
      </c>
      <c r="D184" s="132" t="s">
        <v>178</v>
      </c>
      <c r="E184" s="133" t="s">
        <v>6990</v>
      </c>
      <c r="F184" s="134" t="s">
        <v>6991</v>
      </c>
      <c r="G184" s="135" t="s">
        <v>4983</v>
      </c>
      <c r="H184" s="136">
        <v>1</v>
      </c>
      <c r="I184" s="137"/>
      <c r="J184" s="138">
        <f>ROUND(I184*H184,2)</f>
        <v>0</v>
      </c>
      <c r="K184" s="134" t="s">
        <v>1</v>
      </c>
      <c r="L184" s="32"/>
      <c r="M184" s="139" t="s">
        <v>1</v>
      </c>
      <c r="N184" s="140" t="s">
        <v>43</v>
      </c>
      <c r="P184" s="141">
        <f>O184*H184</f>
        <v>0</v>
      </c>
      <c r="Q184" s="141">
        <v>0</v>
      </c>
      <c r="R184" s="141">
        <f>Q184*H184</f>
        <v>0</v>
      </c>
      <c r="S184" s="141">
        <v>0</v>
      </c>
      <c r="T184" s="142">
        <f>S184*H184</f>
        <v>0</v>
      </c>
      <c r="AR184" s="143" t="s">
        <v>183</v>
      </c>
      <c r="AT184" s="143" t="s">
        <v>178</v>
      </c>
      <c r="AU184" s="143" t="s">
        <v>86</v>
      </c>
      <c r="AY184" s="17" t="s">
        <v>176</v>
      </c>
      <c r="BE184" s="144">
        <f>IF(N184="základní",J184,0)</f>
        <v>0</v>
      </c>
      <c r="BF184" s="144">
        <f>IF(N184="snížená",J184,0)</f>
        <v>0</v>
      </c>
      <c r="BG184" s="144">
        <f>IF(N184="zákl. přenesená",J184,0)</f>
        <v>0</v>
      </c>
      <c r="BH184" s="144">
        <f>IF(N184="sníž. přenesená",J184,0)</f>
        <v>0</v>
      </c>
      <c r="BI184" s="144">
        <f>IF(N184="nulová",J184,0)</f>
        <v>0</v>
      </c>
      <c r="BJ184" s="17" t="s">
        <v>86</v>
      </c>
      <c r="BK184" s="144">
        <f>ROUND(I184*H184,2)</f>
        <v>0</v>
      </c>
      <c r="BL184" s="17" t="s">
        <v>183</v>
      </c>
      <c r="BM184" s="143" t="s">
        <v>6992</v>
      </c>
    </row>
    <row r="185" spans="2:65" s="1" customFormat="1" ht="409.5">
      <c r="B185" s="32"/>
      <c r="D185" s="146" t="s">
        <v>234</v>
      </c>
      <c r="F185" s="173" t="s">
        <v>6993</v>
      </c>
      <c r="I185" s="174"/>
      <c r="L185" s="32"/>
      <c r="M185" s="175"/>
      <c r="T185" s="56"/>
      <c r="AT185" s="17" t="s">
        <v>234</v>
      </c>
      <c r="AU185" s="17" t="s">
        <v>86</v>
      </c>
    </row>
    <row r="186" spans="2:65" s="1" customFormat="1" ht="16.5" customHeight="1">
      <c r="B186" s="32"/>
      <c r="C186" s="132" t="s">
        <v>510</v>
      </c>
      <c r="D186" s="132" t="s">
        <v>178</v>
      </c>
      <c r="E186" s="133" t="s">
        <v>6994</v>
      </c>
      <c r="F186" s="134" t="s">
        <v>6995</v>
      </c>
      <c r="G186" s="135" t="s">
        <v>4983</v>
      </c>
      <c r="H186" s="136">
        <v>1</v>
      </c>
      <c r="I186" s="137"/>
      <c r="J186" s="138">
        <f>ROUND(I186*H186,2)</f>
        <v>0</v>
      </c>
      <c r="K186" s="134" t="s">
        <v>1</v>
      </c>
      <c r="L186" s="32"/>
      <c r="M186" s="139" t="s">
        <v>1</v>
      </c>
      <c r="N186" s="140" t="s">
        <v>43</v>
      </c>
      <c r="P186" s="141">
        <f>O186*H186</f>
        <v>0</v>
      </c>
      <c r="Q186" s="141">
        <v>0</v>
      </c>
      <c r="R186" s="141">
        <f>Q186*H186</f>
        <v>0</v>
      </c>
      <c r="S186" s="141">
        <v>0</v>
      </c>
      <c r="T186" s="142">
        <f>S186*H186</f>
        <v>0</v>
      </c>
      <c r="AR186" s="143" t="s">
        <v>183</v>
      </c>
      <c r="AT186" s="143" t="s">
        <v>178</v>
      </c>
      <c r="AU186" s="143" t="s">
        <v>86</v>
      </c>
      <c r="AY186" s="17" t="s">
        <v>176</v>
      </c>
      <c r="BE186" s="144">
        <f>IF(N186="základní",J186,0)</f>
        <v>0</v>
      </c>
      <c r="BF186" s="144">
        <f>IF(N186="snížená",J186,0)</f>
        <v>0</v>
      </c>
      <c r="BG186" s="144">
        <f>IF(N186="zákl. přenesená",J186,0)</f>
        <v>0</v>
      </c>
      <c r="BH186" s="144">
        <f>IF(N186="sníž. přenesená",J186,0)</f>
        <v>0</v>
      </c>
      <c r="BI186" s="144">
        <f>IF(N186="nulová",J186,0)</f>
        <v>0</v>
      </c>
      <c r="BJ186" s="17" t="s">
        <v>86</v>
      </c>
      <c r="BK186" s="144">
        <f>ROUND(I186*H186,2)</f>
        <v>0</v>
      </c>
      <c r="BL186" s="17" t="s">
        <v>183</v>
      </c>
      <c r="BM186" s="143" t="s">
        <v>6996</v>
      </c>
    </row>
    <row r="187" spans="2:65" s="1" customFormat="1" ht="409.5">
      <c r="B187" s="32"/>
      <c r="D187" s="146" t="s">
        <v>234</v>
      </c>
      <c r="F187" s="173" t="s">
        <v>6997</v>
      </c>
      <c r="I187" s="174"/>
      <c r="L187" s="32"/>
      <c r="M187" s="175"/>
      <c r="T187" s="56"/>
      <c r="AT187" s="17" t="s">
        <v>234</v>
      </c>
      <c r="AU187" s="17" t="s">
        <v>86</v>
      </c>
    </row>
    <row r="188" spans="2:65" s="1" customFormat="1" ht="16.5" customHeight="1">
      <c r="B188" s="32"/>
      <c r="C188" s="132" t="s">
        <v>517</v>
      </c>
      <c r="D188" s="132" t="s">
        <v>178</v>
      </c>
      <c r="E188" s="133" t="s">
        <v>6998</v>
      </c>
      <c r="F188" s="134" t="s">
        <v>6999</v>
      </c>
      <c r="G188" s="135" t="s">
        <v>4983</v>
      </c>
      <c r="H188" s="136">
        <v>1</v>
      </c>
      <c r="I188" s="137"/>
      <c r="J188" s="138">
        <f>ROUND(I188*H188,2)</f>
        <v>0</v>
      </c>
      <c r="K188" s="134" t="s">
        <v>1</v>
      </c>
      <c r="L188" s="32"/>
      <c r="M188" s="139" t="s">
        <v>1</v>
      </c>
      <c r="N188" s="140" t="s">
        <v>43</v>
      </c>
      <c r="P188" s="141">
        <f>O188*H188</f>
        <v>0</v>
      </c>
      <c r="Q188" s="141">
        <v>0</v>
      </c>
      <c r="R188" s="141">
        <f>Q188*H188</f>
        <v>0</v>
      </c>
      <c r="S188" s="141">
        <v>0</v>
      </c>
      <c r="T188" s="142">
        <f>S188*H188</f>
        <v>0</v>
      </c>
      <c r="AR188" s="143" t="s">
        <v>183</v>
      </c>
      <c r="AT188" s="143" t="s">
        <v>178</v>
      </c>
      <c r="AU188" s="143" t="s">
        <v>86</v>
      </c>
      <c r="AY188" s="17" t="s">
        <v>176</v>
      </c>
      <c r="BE188" s="144">
        <f>IF(N188="základní",J188,0)</f>
        <v>0</v>
      </c>
      <c r="BF188" s="144">
        <f>IF(N188="snížená",J188,0)</f>
        <v>0</v>
      </c>
      <c r="BG188" s="144">
        <f>IF(N188="zákl. přenesená",J188,0)</f>
        <v>0</v>
      </c>
      <c r="BH188" s="144">
        <f>IF(N188="sníž. přenesená",J188,0)</f>
        <v>0</v>
      </c>
      <c r="BI188" s="144">
        <f>IF(N188="nulová",J188,0)</f>
        <v>0</v>
      </c>
      <c r="BJ188" s="17" t="s">
        <v>86</v>
      </c>
      <c r="BK188" s="144">
        <f>ROUND(I188*H188,2)</f>
        <v>0</v>
      </c>
      <c r="BL188" s="17" t="s">
        <v>183</v>
      </c>
      <c r="BM188" s="143" t="s">
        <v>7000</v>
      </c>
    </row>
    <row r="189" spans="2:65" s="1" customFormat="1" ht="409.5">
      <c r="B189" s="32"/>
      <c r="D189" s="146" t="s">
        <v>234</v>
      </c>
      <c r="F189" s="173" t="s">
        <v>7001</v>
      </c>
      <c r="I189" s="174"/>
      <c r="L189" s="32"/>
      <c r="M189" s="175"/>
      <c r="T189" s="56"/>
      <c r="AT189" s="17" t="s">
        <v>234</v>
      </c>
      <c r="AU189" s="17" t="s">
        <v>86</v>
      </c>
    </row>
    <row r="190" spans="2:65" s="1" customFormat="1" ht="16.5" customHeight="1">
      <c r="B190" s="32"/>
      <c r="C190" s="132" t="s">
        <v>537</v>
      </c>
      <c r="D190" s="132" t="s">
        <v>178</v>
      </c>
      <c r="E190" s="133" t="s">
        <v>7002</v>
      </c>
      <c r="F190" s="134" t="s">
        <v>7003</v>
      </c>
      <c r="G190" s="135" t="s">
        <v>4983</v>
      </c>
      <c r="H190" s="136">
        <v>1</v>
      </c>
      <c r="I190" s="137"/>
      <c r="J190" s="138">
        <f>ROUND(I190*H190,2)</f>
        <v>0</v>
      </c>
      <c r="K190" s="134" t="s">
        <v>1</v>
      </c>
      <c r="L190" s="32"/>
      <c r="M190" s="139" t="s">
        <v>1</v>
      </c>
      <c r="N190" s="140" t="s">
        <v>43</v>
      </c>
      <c r="P190" s="141">
        <f>O190*H190</f>
        <v>0</v>
      </c>
      <c r="Q190" s="141">
        <v>0</v>
      </c>
      <c r="R190" s="141">
        <f>Q190*H190</f>
        <v>0</v>
      </c>
      <c r="S190" s="141">
        <v>0</v>
      </c>
      <c r="T190" s="142">
        <f>S190*H190</f>
        <v>0</v>
      </c>
      <c r="AR190" s="143" t="s">
        <v>183</v>
      </c>
      <c r="AT190" s="143" t="s">
        <v>178</v>
      </c>
      <c r="AU190" s="143" t="s">
        <v>86</v>
      </c>
      <c r="AY190" s="17" t="s">
        <v>176</v>
      </c>
      <c r="BE190" s="144">
        <f>IF(N190="základní",J190,0)</f>
        <v>0</v>
      </c>
      <c r="BF190" s="144">
        <f>IF(N190="snížená",J190,0)</f>
        <v>0</v>
      </c>
      <c r="BG190" s="144">
        <f>IF(N190="zákl. přenesená",J190,0)</f>
        <v>0</v>
      </c>
      <c r="BH190" s="144">
        <f>IF(N190="sníž. přenesená",J190,0)</f>
        <v>0</v>
      </c>
      <c r="BI190" s="144">
        <f>IF(N190="nulová",J190,0)</f>
        <v>0</v>
      </c>
      <c r="BJ190" s="17" t="s">
        <v>86</v>
      </c>
      <c r="BK190" s="144">
        <f>ROUND(I190*H190,2)</f>
        <v>0</v>
      </c>
      <c r="BL190" s="17" t="s">
        <v>183</v>
      </c>
      <c r="BM190" s="143" t="s">
        <v>7004</v>
      </c>
    </row>
    <row r="191" spans="2:65" s="1" customFormat="1" ht="409.5">
      <c r="B191" s="32"/>
      <c r="D191" s="146" t="s">
        <v>234</v>
      </c>
      <c r="F191" s="173" t="s">
        <v>7005</v>
      </c>
      <c r="I191" s="174"/>
      <c r="L191" s="32"/>
      <c r="M191" s="175"/>
      <c r="T191" s="56"/>
      <c r="AT191" s="17" t="s">
        <v>234</v>
      </c>
      <c r="AU191" s="17" t="s">
        <v>86</v>
      </c>
    </row>
    <row r="192" spans="2:65" s="1" customFormat="1" ht="21.75" customHeight="1">
      <c r="B192" s="32"/>
      <c r="C192" s="132" t="s">
        <v>547</v>
      </c>
      <c r="D192" s="132" t="s">
        <v>178</v>
      </c>
      <c r="E192" s="133" t="s">
        <v>7006</v>
      </c>
      <c r="F192" s="134" t="s">
        <v>7007</v>
      </c>
      <c r="G192" s="135" t="s">
        <v>4983</v>
      </c>
      <c r="H192" s="136">
        <v>1</v>
      </c>
      <c r="I192" s="137"/>
      <c r="J192" s="138">
        <f>ROUND(I192*H192,2)</f>
        <v>0</v>
      </c>
      <c r="K192" s="134" t="s">
        <v>1</v>
      </c>
      <c r="L192" s="32"/>
      <c r="M192" s="139" t="s">
        <v>1</v>
      </c>
      <c r="N192" s="140" t="s">
        <v>43</v>
      </c>
      <c r="P192" s="141">
        <f>O192*H192</f>
        <v>0</v>
      </c>
      <c r="Q192" s="141">
        <v>0</v>
      </c>
      <c r="R192" s="141">
        <f>Q192*H192</f>
        <v>0</v>
      </c>
      <c r="S192" s="141">
        <v>0</v>
      </c>
      <c r="T192" s="142">
        <f>S192*H192</f>
        <v>0</v>
      </c>
      <c r="AR192" s="143" t="s">
        <v>183</v>
      </c>
      <c r="AT192" s="143" t="s">
        <v>178</v>
      </c>
      <c r="AU192" s="143" t="s">
        <v>86</v>
      </c>
      <c r="AY192" s="17" t="s">
        <v>176</v>
      </c>
      <c r="BE192" s="144">
        <f>IF(N192="základní",J192,0)</f>
        <v>0</v>
      </c>
      <c r="BF192" s="144">
        <f>IF(N192="snížená",J192,0)</f>
        <v>0</v>
      </c>
      <c r="BG192" s="144">
        <f>IF(N192="zákl. přenesená",J192,0)</f>
        <v>0</v>
      </c>
      <c r="BH192" s="144">
        <f>IF(N192="sníž. přenesená",J192,0)</f>
        <v>0</v>
      </c>
      <c r="BI192" s="144">
        <f>IF(N192="nulová",J192,0)</f>
        <v>0</v>
      </c>
      <c r="BJ192" s="17" t="s">
        <v>86</v>
      </c>
      <c r="BK192" s="144">
        <f>ROUND(I192*H192,2)</f>
        <v>0</v>
      </c>
      <c r="BL192" s="17" t="s">
        <v>183</v>
      </c>
      <c r="BM192" s="143" t="s">
        <v>380</v>
      </c>
    </row>
    <row r="193" spans="2:65" s="1" customFormat="1" ht="234">
      <c r="B193" s="32"/>
      <c r="D193" s="146" t="s">
        <v>234</v>
      </c>
      <c r="F193" s="173" t="s">
        <v>7008</v>
      </c>
      <c r="I193" s="174"/>
      <c r="L193" s="32"/>
      <c r="M193" s="175"/>
      <c r="T193" s="56"/>
      <c r="AT193" s="17" t="s">
        <v>234</v>
      </c>
      <c r="AU193" s="17" t="s">
        <v>86</v>
      </c>
    </row>
    <row r="194" spans="2:65" s="1" customFormat="1" ht="16.5" customHeight="1">
      <c r="B194" s="32"/>
      <c r="C194" s="132" t="s">
        <v>551</v>
      </c>
      <c r="D194" s="132" t="s">
        <v>178</v>
      </c>
      <c r="E194" s="133" t="s">
        <v>7009</v>
      </c>
      <c r="F194" s="134" t="s">
        <v>7010</v>
      </c>
      <c r="G194" s="135" t="s">
        <v>4983</v>
      </c>
      <c r="H194" s="136">
        <v>1</v>
      </c>
      <c r="I194" s="137"/>
      <c r="J194" s="138">
        <f>ROUND(I194*H194,2)</f>
        <v>0</v>
      </c>
      <c r="K194" s="134" t="s">
        <v>1</v>
      </c>
      <c r="L194" s="32"/>
      <c r="M194" s="139" t="s">
        <v>1</v>
      </c>
      <c r="N194" s="140" t="s">
        <v>43</v>
      </c>
      <c r="P194" s="141">
        <f>O194*H194</f>
        <v>0</v>
      </c>
      <c r="Q194" s="141">
        <v>0</v>
      </c>
      <c r="R194" s="141">
        <f>Q194*H194</f>
        <v>0</v>
      </c>
      <c r="S194" s="141">
        <v>0</v>
      </c>
      <c r="T194" s="142">
        <f>S194*H194</f>
        <v>0</v>
      </c>
      <c r="AR194" s="143" t="s">
        <v>183</v>
      </c>
      <c r="AT194" s="143" t="s">
        <v>178</v>
      </c>
      <c r="AU194" s="143" t="s">
        <v>86</v>
      </c>
      <c r="AY194" s="17" t="s">
        <v>176</v>
      </c>
      <c r="BE194" s="144">
        <f>IF(N194="základní",J194,0)</f>
        <v>0</v>
      </c>
      <c r="BF194" s="144">
        <f>IF(N194="snížená",J194,0)</f>
        <v>0</v>
      </c>
      <c r="BG194" s="144">
        <f>IF(N194="zákl. přenesená",J194,0)</f>
        <v>0</v>
      </c>
      <c r="BH194" s="144">
        <f>IF(N194="sníž. přenesená",J194,0)</f>
        <v>0</v>
      </c>
      <c r="BI194" s="144">
        <f>IF(N194="nulová",J194,0)</f>
        <v>0</v>
      </c>
      <c r="BJ194" s="17" t="s">
        <v>86</v>
      </c>
      <c r="BK194" s="144">
        <f>ROUND(I194*H194,2)</f>
        <v>0</v>
      </c>
      <c r="BL194" s="17" t="s">
        <v>183</v>
      </c>
      <c r="BM194" s="143" t="s">
        <v>388</v>
      </c>
    </row>
    <row r="195" spans="2:65" s="1" customFormat="1" ht="409.5">
      <c r="B195" s="32"/>
      <c r="D195" s="146" t="s">
        <v>234</v>
      </c>
      <c r="F195" s="173" t="s">
        <v>7011</v>
      </c>
      <c r="I195" s="174"/>
      <c r="L195" s="32"/>
      <c r="M195" s="175"/>
      <c r="T195" s="56"/>
      <c r="AT195" s="17" t="s">
        <v>234</v>
      </c>
      <c r="AU195" s="17" t="s">
        <v>86</v>
      </c>
    </row>
    <row r="196" spans="2:65" s="1" customFormat="1" ht="24.2" customHeight="1">
      <c r="B196" s="32"/>
      <c r="C196" s="132" t="s">
        <v>558</v>
      </c>
      <c r="D196" s="132" t="s">
        <v>178</v>
      </c>
      <c r="E196" s="133" t="s">
        <v>7012</v>
      </c>
      <c r="F196" s="134" t="s">
        <v>7013</v>
      </c>
      <c r="G196" s="135" t="s">
        <v>4983</v>
      </c>
      <c r="H196" s="136">
        <v>1</v>
      </c>
      <c r="I196" s="137"/>
      <c r="J196" s="138">
        <f>ROUND(I196*H196,2)</f>
        <v>0</v>
      </c>
      <c r="K196" s="134" t="s">
        <v>1</v>
      </c>
      <c r="L196" s="32"/>
      <c r="M196" s="139" t="s">
        <v>1</v>
      </c>
      <c r="N196" s="140" t="s">
        <v>43</v>
      </c>
      <c r="P196" s="141">
        <f>O196*H196</f>
        <v>0</v>
      </c>
      <c r="Q196" s="141">
        <v>0</v>
      </c>
      <c r="R196" s="141">
        <f>Q196*H196</f>
        <v>0</v>
      </c>
      <c r="S196" s="141">
        <v>0</v>
      </c>
      <c r="T196" s="142">
        <f>S196*H196</f>
        <v>0</v>
      </c>
      <c r="AR196" s="143" t="s">
        <v>183</v>
      </c>
      <c r="AT196" s="143" t="s">
        <v>178</v>
      </c>
      <c r="AU196" s="143" t="s">
        <v>86</v>
      </c>
      <c r="AY196" s="17" t="s">
        <v>176</v>
      </c>
      <c r="BE196" s="144">
        <f>IF(N196="základní",J196,0)</f>
        <v>0</v>
      </c>
      <c r="BF196" s="144">
        <f>IF(N196="snížená",J196,0)</f>
        <v>0</v>
      </c>
      <c r="BG196" s="144">
        <f>IF(N196="zákl. přenesená",J196,0)</f>
        <v>0</v>
      </c>
      <c r="BH196" s="144">
        <f>IF(N196="sníž. přenesená",J196,0)</f>
        <v>0</v>
      </c>
      <c r="BI196" s="144">
        <f>IF(N196="nulová",J196,0)</f>
        <v>0</v>
      </c>
      <c r="BJ196" s="17" t="s">
        <v>86</v>
      </c>
      <c r="BK196" s="144">
        <f>ROUND(I196*H196,2)</f>
        <v>0</v>
      </c>
      <c r="BL196" s="17" t="s">
        <v>183</v>
      </c>
      <c r="BM196" s="143" t="s">
        <v>398</v>
      </c>
    </row>
    <row r="197" spans="2:65" s="1" customFormat="1" ht="409.5">
      <c r="B197" s="32"/>
      <c r="D197" s="146" t="s">
        <v>234</v>
      </c>
      <c r="F197" s="173" t="s">
        <v>7014</v>
      </c>
      <c r="I197" s="174"/>
      <c r="L197" s="32"/>
      <c r="M197" s="175"/>
      <c r="T197" s="56"/>
      <c r="AT197" s="17" t="s">
        <v>234</v>
      </c>
      <c r="AU197" s="17" t="s">
        <v>86</v>
      </c>
    </row>
    <row r="198" spans="2:65" s="1" customFormat="1" ht="67.5" customHeight="1">
      <c r="B198" s="32"/>
      <c r="C198" s="132" t="s">
        <v>569</v>
      </c>
      <c r="D198" s="132" t="s">
        <v>178</v>
      </c>
      <c r="E198" s="133" t="s">
        <v>7015</v>
      </c>
      <c r="F198" s="134" t="s">
        <v>7016</v>
      </c>
      <c r="G198" s="135" t="s">
        <v>4983</v>
      </c>
      <c r="H198" s="136">
        <v>1</v>
      </c>
      <c r="I198" s="137"/>
      <c r="J198" s="138">
        <f>ROUND(I198*H198,2)</f>
        <v>0</v>
      </c>
      <c r="K198" s="134" t="s">
        <v>1</v>
      </c>
      <c r="L198" s="32"/>
      <c r="M198" s="139" t="s">
        <v>1</v>
      </c>
      <c r="N198" s="140" t="s">
        <v>43</v>
      </c>
      <c r="P198" s="141">
        <f>O198*H198</f>
        <v>0</v>
      </c>
      <c r="Q198" s="141">
        <v>0</v>
      </c>
      <c r="R198" s="141">
        <f>Q198*H198</f>
        <v>0</v>
      </c>
      <c r="S198" s="141">
        <v>0</v>
      </c>
      <c r="T198" s="142">
        <f>S198*H198</f>
        <v>0</v>
      </c>
      <c r="AR198" s="143" t="s">
        <v>183</v>
      </c>
      <c r="AT198" s="143" t="s">
        <v>178</v>
      </c>
      <c r="AU198" s="143" t="s">
        <v>86</v>
      </c>
      <c r="AY198" s="17" t="s">
        <v>176</v>
      </c>
      <c r="BE198" s="144">
        <f>IF(N198="základní",J198,0)</f>
        <v>0</v>
      </c>
      <c r="BF198" s="144">
        <f>IF(N198="snížená",J198,0)</f>
        <v>0</v>
      </c>
      <c r="BG198" s="144">
        <f>IF(N198="zákl. přenesená",J198,0)</f>
        <v>0</v>
      </c>
      <c r="BH198" s="144">
        <f>IF(N198="sníž. přenesená",J198,0)</f>
        <v>0</v>
      </c>
      <c r="BI198" s="144">
        <f>IF(N198="nulová",J198,0)</f>
        <v>0</v>
      </c>
      <c r="BJ198" s="17" t="s">
        <v>86</v>
      </c>
      <c r="BK198" s="144">
        <f>ROUND(I198*H198,2)</f>
        <v>0</v>
      </c>
      <c r="BL198" s="17" t="s">
        <v>183</v>
      </c>
      <c r="BM198" s="143" t="s">
        <v>411</v>
      </c>
    </row>
    <row r="199" spans="2:65" s="1" customFormat="1" ht="55.5" customHeight="1">
      <c r="B199" s="32"/>
      <c r="C199" s="132" t="s">
        <v>588</v>
      </c>
      <c r="D199" s="132" t="s">
        <v>178</v>
      </c>
      <c r="E199" s="133" t="s">
        <v>7017</v>
      </c>
      <c r="F199" s="134" t="s">
        <v>7018</v>
      </c>
      <c r="G199" s="135" t="s">
        <v>4983</v>
      </c>
      <c r="H199" s="136">
        <v>1</v>
      </c>
      <c r="I199" s="137"/>
      <c r="J199" s="138">
        <f>ROUND(I199*H199,2)</f>
        <v>0</v>
      </c>
      <c r="K199" s="134" t="s">
        <v>1</v>
      </c>
      <c r="L199" s="32"/>
      <c r="M199" s="139" t="s">
        <v>1</v>
      </c>
      <c r="N199" s="140" t="s">
        <v>43</v>
      </c>
      <c r="P199" s="141">
        <f>O199*H199</f>
        <v>0</v>
      </c>
      <c r="Q199" s="141">
        <v>0</v>
      </c>
      <c r="R199" s="141">
        <f>Q199*H199</f>
        <v>0</v>
      </c>
      <c r="S199" s="141">
        <v>0</v>
      </c>
      <c r="T199" s="142">
        <f>S199*H199</f>
        <v>0</v>
      </c>
      <c r="AR199" s="143" t="s">
        <v>183</v>
      </c>
      <c r="AT199" s="143" t="s">
        <v>178</v>
      </c>
      <c r="AU199" s="143" t="s">
        <v>86</v>
      </c>
      <c r="AY199" s="17" t="s">
        <v>176</v>
      </c>
      <c r="BE199" s="144">
        <f>IF(N199="základní",J199,0)</f>
        <v>0</v>
      </c>
      <c r="BF199" s="144">
        <f>IF(N199="snížená",J199,0)</f>
        <v>0</v>
      </c>
      <c r="BG199" s="144">
        <f>IF(N199="zákl. přenesená",J199,0)</f>
        <v>0</v>
      </c>
      <c r="BH199" s="144">
        <f>IF(N199="sníž. přenesená",J199,0)</f>
        <v>0</v>
      </c>
      <c r="BI199" s="144">
        <f>IF(N199="nulová",J199,0)</f>
        <v>0</v>
      </c>
      <c r="BJ199" s="17" t="s">
        <v>86</v>
      </c>
      <c r="BK199" s="144">
        <f>ROUND(I199*H199,2)</f>
        <v>0</v>
      </c>
      <c r="BL199" s="17" t="s">
        <v>183</v>
      </c>
      <c r="BM199" s="143" t="s">
        <v>357</v>
      </c>
    </row>
    <row r="200" spans="2:65" s="1" customFormat="1" ht="55.5" customHeight="1">
      <c r="B200" s="32"/>
      <c r="C200" s="132" t="s">
        <v>592</v>
      </c>
      <c r="D200" s="132" t="s">
        <v>178</v>
      </c>
      <c r="E200" s="133" t="s">
        <v>7019</v>
      </c>
      <c r="F200" s="134" t="s">
        <v>7020</v>
      </c>
      <c r="G200" s="135" t="s">
        <v>4983</v>
      </c>
      <c r="H200" s="136">
        <v>1</v>
      </c>
      <c r="I200" s="137"/>
      <c r="J200" s="138">
        <f>ROUND(I200*H200,2)</f>
        <v>0</v>
      </c>
      <c r="K200" s="134" t="s">
        <v>1</v>
      </c>
      <c r="L200" s="32"/>
      <c r="M200" s="139" t="s">
        <v>1</v>
      </c>
      <c r="N200" s="140" t="s">
        <v>43</v>
      </c>
      <c r="P200" s="141">
        <f>O200*H200</f>
        <v>0</v>
      </c>
      <c r="Q200" s="141">
        <v>0</v>
      </c>
      <c r="R200" s="141">
        <f>Q200*H200</f>
        <v>0</v>
      </c>
      <c r="S200" s="141">
        <v>0</v>
      </c>
      <c r="T200" s="142">
        <f>S200*H200</f>
        <v>0</v>
      </c>
      <c r="AR200" s="143" t="s">
        <v>183</v>
      </c>
      <c r="AT200" s="143" t="s">
        <v>178</v>
      </c>
      <c r="AU200" s="143" t="s">
        <v>86</v>
      </c>
      <c r="AY200" s="17" t="s">
        <v>176</v>
      </c>
      <c r="BE200" s="144">
        <f>IF(N200="základní",J200,0)</f>
        <v>0</v>
      </c>
      <c r="BF200" s="144">
        <f>IF(N200="snížená",J200,0)</f>
        <v>0</v>
      </c>
      <c r="BG200" s="144">
        <f>IF(N200="zákl. přenesená",J200,0)</f>
        <v>0</v>
      </c>
      <c r="BH200" s="144">
        <f>IF(N200="sníž. přenesená",J200,0)</f>
        <v>0</v>
      </c>
      <c r="BI200" s="144">
        <f>IF(N200="nulová",J200,0)</f>
        <v>0</v>
      </c>
      <c r="BJ200" s="17" t="s">
        <v>86</v>
      </c>
      <c r="BK200" s="144">
        <f>ROUND(I200*H200,2)</f>
        <v>0</v>
      </c>
      <c r="BL200" s="17" t="s">
        <v>183</v>
      </c>
      <c r="BM200" s="143" t="s">
        <v>447</v>
      </c>
    </row>
    <row r="201" spans="2:65" s="1" customFormat="1" ht="24.2" customHeight="1">
      <c r="B201" s="32"/>
      <c r="C201" s="132" t="s">
        <v>598</v>
      </c>
      <c r="D201" s="132" t="s">
        <v>178</v>
      </c>
      <c r="E201" s="133" t="s">
        <v>7021</v>
      </c>
      <c r="F201" s="134" t="s">
        <v>7022</v>
      </c>
      <c r="G201" s="135" t="s">
        <v>4983</v>
      </c>
      <c r="H201" s="136">
        <v>2</v>
      </c>
      <c r="I201" s="137"/>
      <c r="J201" s="138">
        <f>ROUND(I201*H201,2)</f>
        <v>0</v>
      </c>
      <c r="K201" s="134" t="s">
        <v>1</v>
      </c>
      <c r="L201" s="32"/>
      <c r="M201" s="139" t="s">
        <v>1</v>
      </c>
      <c r="N201" s="140" t="s">
        <v>43</v>
      </c>
      <c r="P201" s="141">
        <f>O201*H201</f>
        <v>0</v>
      </c>
      <c r="Q201" s="141">
        <v>0</v>
      </c>
      <c r="R201" s="141">
        <f>Q201*H201</f>
        <v>0</v>
      </c>
      <c r="S201" s="141">
        <v>0</v>
      </c>
      <c r="T201" s="142">
        <f>S201*H201</f>
        <v>0</v>
      </c>
      <c r="AR201" s="143" t="s">
        <v>183</v>
      </c>
      <c r="AT201" s="143" t="s">
        <v>178</v>
      </c>
      <c r="AU201" s="143" t="s">
        <v>86</v>
      </c>
      <c r="AY201" s="17" t="s">
        <v>176</v>
      </c>
      <c r="BE201" s="144">
        <f>IF(N201="základní",J201,0)</f>
        <v>0</v>
      </c>
      <c r="BF201" s="144">
        <f>IF(N201="snížená",J201,0)</f>
        <v>0</v>
      </c>
      <c r="BG201" s="144">
        <f>IF(N201="zákl. přenesená",J201,0)</f>
        <v>0</v>
      </c>
      <c r="BH201" s="144">
        <f>IF(N201="sníž. přenesená",J201,0)</f>
        <v>0</v>
      </c>
      <c r="BI201" s="144">
        <f>IF(N201="nulová",J201,0)</f>
        <v>0</v>
      </c>
      <c r="BJ201" s="17" t="s">
        <v>86</v>
      </c>
      <c r="BK201" s="144">
        <f>ROUND(I201*H201,2)</f>
        <v>0</v>
      </c>
      <c r="BL201" s="17" t="s">
        <v>183</v>
      </c>
      <c r="BM201" s="143" t="s">
        <v>457</v>
      </c>
    </row>
    <row r="202" spans="2:65" s="1" customFormat="1" ht="126.75">
      <c r="B202" s="32"/>
      <c r="D202" s="146" t="s">
        <v>234</v>
      </c>
      <c r="F202" s="173" t="s">
        <v>7023</v>
      </c>
      <c r="I202" s="174"/>
      <c r="L202" s="32"/>
      <c r="M202" s="175"/>
      <c r="T202" s="56"/>
      <c r="AT202" s="17" t="s">
        <v>234</v>
      </c>
      <c r="AU202" s="17" t="s">
        <v>86</v>
      </c>
    </row>
    <row r="203" spans="2:65" s="1" customFormat="1" ht="66.75" customHeight="1">
      <c r="B203" s="32"/>
      <c r="C203" s="132" t="s">
        <v>604</v>
      </c>
      <c r="D203" s="132" t="s">
        <v>178</v>
      </c>
      <c r="E203" s="133" t="s">
        <v>7024</v>
      </c>
      <c r="F203" s="134" t="s">
        <v>7025</v>
      </c>
      <c r="G203" s="135" t="s">
        <v>4983</v>
      </c>
      <c r="H203" s="136">
        <v>6</v>
      </c>
      <c r="I203" s="137"/>
      <c r="J203" s="138">
        <f>ROUND(I203*H203,2)</f>
        <v>0</v>
      </c>
      <c r="K203" s="134" t="s">
        <v>1</v>
      </c>
      <c r="L203" s="32"/>
      <c r="M203" s="139" t="s">
        <v>1</v>
      </c>
      <c r="N203" s="140" t="s">
        <v>43</v>
      </c>
      <c r="P203" s="141">
        <f>O203*H203</f>
        <v>0</v>
      </c>
      <c r="Q203" s="141">
        <v>0</v>
      </c>
      <c r="R203" s="141">
        <f>Q203*H203</f>
        <v>0</v>
      </c>
      <c r="S203" s="141">
        <v>0</v>
      </c>
      <c r="T203" s="142">
        <f>S203*H203</f>
        <v>0</v>
      </c>
      <c r="AR203" s="143" t="s">
        <v>183</v>
      </c>
      <c r="AT203" s="143" t="s">
        <v>178</v>
      </c>
      <c r="AU203" s="143" t="s">
        <v>86</v>
      </c>
      <c r="AY203" s="17" t="s">
        <v>176</v>
      </c>
      <c r="BE203" s="144">
        <f>IF(N203="základní",J203,0)</f>
        <v>0</v>
      </c>
      <c r="BF203" s="144">
        <f>IF(N203="snížená",J203,0)</f>
        <v>0</v>
      </c>
      <c r="BG203" s="144">
        <f>IF(N203="zákl. přenesená",J203,0)</f>
        <v>0</v>
      </c>
      <c r="BH203" s="144">
        <f>IF(N203="sníž. přenesená",J203,0)</f>
        <v>0</v>
      </c>
      <c r="BI203" s="144">
        <f>IF(N203="nulová",J203,0)</f>
        <v>0</v>
      </c>
      <c r="BJ203" s="17" t="s">
        <v>86</v>
      </c>
      <c r="BK203" s="144">
        <f>ROUND(I203*H203,2)</f>
        <v>0</v>
      </c>
      <c r="BL203" s="17" t="s">
        <v>183</v>
      </c>
      <c r="BM203" s="143" t="s">
        <v>476</v>
      </c>
    </row>
    <row r="204" spans="2:65" s="1" customFormat="1" ht="33" customHeight="1">
      <c r="B204" s="32"/>
      <c r="C204" s="132" t="s">
        <v>622</v>
      </c>
      <c r="D204" s="132" t="s">
        <v>178</v>
      </c>
      <c r="E204" s="133" t="s">
        <v>7026</v>
      </c>
      <c r="F204" s="134" t="s">
        <v>7027</v>
      </c>
      <c r="G204" s="135" t="s">
        <v>4983</v>
      </c>
      <c r="H204" s="136">
        <v>6</v>
      </c>
      <c r="I204" s="137"/>
      <c r="J204" s="138">
        <f>ROUND(I204*H204,2)</f>
        <v>0</v>
      </c>
      <c r="K204" s="134" t="s">
        <v>1</v>
      </c>
      <c r="L204" s="32"/>
      <c r="M204" s="139" t="s">
        <v>1</v>
      </c>
      <c r="N204" s="140" t="s">
        <v>43</v>
      </c>
      <c r="P204" s="141">
        <f>O204*H204</f>
        <v>0</v>
      </c>
      <c r="Q204" s="141">
        <v>0</v>
      </c>
      <c r="R204" s="141">
        <f>Q204*H204</f>
        <v>0</v>
      </c>
      <c r="S204" s="141">
        <v>0</v>
      </c>
      <c r="T204" s="142">
        <f>S204*H204</f>
        <v>0</v>
      </c>
      <c r="AR204" s="143" t="s">
        <v>183</v>
      </c>
      <c r="AT204" s="143" t="s">
        <v>178</v>
      </c>
      <c r="AU204" s="143" t="s">
        <v>86</v>
      </c>
      <c r="AY204" s="17" t="s">
        <v>176</v>
      </c>
      <c r="BE204" s="144">
        <f>IF(N204="základní",J204,0)</f>
        <v>0</v>
      </c>
      <c r="BF204" s="144">
        <f>IF(N204="snížená",J204,0)</f>
        <v>0</v>
      </c>
      <c r="BG204" s="144">
        <f>IF(N204="zákl. přenesená",J204,0)</f>
        <v>0</v>
      </c>
      <c r="BH204" s="144">
        <f>IF(N204="sníž. přenesená",J204,0)</f>
        <v>0</v>
      </c>
      <c r="BI204" s="144">
        <f>IF(N204="nulová",J204,0)</f>
        <v>0</v>
      </c>
      <c r="BJ204" s="17" t="s">
        <v>86</v>
      </c>
      <c r="BK204" s="144">
        <f>ROUND(I204*H204,2)</f>
        <v>0</v>
      </c>
      <c r="BL204" s="17" t="s">
        <v>183</v>
      </c>
      <c r="BM204" s="143" t="s">
        <v>484</v>
      </c>
    </row>
    <row r="205" spans="2:65" s="1" customFormat="1" ht="97.5">
      <c r="B205" s="32"/>
      <c r="D205" s="146" t="s">
        <v>234</v>
      </c>
      <c r="F205" s="173" t="s">
        <v>7028</v>
      </c>
      <c r="I205" s="174"/>
      <c r="L205" s="32"/>
      <c r="M205" s="175"/>
      <c r="T205" s="56"/>
      <c r="AT205" s="17" t="s">
        <v>234</v>
      </c>
      <c r="AU205" s="17" t="s">
        <v>86</v>
      </c>
    </row>
    <row r="206" spans="2:65" s="1" customFormat="1" ht="24.2" customHeight="1">
      <c r="B206" s="32"/>
      <c r="C206" s="132" t="s">
        <v>626</v>
      </c>
      <c r="D206" s="132" t="s">
        <v>178</v>
      </c>
      <c r="E206" s="133" t="s">
        <v>7029</v>
      </c>
      <c r="F206" s="134" t="s">
        <v>7030</v>
      </c>
      <c r="G206" s="135" t="s">
        <v>4983</v>
      </c>
      <c r="H206" s="136">
        <v>4</v>
      </c>
      <c r="I206" s="137"/>
      <c r="J206" s="138">
        <f>ROUND(I206*H206,2)</f>
        <v>0</v>
      </c>
      <c r="K206" s="134" t="s">
        <v>1</v>
      </c>
      <c r="L206" s="32"/>
      <c r="M206" s="139" t="s">
        <v>1</v>
      </c>
      <c r="N206" s="140" t="s">
        <v>43</v>
      </c>
      <c r="P206" s="141">
        <f>O206*H206</f>
        <v>0</v>
      </c>
      <c r="Q206" s="141">
        <v>0</v>
      </c>
      <c r="R206" s="141">
        <f>Q206*H206</f>
        <v>0</v>
      </c>
      <c r="S206" s="141">
        <v>0</v>
      </c>
      <c r="T206" s="142">
        <f>S206*H206</f>
        <v>0</v>
      </c>
      <c r="AR206" s="143" t="s">
        <v>183</v>
      </c>
      <c r="AT206" s="143" t="s">
        <v>178</v>
      </c>
      <c r="AU206" s="143" t="s">
        <v>86</v>
      </c>
      <c r="AY206" s="17" t="s">
        <v>176</v>
      </c>
      <c r="BE206" s="144">
        <f>IF(N206="základní",J206,0)</f>
        <v>0</v>
      </c>
      <c r="BF206" s="144">
        <f>IF(N206="snížená",J206,0)</f>
        <v>0</v>
      </c>
      <c r="BG206" s="144">
        <f>IF(N206="zákl. přenesená",J206,0)</f>
        <v>0</v>
      </c>
      <c r="BH206" s="144">
        <f>IF(N206="sníž. přenesená",J206,0)</f>
        <v>0</v>
      </c>
      <c r="BI206" s="144">
        <f>IF(N206="nulová",J206,0)</f>
        <v>0</v>
      </c>
      <c r="BJ206" s="17" t="s">
        <v>86</v>
      </c>
      <c r="BK206" s="144">
        <f>ROUND(I206*H206,2)</f>
        <v>0</v>
      </c>
      <c r="BL206" s="17" t="s">
        <v>183</v>
      </c>
      <c r="BM206" s="143" t="s">
        <v>494</v>
      </c>
    </row>
    <row r="207" spans="2:65" s="1" customFormat="1" ht="97.5">
      <c r="B207" s="32"/>
      <c r="D207" s="146" t="s">
        <v>234</v>
      </c>
      <c r="F207" s="173" t="s">
        <v>7031</v>
      </c>
      <c r="I207" s="174"/>
      <c r="L207" s="32"/>
      <c r="M207" s="175"/>
      <c r="T207" s="56"/>
      <c r="AT207" s="17" t="s">
        <v>234</v>
      </c>
      <c r="AU207" s="17" t="s">
        <v>86</v>
      </c>
    </row>
    <row r="208" spans="2:65" s="1" customFormat="1" ht="24.2" customHeight="1">
      <c r="B208" s="32"/>
      <c r="C208" s="132" t="s">
        <v>632</v>
      </c>
      <c r="D208" s="132" t="s">
        <v>178</v>
      </c>
      <c r="E208" s="133" t="s">
        <v>7032</v>
      </c>
      <c r="F208" s="134" t="s">
        <v>7033</v>
      </c>
      <c r="G208" s="135" t="s">
        <v>4983</v>
      </c>
      <c r="H208" s="136">
        <v>4</v>
      </c>
      <c r="I208" s="137"/>
      <c r="J208" s="138">
        <f>ROUND(I208*H208,2)</f>
        <v>0</v>
      </c>
      <c r="K208" s="134" t="s">
        <v>1</v>
      </c>
      <c r="L208" s="32"/>
      <c r="M208" s="139" t="s">
        <v>1</v>
      </c>
      <c r="N208" s="140" t="s">
        <v>43</v>
      </c>
      <c r="P208" s="141">
        <f>O208*H208</f>
        <v>0</v>
      </c>
      <c r="Q208" s="141">
        <v>0</v>
      </c>
      <c r="R208" s="141">
        <f>Q208*H208</f>
        <v>0</v>
      </c>
      <c r="S208" s="141">
        <v>0</v>
      </c>
      <c r="T208" s="142">
        <f>S208*H208</f>
        <v>0</v>
      </c>
      <c r="AR208" s="143" t="s">
        <v>183</v>
      </c>
      <c r="AT208" s="143" t="s">
        <v>178</v>
      </c>
      <c r="AU208" s="143" t="s">
        <v>86</v>
      </c>
      <c r="AY208" s="17" t="s">
        <v>176</v>
      </c>
      <c r="BE208" s="144">
        <f>IF(N208="základní",J208,0)</f>
        <v>0</v>
      </c>
      <c r="BF208" s="144">
        <f>IF(N208="snížená",J208,0)</f>
        <v>0</v>
      </c>
      <c r="BG208" s="144">
        <f>IF(N208="zákl. přenesená",J208,0)</f>
        <v>0</v>
      </c>
      <c r="BH208" s="144">
        <f>IF(N208="sníž. přenesená",J208,0)</f>
        <v>0</v>
      </c>
      <c r="BI208" s="144">
        <f>IF(N208="nulová",J208,0)</f>
        <v>0</v>
      </c>
      <c r="BJ208" s="17" t="s">
        <v>86</v>
      </c>
      <c r="BK208" s="144">
        <f>ROUND(I208*H208,2)</f>
        <v>0</v>
      </c>
      <c r="BL208" s="17" t="s">
        <v>183</v>
      </c>
      <c r="BM208" s="143" t="s">
        <v>504</v>
      </c>
    </row>
    <row r="209" spans="2:65" s="1" customFormat="1" ht="78">
      <c r="B209" s="32"/>
      <c r="D209" s="146" t="s">
        <v>234</v>
      </c>
      <c r="F209" s="173" t="s">
        <v>7034</v>
      </c>
      <c r="I209" s="174"/>
      <c r="L209" s="32"/>
      <c r="M209" s="175"/>
      <c r="T209" s="56"/>
      <c r="AT209" s="17" t="s">
        <v>234</v>
      </c>
      <c r="AU209" s="17" t="s">
        <v>86</v>
      </c>
    </row>
    <row r="210" spans="2:65" s="1" customFormat="1" ht="76.349999999999994" customHeight="1">
      <c r="B210" s="32"/>
      <c r="C210" s="132" t="s">
        <v>637</v>
      </c>
      <c r="D210" s="132" t="s">
        <v>178</v>
      </c>
      <c r="E210" s="133" t="s">
        <v>7035</v>
      </c>
      <c r="F210" s="134" t="s">
        <v>7036</v>
      </c>
      <c r="G210" s="135" t="s">
        <v>4983</v>
      </c>
      <c r="H210" s="136">
        <v>63</v>
      </c>
      <c r="I210" s="137"/>
      <c r="J210" s="138">
        <f>ROUND(I210*H210,2)</f>
        <v>0</v>
      </c>
      <c r="K210" s="134" t="s">
        <v>1</v>
      </c>
      <c r="L210" s="32"/>
      <c r="M210" s="139" t="s">
        <v>1</v>
      </c>
      <c r="N210" s="140" t="s">
        <v>43</v>
      </c>
      <c r="P210" s="141">
        <f>O210*H210</f>
        <v>0</v>
      </c>
      <c r="Q210" s="141">
        <v>0</v>
      </c>
      <c r="R210" s="141">
        <f>Q210*H210</f>
        <v>0</v>
      </c>
      <c r="S210" s="141">
        <v>0</v>
      </c>
      <c r="T210" s="142">
        <f>S210*H210</f>
        <v>0</v>
      </c>
      <c r="AR210" s="143" t="s">
        <v>183</v>
      </c>
      <c r="AT210" s="143" t="s">
        <v>178</v>
      </c>
      <c r="AU210" s="143" t="s">
        <v>86</v>
      </c>
      <c r="AY210" s="17" t="s">
        <v>176</v>
      </c>
      <c r="BE210" s="144">
        <f>IF(N210="základní",J210,0)</f>
        <v>0</v>
      </c>
      <c r="BF210" s="144">
        <f>IF(N210="snížená",J210,0)</f>
        <v>0</v>
      </c>
      <c r="BG210" s="144">
        <f>IF(N210="zákl. přenesená",J210,0)</f>
        <v>0</v>
      </c>
      <c r="BH210" s="144">
        <f>IF(N210="sníž. přenesená",J210,0)</f>
        <v>0</v>
      </c>
      <c r="BI210" s="144">
        <f>IF(N210="nulová",J210,0)</f>
        <v>0</v>
      </c>
      <c r="BJ210" s="17" t="s">
        <v>86</v>
      </c>
      <c r="BK210" s="144">
        <f>ROUND(I210*H210,2)</f>
        <v>0</v>
      </c>
      <c r="BL210" s="17" t="s">
        <v>183</v>
      </c>
      <c r="BM210" s="143" t="s">
        <v>7037</v>
      </c>
    </row>
    <row r="211" spans="2:65" s="1" customFormat="1" ht="146.25">
      <c r="B211" s="32"/>
      <c r="D211" s="146" t="s">
        <v>234</v>
      </c>
      <c r="F211" s="173" t="s">
        <v>7038</v>
      </c>
      <c r="I211" s="174"/>
      <c r="L211" s="32"/>
      <c r="M211" s="175"/>
      <c r="T211" s="56"/>
      <c r="AT211" s="17" t="s">
        <v>234</v>
      </c>
      <c r="AU211" s="17" t="s">
        <v>86</v>
      </c>
    </row>
    <row r="212" spans="2:65" s="14" customFormat="1" ht="11.25">
      <c r="B212" s="160"/>
      <c r="D212" s="146" t="s">
        <v>185</v>
      </c>
      <c r="E212" s="161" t="s">
        <v>1</v>
      </c>
      <c r="F212" s="162" t="s">
        <v>7039</v>
      </c>
      <c r="H212" s="161" t="s">
        <v>1</v>
      </c>
      <c r="I212" s="163"/>
      <c r="L212" s="160"/>
      <c r="M212" s="164"/>
      <c r="T212" s="165"/>
      <c r="AT212" s="161" t="s">
        <v>185</v>
      </c>
      <c r="AU212" s="161" t="s">
        <v>86</v>
      </c>
      <c r="AV212" s="14" t="s">
        <v>86</v>
      </c>
      <c r="AW212" s="14" t="s">
        <v>33</v>
      </c>
      <c r="AX212" s="14" t="s">
        <v>78</v>
      </c>
      <c r="AY212" s="161" t="s">
        <v>176</v>
      </c>
    </row>
    <row r="213" spans="2:65" s="14" customFormat="1" ht="11.25">
      <c r="B213" s="160"/>
      <c r="D213" s="146" t="s">
        <v>185</v>
      </c>
      <c r="E213" s="161" t="s">
        <v>1</v>
      </c>
      <c r="F213" s="162" t="s">
        <v>7040</v>
      </c>
      <c r="H213" s="161" t="s">
        <v>1</v>
      </c>
      <c r="I213" s="163"/>
      <c r="L213" s="160"/>
      <c r="M213" s="164"/>
      <c r="T213" s="165"/>
      <c r="AT213" s="161" t="s">
        <v>185</v>
      </c>
      <c r="AU213" s="161" t="s">
        <v>86</v>
      </c>
      <c r="AV213" s="14" t="s">
        <v>86</v>
      </c>
      <c r="AW213" s="14" t="s">
        <v>33</v>
      </c>
      <c r="AX213" s="14" t="s">
        <v>78</v>
      </c>
      <c r="AY213" s="161" t="s">
        <v>176</v>
      </c>
    </row>
    <row r="214" spans="2:65" s="12" customFormat="1" ht="11.25">
      <c r="B214" s="145"/>
      <c r="D214" s="146" t="s">
        <v>185</v>
      </c>
      <c r="E214" s="147" t="s">
        <v>1</v>
      </c>
      <c r="F214" s="148" t="s">
        <v>88</v>
      </c>
      <c r="H214" s="149">
        <v>2</v>
      </c>
      <c r="I214" s="150"/>
      <c r="L214" s="145"/>
      <c r="M214" s="151"/>
      <c r="T214" s="152"/>
      <c r="AT214" s="147" t="s">
        <v>185</v>
      </c>
      <c r="AU214" s="147" t="s">
        <v>86</v>
      </c>
      <c r="AV214" s="12" t="s">
        <v>88</v>
      </c>
      <c r="AW214" s="12" t="s">
        <v>33</v>
      </c>
      <c r="AX214" s="12" t="s">
        <v>78</v>
      </c>
      <c r="AY214" s="147" t="s">
        <v>176</v>
      </c>
    </row>
    <row r="215" spans="2:65" s="14" customFormat="1" ht="11.25">
      <c r="B215" s="160"/>
      <c r="D215" s="146" t="s">
        <v>185</v>
      </c>
      <c r="E215" s="161" t="s">
        <v>1</v>
      </c>
      <c r="F215" s="162" t="s">
        <v>3630</v>
      </c>
      <c r="H215" s="161" t="s">
        <v>1</v>
      </c>
      <c r="I215" s="163"/>
      <c r="L215" s="160"/>
      <c r="M215" s="164"/>
      <c r="T215" s="165"/>
      <c r="AT215" s="161" t="s">
        <v>185</v>
      </c>
      <c r="AU215" s="161" t="s">
        <v>86</v>
      </c>
      <c r="AV215" s="14" t="s">
        <v>86</v>
      </c>
      <c r="AW215" s="14" t="s">
        <v>33</v>
      </c>
      <c r="AX215" s="14" t="s">
        <v>78</v>
      </c>
      <c r="AY215" s="161" t="s">
        <v>176</v>
      </c>
    </row>
    <row r="216" spans="2:65" s="15" customFormat="1" ht="11.25">
      <c r="B216" s="166"/>
      <c r="D216" s="146" t="s">
        <v>185</v>
      </c>
      <c r="E216" s="167" t="s">
        <v>1</v>
      </c>
      <c r="F216" s="168" t="s">
        <v>228</v>
      </c>
      <c r="H216" s="169">
        <v>2</v>
      </c>
      <c r="I216" s="170"/>
      <c r="L216" s="166"/>
      <c r="M216" s="171"/>
      <c r="T216" s="172"/>
      <c r="AT216" s="167" t="s">
        <v>185</v>
      </c>
      <c r="AU216" s="167" t="s">
        <v>86</v>
      </c>
      <c r="AV216" s="15" t="s">
        <v>193</v>
      </c>
      <c r="AW216" s="15" t="s">
        <v>33</v>
      </c>
      <c r="AX216" s="15" t="s">
        <v>78</v>
      </c>
      <c r="AY216" s="167" t="s">
        <v>176</v>
      </c>
    </row>
    <row r="217" spans="2:65" s="14" customFormat="1" ht="11.25">
      <c r="B217" s="160"/>
      <c r="D217" s="146" t="s">
        <v>185</v>
      </c>
      <c r="E217" s="161" t="s">
        <v>1</v>
      </c>
      <c r="F217" s="162" t="s">
        <v>2679</v>
      </c>
      <c r="H217" s="161" t="s">
        <v>1</v>
      </c>
      <c r="I217" s="163"/>
      <c r="L217" s="160"/>
      <c r="M217" s="164"/>
      <c r="T217" s="165"/>
      <c r="AT217" s="161" t="s">
        <v>185</v>
      </c>
      <c r="AU217" s="161" t="s">
        <v>86</v>
      </c>
      <c r="AV217" s="14" t="s">
        <v>86</v>
      </c>
      <c r="AW217" s="14" t="s">
        <v>33</v>
      </c>
      <c r="AX217" s="14" t="s">
        <v>78</v>
      </c>
      <c r="AY217" s="161" t="s">
        <v>176</v>
      </c>
    </row>
    <row r="218" spans="2:65" s="14" customFormat="1" ht="11.25">
      <c r="B218" s="160"/>
      <c r="D218" s="146" t="s">
        <v>185</v>
      </c>
      <c r="E218" s="161" t="s">
        <v>1</v>
      </c>
      <c r="F218" s="162" t="s">
        <v>2493</v>
      </c>
      <c r="H218" s="161" t="s">
        <v>1</v>
      </c>
      <c r="I218" s="163"/>
      <c r="L218" s="160"/>
      <c r="M218" s="164"/>
      <c r="T218" s="165"/>
      <c r="AT218" s="161" t="s">
        <v>185</v>
      </c>
      <c r="AU218" s="161" t="s">
        <v>86</v>
      </c>
      <c r="AV218" s="14" t="s">
        <v>86</v>
      </c>
      <c r="AW218" s="14" t="s">
        <v>33</v>
      </c>
      <c r="AX218" s="14" t="s">
        <v>78</v>
      </c>
      <c r="AY218" s="161" t="s">
        <v>176</v>
      </c>
    </row>
    <row r="219" spans="2:65" s="12" customFormat="1" ht="11.25">
      <c r="B219" s="145"/>
      <c r="D219" s="146" t="s">
        <v>185</v>
      </c>
      <c r="E219" s="147" t="s">
        <v>1</v>
      </c>
      <c r="F219" s="148" t="s">
        <v>88</v>
      </c>
      <c r="H219" s="149">
        <v>2</v>
      </c>
      <c r="I219" s="150"/>
      <c r="L219" s="145"/>
      <c r="M219" s="151"/>
      <c r="T219" s="152"/>
      <c r="AT219" s="147" t="s">
        <v>185</v>
      </c>
      <c r="AU219" s="147" t="s">
        <v>86</v>
      </c>
      <c r="AV219" s="12" t="s">
        <v>88</v>
      </c>
      <c r="AW219" s="12" t="s">
        <v>33</v>
      </c>
      <c r="AX219" s="12" t="s">
        <v>78</v>
      </c>
      <c r="AY219" s="147" t="s">
        <v>176</v>
      </c>
    </row>
    <row r="220" spans="2:65" s="14" customFormat="1" ht="11.25">
      <c r="B220" s="160"/>
      <c r="D220" s="146" t="s">
        <v>185</v>
      </c>
      <c r="E220" s="161" t="s">
        <v>1</v>
      </c>
      <c r="F220" s="162" t="s">
        <v>7041</v>
      </c>
      <c r="H220" s="161" t="s">
        <v>1</v>
      </c>
      <c r="I220" s="163"/>
      <c r="L220" s="160"/>
      <c r="M220" s="164"/>
      <c r="T220" s="165"/>
      <c r="AT220" s="161" t="s">
        <v>185</v>
      </c>
      <c r="AU220" s="161" t="s">
        <v>86</v>
      </c>
      <c r="AV220" s="14" t="s">
        <v>86</v>
      </c>
      <c r="AW220" s="14" t="s">
        <v>33</v>
      </c>
      <c r="AX220" s="14" t="s">
        <v>78</v>
      </c>
      <c r="AY220" s="161" t="s">
        <v>176</v>
      </c>
    </row>
    <row r="221" spans="2:65" s="12" customFormat="1" ht="11.25">
      <c r="B221" s="145"/>
      <c r="D221" s="146" t="s">
        <v>185</v>
      </c>
      <c r="E221" s="147" t="s">
        <v>1</v>
      </c>
      <c r="F221" s="148" t="s">
        <v>237</v>
      </c>
      <c r="H221" s="149">
        <v>7</v>
      </c>
      <c r="I221" s="150"/>
      <c r="L221" s="145"/>
      <c r="M221" s="151"/>
      <c r="T221" s="152"/>
      <c r="AT221" s="147" t="s">
        <v>185</v>
      </c>
      <c r="AU221" s="147" t="s">
        <v>86</v>
      </c>
      <c r="AV221" s="12" t="s">
        <v>88</v>
      </c>
      <c r="AW221" s="12" t="s">
        <v>33</v>
      </c>
      <c r="AX221" s="12" t="s">
        <v>78</v>
      </c>
      <c r="AY221" s="147" t="s">
        <v>176</v>
      </c>
    </row>
    <row r="222" spans="2:65" s="14" customFormat="1" ht="11.25">
      <c r="B222" s="160"/>
      <c r="D222" s="146" t="s">
        <v>185</v>
      </c>
      <c r="E222" s="161" t="s">
        <v>1</v>
      </c>
      <c r="F222" s="162" t="s">
        <v>2495</v>
      </c>
      <c r="H222" s="161" t="s">
        <v>1</v>
      </c>
      <c r="I222" s="163"/>
      <c r="L222" s="160"/>
      <c r="M222" s="164"/>
      <c r="T222" s="165"/>
      <c r="AT222" s="161" t="s">
        <v>185</v>
      </c>
      <c r="AU222" s="161" t="s">
        <v>86</v>
      </c>
      <c r="AV222" s="14" t="s">
        <v>86</v>
      </c>
      <c r="AW222" s="14" t="s">
        <v>33</v>
      </c>
      <c r="AX222" s="14" t="s">
        <v>78</v>
      </c>
      <c r="AY222" s="161" t="s">
        <v>176</v>
      </c>
    </row>
    <row r="223" spans="2:65" s="12" customFormat="1" ht="11.25">
      <c r="B223" s="145"/>
      <c r="D223" s="146" t="s">
        <v>185</v>
      </c>
      <c r="E223" s="147" t="s">
        <v>1</v>
      </c>
      <c r="F223" s="148" t="s">
        <v>204</v>
      </c>
      <c r="H223" s="149">
        <v>5</v>
      </c>
      <c r="I223" s="150"/>
      <c r="L223" s="145"/>
      <c r="M223" s="151"/>
      <c r="T223" s="152"/>
      <c r="AT223" s="147" t="s">
        <v>185</v>
      </c>
      <c r="AU223" s="147" t="s">
        <v>86</v>
      </c>
      <c r="AV223" s="12" t="s">
        <v>88</v>
      </c>
      <c r="AW223" s="12" t="s">
        <v>33</v>
      </c>
      <c r="AX223" s="12" t="s">
        <v>78</v>
      </c>
      <c r="AY223" s="147" t="s">
        <v>176</v>
      </c>
    </row>
    <row r="224" spans="2:65" s="14" customFormat="1" ht="11.25">
      <c r="B224" s="160"/>
      <c r="D224" s="146" t="s">
        <v>185</v>
      </c>
      <c r="E224" s="161" t="s">
        <v>1</v>
      </c>
      <c r="F224" s="162" t="s">
        <v>7042</v>
      </c>
      <c r="H224" s="161" t="s">
        <v>1</v>
      </c>
      <c r="I224" s="163"/>
      <c r="L224" s="160"/>
      <c r="M224" s="164"/>
      <c r="T224" s="165"/>
      <c r="AT224" s="161" t="s">
        <v>185</v>
      </c>
      <c r="AU224" s="161" t="s">
        <v>86</v>
      </c>
      <c r="AV224" s="14" t="s">
        <v>86</v>
      </c>
      <c r="AW224" s="14" t="s">
        <v>33</v>
      </c>
      <c r="AX224" s="14" t="s">
        <v>78</v>
      </c>
      <c r="AY224" s="161" t="s">
        <v>176</v>
      </c>
    </row>
    <row r="225" spans="2:65" s="12" customFormat="1" ht="11.25">
      <c r="B225" s="145"/>
      <c r="D225" s="146" t="s">
        <v>185</v>
      </c>
      <c r="E225" s="147" t="s">
        <v>1</v>
      </c>
      <c r="F225" s="148" t="s">
        <v>86</v>
      </c>
      <c r="H225" s="149">
        <v>1</v>
      </c>
      <c r="I225" s="150"/>
      <c r="L225" s="145"/>
      <c r="M225" s="151"/>
      <c r="T225" s="152"/>
      <c r="AT225" s="147" t="s">
        <v>185</v>
      </c>
      <c r="AU225" s="147" t="s">
        <v>86</v>
      </c>
      <c r="AV225" s="12" t="s">
        <v>88</v>
      </c>
      <c r="AW225" s="12" t="s">
        <v>33</v>
      </c>
      <c r="AX225" s="12" t="s">
        <v>78</v>
      </c>
      <c r="AY225" s="147" t="s">
        <v>176</v>
      </c>
    </row>
    <row r="226" spans="2:65" s="14" customFormat="1" ht="11.25">
      <c r="B226" s="160"/>
      <c r="D226" s="146" t="s">
        <v>185</v>
      </c>
      <c r="E226" s="161" t="s">
        <v>1</v>
      </c>
      <c r="F226" s="162" t="s">
        <v>7043</v>
      </c>
      <c r="H226" s="161" t="s">
        <v>1</v>
      </c>
      <c r="I226" s="163"/>
      <c r="L226" s="160"/>
      <c r="M226" s="164"/>
      <c r="T226" s="165"/>
      <c r="AT226" s="161" t="s">
        <v>185</v>
      </c>
      <c r="AU226" s="161" t="s">
        <v>86</v>
      </c>
      <c r="AV226" s="14" t="s">
        <v>86</v>
      </c>
      <c r="AW226" s="14" t="s">
        <v>33</v>
      </c>
      <c r="AX226" s="14" t="s">
        <v>78</v>
      </c>
      <c r="AY226" s="161" t="s">
        <v>176</v>
      </c>
    </row>
    <row r="227" spans="2:65" s="12" customFormat="1" ht="11.25">
      <c r="B227" s="145"/>
      <c r="D227" s="146" t="s">
        <v>185</v>
      </c>
      <c r="E227" s="147" t="s">
        <v>1</v>
      </c>
      <c r="F227" s="148" t="s">
        <v>88</v>
      </c>
      <c r="H227" s="149">
        <v>2</v>
      </c>
      <c r="I227" s="150"/>
      <c r="L227" s="145"/>
      <c r="M227" s="151"/>
      <c r="T227" s="152"/>
      <c r="AT227" s="147" t="s">
        <v>185</v>
      </c>
      <c r="AU227" s="147" t="s">
        <v>86</v>
      </c>
      <c r="AV227" s="12" t="s">
        <v>88</v>
      </c>
      <c r="AW227" s="12" t="s">
        <v>33</v>
      </c>
      <c r="AX227" s="12" t="s">
        <v>78</v>
      </c>
      <c r="AY227" s="147" t="s">
        <v>176</v>
      </c>
    </row>
    <row r="228" spans="2:65" s="14" customFormat="1" ht="11.25">
      <c r="B228" s="160"/>
      <c r="D228" s="146" t="s">
        <v>185</v>
      </c>
      <c r="E228" s="161" t="s">
        <v>1</v>
      </c>
      <c r="F228" s="162" t="s">
        <v>7044</v>
      </c>
      <c r="H228" s="161" t="s">
        <v>1</v>
      </c>
      <c r="I228" s="163"/>
      <c r="L228" s="160"/>
      <c r="M228" s="164"/>
      <c r="T228" s="165"/>
      <c r="AT228" s="161" t="s">
        <v>185</v>
      </c>
      <c r="AU228" s="161" t="s">
        <v>86</v>
      </c>
      <c r="AV228" s="14" t="s">
        <v>86</v>
      </c>
      <c r="AW228" s="14" t="s">
        <v>33</v>
      </c>
      <c r="AX228" s="14" t="s">
        <v>78</v>
      </c>
      <c r="AY228" s="161" t="s">
        <v>176</v>
      </c>
    </row>
    <row r="229" spans="2:65" s="12" customFormat="1" ht="11.25">
      <c r="B229" s="145"/>
      <c r="D229" s="146" t="s">
        <v>185</v>
      </c>
      <c r="E229" s="147" t="s">
        <v>1</v>
      </c>
      <c r="F229" s="148" t="s">
        <v>88</v>
      </c>
      <c r="H229" s="149">
        <v>2</v>
      </c>
      <c r="I229" s="150"/>
      <c r="L229" s="145"/>
      <c r="M229" s="151"/>
      <c r="T229" s="152"/>
      <c r="AT229" s="147" t="s">
        <v>185</v>
      </c>
      <c r="AU229" s="147" t="s">
        <v>86</v>
      </c>
      <c r="AV229" s="12" t="s">
        <v>88</v>
      </c>
      <c r="AW229" s="12" t="s">
        <v>33</v>
      </c>
      <c r="AX229" s="12" t="s">
        <v>78</v>
      </c>
      <c r="AY229" s="147" t="s">
        <v>176</v>
      </c>
    </row>
    <row r="230" spans="2:65" s="14" customFormat="1" ht="11.25">
      <c r="B230" s="160"/>
      <c r="D230" s="146" t="s">
        <v>185</v>
      </c>
      <c r="E230" s="161" t="s">
        <v>1</v>
      </c>
      <c r="F230" s="162" t="s">
        <v>2497</v>
      </c>
      <c r="H230" s="161" t="s">
        <v>1</v>
      </c>
      <c r="I230" s="163"/>
      <c r="L230" s="160"/>
      <c r="M230" s="164"/>
      <c r="T230" s="165"/>
      <c r="AT230" s="161" t="s">
        <v>185</v>
      </c>
      <c r="AU230" s="161" t="s">
        <v>86</v>
      </c>
      <c r="AV230" s="14" t="s">
        <v>86</v>
      </c>
      <c r="AW230" s="14" t="s">
        <v>33</v>
      </c>
      <c r="AX230" s="14" t="s">
        <v>78</v>
      </c>
      <c r="AY230" s="161" t="s">
        <v>176</v>
      </c>
    </row>
    <row r="231" spans="2:65" s="12" customFormat="1" ht="11.25">
      <c r="B231" s="145"/>
      <c r="D231" s="146" t="s">
        <v>185</v>
      </c>
      <c r="E231" s="147" t="s">
        <v>1</v>
      </c>
      <c r="F231" s="148" t="s">
        <v>86</v>
      </c>
      <c r="H231" s="149">
        <v>1</v>
      </c>
      <c r="I231" s="150"/>
      <c r="L231" s="145"/>
      <c r="M231" s="151"/>
      <c r="T231" s="152"/>
      <c r="AT231" s="147" t="s">
        <v>185</v>
      </c>
      <c r="AU231" s="147" t="s">
        <v>86</v>
      </c>
      <c r="AV231" s="12" t="s">
        <v>88</v>
      </c>
      <c r="AW231" s="12" t="s">
        <v>33</v>
      </c>
      <c r="AX231" s="12" t="s">
        <v>78</v>
      </c>
      <c r="AY231" s="147" t="s">
        <v>176</v>
      </c>
    </row>
    <row r="232" spans="2:65" s="14" customFormat="1" ht="11.25">
      <c r="B232" s="160"/>
      <c r="D232" s="146" t="s">
        <v>185</v>
      </c>
      <c r="E232" s="161" t="s">
        <v>1</v>
      </c>
      <c r="F232" s="162" t="s">
        <v>7045</v>
      </c>
      <c r="H232" s="161" t="s">
        <v>1</v>
      </c>
      <c r="I232" s="163"/>
      <c r="L232" s="160"/>
      <c r="M232" s="164"/>
      <c r="T232" s="165"/>
      <c r="AT232" s="161" t="s">
        <v>185</v>
      </c>
      <c r="AU232" s="161" t="s">
        <v>86</v>
      </c>
      <c r="AV232" s="14" t="s">
        <v>86</v>
      </c>
      <c r="AW232" s="14" t="s">
        <v>33</v>
      </c>
      <c r="AX232" s="14" t="s">
        <v>78</v>
      </c>
      <c r="AY232" s="161" t="s">
        <v>176</v>
      </c>
    </row>
    <row r="233" spans="2:65" s="12" customFormat="1" ht="11.25">
      <c r="B233" s="145"/>
      <c r="D233" s="146" t="s">
        <v>185</v>
      </c>
      <c r="E233" s="147" t="s">
        <v>1</v>
      </c>
      <c r="F233" s="148" t="s">
        <v>86</v>
      </c>
      <c r="H233" s="149">
        <v>1</v>
      </c>
      <c r="I233" s="150"/>
      <c r="L233" s="145"/>
      <c r="M233" s="151"/>
      <c r="T233" s="152"/>
      <c r="AT233" s="147" t="s">
        <v>185</v>
      </c>
      <c r="AU233" s="147" t="s">
        <v>86</v>
      </c>
      <c r="AV233" s="12" t="s">
        <v>88</v>
      </c>
      <c r="AW233" s="12" t="s">
        <v>33</v>
      </c>
      <c r="AX233" s="12" t="s">
        <v>78</v>
      </c>
      <c r="AY233" s="147" t="s">
        <v>176</v>
      </c>
    </row>
    <row r="234" spans="2:65" s="15" customFormat="1" ht="11.25">
      <c r="B234" s="166"/>
      <c r="D234" s="146" t="s">
        <v>185</v>
      </c>
      <c r="E234" s="167" t="s">
        <v>1</v>
      </c>
      <c r="F234" s="168" t="s">
        <v>228</v>
      </c>
      <c r="H234" s="169">
        <v>21</v>
      </c>
      <c r="I234" s="170"/>
      <c r="L234" s="166"/>
      <c r="M234" s="171"/>
      <c r="T234" s="172"/>
      <c r="AT234" s="167" t="s">
        <v>185</v>
      </c>
      <c r="AU234" s="167" t="s">
        <v>86</v>
      </c>
      <c r="AV234" s="15" t="s">
        <v>193</v>
      </c>
      <c r="AW234" s="15" t="s">
        <v>33</v>
      </c>
      <c r="AX234" s="15" t="s">
        <v>78</v>
      </c>
      <c r="AY234" s="167" t="s">
        <v>176</v>
      </c>
    </row>
    <row r="235" spans="2:65" s="14" customFormat="1" ht="11.25">
      <c r="B235" s="160"/>
      <c r="D235" s="146" t="s">
        <v>185</v>
      </c>
      <c r="E235" s="161" t="s">
        <v>1</v>
      </c>
      <c r="F235" s="162" t="s">
        <v>3068</v>
      </c>
      <c r="H235" s="161" t="s">
        <v>1</v>
      </c>
      <c r="I235" s="163"/>
      <c r="L235" s="160"/>
      <c r="M235" s="164"/>
      <c r="T235" s="165"/>
      <c r="AT235" s="161" t="s">
        <v>185</v>
      </c>
      <c r="AU235" s="161" t="s">
        <v>86</v>
      </c>
      <c r="AV235" s="14" t="s">
        <v>86</v>
      </c>
      <c r="AW235" s="14" t="s">
        <v>33</v>
      </c>
      <c r="AX235" s="14" t="s">
        <v>78</v>
      </c>
      <c r="AY235" s="161" t="s">
        <v>176</v>
      </c>
    </row>
    <row r="236" spans="2:65" s="12" customFormat="1" ht="11.25">
      <c r="B236" s="145"/>
      <c r="D236" s="146" t="s">
        <v>185</v>
      </c>
      <c r="E236" s="147" t="s">
        <v>1</v>
      </c>
      <c r="F236" s="148" t="s">
        <v>7046</v>
      </c>
      <c r="H236" s="149">
        <v>40</v>
      </c>
      <c r="I236" s="150"/>
      <c r="L236" s="145"/>
      <c r="M236" s="151"/>
      <c r="T236" s="152"/>
      <c r="AT236" s="147" t="s">
        <v>185</v>
      </c>
      <c r="AU236" s="147" t="s">
        <v>86</v>
      </c>
      <c r="AV236" s="12" t="s">
        <v>88</v>
      </c>
      <c r="AW236" s="12" t="s">
        <v>33</v>
      </c>
      <c r="AX236" s="12" t="s">
        <v>78</v>
      </c>
      <c r="AY236" s="147" t="s">
        <v>176</v>
      </c>
    </row>
    <row r="237" spans="2:65" s="15" customFormat="1" ht="11.25">
      <c r="B237" s="166"/>
      <c r="D237" s="146" t="s">
        <v>185</v>
      </c>
      <c r="E237" s="167" t="s">
        <v>1</v>
      </c>
      <c r="F237" s="168" t="s">
        <v>228</v>
      </c>
      <c r="H237" s="169">
        <v>40</v>
      </c>
      <c r="I237" s="170"/>
      <c r="L237" s="166"/>
      <c r="M237" s="171"/>
      <c r="T237" s="172"/>
      <c r="AT237" s="167" t="s">
        <v>185</v>
      </c>
      <c r="AU237" s="167" t="s">
        <v>86</v>
      </c>
      <c r="AV237" s="15" t="s">
        <v>193</v>
      </c>
      <c r="AW237" s="15" t="s">
        <v>33</v>
      </c>
      <c r="AX237" s="15" t="s">
        <v>78</v>
      </c>
      <c r="AY237" s="167" t="s">
        <v>176</v>
      </c>
    </row>
    <row r="238" spans="2:65" s="13" customFormat="1" ht="11.25">
      <c r="B238" s="153"/>
      <c r="D238" s="146" t="s">
        <v>185</v>
      </c>
      <c r="E238" s="154" t="s">
        <v>1</v>
      </c>
      <c r="F238" s="155" t="s">
        <v>187</v>
      </c>
      <c r="H238" s="156">
        <v>63</v>
      </c>
      <c r="I238" s="157"/>
      <c r="L238" s="153"/>
      <c r="M238" s="158"/>
      <c r="T238" s="159"/>
      <c r="AT238" s="154" t="s">
        <v>185</v>
      </c>
      <c r="AU238" s="154" t="s">
        <v>86</v>
      </c>
      <c r="AV238" s="13" t="s">
        <v>183</v>
      </c>
      <c r="AW238" s="13" t="s">
        <v>33</v>
      </c>
      <c r="AX238" s="13" t="s">
        <v>86</v>
      </c>
      <c r="AY238" s="154" t="s">
        <v>176</v>
      </c>
    </row>
    <row r="239" spans="2:65" s="1" customFormat="1" ht="76.349999999999994" customHeight="1">
      <c r="B239" s="32"/>
      <c r="C239" s="132" t="s">
        <v>643</v>
      </c>
      <c r="D239" s="132" t="s">
        <v>178</v>
      </c>
      <c r="E239" s="133" t="s">
        <v>7047</v>
      </c>
      <c r="F239" s="134" t="s">
        <v>6926</v>
      </c>
      <c r="G239" s="135" t="s">
        <v>4983</v>
      </c>
      <c r="H239" s="136">
        <v>51</v>
      </c>
      <c r="I239" s="137"/>
      <c r="J239" s="138">
        <f>ROUND(I239*H239,2)</f>
        <v>0</v>
      </c>
      <c r="K239" s="134" t="s">
        <v>1</v>
      </c>
      <c r="L239" s="32"/>
      <c r="M239" s="139" t="s">
        <v>1</v>
      </c>
      <c r="N239" s="140" t="s">
        <v>43</v>
      </c>
      <c r="P239" s="141">
        <f>O239*H239</f>
        <v>0</v>
      </c>
      <c r="Q239" s="141">
        <v>0</v>
      </c>
      <c r="R239" s="141">
        <f>Q239*H239</f>
        <v>0</v>
      </c>
      <c r="S239" s="141">
        <v>0</v>
      </c>
      <c r="T239" s="142">
        <f>S239*H239</f>
        <v>0</v>
      </c>
      <c r="AR239" s="143" t="s">
        <v>183</v>
      </c>
      <c r="AT239" s="143" t="s">
        <v>178</v>
      </c>
      <c r="AU239" s="143" t="s">
        <v>86</v>
      </c>
      <c r="AY239" s="17" t="s">
        <v>176</v>
      </c>
      <c r="BE239" s="144">
        <f>IF(N239="základní",J239,0)</f>
        <v>0</v>
      </c>
      <c r="BF239" s="144">
        <f>IF(N239="snížená",J239,0)</f>
        <v>0</v>
      </c>
      <c r="BG239" s="144">
        <f>IF(N239="zákl. přenesená",J239,0)</f>
        <v>0</v>
      </c>
      <c r="BH239" s="144">
        <f>IF(N239="sníž. přenesená",J239,0)</f>
        <v>0</v>
      </c>
      <c r="BI239" s="144">
        <f>IF(N239="nulová",J239,0)</f>
        <v>0</v>
      </c>
      <c r="BJ239" s="17" t="s">
        <v>86</v>
      </c>
      <c r="BK239" s="144">
        <f>ROUND(I239*H239,2)</f>
        <v>0</v>
      </c>
      <c r="BL239" s="17" t="s">
        <v>183</v>
      </c>
      <c r="BM239" s="143" t="s">
        <v>7048</v>
      </c>
    </row>
    <row r="240" spans="2:65" s="1" customFormat="1" ht="136.5">
      <c r="B240" s="32"/>
      <c r="D240" s="146" t="s">
        <v>234</v>
      </c>
      <c r="F240" s="173" t="s">
        <v>6931</v>
      </c>
      <c r="I240" s="174"/>
      <c r="L240" s="32"/>
      <c r="M240" s="175"/>
      <c r="T240" s="56"/>
      <c r="AT240" s="17" t="s">
        <v>234</v>
      </c>
      <c r="AU240" s="17" t="s">
        <v>86</v>
      </c>
    </row>
    <row r="241" spans="2:51" s="14" customFormat="1" ht="11.25">
      <c r="B241" s="160"/>
      <c r="D241" s="146" t="s">
        <v>185</v>
      </c>
      <c r="E241" s="161" t="s">
        <v>1</v>
      </c>
      <c r="F241" s="162" t="s">
        <v>7039</v>
      </c>
      <c r="H241" s="161" t="s">
        <v>1</v>
      </c>
      <c r="I241" s="163"/>
      <c r="L241" s="160"/>
      <c r="M241" s="164"/>
      <c r="T241" s="165"/>
      <c r="AT241" s="161" t="s">
        <v>185</v>
      </c>
      <c r="AU241" s="161" t="s">
        <v>86</v>
      </c>
      <c r="AV241" s="14" t="s">
        <v>86</v>
      </c>
      <c r="AW241" s="14" t="s">
        <v>33</v>
      </c>
      <c r="AX241" s="14" t="s">
        <v>78</v>
      </c>
      <c r="AY241" s="161" t="s">
        <v>176</v>
      </c>
    </row>
    <row r="242" spans="2:51" s="14" customFormat="1" ht="11.25">
      <c r="B242" s="160"/>
      <c r="D242" s="146" t="s">
        <v>185</v>
      </c>
      <c r="E242" s="161" t="s">
        <v>1</v>
      </c>
      <c r="F242" s="162" t="s">
        <v>7049</v>
      </c>
      <c r="H242" s="161" t="s">
        <v>1</v>
      </c>
      <c r="I242" s="163"/>
      <c r="L242" s="160"/>
      <c r="M242" s="164"/>
      <c r="T242" s="165"/>
      <c r="AT242" s="161" t="s">
        <v>185</v>
      </c>
      <c r="AU242" s="161" t="s">
        <v>86</v>
      </c>
      <c r="AV242" s="14" t="s">
        <v>86</v>
      </c>
      <c r="AW242" s="14" t="s">
        <v>33</v>
      </c>
      <c r="AX242" s="14" t="s">
        <v>78</v>
      </c>
      <c r="AY242" s="161" t="s">
        <v>176</v>
      </c>
    </row>
    <row r="243" spans="2:51" s="12" customFormat="1" ht="11.25">
      <c r="B243" s="145"/>
      <c r="D243" s="146" t="s">
        <v>185</v>
      </c>
      <c r="E243" s="147" t="s">
        <v>1</v>
      </c>
      <c r="F243" s="148" t="s">
        <v>86</v>
      </c>
      <c r="H243" s="149">
        <v>1</v>
      </c>
      <c r="I243" s="150"/>
      <c r="L243" s="145"/>
      <c r="M243" s="151"/>
      <c r="T243" s="152"/>
      <c r="AT243" s="147" t="s">
        <v>185</v>
      </c>
      <c r="AU243" s="147" t="s">
        <v>86</v>
      </c>
      <c r="AV243" s="12" t="s">
        <v>88</v>
      </c>
      <c r="AW243" s="12" t="s">
        <v>33</v>
      </c>
      <c r="AX243" s="12" t="s">
        <v>78</v>
      </c>
      <c r="AY243" s="147" t="s">
        <v>176</v>
      </c>
    </row>
    <row r="244" spans="2:51" s="14" customFormat="1" ht="11.25">
      <c r="B244" s="160"/>
      <c r="D244" s="146" t="s">
        <v>185</v>
      </c>
      <c r="E244" s="161" t="s">
        <v>1</v>
      </c>
      <c r="F244" s="162" t="s">
        <v>2635</v>
      </c>
      <c r="H244" s="161" t="s">
        <v>1</v>
      </c>
      <c r="I244" s="163"/>
      <c r="L244" s="160"/>
      <c r="M244" s="164"/>
      <c r="T244" s="165"/>
      <c r="AT244" s="161" t="s">
        <v>185</v>
      </c>
      <c r="AU244" s="161" t="s">
        <v>86</v>
      </c>
      <c r="AV244" s="14" t="s">
        <v>86</v>
      </c>
      <c r="AW244" s="14" t="s">
        <v>33</v>
      </c>
      <c r="AX244" s="14" t="s">
        <v>78</v>
      </c>
      <c r="AY244" s="161" t="s">
        <v>176</v>
      </c>
    </row>
    <row r="245" spans="2:51" s="12" customFormat="1" ht="11.25">
      <c r="B245" s="145"/>
      <c r="D245" s="146" t="s">
        <v>185</v>
      </c>
      <c r="E245" s="147" t="s">
        <v>1</v>
      </c>
      <c r="F245" s="148" t="s">
        <v>193</v>
      </c>
      <c r="H245" s="149">
        <v>3</v>
      </c>
      <c r="I245" s="150"/>
      <c r="L245" s="145"/>
      <c r="M245" s="151"/>
      <c r="T245" s="152"/>
      <c r="AT245" s="147" t="s">
        <v>185</v>
      </c>
      <c r="AU245" s="147" t="s">
        <v>86</v>
      </c>
      <c r="AV245" s="12" t="s">
        <v>88</v>
      </c>
      <c r="AW245" s="12" t="s">
        <v>33</v>
      </c>
      <c r="AX245" s="12" t="s">
        <v>78</v>
      </c>
      <c r="AY245" s="147" t="s">
        <v>176</v>
      </c>
    </row>
    <row r="246" spans="2:51" s="14" customFormat="1" ht="11.25">
      <c r="B246" s="160"/>
      <c r="D246" s="146" t="s">
        <v>185</v>
      </c>
      <c r="E246" s="161" t="s">
        <v>1</v>
      </c>
      <c r="F246" s="162" t="s">
        <v>4312</v>
      </c>
      <c r="H246" s="161" t="s">
        <v>1</v>
      </c>
      <c r="I246" s="163"/>
      <c r="L246" s="160"/>
      <c r="M246" s="164"/>
      <c r="T246" s="165"/>
      <c r="AT246" s="161" t="s">
        <v>185</v>
      </c>
      <c r="AU246" s="161" t="s">
        <v>86</v>
      </c>
      <c r="AV246" s="14" t="s">
        <v>86</v>
      </c>
      <c r="AW246" s="14" t="s">
        <v>33</v>
      </c>
      <c r="AX246" s="14" t="s">
        <v>78</v>
      </c>
      <c r="AY246" s="161" t="s">
        <v>176</v>
      </c>
    </row>
    <row r="247" spans="2:51" s="12" customFormat="1" ht="11.25">
      <c r="B247" s="145"/>
      <c r="D247" s="146" t="s">
        <v>185</v>
      </c>
      <c r="E247" s="147" t="s">
        <v>1</v>
      </c>
      <c r="F247" s="148" t="s">
        <v>88</v>
      </c>
      <c r="H247" s="149">
        <v>2</v>
      </c>
      <c r="I247" s="150"/>
      <c r="L247" s="145"/>
      <c r="M247" s="151"/>
      <c r="T247" s="152"/>
      <c r="AT247" s="147" t="s">
        <v>185</v>
      </c>
      <c r="AU247" s="147" t="s">
        <v>86</v>
      </c>
      <c r="AV247" s="12" t="s">
        <v>88</v>
      </c>
      <c r="AW247" s="12" t="s">
        <v>33</v>
      </c>
      <c r="AX247" s="12" t="s">
        <v>78</v>
      </c>
      <c r="AY247" s="147" t="s">
        <v>176</v>
      </c>
    </row>
    <row r="248" spans="2:51" s="14" customFormat="1" ht="11.25">
      <c r="B248" s="160"/>
      <c r="D248" s="146" t="s">
        <v>185</v>
      </c>
      <c r="E248" s="161" t="s">
        <v>1</v>
      </c>
      <c r="F248" s="162" t="s">
        <v>2633</v>
      </c>
      <c r="H248" s="161" t="s">
        <v>1</v>
      </c>
      <c r="I248" s="163"/>
      <c r="L248" s="160"/>
      <c r="M248" s="164"/>
      <c r="T248" s="165"/>
      <c r="AT248" s="161" t="s">
        <v>185</v>
      </c>
      <c r="AU248" s="161" t="s">
        <v>86</v>
      </c>
      <c r="AV248" s="14" t="s">
        <v>86</v>
      </c>
      <c r="AW248" s="14" t="s">
        <v>33</v>
      </c>
      <c r="AX248" s="14" t="s">
        <v>78</v>
      </c>
      <c r="AY248" s="161" t="s">
        <v>176</v>
      </c>
    </row>
    <row r="249" spans="2:51" s="12" customFormat="1" ht="11.25">
      <c r="B249" s="145"/>
      <c r="D249" s="146" t="s">
        <v>185</v>
      </c>
      <c r="E249" s="147" t="s">
        <v>1</v>
      </c>
      <c r="F249" s="148" t="s">
        <v>86</v>
      </c>
      <c r="H249" s="149">
        <v>1</v>
      </c>
      <c r="I249" s="150"/>
      <c r="L249" s="145"/>
      <c r="M249" s="151"/>
      <c r="T249" s="152"/>
      <c r="AT249" s="147" t="s">
        <v>185</v>
      </c>
      <c r="AU249" s="147" t="s">
        <v>86</v>
      </c>
      <c r="AV249" s="12" t="s">
        <v>88</v>
      </c>
      <c r="AW249" s="12" t="s">
        <v>33</v>
      </c>
      <c r="AX249" s="12" t="s">
        <v>78</v>
      </c>
      <c r="AY249" s="147" t="s">
        <v>176</v>
      </c>
    </row>
    <row r="250" spans="2:51" s="14" customFormat="1" ht="11.25">
      <c r="B250" s="160"/>
      <c r="D250" s="146" t="s">
        <v>185</v>
      </c>
      <c r="E250" s="161" t="s">
        <v>1</v>
      </c>
      <c r="F250" s="162" t="s">
        <v>7050</v>
      </c>
      <c r="H250" s="161" t="s">
        <v>1</v>
      </c>
      <c r="I250" s="163"/>
      <c r="L250" s="160"/>
      <c r="M250" s="164"/>
      <c r="T250" s="165"/>
      <c r="AT250" s="161" t="s">
        <v>185</v>
      </c>
      <c r="AU250" s="161" t="s">
        <v>86</v>
      </c>
      <c r="AV250" s="14" t="s">
        <v>86</v>
      </c>
      <c r="AW250" s="14" t="s">
        <v>33</v>
      </c>
      <c r="AX250" s="14" t="s">
        <v>78</v>
      </c>
      <c r="AY250" s="161" t="s">
        <v>176</v>
      </c>
    </row>
    <row r="251" spans="2:51" s="12" customFormat="1" ht="11.25">
      <c r="B251" s="145"/>
      <c r="D251" s="146" t="s">
        <v>185</v>
      </c>
      <c r="E251" s="147" t="s">
        <v>1</v>
      </c>
      <c r="F251" s="148" t="s">
        <v>88</v>
      </c>
      <c r="H251" s="149">
        <v>2</v>
      </c>
      <c r="I251" s="150"/>
      <c r="L251" s="145"/>
      <c r="M251" s="151"/>
      <c r="T251" s="152"/>
      <c r="AT251" s="147" t="s">
        <v>185</v>
      </c>
      <c r="AU251" s="147" t="s">
        <v>86</v>
      </c>
      <c r="AV251" s="12" t="s">
        <v>88</v>
      </c>
      <c r="AW251" s="12" t="s">
        <v>33</v>
      </c>
      <c r="AX251" s="12" t="s">
        <v>78</v>
      </c>
      <c r="AY251" s="147" t="s">
        <v>176</v>
      </c>
    </row>
    <row r="252" spans="2:51" s="15" customFormat="1" ht="11.25">
      <c r="B252" s="166"/>
      <c r="D252" s="146" t="s">
        <v>185</v>
      </c>
      <c r="E252" s="167" t="s">
        <v>1</v>
      </c>
      <c r="F252" s="168" t="s">
        <v>228</v>
      </c>
      <c r="H252" s="169">
        <v>9</v>
      </c>
      <c r="I252" s="170"/>
      <c r="L252" s="166"/>
      <c r="M252" s="171"/>
      <c r="T252" s="172"/>
      <c r="AT252" s="167" t="s">
        <v>185</v>
      </c>
      <c r="AU252" s="167" t="s">
        <v>86</v>
      </c>
      <c r="AV252" s="15" t="s">
        <v>193</v>
      </c>
      <c r="AW252" s="15" t="s">
        <v>33</v>
      </c>
      <c r="AX252" s="15" t="s">
        <v>78</v>
      </c>
      <c r="AY252" s="167" t="s">
        <v>176</v>
      </c>
    </row>
    <row r="253" spans="2:51" s="14" customFormat="1" ht="11.25">
      <c r="B253" s="160"/>
      <c r="D253" s="146" t="s">
        <v>185</v>
      </c>
      <c r="E253" s="161" t="s">
        <v>1</v>
      </c>
      <c r="F253" s="162" t="s">
        <v>2724</v>
      </c>
      <c r="H253" s="161" t="s">
        <v>1</v>
      </c>
      <c r="I253" s="163"/>
      <c r="L253" s="160"/>
      <c r="M253" s="164"/>
      <c r="T253" s="165"/>
      <c r="AT253" s="161" t="s">
        <v>185</v>
      </c>
      <c r="AU253" s="161" t="s">
        <v>86</v>
      </c>
      <c r="AV253" s="14" t="s">
        <v>86</v>
      </c>
      <c r="AW253" s="14" t="s">
        <v>33</v>
      </c>
      <c r="AX253" s="14" t="s">
        <v>78</v>
      </c>
      <c r="AY253" s="161" t="s">
        <v>176</v>
      </c>
    </row>
    <row r="254" spans="2:51" s="14" customFormat="1" ht="11.25">
      <c r="B254" s="160"/>
      <c r="D254" s="146" t="s">
        <v>185</v>
      </c>
      <c r="E254" s="161" t="s">
        <v>1</v>
      </c>
      <c r="F254" s="162" t="s">
        <v>7051</v>
      </c>
      <c r="H254" s="161" t="s">
        <v>1</v>
      </c>
      <c r="I254" s="163"/>
      <c r="L254" s="160"/>
      <c r="M254" s="164"/>
      <c r="T254" s="165"/>
      <c r="AT254" s="161" t="s">
        <v>185</v>
      </c>
      <c r="AU254" s="161" t="s">
        <v>86</v>
      </c>
      <c r="AV254" s="14" t="s">
        <v>86</v>
      </c>
      <c r="AW254" s="14" t="s">
        <v>33</v>
      </c>
      <c r="AX254" s="14" t="s">
        <v>78</v>
      </c>
      <c r="AY254" s="161" t="s">
        <v>176</v>
      </c>
    </row>
    <row r="255" spans="2:51" s="12" customFormat="1" ht="11.25">
      <c r="B255" s="145"/>
      <c r="D255" s="146" t="s">
        <v>185</v>
      </c>
      <c r="E255" s="147" t="s">
        <v>1</v>
      </c>
      <c r="F255" s="148" t="s">
        <v>88</v>
      </c>
      <c r="H255" s="149">
        <v>2</v>
      </c>
      <c r="I255" s="150"/>
      <c r="L255" s="145"/>
      <c r="M255" s="151"/>
      <c r="T255" s="152"/>
      <c r="AT255" s="147" t="s">
        <v>185</v>
      </c>
      <c r="AU255" s="147" t="s">
        <v>86</v>
      </c>
      <c r="AV255" s="12" t="s">
        <v>88</v>
      </c>
      <c r="AW255" s="12" t="s">
        <v>33</v>
      </c>
      <c r="AX255" s="12" t="s">
        <v>78</v>
      </c>
      <c r="AY255" s="147" t="s">
        <v>176</v>
      </c>
    </row>
    <row r="256" spans="2:51" s="15" customFormat="1" ht="11.25">
      <c r="B256" s="166"/>
      <c r="D256" s="146" t="s">
        <v>185</v>
      </c>
      <c r="E256" s="167" t="s">
        <v>1</v>
      </c>
      <c r="F256" s="168" t="s">
        <v>228</v>
      </c>
      <c r="H256" s="169">
        <v>2</v>
      </c>
      <c r="I256" s="170"/>
      <c r="L256" s="166"/>
      <c r="M256" s="171"/>
      <c r="T256" s="172"/>
      <c r="AT256" s="167" t="s">
        <v>185</v>
      </c>
      <c r="AU256" s="167" t="s">
        <v>86</v>
      </c>
      <c r="AV256" s="15" t="s">
        <v>193</v>
      </c>
      <c r="AW256" s="15" t="s">
        <v>33</v>
      </c>
      <c r="AX256" s="15" t="s">
        <v>78</v>
      </c>
      <c r="AY256" s="167" t="s">
        <v>176</v>
      </c>
    </row>
    <row r="257" spans="2:65" s="14" customFormat="1" ht="11.25">
      <c r="B257" s="160"/>
      <c r="D257" s="146" t="s">
        <v>185</v>
      </c>
      <c r="E257" s="161" t="s">
        <v>1</v>
      </c>
      <c r="F257" s="162" t="s">
        <v>3068</v>
      </c>
      <c r="H257" s="161" t="s">
        <v>1</v>
      </c>
      <c r="I257" s="163"/>
      <c r="L257" s="160"/>
      <c r="M257" s="164"/>
      <c r="T257" s="165"/>
      <c r="AT257" s="161" t="s">
        <v>185</v>
      </c>
      <c r="AU257" s="161" t="s">
        <v>86</v>
      </c>
      <c r="AV257" s="14" t="s">
        <v>86</v>
      </c>
      <c r="AW257" s="14" t="s">
        <v>33</v>
      </c>
      <c r="AX257" s="14" t="s">
        <v>78</v>
      </c>
      <c r="AY257" s="161" t="s">
        <v>176</v>
      </c>
    </row>
    <row r="258" spans="2:65" s="12" customFormat="1" ht="11.25">
      <c r="B258" s="145"/>
      <c r="D258" s="146" t="s">
        <v>185</v>
      </c>
      <c r="E258" s="147" t="s">
        <v>1</v>
      </c>
      <c r="F258" s="148" t="s">
        <v>7052</v>
      </c>
      <c r="H258" s="149">
        <v>40</v>
      </c>
      <c r="I258" s="150"/>
      <c r="L258" s="145"/>
      <c r="M258" s="151"/>
      <c r="T258" s="152"/>
      <c r="AT258" s="147" t="s">
        <v>185</v>
      </c>
      <c r="AU258" s="147" t="s">
        <v>86</v>
      </c>
      <c r="AV258" s="12" t="s">
        <v>88</v>
      </c>
      <c r="AW258" s="12" t="s">
        <v>33</v>
      </c>
      <c r="AX258" s="12" t="s">
        <v>78</v>
      </c>
      <c r="AY258" s="147" t="s">
        <v>176</v>
      </c>
    </row>
    <row r="259" spans="2:65" s="15" customFormat="1" ht="11.25">
      <c r="B259" s="166"/>
      <c r="D259" s="146" t="s">
        <v>185</v>
      </c>
      <c r="E259" s="167" t="s">
        <v>1</v>
      </c>
      <c r="F259" s="168" t="s">
        <v>228</v>
      </c>
      <c r="H259" s="169">
        <v>40</v>
      </c>
      <c r="I259" s="170"/>
      <c r="L259" s="166"/>
      <c r="M259" s="171"/>
      <c r="T259" s="172"/>
      <c r="AT259" s="167" t="s">
        <v>185</v>
      </c>
      <c r="AU259" s="167" t="s">
        <v>86</v>
      </c>
      <c r="AV259" s="15" t="s">
        <v>193</v>
      </c>
      <c r="AW259" s="15" t="s">
        <v>33</v>
      </c>
      <c r="AX259" s="15" t="s">
        <v>78</v>
      </c>
      <c r="AY259" s="167" t="s">
        <v>176</v>
      </c>
    </row>
    <row r="260" spans="2:65" s="13" customFormat="1" ht="11.25">
      <c r="B260" s="153"/>
      <c r="D260" s="146" t="s">
        <v>185</v>
      </c>
      <c r="E260" s="154" t="s">
        <v>1</v>
      </c>
      <c r="F260" s="155" t="s">
        <v>187</v>
      </c>
      <c r="H260" s="156">
        <v>51</v>
      </c>
      <c r="I260" s="157"/>
      <c r="L260" s="153"/>
      <c r="M260" s="158"/>
      <c r="T260" s="159"/>
      <c r="AT260" s="154" t="s">
        <v>185</v>
      </c>
      <c r="AU260" s="154" t="s">
        <v>86</v>
      </c>
      <c r="AV260" s="13" t="s">
        <v>183</v>
      </c>
      <c r="AW260" s="13" t="s">
        <v>33</v>
      </c>
      <c r="AX260" s="13" t="s">
        <v>86</v>
      </c>
      <c r="AY260" s="154" t="s">
        <v>176</v>
      </c>
    </row>
    <row r="261" spans="2:65" s="1" customFormat="1" ht="44.25" customHeight="1">
      <c r="B261" s="32"/>
      <c r="C261" s="132" t="s">
        <v>648</v>
      </c>
      <c r="D261" s="132" t="s">
        <v>178</v>
      </c>
      <c r="E261" s="133" t="s">
        <v>7053</v>
      </c>
      <c r="F261" s="134" t="s">
        <v>7054</v>
      </c>
      <c r="G261" s="135" t="s">
        <v>4983</v>
      </c>
      <c r="H261" s="136">
        <v>3</v>
      </c>
      <c r="I261" s="137"/>
      <c r="J261" s="138">
        <f t="shared" ref="J261:J267" si="10">ROUND(I261*H261,2)</f>
        <v>0</v>
      </c>
      <c r="K261" s="134" t="s">
        <v>1</v>
      </c>
      <c r="L261" s="32"/>
      <c r="M261" s="139" t="s">
        <v>1</v>
      </c>
      <c r="N261" s="140" t="s">
        <v>43</v>
      </c>
      <c r="P261" s="141">
        <f t="shared" ref="P261:P267" si="11">O261*H261</f>
        <v>0</v>
      </c>
      <c r="Q261" s="141">
        <v>0</v>
      </c>
      <c r="R261" s="141">
        <f t="shared" ref="R261:R267" si="12">Q261*H261</f>
        <v>0</v>
      </c>
      <c r="S261" s="141">
        <v>0</v>
      </c>
      <c r="T261" s="142">
        <f t="shared" ref="T261:T267" si="13">S261*H261</f>
        <v>0</v>
      </c>
      <c r="AR261" s="143" t="s">
        <v>183</v>
      </c>
      <c r="AT261" s="143" t="s">
        <v>178</v>
      </c>
      <c r="AU261" s="143" t="s">
        <v>86</v>
      </c>
      <c r="AY261" s="17" t="s">
        <v>176</v>
      </c>
      <c r="BE261" s="144">
        <f t="shared" ref="BE261:BE267" si="14">IF(N261="základní",J261,0)</f>
        <v>0</v>
      </c>
      <c r="BF261" s="144">
        <f t="shared" ref="BF261:BF267" si="15">IF(N261="snížená",J261,0)</f>
        <v>0</v>
      </c>
      <c r="BG261" s="144">
        <f t="shared" ref="BG261:BG267" si="16">IF(N261="zákl. přenesená",J261,0)</f>
        <v>0</v>
      </c>
      <c r="BH261" s="144">
        <f t="shared" ref="BH261:BH267" si="17">IF(N261="sníž. přenesená",J261,0)</f>
        <v>0</v>
      </c>
      <c r="BI261" s="144">
        <f t="shared" ref="BI261:BI267" si="18">IF(N261="nulová",J261,0)</f>
        <v>0</v>
      </c>
      <c r="BJ261" s="17" t="s">
        <v>86</v>
      </c>
      <c r="BK261" s="144">
        <f t="shared" ref="BK261:BK267" si="19">ROUND(I261*H261,2)</f>
        <v>0</v>
      </c>
      <c r="BL261" s="17" t="s">
        <v>183</v>
      </c>
      <c r="BM261" s="143" t="s">
        <v>7055</v>
      </c>
    </row>
    <row r="262" spans="2:65" s="1" customFormat="1" ht="44.25" customHeight="1">
      <c r="B262" s="32"/>
      <c r="C262" s="132" t="s">
        <v>652</v>
      </c>
      <c r="D262" s="132" t="s">
        <v>178</v>
      </c>
      <c r="E262" s="133" t="s">
        <v>7056</v>
      </c>
      <c r="F262" s="134" t="s">
        <v>7057</v>
      </c>
      <c r="G262" s="135" t="s">
        <v>4983</v>
      </c>
      <c r="H262" s="136">
        <v>2</v>
      </c>
      <c r="I262" s="137"/>
      <c r="J262" s="138">
        <f t="shared" si="10"/>
        <v>0</v>
      </c>
      <c r="K262" s="134" t="s">
        <v>1</v>
      </c>
      <c r="L262" s="32"/>
      <c r="M262" s="139" t="s">
        <v>1</v>
      </c>
      <c r="N262" s="140" t="s">
        <v>43</v>
      </c>
      <c r="P262" s="141">
        <f t="shared" si="11"/>
        <v>0</v>
      </c>
      <c r="Q262" s="141">
        <v>0</v>
      </c>
      <c r="R262" s="141">
        <f t="shared" si="12"/>
        <v>0</v>
      </c>
      <c r="S262" s="141">
        <v>0</v>
      </c>
      <c r="T262" s="142">
        <f t="shared" si="13"/>
        <v>0</v>
      </c>
      <c r="AR262" s="143" t="s">
        <v>183</v>
      </c>
      <c r="AT262" s="143" t="s">
        <v>178</v>
      </c>
      <c r="AU262" s="143" t="s">
        <v>86</v>
      </c>
      <c r="AY262" s="17" t="s">
        <v>176</v>
      </c>
      <c r="BE262" s="144">
        <f t="shared" si="14"/>
        <v>0</v>
      </c>
      <c r="BF262" s="144">
        <f t="shared" si="15"/>
        <v>0</v>
      </c>
      <c r="BG262" s="144">
        <f t="shared" si="16"/>
        <v>0</v>
      </c>
      <c r="BH262" s="144">
        <f t="shared" si="17"/>
        <v>0</v>
      </c>
      <c r="BI262" s="144">
        <f t="shared" si="18"/>
        <v>0</v>
      </c>
      <c r="BJ262" s="17" t="s">
        <v>86</v>
      </c>
      <c r="BK262" s="144">
        <f t="shared" si="19"/>
        <v>0</v>
      </c>
      <c r="BL262" s="17" t="s">
        <v>183</v>
      </c>
      <c r="BM262" s="143" t="s">
        <v>7058</v>
      </c>
    </row>
    <row r="263" spans="2:65" s="1" customFormat="1" ht="44.25" customHeight="1">
      <c r="B263" s="32"/>
      <c r="C263" s="132" t="s">
        <v>657</v>
      </c>
      <c r="D263" s="132" t="s">
        <v>178</v>
      </c>
      <c r="E263" s="133" t="s">
        <v>7059</v>
      </c>
      <c r="F263" s="134" t="s">
        <v>7060</v>
      </c>
      <c r="G263" s="135" t="s">
        <v>4983</v>
      </c>
      <c r="H263" s="136">
        <v>2</v>
      </c>
      <c r="I263" s="137"/>
      <c r="J263" s="138">
        <f t="shared" si="10"/>
        <v>0</v>
      </c>
      <c r="K263" s="134" t="s">
        <v>1</v>
      </c>
      <c r="L263" s="32"/>
      <c r="M263" s="139" t="s">
        <v>1</v>
      </c>
      <c r="N263" s="140" t="s">
        <v>43</v>
      </c>
      <c r="P263" s="141">
        <f t="shared" si="11"/>
        <v>0</v>
      </c>
      <c r="Q263" s="141">
        <v>0</v>
      </c>
      <c r="R263" s="141">
        <f t="shared" si="12"/>
        <v>0</v>
      </c>
      <c r="S263" s="141">
        <v>0</v>
      </c>
      <c r="T263" s="142">
        <f t="shared" si="13"/>
        <v>0</v>
      </c>
      <c r="AR263" s="143" t="s">
        <v>183</v>
      </c>
      <c r="AT263" s="143" t="s">
        <v>178</v>
      </c>
      <c r="AU263" s="143" t="s">
        <v>86</v>
      </c>
      <c r="AY263" s="17" t="s">
        <v>176</v>
      </c>
      <c r="BE263" s="144">
        <f t="shared" si="14"/>
        <v>0</v>
      </c>
      <c r="BF263" s="144">
        <f t="shared" si="15"/>
        <v>0</v>
      </c>
      <c r="BG263" s="144">
        <f t="shared" si="16"/>
        <v>0</v>
      </c>
      <c r="BH263" s="144">
        <f t="shared" si="17"/>
        <v>0</v>
      </c>
      <c r="BI263" s="144">
        <f t="shared" si="18"/>
        <v>0</v>
      </c>
      <c r="BJ263" s="17" t="s">
        <v>86</v>
      </c>
      <c r="BK263" s="144">
        <f t="shared" si="19"/>
        <v>0</v>
      </c>
      <c r="BL263" s="17" t="s">
        <v>183</v>
      </c>
      <c r="BM263" s="143" t="s">
        <v>7061</v>
      </c>
    </row>
    <row r="264" spans="2:65" s="1" customFormat="1" ht="44.25" customHeight="1">
      <c r="B264" s="32"/>
      <c r="C264" s="132" t="s">
        <v>663</v>
      </c>
      <c r="D264" s="132" t="s">
        <v>178</v>
      </c>
      <c r="E264" s="133" t="s">
        <v>7062</v>
      </c>
      <c r="F264" s="134" t="s">
        <v>7063</v>
      </c>
      <c r="G264" s="135" t="s">
        <v>4983</v>
      </c>
      <c r="H264" s="136">
        <v>2</v>
      </c>
      <c r="I264" s="137"/>
      <c r="J264" s="138">
        <f t="shared" si="10"/>
        <v>0</v>
      </c>
      <c r="K264" s="134" t="s">
        <v>1</v>
      </c>
      <c r="L264" s="32"/>
      <c r="M264" s="139" t="s">
        <v>1</v>
      </c>
      <c r="N264" s="140" t="s">
        <v>43</v>
      </c>
      <c r="P264" s="141">
        <f t="shared" si="11"/>
        <v>0</v>
      </c>
      <c r="Q264" s="141">
        <v>0</v>
      </c>
      <c r="R264" s="141">
        <f t="shared" si="12"/>
        <v>0</v>
      </c>
      <c r="S264" s="141">
        <v>0</v>
      </c>
      <c r="T264" s="142">
        <f t="shared" si="13"/>
        <v>0</v>
      </c>
      <c r="AR264" s="143" t="s">
        <v>183</v>
      </c>
      <c r="AT264" s="143" t="s">
        <v>178</v>
      </c>
      <c r="AU264" s="143" t="s">
        <v>86</v>
      </c>
      <c r="AY264" s="17" t="s">
        <v>176</v>
      </c>
      <c r="BE264" s="144">
        <f t="shared" si="14"/>
        <v>0</v>
      </c>
      <c r="BF264" s="144">
        <f t="shared" si="15"/>
        <v>0</v>
      </c>
      <c r="BG264" s="144">
        <f t="shared" si="16"/>
        <v>0</v>
      </c>
      <c r="BH264" s="144">
        <f t="shared" si="17"/>
        <v>0</v>
      </c>
      <c r="BI264" s="144">
        <f t="shared" si="18"/>
        <v>0</v>
      </c>
      <c r="BJ264" s="17" t="s">
        <v>86</v>
      </c>
      <c r="BK264" s="144">
        <f t="shared" si="19"/>
        <v>0</v>
      </c>
      <c r="BL264" s="17" t="s">
        <v>183</v>
      </c>
      <c r="BM264" s="143" t="s">
        <v>7064</v>
      </c>
    </row>
    <row r="265" spans="2:65" s="1" customFormat="1" ht="44.25" customHeight="1">
      <c r="B265" s="32"/>
      <c r="C265" s="132" t="s">
        <v>674</v>
      </c>
      <c r="D265" s="132" t="s">
        <v>178</v>
      </c>
      <c r="E265" s="133" t="s">
        <v>7065</v>
      </c>
      <c r="F265" s="134" t="s">
        <v>7066</v>
      </c>
      <c r="G265" s="135" t="s">
        <v>4983</v>
      </c>
      <c r="H265" s="136">
        <v>2</v>
      </c>
      <c r="I265" s="137"/>
      <c r="J265" s="138">
        <f t="shared" si="10"/>
        <v>0</v>
      </c>
      <c r="K265" s="134" t="s">
        <v>1</v>
      </c>
      <c r="L265" s="32"/>
      <c r="M265" s="139" t="s">
        <v>1</v>
      </c>
      <c r="N265" s="140" t="s">
        <v>43</v>
      </c>
      <c r="P265" s="141">
        <f t="shared" si="11"/>
        <v>0</v>
      </c>
      <c r="Q265" s="141">
        <v>0</v>
      </c>
      <c r="R265" s="141">
        <f t="shared" si="12"/>
        <v>0</v>
      </c>
      <c r="S265" s="141">
        <v>0</v>
      </c>
      <c r="T265" s="142">
        <f t="shared" si="13"/>
        <v>0</v>
      </c>
      <c r="AR265" s="143" t="s">
        <v>183</v>
      </c>
      <c r="AT265" s="143" t="s">
        <v>178</v>
      </c>
      <c r="AU265" s="143" t="s">
        <v>86</v>
      </c>
      <c r="AY265" s="17" t="s">
        <v>176</v>
      </c>
      <c r="BE265" s="144">
        <f t="shared" si="14"/>
        <v>0</v>
      </c>
      <c r="BF265" s="144">
        <f t="shared" si="15"/>
        <v>0</v>
      </c>
      <c r="BG265" s="144">
        <f t="shared" si="16"/>
        <v>0</v>
      </c>
      <c r="BH265" s="144">
        <f t="shared" si="17"/>
        <v>0</v>
      </c>
      <c r="BI265" s="144">
        <f t="shared" si="18"/>
        <v>0</v>
      </c>
      <c r="BJ265" s="17" t="s">
        <v>86</v>
      </c>
      <c r="BK265" s="144">
        <f t="shared" si="19"/>
        <v>0</v>
      </c>
      <c r="BL265" s="17" t="s">
        <v>183</v>
      </c>
      <c r="BM265" s="143" t="s">
        <v>7067</v>
      </c>
    </row>
    <row r="266" spans="2:65" s="1" customFormat="1" ht="44.25" customHeight="1">
      <c r="B266" s="32"/>
      <c r="C266" s="132" t="s">
        <v>717</v>
      </c>
      <c r="D266" s="132" t="s">
        <v>178</v>
      </c>
      <c r="E266" s="133" t="s">
        <v>7068</v>
      </c>
      <c r="F266" s="134" t="s">
        <v>7069</v>
      </c>
      <c r="G266" s="135" t="s">
        <v>4983</v>
      </c>
      <c r="H266" s="136">
        <v>1</v>
      </c>
      <c r="I266" s="137"/>
      <c r="J266" s="138">
        <f t="shared" si="10"/>
        <v>0</v>
      </c>
      <c r="K266" s="134" t="s">
        <v>1</v>
      </c>
      <c r="L266" s="32"/>
      <c r="M266" s="139" t="s">
        <v>1</v>
      </c>
      <c r="N266" s="140" t="s">
        <v>43</v>
      </c>
      <c r="P266" s="141">
        <f t="shared" si="11"/>
        <v>0</v>
      </c>
      <c r="Q266" s="141">
        <v>0</v>
      </c>
      <c r="R266" s="141">
        <f t="shared" si="12"/>
        <v>0</v>
      </c>
      <c r="S266" s="141">
        <v>0</v>
      </c>
      <c r="T266" s="142">
        <f t="shared" si="13"/>
        <v>0</v>
      </c>
      <c r="AR266" s="143" t="s">
        <v>183</v>
      </c>
      <c r="AT266" s="143" t="s">
        <v>178</v>
      </c>
      <c r="AU266" s="143" t="s">
        <v>86</v>
      </c>
      <c r="AY266" s="17" t="s">
        <v>176</v>
      </c>
      <c r="BE266" s="144">
        <f t="shared" si="14"/>
        <v>0</v>
      </c>
      <c r="BF266" s="144">
        <f t="shared" si="15"/>
        <v>0</v>
      </c>
      <c r="BG266" s="144">
        <f t="shared" si="16"/>
        <v>0</v>
      </c>
      <c r="BH266" s="144">
        <f t="shared" si="17"/>
        <v>0</v>
      </c>
      <c r="BI266" s="144">
        <f t="shared" si="18"/>
        <v>0</v>
      </c>
      <c r="BJ266" s="17" t="s">
        <v>86</v>
      </c>
      <c r="BK266" s="144">
        <f t="shared" si="19"/>
        <v>0</v>
      </c>
      <c r="BL266" s="17" t="s">
        <v>183</v>
      </c>
      <c r="BM266" s="143" t="s">
        <v>7070</v>
      </c>
    </row>
    <row r="267" spans="2:65" s="1" customFormat="1" ht="76.349999999999994" customHeight="1">
      <c r="B267" s="32"/>
      <c r="C267" s="132" t="s">
        <v>730</v>
      </c>
      <c r="D267" s="132" t="s">
        <v>178</v>
      </c>
      <c r="E267" s="133" t="s">
        <v>7071</v>
      </c>
      <c r="F267" s="134" t="s">
        <v>7072</v>
      </c>
      <c r="G267" s="135" t="s">
        <v>4983</v>
      </c>
      <c r="H267" s="136">
        <v>2</v>
      </c>
      <c r="I267" s="137"/>
      <c r="J267" s="138">
        <f t="shared" si="10"/>
        <v>0</v>
      </c>
      <c r="K267" s="134" t="s">
        <v>1</v>
      </c>
      <c r="L267" s="32"/>
      <c r="M267" s="139" t="s">
        <v>1</v>
      </c>
      <c r="N267" s="140" t="s">
        <v>43</v>
      </c>
      <c r="P267" s="141">
        <f t="shared" si="11"/>
        <v>0</v>
      </c>
      <c r="Q267" s="141">
        <v>0</v>
      </c>
      <c r="R267" s="141">
        <f t="shared" si="12"/>
        <v>0</v>
      </c>
      <c r="S267" s="141">
        <v>0</v>
      </c>
      <c r="T267" s="142">
        <f t="shared" si="13"/>
        <v>0</v>
      </c>
      <c r="AR267" s="143" t="s">
        <v>183</v>
      </c>
      <c r="AT267" s="143" t="s">
        <v>178</v>
      </c>
      <c r="AU267" s="143" t="s">
        <v>86</v>
      </c>
      <c r="AY267" s="17" t="s">
        <v>176</v>
      </c>
      <c r="BE267" s="144">
        <f t="shared" si="14"/>
        <v>0</v>
      </c>
      <c r="BF267" s="144">
        <f t="shared" si="15"/>
        <v>0</v>
      </c>
      <c r="BG267" s="144">
        <f t="shared" si="16"/>
        <v>0</v>
      </c>
      <c r="BH267" s="144">
        <f t="shared" si="17"/>
        <v>0</v>
      </c>
      <c r="BI267" s="144">
        <f t="shared" si="18"/>
        <v>0</v>
      </c>
      <c r="BJ267" s="17" t="s">
        <v>86</v>
      </c>
      <c r="BK267" s="144">
        <f t="shared" si="19"/>
        <v>0</v>
      </c>
      <c r="BL267" s="17" t="s">
        <v>183</v>
      </c>
      <c r="BM267" s="143" t="s">
        <v>777</v>
      </c>
    </row>
    <row r="268" spans="2:65" s="1" customFormat="1" ht="204.75">
      <c r="B268" s="32"/>
      <c r="D268" s="146" t="s">
        <v>234</v>
      </c>
      <c r="F268" s="173" t="s">
        <v>7073</v>
      </c>
      <c r="I268" s="174"/>
      <c r="L268" s="32"/>
      <c r="M268" s="175"/>
      <c r="T268" s="56"/>
      <c r="AT268" s="17" t="s">
        <v>234</v>
      </c>
      <c r="AU268" s="17" t="s">
        <v>86</v>
      </c>
    </row>
    <row r="269" spans="2:65" s="1" customFormat="1" ht="76.349999999999994" customHeight="1">
      <c r="B269" s="32"/>
      <c r="C269" s="132" t="s">
        <v>744</v>
      </c>
      <c r="D269" s="132" t="s">
        <v>178</v>
      </c>
      <c r="E269" s="133" t="s">
        <v>7074</v>
      </c>
      <c r="F269" s="134" t="s">
        <v>7075</v>
      </c>
      <c r="G269" s="135" t="s">
        <v>4983</v>
      </c>
      <c r="H269" s="136">
        <v>2</v>
      </c>
      <c r="I269" s="137"/>
      <c r="J269" s="138">
        <f>ROUND(I269*H269,2)</f>
        <v>0</v>
      </c>
      <c r="K269" s="134" t="s">
        <v>1</v>
      </c>
      <c r="L269" s="32"/>
      <c r="M269" s="139" t="s">
        <v>1</v>
      </c>
      <c r="N269" s="140" t="s">
        <v>43</v>
      </c>
      <c r="P269" s="141">
        <f>O269*H269</f>
        <v>0</v>
      </c>
      <c r="Q269" s="141">
        <v>0</v>
      </c>
      <c r="R269" s="141">
        <f>Q269*H269</f>
        <v>0</v>
      </c>
      <c r="S269" s="141">
        <v>0</v>
      </c>
      <c r="T269" s="142">
        <f>S269*H269</f>
        <v>0</v>
      </c>
      <c r="AR269" s="143" t="s">
        <v>183</v>
      </c>
      <c r="AT269" s="143" t="s">
        <v>178</v>
      </c>
      <c r="AU269" s="143" t="s">
        <v>86</v>
      </c>
      <c r="AY269" s="17" t="s">
        <v>176</v>
      </c>
      <c r="BE269" s="144">
        <f>IF(N269="základní",J269,0)</f>
        <v>0</v>
      </c>
      <c r="BF269" s="144">
        <f>IF(N269="snížená",J269,0)</f>
        <v>0</v>
      </c>
      <c r="BG269" s="144">
        <f>IF(N269="zákl. přenesená",J269,0)</f>
        <v>0</v>
      </c>
      <c r="BH269" s="144">
        <f>IF(N269="sníž. přenesená",J269,0)</f>
        <v>0</v>
      </c>
      <c r="BI269" s="144">
        <f>IF(N269="nulová",J269,0)</f>
        <v>0</v>
      </c>
      <c r="BJ269" s="17" t="s">
        <v>86</v>
      </c>
      <c r="BK269" s="144">
        <f>ROUND(I269*H269,2)</f>
        <v>0</v>
      </c>
      <c r="BL269" s="17" t="s">
        <v>183</v>
      </c>
      <c r="BM269" s="143" t="s">
        <v>785</v>
      </c>
    </row>
    <row r="270" spans="2:65" s="1" customFormat="1" ht="204.75">
      <c r="B270" s="32"/>
      <c r="D270" s="146" t="s">
        <v>234</v>
      </c>
      <c r="F270" s="173" t="s">
        <v>7076</v>
      </c>
      <c r="I270" s="174"/>
      <c r="L270" s="32"/>
      <c r="M270" s="175"/>
      <c r="T270" s="56"/>
      <c r="AT270" s="17" t="s">
        <v>234</v>
      </c>
      <c r="AU270" s="17" t="s">
        <v>86</v>
      </c>
    </row>
    <row r="271" spans="2:65" s="1" customFormat="1" ht="76.349999999999994" customHeight="1">
      <c r="B271" s="32"/>
      <c r="C271" s="132" t="s">
        <v>749</v>
      </c>
      <c r="D271" s="132" t="s">
        <v>178</v>
      </c>
      <c r="E271" s="133" t="s">
        <v>7077</v>
      </c>
      <c r="F271" s="134" t="s">
        <v>7078</v>
      </c>
      <c r="G271" s="135" t="s">
        <v>4983</v>
      </c>
      <c r="H271" s="136">
        <v>16</v>
      </c>
      <c r="I271" s="137"/>
      <c r="J271" s="138">
        <f>ROUND(I271*H271,2)</f>
        <v>0</v>
      </c>
      <c r="K271" s="134" t="s">
        <v>1</v>
      </c>
      <c r="L271" s="32"/>
      <c r="M271" s="139" t="s">
        <v>1</v>
      </c>
      <c r="N271" s="140" t="s">
        <v>43</v>
      </c>
      <c r="P271" s="141">
        <f>O271*H271</f>
        <v>0</v>
      </c>
      <c r="Q271" s="141">
        <v>0</v>
      </c>
      <c r="R271" s="141">
        <f>Q271*H271</f>
        <v>0</v>
      </c>
      <c r="S271" s="141">
        <v>0</v>
      </c>
      <c r="T271" s="142">
        <f>S271*H271</f>
        <v>0</v>
      </c>
      <c r="AR271" s="143" t="s">
        <v>183</v>
      </c>
      <c r="AT271" s="143" t="s">
        <v>178</v>
      </c>
      <c r="AU271" s="143" t="s">
        <v>86</v>
      </c>
      <c r="AY271" s="17" t="s">
        <v>176</v>
      </c>
      <c r="BE271" s="144">
        <f>IF(N271="základní",J271,0)</f>
        <v>0</v>
      </c>
      <c r="BF271" s="144">
        <f>IF(N271="snížená",J271,0)</f>
        <v>0</v>
      </c>
      <c r="BG271" s="144">
        <f>IF(N271="zákl. přenesená",J271,0)</f>
        <v>0</v>
      </c>
      <c r="BH271" s="144">
        <f>IF(N271="sníž. přenesená",J271,0)</f>
        <v>0</v>
      </c>
      <c r="BI271" s="144">
        <f>IF(N271="nulová",J271,0)</f>
        <v>0</v>
      </c>
      <c r="BJ271" s="17" t="s">
        <v>86</v>
      </c>
      <c r="BK271" s="144">
        <f>ROUND(I271*H271,2)</f>
        <v>0</v>
      </c>
      <c r="BL271" s="17" t="s">
        <v>183</v>
      </c>
      <c r="BM271" s="143" t="s">
        <v>793</v>
      </c>
    </row>
    <row r="272" spans="2:65" s="1" customFormat="1" ht="204.75">
      <c r="B272" s="32"/>
      <c r="D272" s="146" t="s">
        <v>234</v>
      </c>
      <c r="F272" s="173" t="s">
        <v>7079</v>
      </c>
      <c r="I272" s="174"/>
      <c r="L272" s="32"/>
      <c r="M272" s="175"/>
      <c r="T272" s="56"/>
      <c r="AT272" s="17" t="s">
        <v>234</v>
      </c>
      <c r="AU272" s="17" t="s">
        <v>86</v>
      </c>
    </row>
    <row r="273" spans="2:65" s="1" customFormat="1" ht="76.349999999999994" customHeight="1">
      <c r="B273" s="32"/>
      <c r="C273" s="132" t="s">
        <v>753</v>
      </c>
      <c r="D273" s="132" t="s">
        <v>178</v>
      </c>
      <c r="E273" s="133" t="s">
        <v>7080</v>
      </c>
      <c r="F273" s="134" t="s">
        <v>7081</v>
      </c>
      <c r="G273" s="135" t="s">
        <v>4983</v>
      </c>
      <c r="H273" s="136">
        <v>2</v>
      </c>
      <c r="I273" s="137"/>
      <c r="J273" s="138">
        <f>ROUND(I273*H273,2)</f>
        <v>0</v>
      </c>
      <c r="K273" s="134" t="s">
        <v>1</v>
      </c>
      <c r="L273" s="32"/>
      <c r="M273" s="139" t="s">
        <v>1</v>
      </c>
      <c r="N273" s="140" t="s">
        <v>43</v>
      </c>
      <c r="P273" s="141">
        <f>O273*H273</f>
        <v>0</v>
      </c>
      <c r="Q273" s="141">
        <v>0</v>
      </c>
      <c r="R273" s="141">
        <f>Q273*H273</f>
        <v>0</v>
      </c>
      <c r="S273" s="141">
        <v>0</v>
      </c>
      <c r="T273" s="142">
        <f>S273*H273</f>
        <v>0</v>
      </c>
      <c r="AR273" s="143" t="s">
        <v>183</v>
      </c>
      <c r="AT273" s="143" t="s">
        <v>178</v>
      </c>
      <c r="AU273" s="143" t="s">
        <v>86</v>
      </c>
      <c r="AY273" s="17" t="s">
        <v>176</v>
      </c>
      <c r="BE273" s="144">
        <f>IF(N273="základní",J273,0)</f>
        <v>0</v>
      </c>
      <c r="BF273" s="144">
        <f>IF(N273="snížená",J273,0)</f>
        <v>0</v>
      </c>
      <c r="BG273" s="144">
        <f>IF(N273="zákl. přenesená",J273,0)</f>
        <v>0</v>
      </c>
      <c r="BH273" s="144">
        <f>IF(N273="sníž. přenesená",J273,0)</f>
        <v>0</v>
      </c>
      <c r="BI273" s="144">
        <f>IF(N273="nulová",J273,0)</f>
        <v>0</v>
      </c>
      <c r="BJ273" s="17" t="s">
        <v>86</v>
      </c>
      <c r="BK273" s="144">
        <f>ROUND(I273*H273,2)</f>
        <v>0</v>
      </c>
      <c r="BL273" s="17" t="s">
        <v>183</v>
      </c>
      <c r="BM273" s="143" t="s">
        <v>801</v>
      </c>
    </row>
    <row r="274" spans="2:65" s="1" customFormat="1" ht="204.75">
      <c r="B274" s="32"/>
      <c r="D274" s="146" t="s">
        <v>234</v>
      </c>
      <c r="F274" s="173" t="s">
        <v>7082</v>
      </c>
      <c r="I274" s="174"/>
      <c r="L274" s="32"/>
      <c r="M274" s="175"/>
      <c r="T274" s="56"/>
      <c r="AT274" s="17" t="s">
        <v>234</v>
      </c>
      <c r="AU274" s="17" t="s">
        <v>86</v>
      </c>
    </row>
    <row r="275" spans="2:65" s="1" customFormat="1" ht="66.75" customHeight="1">
      <c r="B275" s="32"/>
      <c r="C275" s="132" t="s">
        <v>763</v>
      </c>
      <c r="D275" s="132" t="s">
        <v>178</v>
      </c>
      <c r="E275" s="133" t="s">
        <v>7083</v>
      </c>
      <c r="F275" s="134" t="s">
        <v>7084</v>
      </c>
      <c r="G275" s="135" t="s">
        <v>4983</v>
      </c>
      <c r="H275" s="136">
        <v>1</v>
      </c>
      <c r="I275" s="137"/>
      <c r="J275" s="138">
        <f>ROUND(I275*H275,2)</f>
        <v>0</v>
      </c>
      <c r="K275" s="134" t="s">
        <v>1</v>
      </c>
      <c r="L275" s="32"/>
      <c r="M275" s="139" t="s">
        <v>1</v>
      </c>
      <c r="N275" s="140" t="s">
        <v>43</v>
      </c>
      <c r="P275" s="141">
        <f>O275*H275</f>
        <v>0</v>
      </c>
      <c r="Q275" s="141">
        <v>0</v>
      </c>
      <c r="R275" s="141">
        <f>Q275*H275</f>
        <v>0</v>
      </c>
      <c r="S275" s="141">
        <v>0</v>
      </c>
      <c r="T275" s="142">
        <f>S275*H275</f>
        <v>0</v>
      </c>
      <c r="AR275" s="143" t="s">
        <v>183</v>
      </c>
      <c r="AT275" s="143" t="s">
        <v>178</v>
      </c>
      <c r="AU275" s="143" t="s">
        <v>86</v>
      </c>
      <c r="AY275" s="17" t="s">
        <v>176</v>
      </c>
      <c r="BE275" s="144">
        <f>IF(N275="základní",J275,0)</f>
        <v>0</v>
      </c>
      <c r="BF275" s="144">
        <f>IF(N275="snížená",J275,0)</f>
        <v>0</v>
      </c>
      <c r="BG275" s="144">
        <f>IF(N275="zákl. přenesená",J275,0)</f>
        <v>0</v>
      </c>
      <c r="BH275" s="144">
        <f>IF(N275="sníž. přenesená",J275,0)</f>
        <v>0</v>
      </c>
      <c r="BI275" s="144">
        <f>IF(N275="nulová",J275,0)</f>
        <v>0</v>
      </c>
      <c r="BJ275" s="17" t="s">
        <v>86</v>
      </c>
      <c r="BK275" s="144">
        <f>ROUND(I275*H275,2)</f>
        <v>0</v>
      </c>
      <c r="BL275" s="17" t="s">
        <v>183</v>
      </c>
      <c r="BM275" s="143" t="s">
        <v>809</v>
      </c>
    </row>
    <row r="276" spans="2:65" s="1" customFormat="1" ht="204.75">
      <c r="B276" s="32"/>
      <c r="D276" s="146" t="s">
        <v>234</v>
      </c>
      <c r="F276" s="173" t="s">
        <v>7085</v>
      </c>
      <c r="I276" s="174"/>
      <c r="L276" s="32"/>
      <c r="M276" s="175"/>
      <c r="T276" s="56"/>
      <c r="AT276" s="17" t="s">
        <v>234</v>
      </c>
      <c r="AU276" s="17" t="s">
        <v>86</v>
      </c>
    </row>
    <row r="277" spans="2:65" s="1" customFormat="1" ht="66.75" customHeight="1">
      <c r="B277" s="32"/>
      <c r="C277" s="132" t="s">
        <v>769</v>
      </c>
      <c r="D277" s="132" t="s">
        <v>178</v>
      </c>
      <c r="E277" s="133" t="s">
        <v>7086</v>
      </c>
      <c r="F277" s="134" t="s">
        <v>7087</v>
      </c>
      <c r="G277" s="135" t="s">
        <v>4983</v>
      </c>
      <c r="H277" s="136">
        <v>3</v>
      </c>
      <c r="I277" s="137"/>
      <c r="J277" s="138">
        <f>ROUND(I277*H277,2)</f>
        <v>0</v>
      </c>
      <c r="K277" s="134" t="s">
        <v>1</v>
      </c>
      <c r="L277" s="32"/>
      <c r="M277" s="139" t="s">
        <v>1</v>
      </c>
      <c r="N277" s="140" t="s">
        <v>43</v>
      </c>
      <c r="P277" s="141">
        <f>O277*H277</f>
        <v>0</v>
      </c>
      <c r="Q277" s="141">
        <v>0</v>
      </c>
      <c r="R277" s="141">
        <f>Q277*H277</f>
        <v>0</v>
      </c>
      <c r="S277" s="141">
        <v>0</v>
      </c>
      <c r="T277" s="142">
        <f>S277*H277</f>
        <v>0</v>
      </c>
      <c r="AR277" s="143" t="s">
        <v>183</v>
      </c>
      <c r="AT277" s="143" t="s">
        <v>178</v>
      </c>
      <c r="AU277" s="143" t="s">
        <v>86</v>
      </c>
      <c r="AY277" s="17" t="s">
        <v>176</v>
      </c>
      <c r="BE277" s="144">
        <f>IF(N277="základní",J277,0)</f>
        <v>0</v>
      </c>
      <c r="BF277" s="144">
        <f>IF(N277="snížená",J277,0)</f>
        <v>0</v>
      </c>
      <c r="BG277" s="144">
        <f>IF(N277="zákl. přenesená",J277,0)</f>
        <v>0</v>
      </c>
      <c r="BH277" s="144">
        <f>IF(N277="sníž. přenesená",J277,0)</f>
        <v>0</v>
      </c>
      <c r="BI277" s="144">
        <f>IF(N277="nulová",J277,0)</f>
        <v>0</v>
      </c>
      <c r="BJ277" s="17" t="s">
        <v>86</v>
      </c>
      <c r="BK277" s="144">
        <f>ROUND(I277*H277,2)</f>
        <v>0</v>
      </c>
      <c r="BL277" s="17" t="s">
        <v>183</v>
      </c>
      <c r="BM277" s="143" t="s">
        <v>825</v>
      </c>
    </row>
    <row r="278" spans="2:65" s="1" customFormat="1" ht="204.75">
      <c r="B278" s="32"/>
      <c r="D278" s="146" t="s">
        <v>234</v>
      </c>
      <c r="F278" s="173" t="s">
        <v>7088</v>
      </c>
      <c r="I278" s="174"/>
      <c r="L278" s="32"/>
      <c r="M278" s="175"/>
      <c r="T278" s="56"/>
      <c r="AT278" s="17" t="s">
        <v>234</v>
      </c>
      <c r="AU278" s="17" t="s">
        <v>86</v>
      </c>
    </row>
    <row r="279" spans="2:65" s="1" customFormat="1" ht="66.75" customHeight="1">
      <c r="B279" s="32"/>
      <c r="C279" s="132" t="s">
        <v>773</v>
      </c>
      <c r="D279" s="132" t="s">
        <v>178</v>
      </c>
      <c r="E279" s="133" t="s">
        <v>7089</v>
      </c>
      <c r="F279" s="134" t="s">
        <v>6933</v>
      </c>
      <c r="G279" s="135" t="s">
        <v>4983</v>
      </c>
      <c r="H279" s="136">
        <v>5</v>
      </c>
      <c r="I279" s="137"/>
      <c r="J279" s="138">
        <f>ROUND(I279*H279,2)</f>
        <v>0</v>
      </c>
      <c r="K279" s="134" t="s">
        <v>1</v>
      </c>
      <c r="L279" s="32"/>
      <c r="M279" s="139" t="s">
        <v>1</v>
      </c>
      <c r="N279" s="140" t="s">
        <v>43</v>
      </c>
      <c r="P279" s="141">
        <f>O279*H279</f>
        <v>0</v>
      </c>
      <c r="Q279" s="141">
        <v>0</v>
      </c>
      <c r="R279" s="141">
        <f>Q279*H279</f>
        <v>0</v>
      </c>
      <c r="S279" s="141">
        <v>0</v>
      </c>
      <c r="T279" s="142">
        <f>S279*H279</f>
        <v>0</v>
      </c>
      <c r="AR279" s="143" t="s">
        <v>183</v>
      </c>
      <c r="AT279" s="143" t="s">
        <v>178</v>
      </c>
      <c r="AU279" s="143" t="s">
        <v>86</v>
      </c>
      <c r="AY279" s="17" t="s">
        <v>176</v>
      </c>
      <c r="BE279" s="144">
        <f>IF(N279="základní",J279,0)</f>
        <v>0</v>
      </c>
      <c r="BF279" s="144">
        <f>IF(N279="snížená",J279,0)</f>
        <v>0</v>
      </c>
      <c r="BG279" s="144">
        <f>IF(N279="zákl. přenesená",J279,0)</f>
        <v>0</v>
      </c>
      <c r="BH279" s="144">
        <f>IF(N279="sníž. přenesená",J279,0)</f>
        <v>0</v>
      </c>
      <c r="BI279" s="144">
        <f>IF(N279="nulová",J279,0)</f>
        <v>0</v>
      </c>
      <c r="BJ279" s="17" t="s">
        <v>86</v>
      </c>
      <c r="BK279" s="144">
        <f>ROUND(I279*H279,2)</f>
        <v>0</v>
      </c>
      <c r="BL279" s="17" t="s">
        <v>183</v>
      </c>
      <c r="BM279" s="143" t="s">
        <v>834</v>
      </c>
    </row>
    <row r="280" spans="2:65" s="1" customFormat="1" ht="204.75">
      <c r="B280" s="32"/>
      <c r="D280" s="146" t="s">
        <v>234</v>
      </c>
      <c r="F280" s="173" t="s">
        <v>6935</v>
      </c>
      <c r="I280" s="174"/>
      <c r="L280" s="32"/>
      <c r="M280" s="175"/>
      <c r="T280" s="56"/>
      <c r="AT280" s="17" t="s">
        <v>234</v>
      </c>
      <c r="AU280" s="17" t="s">
        <v>86</v>
      </c>
    </row>
    <row r="281" spans="2:65" s="1" customFormat="1" ht="66.75" customHeight="1">
      <c r="B281" s="32"/>
      <c r="C281" s="132" t="s">
        <v>777</v>
      </c>
      <c r="D281" s="132" t="s">
        <v>178</v>
      </c>
      <c r="E281" s="133" t="s">
        <v>7090</v>
      </c>
      <c r="F281" s="134" t="s">
        <v>7091</v>
      </c>
      <c r="G281" s="135" t="s">
        <v>4983</v>
      </c>
      <c r="H281" s="136">
        <v>9</v>
      </c>
      <c r="I281" s="137"/>
      <c r="J281" s="138">
        <f>ROUND(I281*H281,2)</f>
        <v>0</v>
      </c>
      <c r="K281" s="134" t="s">
        <v>1</v>
      </c>
      <c r="L281" s="32"/>
      <c r="M281" s="139" t="s">
        <v>1</v>
      </c>
      <c r="N281" s="140" t="s">
        <v>43</v>
      </c>
      <c r="P281" s="141">
        <f>O281*H281</f>
        <v>0</v>
      </c>
      <c r="Q281" s="141">
        <v>0</v>
      </c>
      <c r="R281" s="141">
        <f>Q281*H281</f>
        <v>0</v>
      </c>
      <c r="S281" s="141">
        <v>0</v>
      </c>
      <c r="T281" s="142">
        <f>S281*H281</f>
        <v>0</v>
      </c>
      <c r="AR281" s="143" t="s">
        <v>183</v>
      </c>
      <c r="AT281" s="143" t="s">
        <v>178</v>
      </c>
      <c r="AU281" s="143" t="s">
        <v>86</v>
      </c>
      <c r="AY281" s="17" t="s">
        <v>176</v>
      </c>
      <c r="BE281" s="144">
        <f>IF(N281="základní",J281,0)</f>
        <v>0</v>
      </c>
      <c r="BF281" s="144">
        <f>IF(N281="snížená",J281,0)</f>
        <v>0</v>
      </c>
      <c r="BG281" s="144">
        <f>IF(N281="zákl. přenesená",J281,0)</f>
        <v>0</v>
      </c>
      <c r="BH281" s="144">
        <f>IF(N281="sníž. přenesená",J281,0)</f>
        <v>0</v>
      </c>
      <c r="BI281" s="144">
        <f>IF(N281="nulová",J281,0)</f>
        <v>0</v>
      </c>
      <c r="BJ281" s="17" t="s">
        <v>86</v>
      </c>
      <c r="BK281" s="144">
        <f>ROUND(I281*H281,2)</f>
        <v>0</v>
      </c>
      <c r="BL281" s="17" t="s">
        <v>183</v>
      </c>
      <c r="BM281" s="143" t="s">
        <v>844</v>
      </c>
    </row>
    <row r="282" spans="2:65" s="1" customFormat="1" ht="204.75">
      <c r="B282" s="32"/>
      <c r="D282" s="146" t="s">
        <v>234</v>
      </c>
      <c r="F282" s="173" t="s">
        <v>7092</v>
      </c>
      <c r="I282" s="174"/>
      <c r="L282" s="32"/>
      <c r="M282" s="175"/>
      <c r="T282" s="56"/>
      <c r="AT282" s="17" t="s">
        <v>234</v>
      </c>
      <c r="AU282" s="17" t="s">
        <v>86</v>
      </c>
    </row>
    <row r="283" spans="2:65" s="1" customFormat="1" ht="66.75" customHeight="1">
      <c r="B283" s="32"/>
      <c r="C283" s="132" t="s">
        <v>781</v>
      </c>
      <c r="D283" s="132" t="s">
        <v>178</v>
      </c>
      <c r="E283" s="133" t="s">
        <v>7093</v>
      </c>
      <c r="F283" s="134" t="s">
        <v>7091</v>
      </c>
      <c r="G283" s="135" t="s">
        <v>4983</v>
      </c>
      <c r="H283" s="136">
        <v>6</v>
      </c>
      <c r="I283" s="137"/>
      <c r="J283" s="138">
        <f>ROUND(I283*H283,2)</f>
        <v>0</v>
      </c>
      <c r="K283" s="134" t="s">
        <v>1</v>
      </c>
      <c r="L283" s="32"/>
      <c r="M283" s="139" t="s">
        <v>1</v>
      </c>
      <c r="N283" s="140" t="s">
        <v>43</v>
      </c>
      <c r="P283" s="141">
        <f>O283*H283</f>
        <v>0</v>
      </c>
      <c r="Q283" s="141">
        <v>0</v>
      </c>
      <c r="R283" s="141">
        <f>Q283*H283</f>
        <v>0</v>
      </c>
      <c r="S283" s="141">
        <v>0</v>
      </c>
      <c r="T283" s="142">
        <f>S283*H283</f>
        <v>0</v>
      </c>
      <c r="AR283" s="143" t="s">
        <v>183</v>
      </c>
      <c r="AT283" s="143" t="s">
        <v>178</v>
      </c>
      <c r="AU283" s="143" t="s">
        <v>86</v>
      </c>
      <c r="AY283" s="17" t="s">
        <v>176</v>
      </c>
      <c r="BE283" s="144">
        <f>IF(N283="základní",J283,0)</f>
        <v>0</v>
      </c>
      <c r="BF283" s="144">
        <f>IF(N283="snížená",J283,0)</f>
        <v>0</v>
      </c>
      <c r="BG283" s="144">
        <f>IF(N283="zákl. přenesená",J283,0)</f>
        <v>0</v>
      </c>
      <c r="BH283" s="144">
        <f>IF(N283="sníž. přenesená",J283,0)</f>
        <v>0</v>
      </c>
      <c r="BI283" s="144">
        <f>IF(N283="nulová",J283,0)</f>
        <v>0</v>
      </c>
      <c r="BJ283" s="17" t="s">
        <v>86</v>
      </c>
      <c r="BK283" s="144">
        <f>ROUND(I283*H283,2)</f>
        <v>0</v>
      </c>
      <c r="BL283" s="17" t="s">
        <v>183</v>
      </c>
      <c r="BM283" s="143" t="s">
        <v>852</v>
      </c>
    </row>
    <row r="284" spans="2:65" s="1" customFormat="1" ht="204.75">
      <c r="B284" s="32"/>
      <c r="D284" s="146" t="s">
        <v>234</v>
      </c>
      <c r="F284" s="173" t="s">
        <v>7092</v>
      </c>
      <c r="I284" s="174"/>
      <c r="L284" s="32"/>
      <c r="M284" s="175"/>
      <c r="T284" s="56"/>
      <c r="AT284" s="17" t="s">
        <v>234</v>
      </c>
      <c r="AU284" s="17" t="s">
        <v>86</v>
      </c>
    </row>
    <row r="285" spans="2:65" s="1" customFormat="1" ht="66.75" customHeight="1">
      <c r="B285" s="32"/>
      <c r="C285" s="132" t="s">
        <v>785</v>
      </c>
      <c r="D285" s="132" t="s">
        <v>178</v>
      </c>
      <c r="E285" s="133" t="s">
        <v>7094</v>
      </c>
      <c r="F285" s="134" t="s">
        <v>7095</v>
      </c>
      <c r="G285" s="135" t="s">
        <v>4983</v>
      </c>
      <c r="H285" s="136">
        <v>2</v>
      </c>
      <c r="I285" s="137"/>
      <c r="J285" s="138">
        <f>ROUND(I285*H285,2)</f>
        <v>0</v>
      </c>
      <c r="K285" s="134" t="s">
        <v>1</v>
      </c>
      <c r="L285" s="32"/>
      <c r="M285" s="139" t="s">
        <v>1</v>
      </c>
      <c r="N285" s="140" t="s">
        <v>43</v>
      </c>
      <c r="P285" s="141">
        <f>O285*H285</f>
        <v>0</v>
      </c>
      <c r="Q285" s="141">
        <v>0</v>
      </c>
      <c r="R285" s="141">
        <f>Q285*H285</f>
        <v>0</v>
      </c>
      <c r="S285" s="141">
        <v>0</v>
      </c>
      <c r="T285" s="142">
        <f>S285*H285</f>
        <v>0</v>
      </c>
      <c r="AR285" s="143" t="s">
        <v>183</v>
      </c>
      <c r="AT285" s="143" t="s">
        <v>178</v>
      </c>
      <c r="AU285" s="143" t="s">
        <v>86</v>
      </c>
      <c r="AY285" s="17" t="s">
        <v>176</v>
      </c>
      <c r="BE285" s="144">
        <f>IF(N285="základní",J285,0)</f>
        <v>0</v>
      </c>
      <c r="BF285" s="144">
        <f>IF(N285="snížená",J285,0)</f>
        <v>0</v>
      </c>
      <c r="BG285" s="144">
        <f>IF(N285="zákl. přenesená",J285,0)</f>
        <v>0</v>
      </c>
      <c r="BH285" s="144">
        <f>IF(N285="sníž. přenesená",J285,0)</f>
        <v>0</v>
      </c>
      <c r="BI285" s="144">
        <f>IF(N285="nulová",J285,0)</f>
        <v>0</v>
      </c>
      <c r="BJ285" s="17" t="s">
        <v>86</v>
      </c>
      <c r="BK285" s="144">
        <f>ROUND(I285*H285,2)</f>
        <v>0</v>
      </c>
      <c r="BL285" s="17" t="s">
        <v>183</v>
      </c>
      <c r="BM285" s="143" t="s">
        <v>860</v>
      </c>
    </row>
    <row r="286" spans="2:65" s="1" customFormat="1" ht="204.75">
      <c r="B286" s="32"/>
      <c r="D286" s="146" t="s">
        <v>234</v>
      </c>
      <c r="F286" s="173" t="s">
        <v>7096</v>
      </c>
      <c r="I286" s="174"/>
      <c r="L286" s="32"/>
      <c r="M286" s="175"/>
      <c r="T286" s="56"/>
      <c r="AT286" s="17" t="s">
        <v>234</v>
      </c>
      <c r="AU286" s="17" t="s">
        <v>86</v>
      </c>
    </row>
    <row r="287" spans="2:65" s="1" customFormat="1" ht="66.75" customHeight="1">
      <c r="B287" s="32"/>
      <c r="C287" s="132" t="s">
        <v>789</v>
      </c>
      <c r="D287" s="132" t="s">
        <v>178</v>
      </c>
      <c r="E287" s="133" t="s">
        <v>7097</v>
      </c>
      <c r="F287" s="134" t="s">
        <v>7098</v>
      </c>
      <c r="G287" s="135" t="s">
        <v>4983</v>
      </c>
      <c r="H287" s="136">
        <v>2</v>
      </c>
      <c r="I287" s="137"/>
      <c r="J287" s="138">
        <f>ROUND(I287*H287,2)</f>
        <v>0</v>
      </c>
      <c r="K287" s="134" t="s">
        <v>1</v>
      </c>
      <c r="L287" s="32"/>
      <c r="M287" s="139" t="s">
        <v>1</v>
      </c>
      <c r="N287" s="140" t="s">
        <v>43</v>
      </c>
      <c r="P287" s="141">
        <f>O287*H287</f>
        <v>0</v>
      </c>
      <c r="Q287" s="141">
        <v>0</v>
      </c>
      <c r="R287" s="141">
        <f>Q287*H287</f>
        <v>0</v>
      </c>
      <c r="S287" s="141">
        <v>0</v>
      </c>
      <c r="T287" s="142">
        <f>S287*H287</f>
        <v>0</v>
      </c>
      <c r="AR287" s="143" t="s">
        <v>183</v>
      </c>
      <c r="AT287" s="143" t="s">
        <v>178</v>
      </c>
      <c r="AU287" s="143" t="s">
        <v>86</v>
      </c>
      <c r="AY287" s="17" t="s">
        <v>176</v>
      </c>
      <c r="BE287" s="144">
        <f>IF(N287="základní",J287,0)</f>
        <v>0</v>
      </c>
      <c r="BF287" s="144">
        <f>IF(N287="snížená",J287,0)</f>
        <v>0</v>
      </c>
      <c r="BG287" s="144">
        <f>IF(N287="zákl. přenesená",J287,0)</f>
        <v>0</v>
      </c>
      <c r="BH287" s="144">
        <f>IF(N287="sníž. přenesená",J287,0)</f>
        <v>0</v>
      </c>
      <c r="BI287" s="144">
        <f>IF(N287="nulová",J287,0)</f>
        <v>0</v>
      </c>
      <c r="BJ287" s="17" t="s">
        <v>86</v>
      </c>
      <c r="BK287" s="144">
        <f>ROUND(I287*H287,2)</f>
        <v>0</v>
      </c>
      <c r="BL287" s="17" t="s">
        <v>183</v>
      </c>
      <c r="BM287" s="143" t="s">
        <v>924</v>
      </c>
    </row>
    <row r="288" spans="2:65" s="1" customFormat="1" ht="204.75">
      <c r="B288" s="32"/>
      <c r="D288" s="146" t="s">
        <v>234</v>
      </c>
      <c r="F288" s="173" t="s">
        <v>7099</v>
      </c>
      <c r="I288" s="174"/>
      <c r="L288" s="32"/>
      <c r="M288" s="175"/>
      <c r="T288" s="56"/>
      <c r="AT288" s="17" t="s">
        <v>234</v>
      </c>
      <c r="AU288" s="17" t="s">
        <v>86</v>
      </c>
    </row>
    <row r="289" spans="2:65" s="1" customFormat="1" ht="66.75" customHeight="1">
      <c r="B289" s="32"/>
      <c r="C289" s="132" t="s">
        <v>793</v>
      </c>
      <c r="D289" s="132" t="s">
        <v>178</v>
      </c>
      <c r="E289" s="133" t="s">
        <v>7100</v>
      </c>
      <c r="F289" s="134" t="s">
        <v>7101</v>
      </c>
      <c r="G289" s="135" t="s">
        <v>4983</v>
      </c>
      <c r="H289" s="136">
        <v>4</v>
      </c>
      <c r="I289" s="137"/>
      <c r="J289" s="138">
        <f>ROUND(I289*H289,2)</f>
        <v>0</v>
      </c>
      <c r="K289" s="134" t="s">
        <v>1</v>
      </c>
      <c r="L289" s="32"/>
      <c r="M289" s="139" t="s">
        <v>1</v>
      </c>
      <c r="N289" s="140" t="s">
        <v>43</v>
      </c>
      <c r="P289" s="141">
        <f>O289*H289</f>
        <v>0</v>
      </c>
      <c r="Q289" s="141">
        <v>0</v>
      </c>
      <c r="R289" s="141">
        <f>Q289*H289</f>
        <v>0</v>
      </c>
      <c r="S289" s="141">
        <v>0</v>
      </c>
      <c r="T289" s="142">
        <f>S289*H289</f>
        <v>0</v>
      </c>
      <c r="AR289" s="143" t="s">
        <v>183</v>
      </c>
      <c r="AT289" s="143" t="s">
        <v>178</v>
      </c>
      <c r="AU289" s="143" t="s">
        <v>86</v>
      </c>
      <c r="AY289" s="17" t="s">
        <v>176</v>
      </c>
      <c r="BE289" s="144">
        <f>IF(N289="základní",J289,0)</f>
        <v>0</v>
      </c>
      <c r="BF289" s="144">
        <f>IF(N289="snížená",J289,0)</f>
        <v>0</v>
      </c>
      <c r="BG289" s="144">
        <f>IF(N289="zákl. přenesená",J289,0)</f>
        <v>0</v>
      </c>
      <c r="BH289" s="144">
        <f>IF(N289="sníž. přenesená",J289,0)</f>
        <v>0</v>
      </c>
      <c r="BI289" s="144">
        <f>IF(N289="nulová",J289,0)</f>
        <v>0</v>
      </c>
      <c r="BJ289" s="17" t="s">
        <v>86</v>
      </c>
      <c r="BK289" s="144">
        <f>ROUND(I289*H289,2)</f>
        <v>0</v>
      </c>
      <c r="BL289" s="17" t="s">
        <v>183</v>
      </c>
      <c r="BM289" s="143" t="s">
        <v>986</v>
      </c>
    </row>
    <row r="290" spans="2:65" s="1" customFormat="1" ht="204.75">
      <c r="B290" s="32"/>
      <c r="D290" s="146" t="s">
        <v>234</v>
      </c>
      <c r="F290" s="173" t="s">
        <v>7102</v>
      </c>
      <c r="I290" s="174"/>
      <c r="L290" s="32"/>
      <c r="M290" s="175"/>
      <c r="T290" s="56"/>
      <c r="AT290" s="17" t="s">
        <v>234</v>
      </c>
      <c r="AU290" s="17" t="s">
        <v>86</v>
      </c>
    </row>
    <row r="291" spans="2:65" s="1" customFormat="1" ht="66.75" customHeight="1">
      <c r="B291" s="32"/>
      <c r="C291" s="132" t="s">
        <v>797</v>
      </c>
      <c r="D291" s="132" t="s">
        <v>178</v>
      </c>
      <c r="E291" s="133" t="s">
        <v>7103</v>
      </c>
      <c r="F291" s="134" t="s">
        <v>7104</v>
      </c>
      <c r="G291" s="135" t="s">
        <v>4983</v>
      </c>
      <c r="H291" s="136">
        <v>4</v>
      </c>
      <c r="I291" s="137"/>
      <c r="J291" s="138">
        <f>ROUND(I291*H291,2)</f>
        <v>0</v>
      </c>
      <c r="K291" s="134" t="s">
        <v>1</v>
      </c>
      <c r="L291" s="32"/>
      <c r="M291" s="139" t="s">
        <v>1</v>
      </c>
      <c r="N291" s="140" t="s">
        <v>43</v>
      </c>
      <c r="P291" s="141">
        <f>O291*H291</f>
        <v>0</v>
      </c>
      <c r="Q291" s="141">
        <v>0</v>
      </c>
      <c r="R291" s="141">
        <f>Q291*H291</f>
        <v>0</v>
      </c>
      <c r="S291" s="141">
        <v>0</v>
      </c>
      <c r="T291" s="142">
        <f>S291*H291</f>
        <v>0</v>
      </c>
      <c r="AR291" s="143" t="s">
        <v>183</v>
      </c>
      <c r="AT291" s="143" t="s">
        <v>178</v>
      </c>
      <c r="AU291" s="143" t="s">
        <v>86</v>
      </c>
      <c r="AY291" s="17" t="s">
        <v>176</v>
      </c>
      <c r="BE291" s="144">
        <f>IF(N291="základní",J291,0)</f>
        <v>0</v>
      </c>
      <c r="BF291" s="144">
        <f>IF(N291="snížená",J291,0)</f>
        <v>0</v>
      </c>
      <c r="BG291" s="144">
        <f>IF(N291="zákl. přenesená",J291,0)</f>
        <v>0</v>
      </c>
      <c r="BH291" s="144">
        <f>IF(N291="sníž. přenesená",J291,0)</f>
        <v>0</v>
      </c>
      <c r="BI291" s="144">
        <f>IF(N291="nulová",J291,0)</f>
        <v>0</v>
      </c>
      <c r="BJ291" s="17" t="s">
        <v>86</v>
      </c>
      <c r="BK291" s="144">
        <f>ROUND(I291*H291,2)</f>
        <v>0</v>
      </c>
      <c r="BL291" s="17" t="s">
        <v>183</v>
      </c>
      <c r="BM291" s="143" t="s">
        <v>1003</v>
      </c>
    </row>
    <row r="292" spans="2:65" s="1" customFormat="1" ht="204.75">
      <c r="B292" s="32"/>
      <c r="D292" s="146" t="s">
        <v>234</v>
      </c>
      <c r="F292" s="173" t="s">
        <v>7105</v>
      </c>
      <c r="I292" s="174"/>
      <c r="L292" s="32"/>
      <c r="M292" s="175"/>
      <c r="T292" s="56"/>
      <c r="AT292" s="17" t="s">
        <v>234</v>
      </c>
      <c r="AU292" s="17" t="s">
        <v>86</v>
      </c>
    </row>
    <row r="293" spans="2:65" s="1" customFormat="1" ht="66.75" customHeight="1">
      <c r="B293" s="32"/>
      <c r="C293" s="132" t="s">
        <v>801</v>
      </c>
      <c r="D293" s="132" t="s">
        <v>178</v>
      </c>
      <c r="E293" s="133" t="s">
        <v>7106</v>
      </c>
      <c r="F293" s="134" t="s">
        <v>7107</v>
      </c>
      <c r="G293" s="135" t="s">
        <v>4983</v>
      </c>
      <c r="H293" s="136">
        <v>4</v>
      </c>
      <c r="I293" s="137"/>
      <c r="J293" s="138">
        <f>ROUND(I293*H293,2)</f>
        <v>0</v>
      </c>
      <c r="K293" s="134" t="s">
        <v>1</v>
      </c>
      <c r="L293" s="32"/>
      <c r="M293" s="139" t="s">
        <v>1</v>
      </c>
      <c r="N293" s="140" t="s">
        <v>43</v>
      </c>
      <c r="P293" s="141">
        <f>O293*H293</f>
        <v>0</v>
      </c>
      <c r="Q293" s="141">
        <v>0</v>
      </c>
      <c r="R293" s="141">
        <f>Q293*H293</f>
        <v>0</v>
      </c>
      <c r="S293" s="141">
        <v>0</v>
      </c>
      <c r="T293" s="142">
        <f>S293*H293</f>
        <v>0</v>
      </c>
      <c r="AR293" s="143" t="s">
        <v>183</v>
      </c>
      <c r="AT293" s="143" t="s">
        <v>178</v>
      </c>
      <c r="AU293" s="143" t="s">
        <v>86</v>
      </c>
      <c r="AY293" s="17" t="s">
        <v>176</v>
      </c>
      <c r="BE293" s="144">
        <f>IF(N293="základní",J293,0)</f>
        <v>0</v>
      </c>
      <c r="BF293" s="144">
        <f>IF(N293="snížená",J293,0)</f>
        <v>0</v>
      </c>
      <c r="BG293" s="144">
        <f>IF(N293="zákl. přenesená",J293,0)</f>
        <v>0</v>
      </c>
      <c r="BH293" s="144">
        <f>IF(N293="sníž. přenesená",J293,0)</f>
        <v>0</v>
      </c>
      <c r="BI293" s="144">
        <f>IF(N293="nulová",J293,0)</f>
        <v>0</v>
      </c>
      <c r="BJ293" s="17" t="s">
        <v>86</v>
      </c>
      <c r="BK293" s="144">
        <f>ROUND(I293*H293,2)</f>
        <v>0</v>
      </c>
      <c r="BL293" s="17" t="s">
        <v>183</v>
      </c>
      <c r="BM293" s="143" t="s">
        <v>1039</v>
      </c>
    </row>
    <row r="294" spans="2:65" s="1" customFormat="1" ht="204.75">
      <c r="B294" s="32"/>
      <c r="D294" s="146" t="s">
        <v>234</v>
      </c>
      <c r="F294" s="173" t="s">
        <v>7108</v>
      </c>
      <c r="I294" s="174"/>
      <c r="L294" s="32"/>
      <c r="M294" s="175"/>
      <c r="T294" s="56"/>
      <c r="AT294" s="17" t="s">
        <v>234</v>
      </c>
      <c r="AU294" s="17" t="s">
        <v>86</v>
      </c>
    </row>
    <row r="295" spans="2:65" s="1" customFormat="1" ht="66.75" customHeight="1">
      <c r="B295" s="32"/>
      <c r="C295" s="132" t="s">
        <v>805</v>
      </c>
      <c r="D295" s="132" t="s">
        <v>178</v>
      </c>
      <c r="E295" s="133" t="s">
        <v>7109</v>
      </c>
      <c r="F295" s="134" t="s">
        <v>7110</v>
      </c>
      <c r="G295" s="135" t="s">
        <v>4983</v>
      </c>
      <c r="H295" s="136">
        <v>4</v>
      </c>
      <c r="I295" s="137"/>
      <c r="J295" s="138">
        <f>ROUND(I295*H295,2)</f>
        <v>0</v>
      </c>
      <c r="K295" s="134" t="s">
        <v>1</v>
      </c>
      <c r="L295" s="32"/>
      <c r="M295" s="139" t="s">
        <v>1</v>
      </c>
      <c r="N295" s="140" t="s">
        <v>43</v>
      </c>
      <c r="P295" s="141">
        <f>O295*H295</f>
        <v>0</v>
      </c>
      <c r="Q295" s="141">
        <v>0</v>
      </c>
      <c r="R295" s="141">
        <f>Q295*H295</f>
        <v>0</v>
      </c>
      <c r="S295" s="141">
        <v>0</v>
      </c>
      <c r="T295" s="142">
        <f>S295*H295</f>
        <v>0</v>
      </c>
      <c r="AR295" s="143" t="s">
        <v>183</v>
      </c>
      <c r="AT295" s="143" t="s">
        <v>178</v>
      </c>
      <c r="AU295" s="143" t="s">
        <v>86</v>
      </c>
      <c r="AY295" s="17" t="s">
        <v>176</v>
      </c>
      <c r="BE295" s="144">
        <f>IF(N295="základní",J295,0)</f>
        <v>0</v>
      </c>
      <c r="BF295" s="144">
        <f>IF(N295="snížená",J295,0)</f>
        <v>0</v>
      </c>
      <c r="BG295" s="144">
        <f>IF(N295="zákl. přenesená",J295,0)</f>
        <v>0</v>
      </c>
      <c r="BH295" s="144">
        <f>IF(N295="sníž. přenesená",J295,0)</f>
        <v>0</v>
      </c>
      <c r="BI295" s="144">
        <f>IF(N295="nulová",J295,0)</f>
        <v>0</v>
      </c>
      <c r="BJ295" s="17" t="s">
        <v>86</v>
      </c>
      <c r="BK295" s="144">
        <f>ROUND(I295*H295,2)</f>
        <v>0</v>
      </c>
      <c r="BL295" s="17" t="s">
        <v>183</v>
      </c>
      <c r="BM295" s="143" t="s">
        <v>1049</v>
      </c>
    </row>
    <row r="296" spans="2:65" s="1" customFormat="1" ht="204.75">
      <c r="B296" s="32"/>
      <c r="D296" s="146" t="s">
        <v>234</v>
      </c>
      <c r="F296" s="173" t="s">
        <v>7111</v>
      </c>
      <c r="I296" s="174"/>
      <c r="L296" s="32"/>
      <c r="M296" s="175"/>
      <c r="T296" s="56"/>
      <c r="AT296" s="17" t="s">
        <v>234</v>
      </c>
      <c r="AU296" s="17" t="s">
        <v>86</v>
      </c>
    </row>
    <row r="297" spans="2:65" s="1" customFormat="1" ht="66.75" customHeight="1">
      <c r="B297" s="32"/>
      <c r="C297" s="132" t="s">
        <v>809</v>
      </c>
      <c r="D297" s="132" t="s">
        <v>178</v>
      </c>
      <c r="E297" s="133" t="s">
        <v>7112</v>
      </c>
      <c r="F297" s="134" t="s">
        <v>7113</v>
      </c>
      <c r="G297" s="135" t="s">
        <v>4983</v>
      </c>
      <c r="H297" s="136">
        <v>4</v>
      </c>
      <c r="I297" s="137"/>
      <c r="J297" s="138">
        <f>ROUND(I297*H297,2)</f>
        <v>0</v>
      </c>
      <c r="K297" s="134" t="s">
        <v>1</v>
      </c>
      <c r="L297" s="32"/>
      <c r="M297" s="139" t="s">
        <v>1</v>
      </c>
      <c r="N297" s="140" t="s">
        <v>43</v>
      </c>
      <c r="P297" s="141">
        <f>O297*H297</f>
        <v>0</v>
      </c>
      <c r="Q297" s="141">
        <v>0</v>
      </c>
      <c r="R297" s="141">
        <f>Q297*H297</f>
        <v>0</v>
      </c>
      <c r="S297" s="141">
        <v>0</v>
      </c>
      <c r="T297" s="142">
        <f>S297*H297</f>
        <v>0</v>
      </c>
      <c r="AR297" s="143" t="s">
        <v>183</v>
      </c>
      <c r="AT297" s="143" t="s">
        <v>178</v>
      </c>
      <c r="AU297" s="143" t="s">
        <v>86</v>
      </c>
      <c r="AY297" s="17" t="s">
        <v>176</v>
      </c>
      <c r="BE297" s="144">
        <f>IF(N297="základní",J297,0)</f>
        <v>0</v>
      </c>
      <c r="BF297" s="144">
        <f>IF(N297="snížená",J297,0)</f>
        <v>0</v>
      </c>
      <c r="BG297" s="144">
        <f>IF(N297="zákl. přenesená",J297,0)</f>
        <v>0</v>
      </c>
      <c r="BH297" s="144">
        <f>IF(N297="sníž. přenesená",J297,0)</f>
        <v>0</v>
      </c>
      <c r="BI297" s="144">
        <f>IF(N297="nulová",J297,0)</f>
        <v>0</v>
      </c>
      <c r="BJ297" s="17" t="s">
        <v>86</v>
      </c>
      <c r="BK297" s="144">
        <f>ROUND(I297*H297,2)</f>
        <v>0</v>
      </c>
      <c r="BL297" s="17" t="s">
        <v>183</v>
      </c>
      <c r="BM297" s="143" t="s">
        <v>1065</v>
      </c>
    </row>
    <row r="298" spans="2:65" s="1" customFormat="1" ht="204.75">
      <c r="B298" s="32"/>
      <c r="D298" s="146" t="s">
        <v>234</v>
      </c>
      <c r="F298" s="173" t="s">
        <v>7114</v>
      </c>
      <c r="I298" s="174"/>
      <c r="L298" s="32"/>
      <c r="M298" s="175"/>
      <c r="T298" s="56"/>
      <c r="AT298" s="17" t="s">
        <v>234</v>
      </c>
      <c r="AU298" s="17" t="s">
        <v>86</v>
      </c>
    </row>
    <row r="299" spans="2:65" s="1" customFormat="1" ht="66.75" customHeight="1">
      <c r="B299" s="32"/>
      <c r="C299" s="132" t="s">
        <v>815</v>
      </c>
      <c r="D299" s="132" t="s">
        <v>178</v>
      </c>
      <c r="E299" s="133" t="s">
        <v>7115</v>
      </c>
      <c r="F299" s="134" t="s">
        <v>7116</v>
      </c>
      <c r="G299" s="135" t="s">
        <v>4983</v>
      </c>
      <c r="H299" s="136">
        <v>4</v>
      </c>
      <c r="I299" s="137"/>
      <c r="J299" s="138">
        <f>ROUND(I299*H299,2)</f>
        <v>0</v>
      </c>
      <c r="K299" s="134" t="s">
        <v>1</v>
      </c>
      <c r="L299" s="32"/>
      <c r="M299" s="139" t="s">
        <v>1</v>
      </c>
      <c r="N299" s="140" t="s">
        <v>43</v>
      </c>
      <c r="P299" s="141">
        <f>O299*H299</f>
        <v>0</v>
      </c>
      <c r="Q299" s="141">
        <v>0</v>
      </c>
      <c r="R299" s="141">
        <f>Q299*H299</f>
        <v>0</v>
      </c>
      <c r="S299" s="141">
        <v>0</v>
      </c>
      <c r="T299" s="142">
        <f>S299*H299</f>
        <v>0</v>
      </c>
      <c r="AR299" s="143" t="s">
        <v>183</v>
      </c>
      <c r="AT299" s="143" t="s">
        <v>178</v>
      </c>
      <c r="AU299" s="143" t="s">
        <v>86</v>
      </c>
      <c r="AY299" s="17" t="s">
        <v>176</v>
      </c>
      <c r="BE299" s="144">
        <f>IF(N299="základní",J299,0)</f>
        <v>0</v>
      </c>
      <c r="BF299" s="144">
        <f>IF(N299="snížená",J299,0)</f>
        <v>0</v>
      </c>
      <c r="BG299" s="144">
        <f>IF(N299="zákl. přenesená",J299,0)</f>
        <v>0</v>
      </c>
      <c r="BH299" s="144">
        <f>IF(N299="sníž. přenesená",J299,0)</f>
        <v>0</v>
      </c>
      <c r="BI299" s="144">
        <f>IF(N299="nulová",J299,0)</f>
        <v>0</v>
      </c>
      <c r="BJ299" s="17" t="s">
        <v>86</v>
      </c>
      <c r="BK299" s="144">
        <f>ROUND(I299*H299,2)</f>
        <v>0</v>
      </c>
      <c r="BL299" s="17" t="s">
        <v>183</v>
      </c>
      <c r="BM299" s="143" t="s">
        <v>1078</v>
      </c>
    </row>
    <row r="300" spans="2:65" s="1" customFormat="1" ht="204.75">
      <c r="B300" s="32"/>
      <c r="D300" s="146" t="s">
        <v>234</v>
      </c>
      <c r="F300" s="173" t="s">
        <v>7117</v>
      </c>
      <c r="I300" s="174"/>
      <c r="L300" s="32"/>
      <c r="M300" s="175"/>
      <c r="T300" s="56"/>
      <c r="AT300" s="17" t="s">
        <v>234</v>
      </c>
      <c r="AU300" s="17" t="s">
        <v>86</v>
      </c>
    </row>
    <row r="301" spans="2:65" s="1" customFormat="1" ht="66.75" customHeight="1">
      <c r="B301" s="32"/>
      <c r="C301" s="132" t="s">
        <v>825</v>
      </c>
      <c r="D301" s="132" t="s">
        <v>178</v>
      </c>
      <c r="E301" s="133" t="s">
        <v>7118</v>
      </c>
      <c r="F301" s="134" t="s">
        <v>6941</v>
      </c>
      <c r="G301" s="135" t="s">
        <v>4983</v>
      </c>
      <c r="H301" s="136">
        <v>26</v>
      </c>
      <c r="I301" s="137"/>
      <c r="J301" s="138">
        <f>ROUND(I301*H301,2)</f>
        <v>0</v>
      </c>
      <c r="K301" s="134" t="s">
        <v>1</v>
      </c>
      <c r="L301" s="32"/>
      <c r="M301" s="139" t="s">
        <v>1</v>
      </c>
      <c r="N301" s="140" t="s">
        <v>43</v>
      </c>
      <c r="P301" s="141">
        <f>O301*H301</f>
        <v>0</v>
      </c>
      <c r="Q301" s="141">
        <v>0</v>
      </c>
      <c r="R301" s="141">
        <f>Q301*H301</f>
        <v>0</v>
      </c>
      <c r="S301" s="141">
        <v>0</v>
      </c>
      <c r="T301" s="142">
        <f>S301*H301</f>
        <v>0</v>
      </c>
      <c r="AR301" s="143" t="s">
        <v>183</v>
      </c>
      <c r="AT301" s="143" t="s">
        <v>178</v>
      </c>
      <c r="AU301" s="143" t="s">
        <v>86</v>
      </c>
      <c r="AY301" s="17" t="s">
        <v>176</v>
      </c>
      <c r="BE301" s="144">
        <f>IF(N301="základní",J301,0)</f>
        <v>0</v>
      </c>
      <c r="BF301" s="144">
        <f>IF(N301="snížená",J301,0)</f>
        <v>0</v>
      </c>
      <c r="BG301" s="144">
        <f>IF(N301="zákl. přenesená",J301,0)</f>
        <v>0</v>
      </c>
      <c r="BH301" s="144">
        <f>IF(N301="sníž. přenesená",J301,0)</f>
        <v>0</v>
      </c>
      <c r="BI301" s="144">
        <f>IF(N301="nulová",J301,0)</f>
        <v>0</v>
      </c>
      <c r="BJ301" s="17" t="s">
        <v>86</v>
      </c>
      <c r="BK301" s="144">
        <f>ROUND(I301*H301,2)</f>
        <v>0</v>
      </c>
      <c r="BL301" s="17" t="s">
        <v>183</v>
      </c>
      <c r="BM301" s="143" t="s">
        <v>1086</v>
      </c>
    </row>
    <row r="302" spans="2:65" s="1" customFormat="1" ht="156">
      <c r="B302" s="32"/>
      <c r="D302" s="146" t="s">
        <v>234</v>
      </c>
      <c r="F302" s="173" t="s">
        <v>7119</v>
      </c>
      <c r="I302" s="174"/>
      <c r="L302" s="32"/>
      <c r="M302" s="175"/>
      <c r="T302" s="56"/>
      <c r="AT302" s="17" t="s">
        <v>234</v>
      </c>
      <c r="AU302" s="17" t="s">
        <v>86</v>
      </c>
    </row>
    <row r="303" spans="2:65" s="1" customFormat="1" ht="66.75" customHeight="1">
      <c r="B303" s="32"/>
      <c r="C303" s="132" t="s">
        <v>830</v>
      </c>
      <c r="D303" s="132" t="s">
        <v>178</v>
      </c>
      <c r="E303" s="133" t="s">
        <v>7120</v>
      </c>
      <c r="F303" s="134" t="s">
        <v>6945</v>
      </c>
      <c r="G303" s="135" t="s">
        <v>4983</v>
      </c>
      <c r="H303" s="136">
        <v>10</v>
      </c>
      <c r="I303" s="137"/>
      <c r="J303" s="138">
        <f>ROUND(I303*H303,2)</f>
        <v>0</v>
      </c>
      <c r="K303" s="134" t="s">
        <v>1</v>
      </c>
      <c r="L303" s="32"/>
      <c r="M303" s="139" t="s">
        <v>1</v>
      </c>
      <c r="N303" s="140" t="s">
        <v>43</v>
      </c>
      <c r="P303" s="141">
        <f>O303*H303</f>
        <v>0</v>
      </c>
      <c r="Q303" s="141">
        <v>0</v>
      </c>
      <c r="R303" s="141">
        <f>Q303*H303</f>
        <v>0</v>
      </c>
      <c r="S303" s="141">
        <v>0</v>
      </c>
      <c r="T303" s="142">
        <f>S303*H303</f>
        <v>0</v>
      </c>
      <c r="AR303" s="143" t="s">
        <v>183</v>
      </c>
      <c r="AT303" s="143" t="s">
        <v>178</v>
      </c>
      <c r="AU303" s="143" t="s">
        <v>86</v>
      </c>
      <c r="AY303" s="17" t="s">
        <v>176</v>
      </c>
      <c r="BE303" s="144">
        <f>IF(N303="základní",J303,0)</f>
        <v>0</v>
      </c>
      <c r="BF303" s="144">
        <f>IF(N303="snížená",J303,0)</f>
        <v>0</v>
      </c>
      <c r="BG303" s="144">
        <f>IF(N303="zákl. přenesená",J303,0)</f>
        <v>0</v>
      </c>
      <c r="BH303" s="144">
        <f>IF(N303="sníž. přenesená",J303,0)</f>
        <v>0</v>
      </c>
      <c r="BI303" s="144">
        <f>IF(N303="nulová",J303,0)</f>
        <v>0</v>
      </c>
      <c r="BJ303" s="17" t="s">
        <v>86</v>
      </c>
      <c r="BK303" s="144">
        <f>ROUND(I303*H303,2)</f>
        <v>0</v>
      </c>
      <c r="BL303" s="17" t="s">
        <v>183</v>
      </c>
      <c r="BM303" s="143" t="s">
        <v>1097</v>
      </c>
    </row>
    <row r="304" spans="2:65" s="1" customFormat="1" ht="156">
      <c r="B304" s="32"/>
      <c r="D304" s="146" t="s">
        <v>234</v>
      </c>
      <c r="F304" s="173" t="s">
        <v>7121</v>
      </c>
      <c r="I304" s="174"/>
      <c r="L304" s="32"/>
      <c r="M304" s="175"/>
      <c r="T304" s="56"/>
      <c r="AT304" s="17" t="s">
        <v>234</v>
      </c>
      <c r="AU304" s="17" t="s">
        <v>86</v>
      </c>
    </row>
    <row r="305" spans="2:65" s="1" customFormat="1" ht="66.75" customHeight="1">
      <c r="B305" s="32"/>
      <c r="C305" s="132" t="s">
        <v>834</v>
      </c>
      <c r="D305" s="132" t="s">
        <v>178</v>
      </c>
      <c r="E305" s="133" t="s">
        <v>7122</v>
      </c>
      <c r="F305" s="134" t="s">
        <v>7123</v>
      </c>
      <c r="G305" s="135" t="s">
        <v>4983</v>
      </c>
      <c r="H305" s="136">
        <v>20</v>
      </c>
      <c r="I305" s="137"/>
      <c r="J305" s="138">
        <f>ROUND(I305*H305,2)</f>
        <v>0</v>
      </c>
      <c r="K305" s="134" t="s">
        <v>1</v>
      </c>
      <c r="L305" s="32"/>
      <c r="M305" s="139" t="s">
        <v>1</v>
      </c>
      <c r="N305" s="140" t="s">
        <v>43</v>
      </c>
      <c r="P305" s="141">
        <f>O305*H305</f>
        <v>0</v>
      </c>
      <c r="Q305" s="141">
        <v>0</v>
      </c>
      <c r="R305" s="141">
        <f>Q305*H305</f>
        <v>0</v>
      </c>
      <c r="S305" s="141">
        <v>0</v>
      </c>
      <c r="T305" s="142">
        <f>S305*H305</f>
        <v>0</v>
      </c>
      <c r="AR305" s="143" t="s">
        <v>183</v>
      </c>
      <c r="AT305" s="143" t="s">
        <v>178</v>
      </c>
      <c r="AU305" s="143" t="s">
        <v>86</v>
      </c>
      <c r="AY305" s="17" t="s">
        <v>176</v>
      </c>
      <c r="BE305" s="144">
        <f>IF(N305="základní",J305,0)</f>
        <v>0</v>
      </c>
      <c r="BF305" s="144">
        <f>IF(N305="snížená",J305,0)</f>
        <v>0</v>
      </c>
      <c r="BG305" s="144">
        <f>IF(N305="zákl. přenesená",J305,0)</f>
        <v>0</v>
      </c>
      <c r="BH305" s="144">
        <f>IF(N305="sníž. přenesená",J305,0)</f>
        <v>0</v>
      </c>
      <c r="BI305" s="144">
        <f>IF(N305="nulová",J305,0)</f>
        <v>0</v>
      </c>
      <c r="BJ305" s="17" t="s">
        <v>86</v>
      </c>
      <c r="BK305" s="144">
        <f>ROUND(I305*H305,2)</f>
        <v>0</v>
      </c>
      <c r="BL305" s="17" t="s">
        <v>183</v>
      </c>
      <c r="BM305" s="143" t="s">
        <v>1116</v>
      </c>
    </row>
    <row r="306" spans="2:65" s="1" customFormat="1" ht="156">
      <c r="B306" s="32"/>
      <c r="D306" s="146" t="s">
        <v>234</v>
      </c>
      <c r="F306" s="173" t="s">
        <v>7124</v>
      </c>
      <c r="I306" s="174"/>
      <c r="L306" s="32"/>
      <c r="M306" s="175"/>
      <c r="T306" s="56"/>
      <c r="AT306" s="17" t="s">
        <v>234</v>
      </c>
      <c r="AU306" s="17" t="s">
        <v>86</v>
      </c>
    </row>
    <row r="307" spans="2:65" s="1" customFormat="1" ht="66.75" customHeight="1">
      <c r="B307" s="32"/>
      <c r="C307" s="132" t="s">
        <v>838</v>
      </c>
      <c r="D307" s="132" t="s">
        <v>178</v>
      </c>
      <c r="E307" s="133" t="s">
        <v>7125</v>
      </c>
      <c r="F307" s="134" t="s">
        <v>7126</v>
      </c>
      <c r="G307" s="135" t="s">
        <v>4983</v>
      </c>
      <c r="H307" s="136">
        <v>15</v>
      </c>
      <c r="I307" s="137"/>
      <c r="J307" s="138">
        <f>ROUND(I307*H307,2)</f>
        <v>0</v>
      </c>
      <c r="K307" s="134" t="s">
        <v>1</v>
      </c>
      <c r="L307" s="32"/>
      <c r="M307" s="139" t="s">
        <v>1</v>
      </c>
      <c r="N307" s="140" t="s">
        <v>43</v>
      </c>
      <c r="P307" s="141">
        <f>O307*H307</f>
        <v>0</v>
      </c>
      <c r="Q307" s="141">
        <v>0</v>
      </c>
      <c r="R307" s="141">
        <f>Q307*H307</f>
        <v>0</v>
      </c>
      <c r="S307" s="141">
        <v>0</v>
      </c>
      <c r="T307" s="142">
        <f>S307*H307</f>
        <v>0</v>
      </c>
      <c r="AR307" s="143" t="s">
        <v>183</v>
      </c>
      <c r="AT307" s="143" t="s">
        <v>178</v>
      </c>
      <c r="AU307" s="143" t="s">
        <v>86</v>
      </c>
      <c r="AY307" s="17" t="s">
        <v>176</v>
      </c>
      <c r="BE307" s="144">
        <f>IF(N307="základní",J307,0)</f>
        <v>0</v>
      </c>
      <c r="BF307" s="144">
        <f>IF(N307="snížená",J307,0)</f>
        <v>0</v>
      </c>
      <c r="BG307" s="144">
        <f>IF(N307="zákl. přenesená",J307,0)</f>
        <v>0</v>
      </c>
      <c r="BH307" s="144">
        <f>IF(N307="sníž. přenesená",J307,0)</f>
        <v>0</v>
      </c>
      <c r="BI307" s="144">
        <f>IF(N307="nulová",J307,0)</f>
        <v>0</v>
      </c>
      <c r="BJ307" s="17" t="s">
        <v>86</v>
      </c>
      <c r="BK307" s="144">
        <f>ROUND(I307*H307,2)</f>
        <v>0</v>
      </c>
      <c r="BL307" s="17" t="s">
        <v>183</v>
      </c>
      <c r="BM307" s="143" t="s">
        <v>1124</v>
      </c>
    </row>
    <row r="308" spans="2:65" s="1" customFormat="1" ht="156">
      <c r="B308" s="32"/>
      <c r="D308" s="146" t="s">
        <v>234</v>
      </c>
      <c r="F308" s="173" t="s">
        <v>7127</v>
      </c>
      <c r="I308" s="174"/>
      <c r="L308" s="32"/>
      <c r="M308" s="175"/>
      <c r="T308" s="56"/>
      <c r="AT308" s="17" t="s">
        <v>234</v>
      </c>
      <c r="AU308" s="17" t="s">
        <v>86</v>
      </c>
    </row>
    <row r="309" spans="2:65" s="1" customFormat="1" ht="66.75" customHeight="1">
      <c r="B309" s="32"/>
      <c r="C309" s="132" t="s">
        <v>844</v>
      </c>
      <c r="D309" s="132" t="s">
        <v>178</v>
      </c>
      <c r="E309" s="133" t="s">
        <v>7128</v>
      </c>
      <c r="F309" s="134" t="s">
        <v>6937</v>
      </c>
      <c r="G309" s="135" t="s">
        <v>4983</v>
      </c>
      <c r="H309" s="136">
        <v>66</v>
      </c>
      <c r="I309" s="137"/>
      <c r="J309" s="138">
        <f>ROUND(I309*H309,2)</f>
        <v>0</v>
      </c>
      <c r="K309" s="134" t="s">
        <v>1</v>
      </c>
      <c r="L309" s="32"/>
      <c r="M309" s="139" t="s">
        <v>1</v>
      </c>
      <c r="N309" s="140" t="s">
        <v>43</v>
      </c>
      <c r="P309" s="141">
        <f>O309*H309</f>
        <v>0</v>
      </c>
      <c r="Q309" s="141">
        <v>0</v>
      </c>
      <c r="R309" s="141">
        <f>Q309*H309</f>
        <v>0</v>
      </c>
      <c r="S309" s="141">
        <v>0</v>
      </c>
      <c r="T309" s="142">
        <f>S309*H309</f>
        <v>0</v>
      </c>
      <c r="AR309" s="143" t="s">
        <v>183</v>
      </c>
      <c r="AT309" s="143" t="s">
        <v>178</v>
      </c>
      <c r="AU309" s="143" t="s">
        <v>86</v>
      </c>
      <c r="AY309" s="17" t="s">
        <v>176</v>
      </c>
      <c r="BE309" s="144">
        <f>IF(N309="základní",J309,0)</f>
        <v>0</v>
      </c>
      <c r="BF309" s="144">
        <f>IF(N309="snížená",J309,0)</f>
        <v>0</v>
      </c>
      <c r="BG309" s="144">
        <f>IF(N309="zákl. přenesená",J309,0)</f>
        <v>0</v>
      </c>
      <c r="BH309" s="144">
        <f>IF(N309="sníž. přenesená",J309,0)</f>
        <v>0</v>
      </c>
      <c r="BI309" s="144">
        <f>IF(N309="nulová",J309,0)</f>
        <v>0</v>
      </c>
      <c r="BJ309" s="17" t="s">
        <v>86</v>
      </c>
      <c r="BK309" s="144">
        <f>ROUND(I309*H309,2)</f>
        <v>0</v>
      </c>
      <c r="BL309" s="17" t="s">
        <v>183</v>
      </c>
      <c r="BM309" s="143" t="s">
        <v>1133</v>
      </c>
    </row>
    <row r="310" spans="2:65" s="1" customFormat="1" ht="156">
      <c r="B310" s="32"/>
      <c r="D310" s="146" t="s">
        <v>234</v>
      </c>
      <c r="F310" s="173" t="s">
        <v>6939</v>
      </c>
      <c r="I310" s="174"/>
      <c r="L310" s="32"/>
      <c r="M310" s="175"/>
      <c r="T310" s="56"/>
      <c r="AT310" s="17" t="s">
        <v>234</v>
      </c>
      <c r="AU310" s="17" t="s">
        <v>86</v>
      </c>
    </row>
    <row r="311" spans="2:65" s="1" customFormat="1" ht="66.75" customHeight="1">
      <c r="B311" s="32"/>
      <c r="C311" s="132" t="s">
        <v>848</v>
      </c>
      <c r="D311" s="132" t="s">
        <v>178</v>
      </c>
      <c r="E311" s="133" t="s">
        <v>7129</v>
      </c>
      <c r="F311" s="134" t="s">
        <v>6941</v>
      </c>
      <c r="G311" s="135" t="s">
        <v>4983</v>
      </c>
      <c r="H311" s="136">
        <v>11</v>
      </c>
      <c r="I311" s="137"/>
      <c r="J311" s="138">
        <f>ROUND(I311*H311,2)</f>
        <v>0</v>
      </c>
      <c r="K311" s="134" t="s">
        <v>1</v>
      </c>
      <c r="L311" s="32"/>
      <c r="M311" s="139" t="s">
        <v>1</v>
      </c>
      <c r="N311" s="140" t="s">
        <v>43</v>
      </c>
      <c r="P311" s="141">
        <f>O311*H311</f>
        <v>0</v>
      </c>
      <c r="Q311" s="141">
        <v>0</v>
      </c>
      <c r="R311" s="141">
        <f>Q311*H311</f>
        <v>0</v>
      </c>
      <c r="S311" s="141">
        <v>0</v>
      </c>
      <c r="T311" s="142">
        <f>S311*H311</f>
        <v>0</v>
      </c>
      <c r="AR311" s="143" t="s">
        <v>183</v>
      </c>
      <c r="AT311" s="143" t="s">
        <v>178</v>
      </c>
      <c r="AU311" s="143" t="s">
        <v>86</v>
      </c>
      <c r="AY311" s="17" t="s">
        <v>176</v>
      </c>
      <c r="BE311" s="144">
        <f>IF(N311="základní",J311,0)</f>
        <v>0</v>
      </c>
      <c r="BF311" s="144">
        <f>IF(N311="snížená",J311,0)</f>
        <v>0</v>
      </c>
      <c r="BG311" s="144">
        <f>IF(N311="zákl. přenesená",J311,0)</f>
        <v>0</v>
      </c>
      <c r="BH311" s="144">
        <f>IF(N311="sníž. přenesená",J311,0)</f>
        <v>0</v>
      </c>
      <c r="BI311" s="144">
        <f>IF(N311="nulová",J311,0)</f>
        <v>0</v>
      </c>
      <c r="BJ311" s="17" t="s">
        <v>86</v>
      </c>
      <c r="BK311" s="144">
        <f>ROUND(I311*H311,2)</f>
        <v>0</v>
      </c>
      <c r="BL311" s="17" t="s">
        <v>183</v>
      </c>
      <c r="BM311" s="143" t="s">
        <v>1141</v>
      </c>
    </row>
    <row r="312" spans="2:65" s="1" customFormat="1" ht="156">
      <c r="B312" s="32"/>
      <c r="D312" s="146" t="s">
        <v>234</v>
      </c>
      <c r="F312" s="173" t="s">
        <v>6943</v>
      </c>
      <c r="I312" s="174"/>
      <c r="L312" s="32"/>
      <c r="M312" s="175"/>
      <c r="T312" s="56"/>
      <c r="AT312" s="17" t="s">
        <v>234</v>
      </c>
      <c r="AU312" s="17" t="s">
        <v>86</v>
      </c>
    </row>
    <row r="313" spans="2:65" s="1" customFormat="1" ht="66.75" customHeight="1">
      <c r="B313" s="32"/>
      <c r="C313" s="132" t="s">
        <v>852</v>
      </c>
      <c r="D313" s="132" t="s">
        <v>178</v>
      </c>
      <c r="E313" s="133" t="s">
        <v>7130</v>
      </c>
      <c r="F313" s="134" t="s">
        <v>6945</v>
      </c>
      <c r="G313" s="135" t="s">
        <v>4983</v>
      </c>
      <c r="H313" s="136">
        <v>18</v>
      </c>
      <c r="I313" s="137"/>
      <c r="J313" s="138">
        <f>ROUND(I313*H313,2)</f>
        <v>0</v>
      </c>
      <c r="K313" s="134" t="s">
        <v>1</v>
      </c>
      <c r="L313" s="32"/>
      <c r="M313" s="139" t="s">
        <v>1</v>
      </c>
      <c r="N313" s="140" t="s">
        <v>43</v>
      </c>
      <c r="P313" s="141">
        <f>O313*H313</f>
        <v>0</v>
      </c>
      <c r="Q313" s="141">
        <v>0</v>
      </c>
      <c r="R313" s="141">
        <f>Q313*H313</f>
        <v>0</v>
      </c>
      <c r="S313" s="141">
        <v>0</v>
      </c>
      <c r="T313" s="142">
        <f>S313*H313</f>
        <v>0</v>
      </c>
      <c r="AR313" s="143" t="s">
        <v>183</v>
      </c>
      <c r="AT313" s="143" t="s">
        <v>178</v>
      </c>
      <c r="AU313" s="143" t="s">
        <v>86</v>
      </c>
      <c r="AY313" s="17" t="s">
        <v>176</v>
      </c>
      <c r="BE313" s="144">
        <f>IF(N313="základní",J313,0)</f>
        <v>0</v>
      </c>
      <c r="BF313" s="144">
        <f>IF(N313="snížená",J313,0)</f>
        <v>0</v>
      </c>
      <c r="BG313" s="144">
        <f>IF(N313="zákl. přenesená",J313,0)</f>
        <v>0</v>
      </c>
      <c r="BH313" s="144">
        <f>IF(N313="sníž. přenesená",J313,0)</f>
        <v>0</v>
      </c>
      <c r="BI313" s="144">
        <f>IF(N313="nulová",J313,0)</f>
        <v>0</v>
      </c>
      <c r="BJ313" s="17" t="s">
        <v>86</v>
      </c>
      <c r="BK313" s="144">
        <f>ROUND(I313*H313,2)</f>
        <v>0</v>
      </c>
      <c r="BL313" s="17" t="s">
        <v>183</v>
      </c>
      <c r="BM313" s="143" t="s">
        <v>1149</v>
      </c>
    </row>
    <row r="314" spans="2:65" s="1" customFormat="1" ht="156">
      <c r="B314" s="32"/>
      <c r="D314" s="146" t="s">
        <v>234</v>
      </c>
      <c r="F314" s="173" t="s">
        <v>6947</v>
      </c>
      <c r="I314" s="174"/>
      <c r="L314" s="32"/>
      <c r="M314" s="175"/>
      <c r="T314" s="56"/>
      <c r="AT314" s="17" t="s">
        <v>234</v>
      </c>
      <c r="AU314" s="17" t="s">
        <v>86</v>
      </c>
    </row>
    <row r="315" spans="2:65" s="1" customFormat="1" ht="66.75" customHeight="1">
      <c r="B315" s="32"/>
      <c r="C315" s="132" t="s">
        <v>856</v>
      </c>
      <c r="D315" s="132" t="s">
        <v>178</v>
      </c>
      <c r="E315" s="133" t="s">
        <v>7131</v>
      </c>
      <c r="F315" s="134" t="s">
        <v>7132</v>
      </c>
      <c r="G315" s="135" t="s">
        <v>4983</v>
      </c>
      <c r="H315" s="136">
        <v>8</v>
      </c>
      <c r="I315" s="137"/>
      <c r="J315" s="138">
        <f>ROUND(I315*H315,2)</f>
        <v>0</v>
      </c>
      <c r="K315" s="134" t="s">
        <v>1</v>
      </c>
      <c r="L315" s="32"/>
      <c r="M315" s="139" t="s">
        <v>1</v>
      </c>
      <c r="N315" s="140" t="s">
        <v>43</v>
      </c>
      <c r="P315" s="141">
        <f>O315*H315</f>
        <v>0</v>
      </c>
      <c r="Q315" s="141">
        <v>0</v>
      </c>
      <c r="R315" s="141">
        <f>Q315*H315</f>
        <v>0</v>
      </c>
      <c r="S315" s="141">
        <v>0</v>
      </c>
      <c r="T315" s="142">
        <f>S315*H315</f>
        <v>0</v>
      </c>
      <c r="AR315" s="143" t="s">
        <v>183</v>
      </c>
      <c r="AT315" s="143" t="s">
        <v>178</v>
      </c>
      <c r="AU315" s="143" t="s">
        <v>86</v>
      </c>
      <c r="AY315" s="17" t="s">
        <v>176</v>
      </c>
      <c r="BE315" s="144">
        <f>IF(N315="základní",J315,0)</f>
        <v>0</v>
      </c>
      <c r="BF315" s="144">
        <f>IF(N315="snížená",J315,0)</f>
        <v>0</v>
      </c>
      <c r="BG315" s="144">
        <f>IF(N315="zákl. přenesená",J315,0)</f>
        <v>0</v>
      </c>
      <c r="BH315" s="144">
        <f>IF(N315="sníž. přenesená",J315,0)</f>
        <v>0</v>
      </c>
      <c r="BI315" s="144">
        <f>IF(N315="nulová",J315,0)</f>
        <v>0</v>
      </c>
      <c r="BJ315" s="17" t="s">
        <v>86</v>
      </c>
      <c r="BK315" s="144">
        <f>ROUND(I315*H315,2)</f>
        <v>0</v>
      </c>
      <c r="BL315" s="17" t="s">
        <v>183</v>
      </c>
      <c r="BM315" s="143" t="s">
        <v>1162</v>
      </c>
    </row>
    <row r="316" spans="2:65" s="1" customFormat="1" ht="156">
      <c r="B316" s="32"/>
      <c r="D316" s="146" t="s">
        <v>234</v>
      </c>
      <c r="F316" s="173" t="s">
        <v>7133</v>
      </c>
      <c r="I316" s="174"/>
      <c r="L316" s="32"/>
      <c r="M316" s="175"/>
      <c r="T316" s="56"/>
      <c r="AT316" s="17" t="s">
        <v>234</v>
      </c>
      <c r="AU316" s="17" t="s">
        <v>86</v>
      </c>
    </row>
    <row r="317" spans="2:65" s="1" customFormat="1" ht="66.75" customHeight="1">
      <c r="B317" s="32"/>
      <c r="C317" s="132" t="s">
        <v>860</v>
      </c>
      <c r="D317" s="132" t="s">
        <v>178</v>
      </c>
      <c r="E317" s="133" t="s">
        <v>7134</v>
      </c>
      <c r="F317" s="134" t="s">
        <v>7135</v>
      </c>
      <c r="G317" s="135" t="s">
        <v>4983</v>
      </c>
      <c r="H317" s="136">
        <v>2</v>
      </c>
      <c r="I317" s="137"/>
      <c r="J317" s="138">
        <f>ROUND(I317*H317,2)</f>
        <v>0</v>
      </c>
      <c r="K317" s="134" t="s">
        <v>1</v>
      </c>
      <c r="L317" s="32"/>
      <c r="M317" s="139" t="s">
        <v>1</v>
      </c>
      <c r="N317" s="140" t="s">
        <v>43</v>
      </c>
      <c r="P317" s="141">
        <f>O317*H317</f>
        <v>0</v>
      </c>
      <c r="Q317" s="141">
        <v>0</v>
      </c>
      <c r="R317" s="141">
        <f>Q317*H317</f>
        <v>0</v>
      </c>
      <c r="S317" s="141">
        <v>0</v>
      </c>
      <c r="T317" s="142">
        <f>S317*H317</f>
        <v>0</v>
      </c>
      <c r="AR317" s="143" t="s">
        <v>183</v>
      </c>
      <c r="AT317" s="143" t="s">
        <v>178</v>
      </c>
      <c r="AU317" s="143" t="s">
        <v>86</v>
      </c>
      <c r="AY317" s="17" t="s">
        <v>176</v>
      </c>
      <c r="BE317" s="144">
        <f>IF(N317="základní",J317,0)</f>
        <v>0</v>
      </c>
      <c r="BF317" s="144">
        <f>IF(N317="snížená",J317,0)</f>
        <v>0</v>
      </c>
      <c r="BG317" s="144">
        <f>IF(N317="zákl. přenesená",J317,0)</f>
        <v>0</v>
      </c>
      <c r="BH317" s="144">
        <f>IF(N317="sníž. přenesená",J317,0)</f>
        <v>0</v>
      </c>
      <c r="BI317" s="144">
        <f>IF(N317="nulová",J317,0)</f>
        <v>0</v>
      </c>
      <c r="BJ317" s="17" t="s">
        <v>86</v>
      </c>
      <c r="BK317" s="144">
        <f>ROUND(I317*H317,2)</f>
        <v>0</v>
      </c>
      <c r="BL317" s="17" t="s">
        <v>183</v>
      </c>
      <c r="BM317" s="143" t="s">
        <v>1171</v>
      </c>
    </row>
    <row r="318" spans="2:65" s="1" customFormat="1" ht="156">
      <c r="B318" s="32"/>
      <c r="D318" s="146" t="s">
        <v>234</v>
      </c>
      <c r="F318" s="173" t="s">
        <v>7136</v>
      </c>
      <c r="I318" s="174"/>
      <c r="L318" s="32"/>
      <c r="M318" s="175"/>
      <c r="T318" s="56"/>
      <c r="AT318" s="17" t="s">
        <v>234</v>
      </c>
      <c r="AU318" s="17" t="s">
        <v>86</v>
      </c>
    </row>
    <row r="319" spans="2:65" s="1" customFormat="1" ht="66.75" customHeight="1">
      <c r="B319" s="32"/>
      <c r="C319" s="132" t="s">
        <v>870</v>
      </c>
      <c r="D319" s="132" t="s">
        <v>178</v>
      </c>
      <c r="E319" s="133" t="s">
        <v>7137</v>
      </c>
      <c r="F319" s="134" t="s">
        <v>7138</v>
      </c>
      <c r="G319" s="135" t="s">
        <v>4983</v>
      </c>
      <c r="H319" s="136">
        <v>2</v>
      </c>
      <c r="I319" s="137"/>
      <c r="J319" s="138">
        <f>ROUND(I319*H319,2)</f>
        <v>0</v>
      </c>
      <c r="K319" s="134" t="s">
        <v>1</v>
      </c>
      <c r="L319" s="32"/>
      <c r="M319" s="139" t="s">
        <v>1</v>
      </c>
      <c r="N319" s="140" t="s">
        <v>43</v>
      </c>
      <c r="P319" s="141">
        <f>O319*H319</f>
        <v>0</v>
      </c>
      <c r="Q319" s="141">
        <v>0</v>
      </c>
      <c r="R319" s="141">
        <f>Q319*H319</f>
        <v>0</v>
      </c>
      <c r="S319" s="141">
        <v>0</v>
      </c>
      <c r="T319" s="142">
        <f>S319*H319</f>
        <v>0</v>
      </c>
      <c r="AR319" s="143" t="s">
        <v>183</v>
      </c>
      <c r="AT319" s="143" t="s">
        <v>178</v>
      </c>
      <c r="AU319" s="143" t="s">
        <v>86</v>
      </c>
      <c r="AY319" s="17" t="s">
        <v>176</v>
      </c>
      <c r="BE319" s="144">
        <f>IF(N319="základní",J319,0)</f>
        <v>0</v>
      </c>
      <c r="BF319" s="144">
        <f>IF(N319="snížená",J319,0)</f>
        <v>0</v>
      </c>
      <c r="BG319" s="144">
        <f>IF(N319="zákl. přenesená",J319,0)</f>
        <v>0</v>
      </c>
      <c r="BH319" s="144">
        <f>IF(N319="sníž. přenesená",J319,0)</f>
        <v>0</v>
      </c>
      <c r="BI319" s="144">
        <f>IF(N319="nulová",J319,0)</f>
        <v>0</v>
      </c>
      <c r="BJ319" s="17" t="s">
        <v>86</v>
      </c>
      <c r="BK319" s="144">
        <f>ROUND(I319*H319,2)</f>
        <v>0</v>
      </c>
      <c r="BL319" s="17" t="s">
        <v>183</v>
      </c>
      <c r="BM319" s="143" t="s">
        <v>1180</v>
      </c>
    </row>
    <row r="320" spans="2:65" s="1" customFormat="1" ht="156">
      <c r="B320" s="32"/>
      <c r="D320" s="146" t="s">
        <v>234</v>
      </c>
      <c r="F320" s="173" t="s">
        <v>7139</v>
      </c>
      <c r="I320" s="174"/>
      <c r="L320" s="32"/>
      <c r="M320" s="175"/>
      <c r="T320" s="56"/>
      <c r="AT320" s="17" t="s">
        <v>234</v>
      </c>
      <c r="AU320" s="17" t="s">
        <v>86</v>
      </c>
    </row>
    <row r="321" spans="2:65" s="1" customFormat="1" ht="66.75" customHeight="1">
      <c r="B321" s="32"/>
      <c r="C321" s="132" t="s">
        <v>924</v>
      </c>
      <c r="D321" s="132" t="s">
        <v>178</v>
      </c>
      <c r="E321" s="133" t="s">
        <v>7140</v>
      </c>
      <c r="F321" s="134" t="s">
        <v>7141</v>
      </c>
      <c r="G321" s="135" t="s">
        <v>4983</v>
      </c>
      <c r="H321" s="136">
        <v>4</v>
      </c>
      <c r="I321" s="137"/>
      <c r="J321" s="138">
        <f>ROUND(I321*H321,2)</f>
        <v>0</v>
      </c>
      <c r="K321" s="134" t="s">
        <v>1</v>
      </c>
      <c r="L321" s="32"/>
      <c r="M321" s="139" t="s">
        <v>1</v>
      </c>
      <c r="N321" s="140" t="s">
        <v>43</v>
      </c>
      <c r="P321" s="141">
        <f>O321*H321</f>
        <v>0</v>
      </c>
      <c r="Q321" s="141">
        <v>0</v>
      </c>
      <c r="R321" s="141">
        <f>Q321*H321</f>
        <v>0</v>
      </c>
      <c r="S321" s="141">
        <v>0</v>
      </c>
      <c r="T321" s="142">
        <f>S321*H321</f>
        <v>0</v>
      </c>
      <c r="AR321" s="143" t="s">
        <v>183</v>
      </c>
      <c r="AT321" s="143" t="s">
        <v>178</v>
      </c>
      <c r="AU321" s="143" t="s">
        <v>86</v>
      </c>
      <c r="AY321" s="17" t="s">
        <v>176</v>
      </c>
      <c r="BE321" s="144">
        <f>IF(N321="základní",J321,0)</f>
        <v>0</v>
      </c>
      <c r="BF321" s="144">
        <f>IF(N321="snížená",J321,0)</f>
        <v>0</v>
      </c>
      <c r="BG321" s="144">
        <f>IF(N321="zákl. přenesená",J321,0)</f>
        <v>0</v>
      </c>
      <c r="BH321" s="144">
        <f>IF(N321="sníž. přenesená",J321,0)</f>
        <v>0</v>
      </c>
      <c r="BI321" s="144">
        <f>IF(N321="nulová",J321,0)</f>
        <v>0</v>
      </c>
      <c r="BJ321" s="17" t="s">
        <v>86</v>
      </c>
      <c r="BK321" s="144">
        <f>ROUND(I321*H321,2)</f>
        <v>0</v>
      </c>
      <c r="BL321" s="17" t="s">
        <v>183</v>
      </c>
      <c r="BM321" s="143" t="s">
        <v>1189</v>
      </c>
    </row>
    <row r="322" spans="2:65" s="1" customFormat="1" ht="156">
      <c r="B322" s="32"/>
      <c r="D322" s="146" t="s">
        <v>234</v>
      </c>
      <c r="F322" s="173" t="s">
        <v>7142</v>
      </c>
      <c r="I322" s="174"/>
      <c r="L322" s="32"/>
      <c r="M322" s="175"/>
      <c r="T322" s="56"/>
      <c r="AT322" s="17" t="s">
        <v>234</v>
      </c>
      <c r="AU322" s="17" t="s">
        <v>86</v>
      </c>
    </row>
    <row r="323" spans="2:65" s="1" customFormat="1" ht="24.2" customHeight="1">
      <c r="B323" s="32"/>
      <c r="C323" s="132" t="s">
        <v>953</v>
      </c>
      <c r="D323" s="132" t="s">
        <v>178</v>
      </c>
      <c r="E323" s="133" t="s">
        <v>7143</v>
      </c>
      <c r="F323" s="134" t="s">
        <v>7144</v>
      </c>
      <c r="G323" s="135" t="s">
        <v>4983</v>
      </c>
      <c r="H323" s="136">
        <v>2</v>
      </c>
      <c r="I323" s="137"/>
      <c r="J323" s="138">
        <f t="shared" ref="J323:J370" si="20">ROUND(I323*H323,2)</f>
        <v>0</v>
      </c>
      <c r="K323" s="134" t="s">
        <v>1</v>
      </c>
      <c r="L323" s="32"/>
      <c r="M323" s="139" t="s">
        <v>1</v>
      </c>
      <c r="N323" s="140" t="s">
        <v>43</v>
      </c>
      <c r="P323" s="141">
        <f t="shared" ref="P323:P370" si="21">O323*H323</f>
        <v>0</v>
      </c>
      <c r="Q323" s="141">
        <v>0</v>
      </c>
      <c r="R323" s="141">
        <f t="shared" ref="R323:R370" si="22">Q323*H323</f>
        <v>0</v>
      </c>
      <c r="S323" s="141">
        <v>0</v>
      </c>
      <c r="T323" s="142">
        <f t="shared" ref="T323:T370" si="23">S323*H323</f>
        <v>0</v>
      </c>
      <c r="AR323" s="143" t="s">
        <v>183</v>
      </c>
      <c r="AT323" s="143" t="s">
        <v>178</v>
      </c>
      <c r="AU323" s="143" t="s">
        <v>86</v>
      </c>
      <c r="AY323" s="17" t="s">
        <v>176</v>
      </c>
      <c r="BE323" s="144">
        <f t="shared" ref="BE323:BE370" si="24">IF(N323="základní",J323,0)</f>
        <v>0</v>
      </c>
      <c r="BF323" s="144">
        <f t="shared" ref="BF323:BF370" si="25">IF(N323="snížená",J323,0)</f>
        <v>0</v>
      </c>
      <c r="BG323" s="144">
        <f t="shared" ref="BG323:BG370" si="26">IF(N323="zákl. přenesená",J323,0)</f>
        <v>0</v>
      </c>
      <c r="BH323" s="144">
        <f t="shared" ref="BH323:BH370" si="27">IF(N323="sníž. přenesená",J323,0)</f>
        <v>0</v>
      </c>
      <c r="BI323" s="144">
        <f t="shared" ref="BI323:BI370" si="28">IF(N323="nulová",J323,0)</f>
        <v>0</v>
      </c>
      <c r="BJ323" s="17" t="s">
        <v>86</v>
      </c>
      <c r="BK323" s="144">
        <f t="shared" ref="BK323:BK370" si="29">ROUND(I323*H323,2)</f>
        <v>0</v>
      </c>
      <c r="BL323" s="17" t="s">
        <v>183</v>
      </c>
      <c r="BM323" s="143" t="s">
        <v>1200</v>
      </c>
    </row>
    <row r="324" spans="2:65" s="1" customFormat="1" ht="24.2" customHeight="1">
      <c r="B324" s="32"/>
      <c r="C324" s="132" t="s">
        <v>986</v>
      </c>
      <c r="D324" s="132" t="s">
        <v>178</v>
      </c>
      <c r="E324" s="133" t="s">
        <v>7145</v>
      </c>
      <c r="F324" s="134" t="s">
        <v>7144</v>
      </c>
      <c r="G324" s="135" t="s">
        <v>4983</v>
      </c>
      <c r="H324" s="136">
        <v>1</v>
      </c>
      <c r="I324" s="137"/>
      <c r="J324" s="138">
        <f t="shared" si="20"/>
        <v>0</v>
      </c>
      <c r="K324" s="134" t="s">
        <v>1</v>
      </c>
      <c r="L324" s="32"/>
      <c r="M324" s="139" t="s">
        <v>1</v>
      </c>
      <c r="N324" s="140" t="s">
        <v>43</v>
      </c>
      <c r="P324" s="141">
        <f t="shared" si="21"/>
        <v>0</v>
      </c>
      <c r="Q324" s="141">
        <v>0</v>
      </c>
      <c r="R324" s="141">
        <f t="shared" si="22"/>
        <v>0</v>
      </c>
      <c r="S324" s="141">
        <v>0</v>
      </c>
      <c r="T324" s="142">
        <f t="shared" si="23"/>
        <v>0</v>
      </c>
      <c r="AR324" s="143" t="s">
        <v>183</v>
      </c>
      <c r="AT324" s="143" t="s">
        <v>178</v>
      </c>
      <c r="AU324" s="143" t="s">
        <v>86</v>
      </c>
      <c r="AY324" s="17" t="s">
        <v>176</v>
      </c>
      <c r="BE324" s="144">
        <f t="shared" si="24"/>
        <v>0</v>
      </c>
      <c r="BF324" s="144">
        <f t="shared" si="25"/>
        <v>0</v>
      </c>
      <c r="BG324" s="144">
        <f t="shared" si="26"/>
        <v>0</v>
      </c>
      <c r="BH324" s="144">
        <f t="shared" si="27"/>
        <v>0</v>
      </c>
      <c r="BI324" s="144">
        <f t="shared" si="28"/>
        <v>0</v>
      </c>
      <c r="BJ324" s="17" t="s">
        <v>86</v>
      </c>
      <c r="BK324" s="144">
        <f t="shared" si="29"/>
        <v>0</v>
      </c>
      <c r="BL324" s="17" t="s">
        <v>183</v>
      </c>
      <c r="BM324" s="143" t="s">
        <v>1210</v>
      </c>
    </row>
    <row r="325" spans="2:65" s="1" customFormat="1" ht="24.2" customHeight="1">
      <c r="B325" s="32"/>
      <c r="C325" s="132" t="s">
        <v>992</v>
      </c>
      <c r="D325" s="132" t="s">
        <v>178</v>
      </c>
      <c r="E325" s="133" t="s">
        <v>7146</v>
      </c>
      <c r="F325" s="134" t="s">
        <v>7144</v>
      </c>
      <c r="G325" s="135" t="s">
        <v>4983</v>
      </c>
      <c r="H325" s="136">
        <v>1</v>
      </c>
      <c r="I325" s="137"/>
      <c r="J325" s="138">
        <f t="shared" si="20"/>
        <v>0</v>
      </c>
      <c r="K325" s="134" t="s">
        <v>1</v>
      </c>
      <c r="L325" s="32"/>
      <c r="M325" s="139" t="s">
        <v>1</v>
      </c>
      <c r="N325" s="140" t="s">
        <v>43</v>
      </c>
      <c r="P325" s="141">
        <f t="shared" si="21"/>
        <v>0</v>
      </c>
      <c r="Q325" s="141">
        <v>0</v>
      </c>
      <c r="R325" s="141">
        <f t="shared" si="22"/>
        <v>0</v>
      </c>
      <c r="S325" s="141">
        <v>0</v>
      </c>
      <c r="T325" s="142">
        <f t="shared" si="23"/>
        <v>0</v>
      </c>
      <c r="AR325" s="143" t="s">
        <v>183</v>
      </c>
      <c r="AT325" s="143" t="s">
        <v>178</v>
      </c>
      <c r="AU325" s="143" t="s">
        <v>86</v>
      </c>
      <c r="AY325" s="17" t="s">
        <v>176</v>
      </c>
      <c r="BE325" s="144">
        <f t="shared" si="24"/>
        <v>0</v>
      </c>
      <c r="BF325" s="144">
        <f t="shared" si="25"/>
        <v>0</v>
      </c>
      <c r="BG325" s="144">
        <f t="shared" si="26"/>
        <v>0</v>
      </c>
      <c r="BH325" s="144">
        <f t="shared" si="27"/>
        <v>0</v>
      </c>
      <c r="BI325" s="144">
        <f t="shared" si="28"/>
        <v>0</v>
      </c>
      <c r="BJ325" s="17" t="s">
        <v>86</v>
      </c>
      <c r="BK325" s="144">
        <f t="shared" si="29"/>
        <v>0</v>
      </c>
      <c r="BL325" s="17" t="s">
        <v>183</v>
      </c>
      <c r="BM325" s="143" t="s">
        <v>1218</v>
      </c>
    </row>
    <row r="326" spans="2:65" s="1" customFormat="1" ht="24.2" customHeight="1">
      <c r="B326" s="32"/>
      <c r="C326" s="132" t="s">
        <v>1003</v>
      </c>
      <c r="D326" s="132" t="s">
        <v>178</v>
      </c>
      <c r="E326" s="133" t="s">
        <v>7147</v>
      </c>
      <c r="F326" s="134" t="s">
        <v>7144</v>
      </c>
      <c r="G326" s="135" t="s">
        <v>4983</v>
      </c>
      <c r="H326" s="136">
        <v>1</v>
      </c>
      <c r="I326" s="137"/>
      <c r="J326" s="138">
        <f t="shared" si="20"/>
        <v>0</v>
      </c>
      <c r="K326" s="134" t="s">
        <v>1</v>
      </c>
      <c r="L326" s="32"/>
      <c r="M326" s="139" t="s">
        <v>1</v>
      </c>
      <c r="N326" s="140" t="s">
        <v>43</v>
      </c>
      <c r="P326" s="141">
        <f t="shared" si="21"/>
        <v>0</v>
      </c>
      <c r="Q326" s="141">
        <v>0</v>
      </c>
      <c r="R326" s="141">
        <f t="shared" si="22"/>
        <v>0</v>
      </c>
      <c r="S326" s="141">
        <v>0</v>
      </c>
      <c r="T326" s="142">
        <f t="shared" si="23"/>
        <v>0</v>
      </c>
      <c r="AR326" s="143" t="s">
        <v>183</v>
      </c>
      <c r="AT326" s="143" t="s">
        <v>178</v>
      </c>
      <c r="AU326" s="143" t="s">
        <v>86</v>
      </c>
      <c r="AY326" s="17" t="s">
        <v>176</v>
      </c>
      <c r="BE326" s="144">
        <f t="shared" si="24"/>
        <v>0</v>
      </c>
      <c r="BF326" s="144">
        <f t="shared" si="25"/>
        <v>0</v>
      </c>
      <c r="BG326" s="144">
        <f t="shared" si="26"/>
        <v>0</v>
      </c>
      <c r="BH326" s="144">
        <f t="shared" si="27"/>
        <v>0</v>
      </c>
      <c r="BI326" s="144">
        <f t="shared" si="28"/>
        <v>0</v>
      </c>
      <c r="BJ326" s="17" t="s">
        <v>86</v>
      </c>
      <c r="BK326" s="144">
        <f t="shared" si="29"/>
        <v>0</v>
      </c>
      <c r="BL326" s="17" t="s">
        <v>183</v>
      </c>
      <c r="BM326" s="143" t="s">
        <v>1248</v>
      </c>
    </row>
    <row r="327" spans="2:65" s="1" customFormat="1" ht="24.2" customHeight="1">
      <c r="B327" s="32"/>
      <c r="C327" s="132" t="s">
        <v>1023</v>
      </c>
      <c r="D327" s="132" t="s">
        <v>178</v>
      </c>
      <c r="E327" s="133" t="s">
        <v>7148</v>
      </c>
      <c r="F327" s="134" t="s">
        <v>7144</v>
      </c>
      <c r="G327" s="135" t="s">
        <v>4983</v>
      </c>
      <c r="H327" s="136">
        <v>1</v>
      </c>
      <c r="I327" s="137"/>
      <c r="J327" s="138">
        <f t="shared" si="20"/>
        <v>0</v>
      </c>
      <c r="K327" s="134" t="s">
        <v>1</v>
      </c>
      <c r="L327" s="32"/>
      <c r="M327" s="139" t="s">
        <v>1</v>
      </c>
      <c r="N327" s="140" t="s">
        <v>43</v>
      </c>
      <c r="P327" s="141">
        <f t="shared" si="21"/>
        <v>0</v>
      </c>
      <c r="Q327" s="141">
        <v>0</v>
      </c>
      <c r="R327" s="141">
        <f t="shared" si="22"/>
        <v>0</v>
      </c>
      <c r="S327" s="141">
        <v>0</v>
      </c>
      <c r="T327" s="142">
        <f t="shared" si="23"/>
        <v>0</v>
      </c>
      <c r="AR327" s="143" t="s">
        <v>183</v>
      </c>
      <c r="AT327" s="143" t="s">
        <v>178</v>
      </c>
      <c r="AU327" s="143" t="s">
        <v>86</v>
      </c>
      <c r="AY327" s="17" t="s">
        <v>176</v>
      </c>
      <c r="BE327" s="144">
        <f t="shared" si="24"/>
        <v>0</v>
      </c>
      <c r="BF327" s="144">
        <f t="shared" si="25"/>
        <v>0</v>
      </c>
      <c r="BG327" s="144">
        <f t="shared" si="26"/>
        <v>0</v>
      </c>
      <c r="BH327" s="144">
        <f t="shared" si="27"/>
        <v>0</v>
      </c>
      <c r="BI327" s="144">
        <f t="shared" si="28"/>
        <v>0</v>
      </c>
      <c r="BJ327" s="17" t="s">
        <v>86</v>
      </c>
      <c r="BK327" s="144">
        <f t="shared" si="29"/>
        <v>0</v>
      </c>
      <c r="BL327" s="17" t="s">
        <v>183</v>
      </c>
      <c r="BM327" s="143" t="s">
        <v>1259</v>
      </c>
    </row>
    <row r="328" spans="2:65" s="1" customFormat="1" ht="24.2" customHeight="1">
      <c r="B328" s="32"/>
      <c r="C328" s="132" t="s">
        <v>1039</v>
      </c>
      <c r="D328" s="132" t="s">
        <v>178</v>
      </c>
      <c r="E328" s="133" t="s">
        <v>7149</v>
      </c>
      <c r="F328" s="134" t="s">
        <v>7144</v>
      </c>
      <c r="G328" s="135" t="s">
        <v>4983</v>
      </c>
      <c r="H328" s="136">
        <v>1</v>
      </c>
      <c r="I328" s="137"/>
      <c r="J328" s="138">
        <f t="shared" si="20"/>
        <v>0</v>
      </c>
      <c r="K328" s="134" t="s">
        <v>1</v>
      </c>
      <c r="L328" s="32"/>
      <c r="M328" s="139" t="s">
        <v>1</v>
      </c>
      <c r="N328" s="140" t="s">
        <v>43</v>
      </c>
      <c r="P328" s="141">
        <f t="shared" si="21"/>
        <v>0</v>
      </c>
      <c r="Q328" s="141">
        <v>0</v>
      </c>
      <c r="R328" s="141">
        <f t="shared" si="22"/>
        <v>0</v>
      </c>
      <c r="S328" s="141">
        <v>0</v>
      </c>
      <c r="T328" s="142">
        <f t="shared" si="23"/>
        <v>0</v>
      </c>
      <c r="AR328" s="143" t="s">
        <v>183</v>
      </c>
      <c r="AT328" s="143" t="s">
        <v>178</v>
      </c>
      <c r="AU328" s="143" t="s">
        <v>86</v>
      </c>
      <c r="AY328" s="17" t="s">
        <v>176</v>
      </c>
      <c r="BE328" s="144">
        <f t="shared" si="24"/>
        <v>0</v>
      </c>
      <c r="BF328" s="144">
        <f t="shared" si="25"/>
        <v>0</v>
      </c>
      <c r="BG328" s="144">
        <f t="shared" si="26"/>
        <v>0</v>
      </c>
      <c r="BH328" s="144">
        <f t="shared" si="27"/>
        <v>0</v>
      </c>
      <c r="BI328" s="144">
        <f t="shared" si="28"/>
        <v>0</v>
      </c>
      <c r="BJ328" s="17" t="s">
        <v>86</v>
      </c>
      <c r="BK328" s="144">
        <f t="shared" si="29"/>
        <v>0</v>
      </c>
      <c r="BL328" s="17" t="s">
        <v>183</v>
      </c>
      <c r="BM328" s="143" t="s">
        <v>1269</v>
      </c>
    </row>
    <row r="329" spans="2:65" s="1" customFormat="1" ht="62.65" customHeight="1">
      <c r="B329" s="32"/>
      <c r="C329" s="132" t="s">
        <v>1043</v>
      </c>
      <c r="D329" s="132" t="s">
        <v>178</v>
      </c>
      <c r="E329" s="133" t="s">
        <v>7150</v>
      </c>
      <c r="F329" s="134" t="s">
        <v>7151</v>
      </c>
      <c r="G329" s="135" t="s">
        <v>4983</v>
      </c>
      <c r="H329" s="136">
        <v>1</v>
      </c>
      <c r="I329" s="137"/>
      <c r="J329" s="138">
        <f t="shared" si="20"/>
        <v>0</v>
      </c>
      <c r="K329" s="134" t="s">
        <v>1</v>
      </c>
      <c r="L329" s="32"/>
      <c r="M329" s="139" t="s">
        <v>1</v>
      </c>
      <c r="N329" s="140" t="s">
        <v>43</v>
      </c>
      <c r="P329" s="141">
        <f t="shared" si="21"/>
        <v>0</v>
      </c>
      <c r="Q329" s="141">
        <v>0</v>
      </c>
      <c r="R329" s="141">
        <f t="shared" si="22"/>
        <v>0</v>
      </c>
      <c r="S329" s="141">
        <v>0</v>
      </c>
      <c r="T329" s="142">
        <f t="shared" si="23"/>
        <v>0</v>
      </c>
      <c r="AR329" s="143" t="s">
        <v>183</v>
      </c>
      <c r="AT329" s="143" t="s">
        <v>178</v>
      </c>
      <c r="AU329" s="143" t="s">
        <v>86</v>
      </c>
      <c r="AY329" s="17" t="s">
        <v>176</v>
      </c>
      <c r="BE329" s="144">
        <f t="shared" si="24"/>
        <v>0</v>
      </c>
      <c r="BF329" s="144">
        <f t="shared" si="25"/>
        <v>0</v>
      </c>
      <c r="BG329" s="144">
        <f t="shared" si="26"/>
        <v>0</v>
      </c>
      <c r="BH329" s="144">
        <f t="shared" si="27"/>
        <v>0</v>
      </c>
      <c r="BI329" s="144">
        <f t="shared" si="28"/>
        <v>0</v>
      </c>
      <c r="BJ329" s="17" t="s">
        <v>86</v>
      </c>
      <c r="BK329" s="144">
        <f t="shared" si="29"/>
        <v>0</v>
      </c>
      <c r="BL329" s="17" t="s">
        <v>183</v>
      </c>
      <c r="BM329" s="143" t="s">
        <v>295</v>
      </c>
    </row>
    <row r="330" spans="2:65" s="1" customFormat="1" ht="62.65" customHeight="1">
      <c r="B330" s="32"/>
      <c r="C330" s="132" t="s">
        <v>1049</v>
      </c>
      <c r="D330" s="132" t="s">
        <v>178</v>
      </c>
      <c r="E330" s="133" t="s">
        <v>7152</v>
      </c>
      <c r="F330" s="134" t="s">
        <v>7153</v>
      </c>
      <c r="G330" s="135" t="s">
        <v>4983</v>
      </c>
      <c r="H330" s="136">
        <v>2</v>
      </c>
      <c r="I330" s="137"/>
      <c r="J330" s="138">
        <f t="shared" si="20"/>
        <v>0</v>
      </c>
      <c r="K330" s="134" t="s">
        <v>1</v>
      </c>
      <c r="L330" s="32"/>
      <c r="M330" s="139" t="s">
        <v>1</v>
      </c>
      <c r="N330" s="140" t="s">
        <v>43</v>
      </c>
      <c r="P330" s="141">
        <f t="shared" si="21"/>
        <v>0</v>
      </c>
      <c r="Q330" s="141">
        <v>0</v>
      </c>
      <c r="R330" s="141">
        <f t="shared" si="22"/>
        <v>0</v>
      </c>
      <c r="S330" s="141">
        <v>0</v>
      </c>
      <c r="T330" s="142">
        <f t="shared" si="23"/>
        <v>0</v>
      </c>
      <c r="AR330" s="143" t="s">
        <v>183</v>
      </c>
      <c r="AT330" s="143" t="s">
        <v>178</v>
      </c>
      <c r="AU330" s="143" t="s">
        <v>86</v>
      </c>
      <c r="AY330" s="17" t="s">
        <v>176</v>
      </c>
      <c r="BE330" s="144">
        <f t="shared" si="24"/>
        <v>0</v>
      </c>
      <c r="BF330" s="144">
        <f t="shared" si="25"/>
        <v>0</v>
      </c>
      <c r="BG330" s="144">
        <f t="shared" si="26"/>
        <v>0</v>
      </c>
      <c r="BH330" s="144">
        <f t="shared" si="27"/>
        <v>0</v>
      </c>
      <c r="BI330" s="144">
        <f t="shared" si="28"/>
        <v>0</v>
      </c>
      <c r="BJ330" s="17" t="s">
        <v>86</v>
      </c>
      <c r="BK330" s="144">
        <f t="shared" si="29"/>
        <v>0</v>
      </c>
      <c r="BL330" s="17" t="s">
        <v>183</v>
      </c>
      <c r="BM330" s="143" t="s">
        <v>1304</v>
      </c>
    </row>
    <row r="331" spans="2:65" s="1" customFormat="1" ht="62.65" customHeight="1">
      <c r="B331" s="32"/>
      <c r="C331" s="132" t="s">
        <v>1059</v>
      </c>
      <c r="D331" s="132" t="s">
        <v>178</v>
      </c>
      <c r="E331" s="133" t="s">
        <v>7154</v>
      </c>
      <c r="F331" s="134" t="s">
        <v>7155</v>
      </c>
      <c r="G331" s="135" t="s">
        <v>4983</v>
      </c>
      <c r="H331" s="136">
        <v>2</v>
      </c>
      <c r="I331" s="137"/>
      <c r="J331" s="138">
        <f t="shared" si="20"/>
        <v>0</v>
      </c>
      <c r="K331" s="134" t="s">
        <v>1</v>
      </c>
      <c r="L331" s="32"/>
      <c r="M331" s="139" t="s">
        <v>1</v>
      </c>
      <c r="N331" s="140" t="s">
        <v>43</v>
      </c>
      <c r="P331" s="141">
        <f t="shared" si="21"/>
        <v>0</v>
      </c>
      <c r="Q331" s="141">
        <v>0</v>
      </c>
      <c r="R331" s="141">
        <f t="shared" si="22"/>
        <v>0</v>
      </c>
      <c r="S331" s="141">
        <v>0</v>
      </c>
      <c r="T331" s="142">
        <f t="shared" si="23"/>
        <v>0</v>
      </c>
      <c r="AR331" s="143" t="s">
        <v>183</v>
      </c>
      <c r="AT331" s="143" t="s">
        <v>178</v>
      </c>
      <c r="AU331" s="143" t="s">
        <v>86</v>
      </c>
      <c r="AY331" s="17" t="s">
        <v>176</v>
      </c>
      <c r="BE331" s="144">
        <f t="shared" si="24"/>
        <v>0</v>
      </c>
      <c r="BF331" s="144">
        <f t="shared" si="25"/>
        <v>0</v>
      </c>
      <c r="BG331" s="144">
        <f t="shared" si="26"/>
        <v>0</v>
      </c>
      <c r="BH331" s="144">
        <f t="shared" si="27"/>
        <v>0</v>
      </c>
      <c r="BI331" s="144">
        <f t="shared" si="28"/>
        <v>0</v>
      </c>
      <c r="BJ331" s="17" t="s">
        <v>86</v>
      </c>
      <c r="BK331" s="144">
        <f t="shared" si="29"/>
        <v>0</v>
      </c>
      <c r="BL331" s="17" t="s">
        <v>183</v>
      </c>
      <c r="BM331" s="143" t="s">
        <v>1321</v>
      </c>
    </row>
    <row r="332" spans="2:65" s="1" customFormat="1" ht="62.65" customHeight="1">
      <c r="B332" s="32"/>
      <c r="C332" s="132" t="s">
        <v>1065</v>
      </c>
      <c r="D332" s="132" t="s">
        <v>178</v>
      </c>
      <c r="E332" s="133" t="s">
        <v>7156</v>
      </c>
      <c r="F332" s="134" t="s">
        <v>7157</v>
      </c>
      <c r="G332" s="135" t="s">
        <v>4983</v>
      </c>
      <c r="H332" s="136">
        <v>8</v>
      </c>
      <c r="I332" s="137"/>
      <c r="J332" s="138">
        <f t="shared" si="20"/>
        <v>0</v>
      </c>
      <c r="K332" s="134" t="s">
        <v>1</v>
      </c>
      <c r="L332" s="32"/>
      <c r="M332" s="139" t="s">
        <v>1</v>
      </c>
      <c r="N332" s="140" t="s">
        <v>43</v>
      </c>
      <c r="P332" s="141">
        <f t="shared" si="21"/>
        <v>0</v>
      </c>
      <c r="Q332" s="141">
        <v>0</v>
      </c>
      <c r="R332" s="141">
        <f t="shared" si="22"/>
        <v>0</v>
      </c>
      <c r="S332" s="141">
        <v>0</v>
      </c>
      <c r="T332" s="142">
        <f t="shared" si="23"/>
        <v>0</v>
      </c>
      <c r="AR332" s="143" t="s">
        <v>183</v>
      </c>
      <c r="AT332" s="143" t="s">
        <v>178</v>
      </c>
      <c r="AU332" s="143" t="s">
        <v>86</v>
      </c>
      <c r="AY332" s="17" t="s">
        <v>176</v>
      </c>
      <c r="BE332" s="144">
        <f t="shared" si="24"/>
        <v>0</v>
      </c>
      <c r="BF332" s="144">
        <f t="shared" si="25"/>
        <v>0</v>
      </c>
      <c r="BG332" s="144">
        <f t="shared" si="26"/>
        <v>0</v>
      </c>
      <c r="BH332" s="144">
        <f t="shared" si="27"/>
        <v>0</v>
      </c>
      <c r="BI332" s="144">
        <f t="shared" si="28"/>
        <v>0</v>
      </c>
      <c r="BJ332" s="17" t="s">
        <v>86</v>
      </c>
      <c r="BK332" s="144">
        <f t="shared" si="29"/>
        <v>0</v>
      </c>
      <c r="BL332" s="17" t="s">
        <v>183</v>
      </c>
      <c r="BM332" s="143" t="s">
        <v>1332</v>
      </c>
    </row>
    <row r="333" spans="2:65" s="1" customFormat="1" ht="33" customHeight="1">
      <c r="B333" s="32"/>
      <c r="C333" s="132" t="s">
        <v>1069</v>
      </c>
      <c r="D333" s="132" t="s">
        <v>178</v>
      </c>
      <c r="E333" s="133" t="s">
        <v>7158</v>
      </c>
      <c r="F333" s="134" t="s">
        <v>7159</v>
      </c>
      <c r="G333" s="135" t="s">
        <v>4983</v>
      </c>
      <c r="H333" s="136">
        <v>4</v>
      </c>
      <c r="I333" s="137"/>
      <c r="J333" s="138">
        <f t="shared" si="20"/>
        <v>0</v>
      </c>
      <c r="K333" s="134" t="s">
        <v>1</v>
      </c>
      <c r="L333" s="32"/>
      <c r="M333" s="139" t="s">
        <v>1</v>
      </c>
      <c r="N333" s="140" t="s">
        <v>43</v>
      </c>
      <c r="P333" s="141">
        <f t="shared" si="21"/>
        <v>0</v>
      </c>
      <c r="Q333" s="141">
        <v>0</v>
      </c>
      <c r="R333" s="141">
        <f t="shared" si="22"/>
        <v>0</v>
      </c>
      <c r="S333" s="141">
        <v>0</v>
      </c>
      <c r="T333" s="142">
        <f t="shared" si="23"/>
        <v>0</v>
      </c>
      <c r="AR333" s="143" t="s">
        <v>183</v>
      </c>
      <c r="AT333" s="143" t="s">
        <v>178</v>
      </c>
      <c r="AU333" s="143" t="s">
        <v>86</v>
      </c>
      <c r="AY333" s="17" t="s">
        <v>176</v>
      </c>
      <c r="BE333" s="144">
        <f t="shared" si="24"/>
        <v>0</v>
      </c>
      <c r="BF333" s="144">
        <f t="shared" si="25"/>
        <v>0</v>
      </c>
      <c r="BG333" s="144">
        <f t="shared" si="26"/>
        <v>0</v>
      </c>
      <c r="BH333" s="144">
        <f t="shared" si="27"/>
        <v>0</v>
      </c>
      <c r="BI333" s="144">
        <f t="shared" si="28"/>
        <v>0</v>
      </c>
      <c r="BJ333" s="17" t="s">
        <v>86</v>
      </c>
      <c r="BK333" s="144">
        <f t="shared" si="29"/>
        <v>0</v>
      </c>
      <c r="BL333" s="17" t="s">
        <v>183</v>
      </c>
      <c r="BM333" s="143" t="s">
        <v>1372</v>
      </c>
    </row>
    <row r="334" spans="2:65" s="1" customFormat="1" ht="33" customHeight="1">
      <c r="B334" s="32"/>
      <c r="C334" s="132" t="s">
        <v>1078</v>
      </c>
      <c r="D334" s="132" t="s">
        <v>178</v>
      </c>
      <c r="E334" s="133" t="s">
        <v>7160</v>
      </c>
      <c r="F334" s="134" t="s">
        <v>7161</v>
      </c>
      <c r="G334" s="135" t="s">
        <v>4983</v>
      </c>
      <c r="H334" s="136">
        <v>4</v>
      </c>
      <c r="I334" s="137"/>
      <c r="J334" s="138">
        <f t="shared" si="20"/>
        <v>0</v>
      </c>
      <c r="K334" s="134" t="s">
        <v>1</v>
      </c>
      <c r="L334" s="32"/>
      <c r="M334" s="139" t="s">
        <v>1</v>
      </c>
      <c r="N334" s="140" t="s">
        <v>43</v>
      </c>
      <c r="P334" s="141">
        <f t="shared" si="21"/>
        <v>0</v>
      </c>
      <c r="Q334" s="141">
        <v>0</v>
      </c>
      <c r="R334" s="141">
        <f t="shared" si="22"/>
        <v>0</v>
      </c>
      <c r="S334" s="141">
        <v>0</v>
      </c>
      <c r="T334" s="142">
        <f t="shared" si="23"/>
        <v>0</v>
      </c>
      <c r="AR334" s="143" t="s">
        <v>183</v>
      </c>
      <c r="AT334" s="143" t="s">
        <v>178</v>
      </c>
      <c r="AU334" s="143" t="s">
        <v>86</v>
      </c>
      <c r="AY334" s="17" t="s">
        <v>176</v>
      </c>
      <c r="BE334" s="144">
        <f t="shared" si="24"/>
        <v>0</v>
      </c>
      <c r="BF334" s="144">
        <f t="shared" si="25"/>
        <v>0</v>
      </c>
      <c r="BG334" s="144">
        <f t="shared" si="26"/>
        <v>0</v>
      </c>
      <c r="BH334" s="144">
        <f t="shared" si="27"/>
        <v>0</v>
      </c>
      <c r="BI334" s="144">
        <f t="shared" si="28"/>
        <v>0</v>
      </c>
      <c r="BJ334" s="17" t="s">
        <v>86</v>
      </c>
      <c r="BK334" s="144">
        <f t="shared" si="29"/>
        <v>0</v>
      </c>
      <c r="BL334" s="17" t="s">
        <v>183</v>
      </c>
      <c r="BM334" s="143" t="s">
        <v>1411</v>
      </c>
    </row>
    <row r="335" spans="2:65" s="1" customFormat="1" ht="33" customHeight="1">
      <c r="B335" s="32"/>
      <c r="C335" s="132" t="s">
        <v>1082</v>
      </c>
      <c r="D335" s="132" t="s">
        <v>178</v>
      </c>
      <c r="E335" s="133" t="s">
        <v>7162</v>
      </c>
      <c r="F335" s="134" t="s">
        <v>7163</v>
      </c>
      <c r="G335" s="135" t="s">
        <v>4983</v>
      </c>
      <c r="H335" s="136">
        <v>2</v>
      </c>
      <c r="I335" s="137"/>
      <c r="J335" s="138">
        <f t="shared" si="20"/>
        <v>0</v>
      </c>
      <c r="K335" s="134" t="s">
        <v>1</v>
      </c>
      <c r="L335" s="32"/>
      <c r="M335" s="139" t="s">
        <v>1</v>
      </c>
      <c r="N335" s="140" t="s">
        <v>43</v>
      </c>
      <c r="P335" s="141">
        <f t="shared" si="21"/>
        <v>0</v>
      </c>
      <c r="Q335" s="141">
        <v>0</v>
      </c>
      <c r="R335" s="141">
        <f t="shared" si="22"/>
        <v>0</v>
      </c>
      <c r="S335" s="141">
        <v>0</v>
      </c>
      <c r="T335" s="142">
        <f t="shared" si="23"/>
        <v>0</v>
      </c>
      <c r="AR335" s="143" t="s">
        <v>183</v>
      </c>
      <c r="AT335" s="143" t="s">
        <v>178</v>
      </c>
      <c r="AU335" s="143" t="s">
        <v>86</v>
      </c>
      <c r="AY335" s="17" t="s">
        <v>176</v>
      </c>
      <c r="BE335" s="144">
        <f t="shared" si="24"/>
        <v>0</v>
      </c>
      <c r="BF335" s="144">
        <f t="shared" si="25"/>
        <v>0</v>
      </c>
      <c r="BG335" s="144">
        <f t="shared" si="26"/>
        <v>0</v>
      </c>
      <c r="BH335" s="144">
        <f t="shared" si="27"/>
        <v>0</v>
      </c>
      <c r="BI335" s="144">
        <f t="shared" si="28"/>
        <v>0</v>
      </c>
      <c r="BJ335" s="17" t="s">
        <v>86</v>
      </c>
      <c r="BK335" s="144">
        <f t="shared" si="29"/>
        <v>0</v>
      </c>
      <c r="BL335" s="17" t="s">
        <v>183</v>
      </c>
      <c r="BM335" s="143" t="s">
        <v>1420</v>
      </c>
    </row>
    <row r="336" spans="2:65" s="1" customFormat="1" ht="33" customHeight="1">
      <c r="B336" s="32"/>
      <c r="C336" s="132" t="s">
        <v>1086</v>
      </c>
      <c r="D336" s="132" t="s">
        <v>178</v>
      </c>
      <c r="E336" s="133" t="s">
        <v>7164</v>
      </c>
      <c r="F336" s="134" t="s">
        <v>7165</v>
      </c>
      <c r="G336" s="135" t="s">
        <v>4983</v>
      </c>
      <c r="H336" s="136">
        <v>2</v>
      </c>
      <c r="I336" s="137"/>
      <c r="J336" s="138">
        <f t="shared" si="20"/>
        <v>0</v>
      </c>
      <c r="K336" s="134" t="s">
        <v>1</v>
      </c>
      <c r="L336" s="32"/>
      <c r="M336" s="139" t="s">
        <v>1</v>
      </c>
      <c r="N336" s="140" t="s">
        <v>43</v>
      </c>
      <c r="P336" s="141">
        <f t="shared" si="21"/>
        <v>0</v>
      </c>
      <c r="Q336" s="141">
        <v>0</v>
      </c>
      <c r="R336" s="141">
        <f t="shared" si="22"/>
        <v>0</v>
      </c>
      <c r="S336" s="141">
        <v>0</v>
      </c>
      <c r="T336" s="142">
        <f t="shared" si="23"/>
        <v>0</v>
      </c>
      <c r="AR336" s="143" t="s">
        <v>183</v>
      </c>
      <c r="AT336" s="143" t="s">
        <v>178</v>
      </c>
      <c r="AU336" s="143" t="s">
        <v>86</v>
      </c>
      <c r="AY336" s="17" t="s">
        <v>176</v>
      </c>
      <c r="BE336" s="144">
        <f t="shared" si="24"/>
        <v>0</v>
      </c>
      <c r="BF336" s="144">
        <f t="shared" si="25"/>
        <v>0</v>
      </c>
      <c r="BG336" s="144">
        <f t="shared" si="26"/>
        <v>0</v>
      </c>
      <c r="BH336" s="144">
        <f t="shared" si="27"/>
        <v>0</v>
      </c>
      <c r="BI336" s="144">
        <f t="shared" si="28"/>
        <v>0</v>
      </c>
      <c r="BJ336" s="17" t="s">
        <v>86</v>
      </c>
      <c r="BK336" s="144">
        <f t="shared" si="29"/>
        <v>0</v>
      </c>
      <c r="BL336" s="17" t="s">
        <v>183</v>
      </c>
      <c r="BM336" s="143" t="s">
        <v>1429</v>
      </c>
    </row>
    <row r="337" spans="2:65" s="1" customFormat="1" ht="33" customHeight="1">
      <c r="B337" s="32"/>
      <c r="C337" s="132" t="s">
        <v>1093</v>
      </c>
      <c r="D337" s="132" t="s">
        <v>178</v>
      </c>
      <c r="E337" s="133" t="s">
        <v>7166</v>
      </c>
      <c r="F337" s="134" t="s">
        <v>7167</v>
      </c>
      <c r="G337" s="135" t="s">
        <v>4983</v>
      </c>
      <c r="H337" s="136">
        <v>2</v>
      </c>
      <c r="I337" s="137"/>
      <c r="J337" s="138">
        <f t="shared" si="20"/>
        <v>0</v>
      </c>
      <c r="K337" s="134" t="s">
        <v>1</v>
      </c>
      <c r="L337" s="32"/>
      <c r="M337" s="139" t="s">
        <v>1</v>
      </c>
      <c r="N337" s="140" t="s">
        <v>43</v>
      </c>
      <c r="P337" s="141">
        <f t="shared" si="21"/>
        <v>0</v>
      </c>
      <c r="Q337" s="141">
        <v>0</v>
      </c>
      <c r="R337" s="141">
        <f t="shared" si="22"/>
        <v>0</v>
      </c>
      <c r="S337" s="141">
        <v>0</v>
      </c>
      <c r="T337" s="142">
        <f t="shared" si="23"/>
        <v>0</v>
      </c>
      <c r="AR337" s="143" t="s">
        <v>183</v>
      </c>
      <c r="AT337" s="143" t="s">
        <v>178</v>
      </c>
      <c r="AU337" s="143" t="s">
        <v>86</v>
      </c>
      <c r="AY337" s="17" t="s">
        <v>176</v>
      </c>
      <c r="BE337" s="144">
        <f t="shared" si="24"/>
        <v>0</v>
      </c>
      <c r="BF337" s="144">
        <f t="shared" si="25"/>
        <v>0</v>
      </c>
      <c r="BG337" s="144">
        <f t="shared" si="26"/>
        <v>0</v>
      </c>
      <c r="BH337" s="144">
        <f t="shared" si="27"/>
        <v>0</v>
      </c>
      <c r="BI337" s="144">
        <f t="shared" si="28"/>
        <v>0</v>
      </c>
      <c r="BJ337" s="17" t="s">
        <v>86</v>
      </c>
      <c r="BK337" s="144">
        <f t="shared" si="29"/>
        <v>0</v>
      </c>
      <c r="BL337" s="17" t="s">
        <v>183</v>
      </c>
      <c r="BM337" s="143" t="s">
        <v>1439</v>
      </c>
    </row>
    <row r="338" spans="2:65" s="1" customFormat="1" ht="37.9" customHeight="1">
      <c r="B338" s="32"/>
      <c r="C338" s="132" t="s">
        <v>1097</v>
      </c>
      <c r="D338" s="132" t="s">
        <v>178</v>
      </c>
      <c r="E338" s="133" t="s">
        <v>7168</v>
      </c>
      <c r="F338" s="134" t="s">
        <v>7169</v>
      </c>
      <c r="G338" s="135" t="s">
        <v>4983</v>
      </c>
      <c r="H338" s="136">
        <v>1</v>
      </c>
      <c r="I338" s="137"/>
      <c r="J338" s="138">
        <f t="shared" si="20"/>
        <v>0</v>
      </c>
      <c r="K338" s="134" t="s">
        <v>1</v>
      </c>
      <c r="L338" s="32"/>
      <c r="M338" s="139" t="s">
        <v>1</v>
      </c>
      <c r="N338" s="140" t="s">
        <v>43</v>
      </c>
      <c r="P338" s="141">
        <f t="shared" si="21"/>
        <v>0</v>
      </c>
      <c r="Q338" s="141">
        <v>0</v>
      </c>
      <c r="R338" s="141">
        <f t="shared" si="22"/>
        <v>0</v>
      </c>
      <c r="S338" s="141">
        <v>0</v>
      </c>
      <c r="T338" s="142">
        <f t="shared" si="23"/>
        <v>0</v>
      </c>
      <c r="AR338" s="143" t="s">
        <v>183</v>
      </c>
      <c r="AT338" s="143" t="s">
        <v>178</v>
      </c>
      <c r="AU338" s="143" t="s">
        <v>86</v>
      </c>
      <c r="AY338" s="17" t="s">
        <v>176</v>
      </c>
      <c r="BE338" s="144">
        <f t="shared" si="24"/>
        <v>0</v>
      </c>
      <c r="BF338" s="144">
        <f t="shared" si="25"/>
        <v>0</v>
      </c>
      <c r="BG338" s="144">
        <f t="shared" si="26"/>
        <v>0</v>
      </c>
      <c r="BH338" s="144">
        <f t="shared" si="27"/>
        <v>0</v>
      </c>
      <c r="BI338" s="144">
        <f t="shared" si="28"/>
        <v>0</v>
      </c>
      <c r="BJ338" s="17" t="s">
        <v>86</v>
      </c>
      <c r="BK338" s="144">
        <f t="shared" si="29"/>
        <v>0</v>
      </c>
      <c r="BL338" s="17" t="s">
        <v>183</v>
      </c>
      <c r="BM338" s="143" t="s">
        <v>1511</v>
      </c>
    </row>
    <row r="339" spans="2:65" s="1" customFormat="1" ht="37.9" customHeight="1">
      <c r="B339" s="32"/>
      <c r="C339" s="132" t="s">
        <v>1112</v>
      </c>
      <c r="D339" s="132" t="s">
        <v>178</v>
      </c>
      <c r="E339" s="133" t="s">
        <v>7170</v>
      </c>
      <c r="F339" s="134" t="s">
        <v>7171</v>
      </c>
      <c r="G339" s="135" t="s">
        <v>4983</v>
      </c>
      <c r="H339" s="136">
        <v>1</v>
      </c>
      <c r="I339" s="137"/>
      <c r="J339" s="138">
        <f t="shared" si="20"/>
        <v>0</v>
      </c>
      <c r="K339" s="134" t="s">
        <v>1</v>
      </c>
      <c r="L339" s="32"/>
      <c r="M339" s="139" t="s">
        <v>1</v>
      </c>
      <c r="N339" s="140" t="s">
        <v>43</v>
      </c>
      <c r="P339" s="141">
        <f t="shared" si="21"/>
        <v>0</v>
      </c>
      <c r="Q339" s="141">
        <v>0</v>
      </c>
      <c r="R339" s="141">
        <f t="shared" si="22"/>
        <v>0</v>
      </c>
      <c r="S339" s="141">
        <v>0</v>
      </c>
      <c r="T339" s="142">
        <f t="shared" si="23"/>
        <v>0</v>
      </c>
      <c r="AR339" s="143" t="s">
        <v>183</v>
      </c>
      <c r="AT339" s="143" t="s">
        <v>178</v>
      </c>
      <c r="AU339" s="143" t="s">
        <v>86</v>
      </c>
      <c r="AY339" s="17" t="s">
        <v>176</v>
      </c>
      <c r="BE339" s="144">
        <f t="shared" si="24"/>
        <v>0</v>
      </c>
      <c r="BF339" s="144">
        <f t="shared" si="25"/>
        <v>0</v>
      </c>
      <c r="BG339" s="144">
        <f t="shared" si="26"/>
        <v>0</v>
      </c>
      <c r="BH339" s="144">
        <f t="shared" si="27"/>
        <v>0</v>
      </c>
      <c r="BI339" s="144">
        <f t="shared" si="28"/>
        <v>0</v>
      </c>
      <c r="BJ339" s="17" t="s">
        <v>86</v>
      </c>
      <c r="BK339" s="144">
        <f t="shared" si="29"/>
        <v>0</v>
      </c>
      <c r="BL339" s="17" t="s">
        <v>183</v>
      </c>
      <c r="BM339" s="143" t="s">
        <v>1542</v>
      </c>
    </row>
    <row r="340" spans="2:65" s="1" customFormat="1" ht="16.5" customHeight="1">
      <c r="B340" s="32"/>
      <c r="C340" s="132" t="s">
        <v>1116</v>
      </c>
      <c r="D340" s="132" t="s">
        <v>178</v>
      </c>
      <c r="E340" s="133" t="s">
        <v>7172</v>
      </c>
      <c r="F340" s="134" t="s">
        <v>7173</v>
      </c>
      <c r="G340" s="135" t="s">
        <v>4983</v>
      </c>
      <c r="H340" s="136">
        <v>8</v>
      </c>
      <c r="I340" s="137"/>
      <c r="J340" s="138">
        <f t="shared" si="20"/>
        <v>0</v>
      </c>
      <c r="K340" s="134" t="s">
        <v>1</v>
      </c>
      <c r="L340" s="32"/>
      <c r="M340" s="139" t="s">
        <v>1</v>
      </c>
      <c r="N340" s="140" t="s">
        <v>43</v>
      </c>
      <c r="P340" s="141">
        <f t="shared" si="21"/>
        <v>0</v>
      </c>
      <c r="Q340" s="141">
        <v>0</v>
      </c>
      <c r="R340" s="141">
        <f t="shared" si="22"/>
        <v>0</v>
      </c>
      <c r="S340" s="141">
        <v>0</v>
      </c>
      <c r="T340" s="142">
        <f t="shared" si="23"/>
        <v>0</v>
      </c>
      <c r="AR340" s="143" t="s">
        <v>183</v>
      </c>
      <c r="AT340" s="143" t="s">
        <v>178</v>
      </c>
      <c r="AU340" s="143" t="s">
        <v>86</v>
      </c>
      <c r="AY340" s="17" t="s">
        <v>176</v>
      </c>
      <c r="BE340" s="144">
        <f t="shared" si="24"/>
        <v>0</v>
      </c>
      <c r="BF340" s="144">
        <f t="shared" si="25"/>
        <v>0</v>
      </c>
      <c r="BG340" s="144">
        <f t="shared" si="26"/>
        <v>0</v>
      </c>
      <c r="BH340" s="144">
        <f t="shared" si="27"/>
        <v>0</v>
      </c>
      <c r="BI340" s="144">
        <f t="shared" si="28"/>
        <v>0</v>
      </c>
      <c r="BJ340" s="17" t="s">
        <v>86</v>
      </c>
      <c r="BK340" s="144">
        <f t="shared" si="29"/>
        <v>0</v>
      </c>
      <c r="BL340" s="17" t="s">
        <v>183</v>
      </c>
      <c r="BM340" s="143" t="s">
        <v>1690</v>
      </c>
    </row>
    <row r="341" spans="2:65" s="1" customFormat="1" ht="16.5" customHeight="1">
      <c r="B341" s="32"/>
      <c r="C341" s="132" t="s">
        <v>1120</v>
      </c>
      <c r="D341" s="132" t="s">
        <v>178</v>
      </c>
      <c r="E341" s="133" t="s">
        <v>7174</v>
      </c>
      <c r="F341" s="134" t="s">
        <v>7175</v>
      </c>
      <c r="G341" s="135" t="s">
        <v>4983</v>
      </c>
      <c r="H341" s="136">
        <v>20</v>
      </c>
      <c r="I341" s="137"/>
      <c r="J341" s="138">
        <f t="shared" si="20"/>
        <v>0</v>
      </c>
      <c r="K341" s="134" t="s">
        <v>1</v>
      </c>
      <c r="L341" s="32"/>
      <c r="M341" s="139" t="s">
        <v>1</v>
      </c>
      <c r="N341" s="140" t="s">
        <v>43</v>
      </c>
      <c r="P341" s="141">
        <f t="shared" si="21"/>
        <v>0</v>
      </c>
      <c r="Q341" s="141">
        <v>0</v>
      </c>
      <c r="R341" s="141">
        <f t="shared" si="22"/>
        <v>0</v>
      </c>
      <c r="S341" s="141">
        <v>0</v>
      </c>
      <c r="T341" s="142">
        <f t="shared" si="23"/>
        <v>0</v>
      </c>
      <c r="AR341" s="143" t="s">
        <v>183</v>
      </c>
      <c r="AT341" s="143" t="s">
        <v>178</v>
      </c>
      <c r="AU341" s="143" t="s">
        <v>86</v>
      </c>
      <c r="AY341" s="17" t="s">
        <v>176</v>
      </c>
      <c r="BE341" s="144">
        <f t="shared" si="24"/>
        <v>0</v>
      </c>
      <c r="BF341" s="144">
        <f t="shared" si="25"/>
        <v>0</v>
      </c>
      <c r="BG341" s="144">
        <f t="shared" si="26"/>
        <v>0</v>
      </c>
      <c r="BH341" s="144">
        <f t="shared" si="27"/>
        <v>0</v>
      </c>
      <c r="BI341" s="144">
        <f t="shared" si="28"/>
        <v>0</v>
      </c>
      <c r="BJ341" s="17" t="s">
        <v>86</v>
      </c>
      <c r="BK341" s="144">
        <f t="shared" si="29"/>
        <v>0</v>
      </c>
      <c r="BL341" s="17" t="s">
        <v>183</v>
      </c>
      <c r="BM341" s="143" t="s">
        <v>1716</v>
      </c>
    </row>
    <row r="342" spans="2:65" s="1" customFormat="1" ht="16.5" customHeight="1">
      <c r="B342" s="32"/>
      <c r="C342" s="132" t="s">
        <v>1124</v>
      </c>
      <c r="D342" s="132" t="s">
        <v>178</v>
      </c>
      <c r="E342" s="133" t="s">
        <v>7176</v>
      </c>
      <c r="F342" s="134" t="s">
        <v>7177</v>
      </c>
      <c r="G342" s="135" t="s">
        <v>4983</v>
      </c>
      <c r="H342" s="136">
        <v>28</v>
      </c>
      <c r="I342" s="137"/>
      <c r="J342" s="138">
        <f t="shared" si="20"/>
        <v>0</v>
      </c>
      <c r="K342" s="134" t="s">
        <v>1</v>
      </c>
      <c r="L342" s="32"/>
      <c r="M342" s="139" t="s">
        <v>1</v>
      </c>
      <c r="N342" s="140" t="s">
        <v>43</v>
      </c>
      <c r="P342" s="141">
        <f t="shared" si="21"/>
        <v>0</v>
      </c>
      <c r="Q342" s="141">
        <v>0</v>
      </c>
      <c r="R342" s="141">
        <f t="shared" si="22"/>
        <v>0</v>
      </c>
      <c r="S342" s="141">
        <v>0</v>
      </c>
      <c r="T342" s="142">
        <f t="shared" si="23"/>
        <v>0</v>
      </c>
      <c r="AR342" s="143" t="s">
        <v>183</v>
      </c>
      <c r="AT342" s="143" t="s">
        <v>178</v>
      </c>
      <c r="AU342" s="143" t="s">
        <v>86</v>
      </c>
      <c r="AY342" s="17" t="s">
        <v>176</v>
      </c>
      <c r="BE342" s="144">
        <f t="shared" si="24"/>
        <v>0</v>
      </c>
      <c r="BF342" s="144">
        <f t="shared" si="25"/>
        <v>0</v>
      </c>
      <c r="BG342" s="144">
        <f t="shared" si="26"/>
        <v>0</v>
      </c>
      <c r="BH342" s="144">
        <f t="shared" si="27"/>
        <v>0</v>
      </c>
      <c r="BI342" s="144">
        <f t="shared" si="28"/>
        <v>0</v>
      </c>
      <c r="BJ342" s="17" t="s">
        <v>86</v>
      </c>
      <c r="BK342" s="144">
        <f t="shared" si="29"/>
        <v>0</v>
      </c>
      <c r="BL342" s="17" t="s">
        <v>183</v>
      </c>
      <c r="BM342" s="143" t="s">
        <v>1726</v>
      </c>
    </row>
    <row r="343" spans="2:65" s="1" customFormat="1" ht="16.5" customHeight="1">
      <c r="B343" s="32"/>
      <c r="C343" s="132" t="s">
        <v>1128</v>
      </c>
      <c r="D343" s="132" t="s">
        <v>178</v>
      </c>
      <c r="E343" s="133" t="s">
        <v>7178</v>
      </c>
      <c r="F343" s="134" t="s">
        <v>7179</v>
      </c>
      <c r="G343" s="135" t="s">
        <v>4983</v>
      </c>
      <c r="H343" s="136">
        <v>2</v>
      </c>
      <c r="I343" s="137"/>
      <c r="J343" s="138">
        <f t="shared" si="20"/>
        <v>0</v>
      </c>
      <c r="K343" s="134" t="s">
        <v>1</v>
      </c>
      <c r="L343" s="32"/>
      <c r="M343" s="139" t="s">
        <v>1</v>
      </c>
      <c r="N343" s="140" t="s">
        <v>43</v>
      </c>
      <c r="P343" s="141">
        <f t="shared" si="21"/>
        <v>0</v>
      </c>
      <c r="Q343" s="141">
        <v>0</v>
      </c>
      <c r="R343" s="141">
        <f t="shared" si="22"/>
        <v>0</v>
      </c>
      <c r="S343" s="141">
        <v>0</v>
      </c>
      <c r="T343" s="142">
        <f t="shared" si="23"/>
        <v>0</v>
      </c>
      <c r="AR343" s="143" t="s">
        <v>183</v>
      </c>
      <c r="AT343" s="143" t="s">
        <v>178</v>
      </c>
      <c r="AU343" s="143" t="s">
        <v>86</v>
      </c>
      <c r="AY343" s="17" t="s">
        <v>176</v>
      </c>
      <c r="BE343" s="144">
        <f t="shared" si="24"/>
        <v>0</v>
      </c>
      <c r="BF343" s="144">
        <f t="shared" si="25"/>
        <v>0</v>
      </c>
      <c r="BG343" s="144">
        <f t="shared" si="26"/>
        <v>0</v>
      </c>
      <c r="BH343" s="144">
        <f t="shared" si="27"/>
        <v>0</v>
      </c>
      <c r="BI343" s="144">
        <f t="shared" si="28"/>
        <v>0</v>
      </c>
      <c r="BJ343" s="17" t="s">
        <v>86</v>
      </c>
      <c r="BK343" s="144">
        <f t="shared" si="29"/>
        <v>0</v>
      </c>
      <c r="BL343" s="17" t="s">
        <v>183</v>
      </c>
      <c r="BM343" s="143" t="s">
        <v>1737</v>
      </c>
    </row>
    <row r="344" spans="2:65" s="1" customFormat="1" ht="16.5" customHeight="1">
      <c r="B344" s="32"/>
      <c r="C344" s="132" t="s">
        <v>1133</v>
      </c>
      <c r="D344" s="132" t="s">
        <v>178</v>
      </c>
      <c r="E344" s="133" t="s">
        <v>7180</v>
      </c>
      <c r="F344" s="134" t="s">
        <v>7181</v>
      </c>
      <c r="G344" s="135" t="s">
        <v>4983</v>
      </c>
      <c r="H344" s="136">
        <v>8</v>
      </c>
      <c r="I344" s="137"/>
      <c r="J344" s="138">
        <f t="shared" si="20"/>
        <v>0</v>
      </c>
      <c r="K344" s="134" t="s">
        <v>1</v>
      </c>
      <c r="L344" s="32"/>
      <c r="M344" s="139" t="s">
        <v>1</v>
      </c>
      <c r="N344" s="140" t="s">
        <v>43</v>
      </c>
      <c r="P344" s="141">
        <f t="shared" si="21"/>
        <v>0</v>
      </c>
      <c r="Q344" s="141">
        <v>0</v>
      </c>
      <c r="R344" s="141">
        <f t="shared" si="22"/>
        <v>0</v>
      </c>
      <c r="S344" s="141">
        <v>0</v>
      </c>
      <c r="T344" s="142">
        <f t="shared" si="23"/>
        <v>0</v>
      </c>
      <c r="AR344" s="143" t="s">
        <v>183</v>
      </c>
      <c r="AT344" s="143" t="s">
        <v>178</v>
      </c>
      <c r="AU344" s="143" t="s">
        <v>86</v>
      </c>
      <c r="AY344" s="17" t="s">
        <v>176</v>
      </c>
      <c r="BE344" s="144">
        <f t="shared" si="24"/>
        <v>0</v>
      </c>
      <c r="BF344" s="144">
        <f t="shared" si="25"/>
        <v>0</v>
      </c>
      <c r="BG344" s="144">
        <f t="shared" si="26"/>
        <v>0</v>
      </c>
      <c r="BH344" s="144">
        <f t="shared" si="27"/>
        <v>0</v>
      </c>
      <c r="BI344" s="144">
        <f t="shared" si="28"/>
        <v>0</v>
      </c>
      <c r="BJ344" s="17" t="s">
        <v>86</v>
      </c>
      <c r="BK344" s="144">
        <f t="shared" si="29"/>
        <v>0</v>
      </c>
      <c r="BL344" s="17" t="s">
        <v>183</v>
      </c>
      <c r="BM344" s="143" t="s">
        <v>1747</v>
      </c>
    </row>
    <row r="345" spans="2:65" s="1" customFormat="1" ht="16.5" customHeight="1">
      <c r="B345" s="32"/>
      <c r="C345" s="132" t="s">
        <v>1137</v>
      </c>
      <c r="D345" s="132" t="s">
        <v>178</v>
      </c>
      <c r="E345" s="133" t="s">
        <v>7182</v>
      </c>
      <c r="F345" s="134" t="s">
        <v>7183</v>
      </c>
      <c r="G345" s="135" t="s">
        <v>4983</v>
      </c>
      <c r="H345" s="136">
        <v>2</v>
      </c>
      <c r="I345" s="137"/>
      <c r="J345" s="138">
        <f t="shared" si="20"/>
        <v>0</v>
      </c>
      <c r="K345" s="134" t="s">
        <v>1</v>
      </c>
      <c r="L345" s="32"/>
      <c r="M345" s="139" t="s">
        <v>1</v>
      </c>
      <c r="N345" s="140" t="s">
        <v>43</v>
      </c>
      <c r="P345" s="141">
        <f t="shared" si="21"/>
        <v>0</v>
      </c>
      <c r="Q345" s="141">
        <v>0</v>
      </c>
      <c r="R345" s="141">
        <f t="shared" si="22"/>
        <v>0</v>
      </c>
      <c r="S345" s="141">
        <v>0</v>
      </c>
      <c r="T345" s="142">
        <f t="shared" si="23"/>
        <v>0</v>
      </c>
      <c r="AR345" s="143" t="s">
        <v>183</v>
      </c>
      <c r="AT345" s="143" t="s">
        <v>178</v>
      </c>
      <c r="AU345" s="143" t="s">
        <v>86</v>
      </c>
      <c r="AY345" s="17" t="s">
        <v>176</v>
      </c>
      <c r="BE345" s="144">
        <f t="shared" si="24"/>
        <v>0</v>
      </c>
      <c r="BF345" s="144">
        <f t="shared" si="25"/>
        <v>0</v>
      </c>
      <c r="BG345" s="144">
        <f t="shared" si="26"/>
        <v>0</v>
      </c>
      <c r="BH345" s="144">
        <f t="shared" si="27"/>
        <v>0</v>
      </c>
      <c r="BI345" s="144">
        <f t="shared" si="28"/>
        <v>0</v>
      </c>
      <c r="BJ345" s="17" t="s">
        <v>86</v>
      </c>
      <c r="BK345" s="144">
        <f t="shared" si="29"/>
        <v>0</v>
      </c>
      <c r="BL345" s="17" t="s">
        <v>183</v>
      </c>
      <c r="BM345" s="143" t="s">
        <v>1756</v>
      </c>
    </row>
    <row r="346" spans="2:65" s="1" customFormat="1" ht="16.5" customHeight="1">
      <c r="B346" s="32"/>
      <c r="C346" s="132" t="s">
        <v>1141</v>
      </c>
      <c r="D346" s="132" t="s">
        <v>178</v>
      </c>
      <c r="E346" s="133" t="s">
        <v>7184</v>
      </c>
      <c r="F346" s="134" t="s">
        <v>7185</v>
      </c>
      <c r="G346" s="135" t="s">
        <v>4983</v>
      </c>
      <c r="H346" s="136">
        <v>6</v>
      </c>
      <c r="I346" s="137"/>
      <c r="J346" s="138">
        <f t="shared" si="20"/>
        <v>0</v>
      </c>
      <c r="K346" s="134" t="s">
        <v>1</v>
      </c>
      <c r="L346" s="32"/>
      <c r="M346" s="139" t="s">
        <v>1</v>
      </c>
      <c r="N346" s="140" t="s">
        <v>43</v>
      </c>
      <c r="P346" s="141">
        <f t="shared" si="21"/>
        <v>0</v>
      </c>
      <c r="Q346" s="141">
        <v>0</v>
      </c>
      <c r="R346" s="141">
        <f t="shared" si="22"/>
        <v>0</v>
      </c>
      <c r="S346" s="141">
        <v>0</v>
      </c>
      <c r="T346" s="142">
        <f t="shared" si="23"/>
        <v>0</v>
      </c>
      <c r="AR346" s="143" t="s">
        <v>183</v>
      </c>
      <c r="AT346" s="143" t="s">
        <v>178</v>
      </c>
      <c r="AU346" s="143" t="s">
        <v>86</v>
      </c>
      <c r="AY346" s="17" t="s">
        <v>176</v>
      </c>
      <c r="BE346" s="144">
        <f t="shared" si="24"/>
        <v>0</v>
      </c>
      <c r="BF346" s="144">
        <f t="shared" si="25"/>
        <v>0</v>
      </c>
      <c r="BG346" s="144">
        <f t="shared" si="26"/>
        <v>0</v>
      </c>
      <c r="BH346" s="144">
        <f t="shared" si="27"/>
        <v>0</v>
      </c>
      <c r="BI346" s="144">
        <f t="shared" si="28"/>
        <v>0</v>
      </c>
      <c r="BJ346" s="17" t="s">
        <v>86</v>
      </c>
      <c r="BK346" s="144">
        <f t="shared" si="29"/>
        <v>0</v>
      </c>
      <c r="BL346" s="17" t="s">
        <v>183</v>
      </c>
      <c r="BM346" s="143" t="s">
        <v>1766</v>
      </c>
    </row>
    <row r="347" spans="2:65" s="1" customFormat="1" ht="16.5" customHeight="1">
      <c r="B347" s="32"/>
      <c r="C347" s="132" t="s">
        <v>1145</v>
      </c>
      <c r="D347" s="132" t="s">
        <v>178</v>
      </c>
      <c r="E347" s="133" t="s">
        <v>7186</v>
      </c>
      <c r="F347" s="134" t="s">
        <v>7187</v>
      </c>
      <c r="G347" s="135" t="s">
        <v>4983</v>
      </c>
      <c r="H347" s="136">
        <v>9</v>
      </c>
      <c r="I347" s="137"/>
      <c r="J347" s="138">
        <f t="shared" si="20"/>
        <v>0</v>
      </c>
      <c r="K347" s="134" t="s">
        <v>1</v>
      </c>
      <c r="L347" s="32"/>
      <c r="M347" s="139" t="s">
        <v>1</v>
      </c>
      <c r="N347" s="140" t="s">
        <v>43</v>
      </c>
      <c r="P347" s="141">
        <f t="shared" si="21"/>
        <v>0</v>
      </c>
      <c r="Q347" s="141">
        <v>0</v>
      </c>
      <c r="R347" s="141">
        <f t="shared" si="22"/>
        <v>0</v>
      </c>
      <c r="S347" s="141">
        <v>0</v>
      </c>
      <c r="T347" s="142">
        <f t="shared" si="23"/>
        <v>0</v>
      </c>
      <c r="AR347" s="143" t="s">
        <v>183</v>
      </c>
      <c r="AT347" s="143" t="s">
        <v>178</v>
      </c>
      <c r="AU347" s="143" t="s">
        <v>86</v>
      </c>
      <c r="AY347" s="17" t="s">
        <v>176</v>
      </c>
      <c r="BE347" s="144">
        <f t="shared" si="24"/>
        <v>0</v>
      </c>
      <c r="BF347" s="144">
        <f t="shared" si="25"/>
        <v>0</v>
      </c>
      <c r="BG347" s="144">
        <f t="shared" si="26"/>
        <v>0</v>
      </c>
      <c r="BH347" s="144">
        <f t="shared" si="27"/>
        <v>0</v>
      </c>
      <c r="BI347" s="144">
        <f t="shared" si="28"/>
        <v>0</v>
      </c>
      <c r="BJ347" s="17" t="s">
        <v>86</v>
      </c>
      <c r="BK347" s="144">
        <f t="shared" si="29"/>
        <v>0</v>
      </c>
      <c r="BL347" s="17" t="s">
        <v>183</v>
      </c>
      <c r="BM347" s="143" t="s">
        <v>1776</v>
      </c>
    </row>
    <row r="348" spans="2:65" s="1" customFormat="1" ht="24.2" customHeight="1">
      <c r="B348" s="32"/>
      <c r="C348" s="132" t="s">
        <v>1149</v>
      </c>
      <c r="D348" s="132" t="s">
        <v>178</v>
      </c>
      <c r="E348" s="133" t="s">
        <v>7188</v>
      </c>
      <c r="F348" s="134" t="s">
        <v>7189</v>
      </c>
      <c r="G348" s="135" t="s">
        <v>298</v>
      </c>
      <c r="H348" s="136">
        <v>54</v>
      </c>
      <c r="I348" s="137"/>
      <c r="J348" s="138">
        <f t="shared" si="20"/>
        <v>0</v>
      </c>
      <c r="K348" s="134" t="s">
        <v>1</v>
      </c>
      <c r="L348" s="32"/>
      <c r="M348" s="139" t="s">
        <v>1</v>
      </c>
      <c r="N348" s="140" t="s">
        <v>43</v>
      </c>
      <c r="P348" s="141">
        <f t="shared" si="21"/>
        <v>0</v>
      </c>
      <c r="Q348" s="141">
        <v>0</v>
      </c>
      <c r="R348" s="141">
        <f t="shared" si="22"/>
        <v>0</v>
      </c>
      <c r="S348" s="141">
        <v>0</v>
      </c>
      <c r="T348" s="142">
        <f t="shared" si="23"/>
        <v>0</v>
      </c>
      <c r="AR348" s="143" t="s">
        <v>183</v>
      </c>
      <c r="AT348" s="143" t="s">
        <v>178</v>
      </c>
      <c r="AU348" s="143" t="s">
        <v>86</v>
      </c>
      <c r="AY348" s="17" t="s">
        <v>176</v>
      </c>
      <c r="BE348" s="144">
        <f t="shared" si="24"/>
        <v>0</v>
      </c>
      <c r="BF348" s="144">
        <f t="shared" si="25"/>
        <v>0</v>
      </c>
      <c r="BG348" s="144">
        <f t="shared" si="26"/>
        <v>0</v>
      </c>
      <c r="BH348" s="144">
        <f t="shared" si="27"/>
        <v>0</v>
      </c>
      <c r="BI348" s="144">
        <f t="shared" si="28"/>
        <v>0</v>
      </c>
      <c r="BJ348" s="17" t="s">
        <v>86</v>
      </c>
      <c r="BK348" s="144">
        <f t="shared" si="29"/>
        <v>0</v>
      </c>
      <c r="BL348" s="17" t="s">
        <v>183</v>
      </c>
      <c r="BM348" s="143" t="s">
        <v>1858</v>
      </c>
    </row>
    <row r="349" spans="2:65" s="1" customFormat="1" ht="24.2" customHeight="1">
      <c r="B349" s="32"/>
      <c r="C349" s="132" t="s">
        <v>1154</v>
      </c>
      <c r="D349" s="132" t="s">
        <v>178</v>
      </c>
      <c r="E349" s="133" t="s">
        <v>7190</v>
      </c>
      <c r="F349" s="134" t="s">
        <v>7191</v>
      </c>
      <c r="G349" s="135" t="s">
        <v>298</v>
      </c>
      <c r="H349" s="136">
        <v>8</v>
      </c>
      <c r="I349" s="137"/>
      <c r="J349" s="138">
        <f t="shared" si="20"/>
        <v>0</v>
      </c>
      <c r="K349" s="134" t="s">
        <v>1</v>
      </c>
      <c r="L349" s="32"/>
      <c r="M349" s="139" t="s">
        <v>1</v>
      </c>
      <c r="N349" s="140" t="s">
        <v>43</v>
      </c>
      <c r="P349" s="141">
        <f t="shared" si="21"/>
        <v>0</v>
      </c>
      <c r="Q349" s="141">
        <v>0</v>
      </c>
      <c r="R349" s="141">
        <f t="shared" si="22"/>
        <v>0</v>
      </c>
      <c r="S349" s="141">
        <v>0</v>
      </c>
      <c r="T349" s="142">
        <f t="shared" si="23"/>
        <v>0</v>
      </c>
      <c r="AR349" s="143" t="s">
        <v>183</v>
      </c>
      <c r="AT349" s="143" t="s">
        <v>178</v>
      </c>
      <c r="AU349" s="143" t="s">
        <v>86</v>
      </c>
      <c r="AY349" s="17" t="s">
        <v>176</v>
      </c>
      <c r="BE349" s="144">
        <f t="shared" si="24"/>
        <v>0</v>
      </c>
      <c r="BF349" s="144">
        <f t="shared" si="25"/>
        <v>0</v>
      </c>
      <c r="BG349" s="144">
        <f t="shared" si="26"/>
        <v>0</v>
      </c>
      <c r="BH349" s="144">
        <f t="shared" si="27"/>
        <v>0</v>
      </c>
      <c r="BI349" s="144">
        <f t="shared" si="28"/>
        <v>0</v>
      </c>
      <c r="BJ349" s="17" t="s">
        <v>86</v>
      </c>
      <c r="BK349" s="144">
        <f t="shared" si="29"/>
        <v>0</v>
      </c>
      <c r="BL349" s="17" t="s">
        <v>183</v>
      </c>
      <c r="BM349" s="143" t="s">
        <v>1866</v>
      </c>
    </row>
    <row r="350" spans="2:65" s="1" customFormat="1" ht="24.2" customHeight="1">
      <c r="B350" s="32"/>
      <c r="C350" s="132" t="s">
        <v>1162</v>
      </c>
      <c r="D350" s="132" t="s">
        <v>178</v>
      </c>
      <c r="E350" s="133" t="s">
        <v>7192</v>
      </c>
      <c r="F350" s="134" t="s">
        <v>7193</v>
      </c>
      <c r="G350" s="135" t="s">
        <v>298</v>
      </c>
      <c r="H350" s="136">
        <v>80</v>
      </c>
      <c r="I350" s="137"/>
      <c r="J350" s="138">
        <f t="shared" si="20"/>
        <v>0</v>
      </c>
      <c r="K350" s="134" t="s">
        <v>1</v>
      </c>
      <c r="L350" s="32"/>
      <c r="M350" s="139" t="s">
        <v>1</v>
      </c>
      <c r="N350" s="140" t="s">
        <v>43</v>
      </c>
      <c r="P350" s="141">
        <f t="shared" si="21"/>
        <v>0</v>
      </c>
      <c r="Q350" s="141">
        <v>0</v>
      </c>
      <c r="R350" s="141">
        <f t="shared" si="22"/>
        <v>0</v>
      </c>
      <c r="S350" s="141">
        <v>0</v>
      </c>
      <c r="T350" s="142">
        <f t="shared" si="23"/>
        <v>0</v>
      </c>
      <c r="AR350" s="143" t="s">
        <v>183</v>
      </c>
      <c r="AT350" s="143" t="s">
        <v>178</v>
      </c>
      <c r="AU350" s="143" t="s">
        <v>86</v>
      </c>
      <c r="AY350" s="17" t="s">
        <v>176</v>
      </c>
      <c r="BE350" s="144">
        <f t="shared" si="24"/>
        <v>0</v>
      </c>
      <c r="BF350" s="144">
        <f t="shared" si="25"/>
        <v>0</v>
      </c>
      <c r="BG350" s="144">
        <f t="shared" si="26"/>
        <v>0</v>
      </c>
      <c r="BH350" s="144">
        <f t="shared" si="27"/>
        <v>0</v>
      </c>
      <c r="BI350" s="144">
        <f t="shared" si="28"/>
        <v>0</v>
      </c>
      <c r="BJ350" s="17" t="s">
        <v>86</v>
      </c>
      <c r="BK350" s="144">
        <f t="shared" si="29"/>
        <v>0</v>
      </c>
      <c r="BL350" s="17" t="s">
        <v>183</v>
      </c>
      <c r="BM350" s="143" t="s">
        <v>1764</v>
      </c>
    </row>
    <row r="351" spans="2:65" s="1" customFormat="1" ht="55.5" customHeight="1">
      <c r="B351" s="32"/>
      <c r="C351" s="132" t="s">
        <v>1167</v>
      </c>
      <c r="D351" s="132" t="s">
        <v>178</v>
      </c>
      <c r="E351" s="133" t="s">
        <v>7194</v>
      </c>
      <c r="F351" s="134" t="s">
        <v>7195</v>
      </c>
      <c r="G351" s="135" t="s">
        <v>4983</v>
      </c>
      <c r="H351" s="136">
        <v>8</v>
      </c>
      <c r="I351" s="137"/>
      <c r="J351" s="138">
        <f t="shared" si="20"/>
        <v>0</v>
      </c>
      <c r="K351" s="134" t="s">
        <v>1</v>
      </c>
      <c r="L351" s="32"/>
      <c r="M351" s="139" t="s">
        <v>1</v>
      </c>
      <c r="N351" s="140" t="s">
        <v>43</v>
      </c>
      <c r="P351" s="141">
        <f t="shared" si="21"/>
        <v>0</v>
      </c>
      <c r="Q351" s="141">
        <v>0</v>
      </c>
      <c r="R351" s="141">
        <f t="shared" si="22"/>
        <v>0</v>
      </c>
      <c r="S351" s="141">
        <v>0</v>
      </c>
      <c r="T351" s="142">
        <f t="shared" si="23"/>
        <v>0</v>
      </c>
      <c r="AR351" s="143" t="s">
        <v>183</v>
      </c>
      <c r="AT351" s="143" t="s">
        <v>178</v>
      </c>
      <c r="AU351" s="143" t="s">
        <v>86</v>
      </c>
      <c r="AY351" s="17" t="s">
        <v>176</v>
      </c>
      <c r="BE351" s="144">
        <f t="shared" si="24"/>
        <v>0</v>
      </c>
      <c r="BF351" s="144">
        <f t="shared" si="25"/>
        <v>0</v>
      </c>
      <c r="BG351" s="144">
        <f t="shared" si="26"/>
        <v>0</v>
      </c>
      <c r="BH351" s="144">
        <f t="shared" si="27"/>
        <v>0</v>
      </c>
      <c r="BI351" s="144">
        <f t="shared" si="28"/>
        <v>0</v>
      </c>
      <c r="BJ351" s="17" t="s">
        <v>86</v>
      </c>
      <c r="BK351" s="144">
        <f t="shared" si="29"/>
        <v>0</v>
      </c>
      <c r="BL351" s="17" t="s">
        <v>183</v>
      </c>
      <c r="BM351" s="143" t="s">
        <v>1954</v>
      </c>
    </row>
    <row r="352" spans="2:65" s="1" customFormat="1" ht="55.5" customHeight="1">
      <c r="B352" s="32"/>
      <c r="C352" s="132" t="s">
        <v>1171</v>
      </c>
      <c r="D352" s="132" t="s">
        <v>178</v>
      </c>
      <c r="E352" s="133" t="s">
        <v>7196</v>
      </c>
      <c r="F352" s="134" t="s">
        <v>7197</v>
      </c>
      <c r="G352" s="135" t="s">
        <v>4983</v>
      </c>
      <c r="H352" s="136">
        <v>34</v>
      </c>
      <c r="I352" s="137"/>
      <c r="J352" s="138">
        <f t="shared" si="20"/>
        <v>0</v>
      </c>
      <c r="K352" s="134" t="s">
        <v>1</v>
      </c>
      <c r="L352" s="32"/>
      <c r="M352" s="139" t="s">
        <v>1</v>
      </c>
      <c r="N352" s="140" t="s">
        <v>43</v>
      </c>
      <c r="P352" s="141">
        <f t="shared" si="21"/>
        <v>0</v>
      </c>
      <c r="Q352" s="141">
        <v>0</v>
      </c>
      <c r="R352" s="141">
        <f t="shared" si="22"/>
        <v>0</v>
      </c>
      <c r="S352" s="141">
        <v>0</v>
      </c>
      <c r="T352" s="142">
        <f t="shared" si="23"/>
        <v>0</v>
      </c>
      <c r="AR352" s="143" t="s">
        <v>183</v>
      </c>
      <c r="AT352" s="143" t="s">
        <v>178</v>
      </c>
      <c r="AU352" s="143" t="s">
        <v>86</v>
      </c>
      <c r="AY352" s="17" t="s">
        <v>176</v>
      </c>
      <c r="BE352" s="144">
        <f t="shared" si="24"/>
        <v>0</v>
      </c>
      <c r="BF352" s="144">
        <f t="shared" si="25"/>
        <v>0</v>
      </c>
      <c r="BG352" s="144">
        <f t="shared" si="26"/>
        <v>0</v>
      </c>
      <c r="BH352" s="144">
        <f t="shared" si="27"/>
        <v>0</v>
      </c>
      <c r="BI352" s="144">
        <f t="shared" si="28"/>
        <v>0</v>
      </c>
      <c r="BJ352" s="17" t="s">
        <v>86</v>
      </c>
      <c r="BK352" s="144">
        <f t="shared" si="29"/>
        <v>0</v>
      </c>
      <c r="BL352" s="17" t="s">
        <v>183</v>
      </c>
      <c r="BM352" s="143" t="s">
        <v>1964</v>
      </c>
    </row>
    <row r="353" spans="2:65" s="1" customFormat="1" ht="24.2" customHeight="1">
      <c r="B353" s="32"/>
      <c r="C353" s="132" t="s">
        <v>1175</v>
      </c>
      <c r="D353" s="132" t="s">
        <v>178</v>
      </c>
      <c r="E353" s="133" t="s">
        <v>7198</v>
      </c>
      <c r="F353" s="134" t="s">
        <v>7199</v>
      </c>
      <c r="G353" s="135" t="s">
        <v>4983</v>
      </c>
      <c r="H353" s="136">
        <v>2</v>
      </c>
      <c r="I353" s="137"/>
      <c r="J353" s="138">
        <f t="shared" si="20"/>
        <v>0</v>
      </c>
      <c r="K353" s="134" t="s">
        <v>1</v>
      </c>
      <c r="L353" s="32"/>
      <c r="M353" s="139" t="s">
        <v>1</v>
      </c>
      <c r="N353" s="140" t="s">
        <v>43</v>
      </c>
      <c r="P353" s="141">
        <f t="shared" si="21"/>
        <v>0</v>
      </c>
      <c r="Q353" s="141">
        <v>0</v>
      </c>
      <c r="R353" s="141">
        <f t="shared" si="22"/>
        <v>0</v>
      </c>
      <c r="S353" s="141">
        <v>0</v>
      </c>
      <c r="T353" s="142">
        <f t="shared" si="23"/>
        <v>0</v>
      </c>
      <c r="AR353" s="143" t="s">
        <v>183</v>
      </c>
      <c r="AT353" s="143" t="s">
        <v>178</v>
      </c>
      <c r="AU353" s="143" t="s">
        <v>86</v>
      </c>
      <c r="AY353" s="17" t="s">
        <v>176</v>
      </c>
      <c r="BE353" s="144">
        <f t="shared" si="24"/>
        <v>0</v>
      </c>
      <c r="BF353" s="144">
        <f t="shared" si="25"/>
        <v>0</v>
      </c>
      <c r="BG353" s="144">
        <f t="shared" si="26"/>
        <v>0</v>
      </c>
      <c r="BH353" s="144">
        <f t="shared" si="27"/>
        <v>0</v>
      </c>
      <c r="BI353" s="144">
        <f t="shared" si="28"/>
        <v>0</v>
      </c>
      <c r="BJ353" s="17" t="s">
        <v>86</v>
      </c>
      <c r="BK353" s="144">
        <f t="shared" si="29"/>
        <v>0</v>
      </c>
      <c r="BL353" s="17" t="s">
        <v>183</v>
      </c>
      <c r="BM353" s="143" t="s">
        <v>2024</v>
      </c>
    </row>
    <row r="354" spans="2:65" s="1" customFormat="1" ht="24.2" customHeight="1">
      <c r="B354" s="32"/>
      <c r="C354" s="132" t="s">
        <v>1180</v>
      </c>
      <c r="D354" s="132" t="s">
        <v>178</v>
      </c>
      <c r="E354" s="133" t="s">
        <v>7200</v>
      </c>
      <c r="F354" s="134" t="s">
        <v>7201</v>
      </c>
      <c r="G354" s="135" t="s">
        <v>4983</v>
      </c>
      <c r="H354" s="136">
        <v>4</v>
      </c>
      <c r="I354" s="137"/>
      <c r="J354" s="138">
        <f t="shared" si="20"/>
        <v>0</v>
      </c>
      <c r="K354" s="134" t="s">
        <v>1</v>
      </c>
      <c r="L354" s="32"/>
      <c r="M354" s="139" t="s">
        <v>1</v>
      </c>
      <c r="N354" s="140" t="s">
        <v>43</v>
      </c>
      <c r="P354" s="141">
        <f t="shared" si="21"/>
        <v>0</v>
      </c>
      <c r="Q354" s="141">
        <v>0</v>
      </c>
      <c r="R354" s="141">
        <f t="shared" si="22"/>
        <v>0</v>
      </c>
      <c r="S354" s="141">
        <v>0</v>
      </c>
      <c r="T354" s="142">
        <f t="shared" si="23"/>
        <v>0</v>
      </c>
      <c r="AR354" s="143" t="s">
        <v>183</v>
      </c>
      <c r="AT354" s="143" t="s">
        <v>178</v>
      </c>
      <c r="AU354" s="143" t="s">
        <v>86</v>
      </c>
      <c r="AY354" s="17" t="s">
        <v>176</v>
      </c>
      <c r="BE354" s="144">
        <f t="shared" si="24"/>
        <v>0</v>
      </c>
      <c r="BF354" s="144">
        <f t="shared" si="25"/>
        <v>0</v>
      </c>
      <c r="BG354" s="144">
        <f t="shared" si="26"/>
        <v>0</v>
      </c>
      <c r="BH354" s="144">
        <f t="shared" si="27"/>
        <v>0</v>
      </c>
      <c r="BI354" s="144">
        <f t="shared" si="28"/>
        <v>0</v>
      </c>
      <c r="BJ354" s="17" t="s">
        <v>86</v>
      </c>
      <c r="BK354" s="144">
        <f t="shared" si="29"/>
        <v>0</v>
      </c>
      <c r="BL354" s="17" t="s">
        <v>183</v>
      </c>
      <c r="BM354" s="143" t="s">
        <v>2031</v>
      </c>
    </row>
    <row r="355" spans="2:65" s="1" customFormat="1" ht="24.2" customHeight="1">
      <c r="B355" s="32"/>
      <c r="C355" s="132" t="s">
        <v>1185</v>
      </c>
      <c r="D355" s="132" t="s">
        <v>178</v>
      </c>
      <c r="E355" s="133" t="s">
        <v>7202</v>
      </c>
      <c r="F355" s="134" t="s">
        <v>7203</v>
      </c>
      <c r="G355" s="135" t="s">
        <v>4983</v>
      </c>
      <c r="H355" s="136">
        <v>2</v>
      </c>
      <c r="I355" s="137"/>
      <c r="J355" s="138">
        <f t="shared" si="20"/>
        <v>0</v>
      </c>
      <c r="K355" s="134" t="s">
        <v>1</v>
      </c>
      <c r="L355" s="32"/>
      <c r="M355" s="139" t="s">
        <v>1</v>
      </c>
      <c r="N355" s="140" t="s">
        <v>43</v>
      </c>
      <c r="P355" s="141">
        <f t="shared" si="21"/>
        <v>0</v>
      </c>
      <c r="Q355" s="141">
        <v>0</v>
      </c>
      <c r="R355" s="141">
        <f t="shared" si="22"/>
        <v>0</v>
      </c>
      <c r="S355" s="141">
        <v>0</v>
      </c>
      <c r="T355" s="142">
        <f t="shared" si="23"/>
        <v>0</v>
      </c>
      <c r="AR355" s="143" t="s">
        <v>183</v>
      </c>
      <c r="AT355" s="143" t="s">
        <v>178</v>
      </c>
      <c r="AU355" s="143" t="s">
        <v>86</v>
      </c>
      <c r="AY355" s="17" t="s">
        <v>176</v>
      </c>
      <c r="BE355" s="144">
        <f t="shared" si="24"/>
        <v>0</v>
      </c>
      <c r="BF355" s="144">
        <f t="shared" si="25"/>
        <v>0</v>
      </c>
      <c r="BG355" s="144">
        <f t="shared" si="26"/>
        <v>0</v>
      </c>
      <c r="BH355" s="144">
        <f t="shared" si="27"/>
        <v>0</v>
      </c>
      <c r="BI355" s="144">
        <f t="shared" si="28"/>
        <v>0</v>
      </c>
      <c r="BJ355" s="17" t="s">
        <v>86</v>
      </c>
      <c r="BK355" s="144">
        <f t="shared" si="29"/>
        <v>0</v>
      </c>
      <c r="BL355" s="17" t="s">
        <v>183</v>
      </c>
      <c r="BM355" s="143" t="s">
        <v>2036</v>
      </c>
    </row>
    <row r="356" spans="2:65" s="1" customFormat="1" ht="24.2" customHeight="1">
      <c r="B356" s="32"/>
      <c r="C356" s="132" t="s">
        <v>1189</v>
      </c>
      <c r="D356" s="132" t="s">
        <v>178</v>
      </c>
      <c r="E356" s="133" t="s">
        <v>7204</v>
      </c>
      <c r="F356" s="134" t="s">
        <v>7205</v>
      </c>
      <c r="G356" s="135" t="s">
        <v>4983</v>
      </c>
      <c r="H356" s="136">
        <v>6</v>
      </c>
      <c r="I356" s="137"/>
      <c r="J356" s="138">
        <f t="shared" si="20"/>
        <v>0</v>
      </c>
      <c r="K356" s="134" t="s">
        <v>1</v>
      </c>
      <c r="L356" s="32"/>
      <c r="M356" s="139" t="s">
        <v>1</v>
      </c>
      <c r="N356" s="140" t="s">
        <v>43</v>
      </c>
      <c r="P356" s="141">
        <f t="shared" si="21"/>
        <v>0</v>
      </c>
      <c r="Q356" s="141">
        <v>0</v>
      </c>
      <c r="R356" s="141">
        <f t="shared" si="22"/>
        <v>0</v>
      </c>
      <c r="S356" s="141">
        <v>0</v>
      </c>
      <c r="T356" s="142">
        <f t="shared" si="23"/>
        <v>0</v>
      </c>
      <c r="AR356" s="143" t="s">
        <v>183</v>
      </c>
      <c r="AT356" s="143" t="s">
        <v>178</v>
      </c>
      <c r="AU356" s="143" t="s">
        <v>86</v>
      </c>
      <c r="AY356" s="17" t="s">
        <v>176</v>
      </c>
      <c r="BE356" s="144">
        <f t="shared" si="24"/>
        <v>0</v>
      </c>
      <c r="BF356" s="144">
        <f t="shared" si="25"/>
        <v>0</v>
      </c>
      <c r="BG356" s="144">
        <f t="shared" si="26"/>
        <v>0</v>
      </c>
      <c r="BH356" s="144">
        <f t="shared" si="27"/>
        <v>0</v>
      </c>
      <c r="BI356" s="144">
        <f t="shared" si="28"/>
        <v>0</v>
      </c>
      <c r="BJ356" s="17" t="s">
        <v>86</v>
      </c>
      <c r="BK356" s="144">
        <f t="shared" si="29"/>
        <v>0</v>
      </c>
      <c r="BL356" s="17" t="s">
        <v>183</v>
      </c>
      <c r="BM356" s="143" t="s">
        <v>2046</v>
      </c>
    </row>
    <row r="357" spans="2:65" s="1" customFormat="1" ht="24.2" customHeight="1">
      <c r="B357" s="32"/>
      <c r="C357" s="132" t="s">
        <v>1193</v>
      </c>
      <c r="D357" s="132" t="s">
        <v>178</v>
      </c>
      <c r="E357" s="133" t="s">
        <v>7206</v>
      </c>
      <c r="F357" s="134" t="s">
        <v>7207</v>
      </c>
      <c r="G357" s="135" t="s">
        <v>4983</v>
      </c>
      <c r="H357" s="136">
        <v>16</v>
      </c>
      <c r="I357" s="137"/>
      <c r="J357" s="138">
        <f t="shared" si="20"/>
        <v>0</v>
      </c>
      <c r="K357" s="134" t="s">
        <v>1</v>
      </c>
      <c r="L357" s="32"/>
      <c r="M357" s="139" t="s">
        <v>1</v>
      </c>
      <c r="N357" s="140" t="s">
        <v>43</v>
      </c>
      <c r="P357" s="141">
        <f t="shared" si="21"/>
        <v>0</v>
      </c>
      <c r="Q357" s="141">
        <v>0</v>
      </c>
      <c r="R357" s="141">
        <f t="shared" si="22"/>
        <v>0</v>
      </c>
      <c r="S357" s="141">
        <v>0</v>
      </c>
      <c r="T357" s="142">
        <f t="shared" si="23"/>
        <v>0</v>
      </c>
      <c r="AR357" s="143" t="s">
        <v>183</v>
      </c>
      <c r="AT357" s="143" t="s">
        <v>178</v>
      </c>
      <c r="AU357" s="143" t="s">
        <v>86</v>
      </c>
      <c r="AY357" s="17" t="s">
        <v>176</v>
      </c>
      <c r="BE357" s="144">
        <f t="shared" si="24"/>
        <v>0</v>
      </c>
      <c r="BF357" s="144">
        <f t="shared" si="25"/>
        <v>0</v>
      </c>
      <c r="BG357" s="144">
        <f t="shared" si="26"/>
        <v>0</v>
      </c>
      <c r="BH357" s="144">
        <f t="shared" si="27"/>
        <v>0</v>
      </c>
      <c r="BI357" s="144">
        <f t="shared" si="28"/>
        <v>0</v>
      </c>
      <c r="BJ357" s="17" t="s">
        <v>86</v>
      </c>
      <c r="BK357" s="144">
        <f t="shared" si="29"/>
        <v>0</v>
      </c>
      <c r="BL357" s="17" t="s">
        <v>183</v>
      </c>
      <c r="BM357" s="143" t="s">
        <v>2057</v>
      </c>
    </row>
    <row r="358" spans="2:65" s="1" customFormat="1" ht="24.2" customHeight="1">
      <c r="B358" s="32"/>
      <c r="C358" s="132" t="s">
        <v>1200</v>
      </c>
      <c r="D358" s="132" t="s">
        <v>178</v>
      </c>
      <c r="E358" s="133" t="s">
        <v>7208</v>
      </c>
      <c r="F358" s="134" t="s">
        <v>7209</v>
      </c>
      <c r="G358" s="135" t="s">
        <v>4983</v>
      </c>
      <c r="H358" s="136">
        <v>40</v>
      </c>
      <c r="I358" s="137"/>
      <c r="J358" s="138">
        <f t="shared" si="20"/>
        <v>0</v>
      </c>
      <c r="K358" s="134" t="s">
        <v>1</v>
      </c>
      <c r="L358" s="32"/>
      <c r="M358" s="139" t="s">
        <v>1</v>
      </c>
      <c r="N358" s="140" t="s">
        <v>43</v>
      </c>
      <c r="P358" s="141">
        <f t="shared" si="21"/>
        <v>0</v>
      </c>
      <c r="Q358" s="141">
        <v>0</v>
      </c>
      <c r="R358" s="141">
        <f t="shared" si="22"/>
        <v>0</v>
      </c>
      <c r="S358" s="141">
        <v>0</v>
      </c>
      <c r="T358" s="142">
        <f t="shared" si="23"/>
        <v>0</v>
      </c>
      <c r="AR358" s="143" t="s">
        <v>183</v>
      </c>
      <c r="AT358" s="143" t="s">
        <v>178</v>
      </c>
      <c r="AU358" s="143" t="s">
        <v>86</v>
      </c>
      <c r="AY358" s="17" t="s">
        <v>176</v>
      </c>
      <c r="BE358" s="144">
        <f t="shared" si="24"/>
        <v>0</v>
      </c>
      <c r="BF358" s="144">
        <f t="shared" si="25"/>
        <v>0</v>
      </c>
      <c r="BG358" s="144">
        <f t="shared" si="26"/>
        <v>0</v>
      </c>
      <c r="BH358" s="144">
        <f t="shared" si="27"/>
        <v>0</v>
      </c>
      <c r="BI358" s="144">
        <f t="shared" si="28"/>
        <v>0</v>
      </c>
      <c r="BJ358" s="17" t="s">
        <v>86</v>
      </c>
      <c r="BK358" s="144">
        <f t="shared" si="29"/>
        <v>0</v>
      </c>
      <c r="BL358" s="17" t="s">
        <v>183</v>
      </c>
      <c r="BM358" s="143" t="s">
        <v>2067</v>
      </c>
    </row>
    <row r="359" spans="2:65" s="1" customFormat="1" ht="24.2" customHeight="1">
      <c r="B359" s="32"/>
      <c r="C359" s="132" t="s">
        <v>1206</v>
      </c>
      <c r="D359" s="132" t="s">
        <v>178</v>
      </c>
      <c r="E359" s="133" t="s">
        <v>7210</v>
      </c>
      <c r="F359" s="134" t="s">
        <v>7211</v>
      </c>
      <c r="G359" s="135" t="s">
        <v>4983</v>
      </c>
      <c r="H359" s="136">
        <v>3</v>
      </c>
      <c r="I359" s="137"/>
      <c r="J359" s="138">
        <f t="shared" si="20"/>
        <v>0</v>
      </c>
      <c r="K359" s="134" t="s">
        <v>1</v>
      </c>
      <c r="L359" s="32"/>
      <c r="M359" s="139" t="s">
        <v>1</v>
      </c>
      <c r="N359" s="140" t="s">
        <v>43</v>
      </c>
      <c r="P359" s="141">
        <f t="shared" si="21"/>
        <v>0</v>
      </c>
      <c r="Q359" s="141">
        <v>0</v>
      </c>
      <c r="R359" s="141">
        <f t="shared" si="22"/>
        <v>0</v>
      </c>
      <c r="S359" s="141">
        <v>0</v>
      </c>
      <c r="T359" s="142">
        <f t="shared" si="23"/>
        <v>0</v>
      </c>
      <c r="AR359" s="143" t="s">
        <v>183</v>
      </c>
      <c r="AT359" s="143" t="s">
        <v>178</v>
      </c>
      <c r="AU359" s="143" t="s">
        <v>86</v>
      </c>
      <c r="AY359" s="17" t="s">
        <v>176</v>
      </c>
      <c r="BE359" s="144">
        <f t="shared" si="24"/>
        <v>0</v>
      </c>
      <c r="BF359" s="144">
        <f t="shared" si="25"/>
        <v>0</v>
      </c>
      <c r="BG359" s="144">
        <f t="shared" si="26"/>
        <v>0</v>
      </c>
      <c r="BH359" s="144">
        <f t="shared" si="27"/>
        <v>0</v>
      </c>
      <c r="BI359" s="144">
        <f t="shared" si="28"/>
        <v>0</v>
      </c>
      <c r="BJ359" s="17" t="s">
        <v>86</v>
      </c>
      <c r="BK359" s="144">
        <f t="shared" si="29"/>
        <v>0</v>
      </c>
      <c r="BL359" s="17" t="s">
        <v>183</v>
      </c>
      <c r="BM359" s="143" t="s">
        <v>2076</v>
      </c>
    </row>
    <row r="360" spans="2:65" s="1" customFormat="1" ht="24.2" customHeight="1">
      <c r="B360" s="32"/>
      <c r="C360" s="132" t="s">
        <v>1210</v>
      </c>
      <c r="D360" s="132" t="s">
        <v>178</v>
      </c>
      <c r="E360" s="133" t="s">
        <v>7212</v>
      </c>
      <c r="F360" s="134" t="s">
        <v>7213</v>
      </c>
      <c r="G360" s="135" t="s">
        <v>4983</v>
      </c>
      <c r="H360" s="136">
        <v>12</v>
      </c>
      <c r="I360" s="137"/>
      <c r="J360" s="138">
        <f t="shared" si="20"/>
        <v>0</v>
      </c>
      <c r="K360" s="134" t="s">
        <v>1</v>
      </c>
      <c r="L360" s="32"/>
      <c r="M360" s="139" t="s">
        <v>1</v>
      </c>
      <c r="N360" s="140" t="s">
        <v>43</v>
      </c>
      <c r="P360" s="141">
        <f t="shared" si="21"/>
        <v>0</v>
      </c>
      <c r="Q360" s="141">
        <v>0</v>
      </c>
      <c r="R360" s="141">
        <f t="shared" si="22"/>
        <v>0</v>
      </c>
      <c r="S360" s="141">
        <v>0</v>
      </c>
      <c r="T360" s="142">
        <f t="shared" si="23"/>
        <v>0</v>
      </c>
      <c r="AR360" s="143" t="s">
        <v>183</v>
      </c>
      <c r="AT360" s="143" t="s">
        <v>178</v>
      </c>
      <c r="AU360" s="143" t="s">
        <v>86</v>
      </c>
      <c r="AY360" s="17" t="s">
        <v>176</v>
      </c>
      <c r="BE360" s="144">
        <f t="shared" si="24"/>
        <v>0</v>
      </c>
      <c r="BF360" s="144">
        <f t="shared" si="25"/>
        <v>0</v>
      </c>
      <c r="BG360" s="144">
        <f t="shared" si="26"/>
        <v>0</v>
      </c>
      <c r="BH360" s="144">
        <f t="shared" si="27"/>
        <v>0</v>
      </c>
      <c r="BI360" s="144">
        <f t="shared" si="28"/>
        <v>0</v>
      </c>
      <c r="BJ360" s="17" t="s">
        <v>86</v>
      </c>
      <c r="BK360" s="144">
        <f t="shared" si="29"/>
        <v>0</v>
      </c>
      <c r="BL360" s="17" t="s">
        <v>183</v>
      </c>
      <c r="BM360" s="143" t="s">
        <v>2085</v>
      </c>
    </row>
    <row r="361" spans="2:65" s="1" customFormat="1" ht="24.2" customHeight="1">
      <c r="B361" s="32"/>
      <c r="C361" s="132" t="s">
        <v>1214</v>
      </c>
      <c r="D361" s="132" t="s">
        <v>178</v>
      </c>
      <c r="E361" s="133" t="s">
        <v>7214</v>
      </c>
      <c r="F361" s="134" t="s">
        <v>7215</v>
      </c>
      <c r="G361" s="135" t="s">
        <v>4983</v>
      </c>
      <c r="H361" s="136">
        <v>4</v>
      </c>
      <c r="I361" s="137"/>
      <c r="J361" s="138">
        <f t="shared" si="20"/>
        <v>0</v>
      </c>
      <c r="K361" s="134" t="s">
        <v>1</v>
      </c>
      <c r="L361" s="32"/>
      <c r="M361" s="139" t="s">
        <v>1</v>
      </c>
      <c r="N361" s="140" t="s">
        <v>43</v>
      </c>
      <c r="P361" s="141">
        <f t="shared" si="21"/>
        <v>0</v>
      </c>
      <c r="Q361" s="141">
        <v>0</v>
      </c>
      <c r="R361" s="141">
        <f t="shared" si="22"/>
        <v>0</v>
      </c>
      <c r="S361" s="141">
        <v>0</v>
      </c>
      <c r="T361" s="142">
        <f t="shared" si="23"/>
        <v>0</v>
      </c>
      <c r="AR361" s="143" t="s">
        <v>183</v>
      </c>
      <c r="AT361" s="143" t="s">
        <v>178</v>
      </c>
      <c r="AU361" s="143" t="s">
        <v>86</v>
      </c>
      <c r="AY361" s="17" t="s">
        <v>176</v>
      </c>
      <c r="BE361" s="144">
        <f t="shared" si="24"/>
        <v>0</v>
      </c>
      <c r="BF361" s="144">
        <f t="shared" si="25"/>
        <v>0</v>
      </c>
      <c r="BG361" s="144">
        <f t="shared" si="26"/>
        <v>0</v>
      </c>
      <c r="BH361" s="144">
        <f t="shared" si="27"/>
        <v>0</v>
      </c>
      <c r="BI361" s="144">
        <f t="shared" si="28"/>
        <v>0</v>
      </c>
      <c r="BJ361" s="17" t="s">
        <v>86</v>
      </c>
      <c r="BK361" s="144">
        <f t="shared" si="29"/>
        <v>0</v>
      </c>
      <c r="BL361" s="17" t="s">
        <v>183</v>
      </c>
      <c r="BM361" s="143" t="s">
        <v>2094</v>
      </c>
    </row>
    <row r="362" spans="2:65" s="1" customFormat="1" ht="24.2" customHeight="1">
      <c r="B362" s="32"/>
      <c r="C362" s="132" t="s">
        <v>1218</v>
      </c>
      <c r="D362" s="132" t="s">
        <v>178</v>
      </c>
      <c r="E362" s="133" t="s">
        <v>7216</v>
      </c>
      <c r="F362" s="134" t="s">
        <v>7217</v>
      </c>
      <c r="G362" s="135" t="s">
        <v>4983</v>
      </c>
      <c r="H362" s="136">
        <v>3</v>
      </c>
      <c r="I362" s="137"/>
      <c r="J362" s="138">
        <f t="shared" si="20"/>
        <v>0</v>
      </c>
      <c r="K362" s="134" t="s">
        <v>1</v>
      </c>
      <c r="L362" s="32"/>
      <c r="M362" s="139" t="s">
        <v>1</v>
      </c>
      <c r="N362" s="140" t="s">
        <v>43</v>
      </c>
      <c r="P362" s="141">
        <f t="shared" si="21"/>
        <v>0</v>
      </c>
      <c r="Q362" s="141">
        <v>0</v>
      </c>
      <c r="R362" s="141">
        <f t="shared" si="22"/>
        <v>0</v>
      </c>
      <c r="S362" s="141">
        <v>0</v>
      </c>
      <c r="T362" s="142">
        <f t="shared" si="23"/>
        <v>0</v>
      </c>
      <c r="AR362" s="143" t="s">
        <v>183</v>
      </c>
      <c r="AT362" s="143" t="s">
        <v>178</v>
      </c>
      <c r="AU362" s="143" t="s">
        <v>86</v>
      </c>
      <c r="AY362" s="17" t="s">
        <v>176</v>
      </c>
      <c r="BE362" s="144">
        <f t="shared" si="24"/>
        <v>0</v>
      </c>
      <c r="BF362" s="144">
        <f t="shared" si="25"/>
        <v>0</v>
      </c>
      <c r="BG362" s="144">
        <f t="shared" si="26"/>
        <v>0</v>
      </c>
      <c r="BH362" s="144">
        <f t="shared" si="27"/>
        <v>0</v>
      </c>
      <c r="BI362" s="144">
        <f t="shared" si="28"/>
        <v>0</v>
      </c>
      <c r="BJ362" s="17" t="s">
        <v>86</v>
      </c>
      <c r="BK362" s="144">
        <f t="shared" si="29"/>
        <v>0</v>
      </c>
      <c r="BL362" s="17" t="s">
        <v>183</v>
      </c>
      <c r="BM362" s="143" t="s">
        <v>2102</v>
      </c>
    </row>
    <row r="363" spans="2:65" s="1" customFormat="1" ht="24.2" customHeight="1">
      <c r="B363" s="32"/>
      <c r="C363" s="132" t="s">
        <v>1224</v>
      </c>
      <c r="D363" s="132" t="s">
        <v>178</v>
      </c>
      <c r="E363" s="133" t="s">
        <v>7218</v>
      </c>
      <c r="F363" s="134" t="s">
        <v>7219</v>
      </c>
      <c r="G363" s="135" t="s">
        <v>4983</v>
      </c>
      <c r="H363" s="136">
        <v>4</v>
      </c>
      <c r="I363" s="137"/>
      <c r="J363" s="138">
        <f t="shared" si="20"/>
        <v>0</v>
      </c>
      <c r="K363" s="134" t="s">
        <v>1</v>
      </c>
      <c r="L363" s="32"/>
      <c r="M363" s="139" t="s">
        <v>1</v>
      </c>
      <c r="N363" s="140" t="s">
        <v>43</v>
      </c>
      <c r="P363" s="141">
        <f t="shared" si="21"/>
        <v>0</v>
      </c>
      <c r="Q363" s="141">
        <v>0</v>
      </c>
      <c r="R363" s="141">
        <f t="shared" si="22"/>
        <v>0</v>
      </c>
      <c r="S363" s="141">
        <v>0</v>
      </c>
      <c r="T363" s="142">
        <f t="shared" si="23"/>
        <v>0</v>
      </c>
      <c r="AR363" s="143" t="s">
        <v>183</v>
      </c>
      <c r="AT363" s="143" t="s">
        <v>178</v>
      </c>
      <c r="AU363" s="143" t="s">
        <v>86</v>
      </c>
      <c r="AY363" s="17" t="s">
        <v>176</v>
      </c>
      <c r="BE363" s="144">
        <f t="shared" si="24"/>
        <v>0</v>
      </c>
      <c r="BF363" s="144">
        <f t="shared" si="25"/>
        <v>0</v>
      </c>
      <c r="BG363" s="144">
        <f t="shared" si="26"/>
        <v>0</v>
      </c>
      <c r="BH363" s="144">
        <f t="shared" si="27"/>
        <v>0</v>
      </c>
      <c r="BI363" s="144">
        <f t="shared" si="28"/>
        <v>0</v>
      </c>
      <c r="BJ363" s="17" t="s">
        <v>86</v>
      </c>
      <c r="BK363" s="144">
        <f t="shared" si="29"/>
        <v>0</v>
      </c>
      <c r="BL363" s="17" t="s">
        <v>183</v>
      </c>
      <c r="BM363" s="143" t="s">
        <v>2111</v>
      </c>
    </row>
    <row r="364" spans="2:65" s="1" customFormat="1" ht="24.2" customHeight="1">
      <c r="B364" s="32"/>
      <c r="C364" s="132" t="s">
        <v>1248</v>
      </c>
      <c r="D364" s="132" t="s">
        <v>178</v>
      </c>
      <c r="E364" s="133" t="s">
        <v>7220</v>
      </c>
      <c r="F364" s="134" t="s">
        <v>7221</v>
      </c>
      <c r="G364" s="135" t="s">
        <v>4983</v>
      </c>
      <c r="H364" s="136">
        <v>2</v>
      </c>
      <c r="I364" s="137"/>
      <c r="J364" s="138">
        <f t="shared" si="20"/>
        <v>0</v>
      </c>
      <c r="K364" s="134" t="s">
        <v>1</v>
      </c>
      <c r="L364" s="32"/>
      <c r="M364" s="139" t="s">
        <v>1</v>
      </c>
      <c r="N364" s="140" t="s">
        <v>43</v>
      </c>
      <c r="P364" s="141">
        <f t="shared" si="21"/>
        <v>0</v>
      </c>
      <c r="Q364" s="141">
        <v>0</v>
      </c>
      <c r="R364" s="141">
        <f t="shared" si="22"/>
        <v>0</v>
      </c>
      <c r="S364" s="141">
        <v>0</v>
      </c>
      <c r="T364" s="142">
        <f t="shared" si="23"/>
        <v>0</v>
      </c>
      <c r="AR364" s="143" t="s">
        <v>183</v>
      </c>
      <c r="AT364" s="143" t="s">
        <v>178</v>
      </c>
      <c r="AU364" s="143" t="s">
        <v>86</v>
      </c>
      <c r="AY364" s="17" t="s">
        <v>176</v>
      </c>
      <c r="BE364" s="144">
        <f t="shared" si="24"/>
        <v>0</v>
      </c>
      <c r="BF364" s="144">
        <f t="shared" si="25"/>
        <v>0</v>
      </c>
      <c r="BG364" s="144">
        <f t="shared" si="26"/>
        <v>0</v>
      </c>
      <c r="BH364" s="144">
        <f t="shared" si="27"/>
        <v>0</v>
      </c>
      <c r="BI364" s="144">
        <f t="shared" si="28"/>
        <v>0</v>
      </c>
      <c r="BJ364" s="17" t="s">
        <v>86</v>
      </c>
      <c r="BK364" s="144">
        <f t="shared" si="29"/>
        <v>0</v>
      </c>
      <c r="BL364" s="17" t="s">
        <v>183</v>
      </c>
      <c r="BM364" s="143" t="s">
        <v>2151</v>
      </c>
    </row>
    <row r="365" spans="2:65" s="1" customFormat="1" ht="24.2" customHeight="1">
      <c r="B365" s="32"/>
      <c r="C365" s="132" t="s">
        <v>1252</v>
      </c>
      <c r="D365" s="132" t="s">
        <v>178</v>
      </c>
      <c r="E365" s="133" t="s">
        <v>7222</v>
      </c>
      <c r="F365" s="134" t="s">
        <v>7223</v>
      </c>
      <c r="G365" s="135" t="s">
        <v>4983</v>
      </c>
      <c r="H365" s="136">
        <v>10</v>
      </c>
      <c r="I365" s="137"/>
      <c r="J365" s="138">
        <f t="shared" si="20"/>
        <v>0</v>
      </c>
      <c r="K365" s="134" t="s">
        <v>1</v>
      </c>
      <c r="L365" s="32"/>
      <c r="M365" s="139" t="s">
        <v>1</v>
      </c>
      <c r="N365" s="140" t="s">
        <v>43</v>
      </c>
      <c r="P365" s="141">
        <f t="shared" si="21"/>
        <v>0</v>
      </c>
      <c r="Q365" s="141">
        <v>0</v>
      </c>
      <c r="R365" s="141">
        <f t="shared" si="22"/>
        <v>0</v>
      </c>
      <c r="S365" s="141">
        <v>0</v>
      </c>
      <c r="T365" s="142">
        <f t="shared" si="23"/>
        <v>0</v>
      </c>
      <c r="AR365" s="143" t="s">
        <v>183</v>
      </c>
      <c r="AT365" s="143" t="s">
        <v>178</v>
      </c>
      <c r="AU365" s="143" t="s">
        <v>86</v>
      </c>
      <c r="AY365" s="17" t="s">
        <v>176</v>
      </c>
      <c r="BE365" s="144">
        <f t="shared" si="24"/>
        <v>0</v>
      </c>
      <c r="BF365" s="144">
        <f t="shared" si="25"/>
        <v>0</v>
      </c>
      <c r="BG365" s="144">
        <f t="shared" si="26"/>
        <v>0</v>
      </c>
      <c r="BH365" s="144">
        <f t="shared" si="27"/>
        <v>0</v>
      </c>
      <c r="BI365" s="144">
        <f t="shared" si="28"/>
        <v>0</v>
      </c>
      <c r="BJ365" s="17" t="s">
        <v>86</v>
      </c>
      <c r="BK365" s="144">
        <f t="shared" si="29"/>
        <v>0</v>
      </c>
      <c r="BL365" s="17" t="s">
        <v>183</v>
      </c>
      <c r="BM365" s="143" t="s">
        <v>2159</v>
      </c>
    </row>
    <row r="366" spans="2:65" s="1" customFormat="1" ht="24.2" customHeight="1">
      <c r="B366" s="32"/>
      <c r="C366" s="132" t="s">
        <v>1259</v>
      </c>
      <c r="D366" s="132" t="s">
        <v>178</v>
      </c>
      <c r="E366" s="133" t="s">
        <v>7224</v>
      </c>
      <c r="F366" s="134" t="s">
        <v>7225</v>
      </c>
      <c r="G366" s="135" t="s">
        <v>4983</v>
      </c>
      <c r="H366" s="136">
        <v>1</v>
      </c>
      <c r="I366" s="137"/>
      <c r="J366" s="138">
        <f t="shared" si="20"/>
        <v>0</v>
      </c>
      <c r="K366" s="134" t="s">
        <v>1</v>
      </c>
      <c r="L366" s="32"/>
      <c r="M366" s="139" t="s">
        <v>1</v>
      </c>
      <c r="N366" s="140" t="s">
        <v>43</v>
      </c>
      <c r="P366" s="141">
        <f t="shared" si="21"/>
        <v>0</v>
      </c>
      <c r="Q366" s="141">
        <v>0</v>
      </c>
      <c r="R366" s="141">
        <f t="shared" si="22"/>
        <v>0</v>
      </c>
      <c r="S366" s="141">
        <v>0</v>
      </c>
      <c r="T366" s="142">
        <f t="shared" si="23"/>
        <v>0</v>
      </c>
      <c r="AR366" s="143" t="s">
        <v>183</v>
      </c>
      <c r="AT366" s="143" t="s">
        <v>178</v>
      </c>
      <c r="AU366" s="143" t="s">
        <v>86</v>
      </c>
      <c r="AY366" s="17" t="s">
        <v>176</v>
      </c>
      <c r="BE366" s="144">
        <f t="shared" si="24"/>
        <v>0</v>
      </c>
      <c r="BF366" s="144">
        <f t="shared" si="25"/>
        <v>0</v>
      </c>
      <c r="BG366" s="144">
        <f t="shared" si="26"/>
        <v>0</v>
      </c>
      <c r="BH366" s="144">
        <f t="shared" si="27"/>
        <v>0</v>
      </c>
      <c r="BI366" s="144">
        <f t="shared" si="28"/>
        <v>0</v>
      </c>
      <c r="BJ366" s="17" t="s">
        <v>86</v>
      </c>
      <c r="BK366" s="144">
        <f t="shared" si="29"/>
        <v>0</v>
      </c>
      <c r="BL366" s="17" t="s">
        <v>183</v>
      </c>
      <c r="BM366" s="143" t="s">
        <v>2168</v>
      </c>
    </row>
    <row r="367" spans="2:65" s="1" customFormat="1" ht="24.2" customHeight="1">
      <c r="B367" s="32"/>
      <c r="C367" s="132" t="s">
        <v>1263</v>
      </c>
      <c r="D367" s="132" t="s">
        <v>178</v>
      </c>
      <c r="E367" s="133" t="s">
        <v>7226</v>
      </c>
      <c r="F367" s="134" t="s">
        <v>7227</v>
      </c>
      <c r="G367" s="135" t="s">
        <v>4983</v>
      </c>
      <c r="H367" s="136">
        <v>2</v>
      </c>
      <c r="I367" s="137"/>
      <c r="J367" s="138">
        <f t="shared" si="20"/>
        <v>0</v>
      </c>
      <c r="K367" s="134" t="s">
        <v>1</v>
      </c>
      <c r="L367" s="32"/>
      <c r="M367" s="139" t="s">
        <v>1</v>
      </c>
      <c r="N367" s="140" t="s">
        <v>43</v>
      </c>
      <c r="P367" s="141">
        <f t="shared" si="21"/>
        <v>0</v>
      </c>
      <c r="Q367" s="141">
        <v>0</v>
      </c>
      <c r="R367" s="141">
        <f t="shared" si="22"/>
        <v>0</v>
      </c>
      <c r="S367" s="141">
        <v>0</v>
      </c>
      <c r="T367" s="142">
        <f t="shared" si="23"/>
        <v>0</v>
      </c>
      <c r="AR367" s="143" t="s">
        <v>183</v>
      </c>
      <c r="AT367" s="143" t="s">
        <v>178</v>
      </c>
      <c r="AU367" s="143" t="s">
        <v>86</v>
      </c>
      <c r="AY367" s="17" t="s">
        <v>176</v>
      </c>
      <c r="BE367" s="144">
        <f t="shared" si="24"/>
        <v>0</v>
      </c>
      <c r="BF367" s="144">
        <f t="shared" si="25"/>
        <v>0</v>
      </c>
      <c r="BG367" s="144">
        <f t="shared" si="26"/>
        <v>0</v>
      </c>
      <c r="BH367" s="144">
        <f t="shared" si="27"/>
        <v>0</v>
      </c>
      <c r="BI367" s="144">
        <f t="shared" si="28"/>
        <v>0</v>
      </c>
      <c r="BJ367" s="17" t="s">
        <v>86</v>
      </c>
      <c r="BK367" s="144">
        <f t="shared" si="29"/>
        <v>0</v>
      </c>
      <c r="BL367" s="17" t="s">
        <v>183</v>
      </c>
      <c r="BM367" s="143" t="s">
        <v>2179</v>
      </c>
    </row>
    <row r="368" spans="2:65" s="1" customFormat="1" ht="24.2" customHeight="1">
      <c r="B368" s="32"/>
      <c r="C368" s="132" t="s">
        <v>1269</v>
      </c>
      <c r="D368" s="132" t="s">
        <v>178</v>
      </c>
      <c r="E368" s="133" t="s">
        <v>7228</v>
      </c>
      <c r="F368" s="134" t="s">
        <v>7229</v>
      </c>
      <c r="G368" s="135" t="s">
        <v>4983</v>
      </c>
      <c r="H368" s="136">
        <v>42</v>
      </c>
      <c r="I368" s="137"/>
      <c r="J368" s="138">
        <f t="shared" si="20"/>
        <v>0</v>
      </c>
      <c r="K368" s="134" t="s">
        <v>1</v>
      </c>
      <c r="L368" s="32"/>
      <c r="M368" s="139" t="s">
        <v>1</v>
      </c>
      <c r="N368" s="140" t="s">
        <v>43</v>
      </c>
      <c r="P368" s="141">
        <f t="shared" si="21"/>
        <v>0</v>
      </c>
      <c r="Q368" s="141">
        <v>0</v>
      </c>
      <c r="R368" s="141">
        <f t="shared" si="22"/>
        <v>0</v>
      </c>
      <c r="S368" s="141">
        <v>0</v>
      </c>
      <c r="T368" s="142">
        <f t="shared" si="23"/>
        <v>0</v>
      </c>
      <c r="AR368" s="143" t="s">
        <v>183</v>
      </c>
      <c r="AT368" s="143" t="s">
        <v>178</v>
      </c>
      <c r="AU368" s="143" t="s">
        <v>86</v>
      </c>
      <c r="AY368" s="17" t="s">
        <v>176</v>
      </c>
      <c r="BE368" s="144">
        <f t="shared" si="24"/>
        <v>0</v>
      </c>
      <c r="BF368" s="144">
        <f t="shared" si="25"/>
        <v>0</v>
      </c>
      <c r="BG368" s="144">
        <f t="shared" si="26"/>
        <v>0</v>
      </c>
      <c r="BH368" s="144">
        <f t="shared" si="27"/>
        <v>0</v>
      </c>
      <c r="BI368" s="144">
        <f t="shared" si="28"/>
        <v>0</v>
      </c>
      <c r="BJ368" s="17" t="s">
        <v>86</v>
      </c>
      <c r="BK368" s="144">
        <f t="shared" si="29"/>
        <v>0</v>
      </c>
      <c r="BL368" s="17" t="s">
        <v>183</v>
      </c>
      <c r="BM368" s="143" t="s">
        <v>2187</v>
      </c>
    </row>
    <row r="369" spans="2:65" s="1" customFormat="1" ht="24.2" customHeight="1">
      <c r="B369" s="32"/>
      <c r="C369" s="132" t="s">
        <v>1273</v>
      </c>
      <c r="D369" s="132" t="s">
        <v>178</v>
      </c>
      <c r="E369" s="133" t="s">
        <v>7230</v>
      </c>
      <c r="F369" s="134" t="s">
        <v>7231</v>
      </c>
      <c r="G369" s="135" t="s">
        <v>4983</v>
      </c>
      <c r="H369" s="136">
        <v>20</v>
      </c>
      <c r="I369" s="137"/>
      <c r="J369" s="138">
        <f t="shared" si="20"/>
        <v>0</v>
      </c>
      <c r="K369" s="134" t="s">
        <v>1</v>
      </c>
      <c r="L369" s="32"/>
      <c r="M369" s="139" t="s">
        <v>1</v>
      </c>
      <c r="N369" s="140" t="s">
        <v>43</v>
      </c>
      <c r="P369" s="141">
        <f t="shared" si="21"/>
        <v>0</v>
      </c>
      <c r="Q369" s="141">
        <v>0</v>
      </c>
      <c r="R369" s="141">
        <f t="shared" si="22"/>
        <v>0</v>
      </c>
      <c r="S369" s="141">
        <v>0</v>
      </c>
      <c r="T369" s="142">
        <f t="shared" si="23"/>
        <v>0</v>
      </c>
      <c r="AR369" s="143" t="s">
        <v>183</v>
      </c>
      <c r="AT369" s="143" t="s">
        <v>178</v>
      </c>
      <c r="AU369" s="143" t="s">
        <v>86</v>
      </c>
      <c r="AY369" s="17" t="s">
        <v>176</v>
      </c>
      <c r="BE369" s="144">
        <f t="shared" si="24"/>
        <v>0</v>
      </c>
      <c r="BF369" s="144">
        <f t="shared" si="25"/>
        <v>0</v>
      </c>
      <c r="BG369" s="144">
        <f t="shared" si="26"/>
        <v>0</v>
      </c>
      <c r="BH369" s="144">
        <f t="shared" si="27"/>
        <v>0</v>
      </c>
      <c r="BI369" s="144">
        <f t="shared" si="28"/>
        <v>0</v>
      </c>
      <c r="BJ369" s="17" t="s">
        <v>86</v>
      </c>
      <c r="BK369" s="144">
        <f t="shared" si="29"/>
        <v>0</v>
      </c>
      <c r="BL369" s="17" t="s">
        <v>183</v>
      </c>
      <c r="BM369" s="143" t="s">
        <v>2197</v>
      </c>
    </row>
    <row r="370" spans="2:65" s="1" customFormat="1" ht="24.2" customHeight="1">
      <c r="B370" s="32"/>
      <c r="C370" s="132" t="s">
        <v>1279</v>
      </c>
      <c r="D370" s="132" t="s">
        <v>178</v>
      </c>
      <c r="E370" s="133" t="s">
        <v>7232</v>
      </c>
      <c r="F370" s="134" t="s">
        <v>7233</v>
      </c>
      <c r="G370" s="135" t="s">
        <v>4983</v>
      </c>
      <c r="H370" s="136">
        <v>6</v>
      </c>
      <c r="I370" s="137"/>
      <c r="J370" s="138">
        <f t="shared" si="20"/>
        <v>0</v>
      </c>
      <c r="K370" s="134" t="s">
        <v>1</v>
      </c>
      <c r="L370" s="32"/>
      <c r="M370" s="139" t="s">
        <v>1</v>
      </c>
      <c r="N370" s="140" t="s">
        <v>43</v>
      </c>
      <c r="P370" s="141">
        <f t="shared" si="21"/>
        <v>0</v>
      </c>
      <c r="Q370" s="141">
        <v>0</v>
      </c>
      <c r="R370" s="141">
        <f t="shared" si="22"/>
        <v>0</v>
      </c>
      <c r="S370" s="141">
        <v>0</v>
      </c>
      <c r="T370" s="142">
        <f t="shared" si="23"/>
        <v>0</v>
      </c>
      <c r="AR370" s="143" t="s">
        <v>183</v>
      </c>
      <c r="AT370" s="143" t="s">
        <v>178</v>
      </c>
      <c r="AU370" s="143" t="s">
        <v>86</v>
      </c>
      <c r="AY370" s="17" t="s">
        <v>176</v>
      </c>
      <c r="BE370" s="144">
        <f t="shared" si="24"/>
        <v>0</v>
      </c>
      <c r="BF370" s="144">
        <f t="shared" si="25"/>
        <v>0</v>
      </c>
      <c r="BG370" s="144">
        <f t="shared" si="26"/>
        <v>0</v>
      </c>
      <c r="BH370" s="144">
        <f t="shared" si="27"/>
        <v>0</v>
      </c>
      <c r="BI370" s="144">
        <f t="shared" si="28"/>
        <v>0</v>
      </c>
      <c r="BJ370" s="17" t="s">
        <v>86</v>
      </c>
      <c r="BK370" s="144">
        <f t="shared" si="29"/>
        <v>0</v>
      </c>
      <c r="BL370" s="17" t="s">
        <v>183</v>
      </c>
      <c r="BM370" s="143" t="s">
        <v>2206</v>
      </c>
    </row>
    <row r="371" spans="2:65" s="1" customFormat="1" ht="68.25">
      <c r="B371" s="32"/>
      <c r="D371" s="146" t="s">
        <v>234</v>
      </c>
      <c r="F371" s="173" t="s">
        <v>7234</v>
      </c>
      <c r="I371" s="174"/>
      <c r="L371" s="32"/>
      <c r="M371" s="175"/>
      <c r="T371" s="56"/>
      <c r="AT371" s="17" t="s">
        <v>234</v>
      </c>
      <c r="AU371" s="17" t="s">
        <v>86</v>
      </c>
    </row>
    <row r="372" spans="2:65" s="1" customFormat="1" ht="24.2" customHeight="1">
      <c r="B372" s="32"/>
      <c r="C372" s="132" t="s">
        <v>1283</v>
      </c>
      <c r="D372" s="132" t="s">
        <v>178</v>
      </c>
      <c r="E372" s="133" t="s">
        <v>7235</v>
      </c>
      <c r="F372" s="134" t="s">
        <v>6949</v>
      </c>
      <c r="G372" s="135" t="s">
        <v>4983</v>
      </c>
      <c r="H372" s="136">
        <v>2</v>
      </c>
      <c r="I372" s="137"/>
      <c r="J372" s="138">
        <f>ROUND(I372*H372,2)</f>
        <v>0</v>
      </c>
      <c r="K372" s="134" t="s">
        <v>1</v>
      </c>
      <c r="L372" s="32"/>
      <c r="M372" s="139" t="s">
        <v>1</v>
      </c>
      <c r="N372" s="140" t="s">
        <v>43</v>
      </c>
      <c r="P372" s="141">
        <f>O372*H372</f>
        <v>0</v>
      </c>
      <c r="Q372" s="141">
        <v>0</v>
      </c>
      <c r="R372" s="141">
        <f>Q372*H372</f>
        <v>0</v>
      </c>
      <c r="S372" s="141">
        <v>0</v>
      </c>
      <c r="T372" s="142">
        <f>S372*H372</f>
        <v>0</v>
      </c>
      <c r="AR372" s="143" t="s">
        <v>183</v>
      </c>
      <c r="AT372" s="143" t="s">
        <v>178</v>
      </c>
      <c r="AU372" s="143" t="s">
        <v>86</v>
      </c>
      <c r="AY372" s="17" t="s">
        <v>176</v>
      </c>
      <c r="BE372" s="144">
        <f>IF(N372="základní",J372,0)</f>
        <v>0</v>
      </c>
      <c r="BF372" s="144">
        <f>IF(N372="snížená",J372,0)</f>
        <v>0</v>
      </c>
      <c r="BG372" s="144">
        <f>IF(N372="zákl. přenesená",J372,0)</f>
        <v>0</v>
      </c>
      <c r="BH372" s="144">
        <f>IF(N372="sníž. přenesená",J372,0)</f>
        <v>0</v>
      </c>
      <c r="BI372" s="144">
        <f>IF(N372="nulová",J372,0)</f>
        <v>0</v>
      </c>
      <c r="BJ372" s="17" t="s">
        <v>86</v>
      </c>
      <c r="BK372" s="144">
        <f>ROUND(I372*H372,2)</f>
        <v>0</v>
      </c>
      <c r="BL372" s="17" t="s">
        <v>183</v>
      </c>
      <c r="BM372" s="143" t="s">
        <v>2219</v>
      </c>
    </row>
    <row r="373" spans="2:65" s="1" customFormat="1" ht="58.5">
      <c r="B373" s="32"/>
      <c r="D373" s="146" t="s">
        <v>234</v>
      </c>
      <c r="F373" s="173" t="s">
        <v>6951</v>
      </c>
      <c r="I373" s="174"/>
      <c r="L373" s="32"/>
      <c r="M373" s="175"/>
      <c r="T373" s="56"/>
      <c r="AT373" s="17" t="s">
        <v>234</v>
      </c>
      <c r="AU373" s="17" t="s">
        <v>86</v>
      </c>
    </row>
    <row r="374" spans="2:65" s="1" customFormat="1" ht="24.2" customHeight="1">
      <c r="B374" s="32"/>
      <c r="C374" s="132" t="s">
        <v>1287</v>
      </c>
      <c r="D374" s="132" t="s">
        <v>178</v>
      </c>
      <c r="E374" s="133" t="s">
        <v>7236</v>
      </c>
      <c r="F374" s="134" t="s">
        <v>6953</v>
      </c>
      <c r="G374" s="135" t="s">
        <v>4983</v>
      </c>
      <c r="H374" s="136">
        <v>72</v>
      </c>
      <c r="I374" s="137"/>
      <c r="J374" s="138">
        <f>ROUND(I374*H374,2)</f>
        <v>0</v>
      </c>
      <c r="K374" s="134" t="s">
        <v>1</v>
      </c>
      <c r="L374" s="32"/>
      <c r="M374" s="139" t="s">
        <v>1</v>
      </c>
      <c r="N374" s="140" t="s">
        <v>43</v>
      </c>
      <c r="P374" s="141">
        <f>O374*H374</f>
        <v>0</v>
      </c>
      <c r="Q374" s="141">
        <v>0</v>
      </c>
      <c r="R374" s="141">
        <f>Q374*H374</f>
        <v>0</v>
      </c>
      <c r="S374" s="141">
        <v>0</v>
      </c>
      <c r="T374" s="142">
        <f>S374*H374</f>
        <v>0</v>
      </c>
      <c r="AR374" s="143" t="s">
        <v>183</v>
      </c>
      <c r="AT374" s="143" t="s">
        <v>178</v>
      </c>
      <c r="AU374" s="143" t="s">
        <v>86</v>
      </c>
      <c r="AY374" s="17" t="s">
        <v>176</v>
      </c>
      <c r="BE374" s="144">
        <f>IF(N374="základní",J374,0)</f>
        <v>0</v>
      </c>
      <c r="BF374" s="144">
        <f>IF(N374="snížená",J374,0)</f>
        <v>0</v>
      </c>
      <c r="BG374" s="144">
        <f>IF(N374="zákl. přenesená",J374,0)</f>
        <v>0</v>
      </c>
      <c r="BH374" s="144">
        <f>IF(N374="sníž. přenesená",J374,0)</f>
        <v>0</v>
      </c>
      <c r="BI374" s="144">
        <f>IF(N374="nulová",J374,0)</f>
        <v>0</v>
      </c>
      <c r="BJ374" s="17" t="s">
        <v>86</v>
      </c>
      <c r="BK374" s="144">
        <f>ROUND(I374*H374,2)</f>
        <v>0</v>
      </c>
      <c r="BL374" s="17" t="s">
        <v>183</v>
      </c>
      <c r="BM374" s="143" t="s">
        <v>2229</v>
      </c>
    </row>
    <row r="375" spans="2:65" s="1" customFormat="1" ht="58.5">
      <c r="B375" s="32"/>
      <c r="D375" s="146" t="s">
        <v>234</v>
      </c>
      <c r="F375" s="173" t="s">
        <v>6955</v>
      </c>
      <c r="I375" s="174"/>
      <c r="L375" s="32"/>
      <c r="M375" s="175"/>
      <c r="T375" s="56"/>
      <c r="AT375" s="17" t="s">
        <v>234</v>
      </c>
      <c r="AU375" s="17" t="s">
        <v>86</v>
      </c>
    </row>
    <row r="376" spans="2:65" s="1" customFormat="1" ht="24.2" customHeight="1">
      <c r="B376" s="32"/>
      <c r="C376" s="132" t="s">
        <v>1291</v>
      </c>
      <c r="D376" s="132" t="s">
        <v>178</v>
      </c>
      <c r="E376" s="133" t="s">
        <v>7237</v>
      </c>
      <c r="F376" s="134" t="s">
        <v>7238</v>
      </c>
      <c r="G376" s="135" t="s">
        <v>4983</v>
      </c>
      <c r="H376" s="136">
        <v>42</v>
      </c>
      <c r="I376" s="137"/>
      <c r="J376" s="138">
        <f>ROUND(I376*H376,2)</f>
        <v>0</v>
      </c>
      <c r="K376" s="134" t="s">
        <v>1</v>
      </c>
      <c r="L376" s="32"/>
      <c r="M376" s="139" t="s">
        <v>1</v>
      </c>
      <c r="N376" s="140" t="s">
        <v>43</v>
      </c>
      <c r="P376" s="141">
        <f>O376*H376</f>
        <v>0</v>
      </c>
      <c r="Q376" s="141">
        <v>0</v>
      </c>
      <c r="R376" s="141">
        <f>Q376*H376</f>
        <v>0</v>
      </c>
      <c r="S376" s="141">
        <v>0</v>
      </c>
      <c r="T376" s="142">
        <f>S376*H376</f>
        <v>0</v>
      </c>
      <c r="AR376" s="143" t="s">
        <v>183</v>
      </c>
      <c r="AT376" s="143" t="s">
        <v>178</v>
      </c>
      <c r="AU376" s="143" t="s">
        <v>86</v>
      </c>
      <c r="AY376" s="17" t="s">
        <v>176</v>
      </c>
      <c r="BE376" s="144">
        <f>IF(N376="základní",J376,0)</f>
        <v>0</v>
      </c>
      <c r="BF376" s="144">
        <f>IF(N376="snížená",J376,0)</f>
        <v>0</v>
      </c>
      <c r="BG376" s="144">
        <f>IF(N376="zákl. přenesená",J376,0)</f>
        <v>0</v>
      </c>
      <c r="BH376" s="144">
        <f>IF(N376="sníž. přenesená",J376,0)</f>
        <v>0</v>
      </c>
      <c r="BI376" s="144">
        <f>IF(N376="nulová",J376,0)</f>
        <v>0</v>
      </c>
      <c r="BJ376" s="17" t="s">
        <v>86</v>
      </c>
      <c r="BK376" s="144">
        <f>ROUND(I376*H376,2)</f>
        <v>0</v>
      </c>
      <c r="BL376" s="17" t="s">
        <v>183</v>
      </c>
      <c r="BM376" s="143" t="s">
        <v>2240</v>
      </c>
    </row>
    <row r="377" spans="2:65" s="1" customFormat="1" ht="58.5">
      <c r="B377" s="32"/>
      <c r="D377" s="146" t="s">
        <v>234</v>
      </c>
      <c r="F377" s="173" t="s">
        <v>7239</v>
      </c>
      <c r="I377" s="174"/>
      <c r="L377" s="32"/>
      <c r="M377" s="175"/>
      <c r="T377" s="56"/>
      <c r="AT377" s="17" t="s">
        <v>234</v>
      </c>
      <c r="AU377" s="17" t="s">
        <v>86</v>
      </c>
    </row>
    <row r="378" spans="2:65" s="1" customFormat="1" ht="24.2" customHeight="1">
      <c r="B378" s="32"/>
      <c r="C378" s="132" t="s">
        <v>295</v>
      </c>
      <c r="D378" s="132" t="s">
        <v>178</v>
      </c>
      <c r="E378" s="133" t="s">
        <v>7240</v>
      </c>
      <c r="F378" s="134" t="s">
        <v>7241</v>
      </c>
      <c r="G378" s="135" t="s">
        <v>298</v>
      </c>
      <c r="H378" s="136">
        <v>186</v>
      </c>
      <c r="I378" s="137"/>
      <c r="J378" s="138">
        <f t="shared" ref="J378:J385" si="30">ROUND(I378*H378,2)</f>
        <v>0</v>
      </c>
      <c r="K378" s="134" t="s">
        <v>1</v>
      </c>
      <c r="L378" s="32"/>
      <c r="M378" s="139" t="s">
        <v>1</v>
      </c>
      <c r="N378" s="140" t="s">
        <v>43</v>
      </c>
      <c r="P378" s="141">
        <f t="shared" ref="P378:P385" si="31">O378*H378</f>
        <v>0</v>
      </c>
      <c r="Q378" s="141">
        <v>0</v>
      </c>
      <c r="R378" s="141">
        <f t="shared" ref="R378:R385" si="32">Q378*H378</f>
        <v>0</v>
      </c>
      <c r="S378" s="141">
        <v>0</v>
      </c>
      <c r="T378" s="142">
        <f t="shared" ref="T378:T385" si="33">S378*H378</f>
        <v>0</v>
      </c>
      <c r="AR378" s="143" t="s">
        <v>183</v>
      </c>
      <c r="AT378" s="143" t="s">
        <v>178</v>
      </c>
      <c r="AU378" s="143" t="s">
        <v>86</v>
      </c>
      <c r="AY378" s="17" t="s">
        <v>176</v>
      </c>
      <c r="BE378" s="144">
        <f t="shared" ref="BE378:BE385" si="34">IF(N378="základní",J378,0)</f>
        <v>0</v>
      </c>
      <c r="BF378" s="144">
        <f t="shared" ref="BF378:BF385" si="35">IF(N378="snížená",J378,0)</f>
        <v>0</v>
      </c>
      <c r="BG378" s="144">
        <f t="shared" ref="BG378:BG385" si="36">IF(N378="zákl. přenesená",J378,0)</f>
        <v>0</v>
      </c>
      <c r="BH378" s="144">
        <f t="shared" ref="BH378:BH385" si="37">IF(N378="sníž. přenesená",J378,0)</f>
        <v>0</v>
      </c>
      <c r="BI378" s="144">
        <f t="shared" ref="BI378:BI385" si="38">IF(N378="nulová",J378,0)</f>
        <v>0</v>
      </c>
      <c r="BJ378" s="17" t="s">
        <v>86</v>
      </c>
      <c r="BK378" s="144">
        <f t="shared" ref="BK378:BK385" si="39">ROUND(I378*H378,2)</f>
        <v>0</v>
      </c>
      <c r="BL378" s="17" t="s">
        <v>183</v>
      </c>
      <c r="BM378" s="143" t="s">
        <v>2256</v>
      </c>
    </row>
    <row r="379" spans="2:65" s="1" customFormat="1" ht="24.2" customHeight="1">
      <c r="B379" s="32"/>
      <c r="C379" s="132" t="s">
        <v>1300</v>
      </c>
      <c r="D379" s="132" t="s">
        <v>178</v>
      </c>
      <c r="E379" s="133" t="s">
        <v>7242</v>
      </c>
      <c r="F379" s="134" t="s">
        <v>7241</v>
      </c>
      <c r="G379" s="135" t="s">
        <v>298</v>
      </c>
      <c r="H379" s="136">
        <v>86</v>
      </c>
      <c r="I379" s="137"/>
      <c r="J379" s="138">
        <f t="shared" si="30"/>
        <v>0</v>
      </c>
      <c r="K379" s="134" t="s">
        <v>1</v>
      </c>
      <c r="L379" s="32"/>
      <c r="M379" s="139" t="s">
        <v>1</v>
      </c>
      <c r="N379" s="140" t="s">
        <v>43</v>
      </c>
      <c r="P379" s="141">
        <f t="shared" si="31"/>
        <v>0</v>
      </c>
      <c r="Q379" s="141">
        <v>0</v>
      </c>
      <c r="R379" s="141">
        <f t="shared" si="32"/>
        <v>0</v>
      </c>
      <c r="S379" s="141">
        <v>0</v>
      </c>
      <c r="T379" s="142">
        <f t="shared" si="33"/>
        <v>0</v>
      </c>
      <c r="AR379" s="143" t="s">
        <v>183</v>
      </c>
      <c r="AT379" s="143" t="s">
        <v>178</v>
      </c>
      <c r="AU379" s="143" t="s">
        <v>86</v>
      </c>
      <c r="AY379" s="17" t="s">
        <v>176</v>
      </c>
      <c r="BE379" s="144">
        <f t="shared" si="34"/>
        <v>0</v>
      </c>
      <c r="BF379" s="144">
        <f t="shared" si="35"/>
        <v>0</v>
      </c>
      <c r="BG379" s="144">
        <f t="shared" si="36"/>
        <v>0</v>
      </c>
      <c r="BH379" s="144">
        <f t="shared" si="37"/>
        <v>0</v>
      </c>
      <c r="BI379" s="144">
        <f t="shared" si="38"/>
        <v>0</v>
      </c>
      <c r="BJ379" s="17" t="s">
        <v>86</v>
      </c>
      <c r="BK379" s="144">
        <f t="shared" si="39"/>
        <v>0</v>
      </c>
      <c r="BL379" s="17" t="s">
        <v>183</v>
      </c>
      <c r="BM379" s="143" t="s">
        <v>2263</v>
      </c>
    </row>
    <row r="380" spans="2:65" s="1" customFormat="1" ht="37.9" customHeight="1">
      <c r="B380" s="32"/>
      <c r="C380" s="132" t="s">
        <v>1304</v>
      </c>
      <c r="D380" s="132" t="s">
        <v>178</v>
      </c>
      <c r="E380" s="133" t="s">
        <v>7243</v>
      </c>
      <c r="F380" s="134" t="s">
        <v>7244</v>
      </c>
      <c r="G380" s="135" t="s">
        <v>181</v>
      </c>
      <c r="H380" s="136">
        <v>2158</v>
      </c>
      <c r="I380" s="137"/>
      <c r="J380" s="138">
        <f t="shared" si="30"/>
        <v>0</v>
      </c>
      <c r="K380" s="134" t="s">
        <v>1</v>
      </c>
      <c r="L380" s="32"/>
      <c r="M380" s="139" t="s">
        <v>1</v>
      </c>
      <c r="N380" s="140" t="s">
        <v>43</v>
      </c>
      <c r="P380" s="141">
        <f t="shared" si="31"/>
        <v>0</v>
      </c>
      <c r="Q380" s="141">
        <v>0</v>
      </c>
      <c r="R380" s="141">
        <f t="shared" si="32"/>
        <v>0</v>
      </c>
      <c r="S380" s="141">
        <v>0</v>
      </c>
      <c r="T380" s="142">
        <f t="shared" si="33"/>
        <v>0</v>
      </c>
      <c r="AR380" s="143" t="s">
        <v>183</v>
      </c>
      <c r="AT380" s="143" t="s">
        <v>178</v>
      </c>
      <c r="AU380" s="143" t="s">
        <v>86</v>
      </c>
      <c r="AY380" s="17" t="s">
        <v>176</v>
      </c>
      <c r="BE380" s="144">
        <f t="shared" si="34"/>
        <v>0</v>
      </c>
      <c r="BF380" s="144">
        <f t="shared" si="35"/>
        <v>0</v>
      </c>
      <c r="BG380" s="144">
        <f t="shared" si="36"/>
        <v>0</v>
      </c>
      <c r="BH380" s="144">
        <f t="shared" si="37"/>
        <v>0</v>
      </c>
      <c r="BI380" s="144">
        <f t="shared" si="38"/>
        <v>0</v>
      </c>
      <c r="BJ380" s="17" t="s">
        <v>86</v>
      </c>
      <c r="BK380" s="144">
        <f t="shared" si="39"/>
        <v>0</v>
      </c>
      <c r="BL380" s="17" t="s">
        <v>183</v>
      </c>
      <c r="BM380" s="143" t="s">
        <v>2270</v>
      </c>
    </row>
    <row r="381" spans="2:65" s="1" customFormat="1" ht="44.25" customHeight="1">
      <c r="B381" s="32"/>
      <c r="C381" s="132" t="s">
        <v>1308</v>
      </c>
      <c r="D381" s="132" t="s">
        <v>178</v>
      </c>
      <c r="E381" s="133" t="s">
        <v>7245</v>
      </c>
      <c r="F381" s="134" t="s">
        <v>7246</v>
      </c>
      <c r="G381" s="135" t="s">
        <v>181</v>
      </c>
      <c r="H381" s="136">
        <v>578</v>
      </c>
      <c r="I381" s="137"/>
      <c r="J381" s="138">
        <f t="shared" si="30"/>
        <v>0</v>
      </c>
      <c r="K381" s="134" t="s">
        <v>1</v>
      </c>
      <c r="L381" s="32"/>
      <c r="M381" s="139" t="s">
        <v>1</v>
      </c>
      <c r="N381" s="140" t="s">
        <v>43</v>
      </c>
      <c r="P381" s="141">
        <f t="shared" si="31"/>
        <v>0</v>
      </c>
      <c r="Q381" s="141">
        <v>0</v>
      </c>
      <c r="R381" s="141">
        <f t="shared" si="32"/>
        <v>0</v>
      </c>
      <c r="S381" s="141">
        <v>0</v>
      </c>
      <c r="T381" s="142">
        <f t="shared" si="33"/>
        <v>0</v>
      </c>
      <c r="AR381" s="143" t="s">
        <v>183</v>
      </c>
      <c r="AT381" s="143" t="s">
        <v>178</v>
      </c>
      <c r="AU381" s="143" t="s">
        <v>86</v>
      </c>
      <c r="AY381" s="17" t="s">
        <v>176</v>
      </c>
      <c r="BE381" s="144">
        <f t="shared" si="34"/>
        <v>0</v>
      </c>
      <c r="BF381" s="144">
        <f t="shared" si="35"/>
        <v>0</v>
      </c>
      <c r="BG381" s="144">
        <f t="shared" si="36"/>
        <v>0</v>
      </c>
      <c r="BH381" s="144">
        <f t="shared" si="37"/>
        <v>0</v>
      </c>
      <c r="BI381" s="144">
        <f t="shared" si="38"/>
        <v>0</v>
      </c>
      <c r="BJ381" s="17" t="s">
        <v>86</v>
      </c>
      <c r="BK381" s="144">
        <f t="shared" si="39"/>
        <v>0</v>
      </c>
      <c r="BL381" s="17" t="s">
        <v>183</v>
      </c>
      <c r="BM381" s="143" t="s">
        <v>2284</v>
      </c>
    </row>
    <row r="382" spans="2:65" s="1" customFormat="1" ht="16.5" customHeight="1">
      <c r="B382" s="32"/>
      <c r="C382" s="132" t="s">
        <v>1312</v>
      </c>
      <c r="D382" s="132" t="s">
        <v>178</v>
      </c>
      <c r="E382" s="133" t="s">
        <v>7247</v>
      </c>
      <c r="F382" s="134" t="s">
        <v>7248</v>
      </c>
      <c r="G382" s="135" t="s">
        <v>4983</v>
      </c>
      <c r="H382" s="136">
        <v>1</v>
      </c>
      <c r="I382" s="137"/>
      <c r="J382" s="138">
        <f t="shared" si="30"/>
        <v>0</v>
      </c>
      <c r="K382" s="134" t="s">
        <v>1</v>
      </c>
      <c r="L382" s="32"/>
      <c r="M382" s="139" t="s">
        <v>1</v>
      </c>
      <c r="N382" s="140" t="s">
        <v>43</v>
      </c>
      <c r="P382" s="141">
        <f t="shared" si="31"/>
        <v>0</v>
      </c>
      <c r="Q382" s="141">
        <v>0</v>
      </c>
      <c r="R382" s="141">
        <f t="shared" si="32"/>
        <v>0</v>
      </c>
      <c r="S382" s="141">
        <v>0</v>
      </c>
      <c r="T382" s="142">
        <f t="shared" si="33"/>
        <v>0</v>
      </c>
      <c r="AR382" s="143" t="s">
        <v>183</v>
      </c>
      <c r="AT382" s="143" t="s">
        <v>178</v>
      </c>
      <c r="AU382" s="143" t="s">
        <v>86</v>
      </c>
      <c r="AY382" s="17" t="s">
        <v>176</v>
      </c>
      <c r="BE382" s="144">
        <f t="shared" si="34"/>
        <v>0</v>
      </c>
      <c r="BF382" s="144">
        <f t="shared" si="35"/>
        <v>0</v>
      </c>
      <c r="BG382" s="144">
        <f t="shared" si="36"/>
        <v>0</v>
      </c>
      <c r="BH382" s="144">
        <f t="shared" si="37"/>
        <v>0</v>
      </c>
      <c r="BI382" s="144">
        <f t="shared" si="38"/>
        <v>0</v>
      </c>
      <c r="BJ382" s="17" t="s">
        <v>86</v>
      </c>
      <c r="BK382" s="144">
        <f t="shared" si="39"/>
        <v>0</v>
      </c>
      <c r="BL382" s="17" t="s">
        <v>183</v>
      </c>
      <c r="BM382" s="143" t="s">
        <v>7249</v>
      </c>
    </row>
    <row r="383" spans="2:65" s="1" customFormat="1" ht="16.5" customHeight="1">
      <c r="B383" s="32"/>
      <c r="C383" s="132" t="s">
        <v>1316</v>
      </c>
      <c r="D383" s="132" t="s">
        <v>178</v>
      </c>
      <c r="E383" s="133" t="s">
        <v>7250</v>
      </c>
      <c r="F383" s="134" t="s">
        <v>6365</v>
      </c>
      <c r="G383" s="135" t="s">
        <v>4983</v>
      </c>
      <c r="H383" s="136">
        <v>1</v>
      </c>
      <c r="I383" s="137"/>
      <c r="J383" s="138">
        <f t="shared" si="30"/>
        <v>0</v>
      </c>
      <c r="K383" s="134" t="s">
        <v>1</v>
      </c>
      <c r="L383" s="32"/>
      <c r="M383" s="139" t="s">
        <v>1</v>
      </c>
      <c r="N383" s="140" t="s">
        <v>43</v>
      </c>
      <c r="P383" s="141">
        <f t="shared" si="31"/>
        <v>0</v>
      </c>
      <c r="Q383" s="141">
        <v>0</v>
      </c>
      <c r="R383" s="141">
        <f t="shared" si="32"/>
        <v>0</v>
      </c>
      <c r="S383" s="141">
        <v>0</v>
      </c>
      <c r="T383" s="142">
        <f t="shared" si="33"/>
        <v>0</v>
      </c>
      <c r="AR383" s="143" t="s">
        <v>183</v>
      </c>
      <c r="AT383" s="143" t="s">
        <v>178</v>
      </c>
      <c r="AU383" s="143" t="s">
        <v>86</v>
      </c>
      <c r="AY383" s="17" t="s">
        <v>176</v>
      </c>
      <c r="BE383" s="144">
        <f t="shared" si="34"/>
        <v>0</v>
      </c>
      <c r="BF383" s="144">
        <f t="shared" si="35"/>
        <v>0</v>
      </c>
      <c r="BG383" s="144">
        <f t="shared" si="36"/>
        <v>0</v>
      </c>
      <c r="BH383" s="144">
        <f t="shared" si="37"/>
        <v>0</v>
      </c>
      <c r="BI383" s="144">
        <f t="shared" si="38"/>
        <v>0</v>
      </c>
      <c r="BJ383" s="17" t="s">
        <v>86</v>
      </c>
      <c r="BK383" s="144">
        <f t="shared" si="39"/>
        <v>0</v>
      </c>
      <c r="BL383" s="17" t="s">
        <v>183</v>
      </c>
      <c r="BM383" s="143" t="s">
        <v>7251</v>
      </c>
    </row>
    <row r="384" spans="2:65" s="1" customFormat="1" ht="16.5" customHeight="1">
      <c r="B384" s="32"/>
      <c r="C384" s="132" t="s">
        <v>1321</v>
      </c>
      <c r="D384" s="132" t="s">
        <v>178</v>
      </c>
      <c r="E384" s="133" t="s">
        <v>7252</v>
      </c>
      <c r="F384" s="134" t="s">
        <v>7253</v>
      </c>
      <c r="G384" s="135" t="s">
        <v>4983</v>
      </c>
      <c r="H384" s="136">
        <v>1</v>
      </c>
      <c r="I384" s="137"/>
      <c r="J384" s="138">
        <f t="shared" si="30"/>
        <v>0</v>
      </c>
      <c r="K384" s="134" t="s">
        <v>1</v>
      </c>
      <c r="L384" s="32"/>
      <c r="M384" s="139" t="s">
        <v>1</v>
      </c>
      <c r="N384" s="140" t="s">
        <v>43</v>
      </c>
      <c r="P384" s="141">
        <f t="shared" si="31"/>
        <v>0</v>
      </c>
      <c r="Q384" s="141">
        <v>0</v>
      </c>
      <c r="R384" s="141">
        <f t="shared" si="32"/>
        <v>0</v>
      </c>
      <c r="S384" s="141">
        <v>0</v>
      </c>
      <c r="T384" s="142">
        <f t="shared" si="33"/>
        <v>0</v>
      </c>
      <c r="AR384" s="143" t="s">
        <v>183</v>
      </c>
      <c r="AT384" s="143" t="s">
        <v>178</v>
      </c>
      <c r="AU384" s="143" t="s">
        <v>86</v>
      </c>
      <c r="AY384" s="17" t="s">
        <v>176</v>
      </c>
      <c r="BE384" s="144">
        <f t="shared" si="34"/>
        <v>0</v>
      </c>
      <c r="BF384" s="144">
        <f t="shared" si="35"/>
        <v>0</v>
      </c>
      <c r="BG384" s="144">
        <f t="shared" si="36"/>
        <v>0</v>
      </c>
      <c r="BH384" s="144">
        <f t="shared" si="37"/>
        <v>0</v>
      </c>
      <c r="BI384" s="144">
        <f t="shared" si="38"/>
        <v>0</v>
      </c>
      <c r="BJ384" s="17" t="s">
        <v>86</v>
      </c>
      <c r="BK384" s="144">
        <f t="shared" si="39"/>
        <v>0</v>
      </c>
      <c r="BL384" s="17" t="s">
        <v>183</v>
      </c>
      <c r="BM384" s="143" t="s">
        <v>7254</v>
      </c>
    </row>
    <row r="385" spans="2:65" s="1" customFormat="1" ht="16.5" customHeight="1">
      <c r="B385" s="32"/>
      <c r="C385" s="132" t="s">
        <v>1328</v>
      </c>
      <c r="D385" s="132" t="s">
        <v>178</v>
      </c>
      <c r="E385" s="133" t="s">
        <v>7255</v>
      </c>
      <c r="F385" s="134" t="s">
        <v>5033</v>
      </c>
      <c r="G385" s="135" t="s">
        <v>4983</v>
      </c>
      <c r="H385" s="136">
        <v>1</v>
      </c>
      <c r="I385" s="137"/>
      <c r="J385" s="138">
        <f t="shared" si="30"/>
        <v>0</v>
      </c>
      <c r="K385" s="134" t="s">
        <v>1</v>
      </c>
      <c r="L385" s="32"/>
      <c r="M385" s="193" t="s">
        <v>1</v>
      </c>
      <c r="N385" s="194" t="s">
        <v>43</v>
      </c>
      <c r="O385" s="188"/>
      <c r="P385" s="195">
        <f t="shared" si="31"/>
        <v>0</v>
      </c>
      <c r="Q385" s="195">
        <v>0</v>
      </c>
      <c r="R385" s="195">
        <f t="shared" si="32"/>
        <v>0</v>
      </c>
      <c r="S385" s="195">
        <v>0</v>
      </c>
      <c r="T385" s="196">
        <f t="shared" si="33"/>
        <v>0</v>
      </c>
      <c r="AR385" s="143" t="s">
        <v>183</v>
      </c>
      <c r="AT385" s="143" t="s">
        <v>178</v>
      </c>
      <c r="AU385" s="143" t="s">
        <v>86</v>
      </c>
      <c r="AY385" s="17" t="s">
        <v>176</v>
      </c>
      <c r="BE385" s="144">
        <f t="shared" si="34"/>
        <v>0</v>
      </c>
      <c r="BF385" s="144">
        <f t="shared" si="35"/>
        <v>0</v>
      </c>
      <c r="BG385" s="144">
        <f t="shared" si="36"/>
        <v>0</v>
      </c>
      <c r="BH385" s="144">
        <f t="shared" si="37"/>
        <v>0</v>
      </c>
      <c r="BI385" s="144">
        <f t="shared" si="38"/>
        <v>0</v>
      </c>
      <c r="BJ385" s="17" t="s">
        <v>86</v>
      </c>
      <c r="BK385" s="144">
        <f t="shared" si="39"/>
        <v>0</v>
      </c>
      <c r="BL385" s="17" t="s">
        <v>183</v>
      </c>
      <c r="BM385" s="143" t="s">
        <v>7256</v>
      </c>
    </row>
    <row r="386" spans="2:65" s="1" customFormat="1" ht="6.95" customHeight="1">
      <c r="B386" s="44"/>
      <c r="C386" s="45"/>
      <c r="D386" s="45"/>
      <c r="E386" s="45"/>
      <c r="F386" s="45"/>
      <c r="G386" s="45"/>
      <c r="H386" s="45"/>
      <c r="I386" s="45"/>
      <c r="J386" s="45"/>
      <c r="K386" s="45"/>
      <c r="L386" s="32"/>
    </row>
  </sheetData>
  <sheetProtection algorithmName="SHA-512" hashValue="mjO1gc1pSnD1kdL2BrE3RxNBmkDbkLzH+jiQ2XJZA94EeM8MC6+QwfqL3f9K6Tp07fNzBA2Y729UBNIyvt/mfA==" saltValue="Q2WesxkFVR97bUqreKxzWQ==" spinCount="100000" sheet="1" objects="1" scenarios="1" formatColumns="0" formatRows="0" autoFilter="0"/>
  <autoFilter ref="C116:K385" xr:uid="{00000000-0009-0000-0000-00000A000000}"/>
  <mergeCells count="9">
    <mergeCell ref="E87:H87"/>
    <mergeCell ref="E107:H107"/>
    <mergeCell ref="E109:H109"/>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B2:BM465"/>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09"/>
      <c r="M2" s="209"/>
      <c r="N2" s="209"/>
      <c r="O2" s="209"/>
      <c r="P2" s="209"/>
      <c r="Q2" s="209"/>
      <c r="R2" s="209"/>
      <c r="S2" s="209"/>
      <c r="T2" s="209"/>
      <c r="U2" s="209"/>
      <c r="V2" s="209"/>
      <c r="AT2" s="17" t="s">
        <v>116</v>
      </c>
    </row>
    <row r="3" spans="2:46" ht="6.95" customHeight="1">
      <c r="B3" s="18"/>
      <c r="C3" s="19"/>
      <c r="D3" s="19"/>
      <c r="E3" s="19"/>
      <c r="F3" s="19"/>
      <c r="G3" s="19"/>
      <c r="H3" s="19"/>
      <c r="I3" s="19"/>
      <c r="J3" s="19"/>
      <c r="K3" s="19"/>
      <c r="L3" s="20"/>
      <c r="AT3" s="17" t="s">
        <v>88</v>
      </c>
    </row>
    <row r="4" spans="2:46" ht="24.95" customHeight="1">
      <c r="B4" s="20"/>
      <c r="D4" s="21" t="s">
        <v>122</v>
      </c>
      <c r="L4" s="20"/>
      <c r="M4" s="88" t="s">
        <v>10</v>
      </c>
      <c r="AT4" s="17" t="s">
        <v>4</v>
      </c>
    </row>
    <row r="5" spans="2:46" ht="6.95" customHeight="1">
      <c r="B5" s="20"/>
      <c r="L5" s="20"/>
    </row>
    <row r="6" spans="2:46" ht="12" customHeight="1">
      <c r="B6" s="20"/>
      <c r="D6" s="27" t="s">
        <v>16</v>
      </c>
      <c r="L6" s="20"/>
    </row>
    <row r="7" spans="2:46" ht="16.5" customHeight="1">
      <c r="B7" s="20"/>
      <c r="E7" s="236" t="str">
        <f>'Rekapitulace stavby'!K6</f>
        <v>Objekt E2 - Knihovna TUL</v>
      </c>
      <c r="F7" s="237"/>
      <c r="G7" s="237"/>
      <c r="H7" s="237"/>
      <c r="L7" s="20"/>
    </row>
    <row r="8" spans="2:46" s="1" customFormat="1" ht="12" customHeight="1">
      <c r="B8" s="32"/>
      <c r="D8" s="27" t="s">
        <v>123</v>
      </c>
      <c r="L8" s="32"/>
    </row>
    <row r="9" spans="2:46" s="1" customFormat="1" ht="16.5" customHeight="1">
      <c r="B9" s="32"/>
      <c r="E9" s="202" t="s">
        <v>7257</v>
      </c>
      <c r="F9" s="238"/>
      <c r="G9" s="238"/>
      <c r="H9" s="238"/>
      <c r="L9" s="32"/>
    </row>
    <row r="10" spans="2:46" s="1" customFormat="1" ht="11.25">
      <c r="B10" s="32"/>
      <c r="L10" s="32"/>
    </row>
    <row r="11" spans="2:46" s="1" customFormat="1" ht="12" customHeight="1">
      <c r="B11" s="32"/>
      <c r="D11" s="27" t="s">
        <v>18</v>
      </c>
      <c r="F11" s="25" t="s">
        <v>1</v>
      </c>
      <c r="I11" s="27" t="s">
        <v>19</v>
      </c>
      <c r="J11" s="25" t="s">
        <v>1</v>
      </c>
      <c r="L11" s="32"/>
    </row>
    <row r="12" spans="2:46" s="1" customFormat="1" ht="12" customHeight="1">
      <c r="B12" s="32"/>
      <c r="D12" s="27" t="s">
        <v>20</v>
      </c>
      <c r="F12" s="25" t="s">
        <v>21</v>
      </c>
      <c r="I12" s="27" t="s">
        <v>22</v>
      </c>
      <c r="J12" s="52" t="str">
        <f>'Rekapitulace stavby'!AN8</f>
        <v>20. 11. 2025</v>
      </c>
      <c r="L12" s="32"/>
    </row>
    <row r="13" spans="2:46" s="1" customFormat="1" ht="10.9" customHeight="1">
      <c r="B13" s="32"/>
      <c r="L13" s="32"/>
    </row>
    <row r="14" spans="2:46" s="1" customFormat="1" ht="12" customHeight="1">
      <c r="B14" s="32"/>
      <c r="D14" s="27" t="s">
        <v>24</v>
      </c>
      <c r="I14" s="27" t="s">
        <v>25</v>
      </c>
      <c r="J14" s="25" t="s">
        <v>1</v>
      </c>
      <c r="L14" s="32"/>
    </row>
    <row r="15" spans="2:46" s="1" customFormat="1" ht="18" customHeight="1">
      <c r="B15" s="32"/>
      <c r="E15" s="25" t="s">
        <v>26</v>
      </c>
      <c r="I15" s="27" t="s">
        <v>27</v>
      </c>
      <c r="J15" s="25" t="s">
        <v>1</v>
      </c>
      <c r="L15" s="32"/>
    </row>
    <row r="16" spans="2:46" s="1" customFormat="1" ht="6.95" customHeight="1">
      <c r="B16" s="32"/>
      <c r="L16" s="32"/>
    </row>
    <row r="17" spans="2:12" s="1" customFormat="1" ht="12" customHeight="1">
      <c r="B17" s="32"/>
      <c r="D17" s="27" t="s">
        <v>28</v>
      </c>
      <c r="I17" s="27" t="s">
        <v>25</v>
      </c>
      <c r="J17" s="28" t="str">
        <f>'Rekapitulace stavby'!AN13</f>
        <v>Vyplň údaj</v>
      </c>
      <c r="L17" s="32"/>
    </row>
    <row r="18" spans="2:12" s="1" customFormat="1" ht="18" customHeight="1">
      <c r="B18" s="32"/>
      <c r="E18" s="239" t="str">
        <f>'Rekapitulace stavby'!E14</f>
        <v>Vyplň údaj</v>
      </c>
      <c r="F18" s="208"/>
      <c r="G18" s="208"/>
      <c r="H18" s="208"/>
      <c r="I18" s="27" t="s">
        <v>27</v>
      </c>
      <c r="J18" s="28" t="str">
        <f>'Rekapitulace stavby'!AN14</f>
        <v>Vyplň údaj</v>
      </c>
      <c r="L18" s="32"/>
    </row>
    <row r="19" spans="2:12" s="1" customFormat="1" ht="6.95" customHeight="1">
      <c r="B19" s="32"/>
      <c r="L19" s="32"/>
    </row>
    <row r="20" spans="2:12" s="1" customFormat="1" ht="12" customHeight="1">
      <c r="B20" s="32"/>
      <c r="D20" s="27" t="s">
        <v>30</v>
      </c>
      <c r="I20" s="27" t="s">
        <v>25</v>
      </c>
      <c r="J20" s="25" t="s">
        <v>31</v>
      </c>
      <c r="L20" s="32"/>
    </row>
    <row r="21" spans="2:12" s="1" customFormat="1" ht="18" customHeight="1">
      <c r="B21" s="32"/>
      <c r="E21" s="25" t="s">
        <v>32</v>
      </c>
      <c r="I21" s="27" t="s">
        <v>27</v>
      </c>
      <c r="J21" s="25" t="s">
        <v>1</v>
      </c>
      <c r="L21" s="32"/>
    </row>
    <row r="22" spans="2:12" s="1" customFormat="1" ht="6.95" customHeight="1">
      <c r="B22" s="32"/>
      <c r="L22" s="32"/>
    </row>
    <row r="23" spans="2:12" s="1" customFormat="1" ht="12" customHeight="1">
      <c r="B23" s="32"/>
      <c r="D23" s="27" t="s">
        <v>34</v>
      </c>
      <c r="I23" s="27" t="s">
        <v>25</v>
      </c>
      <c r="J23" s="25" t="str">
        <f>IF('Rekapitulace stavby'!AN19="","",'Rekapitulace stavby'!AN19)</f>
        <v/>
      </c>
      <c r="L23" s="32"/>
    </row>
    <row r="24" spans="2:12" s="1" customFormat="1" ht="18" customHeight="1">
      <c r="B24" s="32"/>
      <c r="E24" s="25" t="str">
        <f>IF('Rekapitulace stavby'!E20="","",'Rekapitulace stavby'!E20)</f>
        <v xml:space="preserve"> </v>
      </c>
      <c r="I24" s="27" t="s">
        <v>27</v>
      </c>
      <c r="J24" s="25" t="str">
        <f>IF('Rekapitulace stavby'!AN20="","",'Rekapitulace stavby'!AN20)</f>
        <v/>
      </c>
      <c r="L24" s="32"/>
    </row>
    <row r="25" spans="2:12" s="1" customFormat="1" ht="6.95" customHeight="1">
      <c r="B25" s="32"/>
      <c r="L25" s="32"/>
    </row>
    <row r="26" spans="2:12" s="1" customFormat="1" ht="12" customHeight="1">
      <c r="B26" s="32"/>
      <c r="D26" s="27" t="s">
        <v>36</v>
      </c>
      <c r="L26" s="32"/>
    </row>
    <row r="27" spans="2:12" s="7" customFormat="1" ht="16.5" customHeight="1">
      <c r="B27" s="89"/>
      <c r="E27" s="213" t="s">
        <v>1</v>
      </c>
      <c r="F27" s="213"/>
      <c r="G27" s="213"/>
      <c r="H27" s="213"/>
      <c r="L27" s="89"/>
    </row>
    <row r="28" spans="2:12" s="1" customFormat="1" ht="6.95" customHeight="1">
      <c r="B28" s="32"/>
      <c r="L28" s="32"/>
    </row>
    <row r="29" spans="2:12" s="1" customFormat="1" ht="6.95" customHeight="1">
      <c r="B29" s="32"/>
      <c r="D29" s="53"/>
      <c r="E29" s="53"/>
      <c r="F29" s="53"/>
      <c r="G29" s="53"/>
      <c r="H29" s="53"/>
      <c r="I29" s="53"/>
      <c r="J29" s="53"/>
      <c r="K29" s="53"/>
      <c r="L29" s="32"/>
    </row>
    <row r="30" spans="2:12" s="1" customFormat="1" ht="25.35" customHeight="1">
      <c r="B30" s="32"/>
      <c r="D30" s="90" t="s">
        <v>38</v>
      </c>
      <c r="J30" s="66">
        <f>ROUND(J128, 2)</f>
        <v>0</v>
      </c>
      <c r="L30" s="32"/>
    </row>
    <row r="31" spans="2:12" s="1" customFormat="1" ht="6.95" customHeight="1">
      <c r="B31" s="32"/>
      <c r="D31" s="53"/>
      <c r="E31" s="53"/>
      <c r="F31" s="53"/>
      <c r="G31" s="53"/>
      <c r="H31" s="53"/>
      <c r="I31" s="53"/>
      <c r="J31" s="53"/>
      <c r="K31" s="53"/>
      <c r="L31" s="32"/>
    </row>
    <row r="32" spans="2:12" s="1" customFormat="1" ht="14.45" customHeight="1">
      <c r="B32" s="32"/>
      <c r="F32" s="35" t="s">
        <v>40</v>
      </c>
      <c r="I32" s="35" t="s">
        <v>39</v>
      </c>
      <c r="J32" s="35" t="s">
        <v>41</v>
      </c>
      <c r="L32" s="32"/>
    </row>
    <row r="33" spans="2:12" s="1" customFormat="1" ht="14.45" customHeight="1">
      <c r="B33" s="32"/>
      <c r="D33" s="55" t="s">
        <v>42</v>
      </c>
      <c r="E33" s="27" t="s">
        <v>43</v>
      </c>
      <c r="F33" s="91">
        <f>ROUND((SUM(BE128:BE464)),  2)</f>
        <v>0</v>
      </c>
      <c r="I33" s="92">
        <v>0.21</v>
      </c>
      <c r="J33" s="91">
        <f>ROUND(((SUM(BE128:BE464))*I33),  2)</f>
        <v>0</v>
      </c>
      <c r="L33" s="32"/>
    </row>
    <row r="34" spans="2:12" s="1" customFormat="1" ht="14.45" customHeight="1">
      <c r="B34" s="32"/>
      <c r="E34" s="27" t="s">
        <v>44</v>
      </c>
      <c r="F34" s="91">
        <f>ROUND((SUM(BF128:BF464)),  2)</f>
        <v>0</v>
      </c>
      <c r="I34" s="92">
        <v>0.12</v>
      </c>
      <c r="J34" s="91">
        <f>ROUND(((SUM(BF128:BF464))*I34),  2)</f>
        <v>0</v>
      </c>
      <c r="L34" s="32"/>
    </row>
    <row r="35" spans="2:12" s="1" customFormat="1" ht="14.45" hidden="1" customHeight="1">
      <c r="B35" s="32"/>
      <c r="E35" s="27" t="s">
        <v>45</v>
      </c>
      <c r="F35" s="91">
        <f>ROUND((SUM(BG128:BG464)),  2)</f>
        <v>0</v>
      </c>
      <c r="I35" s="92">
        <v>0.21</v>
      </c>
      <c r="J35" s="91">
        <f>0</f>
        <v>0</v>
      </c>
      <c r="L35" s="32"/>
    </row>
    <row r="36" spans="2:12" s="1" customFormat="1" ht="14.45" hidden="1" customHeight="1">
      <c r="B36" s="32"/>
      <c r="E36" s="27" t="s">
        <v>46</v>
      </c>
      <c r="F36" s="91">
        <f>ROUND((SUM(BH128:BH464)),  2)</f>
        <v>0</v>
      </c>
      <c r="I36" s="92">
        <v>0.12</v>
      </c>
      <c r="J36" s="91">
        <f>0</f>
        <v>0</v>
      </c>
      <c r="L36" s="32"/>
    </row>
    <row r="37" spans="2:12" s="1" customFormat="1" ht="14.45" hidden="1" customHeight="1">
      <c r="B37" s="32"/>
      <c r="E37" s="27" t="s">
        <v>47</v>
      </c>
      <c r="F37" s="91">
        <f>ROUND((SUM(BI128:BI464)),  2)</f>
        <v>0</v>
      </c>
      <c r="I37" s="92">
        <v>0</v>
      </c>
      <c r="J37" s="91">
        <f>0</f>
        <v>0</v>
      </c>
      <c r="L37" s="32"/>
    </row>
    <row r="38" spans="2:12" s="1" customFormat="1" ht="6.95" customHeight="1">
      <c r="B38" s="32"/>
      <c r="L38" s="32"/>
    </row>
    <row r="39" spans="2:12" s="1" customFormat="1" ht="25.35" customHeight="1">
      <c r="B39" s="32"/>
      <c r="C39" s="93"/>
      <c r="D39" s="94" t="s">
        <v>48</v>
      </c>
      <c r="E39" s="57"/>
      <c r="F39" s="57"/>
      <c r="G39" s="95" t="s">
        <v>49</v>
      </c>
      <c r="H39" s="96" t="s">
        <v>50</v>
      </c>
      <c r="I39" s="57"/>
      <c r="J39" s="97">
        <f>SUM(J30:J37)</f>
        <v>0</v>
      </c>
      <c r="K39" s="98"/>
      <c r="L39" s="32"/>
    </row>
    <row r="40" spans="2:12" s="1" customFormat="1" ht="14.45" customHeight="1">
      <c r="B40" s="32"/>
      <c r="L40" s="32"/>
    </row>
    <row r="41" spans="2:12" ht="14.45" customHeight="1">
      <c r="B41" s="20"/>
      <c r="L41" s="20"/>
    </row>
    <row r="42" spans="2:12" ht="14.45" customHeight="1">
      <c r="B42" s="20"/>
      <c r="L42" s="20"/>
    </row>
    <row r="43" spans="2:12" ht="14.45" customHeight="1">
      <c r="B43" s="20"/>
      <c r="L43" s="20"/>
    </row>
    <row r="44" spans="2:12" ht="14.45" customHeight="1">
      <c r="B44" s="20"/>
      <c r="L44" s="20"/>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32"/>
      <c r="D50" s="41" t="s">
        <v>51</v>
      </c>
      <c r="E50" s="42"/>
      <c r="F50" s="42"/>
      <c r="G50" s="41" t="s">
        <v>52</v>
      </c>
      <c r="H50" s="42"/>
      <c r="I50" s="42"/>
      <c r="J50" s="42"/>
      <c r="K50" s="42"/>
      <c r="L50" s="32"/>
    </row>
    <row r="51" spans="2:12" ht="11.25">
      <c r="B51" s="20"/>
      <c r="L51" s="20"/>
    </row>
    <row r="52" spans="2:12" ht="11.25">
      <c r="B52" s="20"/>
      <c r="L52" s="20"/>
    </row>
    <row r="53" spans="2:12" ht="11.25">
      <c r="B53" s="20"/>
      <c r="L53" s="20"/>
    </row>
    <row r="54" spans="2:12" ht="11.25">
      <c r="B54" s="20"/>
      <c r="L54" s="20"/>
    </row>
    <row r="55" spans="2:12" ht="11.25">
      <c r="B55" s="20"/>
      <c r="L55" s="20"/>
    </row>
    <row r="56" spans="2:12" ht="11.25">
      <c r="B56" s="20"/>
      <c r="L56" s="20"/>
    </row>
    <row r="57" spans="2:12" ht="11.25">
      <c r="B57" s="20"/>
      <c r="L57" s="20"/>
    </row>
    <row r="58" spans="2:12" ht="11.25">
      <c r="B58" s="20"/>
      <c r="L58" s="20"/>
    </row>
    <row r="59" spans="2:12" ht="11.25">
      <c r="B59" s="20"/>
      <c r="L59" s="20"/>
    </row>
    <row r="60" spans="2:12" ht="11.25">
      <c r="B60" s="20"/>
      <c r="L60" s="20"/>
    </row>
    <row r="61" spans="2:12" s="1" customFormat="1" ht="12.75">
      <c r="B61" s="32"/>
      <c r="D61" s="43" t="s">
        <v>53</v>
      </c>
      <c r="E61" s="34"/>
      <c r="F61" s="99" t="s">
        <v>54</v>
      </c>
      <c r="G61" s="43" t="s">
        <v>53</v>
      </c>
      <c r="H61" s="34"/>
      <c r="I61" s="34"/>
      <c r="J61" s="100" t="s">
        <v>54</v>
      </c>
      <c r="K61" s="34"/>
      <c r="L61" s="32"/>
    </row>
    <row r="62" spans="2:12" ht="11.25">
      <c r="B62" s="20"/>
      <c r="L62" s="20"/>
    </row>
    <row r="63" spans="2:12" ht="11.25">
      <c r="B63" s="20"/>
      <c r="L63" s="20"/>
    </row>
    <row r="64" spans="2:12" ht="11.25">
      <c r="B64" s="20"/>
      <c r="L64" s="20"/>
    </row>
    <row r="65" spans="2:12" s="1" customFormat="1" ht="12.75">
      <c r="B65" s="32"/>
      <c r="D65" s="41" t="s">
        <v>55</v>
      </c>
      <c r="E65" s="42"/>
      <c r="F65" s="42"/>
      <c r="G65" s="41" t="s">
        <v>56</v>
      </c>
      <c r="H65" s="42"/>
      <c r="I65" s="42"/>
      <c r="J65" s="42"/>
      <c r="K65" s="42"/>
      <c r="L65" s="32"/>
    </row>
    <row r="66" spans="2:12" ht="11.25">
      <c r="B66" s="20"/>
      <c r="L66" s="20"/>
    </row>
    <row r="67" spans="2:12" ht="11.25">
      <c r="B67" s="20"/>
      <c r="L67" s="20"/>
    </row>
    <row r="68" spans="2:12" ht="11.25">
      <c r="B68" s="20"/>
      <c r="L68" s="20"/>
    </row>
    <row r="69" spans="2:12" ht="11.25">
      <c r="B69" s="20"/>
      <c r="L69" s="20"/>
    </row>
    <row r="70" spans="2:12" ht="11.25">
      <c r="B70" s="20"/>
      <c r="L70" s="20"/>
    </row>
    <row r="71" spans="2:12" ht="11.25">
      <c r="B71" s="20"/>
      <c r="L71" s="20"/>
    </row>
    <row r="72" spans="2:12" ht="11.25">
      <c r="B72" s="20"/>
      <c r="L72" s="20"/>
    </row>
    <row r="73" spans="2:12" ht="11.25">
      <c r="B73" s="20"/>
      <c r="L73" s="20"/>
    </row>
    <row r="74" spans="2:12" ht="11.25">
      <c r="B74" s="20"/>
      <c r="L74" s="20"/>
    </row>
    <row r="75" spans="2:12" ht="11.25">
      <c r="B75" s="20"/>
      <c r="L75" s="20"/>
    </row>
    <row r="76" spans="2:12" s="1" customFormat="1" ht="12.75">
      <c r="B76" s="32"/>
      <c r="D76" s="43" t="s">
        <v>53</v>
      </c>
      <c r="E76" s="34"/>
      <c r="F76" s="99" t="s">
        <v>54</v>
      </c>
      <c r="G76" s="43" t="s">
        <v>53</v>
      </c>
      <c r="H76" s="34"/>
      <c r="I76" s="34"/>
      <c r="J76" s="100" t="s">
        <v>54</v>
      </c>
      <c r="K76" s="34"/>
      <c r="L76" s="32"/>
    </row>
    <row r="77" spans="2:12" s="1" customFormat="1" ht="14.45" customHeight="1">
      <c r="B77" s="44"/>
      <c r="C77" s="45"/>
      <c r="D77" s="45"/>
      <c r="E77" s="45"/>
      <c r="F77" s="45"/>
      <c r="G77" s="45"/>
      <c r="H77" s="45"/>
      <c r="I77" s="45"/>
      <c r="J77" s="45"/>
      <c r="K77" s="45"/>
      <c r="L77" s="32"/>
    </row>
    <row r="81" spans="2:47" s="1" customFormat="1" ht="6.95" customHeight="1">
      <c r="B81" s="46"/>
      <c r="C81" s="47"/>
      <c r="D81" s="47"/>
      <c r="E81" s="47"/>
      <c r="F81" s="47"/>
      <c r="G81" s="47"/>
      <c r="H81" s="47"/>
      <c r="I81" s="47"/>
      <c r="J81" s="47"/>
      <c r="K81" s="47"/>
      <c r="L81" s="32"/>
    </row>
    <row r="82" spans="2:47" s="1" customFormat="1" ht="24.95" customHeight="1">
      <c r="B82" s="32"/>
      <c r="C82" s="21" t="s">
        <v>125</v>
      </c>
      <c r="L82" s="32"/>
    </row>
    <row r="83" spans="2:47" s="1" customFormat="1" ht="6.95" customHeight="1">
      <c r="B83" s="32"/>
      <c r="L83" s="32"/>
    </row>
    <row r="84" spans="2:47" s="1" customFormat="1" ht="12" customHeight="1">
      <c r="B84" s="32"/>
      <c r="C84" s="27" t="s">
        <v>16</v>
      </c>
      <c r="L84" s="32"/>
    </row>
    <row r="85" spans="2:47" s="1" customFormat="1" ht="16.5" customHeight="1">
      <c r="B85" s="32"/>
      <c r="E85" s="236" t="str">
        <f>E7</f>
        <v>Objekt E2 - Knihovna TUL</v>
      </c>
      <c r="F85" s="237"/>
      <c r="G85" s="237"/>
      <c r="H85" s="237"/>
      <c r="L85" s="32"/>
    </row>
    <row r="86" spans="2:47" s="1" customFormat="1" ht="12" customHeight="1">
      <c r="B86" s="32"/>
      <c r="C86" s="27" t="s">
        <v>123</v>
      </c>
      <c r="L86" s="32"/>
    </row>
    <row r="87" spans="2:47" s="1" customFormat="1" ht="16.5" customHeight="1">
      <c r="B87" s="32"/>
      <c r="E87" s="202" t="str">
        <f>E9</f>
        <v>ZTI - ZTI</v>
      </c>
      <c r="F87" s="238"/>
      <c r="G87" s="238"/>
      <c r="H87" s="238"/>
      <c r="L87" s="32"/>
    </row>
    <row r="88" spans="2:47" s="1" customFormat="1" ht="6.95" customHeight="1">
      <c r="B88" s="32"/>
      <c r="L88" s="32"/>
    </row>
    <row r="89" spans="2:47" s="1" customFormat="1" ht="12" customHeight="1">
      <c r="B89" s="32"/>
      <c r="C89" s="27" t="s">
        <v>20</v>
      </c>
      <c r="F89" s="25" t="str">
        <f>F12</f>
        <v>Liberec</v>
      </c>
      <c r="I89" s="27" t="s">
        <v>22</v>
      </c>
      <c r="J89" s="52" t="str">
        <f>IF(J12="","",J12)</f>
        <v>20. 11. 2025</v>
      </c>
      <c r="L89" s="32"/>
    </row>
    <row r="90" spans="2:47" s="1" customFormat="1" ht="6.95" customHeight="1">
      <c r="B90" s="32"/>
      <c r="L90" s="32"/>
    </row>
    <row r="91" spans="2:47" s="1" customFormat="1" ht="15.2" customHeight="1">
      <c r="B91" s="32"/>
      <c r="C91" s="27" t="s">
        <v>24</v>
      </c>
      <c r="F91" s="25" t="str">
        <f>E15</f>
        <v xml:space="preserve">TUL Studentská 1402/2, Liberec </v>
      </c>
      <c r="I91" s="27" t="s">
        <v>30</v>
      </c>
      <c r="J91" s="30" t="str">
        <f>E21</f>
        <v>AKIA</v>
      </c>
      <c r="L91" s="32"/>
    </row>
    <row r="92" spans="2:47" s="1" customFormat="1" ht="15.2" customHeight="1">
      <c r="B92" s="32"/>
      <c r="C92" s="27" t="s">
        <v>28</v>
      </c>
      <c r="F92" s="25" t="str">
        <f>IF(E18="","",E18)</f>
        <v>Vyplň údaj</v>
      </c>
      <c r="I92" s="27" t="s">
        <v>34</v>
      </c>
      <c r="J92" s="30" t="str">
        <f>E24</f>
        <v xml:space="preserve"> </v>
      </c>
      <c r="L92" s="32"/>
    </row>
    <row r="93" spans="2:47" s="1" customFormat="1" ht="10.35" customHeight="1">
      <c r="B93" s="32"/>
      <c r="L93" s="32"/>
    </row>
    <row r="94" spans="2:47" s="1" customFormat="1" ht="29.25" customHeight="1">
      <c r="B94" s="32"/>
      <c r="C94" s="101" t="s">
        <v>126</v>
      </c>
      <c r="D94" s="93"/>
      <c r="E94" s="93"/>
      <c r="F94" s="93"/>
      <c r="G94" s="93"/>
      <c r="H94" s="93"/>
      <c r="I94" s="93"/>
      <c r="J94" s="102" t="s">
        <v>127</v>
      </c>
      <c r="K94" s="93"/>
      <c r="L94" s="32"/>
    </row>
    <row r="95" spans="2:47" s="1" customFormat="1" ht="10.35" customHeight="1">
      <c r="B95" s="32"/>
      <c r="L95" s="32"/>
    </row>
    <row r="96" spans="2:47" s="1" customFormat="1" ht="22.9" customHeight="1">
      <c r="B96" s="32"/>
      <c r="C96" s="103" t="s">
        <v>128</v>
      </c>
      <c r="J96" s="66">
        <f>J128</f>
        <v>0</v>
      </c>
      <c r="L96" s="32"/>
      <c r="AU96" s="17" t="s">
        <v>129</v>
      </c>
    </row>
    <row r="97" spans="2:12" s="8" customFormat="1" ht="24.95" customHeight="1">
      <c r="B97" s="104"/>
      <c r="D97" s="105" t="s">
        <v>130</v>
      </c>
      <c r="E97" s="106"/>
      <c r="F97" s="106"/>
      <c r="G97" s="106"/>
      <c r="H97" s="106"/>
      <c r="I97" s="106"/>
      <c r="J97" s="107">
        <f>J129</f>
        <v>0</v>
      </c>
      <c r="L97" s="104"/>
    </row>
    <row r="98" spans="2:12" s="9" customFormat="1" ht="19.899999999999999" customHeight="1">
      <c r="B98" s="108"/>
      <c r="D98" s="109" t="s">
        <v>131</v>
      </c>
      <c r="E98" s="110"/>
      <c r="F98" s="110"/>
      <c r="G98" s="110"/>
      <c r="H98" s="110"/>
      <c r="I98" s="110"/>
      <c r="J98" s="111">
        <f>J130</f>
        <v>0</v>
      </c>
      <c r="L98" s="108"/>
    </row>
    <row r="99" spans="2:12" s="9" customFormat="1" ht="19.899999999999999" customHeight="1">
      <c r="B99" s="108"/>
      <c r="D99" s="109" t="s">
        <v>134</v>
      </c>
      <c r="E99" s="110"/>
      <c r="F99" s="110"/>
      <c r="G99" s="110"/>
      <c r="H99" s="110"/>
      <c r="I99" s="110"/>
      <c r="J99" s="111">
        <f>J149</f>
        <v>0</v>
      </c>
      <c r="L99" s="108"/>
    </row>
    <row r="100" spans="2:12" s="9" customFormat="1" ht="19.899999999999999" customHeight="1">
      <c r="B100" s="108"/>
      <c r="D100" s="109" t="s">
        <v>4704</v>
      </c>
      <c r="E100" s="110"/>
      <c r="F100" s="110"/>
      <c r="G100" s="110"/>
      <c r="H100" s="110"/>
      <c r="I100" s="110"/>
      <c r="J100" s="111">
        <f>J151</f>
        <v>0</v>
      </c>
      <c r="L100" s="108"/>
    </row>
    <row r="101" spans="2:12" s="9" customFormat="1" ht="19.899999999999999" customHeight="1">
      <c r="B101" s="108"/>
      <c r="D101" s="109" t="s">
        <v>140</v>
      </c>
      <c r="E101" s="110"/>
      <c r="F101" s="110"/>
      <c r="G101" s="110"/>
      <c r="H101" s="110"/>
      <c r="I101" s="110"/>
      <c r="J101" s="111">
        <f>J190</f>
        <v>0</v>
      </c>
      <c r="L101" s="108"/>
    </row>
    <row r="102" spans="2:12" s="8" customFormat="1" ht="24.95" customHeight="1">
      <c r="B102" s="104"/>
      <c r="D102" s="105" t="s">
        <v>4706</v>
      </c>
      <c r="E102" s="106"/>
      <c r="F102" s="106"/>
      <c r="G102" s="106"/>
      <c r="H102" s="106"/>
      <c r="I102" s="106"/>
      <c r="J102" s="107">
        <f>J192</f>
        <v>0</v>
      </c>
      <c r="L102" s="104"/>
    </row>
    <row r="103" spans="2:12" s="9" customFormat="1" ht="19.899999999999999" customHeight="1">
      <c r="B103" s="108"/>
      <c r="D103" s="109" t="s">
        <v>7258</v>
      </c>
      <c r="E103" s="110"/>
      <c r="F103" s="110"/>
      <c r="G103" s="110"/>
      <c r="H103" s="110"/>
      <c r="I103" s="110"/>
      <c r="J103" s="111">
        <f>J193</f>
        <v>0</v>
      </c>
      <c r="L103" s="108"/>
    </row>
    <row r="104" spans="2:12" s="9" customFormat="1" ht="19.899999999999999" customHeight="1">
      <c r="B104" s="108"/>
      <c r="D104" s="109" t="s">
        <v>7259</v>
      </c>
      <c r="E104" s="110"/>
      <c r="F104" s="110"/>
      <c r="G104" s="110"/>
      <c r="H104" s="110"/>
      <c r="I104" s="110"/>
      <c r="J104" s="111">
        <f>J275</f>
        <v>0</v>
      </c>
      <c r="L104" s="108"/>
    </row>
    <row r="105" spans="2:12" s="9" customFormat="1" ht="19.899999999999999" customHeight="1">
      <c r="B105" s="108"/>
      <c r="D105" s="109" t="s">
        <v>7260</v>
      </c>
      <c r="E105" s="110"/>
      <c r="F105" s="110"/>
      <c r="G105" s="110"/>
      <c r="H105" s="110"/>
      <c r="I105" s="110"/>
      <c r="J105" s="111">
        <f>J374</f>
        <v>0</v>
      </c>
      <c r="L105" s="108"/>
    </row>
    <row r="106" spans="2:12" s="9" customFormat="1" ht="19.899999999999999" customHeight="1">
      <c r="B106" s="108"/>
      <c r="D106" s="109" t="s">
        <v>7261</v>
      </c>
      <c r="E106" s="110"/>
      <c r="F106" s="110"/>
      <c r="G106" s="110"/>
      <c r="H106" s="110"/>
      <c r="I106" s="110"/>
      <c r="J106" s="111">
        <f>J378</f>
        <v>0</v>
      </c>
      <c r="L106" s="108"/>
    </row>
    <row r="107" spans="2:12" s="9" customFormat="1" ht="19.899999999999999" customHeight="1">
      <c r="B107" s="108"/>
      <c r="D107" s="109" t="s">
        <v>7262</v>
      </c>
      <c r="E107" s="110"/>
      <c r="F107" s="110"/>
      <c r="G107" s="110"/>
      <c r="H107" s="110"/>
      <c r="I107" s="110"/>
      <c r="J107" s="111">
        <f>J449</f>
        <v>0</v>
      </c>
      <c r="L107" s="108"/>
    </row>
    <row r="108" spans="2:12" s="8" customFormat="1" ht="24.95" customHeight="1">
      <c r="B108" s="104"/>
      <c r="D108" s="105" t="s">
        <v>160</v>
      </c>
      <c r="E108" s="106"/>
      <c r="F108" s="106"/>
      <c r="G108" s="106"/>
      <c r="H108" s="106"/>
      <c r="I108" s="106"/>
      <c r="J108" s="107">
        <f>J458</f>
        <v>0</v>
      </c>
      <c r="L108" s="104"/>
    </row>
    <row r="109" spans="2:12" s="1" customFormat="1" ht="21.75" customHeight="1">
      <c r="B109" s="32"/>
      <c r="L109" s="32"/>
    </row>
    <row r="110" spans="2:12" s="1" customFormat="1" ht="6.95" customHeight="1">
      <c r="B110" s="44"/>
      <c r="C110" s="45"/>
      <c r="D110" s="45"/>
      <c r="E110" s="45"/>
      <c r="F110" s="45"/>
      <c r="G110" s="45"/>
      <c r="H110" s="45"/>
      <c r="I110" s="45"/>
      <c r="J110" s="45"/>
      <c r="K110" s="45"/>
      <c r="L110" s="32"/>
    </row>
    <row r="114" spans="2:63" s="1" customFormat="1" ht="6.95" customHeight="1">
      <c r="B114" s="46"/>
      <c r="C114" s="47"/>
      <c r="D114" s="47"/>
      <c r="E114" s="47"/>
      <c r="F114" s="47"/>
      <c r="G114" s="47"/>
      <c r="H114" s="47"/>
      <c r="I114" s="47"/>
      <c r="J114" s="47"/>
      <c r="K114" s="47"/>
      <c r="L114" s="32"/>
    </row>
    <row r="115" spans="2:63" s="1" customFormat="1" ht="24.95" customHeight="1">
      <c r="B115" s="32"/>
      <c r="C115" s="21" t="s">
        <v>161</v>
      </c>
      <c r="L115" s="32"/>
    </row>
    <row r="116" spans="2:63" s="1" customFormat="1" ht="6.95" customHeight="1">
      <c r="B116" s="32"/>
      <c r="L116" s="32"/>
    </row>
    <row r="117" spans="2:63" s="1" customFormat="1" ht="12" customHeight="1">
      <c r="B117" s="32"/>
      <c r="C117" s="27" t="s">
        <v>16</v>
      </c>
      <c r="L117" s="32"/>
    </row>
    <row r="118" spans="2:63" s="1" customFormat="1" ht="16.5" customHeight="1">
      <c r="B118" s="32"/>
      <c r="E118" s="236" t="str">
        <f>E7</f>
        <v>Objekt E2 - Knihovna TUL</v>
      </c>
      <c r="F118" s="237"/>
      <c r="G118" s="237"/>
      <c r="H118" s="237"/>
      <c r="L118" s="32"/>
    </row>
    <row r="119" spans="2:63" s="1" customFormat="1" ht="12" customHeight="1">
      <c r="B119" s="32"/>
      <c r="C119" s="27" t="s">
        <v>123</v>
      </c>
      <c r="L119" s="32"/>
    </row>
    <row r="120" spans="2:63" s="1" customFormat="1" ht="16.5" customHeight="1">
      <c r="B120" s="32"/>
      <c r="E120" s="202" t="str">
        <f>E9</f>
        <v>ZTI - ZTI</v>
      </c>
      <c r="F120" s="238"/>
      <c r="G120" s="238"/>
      <c r="H120" s="238"/>
      <c r="L120" s="32"/>
    </row>
    <row r="121" spans="2:63" s="1" customFormat="1" ht="6.95" customHeight="1">
      <c r="B121" s="32"/>
      <c r="L121" s="32"/>
    </row>
    <row r="122" spans="2:63" s="1" customFormat="1" ht="12" customHeight="1">
      <c r="B122" s="32"/>
      <c r="C122" s="27" t="s">
        <v>20</v>
      </c>
      <c r="F122" s="25" t="str">
        <f>F12</f>
        <v>Liberec</v>
      </c>
      <c r="I122" s="27" t="s">
        <v>22</v>
      </c>
      <c r="J122" s="52" t="str">
        <f>IF(J12="","",J12)</f>
        <v>20. 11. 2025</v>
      </c>
      <c r="L122" s="32"/>
    </row>
    <row r="123" spans="2:63" s="1" customFormat="1" ht="6.95" customHeight="1">
      <c r="B123" s="32"/>
      <c r="L123" s="32"/>
    </row>
    <row r="124" spans="2:63" s="1" customFormat="1" ht="15.2" customHeight="1">
      <c r="B124" s="32"/>
      <c r="C124" s="27" t="s">
        <v>24</v>
      </c>
      <c r="F124" s="25" t="str">
        <f>E15</f>
        <v xml:space="preserve">TUL Studentská 1402/2, Liberec </v>
      </c>
      <c r="I124" s="27" t="s">
        <v>30</v>
      </c>
      <c r="J124" s="30" t="str">
        <f>E21</f>
        <v>AKIA</v>
      </c>
      <c r="L124" s="32"/>
    </row>
    <row r="125" spans="2:63" s="1" customFormat="1" ht="15.2" customHeight="1">
      <c r="B125" s="32"/>
      <c r="C125" s="27" t="s">
        <v>28</v>
      </c>
      <c r="F125" s="25" t="str">
        <f>IF(E18="","",E18)</f>
        <v>Vyplň údaj</v>
      </c>
      <c r="I125" s="27" t="s">
        <v>34</v>
      </c>
      <c r="J125" s="30" t="str">
        <f>E24</f>
        <v xml:space="preserve"> </v>
      </c>
      <c r="L125" s="32"/>
    </row>
    <row r="126" spans="2:63" s="1" customFormat="1" ht="10.35" customHeight="1">
      <c r="B126" s="32"/>
      <c r="L126" s="32"/>
    </row>
    <row r="127" spans="2:63" s="10" customFormat="1" ht="29.25" customHeight="1">
      <c r="B127" s="112"/>
      <c r="C127" s="113" t="s">
        <v>162</v>
      </c>
      <c r="D127" s="114" t="s">
        <v>63</v>
      </c>
      <c r="E127" s="114" t="s">
        <v>59</v>
      </c>
      <c r="F127" s="114" t="s">
        <v>60</v>
      </c>
      <c r="G127" s="114" t="s">
        <v>163</v>
      </c>
      <c r="H127" s="114" t="s">
        <v>164</v>
      </c>
      <c r="I127" s="114" t="s">
        <v>165</v>
      </c>
      <c r="J127" s="114" t="s">
        <v>127</v>
      </c>
      <c r="K127" s="115" t="s">
        <v>166</v>
      </c>
      <c r="L127" s="112"/>
      <c r="M127" s="59" t="s">
        <v>1</v>
      </c>
      <c r="N127" s="60" t="s">
        <v>42</v>
      </c>
      <c r="O127" s="60" t="s">
        <v>167</v>
      </c>
      <c r="P127" s="60" t="s">
        <v>168</v>
      </c>
      <c r="Q127" s="60" t="s">
        <v>169</v>
      </c>
      <c r="R127" s="60" t="s">
        <v>170</v>
      </c>
      <c r="S127" s="60" t="s">
        <v>171</v>
      </c>
      <c r="T127" s="61" t="s">
        <v>172</v>
      </c>
    </row>
    <row r="128" spans="2:63" s="1" customFormat="1" ht="22.9" customHeight="1">
      <c r="B128" s="32"/>
      <c r="C128" s="64" t="s">
        <v>173</v>
      </c>
      <c r="J128" s="116">
        <f>BK128</f>
        <v>0</v>
      </c>
      <c r="L128" s="32"/>
      <c r="M128" s="62"/>
      <c r="N128" s="53"/>
      <c r="O128" s="53"/>
      <c r="P128" s="117">
        <f>P129+P192+P458</f>
        <v>0</v>
      </c>
      <c r="Q128" s="53"/>
      <c r="R128" s="117">
        <f>R129+R192+R458</f>
        <v>122.44737022999999</v>
      </c>
      <c r="S128" s="53"/>
      <c r="T128" s="118">
        <f>T129+T192+T458</f>
        <v>0</v>
      </c>
      <c r="AT128" s="17" t="s">
        <v>77</v>
      </c>
      <c r="AU128" s="17" t="s">
        <v>129</v>
      </c>
      <c r="BK128" s="119">
        <f>BK129+BK192+BK458</f>
        <v>0</v>
      </c>
    </row>
    <row r="129" spans="2:65" s="11" customFormat="1" ht="25.9" customHeight="1">
      <c r="B129" s="120"/>
      <c r="D129" s="121" t="s">
        <v>77</v>
      </c>
      <c r="E129" s="122" t="s">
        <v>174</v>
      </c>
      <c r="F129" s="122" t="s">
        <v>175</v>
      </c>
      <c r="I129" s="123"/>
      <c r="J129" s="124">
        <f>BK129</f>
        <v>0</v>
      </c>
      <c r="L129" s="120"/>
      <c r="M129" s="125"/>
      <c r="P129" s="126">
        <f>P130+P149+P151+P190</f>
        <v>0</v>
      </c>
      <c r="R129" s="126">
        <f>R130+R149+R151+R190</f>
        <v>106.16548023</v>
      </c>
      <c r="T129" s="127">
        <f>T130+T149+T151+T190</f>
        <v>0</v>
      </c>
      <c r="AR129" s="121" t="s">
        <v>86</v>
      </c>
      <c r="AT129" s="128" t="s">
        <v>77</v>
      </c>
      <c r="AU129" s="128" t="s">
        <v>78</v>
      </c>
      <c r="AY129" s="121" t="s">
        <v>176</v>
      </c>
      <c r="BK129" s="129">
        <f>BK130+BK149+BK151+BK190</f>
        <v>0</v>
      </c>
    </row>
    <row r="130" spans="2:65" s="11" customFormat="1" ht="22.9" customHeight="1">
      <c r="B130" s="120"/>
      <c r="D130" s="121" t="s">
        <v>77</v>
      </c>
      <c r="E130" s="130" t="s">
        <v>86</v>
      </c>
      <c r="F130" s="130" t="s">
        <v>177</v>
      </c>
      <c r="I130" s="123"/>
      <c r="J130" s="131">
        <f>BK130</f>
        <v>0</v>
      </c>
      <c r="L130" s="120"/>
      <c r="M130" s="125"/>
      <c r="P130" s="126">
        <f>SUM(P131:P148)</f>
        <v>0</v>
      </c>
      <c r="R130" s="126">
        <f>SUM(R131:R148)</f>
        <v>94.802712479999997</v>
      </c>
      <c r="T130" s="127">
        <f>SUM(T131:T148)</f>
        <v>0</v>
      </c>
      <c r="AR130" s="121" t="s">
        <v>86</v>
      </c>
      <c r="AT130" s="128" t="s">
        <v>77</v>
      </c>
      <c r="AU130" s="128" t="s">
        <v>86</v>
      </c>
      <c r="AY130" s="121" t="s">
        <v>176</v>
      </c>
      <c r="BK130" s="129">
        <f>SUM(BK131:BK148)</f>
        <v>0</v>
      </c>
    </row>
    <row r="131" spans="2:65" s="1" customFormat="1" ht="24.2" customHeight="1">
      <c r="B131" s="32"/>
      <c r="C131" s="132" t="s">
        <v>86</v>
      </c>
      <c r="D131" s="132" t="s">
        <v>178</v>
      </c>
      <c r="E131" s="133" t="s">
        <v>194</v>
      </c>
      <c r="F131" s="134" t="s">
        <v>195</v>
      </c>
      <c r="G131" s="135" t="s">
        <v>196</v>
      </c>
      <c r="H131" s="136">
        <v>80</v>
      </c>
      <c r="I131" s="137"/>
      <c r="J131" s="138">
        <f t="shared" ref="J131:J147" si="0">ROUND(I131*H131,2)</f>
        <v>0</v>
      </c>
      <c r="K131" s="134" t="s">
        <v>1</v>
      </c>
      <c r="L131" s="32"/>
      <c r="M131" s="139" t="s">
        <v>1</v>
      </c>
      <c r="N131" s="140" t="s">
        <v>43</v>
      </c>
      <c r="P131" s="141">
        <f t="shared" ref="P131:P147" si="1">O131*H131</f>
        <v>0</v>
      </c>
      <c r="Q131" s="141">
        <v>3.0000000000000001E-5</v>
      </c>
      <c r="R131" s="141">
        <f t="shared" ref="R131:R147" si="2">Q131*H131</f>
        <v>2.4000000000000002E-3</v>
      </c>
      <c r="S131" s="141">
        <v>0</v>
      </c>
      <c r="T131" s="142">
        <f t="shared" ref="T131:T147" si="3">S131*H131</f>
        <v>0</v>
      </c>
      <c r="AR131" s="143" t="s">
        <v>183</v>
      </c>
      <c r="AT131" s="143" t="s">
        <v>178</v>
      </c>
      <c r="AU131" s="143" t="s">
        <v>88</v>
      </c>
      <c r="AY131" s="17" t="s">
        <v>176</v>
      </c>
      <c r="BE131" s="144">
        <f t="shared" ref="BE131:BE147" si="4">IF(N131="základní",J131,0)</f>
        <v>0</v>
      </c>
      <c r="BF131" s="144">
        <f t="shared" ref="BF131:BF147" si="5">IF(N131="snížená",J131,0)</f>
        <v>0</v>
      </c>
      <c r="BG131" s="144">
        <f t="shared" ref="BG131:BG147" si="6">IF(N131="zákl. přenesená",J131,0)</f>
        <v>0</v>
      </c>
      <c r="BH131" s="144">
        <f t="shared" ref="BH131:BH147" si="7">IF(N131="sníž. přenesená",J131,0)</f>
        <v>0</v>
      </c>
      <c r="BI131" s="144">
        <f t="shared" ref="BI131:BI147" si="8">IF(N131="nulová",J131,0)</f>
        <v>0</v>
      </c>
      <c r="BJ131" s="17" t="s">
        <v>86</v>
      </c>
      <c r="BK131" s="144">
        <f t="shared" ref="BK131:BK147" si="9">ROUND(I131*H131,2)</f>
        <v>0</v>
      </c>
      <c r="BL131" s="17" t="s">
        <v>183</v>
      </c>
      <c r="BM131" s="143" t="s">
        <v>7263</v>
      </c>
    </row>
    <row r="132" spans="2:65" s="1" customFormat="1" ht="24.2" customHeight="1">
      <c r="B132" s="32"/>
      <c r="C132" s="132" t="s">
        <v>88</v>
      </c>
      <c r="D132" s="132" t="s">
        <v>178</v>
      </c>
      <c r="E132" s="133" t="s">
        <v>7264</v>
      </c>
      <c r="F132" s="134" t="s">
        <v>7265</v>
      </c>
      <c r="G132" s="135" t="s">
        <v>1809</v>
      </c>
      <c r="H132" s="136">
        <v>10</v>
      </c>
      <c r="I132" s="137"/>
      <c r="J132" s="138">
        <f t="shared" si="0"/>
        <v>0</v>
      </c>
      <c r="K132" s="134" t="s">
        <v>1</v>
      </c>
      <c r="L132" s="32"/>
      <c r="M132" s="139" t="s">
        <v>1</v>
      </c>
      <c r="N132" s="140" t="s">
        <v>43</v>
      </c>
      <c r="P132" s="141">
        <f t="shared" si="1"/>
        <v>0</v>
      </c>
      <c r="Q132" s="141">
        <v>0</v>
      </c>
      <c r="R132" s="141">
        <f t="shared" si="2"/>
        <v>0</v>
      </c>
      <c r="S132" s="141">
        <v>0</v>
      </c>
      <c r="T132" s="142">
        <f t="shared" si="3"/>
        <v>0</v>
      </c>
      <c r="AR132" s="143" t="s">
        <v>183</v>
      </c>
      <c r="AT132" s="143" t="s">
        <v>178</v>
      </c>
      <c r="AU132" s="143" t="s">
        <v>88</v>
      </c>
      <c r="AY132" s="17" t="s">
        <v>176</v>
      </c>
      <c r="BE132" s="144">
        <f t="shared" si="4"/>
        <v>0</v>
      </c>
      <c r="BF132" s="144">
        <f t="shared" si="5"/>
        <v>0</v>
      </c>
      <c r="BG132" s="144">
        <f t="shared" si="6"/>
        <v>0</v>
      </c>
      <c r="BH132" s="144">
        <f t="shared" si="7"/>
        <v>0</v>
      </c>
      <c r="BI132" s="144">
        <f t="shared" si="8"/>
        <v>0</v>
      </c>
      <c r="BJ132" s="17" t="s">
        <v>86</v>
      </c>
      <c r="BK132" s="144">
        <f t="shared" si="9"/>
        <v>0</v>
      </c>
      <c r="BL132" s="17" t="s">
        <v>183</v>
      </c>
      <c r="BM132" s="143" t="s">
        <v>7266</v>
      </c>
    </row>
    <row r="133" spans="2:65" s="1" customFormat="1" ht="24.2" customHeight="1">
      <c r="B133" s="32"/>
      <c r="C133" s="132" t="s">
        <v>193</v>
      </c>
      <c r="D133" s="132" t="s">
        <v>178</v>
      </c>
      <c r="E133" s="133" t="s">
        <v>7267</v>
      </c>
      <c r="F133" s="134" t="s">
        <v>7268</v>
      </c>
      <c r="G133" s="135" t="s">
        <v>298</v>
      </c>
      <c r="H133" s="136">
        <v>1</v>
      </c>
      <c r="I133" s="137"/>
      <c r="J133" s="138">
        <f t="shared" si="0"/>
        <v>0</v>
      </c>
      <c r="K133" s="134" t="s">
        <v>1</v>
      </c>
      <c r="L133" s="32"/>
      <c r="M133" s="139" t="s">
        <v>1</v>
      </c>
      <c r="N133" s="140" t="s">
        <v>43</v>
      </c>
      <c r="P133" s="141">
        <f t="shared" si="1"/>
        <v>0</v>
      </c>
      <c r="Q133" s="141">
        <v>3.6900000000000002E-2</v>
      </c>
      <c r="R133" s="141">
        <f t="shared" si="2"/>
        <v>3.6900000000000002E-2</v>
      </c>
      <c r="S133" s="141">
        <v>0</v>
      </c>
      <c r="T133" s="142">
        <f t="shared" si="3"/>
        <v>0</v>
      </c>
      <c r="AR133" s="143" t="s">
        <v>183</v>
      </c>
      <c r="AT133" s="143" t="s">
        <v>178</v>
      </c>
      <c r="AU133" s="143" t="s">
        <v>88</v>
      </c>
      <c r="AY133" s="17" t="s">
        <v>176</v>
      </c>
      <c r="BE133" s="144">
        <f t="shared" si="4"/>
        <v>0</v>
      </c>
      <c r="BF133" s="144">
        <f t="shared" si="5"/>
        <v>0</v>
      </c>
      <c r="BG133" s="144">
        <f t="shared" si="6"/>
        <v>0</v>
      </c>
      <c r="BH133" s="144">
        <f t="shared" si="7"/>
        <v>0</v>
      </c>
      <c r="BI133" s="144">
        <f t="shared" si="8"/>
        <v>0</v>
      </c>
      <c r="BJ133" s="17" t="s">
        <v>86</v>
      </c>
      <c r="BK133" s="144">
        <f t="shared" si="9"/>
        <v>0</v>
      </c>
      <c r="BL133" s="17" t="s">
        <v>183</v>
      </c>
      <c r="BM133" s="143" t="s">
        <v>7269</v>
      </c>
    </row>
    <row r="134" spans="2:65" s="1" customFormat="1" ht="33" customHeight="1">
      <c r="B134" s="32"/>
      <c r="C134" s="132" t="s">
        <v>183</v>
      </c>
      <c r="D134" s="132" t="s">
        <v>178</v>
      </c>
      <c r="E134" s="133" t="s">
        <v>231</v>
      </c>
      <c r="F134" s="134" t="s">
        <v>232</v>
      </c>
      <c r="G134" s="135" t="s">
        <v>200</v>
      </c>
      <c r="H134" s="136">
        <v>240.178</v>
      </c>
      <c r="I134" s="137"/>
      <c r="J134" s="138">
        <f t="shared" si="0"/>
        <v>0</v>
      </c>
      <c r="K134" s="134" t="s">
        <v>1</v>
      </c>
      <c r="L134" s="32"/>
      <c r="M134" s="139" t="s">
        <v>1</v>
      </c>
      <c r="N134" s="140" t="s">
        <v>43</v>
      </c>
      <c r="P134" s="141">
        <f t="shared" si="1"/>
        <v>0</v>
      </c>
      <c r="Q134" s="141">
        <v>0</v>
      </c>
      <c r="R134" s="141">
        <f t="shared" si="2"/>
        <v>0</v>
      </c>
      <c r="S134" s="141">
        <v>0</v>
      </c>
      <c r="T134" s="142">
        <f t="shared" si="3"/>
        <v>0</v>
      </c>
      <c r="AR134" s="143" t="s">
        <v>183</v>
      </c>
      <c r="AT134" s="143" t="s">
        <v>178</v>
      </c>
      <c r="AU134" s="143" t="s">
        <v>88</v>
      </c>
      <c r="AY134" s="17" t="s">
        <v>176</v>
      </c>
      <c r="BE134" s="144">
        <f t="shared" si="4"/>
        <v>0</v>
      </c>
      <c r="BF134" s="144">
        <f t="shared" si="5"/>
        <v>0</v>
      </c>
      <c r="BG134" s="144">
        <f t="shared" si="6"/>
        <v>0</v>
      </c>
      <c r="BH134" s="144">
        <f t="shared" si="7"/>
        <v>0</v>
      </c>
      <c r="BI134" s="144">
        <f t="shared" si="8"/>
        <v>0</v>
      </c>
      <c r="BJ134" s="17" t="s">
        <v>86</v>
      </c>
      <c r="BK134" s="144">
        <f t="shared" si="9"/>
        <v>0</v>
      </c>
      <c r="BL134" s="17" t="s">
        <v>183</v>
      </c>
      <c r="BM134" s="143" t="s">
        <v>7270</v>
      </c>
    </row>
    <row r="135" spans="2:65" s="1" customFormat="1" ht="33" customHeight="1">
      <c r="B135" s="32"/>
      <c r="C135" s="132" t="s">
        <v>204</v>
      </c>
      <c r="D135" s="132" t="s">
        <v>178</v>
      </c>
      <c r="E135" s="133" t="s">
        <v>7271</v>
      </c>
      <c r="F135" s="134" t="s">
        <v>7272</v>
      </c>
      <c r="G135" s="135" t="s">
        <v>200</v>
      </c>
      <c r="H135" s="136">
        <v>159</v>
      </c>
      <c r="I135" s="137"/>
      <c r="J135" s="138">
        <f t="shared" si="0"/>
        <v>0</v>
      </c>
      <c r="K135" s="134" t="s">
        <v>1</v>
      </c>
      <c r="L135" s="32"/>
      <c r="M135" s="139" t="s">
        <v>1</v>
      </c>
      <c r="N135" s="140" t="s">
        <v>43</v>
      </c>
      <c r="P135" s="141">
        <f t="shared" si="1"/>
        <v>0</v>
      </c>
      <c r="Q135" s="141">
        <v>0</v>
      </c>
      <c r="R135" s="141">
        <f t="shared" si="2"/>
        <v>0</v>
      </c>
      <c r="S135" s="141">
        <v>0</v>
      </c>
      <c r="T135" s="142">
        <f t="shared" si="3"/>
        <v>0</v>
      </c>
      <c r="AR135" s="143" t="s">
        <v>183</v>
      </c>
      <c r="AT135" s="143" t="s">
        <v>178</v>
      </c>
      <c r="AU135" s="143" t="s">
        <v>88</v>
      </c>
      <c r="AY135" s="17" t="s">
        <v>176</v>
      </c>
      <c r="BE135" s="144">
        <f t="shared" si="4"/>
        <v>0</v>
      </c>
      <c r="BF135" s="144">
        <f t="shared" si="5"/>
        <v>0</v>
      </c>
      <c r="BG135" s="144">
        <f t="shared" si="6"/>
        <v>0</v>
      </c>
      <c r="BH135" s="144">
        <f t="shared" si="7"/>
        <v>0</v>
      </c>
      <c r="BI135" s="144">
        <f t="shared" si="8"/>
        <v>0</v>
      </c>
      <c r="BJ135" s="17" t="s">
        <v>86</v>
      </c>
      <c r="BK135" s="144">
        <f t="shared" si="9"/>
        <v>0</v>
      </c>
      <c r="BL135" s="17" t="s">
        <v>183</v>
      </c>
      <c r="BM135" s="143" t="s">
        <v>7273</v>
      </c>
    </row>
    <row r="136" spans="2:65" s="1" customFormat="1" ht="21.75" customHeight="1">
      <c r="B136" s="32"/>
      <c r="C136" s="132" t="s">
        <v>230</v>
      </c>
      <c r="D136" s="132" t="s">
        <v>178</v>
      </c>
      <c r="E136" s="133" t="s">
        <v>7274</v>
      </c>
      <c r="F136" s="134" t="s">
        <v>7275</v>
      </c>
      <c r="G136" s="135" t="s">
        <v>181</v>
      </c>
      <c r="H136" s="136">
        <v>397.5</v>
      </c>
      <c r="I136" s="137"/>
      <c r="J136" s="138">
        <f t="shared" si="0"/>
        <v>0</v>
      </c>
      <c r="K136" s="134" t="s">
        <v>1</v>
      </c>
      <c r="L136" s="32"/>
      <c r="M136" s="139" t="s">
        <v>1</v>
      </c>
      <c r="N136" s="140" t="s">
        <v>43</v>
      </c>
      <c r="P136" s="141">
        <f t="shared" si="1"/>
        <v>0</v>
      </c>
      <c r="Q136" s="141">
        <v>8.4000000000000003E-4</v>
      </c>
      <c r="R136" s="141">
        <f t="shared" si="2"/>
        <v>0.33390000000000003</v>
      </c>
      <c r="S136" s="141">
        <v>0</v>
      </c>
      <c r="T136" s="142">
        <f t="shared" si="3"/>
        <v>0</v>
      </c>
      <c r="AR136" s="143" t="s">
        <v>183</v>
      </c>
      <c r="AT136" s="143" t="s">
        <v>178</v>
      </c>
      <c r="AU136" s="143" t="s">
        <v>88</v>
      </c>
      <c r="AY136" s="17" t="s">
        <v>176</v>
      </c>
      <c r="BE136" s="144">
        <f t="shared" si="4"/>
        <v>0</v>
      </c>
      <c r="BF136" s="144">
        <f t="shared" si="5"/>
        <v>0</v>
      </c>
      <c r="BG136" s="144">
        <f t="shared" si="6"/>
        <v>0</v>
      </c>
      <c r="BH136" s="144">
        <f t="shared" si="7"/>
        <v>0</v>
      </c>
      <c r="BI136" s="144">
        <f t="shared" si="8"/>
        <v>0</v>
      </c>
      <c r="BJ136" s="17" t="s">
        <v>86</v>
      </c>
      <c r="BK136" s="144">
        <f t="shared" si="9"/>
        <v>0</v>
      </c>
      <c r="BL136" s="17" t="s">
        <v>183</v>
      </c>
      <c r="BM136" s="143" t="s">
        <v>7276</v>
      </c>
    </row>
    <row r="137" spans="2:65" s="1" customFormat="1" ht="24.2" customHeight="1">
      <c r="B137" s="32"/>
      <c r="C137" s="132" t="s">
        <v>237</v>
      </c>
      <c r="D137" s="132" t="s">
        <v>178</v>
      </c>
      <c r="E137" s="133" t="s">
        <v>7277</v>
      </c>
      <c r="F137" s="134" t="s">
        <v>7278</v>
      </c>
      <c r="G137" s="135" t="s">
        <v>181</v>
      </c>
      <c r="H137" s="136">
        <v>397.5</v>
      </c>
      <c r="I137" s="137"/>
      <c r="J137" s="138">
        <f t="shared" si="0"/>
        <v>0</v>
      </c>
      <c r="K137" s="134" t="s">
        <v>1</v>
      </c>
      <c r="L137" s="32"/>
      <c r="M137" s="139" t="s">
        <v>1</v>
      </c>
      <c r="N137" s="140" t="s">
        <v>43</v>
      </c>
      <c r="P137" s="141">
        <f t="shared" si="1"/>
        <v>0</v>
      </c>
      <c r="Q137" s="141">
        <v>0</v>
      </c>
      <c r="R137" s="141">
        <f t="shared" si="2"/>
        <v>0</v>
      </c>
      <c r="S137" s="141">
        <v>0</v>
      </c>
      <c r="T137" s="142">
        <f t="shared" si="3"/>
        <v>0</v>
      </c>
      <c r="AR137" s="143" t="s">
        <v>183</v>
      </c>
      <c r="AT137" s="143" t="s">
        <v>178</v>
      </c>
      <c r="AU137" s="143" t="s">
        <v>88</v>
      </c>
      <c r="AY137" s="17" t="s">
        <v>176</v>
      </c>
      <c r="BE137" s="144">
        <f t="shared" si="4"/>
        <v>0</v>
      </c>
      <c r="BF137" s="144">
        <f t="shared" si="5"/>
        <v>0</v>
      </c>
      <c r="BG137" s="144">
        <f t="shared" si="6"/>
        <v>0</v>
      </c>
      <c r="BH137" s="144">
        <f t="shared" si="7"/>
        <v>0</v>
      </c>
      <c r="BI137" s="144">
        <f t="shared" si="8"/>
        <v>0</v>
      </c>
      <c r="BJ137" s="17" t="s">
        <v>86</v>
      </c>
      <c r="BK137" s="144">
        <f t="shared" si="9"/>
        <v>0</v>
      </c>
      <c r="BL137" s="17" t="s">
        <v>183</v>
      </c>
      <c r="BM137" s="143" t="s">
        <v>7279</v>
      </c>
    </row>
    <row r="138" spans="2:65" s="1" customFormat="1" ht="21.75" customHeight="1">
      <c r="B138" s="32"/>
      <c r="C138" s="132" t="s">
        <v>269</v>
      </c>
      <c r="D138" s="132" t="s">
        <v>178</v>
      </c>
      <c r="E138" s="133" t="s">
        <v>7280</v>
      </c>
      <c r="F138" s="134" t="s">
        <v>7281</v>
      </c>
      <c r="G138" s="135" t="s">
        <v>181</v>
      </c>
      <c r="H138" s="136">
        <v>56.015999999999998</v>
      </c>
      <c r="I138" s="137"/>
      <c r="J138" s="138">
        <f t="shared" si="0"/>
        <v>0</v>
      </c>
      <c r="K138" s="134" t="s">
        <v>1</v>
      </c>
      <c r="L138" s="32"/>
      <c r="M138" s="139" t="s">
        <v>1</v>
      </c>
      <c r="N138" s="140" t="s">
        <v>43</v>
      </c>
      <c r="P138" s="141">
        <f t="shared" si="1"/>
        <v>0</v>
      </c>
      <c r="Q138" s="141">
        <v>6.2100000000000002E-3</v>
      </c>
      <c r="R138" s="141">
        <f t="shared" si="2"/>
        <v>0.34785936000000001</v>
      </c>
      <c r="S138" s="141">
        <v>0</v>
      </c>
      <c r="T138" s="142">
        <f t="shared" si="3"/>
        <v>0</v>
      </c>
      <c r="AR138" s="143" t="s">
        <v>183</v>
      </c>
      <c r="AT138" s="143" t="s">
        <v>178</v>
      </c>
      <c r="AU138" s="143" t="s">
        <v>88</v>
      </c>
      <c r="AY138" s="17" t="s">
        <v>176</v>
      </c>
      <c r="BE138" s="144">
        <f t="shared" si="4"/>
        <v>0</v>
      </c>
      <c r="BF138" s="144">
        <f t="shared" si="5"/>
        <v>0</v>
      </c>
      <c r="BG138" s="144">
        <f t="shared" si="6"/>
        <v>0</v>
      </c>
      <c r="BH138" s="144">
        <f t="shared" si="7"/>
        <v>0</v>
      </c>
      <c r="BI138" s="144">
        <f t="shared" si="8"/>
        <v>0</v>
      </c>
      <c r="BJ138" s="17" t="s">
        <v>86</v>
      </c>
      <c r="BK138" s="144">
        <f t="shared" si="9"/>
        <v>0</v>
      </c>
      <c r="BL138" s="17" t="s">
        <v>183</v>
      </c>
      <c r="BM138" s="143" t="s">
        <v>7282</v>
      </c>
    </row>
    <row r="139" spans="2:65" s="1" customFormat="1" ht="24.2" customHeight="1">
      <c r="B139" s="32"/>
      <c r="C139" s="132" t="s">
        <v>274</v>
      </c>
      <c r="D139" s="132" t="s">
        <v>178</v>
      </c>
      <c r="E139" s="133" t="s">
        <v>7283</v>
      </c>
      <c r="F139" s="134" t="s">
        <v>7284</v>
      </c>
      <c r="G139" s="135" t="s">
        <v>181</v>
      </c>
      <c r="H139" s="136">
        <v>264.89600000000002</v>
      </c>
      <c r="I139" s="137"/>
      <c r="J139" s="138">
        <f t="shared" si="0"/>
        <v>0</v>
      </c>
      <c r="K139" s="134" t="s">
        <v>1</v>
      </c>
      <c r="L139" s="32"/>
      <c r="M139" s="139" t="s">
        <v>1</v>
      </c>
      <c r="N139" s="140" t="s">
        <v>43</v>
      </c>
      <c r="P139" s="141">
        <f t="shared" si="1"/>
        <v>0</v>
      </c>
      <c r="Q139" s="141">
        <v>6.2199999999999998E-3</v>
      </c>
      <c r="R139" s="141">
        <f t="shared" si="2"/>
        <v>1.64765312</v>
      </c>
      <c r="S139" s="141">
        <v>0</v>
      </c>
      <c r="T139" s="142">
        <f t="shared" si="3"/>
        <v>0</v>
      </c>
      <c r="AR139" s="143" t="s">
        <v>183</v>
      </c>
      <c r="AT139" s="143" t="s">
        <v>178</v>
      </c>
      <c r="AU139" s="143" t="s">
        <v>88</v>
      </c>
      <c r="AY139" s="17" t="s">
        <v>176</v>
      </c>
      <c r="BE139" s="144">
        <f t="shared" si="4"/>
        <v>0</v>
      </c>
      <c r="BF139" s="144">
        <f t="shared" si="5"/>
        <v>0</v>
      </c>
      <c r="BG139" s="144">
        <f t="shared" si="6"/>
        <v>0</v>
      </c>
      <c r="BH139" s="144">
        <f t="shared" si="7"/>
        <v>0</v>
      </c>
      <c r="BI139" s="144">
        <f t="shared" si="8"/>
        <v>0</v>
      </c>
      <c r="BJ139" s="17" t="s">
        <v>86</v>
      </c>
      <c r="BK139" s="144">
        <f t="shared" si="9"/>
        <v>0</v>
      </c>
      <c r="BL139" s="17" t="s">
        <v>183</v>
      </c>
      <c r="BM139" s="143" t="s">
        <v>7285</v>
      </c>
    </row>
    <row r="140" spans="2:65" s="1" customFormat="1" ht="24.2" customHeight="1">
      <c r="B140" s="32"/>
      <c r="C140" s="132" t="s">
        <v>285</v>
      </c>
      <c r="D140" s="132" t="s">
        <v>178</v>
      </c>
      <c r="E140" s="133" t="s">
        <v>7286</v>
      </c>
      <c r="F140" s="134" t="s">
        <v>7287</v>
      </c>
      <c r="G140" s="135" t="s">
        <v>181</v>
      </c>
      <c r="H140" s="136">
        <v>56.015999999999998</v>
      </c>
      <c r="I140" s="137"/>
      <c r="J140" s="138">
        <f t="shared" si="0"/>
        <v>0</v>
      </c>
      <c r="K140" s="134" t="s">
        <v>1</v>
      </c>
      <c r="L140" s="32"/>
      <c r="M140" s="139" t="s">
        <v>1</v>
      </c>
      <c r="N140" s="140" t="s">
        <v>43</v>
      </c>
      <c r="P140" s="141">
        <f t="shared" si="1"/>
        <v>0</v>
      </c>
      <c r="Q140" s="141">
        <v>0</v>
      </c>
      <c r="R140" s="141">
        <f t="shared" si="2"/>
        <v>0</v>
      </c>
      <c r="S140" s="141">
        <v>0</v>
      </c>
      <c r="T140" s="142">
        <f t="shared" si="3"/>
        <v>0</v>
      </c>
      <c r="AR140" s="143" t="s">
        <v>183</v>
      </c>
      <c r="AT140" s="143" t="s">
        <v>178</v>
      </c>
      <c r="AU140" s="143" t="s">
        <v>88</v>
      </c>
      <c r="AY140" s="17" t="s">
        <v>176</v>
      </c>
      <c r="BE140" s="144">
        <f t="shared" si="4"/>
        <v>0</v>
      </c>
      <c r="BF140" s="144">
        <f t="shared" si="5"/>
        <v>0</v>
      </c>
      <c r="BG140" s="144">
        <f t="shared" si="6"/>
        <v>0</v>
      </c>
      <c r="BH140" s="144">
        <f t="shared" si="7"/>
        <v>0</v>
      </c>
      <c r="BI140" s="144">
        <f t="shared" si="8"/>
        <v>0</v>
      </c>
      <c r="BJ140" s="17" t="s">
        <v>86</v>
      </c>
      <c r="BK140" s="144">
        <f t="shared" si="9"/>
        <v>0</v>
      </c>
      <c r="BL140" s="17" t="s">
        <v>183</v>
      </c>
      <c r="BM140" s="143" t="s">
        <v>7288</v>
      </c>
    </row>
    <row r="141" spans="2:65" s="1" customFormat="1" ht="24.2" customHeight="1">
      <c r="B141" s="32"/>
      <c r="C141" s="132" t="s">
        <v>290</v>
      </c>
      <c r="D141" s="132" t="s">
        <v>178</v>
      </c>
      <c r="E141" s="133" t="s">
        <v>7289</v>
      </c>
      <c r="F141" s="134" t="s">
        <v>7290</v>
      </c>
      <c r="G141" s="135" t="s">
        <v>181</v>
      </c>
      <c r="H141" s="136">
        <v>264.89600000000002</v>
      </c>
      <c r="I141" s="137"/>
      <c r="J141" s="138">
        <f t="shared" si="0"/>
        <v>0</v>
      </c>
      <c r="K141" s="134" t="s">
        <v>1</v>
      </c>
      <c r="L141" s="32"/>
      <c r="M141" s="139" t="s">
        <v>1</v>
      </c>
      <c r="N141" s="140" t="s">
        <v>43</v>
      </c>
      <c r="P141" s="141">
        <f t="shared" si="1"/>
        <v>0</v>
      </c>
      <c r="Q141" s="141">
        <v>0</v>
      </c>
      <c r="R141" s="141">
        <f t="shared" si="2"/>
        <v>0</v>
      </c>
      <c r="S141" s="141">
        <v>0</v>
      </c>
      <c r="T141" s="142">
        <f t="shared" si="3"/>
        <v>0</v>
      </c>
      <c r="AR141" s="143" t="s">
        <v>183</v>
      </c>
      <c r="AT141" s="143" t="s">
        <v>178</v>
      </c>
      <c r="AU141" s="143" t="s">
        <v>88</v>
      </c>
      <c r="AY141" s="17" t="s">
        <v>176</v>
      </c>
      <c r="BE141" s="144">
        <f t="shared" si="4"/>
        <v>0</v>
      </c>
      <c r="BF141" s="144">
        <f t="shared" si="5"/>
        <v>0</v>
      </c>
      <c r="BG141" s="144">
        <f t="shared" si="6"/>
        <v>0</v>
      </c>
      <c r="BH141" s="144">
        <f t="shared" si="7"/>
        <v>0</v>
      </c>
      <c r="BI141" s="144">
        <f t="shared" si="8"/>
        <v>0</v>
      </c>
      <c r="BJ141" s="17" t="s">
        <v>86</v>
      </c>
      <c r="BK141" s="144">
        <f t="shared" si="9"/>
        <v>0</v>
      </c>
      <c r="BL141" s="17" t="s">
        <v>183</v>
      </c>
      <c r="BM141" s="143" t="s">
        <v>7291</v>
      </c>
    </row>
    <row r="142" spans="2:65" s="1" customFormat="1" ht="37.9" customHeight="1">
      <c r="B142" s="32"/>
      <c r="C142" s="132" t="s">
        <v>8</v>
      </c>
      <c r="D142" s="132" t="s">
        <v>178</v>
      </c>
      <c r="E142" s="133" t="s">
        <v>7292</v>
      </c>
      <c r="F142" s="134" t="s">
        <v>7293</v>
      </c>
      <c r="G142" s="135" t="s">
        <v>200</v>
      </c>
      <c r="H142" s="136">
        <v>168.131</v>
      </c>
      <c r="I142" s="137"/>
      <c r="J142" s="138">
        <f t="shared" si="0"/>
        <v>0</v>
      </c>
      <c r="K142" s="134" t="s">
        <v>1</v>
      </c>
      <c r="L142" s="32"/>
      <c r="M142" s="139" t="s">
        <v>1</v>
      </c>
      <c r="N142" s="140" t="s">
        <v>43</v>
      </c>
      <c r="P142" s="141">
        <f t="shared" si="1"/>
        <v>0</v>
      </c>
      <c r="Q142" s="141">
        <v>0</v>
      </c>
      <c r="R142" s="141">
        <f t="shared" si="2"/>
        <v>0</v>
      </c>
      <c r="S142" s="141">
        <v>0</v>
      </c>
      <c r="T142" s="142">
        <f t="shared" si="3"/>
        <v>0</v>
      </c>
      <c r="AR142" s="143" t="s">
        <v>183</v>
      </c>
      <c r="AT142" s="143" t="s">
        <v>178</v>
      </c>
      <c r="AU142" s="143" t="s">
        <v>88</v>
      </c>
      <c r="AY142" s="17" t="s">
        <v>176</v>
      </c>
      <c r="BE142" s="144">
        <f t="shared" si="4"/>
        <v>0</v>
      </c>
      <c r="BF142" s="144">
        <f t="shared" si="5"/>
        <v>0</v>
      </c>
      <c r="BG142" s="144">
        <f t="shared" si="6"/>
        <v>0</v>
      </c>
      <c r="BH142" s="144">
        <f t="shared" si="7"/>
        <v>0</v>
      </c>
      <c r="BI142" s="144">
        <f t="shared" si="8"/>
        <v>0</v>
      </c>
      <c r="BJ142" s="17" t="s">
        <v>86</v>
      </c>
      <c r="BK142" s="144">
        <f t="shared" si="9"/>
        <v>0</v>
      </c>
      <c r="BL142" s="17" t="s">
        <v>183</v>
      </c>
      <c r="BM142" s="143" t="s">
        <v>7294</v>
      </c>
    </row>
    <row r="143" spans="2:65" s="1" customFormat="1" ht="37.9" customHeight="1">
      <c r="B143" s="32"/>
      <c r="C143" s="132" t="s">
        <v>303</v>
      </c>
      <c r="D143" s="132" t="s">
        <v>178</v>
      </c>
      <c r="E143" s="133" t="s">
        <v>7295</v>
      </c>
      <c r="F143" s="134" t="s">
        <v>7296</v>
      </c>
      <c r="G143" s="135" t="s">
        <v>200</v>
      </c>
      <c r="H143" s="136">
        <v>168.131</v>
      </c>
      <c r="I143" s="137"/>
      <c r="J143" s="138">
        <f t="shared" si="0"/>
        <v>0</v>
      </c>
      <c r="K143" s="134" t="s">
        <v>1</v>
      </c>
      <c r="L143" s="32"/>
      <c r="M143" s="139" t="s">
        <v>1</v>
      </c>
      <c r="N143" s="140" t="s">
        <v>43</v>
      </c>
      <c r="P143" s="141">
        <f t="shared" si="1"/>
        <v>0</v>
      </c>
      <c r="Q143" s="141">
        <v>0</v>
      </c>
      <c r="R143" s="141">
        <f t="shared" si="2"/>
        <v>0</v>
      </c>
      <c r="S143" s="141">
        <v>0</v>
      </c>
      <c r="T143" s="142">
        <f t="shared" si="3"/>
        <v>0</v>
      </c>
      <c r="AR143" s="143" t="s">
        <v>183</v>
      </c>
      <c r="AT143" s="143" t="s">
        <v>178</v>
      </c>
      <c r="AU143" s="143" t="s">
        <v>88</v>
      </c>
      <c r="AY143" s="17" t="s">
        <v>176</v>
      </c>
      <c r="BE143" s="144">
        <f t="shared" si="4"/>
        <v>0</v>
      </c>
      <c r="BF143" s="144">
        <f t="shared" si="5"/>
        <v>0</v>
      </c>
      <c r="BG143" s="144">
        <f t="shared" si="6"/>
        <v>0</v>
      </c>
      <c r="BH143" s="144">
        <f t="shared" si="7"/>
        <v>0</v>
      </c>
      <c r="BI143" s="144">
        <f t="shared" si="8"/>
        <v>0</v>
      </c>
      <c r="BJ143" s="17" t="s">
        <v>86</v>
      </c>
      <c r="BK143" s="144">
        <f t="shared" si="9"/>
        <v>0</v>
      </c>
      <c r="BL143" s="17" t="s">
        <v>183</v>
      </c>
      <c r="BM143" s="143" t="s">
        <v>7297</v>
      </c>
    </row>
    <row r="144" spans="2:65" s="1" customFormat="1" ht="33" customHeight="1">
      <c r="B144" s="32"/>
      <c r="C144" s="132" t="s">
        <v>310</v>
      </c>
      <c r="D144" s="132" t="s">
        <v>178</v>
      </c>
      <c r="E144" s="133" t="s">
        <v>394</v>
      </c>
      <c r="F144" s="134" t="s">
        <v>395</v>
      </c>
      <c r="G144" s="135" t="s">
        <v>307</v>
      </c>
      <c r="H144" s="136">
        <v>336.262</v>
      </c>
      <c r="I144" s="137"/>
      <c r="J144" s="138">
        <f t="shared" si="0"/>
        <v>0</v>
      </c>
      <c r="K144" s="134" t="s">
        <v>1</v>
      </c>
      <c r="L144" s="32"/>
      <c r="M144" s="139" t="s">
        <v>1</v>
      </c>
      <c r="N144" s="140" t="s">
        <v>43</v>
      </c>
      <c r="P144" s="141">
        <f t="shared" si="1"/>
        <v>0</v>
      </c>
      <c r="Q144" s="141">
        <v>0</v>
      </c>
      <c r="R144" s="141">
        <f t="shared" si="2"/>
        <v>0</v>
      </c>
      <c r="S144" s="141">
        <v>0</v>
      </c>
      <c r="T144" s="142">
        <f t="shared" si="3"/>
        <v>0</v>
      </c>
      <c r="AR144" s="143" t="s">
        <v>183</v>
      </c>
      <c r="AT144" s="143" t="s">
        <v>178</v>
      </c>
      <c r="AU144" s="143" t="s">
        <v>88</v>
      </c>
      <c r="AY144" s="17" t="s">
        <v>176</v>
      </c>
      <c r="BE144" s="144">
        <f t="shared" si="4"/>
        <v>0</v>
      </c>
      <c r="BF144" s="144">
        <f t="shared" si="5"/>
        <v>0</v>
      </c>
      <c r="BG144" s="144">
        <f t="shared" si="6"/>
        <v>0</v>
      </c>
      <c r="BH144" s="144">
        <f t="shared" si="7"/>
        <v>0</v>
      </c>
      <c r="BI144" s="144">
        <f t="shared" si="8"/>
        <v>0</v>
      </c>
      <c r="BJ144" s="17" t="s">
        <v>86</v>
      </c>
      <c r="BK144" s="144">
        <f t="shared" si="9"/>
        <v>0</v>
      </c>
      <c r="BL144" s="17" t="s">
        <v>183</v>
      </c>
      <c r="BM144" s="143" t="s">
        <v>7298</v>
      </c>
    </row>
    <row r="145" spans="2:65" s="1" customFormat="1" ht="24.2" customHeight="1">
      <c r="B145" s="32"/>
      <c r="C145" s="132" t="s">
        <v>314</v>
      </c>
      <c r="D145" s="132" t="s">
        <v>178</v>
      </c>
      <c r="E145" s="133" t="s">
        <v>7299</v>
      </c>
      <c r="F145" s="134" t="s">
        <v>7300</v>
      </c>
      <c r="G145" s="135" t="s">
        <v>200</v>
      </c>
      <c r="H145" s="136">
        <v>227.85</v>
      </c>
      <c r="I145" s="137"/>
      <c r="J145" s="138">
        <f t="shared" si="0"/>
        <v>0</v>
      </c>
      <c r="K145" s="134" t="s">
        <v>1</v>
      </c>
      <c r="L145" s="32"/>
      <c r="M145" s="139" t="s">
        <v>1</v>
      </c>
      <c r="N145" s="140" t="s">
        <v>43</v>
      </c>
      <c r="P145" s="141">
        <f t="shared" si="1"/>
        <v>0</v>
      </c>
      <c r="Q145" s="141">
        <v>0</v>
      </c>
      <c r="R145" s="141">
        <f t="shared" si="2"/>
        <v>0</v>
      </c>
      <c r="S145" s="141">
        <v>0</v>
      </c>
      <c r="T145" s="142">
        <f t="shared" si="3"/>
        <v>0</v>
      </c>
      <c r="AR145" s="143" t="s">
        <v>183</v>
      </c>
      <c r="AT145" s="143" t="s">
        <v>178</v>
      </c>
      <c r="AU145" s="143" t="s">
        <v>88</v>
      </c>
      <c r="AY145" s="17" t="s">
        <v>176</v>
      </c>
      <c r="BE145" s="144">
        <f t="shared" si="4"/>
        <v>0</v>
      </c>
      <c r="BF145" s="144">
        <f t="shared" si="5"/>
        <v>0</v>
      </c>
      <c r="BG145" s="144">
        <f t="shared" si="6"/>
        <v>0</v>
      </c>
      <c r="BH145" s="144">
        <f t="shared" si="7"/>
        <v>0</v>
      </c>
      <c r="BI145" s="144">
        <f t="shared" si="8"/>
        <v>0</v>
      </c>
      <c r="BJ145" s="17" t="s">
        <v>86</v>
      </c>
      <c r="BK145" s="144">
        <f t="shared" si="9"/>
        <v>0</v>
      </c>
      <c r="BL145" s="17" t="s">
        <v>183</v>
      </c>
      <c r="BM145" s="143" t="s">
        <v>7301</v>
      </c>
    </row>
    <row r="146" spans="2:65" s="1" customFormat="1" ht="24.2" customHeight="1">
      <c r="B146" s="32"/>
      <c r="C146" s="132" t="s">
        <v>319</v>
      </c>
      <c r="D146" s="132" t="s">
        <v>178</v>
      </c>
      <c r="E146" s="133" t="s">
        <v>7302</v>
      </c>
      <c r="F146" s="134" t="s">
        <v>7303</v>
      </c>
      <c r="G146" s="135" t="s">
        <v>200</v>
      </c>
      <c r="H146" s="136">
        <v>46.216999999999999</v>
      </c>
      <c r="I146" s="137"/>
      <c r="J146" s="138">
        <f t="shared" si="0"/>
        <v>0</v>
      </c>
      <c r="K146" s="134" t="s">
        <v>1</v>
      </c>
      <c r="L146" s="32"/>
      <c r="M146" s="139" t="s">
        <v>1</v>
      </c>
      <c r="N146" s="140" t="s">
        <v>43</v>
      </c>
      <c r="P146" s="141">
        <f t="shared" si="1"/>
        <v>0</v>
      </c>
      <c r="Q146" s="141">
        <v>0</v>
      </c>
      <c r="R146" s="141">
        <f t="shared" si="2"/>
        <v>0</v>
      </c>
      <c r="S146" s="141">
        <v>0</v>
      </c>
      <c r="T146" s="142">
        <f t="shared" si="3"/>
        <v>0</v>
      </c>
      <c r="AR146" s="143" t="s">
        <v>183</v>
      </c>
      <c r="AT146" s="143" t="s">
        <v>178</v>
      </c>
      <c r="AU146" s="143" t="s">
        <v>88</v>
      </c>
      <c r="AY146" s="17" t="s">
        <v>176</v>
      </c>
      <c r="BE146" s="144">
        <f t="shared" si="4"/>
        <v>0</v>
      </c>
      <c r="BF146" s="144">
        <f t="shared" si="5"/>
        <v>0</v>
      </c>
      <c r="BG146" s="144">
        <f t="shared" si="6"/>
        <v>0</v>
      </c>
      <c r="BH146" s="144">
        <f t="shared" si="7"/>
        <v>0</v>
      </c>
      <c r="BI146" s="144">
        <f t="shared" si="8"/>
        <v>0</v>
      </c>
      <c r="BJ146" s="17" t="s">
        <v>86</v>
      </c>
      <c r="BK146" s="144">
        <f t="shared" si="9"/>
        <v>0</v>
      </c>
      <c r="BL146" s="17" t="s">
        <v>183</v>
      </c>
      <c r="BM146" s="143" t="s">
        <v>7304</v>
      </c>
    </row>
    <row r="147" spans="2:65" s="1" customFormat="1" ht="16.5" customHeight="1">
      <c r="B147" s="32"/>
      <c r="C147" s="176" t="s">
        <v>325</v>
      </c>
      <c r="D147" s="176" t="s">
        <v>304</v>
      </c>
      <c r="E147" s="177" t="s">
        <v>7305</v>
      </c>
      <c r="F147" s="178" t="s">
        <v>7306</v>
      </c>
      <c r="G147" s="179" t="s">
        <v>307</v>
      </c>
      <c r="H147" s="180">
        <v>92.433999999999997</v>
      </c>
      <c r="I147" s="181"/>
      <c r="J147" s="182">
        <f t="shared" si="0"/>
        <v>0</v>
      </c>
      <c r="K147" s="178" t="s">
        <v>1</v>
      </c>
      <c r="L147" s="183"/>
      <c r="M147" s="184" t="s">
        <v>1</v>
      </c>
      <c r="N147" s="185" t="s">
        <v>43</v>
      </c>
      <c r="P147" s="141">
        <f t="shared" si="1"/>
        <v>0</v>
      </c>
      <c r="Q147" s="141">
        <v>1</v>
      </c>
      <c r="R147" s="141">
        <f t="shared" si="2"/>
        <v>92.433999999999997</v>
      </c>
      <c r="S147" s="141">
        <v>0</v>
      </c>
      <c r="T147" s="142">
        <f t="shared" si="3"/>
        <v>0</v>
      </c>
      <c r="AR147" s="143" t="s">
        <v>269</v>
      </c>
      <c r="AT147" s="143" t="s">
        <v>304</v>
      </c>
      <c r="AU147" s="143" t="s">
        <v>88</v>
      </c>
      <c r="AY147" s="17" t="s">
        <v>176</v>
      </c>
      <c r="BE147" s="144">
        <f t="shared" si="4"/>
        <v>0</v>
      </c>
      <c r="BF147" s="144">
        <f t="shared" si="5"/>
        <v>0</v>
      </c>
      <c r="BG147" s="144">
        <f t="shared" si="6"/>
        <v>0</v>
      </c>
      <c r="BH147" s="144">
        <f t="shared" si="7"/>
        <v>0</v>
      </c>
      <c r="BI147" s="144">
        <f t="shared" si="8"/>
        <v>0</v>
      </c>
      <c r="BJ147" s="17" t="s">
        <v>86</v>
      </c>
      <c r="BK147" s="144">
        <f t="shared" si="9"/>
        <v>0</v>
      </c>
      <c r="BL147" s="17" t="s">
        <v>183</v>
      </c>
      <c r="BM147" s="143" t="s">
        <v>7307</v>
      </c>
    </row>
    <row r="148" spans="2:65" s="12" customFormat="1" ht="11.25">
      <c r="B148" s="145"/>
      <c r="D148" s="146" t="s">
        <v>185</v>
      </c>
      <c r="E148" s="147" t="s">
        <v>1</v>
      </c>
      <c r="F148" s="148" t="s">
        <v>7308</v>
      </c>
      <c r="H148" s="149">
        <v>92.433999999999997</v>
      </c>
      <c r="I148" s="150"/>
      <c r="L148" s="145"/>
      <c r="M148" s="151"/>
      <c r="T148" s="152"/>
      <c r="AT148" s="147" t="s">
        <v>185</v>
      </c>
      <c r="AU148" s="147" t="s">
        <v>88</v>
      </c>
      <c r="AV148" s="12" t="s">
        <v>88</v>
      </c>
      <c r="AW148" s="12" t="s">
        <v>33</v>
      </c>
      <c r="AX148" s="12" t="s">
        <v>86</v>
      </c>
      <c r="AY148" s="147" t="s">
        <v>176</v>
      </c>
    </row>
    <row r="149" spans="2:65" s="11" customFormat="1" ht="22.9" customHeight="1">
      <c r="B149" s="120"/>
      <c r="D149" s="121" t="s">
        <v>77</v>
      </c>
      <c r="E149" s="130" t="s">
        <v>183</v>
      </c>
      <c r="F149" s="130" t="s">
        <v>1048</v>
      </c>
      <c r="I149" s="123"/>
      <c r="J149" s="131">
        <f>BK149</f>
        <v>0</v>
      </c>
      <c r="L149" s="120"/>
      <c r="M149" s="125"/>
      <c r="P149" s="126">
        <f>P150</f>
        <v>0</v>
      </c>
      <c r="R149" s="126">
        <f>R150</f>
        <v>0</v>
      </c>
      <c r="T149" s="127">
        <f>T150</f>
        <v>0</v>
      </c>
      <c r="AR149" s="121" t="s">
        <v>86</v>
      </c>
      <c r="AT149" s="128" t="s">
        <v>77</v>
      </c>
      <c r="AU149" s="128" t="s">
        <v>86</v>
      </c>
      <c r="AY149" s="121" t="s">
        <v>176</v>
      </c>
      <c r="BK149" s="129">
        <f>BK150</f>
        <v>0</v>
      </c>
    </row>
    <row r="150" spans="2:65" s="1" customFormat="1" ht="16.5" customHeight="1">
      <c r="B150" s="32"/>
      <c r="C150" s="132" t="s">
        <v>329</v>
      </c>
      <c r="D150" s="132" t="s">
        <v>178</v>
      </c>
      <c r="E150" s="133" t="s">
        <v>7309</v>
      </c>
      <c r="F150" s="134" t="s">
        <v>7310</v>
      </c>
      <c r="G150" s="135" t="s">
        <v>200</v>
      </c>
      <c r="H150" s="136">
        <v>38.372</v>
      </c>
      <c r="I150" s="137"/>
      <c r="J150" s="138">
        <f>ROUND(I150*H150,2)</f>
        <v>0</v>
      </c>
      <c r="K150" s="134" t="s">
        <v>1</v>
      </c>
      <c r="L150" s="32"/>
      <c r="M150" s="139" t="s">
        <v>1</v>
      </c>
      <c r="N150" s="140" t="s">
        <v>43</v>
      </c>
      <c r="P150" s="141">
        <f>O150*H150</f>
        <v>0</v>
      </c>
      <c r="Q150" s="141">
        <v>0</v>
      </c>
      <c r="R150" s="141">
        <f>Q150*H150</f>
        <v>0</v>
      </c>
      <c r="S150" s="141">
        <v>0</v>
      </c>
      <c r="T150" s="142">
        <f>S150*H150</f>
        <v>0</v>
      </c>
      <c r="AR150" s="143" t="s">
        <v>183</v>
      </c>
      <c r="AT150" s="143" t="s">
        <v>178</v>
      </c>
      <c r="AU150" s="143" t="s">
        <v>88</v>
      </c>
      <c r="AY150" s="17" t="s">
        <v>176</v>
      </c>
      <c r="BE150" s="144">
        <f>IF(N150="základní",J150,0)</f>
        <v>0</v>
      </c>
      <c r="BF150" s="144">
        <f>IF(N150="snížená",J150,0)</f>
        <v>0</v>
      </c>
      <c r="BG150" s="144">
        <f>IF(N150="zákl. přenesená",J150,0)</f>
        <v>0</v>
      </c>
      <c r="BH150" s="144">
        <f>IF(N150="sníž. přenesená",J150,0)</f>
        <v>0</v>
      </c>
      <c r="BI150" s="144">
        <f>IF(N150="nulová",J150,0)</f>
        <v>0</v>
      </c>
      <c r="BJ150" s="17" t="s">
        <v>86</v>
      </c>
      <c r="BK150" s="144">
        <f>ROUND(I150*H150,2)</f>
        <v>0</v>
      </c>
      <c r="BL150" s="17" t="s">
        <v>183</v>
      </c>
      <c r="BM150" s="143" t="s">
        <v>7311</v>
      </c>
    </row>
    <row r="151" spans="2:65" s="11" customFormat="1" ht="22.9" customHeight="1">
      <c r="B151" s="120"/>
      <c r="D151" s="121" t="s">
        <v>77</v>
      </c>
      <c r="E151" s="130" t="s">
        <v>269</v>
      </c>
      <c r="F151" s="130" t="s">
        <v>4756</v>
      </c>
      <c r="I151" s="123"/>
      <c r="J151" s="131">
        <f>BK151</f>
        <v>0</v>
      </c>
      <c r="L151" s="120"/>
      <c r="M151" s="125"/>
      <c r="P151" s="126">
        <f>SUM(P152:P189)</f>
        <v>0</v>
      </c>
      <c r="R151" s="126">
        <f>SUM(R152:R189)</f>
        <v>11.362767749999998</v>
      </c>
      <c r="T151" s="127">
        <f>SUM(T152:T189)</f>
        <v>0</v>
      </c>
      <c r="AR151" s="121" t="s">
        <v>86</v>
      </c>
      <c r="AT151" s="128" t="s">
        <v>77</v>
      </c>
      <c r="AU151" s="128" t="s">
        <v>86</v>
      </c>
      <c r="AY151" s="121" t="s">
        <v>176</v>
      </c>
      <c r="BK151" s="129">
        <f>SUM(BK152:BK189)</f>
        <v>0</v>
      </c>
    </row>
    <row r="152" spans="2:65" s="1" customFormat="1" ht="33" customHeight="1">
      <c r="B152" s="32"/>
      <c r="C152" s="132" t="s">
        <v>334</v>
      </c>
      <c r="D152" s="132" t="s">
        <v>178</v>
      </c>
      <c r="E152" s="133" t="s">
        <v>7312</v>
      </c>
      <c r="F152" s="134" t="s">
        <v>7313</v>
      </c>
      <c r="G152" s="135" t="s">
        <v>298</v>
      </c>
      <c r="H152" s="136">
        <v>55</v>
      </c>
      <c r="I152" s="137"/>
      <c r="J152" s="138">
        <f>ROUND(I152*H152,2)</f>
        <v>0</v>
      </c>
      <c r="K152" s="134" t="s">
        <v>1</v>
      </c>
      <c r="L152" s="32"/>
      <c r="M152" s="139" t="s">
        <v>1</v>
      </c>
      <c r="N152" s="140" t="s">
        <v>43</v>
      </c>
      <c r="P152" s="141">
        <f>O152*H152</f>
        <v>0</v>
      </c>
      <c r="Q152" s="141">
        <v>0</v>
      </c>
      <c r="R152" s="141">
        <f>Q152*H152</f>
        <v>0</v>
      </c>
      <c r="S152" s="141">
        <v>0</v>
      </c>
      <c r="T152" s="142">
        <f>S152*H152</f>
        <v>0</v>
      </c>
      <c r="AR152" s="143" t="s">
        <v>183</v>
      </c>
      <c r="AT152" s="143" t="s">
        <v>178</v>
      </c>
      <c r="AU152" s="143" t="s">
        <v>88</v>
      </c>
      <c r="AY152" s="17" t="s">
        <v>176</v>
      </c>
      <c r="BE152" s="144">
        <f>IF(N152="základní",J152,0)</f>
        <v>0</v>
      </c>
      <c r="BF152" s="144">
        <f>IF(N152="snížená",J152,0)</f>
        <v>0</v>
      </c>
      <c r="BG152" s="144">
        <f>IF(N152="zákl. přenesená",J152,0)</f>
        <v>0</v>
      </c>
      <c r="BH152" s="144">
        <f>IF(N152="sníž. přenesená",J152,0)</f>
        <v>0</v>
      </c>
      <c r="BI152" s="144">
        <f>IF(N152="nulová",J152,0)</f>
        <v>0</v>
      </c>
      <c r="BJ152" s="17" t="s">
        <v>86</v>
      </c>
      <c r="BK152" s="144">
        <f>ROUND(I152*H152,2)</f>
        <v>0</v>
      </c>
      <c r="BL152" s="17" t="s">
        <v>183</v>
      </c>
      <c r="BM152" s="143" t="s">
        <v>7314</v>
      </c>
    </row>
    <row r="153" spans="2:65" s="1" customFormat="1" ht="24.2" customHeight="1">
      <c r="B153" s="32"/>
      <c r="C153" s="176" t="s">
        <v>339</v>
      </c>
      <c r="D153" s="176" t="s">
        <v>304</v>
      </c>
      <c r="E153" s="177" t="s">
        <v>7315</v>
      </c>
      <c r="F153" s="178" t="s">
        <v>7316</v>
      </c>
      <c r="G153" s="179" t="s">
        <v>298</v>
      </c>
      <c r="H153" s="180">
        <v>55.825000000000003</v>
      </c>
      <c r="I153" s="181"/>
      <c r="J153" s="182">
        <f>ROUND(I153*H153,2)</f>
        <v>0</v>
      </c>
      <c r="K153" s="178" t="s">
        <v>1</v>
      </c>
      <c r="L153" s="183"/>
      <c r="M153" s="184" t="s">
        <v>1</v>
      </c>
      <c r="N153" s="185" t="s">
        <v>43</v>
      </c>
      <c r="P153" s="141">
        <f>O153*H153</f>
        <v>0</v>
      </c>
      <c r="Q153" s="141">
        <v>4.2999999999999999E-4</v>
      </c>
      <c r="R153" s="141">
        <f>Q153*H153</f>
        <v>2.4004750000000002E-2</v>
      </c>
      <c r="S153" s="141">
        <v>0</v>
      </c>
      <c r="T153" s="142">
        <f>S153*H153</f>
        <v>0</v>
      </c>
      <c r="AR153" s="143" t="s">
        <v>269</v>
      </c>
      <c r="AT153" s="143" t="s">
        <v>304</v>
      </c>
      <c r="AU153" s="143" t="s">
        <v>88</v>
      </c>
      <c r="AY153" s="17" t="s">
        <v>176</v>
      </c>
      <c r="BE153" s="144">
        <f>IF(N153="základní",J153,0)</f>
        <v>0</v>
      </c>
      <c r="BF153" s="144">
        <f>IF(N153="snížená",J153,0)</f>
        <v>0</v>
      </c>
      <c r="BG153" s="144">
        <f>IF(N153="zákl. přenesená",J153,0)</f>
        <v>0</v>
      </c>
      <c r="BH153" s="144">
        <f>IF(N153="sníž. přenesená",J153,0)</f>
        <v>0</v>
      </c>
      <c r="BI153" s="144">
        <f>IF(N153="nulová",J153,0)</f>
        <v>0</v>
      </c>
      <c r="BJ153" s="17" t="s">
        <v>86</v>
      </c>
      <c r="BK153" s="144">
        <f>ROUND(I153*H153,2)</f>
        <v>0</v>
      </c>
      <c r="BL153" s="17" t="s">
        <v>183</v>
      </c>
      <c r="BM153" s="143" t="s">
        <v>7317</v>
      </c>
    </row>
    <row r="154" spans="2:65" s="12" customFormat="1" ht="11.25">
      <c r="B154" s="145"/>
      <c r="D154" s="146" t="s">
        <v>185</v>
      </c>
      <c r="E154" s="147" t="s">
        <v>1</v>
      </c>
      <c r="F154" s="148" t="s">
        <v>7318</v>
      </c>
      <c r="H154" s="149">
        <v>55.825000000000003</v>
      </c>
      <c r="I154" s="150"/>
      <c r="L154" s="145"/>
      <c r="M154" s="151"/>
      <c r="T154" s="152"/>
      <c r="AT154" s="147" t="s">
        <v>185</v>
      </c>
      <c r="AU154" s="147" t="s">
        <v>88</v>
      </c>
      <c r="AV154" s="12" t="s">
        <v>88</v>
      </c>
      <c r="AW154" s="12" t="s">
        <v>33</v>
      </c>
      <c r="AX154" s="12" t="s">
        <v>86</v>
      </c>
      <c r="AY154" s="147" t="s">
        <v>176</v>
      </c>
    </row>
    <row r="155" spans="2:65" s="1" customFormat="1" ht="33" customHeight="1">
      <c r="B155" s="32"/>
      <c r="C155" s="132" t="s">
        <v>7</v>
      </c>
      <c r="D155" s="132" t="s">
        <v>178</v>
      </c>
      <c r="E155" s="133" t="s">
        <v>7319</v>
      </c>
      <c r="F155" s="134" t="s">
        <v>7320</v>
      </c>
      <c r="G155" s="135" t="s">
        <v>298</v>
      </c>
      <c r="H155" s="136">
        <v>4</v>
      </c>
      <c r="I155" s="137"/>
      <c r="J155" s="138">
        <f>ROUND(I155*H155,2)</f>
        <v>0</v>
      </c>
      <c r="K155" s="134" t="s">
        <v>1</v>
      </c>
      <c r="L155" s="32"/>
      <c r="M155" s="139" t="s">
        <v>1</v>
      </c>
      <c r="N155" s="140" t="s">
        <v>43</v>
      </c>
      <c r="P155" s="141">
        <f>O155*H155</f>
        <v>0</v>
      </c>
      <c r="Q155" s="141">
        <v>0</v>
      </c>
      <c r="R155" s="141">
        <f>Q155*H155</f>
        <v>0</v>
      </c>
      <c r="S155" s="141">
        <v>0</v>
      </c>
      <c r="T155" s="142">
        <f>S155*H155</f>
        <v>0</v>
      </c>
      <c r="AR155" s="143" t="s">
        <v>183</v>
      </c>
      <c r="AT155" s="143" t="s">
        <v>178</v>
      </c>
      <c r="AU155" s="143" t="s">
        <v>88</v>
      </c>
      <c r="AY155" s="17" t="s">
        <v>176</v>
      </c>
      <c r="BE155" s="144">
        <f>IF(N155="základní",J155,0)</f>
        <v>0</v>
      </c>
      <c r="BF155" s="144">
        <f>IF(N155="snížená",J155,0)</f>
        <v>0</v>
      </c>
      <c r="BG155" s="144">
        <f>IF(N155="zákl. přenesená",J155,0)</f>
        <v>0</v>
      </c>
      <c r="BH155" s="144">
        <f>IF(N155="sníž. přenesená",J155,0)</f>
        <v>0</v>
      </c>
      <c r="BI155" s="144">
        <f>IF(N155="nulová",J155,0)</f>
        <v>0</v>
      </c>
      <c r="BJ155" s="17" t="s">
        <v>86</v>
      </c>
      <c r="BK155" s="144">
        <f>ROUND(I155*H155,2)</f>
        <v>0</v>
      </c>
      <c r="BL155" s="17" t="s">
        <v>183</v>
      </c>
      <c r="BM155" s="143" t="s">
        <v>7321</v>
      </c>
    </row>
    <row r="156" spans="2:65" s="1" customFormat="1" ht="24.2" customHeight="1">
      <c r="B156" s="32"/>
      <c r="C156" s="176" t="s">
        <v>348</v>
      </c>
      <c r="D156" s="176" t="s">
        <v>304</v>
      </c>
      <c r="E156" s="177" t="s">
        <v>7322</v>
      </c>
      <c r="F156" s="178" t="s">
        <v>7323</v>
      </c>
      <c r="G156" s="179" t="s">
        <v>298</v>
      </c>
      <c r="H156" s="180">
        <v>4.0599999999999996</v>
      </c>
      <c r="I156" s="181"/>
      <c r="J156" s="182">
        <f>ROUND(I156*H156,2)</f>
        <v>0</v>
      </c>
      <c r="K156" s="178" t="s">
        <v>1</v>
      </c>
      <c r="L156" s="183"/>
      <c r="M156" s="184" t="s">
        <v>1</v>
      </c>
      <c r="N156" s="185" t="s">
        <v>43</v>
      </c>
      <c r="P156" s="141">
        <f>O156*H156</f>
        <v>0</v>
      </c>
      <c r="Q156" s="141">
        <v>1.0499999999999999E-3</v>
      </c>
      <c r="R156" s="141">
        <f>Q156*H156</f>
        <v>4.2629999999999994E-3</v>
      </c>
      <c r="S156" s="141">
        <v>0</v>
      </c>
      <c r="T156" s="142">
        <f>S156*H156</f>
        <v>0</v>
      </c>
      <c r="AR156" s="143" t="s">
        <v>269</v>
      </c>
      <c r="AT156" s="143" t="s">
        <v>304</v>
      </c>
      <c r="AU156" s="143" t="s">
        <v>88</v>
      </c>
      <c r="AY156" s="17" t="s">
        <v>176</v>
      </c>
      <c r="BE156" s="144">
        <f>IF(N156="základní",J156,0)</f>
        <v>0</v>
      </c>
      <c r="BF156" s="144">
        <f>IF(N156="snížená",J156,0)</f>
        <v>0</v>
      </c>
      <c r="BG156" s="144">
        <f>IF(N156="zákl. přenesená",J156,0)</f>
        <v>0</v>
      </c>
      <c r="BH156" s="144">
        <f>IF(N156="sníž. přenesená",J156,0)</f>
        <v>0</v>
      </c>
      <c r="BI156" s="144">
        <f>IF(N156="nulová",J156,0)</f>
        <v>0</v>
      </c>
      <c r="BJ156" s="17" t="s">
        <v>86</v>
      </c>
      <c r="BK156" s="144">
        <f>ROUND(I156*H156,2)</f>
        <v>0</v>
      </c>
      <c r="BL156" s="17" t="s">
        <v>183</v>
      </c>
      <c r="BM156" s="143" t="s">
        <v>7324</v>
      </c>
    </row>
    <row r="157" spans="2:65" s="12" customFormat="1" ht="11.25">
      <c r="B157" s="145"/>
      <c r="D157" s="146" t="s">
        <v>185</v>
      </c>
      <c r="E157" s="147" t="s">
        <v>1</v>
      </c>
      <c r="F157" s="148" t="s">
        <v>7325</v>
      </c>
      <c r="H157" s="149">
        <v>4.0599999999999996</v>
      </c>
      <c r="I157" s="150"/>
      <c r="L157" s="145"/>
      <c r="M157" s="151"/>
      <c r="T157" s="152"/>
      <c r="AT157" s="147" t="s">
        <v>185</v>
      </c>
      <c r="AU157" s="147" t="s">
        <v>88</v>
      </c>
      <c r="AV157" s="12" t="s">
        <v>88</v>
      </c>
      <c r="AW157" s="12" t="s">
        <v>33</v>
      </c>
      <c r="AX157" s="12" t="s">
        <v>86</v>
      </c>
      <c r="AY157" s="147" t="s">
        <v>176</v>
      </c>
    </row>
    <row r="158" spans="2:65" s="1" customFormat="1" ht="24.2" customHeight="1">
      <c r="B158" s="32"/>
      <c r="C158" s="132" t="s">
        <v>352</v>
      </c>
      <c r="D158" s="132" t="s">
        <v>178</v>
      </c>
      <c r="E158" s="133" t="s">
        <v>7326</v>
      </c>
      <c r="F158" s="134" t="s">
        <v>7327</v>
      </c>
      <c r="G158" s="135" t="s">
        <v>355</v>
      </c>
      <c r="H158" s="136">
        <v>8</v>
      </c>
      <c r="I158" s="137"/>
      <c r="J158" s="138">
        <f t="shared" ref="J158:J189" si="10">ROUND(I158*H158,2)</f>
        <v>0</v>
      </c>
      <c r="K158" s="134" t="s">
        <v>1</v>
      </c>
      <c r="L158" s="32"/>
      <c r="M158" s="139" t="s">
        <v>1</v>
      </c>
      <c r="N158" s="140" t="s">
        <v>43</v>
      </c>
      <c r="P158" s="141">
        <f t="shared" ref="P158:P189" si="11">O158*H158</f>
        <v>0</v>
      </c>
      <c r="Q158" s="141">
        <v>0</v>
      </c>
      <c r="R158" s="141">
        <f t="shared" ref="R158:R189" si="12">Q158*H158</f>
        <v>0</v>
      </c>
      <c r="S158" s="141">
        <v>0</v>
      </c>
      <c r="T158" s="142">
        <f t="shared" ref="T158:T189" si="13">S158*H158</f>
        <v>0</v>
      </c>
      <c r="AR158" s="143" t="s">
        <v>183</v>
      </c>
      <c r="AT158" s="143" t="s">
        <v>178</v>
      </c>
      <c r="AU158" s="143" t="s">
        <v>88</v>
      </c>
      <c r="AY158" s="17" t="s">
        <v>176</v>
      </c>
      <c r="BE158" s="144">
        <f t="shared" ref="BE158:BE189" si="14">IF(N158="základní",J158,0)</f>
        <v>0</v>
      </c>
      <c r="BF158" s="144">
        <f t="shared" ref="BF158:BF189" si="15">IF(N158="snížená",J158,0)</f>
        <v>0</v>
      </c>
      <c r="BG158" s="144">
        <f t="shared" ref="BG158:BG189" si="16">IF(N158="zákl. přenesená",J158,0)</f>
        <v>0</v>
      </c>
      <c r="BH158" s="144">
        <f t="shared" ref="BH158:BH189" si="17">IF(N158="sníž. přenesená",J158,0)</f>
        <v>0</v>
      </c>
      <c r="BI158" s="144">
        <f t="shared" ref="BI158:BI189" si="18">IF(N158="nulová",J158,0)</f>
        <v>0</v>
      </c>
      <c r="BJ158" s="17" t="s">
        <v>86</v>
      </c>
      <c r="BK158" s="144">
        <f t="shared" ref="BK158:BK189" si="19">ROUND(I158*H158,2)</f>
        <v>0</v>
      </c>
      <c r="BL158" s="17" t="s">
        <v>183</v>
      </c>
      <c r="BM158" s="143" t="s">
        <v>7328</v>
      </c>
    </row>
    <row r="159" spans="2:65" s="1" customFormat="1" ht="16.5" customHeight="1">
      <c r="B159" s="32"/>
      <c r="C159" s="176" t="s">
        <v>358</v>
      </c>
      <c r="D159" s="176" t="s">
        <v>304</v>
      </c>
      <c r="E159" s="177" t="s">
        <v>7329</v>
      </c>
      <c r="F159" s="178" t="s">
        <v>7330</v>
      </c>
      <c r="G159" s="179" t="s">
        <v>355</v>
      </c>
      <c r="H159" s="180">
        <v>8</v>
      </c>
      <c r="I159" s="181"/>
      <c r="J159" s="182">
        <f t="shared" si="10"/>
        <v>0</v>
      </c>
      <c r="K159" s="178" t="s">
        <v>1</v>
      </c>
      <c r="L159" s="183"/>
      <c r="M159" s="184" t="s">
        <v>1</v>
      </c>
      <c r="N159" s="185" t="s">
        <v>43</v>
      </c>
      <c r="P159" s="141">
        <f t="shared" si="11"/>
        <v>0</v>
      </c>
      <c r="Q159" s="141">
        <v>1.2999999999999999E-4</v>
      </c>
      <c r="R159" s="141">
        <f t="shared" si="12"/>
        <v>1.0399999999999999E-3</v>
      </c>
      <c r="S159" s="141">
        <v>0</v>
      </c>
      <c r="T159" s="142">
        <f t="shared" si="13"/>
        <v>0</v>
      </c>
      <c r="AR159" s="143" t="s">
        <v>269</v>
      </c>
      <c r="AT159" s="143" t="s">
        <v>304</v>
      </c>
      <c r="AU159" s="143" t="s">
        <v>88</v>
      </c>
      <c r="AY159" s="17" t="s">
        <v>176</v>
      </c>
      <c r="BE159" s="144">
        <f t="shared" si="14"/>
        <v>0</v>
      </c>
      <c r="BF159" s="144">
        <f t="shared" si="15"/>
        <v>0</v>
      </c>
      <c r="BG159" s="144">
        <f t="shared" si="16"/>
        <v>0</v>
      </c>
      <c r="BH159" s="144">
        <f t="shared" si="17"/>
        <v>0</v>
      </c>
      <c r="BI159" s="144">
        <f t="shared" si="18"/>
        <v>0</v>
      </c>
      <c r="BJ159" s="17" t="s">
        <v>86</v>
      </c>
      <c r="BK159" s="144">
        <f t="shared" si="19"/>
        <v>0</v>
      </c>
      <c r="BL159" s="17" t="s">
        <v>183</v>
      </c>
      <c r="BM159" s="143" t="s">
        <v>7331</v>
      </c>
    </row>
    <row r="160" spans="2:65" s="1" customFormat="1" ht="24.2" customHeight="1">
      <c r="B160" s="32"/>
      <c r="C160" s="132" t="s">
        <v>362</v>
      </c>
      <c r="D160" s="132" t="s">
        <v>178</v>
      </c>
      <c r="E160" s="133" t="s">
        <v>7332</v>
      </c>
      <c r="F160" s="134" t="s">
        <v>7333</v>
      </c>
      <c r="G160" s="135" t="s">
        <v>355</v>
      </c>
      <c r="H160" s="136">
        <v>1</v>
      </c>
      <c r="I160" s="137"/>
      <c r="J160" s="138">
        <f t="shared" si="10"/>
        <v>0</v>
      </c>
      <c r="K160" s="134" t="s">
        <v>1</v>
      </c>
      <c r="L160" s="32"/>
      <c r="M160" s="139" t="s">
        <v>1</v>
      </c>
      <c r="N160" s="140" t="s">
        <v>43</v>
      </c>
      <c r="P160" s="141">
        <f t="shared" si="11"/>
        <v>0</v>
      </c>
      <c r="Q160" s="141">
        <v>0</v>
      </c>
      <c r="R160" s="141">
        <f t="shared" si="12"/>
        <v>0</v>
      </c>
      <c r="S160" s="141">
        <v>0</v>
      </c>
      <c r="T160" s="142">
        <f t="shared" si="13"/>
        <v>0</v>
      </c>
      <c r="AR160" s="143" t="s">
        <v>183</v>
      </c>
      <c r="AT160" s="143" t="s">
        <v>178</v>
      </c>
      <c r="AU160" s="143" t="s">
        <v>88</v>
      </c>
      <c r="AY160" s="17" t="s">
        <v>176</v>
      </c>
      <c r="BE160" s="144">
        <f t="shared" si="14"/>
        <v>0</v>
      </c>
      <c r="BF160" s="144">
        <f t="shared" si="15"/>
        <v>0</v>
      </c>
      <c r="BG160" s="144">
        <f t="shared" si="16"/>
        <v>0</v>
      </c>
      <c r="BH160" s="144">
        <f t="shared" si="17"/>
        <v>0</v>
      </c>
      <c r="BI160" s="144">
        <f t="shared" si="18"/>
        <v>0</v>
      </c>
      <c r="BJ160" s="17" t="s">
        <v>86</v>
      </c>
      <c r="BK160" s="144">
        <f t="shared" si="19"/>
        <v>0</v>
      </c>
      <c r="BL160" s="17" t="s">
        <v>183</v>
      </c>
      <c r="BM160" s="143" t="s">
        <v>7334</v>
      </c>
    </row>
    <row r="161" spans="2:65" s="1" customFormat="1" ht="21.75" customHeight="1">
      <c r="B161" s="32"/>
      <c r="C161" s="176" t="s">
        <v>370</v>
      </c>
      <c r="D161" s="176" t="s">
        <v>304</v>
      </c>
      <c r="E161" s="177" t="s">
        <v>7335</v>
      </c>
      <c r="F161" s="178" t="s">
        <v>7336</v>
      </c>
      <c r="G161" s="179" t="s">
        <v>355</v>
      </c>
      <c r="H161" s="180">
        <v>1</v>
      </c>
      <c r="I161" s="181"/>
      <c r="J161" s="182">
        <f t="shared" si="10"/>
        <v>0</v>
      </c>
      <c r="K161" s="178" t="s">
        <v>1</v>
      </c>
      <c r="L161" s="183"/>
      <c r="M161" s="184" t="s">
        <v>1</v>
      </c>
      <c r="N161" s="185" t="s">
        <v>43</v>
      </c>
      <c r="P161" s="141">
        <f t="shared" si="11"/>
        <v>0</v>
      </c>
      <c r="Q161" s="141">
        <v>3.1E-4</v>
      </c>
      <c r="R161" s="141">
        <f t="shared" si="12"/>
        <v>3.1E-4</v>
      </c>
      <c r="S161" s="141">
        <v>0</v>
      </c>
      <c r="T161" s="142">
        <f t="shared" si="13"/>
        <v>0</v>
      </c>
      <c r="AR161" s="143" t="s">
        <v>269</v>
      </c>
      <c r="AT161" s="143" t="s">
        <v>304</v>
      </c>
      <c r="AU161" s="143" t="s">
        <v>88</v>
      </c>
      <c r="AY161" s="17" t="s">
        <v>176</v>
      </c>
      <c r="BE161" s="144">
        <f t="shared" si="14"/>
        <v>0</v>
      </c>
      <c r="BF161" s="144">
        <f t="shared" si="15"/>
        <v>0</v>
      </c>
      <c r="BG161" s="144">
        <f t="shared" si="16"/>
        <v>0</v>
      </c>
      <c r="BH161" s="144">
        <f t="shared" si="17"/>
        <v>0</v>
      </c>
      <c r="BI161" s="144">
        <f t="shared" si="18"/>
        <v>0</v>
      </c>
      <c r="BJ161" s="17" t="s">
        <v>86</v>
      </c>
      <c r="BK161" s="144">
        <f t="shared" si="19"/>
        <v>0</v>
      </c>
      <c r="BL161" s="17" t="s">
        <v>183</v>
      </c>
      <c r="BM161" s="143" t="s">
        <v>7337</v>
      </c>
    </row>
    <row r="162" spans="2:65" s="1" customFormat="1" ht="24.2" customHeight="1">
      <c r="B162" s="32"/>
      <c r="C162" s="132" t="s">
        <v>376</v>
      </c>
      <c r="D162" s="132" t="s">
        <v>178</v>
      </c>
      <c r="E162" s="133" t="s">
        <v>7338</v>
      </c>
      <c r="F162" s="134" t="s">
        <v>7339</v>
      </c>
      <c r="G162" s="135" t="s">
        <v>355</v>
      </c>
      <c r="H162" s="136">
        <v>4</v>
      </c>
      <c r="I162" s="137"/>
      <c r="J162" s="138">
        <f t="shared" si="10"/>
        <v>0</v>
      </c>
      <c r="K162" s="134" t="s">
        <v>1</v>
      </c>
      <c r="L162" s="32"/>
      <c r="M162" s="139" t="s">
        <v>1</v>
      </c>
      <c r="N162" s="140" t="s">
        <v>43</v>
      </c>
      <c r="P162" s="141">
        <f t="shared" si="11"/>
        <v>0</v>
      </c>
      <c r="Q162" s="141">
        <v>0</v>
      </c>
      <c r="R162" s="141">
        <f t="shared" si="12"/>
        <v>0</v>
      </c>
      <c r="S162" s="141">
        <v>0</v>
      </c>
      <c r="T162" s="142">
        <f t="shared" si="13"/>
        <v>0</v>
      </c>
      <c r="AR162" s="143" t="s">
        <v>183</v>
      </c>
      <c r="AT162" s="143" t="s">
        <v>178</v>
      </c>
      <c r="AU162" s="143" t="s">
        <v>88</v>
      </c>
      <c r="AY162" s="17" t="s">
        <v>176</v>
      </c>
      <c r="BE162" s="144">
        <f t="shared" si="14"/>
        <v>0</v>
      </c>
      <c r="BF162" s="144">
        <f t="shared" si="15"/>
        <v>0</v>
      </c>
      <c r="BG162" s="144">
        <f t="shared" si="16"/>
        <v>0</v>
      </c>
      <c r="BH162" s="144">
        <f t="shared" si="17"/>
        <v>0</v>
      </c>
      <c r="BI162" s="144">
        <f t="shared" si="18"/>
        <v>0</v>
      </c>
      <c r="BJ162" s="17" t="s">
        <v>86</v>
      </c>
      <c r="BK162" s="144">
        <f t="shared" si="19"/>
        <v>0</v>
      </c>
      <c r="BL162" s="17" t="s">
        <v>183</v>
      </c>
      <c r="BM162" s="143" t="s">
        <v>7340</v>
      </c>
    </row>
    <row r="163" spans="2:65" s="1" customFormat="1" ht="16.5" customHeight="1">
      <c r="B163" s="32"/>
      <c r="C163" s="176" t="s">
        <v>380</v>
      </c>
      <c r="D163" s="176" t="s">
        <v>304</v>
      </c>
      <c r="E163" s="177" t="s">
        <v>7341</v>
      </c>
      <c r="F163" s="178" t="s">
        <v>7342</v>
      </c>
      <c r="G163" s="179" t="s">
        <v>355</v>
      </c>
      <c r="H163" s="180">
        <v>4</v>
      </c>
      <c r="I163" s="181"/>
      <c r="J163" s="182">
        <f t="shared" si="10"/>
        <v>0</v>
      </c>
      <c r="K163" s="178" t="s">
        <v>1</v>
      </c>
      <c r="L163" s="183"/>
      <c r="M163" s="184" t="s">
        <v>1</v>
      </c>
      <c r="N163" s="185" t="s">
        <v>43</v>
      </c>
      <c r="P163" s="141">
        <f t="shared" si="11"/>
        <v>0</v>
      </c>
      <c r="Q163" s="141">
        <v>3.2000000000000003E-4</v>
      </c>
      <c r="R163" s="141">
        <f t="shared" si="12"/>
        <v>1.2800000000000001E-3</v>
      </c>
      <c r="S163" s="141">
        <v>0</v>
      </c>
      <c r="T163" s="142">
        <f t="shared" si="13"/>
        <v>0</v>
      </c>
      <c r="AR163" s="143" t="s">
        <v>269</v>
      </c>
      <c r="AT163" s="143" t="s">
        <v>304</v>
      </c>
      <c r="AU163" s="143" t="s">
        <v>88</v>
      </c>
      <c r="AY163" s="17" t="s">
        <v>176</v>
      </c>
      <c r="BE163" s="144">
        <f t="shared" si="14"/>
        <v>0</v>
      </c>
      <c r="BF163" s="144">
        <f t="shared" si="15"/>
        <v>0</v>
      </c>
      <c r="BG163" s="144">
        <f t="shared" si="16"/>
        <v>0</v>
      </c>
      <c r="BH163" s="144">
        <f t="shared" si="17"/>
        <v>0</v>
      </c>
      <c r="BI163" s="144">
        <f t="shared" si="18"/>
        <v>0</v>
      </c>
      <c r="BJ163" s="17" t="s">
        <v>86</v>
      </c>
      <c r="BK163" s="144">
        <f t="shared" si="19"/>
        <v>0</v>
      </c>
      <c r="BL163" s="17" t="s">
        <v>183</v>
      </c>
      <c r="BM163" s="143" t="s">
        <v>7343</v>
      </c>
    </row>
    <row r="164" spans="2:65" s="1" customFormat="1" ht="24.2" customHeight="1">
      <c r="B164" s="32"/>
      <c r="C164" s="132" t="s">
        <v>384</v>
      </c>
      <c r="D164" s="132" t="s">
        <v>178</v>
      </c>
      <c r="E164" s="133" t="s">
        <v>7344</v>
      </c>
      <c r="F164" s="134" t="s">
        <v>7345</v>
      </c>
      <c r="G164" s="135" t="s">
        <v>7346</v>
      </c>
      <c r="H164" s="136">
        <v>3</v>
      </c>
      <c r="I164" s="137"/>
      <c r="J164" s="138">
        <f t="shared" si="10"/>
        <v>0</v>
      </c>
      <c r="K164" s="134" t="s">
        <v>1</v>
      </c>
      <c r="L164" s="32"/>
      <c r="M164" s="139" t="s">
        <v>1</v>
      </c>
      <c r="N164" s="140" t="s">
        <v>43</v>
      </c>
      <c r="P164" s="141">
        <f t="shared" si="11"/>
        <v>0</v>
      </c>
      <c r="Q164" s="141">
        <v>0</v>
      </c>
      <c r="R164" s="141">
        <f t="shared" si="12"/>
        <v>0</v>
      </c>
      <c r="S164" s="141">
        <v>0</v>
      </c>
      <c r="T164" s="142">
        <f t="shared" si="13"/>
        <v>0</v>
      </c>
      <c r="AR164" s="143" t="s">
        <v>183</v>
      </c>
      <c r="AT164" s="143" t="s">
        <v>178</v>
      </c>
      <c r="AU164" s="143" t="s">
        <v>88</v>
      </c>
      <c r="AY164" s="17" t="s">
        <v>176</v>
      </c>
      <c r="BE164" s="144">
        <f t="shared" si="14"/>
        <v>0</v>
      </c>
      <c r="BF164" s="144">
        <f t="shared" si="15"/>
        <v>0</v>
      </c>
      <c r="BG164" s="144">
        <f t="shared" si="16"/>
        <v>0</v>
      </c>
      <c r="BH164" s="144">
        <f t="shared" si="17"/>
        <v>0</v>
      </c>
      <c r="BI164" s="144">
        <f t="shared" si="18"/>
        <v>0</v>
      </c>
      <c r="BJ164" s="17" t="s">
        <v>86</v>
      </c>
      <c r="BK164" s="144">
        <f t="shared" si="19"/>
        <v>0</v>
      </c>
      <c r="BL164" s="17" t="s">
        <v>183</v>
      </c>
      <c r="BM164" s="143" t="s">
        <v>7347</v>
      </c>
    </row>
    <row r="165" spans="2:65" s="1" customFormat="1" ht="16.5" customHeight="1">
      <c r="B165" s="32"/>
      <c r="C165" s="132" t="s">
        <v>388</v>
      </c>
      <c r="D165" s="132" t="s">
        <v>178</v>
      </c>
      <c r="E165" s="133" t="s">
        <v>7348</v>
      </c>
      <c r="F165" s="134" t="s">
        <v>7349</v>
      </c>
      <c r="G165" s="135" t="s">
        <v>298</v>
      </c>
      <c r="H165" s="136">
        <v>59</v>
      </c>
      <c r="I165" s="137"/>
      <c r="J165" s="138">
        <f t="shared" si="10"/>
        <v>0</v>
      </c>
      <c r="K165" s="134" t="s">
        <v>1</v>
      </c>
      <c r="L165" s="32"/>
      <c r="M165" s="139" t="s">
        <v>1</v>
      </c>
      <c r="N165" s="140" t="s">
        <v>43</v>
      </c>
      <c r="P165" s="141">
        <f t="shared" si="11"/>
        <v>0</v>
      </c>
      <c r="Q165" s="141">
        <v>0</v>
      </c>
      <c r="R165" s="141">
        <f t="shared" si="12"/>
        <v>0</v>
      </c>
      <c r="S165" s="141">
        <v>0</v>
      </c>
      <c r="T165" s="142">
        <f t="shared" si="13"/>
        <v>0</v>
      </c>
      <c r="AR165" s="143" t="s">
        <v>183</v>
      </c>
      <c r="AT165" s="143" t="s">
        <v>178</v>
      </c>
      <c r="AU165" s="143" t="s">
        <v>88</v>
      </c>
      <c r="AY165" s="17" t="s">
        <v>176</v>
      </c>
      <c r="BE165" s="144">
        <f t="shared" si="14"/>
        <v>0</v>
      </c>
      <c r="BF165" s="144">
        <f t="shared" si="15"/>
        <v>0</v>
      </c>
      <c r="BG165" s="144">
        <f t="shared" si="16"/>
        <v>0</v>
      </c>
      <c r="BH165" s="144">
        <f t="shared" si="17"/>
        <v>0</v>
      </c>
      <c r="BI165" s="144">
        <f t="shared" si="18"/>
        <v>0</v>
      </c>
      <c r="BJ165" s="17" t="s">
        <v>86</v>
      </c>
      <c r="BK165" s="144">
        <f t="shared" si="19"/>
        <v>0</v>
      </c>
      <c r="BL165" s="17" t="s">
        <v>183</v>
      </c>
      <c r="BM165" s="143" t="s">
        <v>7350</v>
      </c>
    </row>
    <row r="166" spans="2:65" s="1" customFormat="1" ht="21.75" customHeight="1">
      <c r="B166" s="32"/>
      <c r="C166" s="132" t="s">
        <v>393</v>
      </c>
      <c r="D166" s="132" t="s">
        <v>178</v>
      </c>
      <c r="E166" s="133" t="s">
        <v>7351</v>
      </c>
      <c r="F166" s="134" t="s">
        <v>7352</v>
      </c>
      <c r="G166" s="135" t="s">
        <v>298</v>
      </c>
      <c r="H166" s="136">
        <v>10</v>
      </c>
      <c r="I166" s="137"/>
      <c r="J166" s="138">
        <f t="shared" si="10"/>
        <v>0</v>
      </c>
      <c r="K166" s="134" t="s">
        <v>1</v>
      </c>
      <c r="L166" s="32"/>
      <c r="M166" s="139" t="s">
        <v>1</v>
      </c>
      <c r="N166" s="140" t="s">
        <v>43</v>
      </c>
      <c r="P166" s="141">
        <f t="shared" si="11"/>
        <v>0</v>
      </c>
      <c r="Q166" s="141">
        <v>0</v>
      </c>
      <c r="R166" s="141">
        <f t="shared" si="12"/>
        <v>0</v>
      </c>
      <c r="S166" s="141">
        <v>0</v>
      </c>
      <c r="T166" s="142">
        <f t="shared" si="13"/>
        <v>0</v>
      </c>
      <c r="AR166" s="143" t="s">
        <v>183</v>
      </c>
      <c r="AT166" s="143" t="s">
        <v>178</v>
      </c>
      <c r="AU166" s="143" t="s">
        <v>88</v>
      </c>
      <c r="AY166" s="17" t="s">
        <v>176</v>
      </c>
      <c r="BE166" s="144">
        <f t="shared" si="14"/>
        <v>0</v>
      </c>
      <c r="BF166" s="144">
        <f t="shared" si="15"/>
        <v>0</v>
      </c>
      <c r="BG166" s="144">
        <f t="shared" si="16"/>
        <v>0</v>
      </c>
      <c r="BH166" s="144">
        <f t="shared" si="17"/>
        <v>0</v>
      </c>
      <c r="BI166" s="144">
        <f t="shared" si="18"/>
        <v>0</v>
      </c>
      <c r="BJ166" s="17" t="s">
        <v>86</v>
      </c>
      <c r="BK166" s="144">
        <f t="shared" si="19"/>
        <v>0</v>
      </c>
      <c r="BL166" s="17" t="s">
        <v>183</v>
      </c>
      <c r="BM166" s="143" t="s">
        <v>7353</v>
      </c>
    </row>
    <row r="167" spans="2:65" s="1" customFormat="1" ht="21.75" customHeight="1">
      <c r="B167" s="32"/>
      <c r="C167" s="132" t="s">
        <v>398</v>
      </c>
      <c r="D167" s="132" t="s">
        <v>178</v>
      </c>
      <c r="E167" s="133" t="s">
        <v>7354</v>
      </c>
      <c r="F167" s="134" t="s">
        <v>7355</v>
      </c>
      <c r="G167" s="135" t="s">
        <v>298</v>
      </c>
      <c r="H167" s="136">
        <v>125</v>
      </c>
      <c r="I167" s="137"/>
      <c r="J167" s="138">
        <f t="shared" si="10"/>
        <v>0</v>
      </c>
      <c r="K167" s="134" t="s">
        <v>1</v>
      </c>
      <c r="L167" s="32"/>
      <c r="M167" s="139" t="s">
        <v>1</v>
      </c>
      <c r="N167" s="140" t="s">
        <v>43</v>
      </c>
      <c r="P167" s="141">
        <f t="shared" si="11"/>
        <v>0</v>
      </c>
      <c r="Q167" s="141">
        <v>0</v>
      </c>
      <c r="R167" s="141">
        <f t="shared" si="12"/>
        <v>0</v>
      </c>
      <c r="S167" s="141">
        <v>0</v>
      </c>
      <c r="T167" s="142">
        <f t="shared" si="13"/>
        <v>0</v>
      </c>
      <c r="AR167" s="143" t="s">
        <v>183</v>
      </c>
      <c r="AT167" s="143" t="s">
        <v>178</v>
      </c>
      <c r="AU167" s="143" t="s">
        <v>88</v>
      </c>
      <c r="AY167" s="17" t="s">
        <v>176</v>
      </c>
      <c r="BE167" s="144">
        <f t="shared" si="14"/>
        <v>0</v>
      </c>
      <c r="BF167" s="144">
        <f t="shared" si="15"/>
        <v>0</v>
      </c>
      <c r="BG167" s="144">
        <f t="shared" si="16"/>
        <v>0</v>
      </c>
      <c r="BH167" s="144">
        <f t="shared" si="17"/>
        <v>0</v>
      </c>
      <c r="BI167" s="144">
        <f t="shared" si="18"/>
        <v>0</v>
      </c>
      <c r="BJ167" s="17" t="s">
        <v>86</v>
      </c>
      <c r="BK167" s="144">
        <f t="shared" si="19"/>
        <v>0</v>
      </c>
      <c r="BL167" s="17" t="s">
        <v>183</v>
      </c>
      <c r="BM167" s="143" t="s">
        <v>7356</v>
      </c>
    </row>
    <row r="168" spans="2:65" s="1" customFormat="1" ht="33" customHeight="1">
      <c r="B168" s="32"/>
      <c r="C168" s="132" t="s">
        <v>402</v>
      </c>
      <c r="D168" s="132" t="s">
        <v>178</v>
      </c>
      <c r="E168" s="133" t="s">
        <v>7357</v>
      </c>
      <c r="F168" s="134" t="s">
        <v>7358</v>
      </c>
      <c r="G168" s="135" t="s">
        <v>355</v>
      </c>
      <c r="H168" s="136">
        <v>1</v>
      </c>
      <c r="I168" s="137"/>
      <c r="J168" s="138">
        <f t="shared" si="10"/>
        <v>0</v>
      </c>
      <c r="K168" s="134" t="s">
        <v>1</v>
      </c>
      <c r="L168" s="32"/>
      <c r="M168" s="139" t="s">
        <v>1</v>
      </c>
      <c r="N168" s="140" t="s">
        <v>43</v>
      </c>
      <c r="P168" s="141">
        <f t="shared" si="11"/>
        <v>0</v>
      </c>
      <c r="Q168" s="141">
        <v>1.48695</v>
      </c>
      <c r="R168" s="141">
        <f t="shared" si="12"/>
        <v>1.48695</v>
      </c>
      <c r="S168" s="141">
        <v>0</v>
      </c>
      <c r="T168" s="142">
        <f t="shared" si="13"/>
        <v>0</v>
      </c>
      <c r="AR168" s="143" t="s">
        <v>183</v>
      </c>
      <c r="AT168" s="143" t="s">
        <v>178</v>
      </c>
      <c r="AU168" s="143" t="s">
        <v>88</v>
      </c>
      <c r="AY168" s="17" t="s">
        <v>176</v>
      </c>
      <c r="BE168" s="144">
        <f t="shared" si="14"/>
        <v>0</v>
      </c>
      <c r="BF168" s="144">
        <f t="shared" si="15"/>
        <v>0</v>
      </c>
      <c r="BG168" s="144">
        <f t="shared" si="16"/>
        <v>0</v>
      </c>
      <c r="BH168" s="144">
        <f t="shared" si="17"/>
        <v>0</v>
      </c>
      <c r="BI168" s="144">
        <f t="shared" si="18"/>
        <v>0</v>
      </c>
      <c r="BJ168" s="17" t="s">
        <v>86</v>
      </c>
      <c r="BK168" s="144">
        <f t="shared" si="19"/>
        <v>0</v>
      </c>
      <c r="BL168" s="17" t="s">
        <v>183</v>
      </c>
      <c r="BM168" s="143" t="s">
        <v>7359</v>
      </c>
    </row>
    <row r="169" spans="2:65" s="1" customFormat="1" ht="33" customHeight="1">
      <c r="B169" s="32"/>
      <c r="C169" s="176" t="s">
        <v>411</v>
      </c>
      <c r="D169" s="176" t="s">
        <v>304</v>
      </c>
      <c r="E169" s="177" t="s">
        <v>7360</v>
      </c>
      <c r="F169" s="178" t="s">
        <v>7361</v>
      </c>
      <c r="G169" s="179" t="s">
        <v>355</v>
      </c>
      <c r="H169" s="180">
        <v>1</v>
      </c>
      <c r="I169" s="181"/>
      <c r="J169" s="182">
        <f t="shared" si="10"/>
        <v>0</v>
      </c>
      <c r="K169" s="178" t="s">
        <v>1</v>
      </c>
      <c r="L169" s="183"/>
      <c r="M169" s="184" t="s">
        <v>1</v>
      </c>
      <c r="N169" s="185" t="s">
        <v>43</v>
      </c>
      <c r="P169" s="141">
        <f t="shared" si="11"/>
        <v>0</v>
      </c>
      <c r="Q169" s="141">
        <v>0.04</v>
      </c>
      <c r="R169" s="141">
        <f t="shared" si="12"/>
        <v>0.04</v>
      </c>
      <c r="S169" s="141">
        <v>0</v>
      </c>
      <c r="T169" s="142">
        <f t="shared" si="13"/>
        <v>0</v>
      </c>
      <c r="AR169" s="143" t="s">
        <v>269</v>
      </c>
      <c r="AT169" s="143" t="s">
        <v>304</v>
      </c>
      <c r="AU169" s="143" t="s">
        <v>88</v>
      </c>
      <c r="AY169" s="17" t="s">
        <v>176</v>
      </c>
      <c r="BE169" s="144">
        <f t="shared" si="14"/>
        <v>0</v>
      </c>
      <c r="BF169" s="144">
        <f t="shared" si="15"/>
        <v>0</v>
      </c>
      <c r="BG169" s="144">
        <f t="shared" si="16"/>
        <v>0</v>
      </c>
      <c r="BH169" s="144">
        <f t="shared" si="17"/>
        <v>0</v>
      </c>
      <c r="BI169" s="144">
        <f t="shared" si="18"/>
        <v>0</v>
      </c>
      <c r="BJ169" s="17" t="s">
        <v>86</v>
      </c>
      <c r="BK169" s="144">
        <f t="shared" si="19"/>
        <v>0</v>
      </c>
      <c r="BL169" s="17" t="s">
        <v>183</v>
      </c>
      <c r="BM169" s="143" t="s">
        <v>7362</v>
      </c>
    </row>
    <row r="170" spans="2:65" s="1" customFormat="1" ht="55.5" customHeight="1">
      <c r="B170" s="32"/>
      <c r="C170" s="132" t="s">
        <v>432</v>
      </c>
      <c r="D170" s="132" t="s">
        <v>178</v>
      </c>
      <c r="E170" s="133" t="s">
        <v>7363</v>
      </c>
      <c r="F170" s="134" t="s">
        <v>7364</v>
      </c>
      <c r="G170" s="135" t="s">
        <v>355</v>
      </c>
      <c r="H170" s="136">
        <v>2</v>
      </c>
      <c r="I170" s="137"/>
      <c r="J170" s="138">
        <f t="shared" si="10"/>
        <v>0</v>
      </c>
      <c r="K170" s="134" t="s">
        <v>1</v>
      </c>
      <c r="L170" s="32"/>
      <c r="M170" s="139" t="s">
        <v>1</v>
      </c>
      <c r="N170" s="140" t="s">
        <v>43</v>
      </c>
      <c r="P170" s="141">
        <f t="shared" si="11"/>
        <v>0</v>
      </c>
      <c r="Q170" s="141">
        <v>0.23734</v>
      </c>
      <c r="R170" s="141">
        <f t="shared" si="12"/>
        <v>0.47467999999999999</v>
      </c>
      <c r="S170" s="141">
        <v>0</v>
      </c>
      <c r="T170" s="142">
        <f t="shared" si="13"/>
        <v>0</v>
      </c>
      <c r="AR170" s="143" t="s">
        <v>183</v>
      </c>
      <c r="AT170" s="143" t="s">
        <v>178</v>
      </c>
      <c r="AU170" s="143" t="s">
        <v>88</v>
      </c>
      <c r="AY170" s="17" t="s">
        <v>176</v>
      </c>
      <c r="BE170" s="144">
        <f t="shared" si="14"/>
        <v>0</v>
      </c>
      <c r="BF170" s="144">
        <f t="shared" si="15"/>
        <v>0</v>
      </c>
      <c r="BG170" s="144">
        <f t="shared" si="16"/>
        <v>0</v>
      </c>
      <c r="BH170" s="144">
        <f t="shared" si="17"/>
        <v>0</v>
      </c>
      <c r="BI170" s="144">
        <f t="shared" si="18"/>
        <v>0</v>
      </c>
      <c r="BJ170" s="17" t="s">
        <v>86</v>
      </c>
      <c r="BK170" s="144">
        <f t="shared" si="19"/>
        <v>0</v>
      </c>
      <c r="BL170" s="17" t="s">
        <v>183</v>
      </c>
      <c r="BM170" s="143" t="s">
        <v>7365</v>
      </c>
    </row>
    <row r="171" spans="2:65" s="1" customFormat="1" ht="33" customHeight="1">
      <c r="B171" s="32"/>
      <c r="C171" s="132" t="s">
        <v>357</v>
      </c>
      <c r="D171" s="132" t="s">
        <v>178</v>
      </c>
      <c r="E171" s="133" t="s">
        <v>7366</v>
      </c>
      <c r="F171" s="134" t="s">
        <v>7367</v>
      </c>
      <c r="G171" s="135" t="s">
        <v>355</v>
      </c>
      <c r="H171" s="136">
        <v>1</v>
      </c>
      <c r="I171" s="137"/>
      <c r="J171" s="138">
        <f t="shared" si="10"/>
        <v>0</v>
      </c>
      <c r="K171" s="134" t="s">
        <v>1</v>
      </c>
      <c r="L171" s="32"/>
      <c r="M171" s="139" t="s">
        <v>1</v>
      </c>
      <c r="N171" s="140" t="s">
        <v>43</v>
      </c>
      <c r="P171" s="141">
        <f t="shared" si="11"/>
        <v>0</v>
      </c>
      <c r="Q171" s="141">
        <v>0.23734</v>
      </c>
      <c r="R171" s="141">
        <f t="shared" si="12"/>
        <v>0.23734</v>
      </c>
      <c r="S171" s="141">
        <v>0</v>
      </c>
      <c r="T171" s="142">
        <f t="shared" si="13"/>
        <v>0</v>
      </c>
      <c r="AR171" s="143" t="s">
        <v>183</v>
      </c>
      <c r="AT171" s="143" t="s">
        <v>178</v>
      </c>
      <c r="AU171" s="143" t="s">
        <v>88</v>
      </c>
      <c r="AY171" s="17" t="s">
        <v>176</v>
      </c>
      <c r="BE171" s="144">
        <f t="shared" si="14"/>
        <v>0</v>
      </c>
      <c r="BF171" s="144">
        <f t="shared" si="15"/>
        <v>0</v>
      </c>
      <c r="BG171" s="144">
        <f t="shared" si="16"/>
        <v>0</v>
      </c>
      <c r="BH171" s="144">
        <f t="shared" si="17"/>
        <v>0</v>
      </c>
      <c r="BI171" s="144">
        <f t="shared" si="18"/>
        <v>0</v>
      </c>
      <c r="BJ171" s="17" t="s">
        <v>86</v>
      </c>
      <c r="BK171" s="144">
        <f t="shared" si="19"/>
        <v>0</v>
      </c>
      <c r="BL171" s="17" t="s">
        <v>183</v>
      </c>
      <c r="BM171" s="143" t="s">
        <v>7368</v>
      </c>
    </row>
    <row r="172" spans="2:65" s="1" customFormat="1" ht="33" customHeight="1">
      <c r="B172" s="32"/>
      <c r="C172" s="132" t="s">
        <v>442</v>
      </c>
      <c r="D172" s="132" t="s">
        <v>178</v>
      </c>
      <c r="E172" s="133" t="s">
        <v>7369</v>
      </c>
      <c r="F172" s="134" t="s">
        <v>7370</v>
      </c>
      <c r="G172" s="135" t="s">
        <v>355</v>
      </c>
      <c r="H172" s="136">
        <v>1</v>
      </c>
      <c r="I172" s="137"/>
      <c r="J172" s="138">
        <f t="shared" si="10"/>
        <v>0</v>
      </c>
      <c r="K172" s="134" t="s">
        <v>1</v>
      </c>
      <c r="L172" s="32"/>
      <c r="M172" s="139" t="s">
        <v>1</v>
      </c>
      <c r="N172" s="140" t="s">
        <v>43</v>
      </c>
      <c r="P172" s="141">
        <f t="shared" si="11"/>
        <v>0</v>
      </c>
      <c r="Q172" s="141">
        <v>0.23734</v>
      </c>
      <c r="R172" s="141">
        <f t="shared" si="12"/>
        <v>0.23734</v>
      </c>
      <c r="S172" s="141">
        <v>0</v>
      </c>
      <c r="T172" s="142">
        <f t="shared" si="13"/>
        <v>0</v>
      </c>
      <c r="AR172" s="143" t="s">
        <v>183</v>
      </c>
      <c r="AT172" s="143" t="s">
        <v>178</v>
      </c>
      <c r="AU172" s="143" t="s">
        <v>88</v>
      </c>
      <c r="AY172" s="17" t="s">
        <v>176</v>
      </c>
      <c r="BE172" s="144">
        <f t="shared" si="14"/>
        <v>0</v>
      </c>
      <c r="BF172" s="144">
        <f t="shared" si="15"/>
        <v>0</v>
      </c>
      <c r="BG172" s="144">
        <f t="shared" si="16"/>
        <v>0</v>
      </c>
      <c r="BH172" s="144">
        <f t="shared" si="17"/>
        <v>0</v>
      </c>
      <c r="BI172" s="144">
        <f t="shared" si="18"/>
        <v>0</v>
      </c>
      <c r="BJ172" s="17" t="s">
        <v>86</v>
      </c>
      <c r="BK172" s="144">
        <f t="shared" si="19"/>
        <v>0</v>
      </c>
      <c r="BL172" s="17" t="s">
        <v>183</v>
      </c>
      <c r="BM172" s="143" t="s">
        <v>7371</v>
      </c>
    </row>
    <row r="173" spans="2:65" s="1" customFormat="1" ht="37.9" customHeight="1">
      <c r="B173" s="32"/>
      <c r="C173" s="132" t="s">
        <v>447</v>
      </c>
      <c r="D173" s="132" t="s">
        <v>178</v>
      </c>
      <c r="E173" s="133" t="s">
        <v>7372</v>
      </c>
      <c r="F173" s="134" t="s">
        <v>7373</v>
      </c>
      <c r="G173" s="135" t="s">
        <v>355</v>
      </c>
      <c r="H173" s="136">
        <v>2</v>
      </c>
      <c r="I173" s="137"/>
      <c r="J173" s="138">
        <f t="shared" si="10"/>
        <v>0</v>
      </c>
      <c r="K173" s="134" t="s">
        <v>1</v>
      </c>
      <c r="L173" s="32"/>
      <c r="M173" s="139" t="s">
        <v>1</v>
      </c>
      <c r="N173" s="140" t="s">
        <v>43</v>
      </c>
      <c r="P173" s="141">
        <f t="shared" si="11"/>
        <v>0</v>
      </c>
      <c r="Q173" s="141">
        <v>0.23734</v>
      </c>
      <c r="R173" s="141">
        <f t="shared" si="12"/>
        <v>0.47467999999999999</v>
      </c>
      <c r="S173" s="141">
        <v>0</v>
      </c>
      <c r="T173" s="142">
        <f t="shared" si="13"/>
        <v>0</v>
      </c>
      <c r="AR173" s="143" t="s">
        <v>183</v>
      </c>
      <c r="AT173" s="143" t="s">
        <v>178</v>
      </c>
      <c r="AU173" s="143" t="s">
        <v>88</v>
      </c>
      <c r="AY173" s="17" t="s">
        <v>176</v>
      </c>
      <c r="BE173" s="144">
        <f t="shared" si="14"/>
        <v>0</v>
      </c>
      <c r="BF173" s="144">
        <f t="shared" si="15"/>
        <v>0</v>
      </c>
      <c r="BG173" s="144">
        <f t="shared" si="16"/>
        <v>0</v>
      </c>
      <c r="BH173" s="144">
        <f t="shared" si="17"/>
        <v>0</v>
      </c>
      <c r="BI173" s="144">
        <f t="shared" si="18"/>
        <v>0</v>
      </c>
      <c r="BJ173" s="17" t="s">
        <v>86</v>
      </c>
      <c r="BK173" s="144">
        <f t="shared" si="19"/>
        <v>0</v>
      </c>
      <c r="BL173" s="17" t="s">
        <v>183</v>
      </c>
      <c r="BM173" s="143" t="s">
        <v>7374</v>
      </c>
    </row>
    <row r="174" spans="2:65" s="1" customFormat="1" ht="37.9" customHeight="1">
      <c r="B174" s="32"/>
      <c r="C174" s="132" t="s">
        <v>452</v>
      </c>
      <c r="D174" s="132" t="s">
        <v>178</v>
      </c>
      <c r="E174" s="133" t="s">
        <v>7375</v>
      </c>
      <c r="F174" s="134" t="s">
        <v>7376</v>
      </c>
      <c r="G174" s="135" t="s">
        <v>355</v>
      </c>
      <c r="H174" s="136">
        <v>2</v>
      </c>
      <c r="I174" s="137"/>
      <c r="J174" s="138">
        <f t="shared" si="10"/>
        <v>0</v>
      </c>
      <c r="K174" s="134" t="s">
        <v>1</v>
      </c>
      <c r="L174" s="32"/>
      <c r="M174" s="139" t="s">
        <v>1</v>
      </c>
      <c r="N174" s="140" t="s">
        <v>43</v>
      </c>
      <c r="P174" s="141">
        <f t="shared" si="11"/>
        <v>0</v>
      </c>
      <c r="Q174" s="141">
        <v>0.23734</v>
      </c>
      <c r="R174" s="141">
        <f t="shared" si="12"/>
        <v>0.47467999999999999</v>
      </c>
      <c r="S174" s="141">
        <v>0</v>
      </c>
      <c r="T174" s="142">
        <f t="shared" si="13"/>
        <v>0</v>
      </c>
      <c r="AR174" s="143" t="s">
        <v>183</v>
      </c>
      <c r="AT174" s="143" t="s">
        <v>178</v>
      </c>
      <c r="AU174" s="143" t="s">
        <v>88</v>
      </c>
      <c r="AY174" s="17" t="s">
        <v>176</v>
      </c>
      <c r="BE174" s="144">
        <f t="shared" si="14"/>
        <v>0</v>
      </c>
      <c r="BF174" s="144">
        <f t="shared" si="15"/>
        <v>0</v>
      </c>
      <c r="BG174" s="144">
        <f t="shared" si="16"/>
        <v>0</v>
      </c>
      <c r="BH174" s="144">
        <f t="shared" si="17"/>
        <v>0</v>
      </c>
      <c r="BI174" s="144">
        <f t="shared" si="18"/>
        <v>0</v>
      </c>
      <c r="BJ174" s="17" t="s">
        <v>86</v>
      </c>
      <c r="BK174" s="144">
        <f t="shared" si="19"/>
        <v>0</v>
      </c>
      <c r="BL174" s="17" t="s">
        <v>183</v>
      </c>
      <c r="BM174" s="143" t="s">
        <v>7377</v>
      </c>
    </row>
    <row r="175" spans="2:65" s="1" customFormat="1" ht="21.75" customHeight="1">
      <c r="B175" s="32"/>
      <c r="C175" s="132" t="s">
        <v>457</v>
      </c>
      <c r="D175" s="132" t="s">
        <v>178</v>
      </c>
      <c r="E175" s="133" t="s">
        <v>7378</v>
      </c>
      <c r="F175" s="134" t="s">
        <v>7379</v>
      </c>
      <c r="G175" s="135" t="s">
        <v>355</v>
      </c>
      <c r="H175" s="136">
        <v>2</v>
      </c>
      <c r="I175" s="137"/>
      <c r="J175" s="138">
        <f t="shared" si="10"/>
        <v>0</v>
      </c>
      <c r="K175" s="134" t="s">
        <v>1</v>
      </c>
      <c r="L175" s="32"/>
      <c r="M175" s="139" t="s">
        <v>1</v>
      </c>
      <c r="N175" s="140" t="s">
        <v>43</v>
      </c>
      <c r="P175" s="141">
        <f t="shared" si="11"/>
        <v>0</v>
      </c>
      <c r="Q175" s="141">
        <v>0.23734</v>
      </c>
      <c r="R175" s="141">
        <f t="shared" si="12"/>
        <v>0.47467999999999999</v>
      </c>
      <c r="S175" s="141">
        <v>0</v>
      </c>
      <c r="T175" s="142">
        <f t="shared" si="13"/>
        <v>0</v>
      </c>
      <c r="AR175" s="143" t="s">
        <v>183</v>
      </c>
      <c r="AT175" s="143" t="s">
        <v>178</v>
      </c>
      <c r="AU175" s="143" t="s">
        <v>88</v>
      </c>
      <c r="AY175" s="17" t="s">
        <v>176</v>
      </c>
      <c r="BE175" s="144">
        <f t="shared" si="14"/>
        <v>0</v>
      </c>
      <c r="BF175" s="144">
        <f t="shared" si="15"/>
        <v>0</v>
      </c>
      <c r="BG175" s="144">
        <f t="shared" si="16"/>
        <v>0</v>
      </c>
      <c r="BH175" s="144">
        <f t="shared" si="17"/>
        <v>0</v>
      </c>
      <c r="BI175" s="144">
        <f t="shared" si="18"/>
        <v>0</v>
      </c>
      <c r="BJ175" s="17" t="s">
        <v>86</v>
      </c>
      <c r="BK175" s="144">
        <f t="shared" si="19"/>
        <v>0</v>
      </c>
      <c r="BL175" s="17" t="s">
        <v>183</v>
      </c>
      <c r="BM175" s="143" t="s">
        <v>7380</v>
      </c>
    </row>
    <row r="176" spans="2:65" s="1" customFormat="1" ht="24.2" customHeight="1">
      <c r="B176" s="32"/>
      <c r="C176" s="132" t="s">
        <v>465</v>
      </c>
      <c r="D176" s="132" t="s">
        <v>178</v>
      </c>
      <c r="E176" s="133" t="s">
        <v>7381</v>
      </c>
      <c r="F176" s="134" t="s">
        <v>7382</v>
      </c>
      <c r="G176" s="135" t="s">
        <v>355</v>
      </c>
      <c r="H176" s="136">
        <v>12</v>
      </c>
      <c r="I176" s="137"/>
      <c r="J176" s="138">
        <f t="shared" si="10"/>
        <v>0</v>
      </c>
      <c r="K176" s="134" t="s">
        <v>1</v>
      </c>
      <c r="L176" s="32"/>
      <c r="M176" s="139" t="s">
        <v>1</v>
      </c>
      <c r="N176" s="140" t="s">
        <v>43</v>
      </c>
      <c r="P176" s="141">
        <f t="shared" si="11"/>
        <v>0</v>
      </c>
      <c r="Q176" s="141">
        <v>0.23734</v>
      </c>
      <c r="R176" s="141">
        <f t="shared" si="12"/>
        <v>2.8480799999999999</v>
      </c>
      <c r="S176" s="141">
        <v>0</v>
      </c>
      <c r="T176" s="142">
        <f t="shared" si="13"/>
        <v>0</v>
      </c>
      <c r="AR176" s="143" t="s">
        <v>183</v>
      </c>
      <c r="AT176" s="143" t="s">
        <v>178</v>
      </c>
      <c r="AU176" s="143" t="s">
        <v>88</v>
      </c>
      <c r="AY176" s="17" t="s">
        <v>176</v>
      </c>
      <c r="BE176" s="144">
        <f t="shared" si="14"/>
        <v>0</v>
      </c>
      <c r="BF176" s="144">
        <f t="shared" si="15"/>
        <v>0</v>
      </c>
      <c r="BG176" s="144">
        <f t="shared" si="16"/>
        <v>0</v>
      </c>
      <c r="BH176" s="144">
        <f t="shared" si="17"/>
        <v>0</v>
      </c>
      <c r="BI176" s="144">
        <f t="shared" si="18"/>
        <v>0</v>
      </c>
      <c r="BJ176" s="17" t="s">
        <v>86</v>
      </c>
      <c r="BK176" s="144">
        <f t="shared" si="19"/>
        <v>0</v>
      </c>
      <c r="BL176" s="17" t="s">
        <v>183</v>
      </c>
      <c r="BM176" s="143" t="s">
        <v>7383</v>
      </c>
    </row>
    <row r="177" spans="2:65" s="1" customFormat="1" ht="24.2" customHeight="1">
      <c r="B177" s="32"/>
      <c r="C177" s="132" t="s">
        <v>476</v>
      </c>
      <c r="D177" s="132" t="s">
        <v>178</v>
      </c>
      <c r="E177" s="133" t="s">
        <v>7384</v>
      </c>
      <c r="F177" s="134" t="s">
        <v>7385</v>
      </c>
      <c r="G177" s="135" t="s">
        <v>355</v>
      </c>
      <c r="H177" s="136">
        <v>2</v>
      </c>
      <c r="I177" s="137"/>
      <c r="J177" s="138">
        <f t="shared" si="10"/>
        <v>0</v>
      </c>
      <c r="K177" s="134" t="s">
        <v>1</v>
      </c>
      <c r="L177" s="32"/>
      <c r="M177" s="139" t="s">
        <v>1</v>
      </c>
      <c r="N177" s="140" t="s">
        <v>43</v>
      </c>
      <c r="P177" s="141">
        <f t="shared" si="11"/>
        <v>0</v>
      </c>
      <c r="Q177" s="141">
        <v>0.1056</v>
      </c>
      <c r="R177" s="141">
        <f t="shared" si="12"/>
        <v>0.2112</v>
      </c>
      <c r="S177" s="141">
        <v>0</v>
      </c>
      <c r="T177" s="142">
        <f t="shared" si="13"/>
        <v>0</v>
      </c>
      <c r="AR177" s="143" t="s">
        <v>183</v>
      </c>
      <c r="AT177" s="143" t="s">
        <v>178</v>
      </c>
      <c r="AU177" s="143" t="s">
        <v>88</v>
      </c>
      <c r="AY177" s="17" t="s">
        <v>176</v>
      </c>
      <c r="BE177" s="144">
        <f t="shared" si="14"/>
        <v>0</v>
      </c>
      <c r="BF177" s="144">
        <f t="shared" si="15"/>
        <v>0</v>
      </c>
      <c r="BG177" s="144">
        <f t="shared" si="16"/>
        <v>0</v>
      </c>
      <c r="BH177" s="144">
        <f t="shared" si="17"/>
        <v>0</v>
      </c>
      <c r="BI177" s="144">
        <f t="shared" si="18"/>
        <v>0</v>
      </c>
      <c r="BJ177" s="17" t="s">
        <v>86</v>
      </c>
      <c r="BK177" s="144">
        <f t="shared" si="19"/>
        <v>0</v>
      </c>
      <c r="BL177" s="17" t="s">
        <v>183</v>
      </c>
      <c r="BM177" s="143" t="s">
        <v>7386</v>
      </c>
    </row>
    <row r="178" spans="2:65" s="1" customFormat="1" ht="24.2" customHeight="1">
      <c r="B178" s="32"/>
      <c r="C178" s="132" t="s">
        <v>480</v>
      </c>
      <c r="D178" s="132" t="s">
        <v>178</v>
      </c>
      <c r="E178" s="133" t="s">
        <v>7387</v>
      </c>
      <c r="F178" s="134" t="s">
        <v>7388</v>
      </c>
      <c r="G178" s="135" t="s">
        <v>355</v>
      </c>
      <c r="H178" s="136">
        <v>2</v>
      </c>
      <c r="I178" s="137"/>
      <c r="J178" s="138">
        <f t="shared" si="10"/>
        <v>0</v>
      </c>
      <c r="K178" s="134" t="s">
        <v>1</v>
      </c>
      <c r="L178" s="32"/>
      <c r="M178" s="139" t="s">
        <v>1</v>
      </c>
      <c r="N178" s="140" t="s">
        <v>43</v>
      </c>
      <c r="P178" s="141">
        <f t="shared" si="11"/>
        <v>0</v>
      </c>
      <c r="Q178" s="141">
        <v>0.10661</v>
      </c>
      <c r="R178" s="141">
        <f t="shared" si="12"/>
        <v>0.21321999999999999</v>
      </c>
      <c r="S178" s="141">
        <v>0</v>
      </c>
      <c r="T178" s="142">
        <f t="shared" si="13"/>
        <v>0</v>
      </c>
      <c r="AR178" s="143" t="s">
        <v>183</v>
      </c>
      <c r="AT178" s="143" t="s">
        <v>178</v>
      </c>
      <c r="AU178" s="143" t="s">
        <v>88</v>
      </c>
      <c r="AY178" s="17" t="s">
        <v>176</v>
      </c>
      <c r="BE178" s="144">
        <f t="shared" si="14"/>
        <v>0</v>
      </c>
      <c r="BF178" s="144">
        <f t="shared" si="15"/>
        <v>0</v>
      </c>
      <c r="BG178" s="144">
        <f t="shared" si="16"/>
        <v>0</v>
      </c>
      <c r="BH178" s="144">
        <f t="shared" si="17"/>
        <v>0</v>
      </c>
      <c r="BI178" s="144">
        <f t="shared" si="18"/>
        <v>0</v>
      </c>
      <c r="BJ178" s="17" t="s">
        <v>86</v>
      </c>
      <c r="BK178" s="144">
        <f t="shared" si="19"/>
        <v>0</v>
      </c>
      <c r="BL178" s="17" t="s">
        <v>183</v>
      </c>
      <c r="BM178" s="143" t="s">
        <v>7389</v>
      </c>
    </row>
    <row r="179" spans="2:65" s="1" customFormat="1" ht="24.2" customHeight="1">
      <c r="B179" s="32"/>
      <c r="C179" s="132" t="s">
        <v>484</v>
      </c>
      <c r="D179" s="132" t="s">
        <v>178</v>
      </c>
      <c r="E179" s="133" t="s">
        <v>7390</v>
      </c>
      <c r="F179" s="134" t="s">
        <v>7391</v>
      </c>
      <c r="G179" s="135" t="s">
        <v>355</v>
      </c>
      <c r="H179" s="136">
        <v>4</v>
      </c>
      <c r="I179" s="137"/>
      <c r="J179" s="138">
        <f t="shared" si="10"/>
        <v>0</v>
      </c>
      <c r="K179" s="134" t="s">
        <v>1</v>
      </c>
      <c r="L179" s="32"/>
      <c r="M179" s="139" t="s">
        <v>1</v>
      </c>
      <c r="N179" s="140" t="s">
        <v>43</v>
      </c>
      <c r="P179" s="141">
        <f t="shared" si="11"/>
        <v>0</v>
      </c>
      <c r="Q179" s="141">
        <v>1.2120000000000001E-2</v>
      </c>
      <c r="R179" s="141">
        <f t="shared" si="12"/>
        <v>4.8480000000000002E-2</v>
      </c>
      <c r="S179" s="141">
        <v>0</v>
      </c>
      <c r="T179" s="142">
        <f t="shared" si="13"/>
        <v>0</v>
      </c>
      <c r="AR179" s="143" t="s">
        <v>183</v>
      </c>
      <c r="AT179" s="143" t="s">
        <v>178</v>
      </c>
      <c r="AU179" s="143" t="s">
        <v>88</v>
      </c>
      <c r="AY179" s="17" t="s">
        <v>176</v>
      </c>
      <c r="BE179" s="144">
        <f t="shared" si="14"/>
        <v>0</v>
      </c>
      <c r="BF179" s="144">
        <f t="shared" si="15"/>
        <v>0</v>
      </c>
      <c r="BG179" s="144">
        <f t="shared" si="16"/>
        <v>0</v>
      </c>
      <c r="BH179" s="144">
        <f t="shared" si="17"/>
        <v>0</v>
      </c>
      <c r="BI179" s="144">
        <f t="shared" si="18"/>
        <v>0</v>
      </c>
      <c r="BJ179" s="17" t="s">
        <v>86</v>
      </c>
      <c r="BK179" s="144">
        <f t="shared" si="19"/>
        <v>0</v>
      </c>
      <c r="BL179" s="17" t="s">
        <v>183</v>
      </c>
      <c r="BM179" s="143" t="s">
        <v>7392</v>
      </c>
    </row>
    <row r="180" spans="2:65" s="1" customFormat="1" ht="24.2" customHeight="1">
      <c r="B180" s="32"/>
      <c r="C180" s="132" t="s">
        <v>489</v>
      </c>
      <c r="D180" s="132" t="s">
        <v>178</v>
      </c>
      <c r="E180" s="133" t="s">
        <v>7393</v>
      </c>
      <c r="F180" s="134" t="s">
        <v>7394</v>
      </c>
      <c r="G180" s="135" t="s">
        <v>355</v>
      </c>
      <c r="H180" s="136">
        <v>4</v>
      </c>
      <c r="I180" s="137"/>
      <c r="J180" s="138">
        <f t="shared" si="10"/>
        <v>0</v>
      </c>
      <c r="K180" s="134" t="s">
        <v>1</v>
      </c>
      <c r="L180" s="32"/>
      <c r="M180" s="139" t="s">
        <v>1</v>
      </c>
      <c r="N180" s="140" t="s">
        <v>43</v>
      </c>
      <c r="P180" s="141">
        <f t="shared" si="11"/>
        <v>0</v>
      </c>
      <c r="Q180" s="141">
        <v>0</v>
      </c>
      <c r="R180" s="141">
        <f t="shared" si="12"/>
        <v>0</v>
      </c>
      <c r="S180" s="141">
        <v>0</v>
      </c>
      <c r="T180" s="142">
        <f t="shared" si="13"/>
        <v>0</v>
      </c>
      <c r="AR180" s="143" t="s">
        <v>183</v>
      </c>
      <c r="AT180" s="143" t="s">
        <v>178</v>
      </c>
      <c r="AU180" s="143" t="s">
        <v>88</v>
      </c>
      <c r="AY180" s="17" t="s">
        <v>176</v>
      </c>
      <c r="BE180" s="144">
        <f t="shared" si="14"/>
        <v>0</v>
      </c>
      <c r="BF180" s="144">
        <f t="shared" si="15"/>
        <v>0</v>
      </c>
      <c r="BG180" s="144">
        <f t="shared" si="16"/>
        <v>0</v>
      </c>
      <c r="BH180" s="144">
        <f t="shared" si="17"/>
        <v>0</v>
      </c>
      <c r="BI180" s="144">
        <f t="shared" si="18"/>
        <v>0</v>
      </c>
      <c r="BJ180" s="17" t="s">
        <v>86</v>
      </c>
      <c r="BK180" s="144">
        <f t="shared" si="19"/>
        <v>0</v>
      </c>
      <c r="BL180" s="17" t="s">
        <v>183</v>
      </c>
      <c r="BM180" s="143" t="s">
        <v>7395</v>
      </c>
    </row>
    <row r="181" spans="2:65" s="1" customFormat="1" ht="33" customHeight="1">
      <c r="B181" s="32"/>
      <c r="C181" s="132" t="s">
        <v>494</v>
      </c>
      <c r="D181" s="132" t="s">
        <v>178</v>
      </c>
      <c r="E181" s="133" t="s">
        <v>7396</v>
      </c>
      <c r="F181" s="134" t="s">
        <v>7397</v>
      </c>
      <c r="G181" s="135" t="s">
        <v>355</v>
      </c>
      <c r="H181" s="136">
        <v>4</v>
      </c>
      <c r="I181" s="137"/>
      <c r="J181" s="138">
        <f t="shared" si="10"/>
        <v>0</v>
      </c>
      <c r="K181" s="134" t="s">
        <v>1</v>
      </c>
      <c r="L181" s="32"/>
      <c r="M181" s="139" t="s">
        <v>1</v>
      </c>
      <c r="N181" s="140" t="s">
        <v>43</v>
      </c>
      <c r="P181" s="141">
        <f t="shared" si="11"/>
        <v>0</v>
      </c>
      <c r="Q181" s="141">
        <v>0.21007999999999999</v>
      </c>
      <c r="R181" s="141">
        <f t="shared" si="12"/>
        <v>0.84031999999999996</v>
      </c>
      <c r="S181" s="141">
        <v>0</v>
      </c>
      <c r="T181" s="142">
        <f t="shared" si="13"/>
        <v>0</v>
      </c>
      <c r="AR181" s="143" t="s">
        <v>183</v>
      </c>
      <c r="AT181" s="143" t="s">
        <v>178</v>
      </c>
      <c r="AU181" s="143" t="s">
        <v>88</v>
      </c>
      <c r="AY181" s="17" t="s">
        <v>176</v>
      </c>
      <c r="BE181" s="144">
        <f t="shared" si="14"/>
        <v>0</v>
      </c>
      <c r="BF181" s="144">
        <f t="shared" si="15"/>
        <v>0</v>
      </c>
      <c r="BG181" s="144">
        <f t="shared" si="16"/>
        <v>0</v>
      </c>
      <c r="BH181" s="144">
        <f t="shared" si="17"/>
        <v>0</v>
      </c>
      <c r="BI181" s="144">
        <f t="shared" si="18"/>
        <v>0</v>
      </c>
      <c r="BJ181" s="17" t="s">
        <v>86</v>
      </c>
      <c r="BK181" s="144">
        <f t="shared" si="19"/>
        <v>0</v>
      </c>
      <c r="BL181" s="17" t="s">
        <v>183</v>
      </c>
      <c r="BM181" s="143" t="s">
        <v>7398</v>
      </c>
    </row>
    <row r="182" spans="2:65" s="1" customFormat="1" ht="24.2" customHeight="1">
      <c r="B182" s="32"/>
      <c r="C182" s="132" t="s">
        <v>500</v>
      </c>
      <c r="D182" s="132" t="s">
        <v>178</v>
      </c>
      <c r="E182" s="133" t="s">
        <v>7399</v>
      </c>
      <c r="F182" s="134" t="s">
        <v>7400</v>
      </c>
      <c r="G182" s="135" t="s">
        <v>355</v>
      </c>
      <c r="H182" s="136">
        <v>6</v>
      </c>
      <c r="I182" s="137"/>
      <c r="J182" s="138">
        <f t="shared" si="10"/>
        <v>0</v>
      </c>
      <c r="K182" s="134" t="s">
        <v>1</v>
      </c>
      <c r="L182" s="32"/>
      <c r="M182" s="139" t="s">
        <v>1</v>
      </c>
      <c r="N182" s="140" t="s">
        <v>43</v>
      </c>
      <c r="P182" s="141">
        <f t="shared" si="11"/>
        <v>0</v>
      </c>
      <c r="Q182" s="141">
        <v>0.1865</v>
      </c>
      <c r="R182" s="141">
        <f t="shared" si="12"/>
        <v>1.119</v>
      </c>
      <c r="S182" s="141">
        <v>0</v>
      </c>
      <c r="T182" s="142">
        <f t="shared" si="13"/>
        <v>0</v>
      </c>
      <c r="AR182" s="143" t="s">
        <v>183</v>
      </c>
      <c r="AT182" s="143" t="s">
        <v>178</v>
      </c>
      <c r="AU182" s="143" t="s">
        <v>88</v>
      </c>
      <c r="AY182" s="17" t="s">
        <v>176</v>
      </c>
      <c r="BE182" s="144">
        <f t="shared" si="14"/>
        <v>0</v>
      </c>
      <c r="BF182" s="144">
        <f t="shared" si="15"/>
        <v>0</v>
      </c>
      <c r="BG182" s="144">
        <f t="shared" si="16"/>
        <v>0</v>
      </c>
      <c r="BH182" s="144">
        <f t="shared" si="17"/>
        <v>0</v>
      </c>
      <c r="BI182" s="144">
        <f t="shared" si="18"/>
        <v>0</v>
      </c>
      <c r="BJ182" s="17" t="s">
        <v>86</v>
      </c>
      <c r="BK182" s="144">
        <f t="shared" si="19"/>
        <v>0</v>
      </c>
      <c r="BL182" s="17" t="s">
        <v>183</v>
      </c>
      <c r="BM182" s="143" t="s">
        <v>7401</v>
      </c>
    </row>
    <row r="183" spans="2:65" s="1" customFormat="1" ht="24.2" customHeight="1">
      <c r="B183" s="32"/>
      <c r="C183" s="132" t="s">
        <v>504</v>
      </c>
      <c r="D183" s="132" t="s">
        <v>178</v>
      </c>
      <c r="E183" s="133" t="s">
        <v>7402</v>
      </c>
      <c r="F183" s="134" t="s">
        <v>7403</v>
      </c>
      <c r="G183" s="135" t="s">
        <v>355</v>
      </c>
      <c r="H183" s="136">
        <v>1</v>
      </c>
      <c r="I183" s="137"/>
      <c r="J183" s="138">
        <f t="shared" si="10"/>
        <v>0</v>
      </c>
      <c r="K183" s="134" t="s">
        <v>1</v>
      </c>
      <c r="L183" s="32"/>
      <c r="M183" s="139" t="s">
        <v>1</v>
      </c>
      <c r="N183" s="140" t="s">
        <v>43</v>
      </c>
      <c r="P183" s="141">
        <f t="shared" si="11"/>
        <v>0</v>
      </c>
      <c r="Q183" s="141">
        <v>0.17030000000000001</v>
      </c>
      <c r="R183" s="141">
        <f t="shared" si="12"/>
        <v>0.17030000000000001</v>
      </c>
      <c r="S183" s="141">
        <v>0</v>
      </c>
      <c r="T183" s="142">
        <f t="shared" si="13"/>
        <v>0</v>
      </c>
      <c r="AR183" s="143" t="s">
        <v>183</v>
      </c>
      <c r="AT183" s="143" t="s">
        <v>178</v>
      </c>
      <c r="AU183" s="143" t="s">
        <v>88</v>
      </c>
      <c r="AY183" s="17" t="s">
        <v>176</v>
      </c>
      <c r="BE183" s="144">
        <f t="shared" si="14"/>
        <v>0</v>
      </c>
      <c r="BF183" s="144">
        <f t="shared" si="15"/>
        <v>0</v>
      </c>
      <c r="BG183" s="144">
        <f t="shared" si="16"/>
        <v>0</v>
      </c>
      <c r="BH183" s="144">
        <f t="shared" si="17"/>
        <v>0</v>
      </c>
      <c r="BI183" s="144">
        <f t="shared" si="18"/>
        <v>0</v>
      </c>
      <c r="BJ183" s="17" t="s">
        <v>86</v>
      </c>
      <c r="BK183" s="144">
        <f t="shared" si="19"/>
        <v>0</v>
      </c>
      <c r="BL183" s="17" t="s">
        <v>183</v>
      </c>
      <c r="BM183" s="143" t="s">
        <v>7404</v>
      </c>
    </row>
    <row r="184" spans="2:65" s="1" customFormat="1" ht="24.2" customHeight="1">
      <c r="B184" s="32"/>
      <c r="C184" s="132" t="s">
        <v>510</v>
      </c>
      <c r="D184" s="132" t="s">
        <v>178</v>
      </c>
      <c r="E184" s="133" t="s">
        <v>7405</v>
      </c>
      <c r="F184" s="134" t="s">
        <v>7406</v>
      </c>
      <c r="G184" s="135" t="s">
        <v>355</v>
      </c>
      <c r="H184" s="136">
        <v>7</v>
      </c>
      <c r="I184" s="137"/>
      <c r="J184" s="138">
        <f t="shared" si="10"/>
        <v>0</v>
      </c>
      <c r="K184" s="134" t="s">
        <v>1</v>
      </c>
      <c r="L184" s="32"/>
      <c r="M184" s="139" t="s">
        <v>1</v>
      </c>
      <c r="N184" s="140" t="s">
        <v>43</v>
      </c>
      <c r="P184" s="141">
        <f t="shared" si="11"/>
        <v>0</v>
      </c>
      <c r="Q184" s="141">
        <v>4.4790000000000003E-2</v>
      </c>
      <c r="R184" s="141">
        <f t="shared" si="12"/>
        <v>0.31353000000000003</v>
      </c>
      <c r="S184" s="141">
        <v>0</v>
      </c>
      <c r="T184" s="142">
        <f t="shared" si="13"/>
        <v>0</v>
      </c>
      <c r="AR184" s="143" t="s">
        <v>183</v>
      </c>
      <c r="AT184" s="143" t="s">
        <v>178</v>
      </c>
      <c r="AU184" s="143" t="s">
        <v>88</v>
      </c>
      <c r="AY184" s="17" t="s">
        <v>176</v>
      </c>
      <c r="BE184" s="144">
        <f t="shared" si="14"/>
        <v>0</v>
      </c>
      <c r="BF184" s="144">
        <f t="shared" si="15"/>
        <v>0</v>
      </c>
      <c r="BG184" s="144">
        <f t="shared" si="16"/>
        <v>0</v>
      </c>
      <c r="BH184" s="144">
        <f t="shared" si="17"/>
        <v>0</v>
      </c>
      <c r="BI184" s="144">
        <f t="shared" si="18"/>
        <v>0</v>
      </c>
      <c r="BJ184" s="17" t="s">
        <v>86</v>
      </c>
      <c r="BK184" s="144">
        <f t="shared" si="19"/>
        <v>0</v>
      </c>
      <c r="BL184" s="17" t="s">
        <v>183</v>
      </c>
      <c r="BM184" s="143" t="s">
        <v>7407</v>
      </c>
    </row>
    <row r="185" spans="2:65" s="1" customFormat="1" ht="24.2" customHeight="1">
      <c r="B185" s="32"/>
      <c r="C185" s="132" t="s">
        <v>517</v>
      </c>
      <c r="D185" s="132" t="s">
        <v>178</v>
      </c>
      <c r="E185" s="133" t="s">
        <v>7408</v>
      </c>
      <c r="F185" s="134" t="s">
        <v>7409</v>
      </c>
      <c r="G185" s="135" t="s">
        <v>355</v>
      </c>
      <c r="H185" s="136">
        <v>7</v>
      </c>
      <c r="I185" s="137"/>
      <c r="J185" s="138">
        <f t="shared" si="10"/>
        <v>0</v>
      </c>
      <c r="K185" s="134" t="s">
        <v>1</v>
      </c>
      <c r="L185" s="32"/>
      <c r="M185" s="139" t="s">
        <v>1</v>
      </c>
      <c r="N185" s="140" t="s">
        <v>43</v>
      </c>
      <c r="P185" s="141">
        <f t="shared" si="11"/>
        <v>0</v>
      </c>
      <c r="Q185" s="141">
        <v>0</v>
      </c>
      <c r="R185" s="141">
        <f t="shared" si="12"/>
        <v>0</v>
      </c>
      <c r="S185" s="141">
        <v>0</v>
      </c>
      <c r="T185" s="142">
        <f t="shared" si="13"/>
        <v>0</v>
      </c>
      <c r="AR185" s="143" t="s">
        <v>183</v>
      </c>
      <c r="AT185" s="143" t="s">
        <v>178</v>
      </c>
      <c r="AU185" s="143" t="s">
        <v>88</v>
      </c>
      <c r="AY185" s="17" t="s">
        <v>176</v>
      </c>
      <c r="BE185" s="144">
        <f t="shared" si="14"/>
        <v>0</v>
      </c>
      <c r="BF185" s="144">
        <f t="shared" si="15"/>
        <v>0</v>
      </c>
      <c r="BG185" s="144">
        <f t="shared" si="16"/>
        <v>0</v>
      </c>
      <c r="BH185" s="144">
        <f t="shared" si="17"/>
        <v>0</v>
      </c>
      <c r="BI185" s="144">
        <f t="shared" si="18"/>
        <v>0</v>
      </c>
      <c r="BJ185" s="17" t="s">
        <v>86</v>
      </c>
      <c r="BK185" s="144">
        <f t="shared" si="19"/>
        <v>0</v>
      </c>
      <c r="BL185" s="17" t="s">
        <v>183</v>
      </c>
      <c r="BM185" s="143" t="s">
        <v>7410</v>
      </c>
    </row>
    <row r="186" spans="2:65" s="1" customFormat="1" ht="33" customHeight="1">
      <c r="B186" s="32"/>
      <c r="C186" s="132" t="s">
        <v>537</v>
      </c>
      <c r="D186" s="132" t="s">
        <v>178</v>
      </c>
      <c r="E186" s="133" t="s">
        <v>7411</v>
      </c>
      <c r="F186" s="134" t="s">
        <v>7412</v>
      </c>
      <c r="G186" s="135" t="s">
        <v>355</v>
      </c>
      <c r="H186" s="136">
        <v>7</v>
      </c>
      <c r="I186" s="137"/>
      <c r="J186" s="138">
        <f t="shared" si="10"/>
        <v>0</v>
      </c>
      <c r="K186" s="134" t="s">
        <v>1</v>
      </c>
      <c r="L186" s="32"/>
      <c r="M186" s="139" t="s">
        <v>1</v>
      </c>
      <c r="N186" s="140" t="s">
        <v>43</v>
      </c>
      <c r="P186" s="141">
        <f t="shared" si="11"/>
        <v>0</v>
      </c>
      <c r="Q186" s="141">
        <v>0.23734</v>
      </c>
      <c r="R186" s="141">
        <f t="shared" si="12"/>
        <v>1.6613799999999999</v>
      </c>
      <c r="S186" s="141">
        <v>0</v>
      </c>
      <c r="T186" s="142">
        <f t="shared" si="13"/>
        <v>0</v>
      </c>
      <c r="AR186" s="143" t="s">
        <v>183</v>
      </c>
      <c r="AT186" s="143" t="s">
        <v>178</v>
      </c>
      <c r="AU186" s="143" t="s">
        <v>88</v>
      </c>
      <c r="AY186" s="17" t="s">
        <v>176</v>
      </c>
      <c r="BE186" s="144">
        <f t="shared" si="14"/>
        <v>0</v>
      </c>
      <c r="BF186" s="144">
        <f t="shared" si="15"/>
        <v>0</v>
      </c>
      <c r="BG186" s="144">
        <f t="shared" si="16"/>
        <v>0</v>
      </c>
      <c r="BH186" s="144">
        <f t="shared" si="17"/>
        <v>0</v>
      </c>
      <c r="BI186" s="144">
        <f t="shared" si="18"/>
        <v>0</v>
      </c>
      <c r="BJ186" s="17" t="s">
        <v>86</v>
      </c>
      <c r="BK186" s="144">
        <f t="shared" si="19"/>
        <v>0</v>
      </c>
      <c r="BL186" s="17" t="s">
        <v>183</v>
      </c>
      <c r="BM186" s="143" t="s">
        <v>7413</v>
      </c>
    </row>
    <row r="187" spans="2:65" s="1" customFormat="1" ht="21.75" customHeight="1">
      <c r="B187" s="32"/>
      <c r="C187" s="132" t="s">
        <v>547</v>
      </c>
      <c r="D187" s="132" t="s">
        <v>178</v>
      </c>
      <c r="E187" s="133" t="s">
        <v>7414</v>
      </c>
      <c r="F187" s="134" t="s">
        <v>7415</v>
      </c>
      <c r="G187" s="135" t="s">
        <v>355</v>
      </c>
      <c r="H187" s="136">
        <v>2</v>
      </c>
      <c r="I187" s="137"/>
      <c r="J187" s="138">
        <f t="shared" si="10"/>
        <v>0</v>
      </c>
      <c r="K187" s="134" t="s">
        <v>1</v>
      </c>
      <c r="L187" s="32"/>
      <c r="M187" s="139" t="s">
        <v>1</v>
      </c>
      <c r="N187" s="140" t="s">
        <v>43</v>
      </c>
      <c r="P187" s="141">
        <f t="shared" si="11"/>
        <v>0</v>
      </c>
      <c r="Q187" s="141">
        <v>6.2E-4</v>
      </c>
      <c r="R187" s="141">
        <f t="shared" si="12"/>
        <v>1.24E-3</v>
      </c>
      <c r="S187" s="141">
        <v>0</v>
      </c>
      <c r="T187" s="142">
        <f t="shared" si="13"/>
        <v>0</v>
      </c>
      <c r="AR187" s="143" t="s">
        <v>183</v>
      </c>
      <c r="AT187" s="143" t="s">
        <v>178</v>
      </c>
      <c r="AU187" s="143" t="s">
        <v>88</v>
      </c>
      <c r="AY187" s="17" t="s">
        <v>176</v>
      </c>
      <c r="BE187" s="144">
        <f t="shared" si="14"/>
        <v>0</v>
      </c>
      <c r="BF187" s="144">
        <f t="shared" si="15"/>
        <v>0</v>
      </c>
      <c r="BG187" s="144">
        <f t="shared" si="16"/>
        <v>0</v>
      </c>
      <c r="BH187" s="144">
        <f t="shared" si="17"/>
        <v>0</v>
      </c>
      <c r="BI187" s="144">
        <f t="shared" si="18"/>
        <v>0</v>
      </c>
      <c r="BJ187" s="17" t="s">
        <v>86</v>
      </c>
      <c r="BK187" s="144">
        <f t="shared" si="19"/>
        <v>0</v>
      </c>
      <c r="BL187" s="17" t="s">
        <v>183</v>
      </c>
      <c r="BM187" s="143" t="s">
        <v>7416</v>
      </c>
    </row>
    <row r="188" spans="2:65" s="1" customFormat="1" ht="21.75" customHeight="1">
      <c r="B188" s="32"/>
      <c r="C188" s="132" t="s">
        <v>551</v>
      </c>
      <c r="D188" s="132" t="s">
        <v>178</v>
      </c>
      <c r="E188" s="133" t="s">
        <v>7417</v>
      </c>
      <c r="F188" s="134" t="s">
        <v>7418</v>
      </c>
      <c r="G188" s="135" t="s">
        <v>355</v>
      </c>
      <c r="H188" s="136">
        <v>3</v>
      </c>
      <c r="I188" s="137"/>
      <c r="J188" s="138">
        <f t="shared" si="10"/>
        <v>0</v>
      </c>
      <c r="K188" s="134" t="s">
        <v>1</v>
      </c>
      <c r="L188" s="32"/>
      <c r="M188" s="139" t="s">
        <v>1</v>
      </c>
      <c r="N188" s="140" t="s">
        <v>43</v>
      </c>
      <c r="P188" s="141">
        <f t="shared" si="11"/>
        <v>0</v>
      </c>
      <c r="Q188" s="141">
        <v>1.5900000000000001E-3</v>
      </c>
      <c r="R188" s="141">
        <f t="shared" si="12"/>
        <v>4.7699999999999999E-3</v>
      </c>
      <c r="S188" s="141">
        <v>0</v>
      </c>
      <c r="T188" s="142">
        <f t="shared" si="13"/>
        <v>0</v>
      </c>
      <c r="AR188" s="143" t="s">
        <v>183</v>
      </c>
      <c r="AT188" s="143" t="s">
        <v>178</v>
      </c>
      <c r="AU188" s="143" t="s">
        <v>88</v>
      </c>
      <c r="AY188" s="17" t="s">
        <v>176</v>
      </c>
      <c r="BE188" s="144">
        <f t="shared" si="14"/>
        <v>0</v>
      </c>
      <c r="BF188" s="144">
        <f t="shared" si="15"/>
        <v>0</v>
      </c>
      <c r="BG188" s="144">
        <f t="shared" si="16"/>
        <v>0</v>
      </c>
      <c r="BH188" s="144">
        <f t="shared" si="17"/>
        <v>0</v>
      </c>
      <c r="BI188" s="144">
        <f t="shared" si="18"/>
        <v>0</v>
      </c>
      <c r="BJ188" s="17" t="s">
        <v>86</v>
      </c>
      <c r="BK188" s="144">
        <f t="shared" si="19"/>
        <v>0</v>
      </c>
      <c r="BL188" s="17" t="s">
        <v>183</v>
      </c>
      <c r="BM188" s="143" t="s">
        <v>7419</v>
      </c>
    </row>
    <row r="189" spans="2:65" s="1" customFormat="1" ht="24.2" customHeight="1">
      <c r="B189" s="32"/>
      <c r="C189" s="132" t="s">
        <v>558</v>
      </c>
      <c r="D189" s="132" t="s">
        <v>178</v>
      </c>
      <c r="E189" s="133" t="s">
        <v>7420</v>
      </c>
      <c r="F189" s="134" t="s">
        <v>7421</v>
      </c>
      <c r="G189" s="135" t="s">
        <v>200</v>
      </c>
      <c r="H189" s="136">
        <v>7.66</v>
      </c>
      <c r="I189" s="137"/>
      <c r="J189" s="138">
        <f t="shared" si="10"/>
        <v>0</v>
      </c>
      <c r="K189" s="134" t="s">
        <v>1</v>
      </c>
      <c r="L189" s="32"/>
      <c r="M189" s="139" t="s">
        <v>1</v>
      </c>
      <c r="N189" s="140" t="s">
        <v>43</v>
      </c>
      <c r="P189" s="141">
        <f t="shared" si="11"/>
        <v>0</v>
      </c>
      <c r="Q189" s="141">
        <v>0</v>
      </c>
      <c r="R189" s="141">
        <f t="shared" si="12"/>
        <v>0</v>
      </c>
      <c r="S189" s="141">
        <v>0</v>
      </c>
      <c r="T189" s="142">
        <f t="shared" si="13"/>
        <v>0</v>
      </c>
      <c r="AR189" s="143" t="s">
        <v>183</v>
      </c>
      <c r="AT189" s="143" t="s">
        <v>178</v>
      </c>
      <c r="AU189" s="143" t="s">
        <v>88</v>
      </c>
      <c r="AY189" s="17" t="s">
        <v>176</v>
      </c>
      <c r="BE189" s="144">
        <f t="shared" si="14"/>
        <v>0</v>
      </c>
      <c r="BF189" s="144">
        <f t="shared" si="15"/>
        <v>0</v>
      </c>
      <c r="BG189" s="144">
        <f t="shared" si="16"/>
        <v>0</v>
      </c>
      <c r="BH189" s="144">
        <f t="shared" si="17"/>
        <v>0</v>
      </c>
      <c r="BI189" s="144">
        <f t="shared" si="18"/>
        <v>0</v>
      </c>
      <c r="BJ189" s="17" t="s">
        <v>86</v>
      </c>
      <c r="BK189" s="144">
        <f t="shared" si="19"/>
        <v>0</v>
      </c>
      <c r="BL189" s="17" t="s">
        <v>183</v>
      </c>
      <c r="BM189" s="143" t="s">
        <v>7422</v>
      </c>
    </row>
    <row r="190" spans="2:65" s="11" customFormat="1" ht="22.9" customHeight="1">
      <c r="B190" s="120"/>
      <c r="D190" s="121" t="s">
        <v>77</v>
      </c>
      <c r="E190" s="130" t="s">
        <v>1962</v>
      </c>
      <c r="F190" s="130" t="s">
        <v>1963</v>
      </c>
      <c r="I190" s="123"/>
      <c r="J190" s="131">
        <f>BK190</f>
        <v>0</v>
      </c>
      <c r="L190" s="120"/>
      <c r="M190" s="125"/>
      <c r="P190" s="126">
        <f>P191</f>
        <v>0</v>
      </c>
      <c r="R190" s="126">
        <f>R191</f>
        <v>0</v>
      </c>
      <c r="T190" s="127">
        <f>T191</f>
        <v>0</v>
      </c>
      <c r="AR190" s="121" t="s">
        <v>86</v>
      </c>
      <c r="AT190" s="128" t="s">
        <v>77</v>
      </c>
      <c r="AU190" s="128" t="s">
        <v>86</v>
      </c>
      <c r="AY190" s="121" t="s">
        <v>176</v>
      </c>
      <c r="BK190" s="129">
        <f>BK191</f>
        <v>0</v>
      </c>
    </row>
    <row r="191" spans="2:65" s="1" customFormat="1" ht="24.2" customHeight="1">
      <c r="B191" s="32"/>
      <c r="C191" s="132" t="s">
        <v>569</v>
      </c>
      <c r="D191" s="132" t="s">
        <v>178</v>
      </c>
      <c r="E191" s="133" t="s">
        <v>7423</v>
      </c>
      <c r="F191" s="134" t="s">
        <v>7424</v>
      </c>
      <c r="G191" s="135" t="s">
        <v>307</v>
      </c>
      <c r="H191" s="136">
        <v>106.16500000000001</v>
      </c>
      <c r="I191" s="137"/>
      <c r="J191" s="138">
        <f>ROUND(I191*H191,2)</f>
        <v>0</v>
      </c>
      <c r="K191" s="134" t="s">
        <v>1</v>
      </c>
      <c r="L191" s="32"/>
      <c r="M191" s="139" t="s">
        <v>1</v>
      </c>
      <c r="N191" s="140" t="s">
        <v>43</v>
      </c>
      <c r="P191" s="141">
        <f>O191*H191</f>
        <v>0</v>
      </c>
      <c r="Q191" s="141">
        <v>0</v>
      </c>
      <c r="R191" s="141">
        <f>Q191*H191</f>
        <v>0</v>
      </c>
      <c r="S191" s="141">
        <v>0</v>
      </c>
      <c r="T191" s="142">
        <f>S191*H191</f>
        <v>0</v>
      </c>
      <c r="AR191" s="143" t="s">
        <v>183</v>
      </c>
      <c r="AT191" s="143" t="s">
        <v>178</v>
      </c>
      <c r="AU191" s="143" t="s">
        <v>88</v>
      </c>
      <c r="AY191" s="17" t="s">
        <v>176</v>
      </c>
      <c r="BE191" s="144">
        <f>IF(N191="základní",J191,0)</f>
        <v>0</v>
      </c>
      <c r="BF191" s="144">
        <f>IF(N191="snížená",J191,0)</f>
        <v>0</v>
      </c>
      <c r="BG191" s="144">
        <f>IF(N191="zákl. přenesená",J191,0)</f>
        <v>0</v>
      </c>
      <c r="BH191" s="144">
        <f>IF(N191="sníž. přenesená",J191,0)</f>
        <v>0</v>
      </c>
      <c r="BI191" s="144">
        <f>IF(N191="nulová",J191,0)</f>
        <v>0</v>
      </c>
      <c r="BJ191" s="17" t="s">
        <v>86</v>
      </c>
      <c r="BK191" s="144">
        <f>ROUND(I191*H191,2)</f>
        <v>0</v>
      </c>
      <c r="BL191" s="17" t="s">
        <v>183</v>
      </c>
      <c r="BM191" s="143" t="s">
        <v>7425</v>
      </c>
    </row>
    <row r="192" spans="2:65" s="11" customFormat="1" ht="25.9" customHeight="1">
      <c r="B192" s="120"/>
      <c r="D192" s="121" t="s">
        <v>77</v>
      </c>
      <c r="E192" s="122" t="s">
        <v>1972</v>
      </c>
      <c r="F192" s="122" t="s">
        <v>4958</v>
      </c>
      <c r="I192" s="123"/>
      <c r="J192" s="124">
        <f>BK192</f>
        <v>0</v>
      </c>
      <c r="L192" s="120"/>
      <c r="M192" s="125"/>
      <c r="P192" s="126">
        <f>P193+P275+P374+P378+P449</f>
        <v>0</v>
      </c>
      <c r="R192" s="126">
        <f>R193+R275+R374+R378+R449</f>
        <v>16.281889999999997</v>
      </c>
      <c r="T192" s="127">
        <f>T193+T275+T374+T378+T449</f>
        <v>0</v>
      </c>
      <c r="AR192" s="121" t="s">
        <v>88</v>
      </c>
      <c r="AT192" s="128" t="s">
        <v>77</v>
      </c>
      <c r="AU192" s="128" t="s">
        <v>78</v>
      </c>
      <c r="AY192" s="121" t="s">
        <v>176</v>
      </c>
      <c r="BK192" s="129">
        <f>BK193+BK275+BK374+BK378+BK449</f>
        <v>0</v>
      </c>
    </row>
    <row r="193" spans="2:65" s="11" customFormat="1" ht="22.9" customHeight="1">
      <c r="B193" s="120"/>
      <c r="D193" s="121" t="s">
        <v>77</v>
      </c>
      <c r="E193" s="130" t="s">
        <v>7426</v>
      </c>
      <c r="F193" s="130" t="s">
        <v>7427</v>
      </c>
      <c r="I193" s="123"/>
      <c r="J193" s="131">
        <f>BK193</f>
        <v>0</v>
      </c>
      <c r="L193" s="120"/>
      <c r="M193" s="125"/>
      <c r="P193" s="126">
        <f>SUM(P194:P274)</f>
        <v>0</v>
      </c>
      <c r="R193" s="126">
        <f>SUM(R194:R274)</f>
        <v>3.8623399999999992</v>
      </c>
      <c r="T193" s="127">
        <f>SUM(T194:T274)</f>
        <v>0</v>
      </c>
      <c r="AR193" s="121" t="s">
        <v>88</v>
      </c>
      <c r="AT193" s="128" t="s">
        <v>77</v>
      </c>
      <c r="AU193" s="128" t="s">
        <v>86</v>
      </c>
      <c r="AY193" s="121" t="s">
        <v>176</v>
      </c>
      <c r="BK193" s="129">
        <f>SUM(BK194:BK274)</f>
        <v>0</v>
      </c>
    </row>
    <row r="194" spans="2:65" s="1" customFormat="1" ht="55.5" customHeight="1">
      <c r="B194" s="32"/>
      <c r="C194" s="132" t="s">
        <v>588</v>
      </c>
      <c r="D194" s="132" t="s">
        <v>178</v>
      </c>
      <c r="E194" s="133" t="s">
        <v>7428</v>
      </c>
      <c r="F194" s="134" t="s">
        <v>7429</v>
      </c>
      <c r="G194" s="135" t="s">
        <v>298</v>
      </c>
      <c r="H194" s="136">
        <v>300</v>
      </c>
      <c r="I194" s="137"/>
      <c r="J194" s="138">
        <f>ROUND(I194*H194,2)</f>
        <v>0</v>
      </c>
      <c r="K194" s="134" t="s">
        <v>7430</v>
      </c>
      <c r="L194" s="32"/>
      <c r="M194" s="139" t="s">
        <v>1</v>
      </c>
      <c r="N194" s="140" t="s">
        <v>43</v>
      </c>
      <c r="P194" s="141">
        <f>O194*H194</f>
        <v>0</v>
      </c>
      <c r="Q194" s="141">
        <v>1.6199999999999999E-3</v>
      </c>
      <c r="R194" s="141">
        <f>Q194*H194</f>
        <v>0.48599999999999999</v>
      </c>
      <c r="S194" s="141">
        <v>0</v>
      </c>
      <c r="T194" s="142">
        <f>S194*H194</f>
        <v>0</v>
      </c>
      <c r="AR194" s="143" t="s">
        <v>319</v>
      </c>
      <c r="AT194" s="143" t="s">
        <v>178</v>
      </c>
      <c r="AU194" s="143" t="s">
        <v>88</v>
      </c>
      <c r="AY194" s="17" t="s">
        <v>176</v>
      </c>
      <c r="BE194" s="144">
        <f>IF(N194="základní",J194,0)</f>
        <v>0</v>
      </c>
      <c r="BF194" s="144">
        <f>IF(N194="snížená",J194,0)</f>
        <v>0</v>
      </c>
      <c r="BG194" s="144">
        <f>IF(N194="zákl. přenesená",J194,0)</f>
        <v>0</v>
      </c>
      <c r="BH194" s="144">
        <f>IF(N194="sníž. přenesená",J194,0)</f>
        <v>0</v>
      </c>
      <c r="BI194" s="144">
        <f>IF(N194="nulová",J194,0)</f>
        <v>0</v>
      </c>
      <c r="BJ194" s="17" t="s">
        <v>86</v>
      </c>
      <c r="BK194" s="144">
        <f>ROUND(I194*H194,2)</f>
        <v>0</v>
      </c>
      <c r="BL194" s="17" t="s">
        <v>319</v>
      </c>
      <c r="BM194" s="143" t="s">
        <v>7431</v>
      </c>
    </row>
    <row r="195" spans="2:65" s="12" customFormat="1" ht="11.25">
      <c r="B195" s="145"/>
      <c r="D195" s="146" t="s">
        <v>185</v>
      </c>
      <c r="E195" s="147" t="s">
        <v>1</v>
      </c>
      <c r="F195" s="148" t="s">
        <v>7432</v>
      </c>
      <c r="H195" s="149">
        <v>20</v>
      </c>
      <c r="I195" s="150"/>
      <c r="L195" s="145"/>
      <c r="M195" s="151"/>
      <c r="T195" s="152"/>
      <c r="AT195" s="147" t="s">
        <v>185</v>
      </c>
      <c r="AU195" s="147" t="s">
        <v>88</v>
      </c>
      <c r="AV195" s="12" t="s">
        <v>88</v>
      </c>
      <c r="AW195" s="12" t="s">
        <v>33</v>
      </c>
      <c r="AX195" s="12" t="s">
        <v>78</v>
      </c>
      <c r="AY195" s="147" t="s">
        <v>176</v>
      </c>
    </row>
    <row r="196" spans="2:65" s="12" customFormat="1" ht="11.25">
      <c r="B196" s="145"/>
      <c r="D196" s="146" t="s">
        <v>185</v>
      </c>
      <c r="E196" s="147" t="s">
        <v>1</v>
      </c>
      <c r="F196" s="148" t="s">
        <v>7433</v>
      </c>
      <c r="H196" s="149">
        <v>30</v>
      </c>
      <c r="I196" s="150"/>
      <c r="L196" s="145"/>
      <c r="M196" s="151"/>
      <c r="T196" s="152"/>
      <c r="AT196" s="147" t="s">
        <v>185</v>
      </c>
      <c r="AU196" s="147" t="s">
        <v>88</v>
      </c>
      <c r="AV196" s="12" t="s">
        <v>88</v>
      </c>
      <c r="AW196" s="12" t="s">
        <v>33</v>
      </c>
      <c r="AX196" s="12" t="s">
        <v>78</v>
      </c>
      <c r="AY196" s="147" t="s">
        <v>176</v>
      </c>
    </row>
    <row r="197" spans="2:65" s="12" customFormat="1" ht="11.25">
      <c r="B197" s="145"/>
      <c r="D197" s="146" t="s">
        <v>185</v>
      </c>
      <c r="E197" s="147" t="s">
        <v>1</v>
      </c>
      <c r="F197" s="148" t="s">
        <v>7434</v>
      </c>
      <c r="H197" s="149">
        <v>45</v>
      </c>
      <c r="I197" s="150"/>
      <c r="L197" s="145"/>
      <c r="M197" s="151"/>
      <c r="T197" s="152"/>
      <c r="AT197" s="147" t="s">
        <v>185</v>
      </c>
      <c r="AU197" s="147" t="s">
        <v>88</v>
      </c>
      <c r="AV197" s="12" t="s">
        <v>88</v>
      </c>
      <c r="AW197" s="12" t="s">
        <v>33</v>
      </c>
      <c r="AX197" s="12" t="s">
        <v>78</v>
      </c>
      <c r="AY197" s="147" t="s">
        <v>176</v>
      </c>
    </row>
    <row r="198" spans="2:65" s="12" customFormat="1" ht="11.25">
      <c r="B198" s="145"/>
      <c r="D198" s="146" t="s">
        <v>185</v>
      </c>
      <c r="E198" s="147" t="s">
        <v>1</v>
      </c>
      <c r="F198" s="148" t="s">
        <v>7435</v>
      </c>
      <c r="H198" s="149">
        <v>100</v>
      </c>
      <c r="I198" s="150"/>
      <c r="L198" s="145"/>
      <c r="M198" s="151"/>
      <c r="T198" s="152"/>
      <c r="AT198" s="147" t="s">
        <v>185</v>
      </c>
      <c r="AU198" s="147" t="s">
        <v>88</v>
      </c>
      <c r="AV198" s="12" t="s">
        <v>88</v>
      </c>
      <c r="AW198" s="12" t="s">
        <v>33</v>
      </c>
      <c r="AX198" s="12" t="s">
        <v>78</v>
      </c>
      <c r="AY198" s="147" t="s">
        <v>176</v>
      </c>
    </row>
    <row r="199" spans="2:65" s="12" customFormat="1" ht="11.25">
      <c r="B199" s="145"/>
      <c r="D199" s="146" t="s">
        <v>185</v>
      </c>
      <c r="E199" s="147" t="s">
        <v>1</v>
      </c>
      <c r="F199" s="148" t="s">
        <v>7436</v>
      </c>
      <c r="H199" s="149">
        <v>50</v>
      </c>
      <c r="I199" s="150"/>
      <c r="L199" s="145"/>
      <c r="M199" s="151"/>
      <c r="T199" s="152"/>
      <c r="AT199" s="147" t="s">
        <v>185</v>
      </c>
      <c r="AU199" s="147" t="s">
        <v>88</v>
      </c>
      <c r="AV199" s="12" t="s">
        <v>88</v>
      </c>
      <c r="AW199" s="12" t="s">
        <v>33</v>
      </c>
      <c r="AX199" s="12" t="s">
        <v>78</v>
      </c>
      <c r="AY199" s="147" t="s">
        <v>176</v>
      </c>
    </row>
    <row r="200" spans="2:65" s="12" customFormat="1" ht="11.25">
      <c r="B200" s="145"/>
      <c r="D200" s="146" t="s">
        <v>185</v>
      </c>
      <c r="E200" s="147" t="s">
        <v>1</v>
      </c>
      <c r="F200" s="148" t="s">
        <v>7437</v>
      </c>
      <c r="H200" s="149">
        <v>50</v>
      </c>
      <c r="I200" s="150"/>
      <c r="L200" s="145"/>
      <c r="M200" s="151"/>
      <c r="T200" s="152"/>
      <c r="AT200" s="147" t="s">
        <v>185</v>
      </c>
      <c r="AU200" s="147" t="s">
        <v>88</v>
      </c>
      <c r="AV200" s="12" t="s">
        <v>88</v>
      </c>
      <c r="AW200" s="12" t="s">
        <v>33</v>
      </c>
      <c r="AX200" s="12" t="s">
        <v>78</v>
      </c>
      <c r="AY200" s="147" t="s">
        <v>176</v>
      </c>
    </row>
    <row r="201" spans="2:65" s="12" customFormat="1" ht="11.25">
      <c r="B201" s="145"/>
      <c r="D201" s="146" t="s">
        <v>185</v>
      </c>
      <c r="E201" s="147" t="s">
        <v>1</v>
      </c>
      <c r="F201" s="148" t="s">
        <v>7438</v>
      </c>
      <c r="H201" s="149">
        <v>5</v>
      </c>
      <c r="I201" s="150"/>
      <c r="L201" s="145"/>
      <c r="M201" s="151"/>
      <c r="T201" s="152"/>
      <c r="AT201" s="147" t="s">
        <v>185</v>
      </c>
      <c r="AU201" s="147" t="s">
        <v>88</v>
      </c>
      <c r="AV201" s="12" t="s">
        <v>88</v>
      </c>
      <c r="AW201" s="12" t="s">
        <v>33</v>
      </c>
      <c r="AX201" s="12" t="s">
        <v>78</v>
      </c>
      <c r="AY201" s="147" t="s">
        <v>176</v>
      </c>
    </row>
    <row r="202" spans="2:65" s="13" customFormat="1" ht="11.25">
      <c r="B202" s="153"/>
      <c r="D202" s="146" t="s">
        <v>185</v>
      </c>
      <c r="E202" s="154" t="s">
        <v>1</v>
      </c>
      <c r="F202" s="155" t="s">
        <v>187</v>
      </c>
      <c r="H202" s="156">
        <v>300</v>
      </c>
      <c r="I202" s="157"/>
      <c r="L202" s="153"/>
      <c r="M202" s="158"/>
      <c r="T202" s="159"/>
      <c r="AT202" s="154" t="s">
        <v>185</v>
      </c>
      <c r="AU202" s="154" t="s">
        <v>88</v>
      </c>
      <c r="AV202" s="13" t="s">
        <v>183</v>
      </c>
      <c r="AW202" s="13" t="s">
        <v>33</v>
      </c>
      <c r="AX202" s="13" t="s">
        <v>86</v>
      </c>
      <c r="AY202" s="154" t="s">
        <v>176</v>
      </c>
    </row>
    <row r="203" spans="2:65" s="1" customFormat="1" ht="21.75" customHeight="1">
      <c r="B203" s="32"/>
      <c r="C203" s="132" t="s">
        <v>592</v>
      </c>
      <c r="D203" s="132" t="s">
        <v>178</v>
      </c>
      <c r="E203" s="133" t="s">
        <v>7439</v>
      </c>
      <c r="F203" s="134" t="s">
        <v>7440</v>
      </c>
      <c r="G203" s="135" t="s">
        <v>298</v>
      </c>
      <c r="H203" s="136">
        <v>10</v>
      </c>
      <c r="I203" s="137"/>
      <c r="J203" s="138">
        <f>ROUND(I203*H203,2)</f>
        <v>0</v>
      </c>
      <c r="K203" s="134" t="s">
        <v>1</v>
      </c>
      <c r="L203" s="32"/>
      <c r="M203" s="139" t="s">
        <v>1</v>
      </c>
      <c r="N203" s="140" t="s">
        <v>43</v>
      </c>
      <c r="P203" s="141">
        <f>O203*H203</f>
        <v>0</v>
      </c>
      <c r="Q203" s="141">
        <v>1.6199999999999999E-3</v>
      </c>
      <c r="R203" s="141">
        <f>Q203*H203</f>
        <v>1.6199999999999999E-2</v>
      </c>
      <c r="S203" s="141">
        <v>0</v>
      </c>
      <c r="T203" s="142">
        <f>S203*H203</f>
        <v>0</v>
      </c>
      <c r="AR203" s="143" t="s">
        <v>319</v>
      </c>
      <c r="AT203" s="143" t="s">
        <v>178</v>
      </c>
      <c r="AU203" s="143" t="s">
        <v>88</v>
      </c>
      <c r="AY203" s="17" t="s">
        <v>176</v>
      </c>
      <c r="BE203" s="144">
        <f>IF(N203="základní",J203,0)</f>
        <v>0</v>
      </c>
      <c r="BF203" s="144">
        <f>IF(N203="snížená",J203,0)</f>
        <v>0</v>
      </c>
      <c r="BG203" s="144">
        <f>IF(N203="zákl. přenesená",J203,0)</f>
        <v>0</v>
      </c>
      <c r="BH203" s="144">
        <f>IF(N203="sníž. přenesená",J203,0)</f>
        <v>0</v>
      </c>
      <c r="BI203" s="144">
        <f>IF(N203="nulová",J203,0)</f>
        <v>0</v>
      </c>
      <c r="BJ203" s="17" t="s">
        <v>86</v>
      </c>
      <c r="BK203" s="144">
        <f>ROUND(I203*H203,2)</f>
        <v>0</v>
      </c>
      <c r="BL203" s="17" t="s">
        <v>319</v>
      </c>
      <c r="BM203" s="143" t="s">
        <v>7441</v>
      </c>
    </row>
    <row r="204" spans="2:65" s="1" customFormat="1" ht="24.2" customHeight="1">
      <c r="B204" s="32"/>
      <c r="C204" s="132" t="s">
        <v>598</v>
      </c>
      <c r="D204" s="132" t="s">
        <v>178</v>
      </c>
      <c r="E204" s="133" t="s">
        <v>7442</v>
      </c>
      <c r="F204" s="134" t="s">
        <v>7443</v>
      </c>
      <c r="G204" s="135" t="s">
        <v>298</v>
      </c>
      <c r="H204" s="136">
        <v>300</v>
      </c>
      <c r="I204" s="137"/>
      <c r="J204" s="138">
        <f>ROUND(I204*H204,2)</f>
        <v>0</v>
      </c>
      <c r="K204" s="134" t="s">
        <v>7430</v>
      </c>
      <c r="L204" s="32"/>
      <c r="M204" s="139" t="s">
        <v>1</v>
      </c>
      <c r="N204" s="140" t="s">
        <v>43</v>
      </c>
      <c r="P204" s="141">
        <f>O204*H204</f>
        <v>0</v>
      </c>
      <c r="Q204" s="141">
        <v>1.6199999999999999E-3</v>
      </c>
      <c r="R204" s="141">
        <f>Q204*H204</f>
        <v>0.48599999999999999</v>
      </c>
      <c r="S204" s="141">
        <v>0</v>
      </c>
      <c r="T204" s="142">
        <f>S204*H204</f>
        <v>0</v>
      </c>
      <c r="AR204" s="143" t="s">
        <v>319</v>
      </c>
      <c r="AT204" s="143" t="s">
        <v>178</v>
      </c>
      <c r="AU204" s="143" t="s">
        <v>88</v>
      </c>
      <c r="AY204" s="17" t="s">
        <v>176</v>
      </c>
      <c r="BE204" s="144">
        <f>IF(N204="základní",J204,0)</f>
        <v>0</v>
      </c>
      <c r="BF204" s="144">
        <f>IF(N204="snížená",J204,0)</f>
        <v>0</v>
      </c>
      <c r="BG204" s="144">
        <f>IF(N204="zákl. přenesená",J204,0)</f>
        <v>0</v>
      </c>
      <c r="BH204" s="144">
        <f>IF(N204="sníž. přenesená",J204,0)</f>
        <v>0</v>
      </c>
      <c r="BI204" s="144">
        <f>IF(N204="nulová",J204,0)</f>
        <v>0</v>
      </c>
      <c r="BJ204" s="17" t="s">
        <v>86</v>
      </c>
      <c r="BK204" s="144">
        <f>ROUND(I204*H204,2)</f>
        <v>0</v>
      </c>
      <c r="BL204" s="17" t="s">
        <v>319</v>
      </c>
      <c r="BM204" s="143" t="s">
        <v>7444</v>
      </c>
    </row>
    <row r="205" spans="2:65" s="12" customFormat="1" ht="11.25">
      <c r="B205" s="145"/>
      <c r="D205" s="146" t="s">
        <v>185</v>
      </c>
      <c r="E205" s="147" t="s">
        <v>1</v>
      </c>
      <c r="F205" s="148" t="s">
        <v>7432</v>
      </c>
      <c r="H205" s="149">
        <v>20</v>
      </c>
      <c r="I205" s="150"/>
      <c r="L205" s="145"/>
      <c r="M205" s="151"/>
      <c r="T205" s="152"/>
      <c r="AT205" s="147" t="s">
        <v>185</v>
      </c>
      <c r="AU205" s="147" t="s">
        <v>88</v>
      </c>
      <c r="AV205" s="12" t="s">
        <v>88</v>
      </c>
      <c r="AW205" s="12" t="s">
        <v>33</v>
      </c>
      <c r="AX205" s="12" t="s">
        <v>78</v>
      </c>
      <c r="AY205" s="147" t="s">
        <v>176</v>
      </c>
    </row>
    <row r="206" spans="2:65" s="12" customFormat="1" ht="11.25">
      <c r="B206" s="145"/>
      <c r="D206" s="146" t="s">
        <v>185</v>
      </c>
      <c r="E206" s="147" t="s">
        <v>1</v>
      </c>
      <c r="F206" s="148" t="s">
        <v>7433</v>
      </c>
      <c r="H206" s="149">
        <v>30</v>
      </c>
      <c r="I206" s="150"/>
      <c r="L206" s="145"/>
      <c r="M206" s="151"/>
      <c r="T206" s="152"/>
      <c r="AT206" s="147" t="s">
        <v>185</v>
      </c>
      <c r="AU206" s="147" t="s">
        <v>88</v>
      </c>
      <c r="AV206" s="12" t="s">
        <v>88</v>
      </c>
      <c r="AW206" s="12" t="s">
        <v>33</v>
      </c>
      <c r="AX206" s="12" t="s">
        <v>78</v>
      </c>
      <c r="AY206" s="147" t="s">
        <v>176</v>
      </c>
    </row>
    <row r="207" spans="2:65" s="12" customFormat="1" ht="11.25">
      <c r="B207" s="145"/>
      <c r="D207" s="146" t="s">
        <v>185</v>
      </c>
      <c r="E207" s="147" t="s">
        <v>1</v>
      </c>
      <c r="F207" s="148" t="s">
        <v>7434</v>
      </c>
      <c r="H207" s="149">
        <v>45</v>
      </c>
      <c r="I207" s="150"/>
      <c r="L207" s="145"/>
      <c r="M207" s="151"/>
      <c r="T207" s="152"/>
      <c r="AT207" s="147" t="s">
        <v>185</v>
      </c>
      <c r="AU207" s="147" t="s">
        <v>88</v>
      </c>
      <c r="AV207" s="12" t="s">
        <v>88</v>
      </c>
      <c r="AW207" s="12" t="s">
        <v>33</v>
      </c>
      <c r="AX207" s="12" t="s">
        <v>78</v>
      </c>
      <c r="AY207" s="147" t="s">
        <v>176</v>
      </c>
    </row>
    <row r="208" spans="2:65" s="12" customFormat="1" ht="11.25">
      <c r="B208" s="145"/>
      <c r="D208" s="146" t="s">
        <v>185</v>
      </c>
      <c r="E208" s="147" t="s">
        <v>1</v>
      </c>
      <c r="F208" s="148" t="s">
        <v>7435</v>
      </c>
      <c r="H208" s="149">
        <v>100</v>
      </c>
      <c r="I208" s="150"/>
      <c r="L208" s="145"/>
      <c r="M208" s="151"/>
      <c r="T208" s="152"/>
      <c r="AT208" s="147" t="s">
        <v>185</v>
      </c>
      <c r="AU208" s="147" t="s">
        <v>88</v>
      </c>
      <c r="AV208" s="12" t="s">
        <v>88</v>
      </c>
      <c r="AW208" s="12" t="s">
        <v>33</v>
      </c>
      <c r="AX208" s="12" t="s">
        <v>78</v>
      </c>
      <c r="AY208" s="147" t="s">
        <v>176</v>
      </c>
    </row>
    <row r="209" spans="2:65" s="12" customFormat="1" ht="11.25">
      <c r="B209" s="145"/>
      <c r="D209" s="146" t="s">
        <v>185</v>
      </c>
      <c r="E209" s="147" t="s">
        <v>1</v>
      </c>
      <c r="F209" s="148" t="s">
        <v>7436</v>
      </c>
      <c r="H209" s="149">
        <v>50</v>
      </c>
      <c r="I209" s="150"/>
      <c r="L209" s="145"/>
      <c r="M209" s="151"/>
      <c r="T209" s="152"/>
      <c r="AT209" s="147" t="s">
        <v>185</v>
      </c>
      <c r="AU209" s="147" t="s">
        <v>88</v>
      </c>
      <c r="AV209" s="12" t="s">
        <v>88</v>
      </c>
      <c r="AW209" s="12" t="s">
        <v>33</v>
      </c>
      <c r="AX209" s="12" t="s">
        <v>78</v>
      </c>
      <c r="AY209" s="147" t="s">
        <v>176</v>
      </c>
    </row>
    <row r="210" spans="2:65" s="12" customFormat="1" ht="11.25">
      <c r="B210" s="145"/>
      <c r="D210" s="146" t="s">
        <v>185</v>
      </c>
      <c r="E210" s="147" t="s">
        <v>1</v>
      </c>
      <c r="F210" s="148" t="s">
        <v>7437</v>
      </c>
      <c r="H210" s="149">
        <v>50</v>
      </c>
      <c r="I210" s="150"/>
      <c r="L210" s="145"/>
      <c r="M210" s="151"/>
      <c r="T210" s="152"/>
      <c r="AT210" s="147" t="s">
        <v>185</v>
      </c>
      <c r="AU210" s="147" t="s">
        <v>88</v>
      </c>
      <c r="AV210" s="12" t="s">
        <v>88</v>
      </c>
      <c r="AW210" s="12" t="s">
        <v>33</v>
      </c>
      <c r="AX210" s="12" t="s">
        <v>78</v>
      </c>
      <c r="AY210" s="147" t="s">
        <v>176</v>
      </c>
    </row>
    <row r="211" spans="2:65" s="12" customFormat="1" ht="11.25">
      <c r="B211" s="145"/>
      <c r="D211" s="146" t="s">
        <v>185</v>
      </c>
      <c r="E211" s="147" t="s">
        <v>1</v>
      </c>
      <c r="F211" s="148" t="s">
        <v>7438</v>
      </c>
      <c r="H211" s="149">
        <v>5</v>
      </c>
      <c r="I211" s="150"/>
      <c r="L211" s="145"/>
      <c r="M211" s="151"/>
      <c r="T211" s="152"/>
      <c r="AT211" s="147" t="s">
        <v>185</v>
      </c>
      <c r="AU211" s="147" t="s">
        <v>88</v>
      </c>
      <c r="AV211" s="12" t="s">
        <v>88</v>
      </c>
      <c r="AW211" s="12" t="s">
        <v>33</v>
      </c>
      <c r="AX211" s="12" t="s">
        <v>78</v>
      </c>
      <c r="AY211" s="147" t="s">
        <v>176</v>
      </c>
    </row>
    <row r="212" spans="2:65" s="13" customFormat="1" ht="11.25">
      <c r="B212" s="153"/>
      <c r="D212" s="146" t="s">
        <v>185</v>
      </c>
      <c r="E212" s="154" t="s">
        <v>1</v>
      </c>
      <c r="F212" s="155" t="s">
        <v>187</v>
      </c>
      <c r="H212" s="156">
        <v>300</v>
      </c>
      <c r="I212" s="157"/>
      <c r="L212" s="153"/>
      <c r="M212" s="158"/>
      <c r="T212" s="159"/>
      <c r="AT212" s="154" t="s">
        <v>185</v>
      </c>
      <c r="AU212" s="154" t="s">
        <v>88</v>
      </c>
      <c r="AV212" s="13" t="s">
        <v>183</v>
      </c>
      <c r="AW212" s="13" t="s">
        <v>33</v>
      </c>
      <c r="AX212" s="13" t="s">
        <v>86</v>
      </c>
      <c r="AY212" s="154" t="s">
        <v>176</v>
      </c>
    </row>
    <row r="213" spans="2:65" s="1" customFormat="1" ht="21.75" customHeight="1">
      <c r="B213" s="32"/>
      <c r="C213" s="132" t="s">
        <v>604</v>
      </c>
      <c r="D213" s="132" t="s">
        <v>178</v>
      </c>
      <c r="E213" s="133" t="s">
        <v>7445</v>
      </c>
      <c r="F213" s="134" t="s">
        <v>7446</v>
      </c>
      <c r="G213" s="135" t="s">
        <v>298</v>
      </c>
      <c r="H213" s="136">
        <v>35</v>
      </c>
      <c r="I213" s="137"/>
      <c r="J213" s="138">
        <f t="shared" ref="J213:J218" si="20">ROUND(I213*H213,2)</f>
        <v>0</v>
      </c>
      <c r="K213" s="134" t="s">
        <v>1</v>
      </c>
      <c r="L213" s="32"/>
      <c r="M213" s="139" t="s">
        <v>1</v>
      </c>
      <c r="N213" s="140" t="s">
        <v>43</v>
      </c>
      <c r="P213" s="141">
        <f t="shared" ref="P213:P218" si="21">O213*H213</f>
        <v>0</v>
      </c>
      <c r="Q213" s="141">
        <v>1.6199999999999999E-3</v>
      </c>
      <c r="R213" s="141">
        <f t="shared" ref="R213:R218" si="22">Q213*H213</f>
        <v>5.67E-2</v>
      </c>
      <c r="S213" s="141">
        <v>0</v>
      </c>
      <c r="T213" s="142">
        <f t="shared" ref="T213:T218" si="23">S213*H213</f>
        <v>0</v>
      </c>
      <c r="AR213" s="143" t="s">
        <v>319</v>
      </c>
      <c r="AT213" s="143" t="s">
        <v>178</v>
      </c>
      <c r="AU213" s="143" t="s">
        <v>88</v>
      </c>
      <c r="AY213" s="17" t="s">
        <v>176</v>
      </c>
      <c r="BE213" s="144">
        <f t="shared" ref="BE213:BE218" si="24">IF(N213="základní",J213,0)</f>
        <v>0</v>
      </c>
      <c r="BF213" s="144">
        <f t="shared" ref="BF213:BF218" si="25">IF(N213="snížená",J213,0)</f>
        <v>0</v>
      </c>
      <c r="BG213" s="144">
        <f t="shared" ref="BG213:BG218" si="26">IF(N213="zákl. přenesená",J213,0)</f>
        <v>0</v>
      </c>
      <c r="BH213" s="144">
        <f t="shared" ref="BH213:BH218" si="27">IF(N213="sníž. přenesená",J213,0)</f>
        <v>0</v>
      </c>
      <c r="BI213" s="144">
        <f t="shared" ref="BI213:BI218" si="28">IF(N213="nulová",J213,0)</f>
        <v>0</v>
      </c>
      <c r="BJ213" s="17" t="s">
        <v>86</v>
      </c>
      <c r="BK213" s="144">
        <f t="shared" ref="BK213:BK218" si="29">ROUND(I213*H213,2)</f>
        <v>0</v>
      </c>
      <c r="BL213" s="17" t="s">
        <v>319</v>
      </c>
      <c r="BM213" s="143" t="s">
        <v>7447</v>
      </c>
    </row>
    <row r="214" spans="2:65" s="1" customFormat="1" ht="24.2" customHeight="1">
      <c r="B214" s="32"/>
      <c r="C214" s="132" t="s">
        <v>622</v>
      </c>
      <c r="D214" s="132" t="s">
        <v>178</v>
      </c>
      <c r="E214" s="133" t="s">
        <v>7448</v>
      </c>
      <c r="F214" s="134" t="s">
        <v>7449</v>
      </c>
      <c r="G214" s="135" t="s">
        <v>298</v>
      </c>
      <c r="H214" s="136">
        <v>5</v>
      </c>
      <c r="I214" s="137"/>
      <c r="J214" s="138">
        <f t="shared" si="20"/>
        <v>0</v>
      </c>
      <c r="K214" s="134" t="s">
        <v>7430</v>
      </c>
      <c r="L214" s="32"/>
      <c r="M214" s="139" t="s">
        <v>1</v>
      </c>
      <c r="N214" s="140" t="s">
        <v>43</v>
      </c>
      <c r="P214" s="141">
        <f t="shared" si="21"/>
        <v>0</v>
      </c>
      <c r="Q214" s="141">
        <v>3.0400000000000002E-3</v>
      </c>
      <c r="R214" s="141">
        <f t="shared" si="22"/>
        <v>1.5200000000000002E-2</v>
      </c>
      <c r="S214" s="141">
        <v>0</v>
      </c>
      <c r="T214" s="142">
        <f t="shared" si="23"/>
        <v>0</v>
      </c>
      <c r="AR214" s="143" t="s">
        <v>319</v>
      </c>
      <c r="AT214" s="143" t="s">
        <v>178</v>
      </c>
      <c r="AU214" s="143" t="s">
        <v>88</v>
      </c>
      <c r="AY214" s="17" t="s">
        <v>176</v>
      </c>
      <c r="BE214" s="144">
        <f t="shared" si="24"/>
        <v>0</v>
      </c>
      <c r="BF214" s="144">
        <f t="shared" si="25"/>
        <v>0</v>
      </c>
      <c r="BG214" s="144">
        <f t="shared" si="26"/>
        <v>0</v>
      </c>
      <c r="BH214" s="144">
        <f t="shared" si="27"/>
        <v>0</v>
      </c>
      <c r="BI214" s="144">
        <f t="shared" si="28"/>
        <v>0</v>
      </c>
      <c r="BJ214" s="17" t="s">
        <v>86</v>
      </c>
      <c r="BK214" s="144">
        <f t="shared" si="29"/>
        <v>0</v>
      </c>
      <c r="BL214" s="17" t="s">
        <v>319</v>
      </c>
      <c r="BM214" s="143" t="s">
        <v>7450</v>
      </c>
    </row>
    <row r="215" spans="2:65" s="1" customFormat="1" ht="21.75" customHeight="1">
      <c r="B215" s="32"/>
      <c r="C215" s="132" t="s">
        <v>626</v>
      </c>
      <c r="D215" s="132" t="s">
        <v>178</v>
      </c>
      <c r="E215" s="133" t="s">
        <v>7451</v>
      </c>
      <c r="F215" s="134" t="s">
        <v>7452</v>
      </c>
      <c r="G215" s="135" t="s">
        <v>298</v>
      </c>
      <c r="H215" s="136">
        <v>90</v>
      </c>
      <c r="I215" s="137"/>
      <c r="J215" s="138">
        <f t="shared" si="20"/>
        <v>0</v>
      </c>
      <c r="K215" s="134" t="s">
        <v>1</v>
      </c>
      <c r="L215" s="32"/>
      <c r="M215" s="139" t="s">
        <v>1</v>
      </c>
      <c r="N215" s="140" t="s">
        <v>43</v>
      </c>
      <c r="P215" s="141">
        <f t="shared" si="21"/>
        <v>0</v>
      </c>
      <c r="Q215" s="141">
        <v>3.0400000000000002E-3</v>
      </c>
      <c r="R215" s="141">
        <f t="shared" si="22"/>
        <v>0.27360000000000001</v>
      </c>
      <c r="S215" s="141">
        <v>0</v>
      </c>
      <c r="T215" s="142">
        <f t="shared" si="23"/>
        <v>0</v>
      </c>
      <c r="AR215" s="143" t="s">
        <v>319</v>
      </c>
      <c r="AT215" s="143" t="s">
        <v>178</v>
      </c>
      <c r="AU215" s="143" t="s">
        <v>88</v>
      </c>
      <c r="AY215" s="17" t="s">
        <v>176</v>
      </c>
      <c r="BE215" s="144">
        <f t="shared" si="24"/>
        <v>0</v>
      </c>
      <c r="BF215" s="144">
        <f t="shared" si="25"/>
        <v>0</v>
      </c>
      <c r="BG215" s="144">
        <f t="shared" si="26"/>
        <v>0</v>
      </c>
      <c r="BH215" s="144">
        <f t="shared" si="27"/>
        <v>0</v>
      </c>
      <c r="BI215" s="144">
        <f t="shared" si="28"/>
        <v>0</v>
      </c>
      <c r="BJ215" s="17" t="s">
        <v>86</v>
      </c>
      <c r="BK215" s="144">
        <f t="shared" si="29"/>
        <v>0</v>
      </c>
      <c r="BL215" s="17" t="s">
        <v>319</v>
      </c>
      <c r="BM215" s="143" t="s">
        <v>7453</v>
      </c>
    </row>
    <row r="216" spans="2:65" s="1" customFormat="1" ht="24.2" customHeight="1">
      <c r="B216" s="32"/>
      <c r="C216" s="132" t="s">
        <v>632</v>
      </c>
      <c r="D216" s="132" t="s">
        <v>178</v>
      </c>
      <c r="E216" s="133" t="s">
        <v>7454</v>
      </c>
      <c r="F216" s="134" t="s">
        <v>7455</v>
      </c>
      <c r="G216" s="135" t="s">
        <v>298</v>
      </c>
      <c r="H216" s="136">
        <v>2</v>
      </c>
      <c r="I216" s="137"/>
      <c r="J216" s="138">
        <f t="shared" si="20"/>
        <v>0</v>
      </c>
      <c r="K216" s="134" t="s">
        <v>7430</v>
      </c>
      <c r="L216" s="32"/>
      <c r="M216" s="139" t="s">
        <v>1</v>
      </c>
      <c r="N216" s="140" t="s">
        <v>43</v>
      </c>
      <c r="P216" s="141">
        <f t="shared" si="21"/>
        <v>0</v>
      </c>
      <c r="Q216" s="141">
        <v>4.9199999999999999E-3</v>
      </c>
      <c r="R216" s="141">
        <f t="shared" si="22"/>
        <v>9.8399999999999998E-3</v>
      </c>
      <c r="S216" s="141">
        <v>0</v>
      </c>
      <c r="T216" s="142">
        <f t="shared" si="23"/>
        <v>0</v>
      </c>
      <c r="AR216" s="143" t="s">
        <v>319</v>
      </c>
      <c r="AT216" s="143" t="s">
        <v>178</v>
      </c>
      <c r="AU216" s="143" t="s">
        <v>88</v>
      </c>
      <c r="AY216" s="17" t="s">
        <v>176</v>
      </c>
      <c r="BE216" s="144">
        <f t="shared" si="24"/>
        <v>0</v>
      </c>
      <c r="BF216" s="144">
        <f t="shared" si="25"/>
        <v>0</v>
      </c>
      <c r="BG216" s="144">
        <f t="shared" si="26"/>
        <v>0</v>
      </c>
      <c r="BH216" s="144">
        <f t="shared" si="27"/>
        <v>0</v>
      </c>
      <c r="BI216" s="144">
        <f t="shared" si="28"/>
        <v>0</v>
      </c>
      <c r="BJ216" s="17" t="s">
        <v>86</v>
      </c>
      <c r="BK216" s="144">
        <f t="shared" si="29"/>
        <v>0</v>
      </c>
      <c r="BL216" s="17" t="s">
        <v>319</v>
      </c>
      <c r="BM216" s="143" t="s">
        <v>7456</v>
      </c>
    </row>
    <row r="217" spans="2:65" s="1" customFormat="1" ht="24.2" customHeight="1">
      <c r="B217" s="32"/>
      <c r="C217" s="132" t="s">
        <v>637</v>
      </c>
      <c r="D217" s="132" t="s">
        <v>178</v>
      </c>
      <c r="E217" s="133" t="s">
        <v>7457</v>
      </c>
      <c r="F217" s="134" t="s">
        <v>7458</v>
      </c>
      <c r="G217" s="135" t="s">
        <v>298</v>
      </c>
      <c r="H217" s="136">
        <v>3</v>
      </c>
      <c r="I217" s="137"/>
      <c r="J217" s="138">
        <f t="shared" si="20"/>
        <v>0</v>
      </c>
      <c r="K217" s="134" t="s">
        <v>7430</v>
      </c>
      <c r="L217" s="32"/>
      <c r="M217" s="139" t="s">
        <v>1</v>
      </c>
      <c r="N217" s="140" t="s">
        <v>43</v>
      </c>
      <c r="P217" s="141">
        <f t="shared" si="21"/>
        <v>0</v>
      </c>
      <c r="Q217" s="141">
        <v>8.4799999999999997E-3</v>
      </c>
      <c r="R217" s="141">
        <f t="shared" si="22"/>
        <v>2.5439999999999997E-2</v>
      </c>
      <c r="S217" s="141">
        <v>0</v>
      </c>
      <c r="T217" s="142">
        <f t="shared" si="23"/>
        <v>0</v>
      </c>
      <c r="AR217" s="143" t="s">
        <v>319</v>
      </c>
      <c r="AT217" s="143" t="s">
        <v>178</v>
      </c>
      <c r="AU217" s="143" t="s">
        <v>88</v>
      </c>
      <c r="AY217" s="17" t="s">
        <v>176</v>
      </c>
      <c r="BE217" s="144">
        <f t="shared" si="24"/>
        <v>0</v>
      </c>
      <c r="BF217" s="144">
        <f t="shared" si="25"/>
        <v>0</v>
      </c>
      <c r="BG217" s="144">
        <f t="shared" si="26"/>
        <v>0</v>
      </c>
      <c r="BH217" s="144">
        <f t="shared" si="27"/>
        <v>0</v>
      </c>
      <c r="BI217" s="144">
        <f t="shared" si="28"/>
        <v>0</v>
      </c>
      <c r="BJ217" s="17" t="s">
        <v>86</v>
      </c>
      <c r="BK217" s="144">
        <f t="shared" si="29"/>
        <v>0</v>
      </c>
      <c r="BL217" s="17" t="s">
        <v>319</v>
      </c>
      <c r="BM217" s="143" t="s">
        <v>7459</v>
      </c>
    </row>
    <row r="218" spans="2:65" s="1" customFormat="1" ht="21.75" customHeight="1">
      <c r="B218" s="32"/>
      <c r="C218" s="132" t="s">
        <v>643</v>
      </c>
      <c r="D218" s="132" t="s">
        <v>178</v>
      </c>
      <c r="E218" s="133" t="s">
        <v>7460</v>
      </c>
      <c r="F218" s="134" t="s">
        <v>7461</v>
      </c>
      <c r="G218" s="135" t="s">
        <v>298</v>
      </c>
      <c r="H218" s="136">
        <v>51</v>
      </c>
      <c r="I218" s="137"/>
      <c r="J218" s="138">
        <f t="shared" si="20"/>
        <v>0</v>
      </c>
      <c r="K218" s="134" t="s">
        <v>182</v>
      </c>
      <c r="L218" s="32"/>
      <c r="M218" s="139" t="s">
        <v>1</v>
      </c>
      <c r="N218" s="140" t="s">
        <v>43</v>
      </c>
      <c r="P218" s="141">
        <f t="shared" si="21"/>
        <v>0</v>
      </c>
      <c r="Q218" s="141">
        <v>1.42E-3</v>
      </c>
      <c r="R218" s="141">
        <f t="shared" si="22"/>
        <v>7.2419999999999998E-2</v>
      </c>
      <c r="S218" s="141">
        <v>0</v>
      </c>
      <c r="T218" s="142">
        <f t="shared" si="23"/>
        <v>0</v>
      </c>
      <c r="AR218" s="143" t="s">
        <v>319</v>
      </c>
      <c r="AT218" s="143" t="s">
        <v>178</v>
      </c>
      <c r="AU218" s="143" t="s">
        <v>88</v>
      </c>
      <c r="AY218" s="17" t="s">
        <v>176</v>
      </c>
      <c r="BE218" s="144">
        <f t="shared" si="24"/>
        <v>0</v>
      </c>
      <c r="BF218" s="144">
        <f t="shared" si="25"/>
        <v>0</v>
      </c>
      <c r="BG218" s="144">
        <f t="shared" si="26"/>
        <v>0</v>
      </c>
      <c r="BH218" s="144">
        <f t="shared" si="27"/>
        <v>0</v>
      </c>
      <c r="BI218" s="144">
        <f t="shared" si="28"/>
        <v>0</v>
      </c>
      <c r="BJ218" s="17" t="s">
        <v>86</v>
      </c>
      <c r="BK218" s="144">
        <f t="shared" si="29"/>
        <v>0</v>
      </c>
      <c r="BL218" s="17" t="s">
        <v>319</v>
      </c>
      <c r="BM218" s="143" t="s">
        <v>7462</v>
      </c>
    </row>
    <row r="219" spans="2:65" s="12" customFormat="1" ht="11.25">
      <c r="B219" s="145"/>
      <c r="D219" s="146" t="s">
        <v>185</v>
      </c>
      <c r="E219" s="147" t="s">
        <v>1</v>
      </c>
      <c r="F219" s="148" t="s">
        <v>7463</v>
      </c>
      <c r="H219" s="149">
        <v>41</v>
      </c>
      <c r="I219" s="150"/>
      <c r="L219" s="145"/>
      <c r="M219" s="151"/>
      <c r="T219" s="152"/>
      <c r="AT219" s="147" t="s">
        <v>185</v>
      </c>
      <c r="AU219" s="147" t="s">
        <v>88</v>
      </c>
      <c r="AV219" s="12" t="s">
        <v>88</v>
      </c>
      <c r="AW219" s="12" t="s">
        <v>33</v>
      </c>
      <c r="AX219" s="12" t="s">
        <v>78</v>
      </c>
      <c r="AY219" s="147" t="s">
        <v>176</v>
      </c>
    </row>
    <row r="220" spans="2:65" s="12" customFormat="1" ht="11.25">
      <c r="B220" s="145"/>
      <c r="D220" s="146" t="s">
        <v>185</v>
      </c>
      <c r="E220" s="147" t="s">
        <v>1</v>
      </c>
      <c r="F220" s="148" t="s">
        <v>285</v>
      </c>
      <c r="H220" s="149">
        <v>10</v>
      </c>
      <c r="I220" s="150"/>
      <c r="L220" s="145"/>
      <c r="M220" s="151"/>
      <c r="T220" s="152"/>
      <c r="AT220" s="147" t="s">
        <v>185</v>
      </c>
      <c r="AU220" s="147" t="s">
        <v>88</v>
      </c>
      <c r="AV220" s="12" t="s">
        <v>88</v>
      </c>
      <c r="AW220" s="12" t="s">
        <v>33</v>
      </c>
      <c r="AX220" s="12" t="s">
        <v>78</v>
      </c>
      <c r="AY220" s="147" t="s">
        <v>176</v>
      </c>
    </row>
    <row r="221" spans="2:65" s="13" customFormat="1" ht="11.25">
      <c r="B221" s="153"/>
      <c r="D221" s="146" t="s">
        <v>185</v>
      </c>
      <c r="E221" s="154" t="s">
        <v>1</v>
      </c>
      <c r="F221" s="155" t="s">
        <v>187</v>
      </c>
      <c r="H221" s="156">
        <v>51</v>
      </c>
      <c r="I221" s="157"/>
      <c r="L221" s="153"/>
      <c r="M221" s="158"/>
      <c r="T221" s="159"/>
      <c r="AT221" s="154" t="s">
        <v>185</v>
      </c>
      <c r="AU221" s="154" t="s">
        <v>88</v>
      </c>
      <c r="AV221" s="13" t="s">
        <v>183</v>
      </c>
      <c r="AW221" s="13" t="s">
        <v>33</v>
      </c>
      <c r="AX221" s="13" t="s">
        <v>86</v>
      </c>
      <c r="AY221" s="154" t="s">
        <v>176</v>
      </c>
    </row>
    <row r="222" spans="2:65" s="1" customFormat="1" ht="21.75" customHeight="1">
      <c r="B222" s="32"/>
      <c r="C222" s="132" t="s">
        <v>648</v>
      </c>
      <c r="D222" s="132" t="s">
        <v>178</v>
      </c>
      <c r="E222" s="133" t="s">
        <v>7464</v>
      </c>
      <c r="F222" s="134" t="s">
        <v>7465</v>
      </c>
      <c r="G222" s="135" t="s">
        <v>298</v>
      </c>
      <c r="H222" s="136">
        <v>155</v>
      </c>
      <c r="I222" s="137"/>
      <c r="J222" s="138">
        <f>ROUND(I222*H222,2)</f>
        <v>0</v>
      </c>
      <c r="K222" s="134" t="s">
        <v>182</v>
      </c>
      <c r="L222" s="32"/>
      <c r="M222" s="139" t="s">
        <v>1</v>
      </c>
      <c r="N222" s="140" t="s">
        <v>43</v>
      </c>
      <c r="P222" s="141">
        <f>O222*H222</f>
        <v>0</v>
      </c>
      <c r="Q222" s="141">
        <v>1.97E-3</v>
      </c>
      <c r="R222" s="141">
        <f>Q222*H222</f>
        <v>0.30535000000000001</v>
      </c>
      <c r="S222" s="141">
        <v>0</v>
      </c>
      <c r="T222" s="142">
        <f>S222*H222</f>
        <v>0</v>
      </c>
      <c r="AR222" s="143" t="s">
        <v>319</v>
      </c>
      <c r="AT222" s="143" t="s">
        <v>178</v>
      </c>
      <c r="AU222" s="143" t="s">
        <v>88</v>
      </c>
      <c r="AY222" s="17" t="s">
        <v>176</v>
      </c>
      <c r="BE222" s="144">
        <f>IF(N222="základní",J222,0)</f>
        <v>0</v>
      </c>
      <c r="BF222" s="144">
        <f>IF(N222="snížená",J222,0)</f>
        <v>0</v>
      </c>
      <c r="BG222" s="144">
        <f>IF(N222="zákl. přenesená",J222,0)</f>
        <v>0</v>
      </c>
      <c r="BH222" s="144">
        <f>IF(N222="sníž. přenesená",J222,0)</f>
        <v>0</v>
      </c>
      <c r="BI222" s="144">
        <f>IF(N222="nulová",J222,0)</f>
        <v>0</v>
      </c>
      <c r="BJ222" s="17" t="s">
        <v>86</v>
      </c>
      <c r="BK222" s="144">
        <f>ROUND(I222*H222,2)</f>
        <v>0</v>
      </c>
      <c r="BL222" s="17" t="s">
        <v>319</v>
      </c>
      <c r="BM222" s="143" t="s">
        <v>7466</v>
      </c>
    </row>
    <row r="223" spans="2:65" s="12" customFormat="1" ht="11.25">
      <c r="B223" s="145"/>
      <c r="D223" s="146" t="s">
        <v>185</v>
      </c>
      <c r="E223" s="147" t="s">
        <v>1</v>
      </c>
      <c r="F223" s="148" t="s">
        <v>7467</v>
      </c>
      <c r="H223" s="149">
        <v>120</v>
      </c>
      <c r="I223" s="150"/>
      <c r="L223" s="145"/>
      <c r="M223" s="151"/>
      <c r="T223" s="152"/>
      <c r="AT223" s="147" t="s">
        <v>185</v>
      </c>
      <c r="AU223" s="147" t="s">
        <v>88</v>
      </c>
      <c r="AV223" s="12" t="s">
        <v>88</v>
      </c>
      <c r="AW223" s="12" t="s">
        <v>33</v>
      </c>
      <c r="AX223" s="12" t="s">
        <v>78</v>
      </c>
      <c r="AY223" s="147" t="s">
        <v>176</v>
      </c>
    </row>
    <row r="224" spans="2:65" s="12" customFormat="1" ht="11.25">
      <c r="B224" s="145"/>
      <c r="D224" s="146" t="s">
        <v>185</v>
      </c>
      <c r="E224" s="147" t="s">
        <v>1</v>
      </c>
      <c r="F224" s="148" t="s">
        <v>432</v>
      </c>
      <c r="H224" s="149">
        <v>35</v>
      </c>
      <c r="I224" s="150"/>
      <c r="L224" s="145"/>
      <c r="M224" s="151"/>
      <c r="T224" s="152"/>
      <c r="AT224" s="147" t="s">
        <v>185</v>
      </c>
      <c r="AU224" s="147" t="s">
        <v>88</v>
      </c>
      <c r="AV224" s="12" t="s">
        <v>88</v>
      </c>
      <c r="AW224" s="12" t="s">
        <v>33</v>
      </c>
      <c r="AX224" s="12" t="s">
        <v>78</v>
      </c>
      <c r="AY224" s="147" t="s">
        <v>176</v>
      </c>
    </row>
    <row r="225" spans="2:65" s="13" customFormat="1" ht="11.25">
      <c r="B225" s="153"/>
      <c r="D225" s="146" t="s">
        <v>185</v>
      </c>
      <c r="E225" s="154" t="s">
        <v>1</v>
      </c>
      <c r="F225" s="155" t="s">
        <v>187</v>
      </c>
      <c r="H225" s="156">
        <v>155</v>
      </c>
      <c r="I225" s="157"/>
      <c r="L225" s="153"/>
      <c r="M225" s="158"/>
      <c r="T225" s="159"/>
      <c r="AT225" s="154" t="s">
        <v>185</v>
      </c>
      <c r="AU225" s="154" t="s">
        <v>88</v>
      </c>
      <c r="AV225" s="13" t="s">
        <v>183</v>
      </c>
      <c r="AW225" s="13" t="s">
        <v>33</v>
      </c>
      <c r="AX225" s="13" t="s">
        <v>86</v>
      </c>
      <c r="AY225" s="154" t="s">
        <v>176</v>
      </c>
    </row>
    <row r="226" spans="2:65" s="1" customFormat="1" ht="21.75" customHeight="1">
      <c r="B226" s="32"/>
      <c r="C226" s="132" t="s">
        <v>652</v>
      </c>
      <c r="D226" s="132" t="s">
        <v>178</v>
      </c>
      <c r="E226" s="133" t="s">
        <v>7468</v>
      </c>
      <c r="F226" s="134" t="s">
        <v>7469</v>
      </c>
      <c r="G226" s="135" t="s">
        <v>298</v>
      </c>
      <c r="H226" s="136">
        <v>73</v>
      </c>
      <c r="I226" s="137"/>
      <c r="J226" s="138">
        <f>ROUND(I226*H226,2)</f>
        <v>0</v>
      </c>
      <c r="K226" s="134" t="s">
        <v>182</v>
      </c>
      <c r="L226" s="32"/>
      <c r="M226" s="139" t="s">
        <v>1</v>
      </c>
      <c r="N226" s="140" t="s">
        <v>43</v>
      </c>
      <c r="P226" s="141">
        <f>O226*H226</f>
        <v>0</v>
      </c>
      <c r="Q226" s="141">
        <v>3.0400000000000002E-3</v>
      </c>
      <c r="R226" s="141">
        <f>Q226*H226</f>
        <v>0.22192000000000001</v>
      </c>
      <c r="S226" s="141">
        <v>0</v>
      </c>
      <c r="T226" s="142">
        <f>S226*H226</f>
        <v>0</v>
      </c>
      <c r="AR226" s="143" t="s">
        <v>319</v>
      </c>
      <c r="AT226" s="143" t="s">
        <v>178</v>
      </c>
      <c r="AU226" s="143" t="s">
        <v>88</v>
      </c>
      <c r="AY226" s="17" t="s">
        <v>176</v>
      </c>
      <c r="BE226" s="144">
        <f>IF(N226="základní",J226,0)</f>
        <v>0</v>
      </c>
      <c r="BF226" s="144">
        <f>IF(N226="snížená",J226,0)</f>
        <v>0</v>
      </c>
      <c r="BG226" s="144">
        <f>IF(N226="zákl. přenesená",J226,0)</f>
        <v>0</v>
      </c>
      <c r="BH226" s="144">
        <f>IF(N226="sníž. přenesená",J226,0)</f>
        <v>0</v>
      </c>
      <c r="BI226" s="144">
        <f>IF(N226="nulová",J226,0)</f>
        <v>0</v>
      </c>
      <c r="BJ226" s="17" t="s">
        <v>86</v>
      </c>
      <c r="BK226" s="144">
        <f>ROUND(I226*H226,2)</f>
        <v>0</v>
      </c>
      <c r="BL226" s="17" t="s">
        <v>319</v>
      </c>
      <c r="BM226" s="143" t="s">
        <v>7470</v>
      </c>
    </row>
    <row r="227" spans="2:65" s="12" customFormat="1" ht="11.25">
      <c r="B227" s="145"/>
      <c r="D227" s="146" t="s">
        <v>185</v>
      </c>
      <c r="E227" s="147" t="s">
        <v>1</v>
      </c>
      <c r="F227" s="148" t="s">
        <v>7471</v>
      </c>
      <c r="H227" s="149">
        <v>73</v>
      </c>
      <c r="I227" s="150"/>
      <c r="L227" s="145"/>
      <c r="M227" s="151"/>
      <c r="T227" s="152"/>
      <c r="AT227" s="147" t="s">
        <v>185</v>
      </c>
      <c r="AU227" s="147" t="s">
        <v>88</v>
      </c>
      <c r="AV227" s="12" t="s">
        <v>88</v>
      </c>
      <c r="AW227" s="12" t="s">
        <v>33</v>
      </c>
      <c r="AX227" s="12" t="s">
        <v>86</v>
      </c>
      <c r="AY227" s="147" t="s">
        <v>176</v>
      </c>
    </row>
    <row r="228" spans="2:65" s="1" customFormat="1" ht="21.75" customHeight="1">
      <c r="B228" s="32"/>
      <c r="C228" s="132" t="s">
        <v>657</v>
      </c>
      <c r="D228" s="132" t="s">
        <v>178</v>
      </c>
      <c r="E228" s="133" t="s">
        <v>7472</v>
      </c>
      <c r="F228" s="134" t="s">
        <v>7473</v>
      </c>
      <c r="G228" s="135" t="s">
        <v>298</v>
      </c>
      <c r="H228" s="136">
        <v>130</v>
      </c>
      <c r="I228" s="137"/>
      <c r="J228" s="138">
        <f>ROUND(I228*H228,2)</f>
        <v>0</v>
      </c>
      <c r="K228" s="134" t="s">
        <v>182</v>
      </c>
      <c r="L228" s="32"/>
      <c r="M228" s="139" t="s">
        <v>1</v>
      </c>
      <c r="N228" s="140" t="s">
        <v>43</v>
      </c>
      <c r="P228" s="141">
        <f>O228*H228</f>
        <v>0</v>
      </c>
      <c r="Q228" s="141">
        <v>4.9199999999999999E-3</v>
      </c>
      <c r="R228" s="141">
        <f>Q228*H228</f>
        <v>0.63959999999999995</v>
      </c>
      <c r="S228" s="141">
        <v>0</v>
      </c>
      <c r="T228" s="142">
        <f>S228*H228</f>
        <v>0</v>
      </c>
      <c r="AR228" s="143" t="s">
        <v>319</v>
      </c>
      <c r="AT228" s="143" t="s">
        <v>178</v>
      </c>
      <c r="AU228" s="143" t="s">
        <v>88</v>
      </c>
      <c r="AY228" s="17" t="s">
        <v>176</v>
      </c>
      <c r="BE228" s="144">
        <f>IF(N228="základní",J228,0)</f>
        <v>0</v>
      </c>
      <c r="BF228" s="144">
        <f>IF(N228="snížená",J228,0)</f>
        <v>0</v>
      </c>
      <c r="BG228" s="144">
        <f>IF(N228="zákl. přenesená",J228,0)</f>
        <v>0</v>
      </c>
      <c r="BH228" s="144">
        <f>IF(N228="sníž. přenesená",J228,0)</f>
        <v>0</v>
      </c>
      <c r="BI228" s="144">
        <f>IF(N228="nulová",J228,0)</f>
        <v>0</v>
      </c>
      <c r="BJ228" s="17" t="s">
        <v>86</v>
      </c>
      <c r="BK228" s="144">
        <f>ROUND(I228*H228,2)</f>
        <v>0</v>
      </c>
      <c r="BL228" s="17" t="s">
        <v>319</v>
      </c>
      <c r="BM228" s="143" t="s">
        <v>7474</v>
      </c>
    </row>
    <row r="229" spans="2:65" s="12" customFormat="1" ht="11.25">
      <c r="B229" s="145"/>
      <c r="D229" s="146" t="s">
        <v>185</v>
      </c>
      <c r="E229" s="147" t="s">
        <v>1</v>
      </c>
      <c r="F229" s="148" t="s">
        <v>7475</v>
      </c>
      <c r="H229" s="149">
        <v>40</v>
      </c>
      <c r="I229" s="150"/>
      <c r="L229" s="145"/>
      <c r="M229" s="151"/>
      <c r="T229" s="152"/>
      <c r="AT229" s="147" t="s">
        <v>185</v>
      </c>
      <c r="AU229" s="147" t="s">
        <v>88</v>
      </c>
      <c r="AV229" s="12" t="s">
        <v>88</v>
      </c>
      <c r="AW229" s="12" t="s">
        <v>33</v>
      </c>
      <c r="AX229" s="12" t="s">
        <v>78</v>
      </c>
      <c r="AY229" s="147" t="s">
        <v>176</v>
      </c>
    </row>
    <row r="230" spans="2:65" s="12" customFormat="1" ht="11.25">
      <c r="B230" s="145"/>
      <c r="D230" s="146" t="s">
        <v>185</v>
      </c>
      <c r="E230" s="147" t="s">
        <v>1</v>
      </c>
      <c r="F230" s="148" t="s">
        <v>834</v>
      </c>
      <c r="H230" s="149">
        <v>90</v>
      </c>
      <c r="I230" s="150"/>
      <c r="L230" s="145"/>
      <c r="M230" s="151"/>
      <c r="T230" s="152"/>
      <c r="AT230" s="147" t="s">
        <v>185</v>
      </c>
      <c r="AU230" s="147" t="s">
        <v>88</v>
      </c>
      <c r="AV230" s="12" t="s">
        <v>88</v>
      </c>
      <c r="AW230" s="12" t="s">
        <v>33</v>
      </c>
      <c r="AX230" s="12" t="s">
        <v>78</v>
      </c>
      <c r="AY230" s="147" t="s">
        <v>176</v>
      </c>
    </row>
    <row r="231" spans="2:65" s="13" customFormat="1" ht="11.25">
      <c r="B231" s="153"/>
      <c r="D231" s="146" t="s">
        <v>185</v>
      </c>
      <c r="E231" s="154" t="s">
        <v>1</v>
      </c>
      <c r="F231" s="155" t="s">
        <v>187</v>
      </c>
      <c r="H231" s="156">
        <v>130</v>
      </c>
      <c r="I231" s="157"/>
      <c r="L231" s="153"/>
      <c r="M231" s="158"/>
      <c r="T231" s="159"/>
      <c r="AT231" s="154" t="s">
        <v>185</v>
      </c>
      <c r="AU231" s="154" t="s">
        <v>88</v>
      </c>
      <c r="AV231" s="13" t="s">
        <v>183</v>
      </c>
      <c r="AW231" s="13" t="s">
        <v>33</v>
      </c>
      <c r="AX231" s="13" t="s">
        <v>86</v>
      </c>
      <c r="AY231" s="154" t="s">
        <v>176</v>
      </c>
    </row>
    <row r="232" spans="2:65" s="1" customFormat="1" ht="16.5" customHeight="1">
      <c r="B232" s="32"/>
      <c r="C232" s="132" t="s">
        <v>663</v>
      </c>
      <c r="D232" s="132" t="s">
        <v>178</v>
      </c>
      <c r="E232" s="133" t="s">
        <v>7476</v>
      </c>
      <c r="F232" s="134" t="s">
        <v>7477</v>
      </c>
      <c r="G232" s="135" t="s">
        <v>298</v>
      </c>
      <c r="H232" s="136">
        <v>7</v>
      </c>
      <c r="I232" s="137"/>
      <c r="J232" s="138">
        <f>ROUND(I232*H232,2)</f>
        <v>0</v>
      </c>
      <c r="K232" s="134" t="s">
        <v>182</v>
      </c>
      <c r="L232" s="32"/>
      <c r="M232" s="139" t="s">
        <v>1</v>
      </c>
      <c r="N232" s="140" t="s">
        <v>43</v>
      </c>
      <c r="P232" s="141">
        <f>O232*H232</f>
        <v>0</v>
      </c>
      <c r="Q232" s="141">
        <v>4.0000000000000002E-4</v>
      </c>
      <c r="R232" s="141">
        <f>Q232*H232</f>
        <v>2.8E-3</v>
      </c>
      <c r="S232" s="141">
        <v>0</v>
      </c>
      <c r="T232" s="142">
        <f>S232*H232</f>
        <v>0</v>
      </c>
      <c r="AR232" s="143" t="s">
        <v>319</v>
      </c>
      <c r="AT232" s="143" t="s">
        <v>178</v>
      </c>
      <c r="AU232" s="143" t="s">
        <v>88</v>
      </c>
      <c r="AY232" s="17" t="s">
        <v>176</v>
      </c>
      <c r="BE232" s="144">
        <f>IF(N232="základní",J232,0)</f>
        <v>0</v>
      </c>
      <c r="BF232" s="144">
        <f>IF(N232="snížená",J232,0)</f>
        <v>0</v>
      </c>
      <c r="BG232" s="144">
        <f>IF(N232="zákl. přenesená",J232,0)</f>
        <v>0</v>
      </c>
      <c r="BH232" s="144">
        <f>IF(N232="sníž. přenesená",J232,0)</f>
        <v>0</v>
      </c>
      <c r="BI232" s="144">
        <f>IF(N232="nulová",J232,0)</f>
        <v>0</v>
      </c>
      <c r="BJ232" s="17" t="s">
        <v>86</v>
      </c>
      <c r="BK232" s="144">
        <f>ROUND(I232*H232,2)</f>
        <v>0</v>
      </c>
      <c r="BL232" s="17" t="s">
        <v>319</v>
      </c>
      <c r="BM232" s="143" t="s">
        <v>7478</v>
      </c>
    </row>
    <row r="233" spans="2:65" s="1" customFormat="1" ht="16.5" customHeight="1">
      <c r="B233" s="32"/>
      <c r="C233" s="132" t="s">
        <v>674</v>
      </c>
      <c r="D233" s="132" t="s">
        <v>178</v>
      </c>
      <c r="E233" s="133" t="s">
        <v>7479</v>
      </c>
      <c r="F233" s="134" t="s">
        <v>7480</v>
      </c>
      <c r="G233" s="135" t="s">
        <v>298</v>
      </c>
      <c r="H233" s="136">
        <v>486</v>
      </c>
      <c r="I233" s="137"/>
      <c r="J233" s="138">
        <f>ROUND(I233*H233,2)</f>
        <v>0</v>
      </c>
      <c r="K233" s="134" t="s">
        <v>182</v>
      </c>
      <c r="L233" s="32"/>
      <c r="M233" s="139" t="s">
        <v>1</v>
      </c>
      <c r="N233" s="140" t="s">
        <v>43</v>
      </c>
      <c r="P233" s="141">
        <f>O233*H233</f>
        <v>0</v>
      </c>
      <c r="Q233" s="141">
        <v>4.2999999999999999E-4</v>
      </c>
      <c r="R233" s="141">
        <f>Q233*H233</f>
        <v>0.20898</v>
      </c>
      <c r="S233" s="141">
        <v>0</v>
      </c>
      <c r="T233" s="142">
        <f>S233*H233</f>
        <v>0</v>
      </c>
      <c r="AR233" s="143" t="s">
        <v>319</v>
      </c>
      <c r="AT233" s="143" t="s">
        <v>178</v>
      </c>
      <c r="AU233" s="143" t="s">
        <v>88</v>
      </c>
      <c r="AY233" s="17" t="s">
        <v>176</v>
      </c>
      <c r="BE233" s="144">
        <f>IF(N233="základní",J233,0)</f>
        <v>0</v>
      </c>
      <c r="BF233" s="144">
        <f>IF(N233="snížená",J233,0)</f>
        <v>0</v>
      </c>
      <c r="BG233" s="144">
        <f>IF(N233="zákl. přenesená",J233,0)</f>
        <v>0</v>
      </c>
      <c r="BH233" s="144">
        <f>IF(N233="sníž. přenesená",J233,0)</f>
        <v>0</v>
      </c>
      <c r="BI233" s="144">
        <f>IF(N233="nulová",J233,0)</f>
        <v>0</v>
      </c>
      <c r="BJ233" s="17" t="s">
        <v>86</v>
      </c>
      <c r="BK233" s="144">
        <f>ROUND(I233*H233,2)</f>
        <v>0</v>
      </c>
      <c r="BL233" s="17" t="s">
        <v>319</v>
      </c>
      <c r="BM233" s="143" t="s">
        <v>7481</v>
      </c>
    </row>
    <row r="234" spans="2:65" s="12" customFormat="1" ht="11.25">
      <c r="B234" s="145"/>
      <c r="D234" s="146" t="s">
        <v>185</v>
      </c>
      <c r="E234" s="147" t="s">
        <v>1</v>
      </c>
      <c r="F234" s="148" t="s">
        <v>7482</v>
      </c>
      <c r="H234" s="149">
        <v>486</v>
      </c>
      <c r="I234" s="150"/>
      <c r="L234" s="145"/>
      <c r="M234" s="151"/>
      <c r="T234" s="152"/>
      <c r="AT234" s="147" t="s">
        <v>185</v>
      </c>
      <c r="AU234" s="147" t="s">
        <v>88</v>
      </c>
      <c r="AV234" s="12" t="s">
        <v>88</v>
      </c>
      <c r="AW234" s="12" t="s">
        <v>33</v>
      </c>
      <c r="AX234" s="12" t="s">
        <v>86</v>
      </c>
      <c r="AY234" s="147" t="s">
        <v>176</v>
      </c>
    </row>
    <row r="235" spans="2:65" s="1" customFormat="1" ht="16.5" customHeight="1">
      <c r="B235" s="32"/>
      <c r="C235" s="132" t="s">
        <v>717</v>
      </c>
      <c r="D235" s="132" t="s">
        <v>178</v>
      </c>
      <c r="E235" s="133" t="s">
        <v>7483</v>
      </c>
      <c r="F235" s="134" t="s">
        <v>7484</v>
      </c>
      <c r="G235" s="135" t="s">
        <v>298</v>
      </c>
      <c r="H235" s="136">
        <v>148</v>
      </c>
      <c r="I235" s="137"/>
      <c r="J235" s="138">
        <f>ROUND(I235*H235,2)</f>
        <v>0</v>
      </c>
      <c r="K235" s="134" t="s">
        <v>182</v>
      </c>
      <c r="L235" s="32"/>
      <c r="M235" s="139" t="s">
        <v>1</v>
      </c>
      <c r="N235" s="140" t="s">
        <v>43</v>
      </c>
      <c r="P235" s="141">
        <f>O235*H235</f>
        <v>0</v>
      </c>
      <c r="Q235" s="141">
        <v>5.0000000000000001E-4</v>
      </c>
      <c r="R235" s="141">
        <f>Q235*H235</f>
        <v>7.3999999999999996E-2</v>
      </c>
      <c r="S235" s="141">
        <v>0</v>
      </c>
      <c r="T235" s="142">
        <f>S235*H235</f>
        <v>0</v>
      </c>
      <c r="AR235" s="143" t="s">
        <v>319</v>
      </c>
      <c r="AT235" s="143" t="s">
        <v>178</v>
      </c>
      <c r="AU235" s="143" t="s">
        <v>88</v>
      </c>
      <c r="AY235" s="17" t="s">
        <v>176</v>
      </c>
      <c r="BE235" s="144">
        <f>IF(N235="základní",J235,0)</f>
        <v>0</v>
      </c>
      <c r="BF235" s="144">
        <f>IF(N235="snížená",J235,0)</f>
        <v>0</v>
      </c>
      <c r="BG235" s="144">
        <f>IF(N235="zákl. přenesená",J235,0)</f>
        <v>0</v>
      </c>
      <c r="BH235" s="144">
        <f>IF(N235="sníž. přenesená",J235,0)</f>
        <v>0</v>
      </c>
      <c r="BI235" s="144">
        <f>IF(N235="nulová",J235,0)</f>
        <v>0</v>
      </c>
      <c r="BJ235" s="17" t="s">
        <v>86</v>
      </c>
      <c r="BK235" s="144">
        <f>ROUND(I235*H235,2)</f>
        <v>0</v>
      </c>
      <c r="BL235" s="17" t="s">
        <v>319</v>
      </c>
      <c r="BM235" s="143" t="s">
        <v>7485</v>
      </c>
    </row>
    <row r="236" spans="2:65" s="12" customFormat="1" ht="22.5">
      <c r="B236" s="145"/>
      <c r="D236" s="146" t="s">
        <v>185</v>
      </c>
      <c r="E236" s="147" t="s">
        <v>1</v>
      </c>
      <c r="F236" s="148" t="s">
        <v>7486</v>
      </c>
      <c r="H236" s="149">
        <v>148</v>
      </c>
      <c r="I236" s="150"/>
      <c r="L236" s="145"/>
      <c r="M236" s="151"/>
      <c r="T236" s="152"/>
      <c r="AT236" s="147" t="s">
        <v>185</v>
      </c>
      <c r="AU236" s="147" t="s">
        <v>88</v>
      </c>
      <c r="AV236" s="12" t="s">
        <v>88</v>
      </c>
      <c r="AW236" s="12" t="s">
        <v>33</v>
      </c>
      <c r="AX236" s="12" t="s">
        <v>86</v>
      </c>
      <c r="AY236" s="147" t="s">
        <v>176</v>
      </c>
    </row>
    <row r="237" spans="2:65" s="1" customFormat="1" ht="16.5" customHeight="1">
      <c r="B237" s="32"/>
      <c r="C237" s="132" t="s">
        <v>730</v>
      </c>
      <c r="D237" s="132" t="s">
        <v>178</v>
      </c>
      <c r="E237" s="133" t="s">
        <v>7487</v>
      </c>
      <c r="F237" s="134" t="s">
        <v>7488</v>
      </c>
      <c r="G237" s="135" t="s">
        <v>298</v>
      </c>
      <c r="H237" s="136">
        <v>3</v>
      </c>
      <c r="I237" s="137"/>
      <c r="J237" s="138">
        <f>ROUND(I237*H237,2)</f>
        <v>0</v>
      </c>
      <c r="K237" s="134" t="s">
        <v>182</v>
      </c>
      <c r="L237" s="32"/>
      <c r="M237" s="139" t="s">
        <v>1</v>
      </c>
      <c r="N237" s="140" t="s">
        <v>43</v>
      </c>
      <c r="P237" s="141">
        <f>O237*H237</f>
        <v>0</v>
      </c>
      <c r="Q237" s="141">
        <v>7.6000000000000004E-4</v>
      </c>
      <c r="R237" s="141">
        <f>Q237*H237</f>
        <v>2.2799999999999999E-3</v>
      </c>
      <c r="S237" s="141">
        <v>0</v>
      </c>
      <c r="T237" s="142">
        <f>S237*H237</f>
        <v>0</v>
      </c>
      <c r="AR237" s="143" t="s">
        <v>319</v>
      </c>
      <c r="AT237" s="143" t="s">
        <v>178</v>
      </c>
      <c r="AU237" s="143" t="s">
        <v>88</v>
      </c>
      <c r="AY237" s="17" t="s">
        <v>176</v>
      </c>
      <c r="BE237" s="144">
        <f>IF(N237="základní",J237,0)</f>
        <v>0</v>
      </c>
      <c r="BF237" s="144">
        <f>IF(N237="snížená",J237,0)</f>
        <v>0</v>
      </c>
      <c r="BG237" s="144">
        <f>IF(N237="zákl. přenesená",J237,0)</f>
        <v>0</v>
      </c>
      <c r="BH237" s="144">
        <f>IF(N237="sníž. přenesená",J237,0)</f>
        <v>0</v>
      </c>
      <c r="BI237" s="144">
        <f>IF(N237="nulová",J237,0)</f>
        <v>0</v>
      </c>
      <c r="BJ237" s="17" t="s">
        <v>86</v>
      </c>
      <c r="BK237" s="144">
        <f>ROUND(I237*H237,2)</f>
        <v>0</v>
      </c>
      <c r="BL237" s="17" t="s">
        <v>319</v>
      </c>
      <c r="BM237" s="143" t="s">
        <v>7489</v>
      </c>
    </row>
    <row r="238" spans="2:65" s="1" customFormat="1" ht="16.5" customHeight="1">
      <c r="B238" s="32"/>
      <c r="C238" s="132" t="s">
        <v>744</v>
      </c>
      <c r="D238" s="132" t="s">
        <v>178</v>
      </c>
      <c r="E238" s="133" t="s">
        <v>7490</v>
      </c>
      <c r="F238" s="134" t="s">
        <v>7491</v>
      </c>
      <c r="G238" s="135" t="s">
        <v>298</v>
      </c>
      <c r="H238" s="136">
        <v>72</v>
      </c>
      <c r="I238" s="137"/>
      <c r="J238" s="138">
        <f>ROUND(I238*H238,2)</f>
        <v>0</v>
      </c>
      <c r="K238" s="134" t="s">
        <v>182</v>
      </c>
      <c r="L238" s="32"/>
      <c r="M238" s="139" t="s">
        <v>1</v>
      </c>
      <c r="N238" s="140" t="s">
        <v>43</v>
      </c>
      <c r="P238" s="141">
        <f>O238*H238</f>
        <v>0</v>
      </c>
      <c r="Q238" s="141">
        <v>1.5299999999999999E-3</v>
      </c>
      <c r="R238" s="141">
        <f>Q238*H238</f>
        <v>0.11015999999999999</v>
      </c>
      <c r="S238" s="141">
        <v>0</v>
      </c>
      <c r="T238" s="142">
        <f>S238*H238</f>
        <v>0</v>
      </c>
      <c r="AR238" s="143" t="s">
        <v>319</v>
      </c>
      <c r="AT238" s="143" t="s">
        <v>178</v>
      </c>
      <c r="AU238" s="143" t="s">
        <v>88</v>
      </c>
      <c r="AY238" s="17" t="s">
        <v>176</v>
      </c>
      <c r="BE238" s="144">
        <f>IF(N238="základní",J238,0)</f>
        <v>0</v>
      </c>
      <c r="BF238" s="144">
        <f>IF(N238="snížená",J238,0)</f>
        <v>0</v>
      </c>
      <c r="BG238" s="144">
        <f>IF(N238="zákl. přenesená",J238,0)</f>
        <v>0</v>
      </c>
      <c r="BH238" s="144">
        <f>IF(N238="sníž. přenesená",J238,0)</f>
        <v>0</v>
      </c>
      <c r="BI238" s="144">
        <f>IF(N238="nulová",J238,0)</f>
        <v>0</v>
      </c>
      <c r="BJ238" s="17" t="s">
        <v>86</v>
      </c>
      <c r="BK238" s="144">
        <f>ROUND(I238*H238,2)</f>
        <v>0</v>
      </c>
      <c r="BL238" s="17" t="s">
        <v>319</v>
      </c>
      <c r="BM238" s="143" t="s">
        <v>7492</v>
      </c>
    </row>
    <row r="239" spans="2:65" s="12" customFormat="1" ht="11.25">
      <c r="B239" s="145"/>
      <c r="D239" s="146" t="s">
        <v>185</v>
      </c>
      <c r="E239" s="147" t="s">
        <v>1</v>
      </c>
      <c r="F239" s="148" t="s">
        <v>7493</v>
      </c>
      <c r="H239" s="149">
        <v>72</v>
      </c>
      <c r="I239" s="150"/>
      <c r="L239" s="145"/>
      <c r="M239" s="151"/>
      <c r="T239" s="152"/>
      <c r="AT239" s="147" t="s">
        <v>185</v>
      </c>
      <c r="AU239" s="147" t="s">
        <v>88</v>
      </c>
      <c r="AV239" s="12" t="s">
        <v>88</v>
      </c>
      <c r="AW239" s="12" t="s">
        <v>33</v>
      </c>
      <c r="AX239" s="12" t="s">
        <v>86</v>
      </c>
      <c r="AY239" s="147" t="s">
        <v>176</v>
      </c>
    </row>
    <row r="240" spans="2:65" s="1" customFormat="1" ht="24.2" customHeight="1">
      <c r="B240" s="32"/>
      <c r="C240" s="132" t="s">
        <v>749</v>
      </c>
      <c r="D240" s="132" t="s">
        <v>178</v>
      </c>
      <c r="E240" s="133" t="s">
        <v>7494</v>
      </c>
      <c r="F240" s="134" t="s">
        <v>7495</v>
      </c>
      <c r="G240" s="135" t="s">
        <v>298</v>
      </c>
      <c r="H240" s="136">
        <v>162</v>
      </c>
      <c r="I240" s="137"/>
      <c r="J240" s="138">
        <f>ROUND(I240*H240,2)</f>
        <v>0</v>
      </c>
      <c r="K240" s="134" t="s">
        <v>182</v>
      </c>
      <c r="L240" s="32"/>
      <c r="M240" s="139" t="s">
        <v>1</v>
      </c>
      <c r="N240" s="140" t="s">
        <v>43</v>
      </c>
      <c r="P240" s="141">
        <f>O240*H240</f>
        <v>0</v>
      </c>
      <c r="Q240" s="141">
        <v>5.5999999999999995E-4</v>
      </c>
      <c r="R240" s="141">
        <f>Q240*H240</f>
        <v>9.0719999999999995E-2</v>
      </c>
      <c r="S240" s="141">
        <v>0</v>
      </c>
      <c r="T240" s="142">
        <f>S240*H240</f>
        <v>0</v>
      </c>
      <c r="AR240" s="143" t="s">
        <v>319</v>
      </c>
      <c r="AT240" s="143" t="s">
        <v>178</v>
      </c>
      <c r="AU240" s="143" t="s">
        <v>88</v>
      </c>
      <c r="AY240" s="17" t="s">
        <v>176</v>
      </c>
      <c r="BE240" s="144">
        <f>IF(N240="základní",J240,0)</f>
        <v>0</v>
      </c>
      <c r="BF240" s="144">
        <f>IF(N240="snížená",J240,0)</f>
        <v>0</v>
      </c>
      <c r="BG240" s="144">
        <f>IF(N240="zákl. přenesená",J240,0)</f>
        <v>0</v>
      </c>
      <c r="BH240" s="144">
        <f>IF(N240="sníž. přenesená",J240,0)</f>
        <v>0</v>
      </c>
      <c r="BI240" s="144">
        <f>IF(N240="nulová",J240,0)</f>
        <v>0</v>
      </c>
      <c r="BJ240" s="17" t="s">
        <v>86</v>
      </c>
      <c r="BK240" s="144">
        <f>ROUND(I240*H240,2)</f>
        <v>0</v>
      </c>
      <c r="BL240" s="17" t="s">
        <v>319</v>
      </c>
      <c r="BM240" s="143" t="s">
        <v>7496</v>
      </c>
    </row>
    <row r="241" spans="2:65" s="12" customFormat="1" ht="11.25">
      <c r="B241" s="145"/>
      <c r="D241" s="146" t="s">
        <v>185</v>
      </c>
      <c r="E241" s="147" t="s">
        <v>1</v>
      </c>
      <c r="F241" s="148" t="s">
        <v>7497</v>
      </c>
      <c r="H241" s="149">
        <v>162</v>
      </c>
      <c r="I241" s="150"/>
      <c r="L241" s="145"/>
      <c r="M241" s="151"/>
      <c r="T241" s="152"/>
      <c r="AT241" s="147" t="s">
        <v>185</v>
      </c>
      <c r="AU241" s="147" t="s">
        <v>88</v>
      </c>
      <c r="AV241" s="12" t="s">
        <v>88</v>
      </c>
      <c r="AW241" s="12" t="s">
        <v>33</v>
      </c>
      <c r="AX241" s="12" t="s">
        <v>86</v>
      </c>
      <c r="AY241" s="147" t="s">
        <v>176</v>
      </c>
    </row>
    <row r="242" spans="2:65" s="1" customFormat="1" ht="24.2" customHeight="1">
      <c r="B242" s="32"/>
      <c r="C242" s="132" t="s">
        <v>753</v>
      </c>
      <c r="D242" s="132" t="s">
        <v>178</v>
      </c>
      <c r="E242" s="133" t="s">
        <v>7498</v>
      </c>
      <c r="F242" s="134" t="s">
        <v>7499</v>
      </c>
      <c r="G242" s="135" t="s">
        <v>298</v>
      </c>
      <c r="H242" s="136">
        <v>65</v>
      </c>
      <c r="I242" s="137"/>
      <c r="J242" s="138">
        <f>ROUND(I242*H242,2)</f>
        <v>0</v>
      </c>
      <c r="K242" s="134" t="s">
        <v>182</v>
      </c>
      <c r="L242" s="32"/>
      <c r="M242" s="139" t="s">
        <v>1</v>
      </c>
      <c r="N242" s="140" t="s">
        <v>43</v>
      </c>
      <c r="P242" s="141">
        <f>O242*H242</f>
        <v>0</v>
      </c>
      <c r="Q242" s="141">
        <v>9.3999999999999997E-4</v>
      </c>
      <c r="R242" s="141">
        <f>Q242*H242</f>
        <v>6.1100000000000002E-2</v>
      </c>
      <c r="S242" s="141">
        <v>0</v>
      </c>
      <c r="T242" s="142">
        <f>S242*H242</f>
        <v>0</v>
      </c>
      <c r="AR242" s="143" t="s">
        <v>319</v>
      </c>
      <c r="AT242" s="143" t="s">
        <v>178</v>
      </c>
      <c r="AU242" s="143" t="s">
        <v>88</v>
      </c>
      <c r="AY242" s="17" t="s">
        <v>176</v>
      </c>
      <c r="BE242" s="144">
        <f>IF(N242="základní",J242,0)</f>
        <v>0</v>
      </c>
      <c r="BF242" s="144">
        <f>IF(N242="snížená",J242,0)</f>
        <v>0</v>
      </c>
      <c r="BG242" s="144">
        <f>IF(N242="zákl. přenesená",J242,0)</f>
        <v>0</v>
      </c>
      <c r="BH242" s="144">
        <f>IF(N242="sníž. přenesená",J242,0)</f>
        <v>0</v>
      </c>
      <c r="BI242" s="144">
        <f>IF(N242="nulová",J242,0)</f>
        <v>0</v>
      </c>
      <c r="BJ242" s="17" t="s">
        <v>86</v>
      </c>
      <c r="BK242" s="144">
        <f>ROUND(I242*H242,2)</f>
        <v>0</v>
      </c>
      <c r="BL242" s="17" t="s">
        <v>319</v>
      </c>
      <c r="BM242" s="143" t="s">
        <v>7500</v>
      </c>
    </row>
    <row r="243" spans="2:65" s="12" customFormat="1" ht="11.25">
      <c r="B243" s="145"/>
      <c r="D243" s="146" t="s">
        <v>185</v>
      </c>
      <c r="E243" s="147" t="s">
        <v>1</v>
      </c>
      <c r="F243" s="148" t="s">
        <v>7501</v>
      </c>
      <c r="H243" s="149">
        <v>65</v>
      </c>
      <c r="I243" s="150"/>
      <c r="L243" s="145"/>
      <c r="M243" s="151"/>
      <c r="T243" s="152"/>
      <c r="AT243" s="147" t="s">
        <v>185</v>
      </c>
      <c r="AU243" s="147" t="s">
        <v>88</v>
      </c>
      <c r="AV243" s="12" t="s">
        <v>88</v>
      </c>
      <c r="AW243" s="12" t="s">
        <v>33</v>
      </c>
      <c r="AX243" s="12" t="s">
        <v>86</v>
      </c>
      <c r="AY243" s="147" t="s">
        <v>176</v>
      </c>
    </row>
    <row r="244" spans="2:65" s="1" customFormat="1" ht="24.2" customHeight="1">
      <c r="B244" s="32"/>
      <c r="C244" s="132" t="s">
        <v>763</v>
      </c>
      <c r="D244" s="132" t="s">
        <v>178</v>
      </c>
      <c r="E244" s="133" t="s">
        <v>7502</v>
      </c>
      <c r="F244" s="134" t="s">
        <v>7503</v>
      </c>
      <c r="G244" s="135" t="s">
        <v>298</v>
      </c>
      <c r="H244" s="136">
        <v>306</v>
      </c>
      <c r="I244" s="137"/>
      <c r="J244" s="138">
        <f>ROUND(I244*H244,2)</f>
        <v>0</v>
      </c>
      <c r="K244" s="134" t="s">
        <v>182</v>
      </c>
      <c r="L244" s="32"/>
      <c r="M244" s="139" t="s">
        <v>1</v>
      </c>
      <c r="N244" s="140" t="s">
        <v>43</v>
      </c>
      <c r="P244" s="141">
        <f>O244*H244</f>
        <v>0</v>
      </c>
      <c r="Q244" s="141">
        <v>1.8400000000000001E-3</v>
      </c>
      <c r="R244" s="141">
        <f>Q244*H244</f>
        <v>0.56303999999999998</v>
      </c>
      <c r="S244" s="141">
        <v>0</v>
      </c>
      <c r="T244" s="142">
        <f>S244*H244</f>
        <v>0</v>
      </c>
      <c r="AR244" s="143" t="s">
        <v>319</v>
      </c>
      <c r="AT244" s="143" t="s">
        <v>178</v>
      </c>
      <c r="AU244" s="143" t="s">
        <v>88</v>
      </c>
      <c r="AY244" s="17" t="s">
        <v>176</v>
      </c>
      <c r="BE244" s="144">
        <f>IF(N244="základní",J244,0)</f>
        <v>0</v>
      </c>
      <c r="BF244" s="144">
        <f>IF(N244="snížená",J244,0)</f>
        <v>0</v>
      </c>
      <c r="BG244" s="144">
        <f>IF(N244="zákl. přenesená",J244,0)</f>
        <v>0</v>
      </c>
      <c r="BH244" s="144">
        <f>IF(N244="sníž. přenesená",J244,0)</f>
        <v>0</v>
      </c>
      <c r="BI244" s="144">
        <f>IF(N244="nulová",J244,0)</f>
        <v>0</v>
      </c>
      <c r="BJ244" s="17" t="s">
        <v>86</v>
      </c>
      <c r="BK244" s="144">
        <f>ROUND(I244*H244,2)</f>
        <v>0</v>
      </c>
      <c r="BL244" s="17" t="s">
        <v>319</v>
      </c>
      <c r="BM244" s="143" t="s">
        <v>7504</v>
      </c>
    </row>
    <row r="245" spans="2:65" s="12" customFormat="1" ht="11.25">
      <c r="B245" s="145"/>
      <c r="D245" s="146" t="s">
        <v>185</v>
      </c>
      <c r="E245" s="147" t="s">
        <v>1</v>
      </c>
      <c r="F245" s="148" t="s">
        <v>7505</v>
      </c>
      <c r="H245" s="149">
        <v>306</v>
      </c>
      <c r="I245" s="150"/>
      <c r="L245" s="145"/>
      <c r="M245" s="151"/>
      <c r="T245" s="152"/>
      <c r="AT245" s="147" t="s">
        <v>185</v>
      </c>
      <c r="AU245" s="147" t="s">
        <v>88</v>
      </c>
      <c r="AV245" s="12" t="s">
        <v>88</v>
      </c>
      <c r="AW245" s="12" t="s">
        <v>33</v>
      </c>
      <c r="AX245" s="12" t="s">
        <v>86</v>
      </c>
      <c r="AY245" s="147" t="s">
        <v>176</v>
      </c>
    </row>
    <row r="246" spans="2:65" s="1" customFormat="1" ht="24.2" customHeight="1">
      <c r="B246" s="32"/>
      <c r="C246" s="132" t="s">
        <v>769</v>
      </c>
      <c r="D246" s="132" t="s">
        <v>178</v>
      </c>
      <c r="E246" s="133" t="s">
        <v>7506</v>
      </c>
      <c r="F246" s="134" t="s">
        <v>7507</v>
      </c>
      <c r="G246" s="135" t="s">
        <v>298</v>
      </c>
      <c r="H246" s="136">
        <v>16</v>
      </c>
      <c r="I246" s="137"/>
      <c r="J246" s="138">
        <f>ROUND(I246*H246,2)</f>
        <v>0</v>
      </c>
      <c r="K246" s="134" t="s">
        <v>182</v>
      </c>
      <c r="L246" s="32"/>
      <c r="M246" s="139" t="s">
        <v>1</v>
      </c>
      <c r="N246" s="140" t="s">
        <v>43</v>
      </c>
      <c r="P246" s="141">
        <f>O246*H246</f>
        <v>0</v>
      </c>
      <c r="Q246" s="141">
        <v>2.3999999999999998E-3</v>
      </c>
      <c r="R246" s="141">
        <f>Q246*H246</f>
        <v>3.8399999999999997E-2</v>
      </c>
      <c r="S246" s="141">
        <v>0</v>
      </c>
      <c r="T246" s="142">
        <f>S246*H246</f>
        <v>0</v>
      </c>
      <c r="AR246" s="143" t="s">
        <v>319</v>
      </c>
      <c r="AT246" s="143" t="s">
        <v>178</v>
      </c>
      <c r="AU246" s="143" t="s">
        <v>88</v>
      </c>
      <c r="AY246" s="17" t="s">
        <v>176</v>
      </c>
      <c r="BE246" s="144">
        <f>IF(N246="základní",J246,0)</f>
        <v>0</v>
      </c>
      <c r="BF246" s="144">
        <f>IF(N246="snížená",J246,0)</f>
        <v>0</v>
      </c>
      <c r="BG246" s="144">
        <f>IF(N246="zákl. přenesená",J246,0)</f>
        <v>0</v>
      </c>
      <c r="BH246" s="144">
        <f>IF(N246="sníž. přenesená",J246,0)</f>
        <v>0</v>
      </c>
      <c r="BI246" s="144">
        <f>IF(N246="nulová",J246,0)</f>
        <v>0</v>
      </c>
      <c r="BJ246" s="17" t="s">
        <v>86</v>
      </c>
      <c r="BK246" s="144">
        <f>ROUND(I246*H246,2)</f>
        <v>0</v>
      </c>
      <c r="BL246" s="17" t="s">
        <v>319</v>
      </c>
      <c r="BM246" s="143" t="s">
        <v>7508</v>
      </c>
    </row>
    <row r="247" spans="2:65" s="1" customFormat="1" ht="24.2" customHeight="1">
      <c r="B247" s="32"/>
      <c r="C247" s="132" t="s">
        <v>773</v>
      </c>
      <c r="D247" s="132" t="s">
        <v>178</v>
      </c>
      <c r="E247" s="133" t="s">
        <v>7509</v>
      </c>
      <c r="F247" s="134" t="s">
        <v>7510</v>
      </c>
      <c r="G247" s="135" t="s">
        <v>298</v>
      </c>
      <c r="H247" s="136">
        <v>10</v>
      </c>
      <c r="I247" s="137"/>
      <c r="J247" s="138">
        <f>ROUND(I247*H247,2)</f>
        <v>0</v>
      </c>
      <c r="K247" s="134" t="s">
        <v>182</v>
      </c>
      <c r="L247" s="32"/>
      <c r="M247" s="139" t="s">
        <v>1</v>
      </c>
      <c r="N247" s="140" t="s">
        <v>43</v>
      </c>
      <c r="P247" s="141">
        <f>O247*H247</f>
        <v>0</v>
      </c>
      <c r="Q247" s="141">
        <v>3.6800000000000001E-3</v>
      </c>
      <c r="R247" s="141">
        <f>Q247*H247</f>
        <v>3.6799999999999999E-2</v>
      </c>
      <c r="S247" s="141">
        <v>0</v>
      </c>
      <c r="T247" s="142">
        <f>S247*H247</f>
        <v>0</v>
      </c>
      <c r="AR247" s="143" t="s">
        <v>319</v>
      </c>
      <c r="AT247" s="143" t="s">
        <v>178</v>
      </c>
      <c r="AU247" s="143" t="s">
        <v>88</v>
      </c>
      <c r="AY247" s="17" t="s">
        <v>176</v>
      </c>
      <c r="BE247" s="144">
        <f>IF(N247="základní",J247,0)</f>
        <v>0</v>
      </c>
      <c r="BF247" s="144">
        <f>IF(N247="snížená",J247,0)</f>
        <v>0</v>
      </c>
      <c r="BG247" s="144">
        <f>IF(N247="zákl. přenesená",J247,0)</f>
        <v>0</v>
      </c>
      <c r="BH247" s="144">
        <f>IF(N247="sníž. přenesená",J247,0)</f>
        <v>0</v>
      </c>
      <c r="BI247" s="144">
        <f>IF(N247="nulová",J247,0)</f>
        <v>0</v>
      </c>
      <c r="BJ247" s="17" t="s">
        <v>86</v>
      </c>
      <c r="BK247" s="144">
        <f>ROUND(I247*H247,2)</f>
        <v>0</v>
      </c>
      <c r="BL247" s="17" t="s">
        <v>319</v>
      </c>
      <c r="BM247" s="143" t="s">
        <v>7511</v>
      </c>
    </row>
    <row r="248" spans="2:65" s="1" customFormat="1" ht="16.5" customHeight="1">
      <c r="B248" s="32"/>
      <c r="C248" s="132" t="s">
        <v>777</v>
      </c>
      <c r="D248" s="132" t="s">
        <v>178</v>
      </c>
      <c r="E248" s="133" t="s">
        <v>7512</v>
      </c>
      <c r="F248" s="134" t="s">
        <v>7513</v>
      </c>
      <c r="G248" s="135" t="s">
        <v>355</v>
      </c>
      <c r="H248" s="136">
        <v>6</v>
      </c>
      <c r="I248" s="137"/>
      <c r="J248" s="138">
        <f>ROUND(I248*H248,2)</f>
        <v>0</v>
      </c>
      <c r="K248" s="134" t="s">
        <v>182</v>
      </c>
      <c r="L248" s="32"/>
      <c r="M248" s="139" t="s">
        <v>1</v>
      </c>
      <c r="N248" s="140" t="s">
        <v>43</v>
      </c>
      <c r="P248" s="141">
        <f>O248*H248</f>
        <v>0</v>
      </c>
      <c r="Q248" s="141">
        <v>0</v>
      </c>
      <c r="R248" s="141">
        <f>Q248*H248</f>
        <v>0</v>
      </c>
      <c r="S248" s="141">
        <v>0</v>
      </c>
      <c r="T248" s="142">
        <f>S248*H248</f>
        <v>0</v>
      </c>
      <c r="AR248" s="143" t="s">
        <v>319</v>
      </c>
      <c r="AT248" s="143" t="s">
        <v>178</v>
      </c>
      <c r="AU248" s="143" t="s">
        <v>88</v>
      </c>
      <c r="AY248" s="17" t="s">
        <v>176</v>
      </c>
      <c r="BE248" s="144">
        <f>IF(N248="základní",J248,0)</f>
        <v>0</v>
      </c>
      <c r="BF248" s="144">
        <f>IF(N248="snížená",J248,0)</f>
        <v>0</v>
      </c>
      <c r="BG248" s="144">
        <f>IF(N248="zákl. přenesená",J248,0)</f>
        <v>0</v>
      </c>
      <c r="BH248" s="144">
        <f>IF(N248="sníž. přenesená",J248,0)</f>
        <v>0</v>
      </c>
      <c r="BI248" s="144">
        <f>IF(N248="nulová",J248,0)</f>
        <v>0</v>
      </c>
      <c r="BJ248" s="17" t="s">
        <v>86</v>
      </c>
      <c r="BK248" s="144">
        <f>ROUND(I248*H248,2)</f>
        <v>0</v>
      </c>
      <c r="BL248" s="17" t="s">
        <v>319</v>
      </c>
      <c r="BM248" s="143" t="s">
        <v>7514</v>
      </c>
    </row>
    <row r="249" spans="2:65" s="1" customFormat="1" ht="16.5" customHeight="1">
      <c r="B249" s="32"/>
      <c r="C249" s="132" t="s">
        <v>781</v>
      </c>
      <c r="D249" s="132" t="s">
        <v>178</v>
      </c>
      <c r="E249" s="133" t="s">
        <v>7515</v>
      </c>
      <c r="F249" s="134" t="s">
        <v>7516</v>
      </c>
      <c r="G249" s="135" t="s">
        <v>355</v>
      </c>
      <c r="H249" s="136">
        <v>110</v>
      </c>
      <c r="I249" s="137"/>
      <c r="J249" s="138">
        <f>ROUND(I249*H249,2)</f>
        <v>0</v>
      </c>
      <c r="K249" s="134" t="s">
        <v>182</v>
      </c>
      <c r="L249" s="32"/>
      <c r="M249" s="139" t="s">
        <v>1</v>
      </c>
      <c r="N249" s="140" t="s">
        <v>43</v>
      </c>
      <c r="P249" s="141">
        <f>O249*H249</f>
        <v>0</v>
      </c>
      <c r="Q249" s="141">
        <v>0</v>
      </c>
      <c r="R249" s="141">
        <f>Q249*H249</f>
        <v>0</v>
      </c>
      <c r="S249" s="141">
        <v>0</v>
      </c>
      <c r="T249" s="142">
        <f>S249*H249</f>
        <v>0</v>
      </c>
      <c r="AR249" s="143" t="s">
        <v>319</v>
      </c>
      <c r="AT249" s="143" t="s">
        <v>178</v>
      </c>
      <c r="AU249" s="143" t="s">
        <v>88</v>
      </c>
      <c r="AY249" s="17" t="s">
        <v>176</v>
      </c>
      <c r="BE249" s="144">
        <f>IF(N249="základní",J249,0)</f>
        <v>0</v>
      </c>
      <c r="BF249" s="144">
        <f>IF(N249="snížená",J249,0)</f>
        <v>0</v>
      </c>
      <c r="BG249" s="144">
        <f>IF(N249="zákl. přenesená",J249,0)</f>
        <v>0</v>
      </c>
      <c r="BH249" s="144">
        <f>IF(N249="sníž. přenesená",J249,0)</f>
        <v>0</v>
      </c>
      <c r="BI249" s="144">
        <f>IF(N249="nulová",J249,0)</f>
        <v>0</v>
      </c>
      <c r="BJ249" s="17" t="s">
        <v>86</v>
      </c>
      <c r="BK249" s="144">
        <f>ROUND(I249*H249,2)</f>
        <v>0</v>
      </c>
      <c r="BL249" s="17" t="s">
        <v>319</v>
      </c>
      <c r="BM249" s="143" t="s">
        <v>7517</v>
      </c>
    </row>
    <row r="250" spans="2:65" s="12" customFormat="1" ht="11.25">
      <c r="B250" s="145"/>
      <c r="D250" s="146" t="s">
        <v>185</v>
      </c>
      <c r="E250" s="147" t="s">
        <v>1</v>
      </c>
      <c r="F250" s="148" t="s">
        <v>7518</v>
      </c>
      <c r="H250" s="149">
        <v>110</v>
      </c>
      <c r="I250" s="150"/>
      <c r="L250" s="145"/>
      <c r="M250" s="151"/>
      <c r="T250" s="152"/>
      <c r="AT250" s="147" t="s">
        <v>185</v>
      </c>
      <c r="AU250" s="147" t="s">
        <v>88</v>
      </c>
      <c r="AV250" s="12" t="s">
        <v>88</v>
      </c>
      <c r="AW250" s="12" t="s">
        <v>33</v>
      </c>
      <c r="AX250" s="12" t="s">
        <v>86</v>
      </c>
      <c r="AY250" s="147" t="s">
        <v>176</v>
      </c>
    </row>
    <row r="251" spans="2:65" s="1" customFormat="1" ht="16.5" customHeight="1">
      <c r="B251" s="32"/>
      <c r="C251" s="132" t="s">
        <v>785</v>
      </c>
      <c r="D251" s="132" t="s">
        <v>178</v>
      </c>
      <c r="E251" s="133" t="s">
        <v>7515</v>
      </c>
      <c r="F251" s="134" t="s">
        <v>7516</v>
      </c>
      <c r="G251" s="135" t="s">
        <v>355</v>
      </c>
      <c r="H251" s="136">
        <v>13</v>
      </c>
      <c r="I251" s="137"/>
      <c r="J251" s="138">
        <f>ROUND(I251*H251,2)</f>
        <v>0</v>
      </c>
      <c r="K251" s="134" t="s">
        <v>182</v>
      </c>
      <c r="L251" s="32"/>
      <c r="M251" s="139" t="s">
        <v>1</v>
      </c>
      <c r="N251" s="140" t="s">
        <v>43</v>
      </c>
      <c r="P251" s="141">
        <f>O251*H251</f>
        <v>0</v>
      </c>
      <c r="Q251" s="141">
        <v>0</v>
      </c>
      <c r="R251" s="141">
        <f>Q251*H251</f>
        <v>0</v>
      </c>
      <c r="S251" s="141">
        <v>0</v>
      </c>
      <c r="T251" s="142">
        <f>S251*H251</f>
        <v>0</v>
      </c>
      <c r="AR251" s="143" t="s">
        <v>319</v>
      </c>
      <c r="AT251" s="143" t="s">
        <v>178</v>
      </c>
      <c r="AU251" s="143" t="s">
        <v>88</v>
      </c>
      <c r="AY251" s="17" t="s">
        <v>176</v>
      </c>
      <c r="BE251" s="144">
        <f>IF(N251="základní",J251,0)</f>
        <v>0</v>
      </c>
      <c r="BF251" s="144">
        <f>IF(N251="snížená",J251,0)</f>
        <v>0</v>
      </c>
      <c r="BG251" s="144">
        <f>IF(N251="zákl. přenesená",J251,0)</f>
        <v>0</v>
      </c>
      <c r="BH251" s="144">
        <f>IF(N251="sníž. přenesená",J251,0)</f>
        <v>0</v>
      </c>
      <c r="BI251" s="144">
        <f>IF(N251="nulová",J251,0)</f>
        <v>0</v>
      </c>
      <c r="BJ251" s="17" t="s">
        <v>86</v>
      </c>
      <c r="BK251" s="144">
        <f>ROUND(I251*H251,2)</f>
        <v>0</v>
      </c>
      <c r="BL251" s="17" t="s">
        <v>319</v>
      </c>
      <c r="BM251" s="143" t="s">
        <v>7519</v>
      </c>
    </row>
    <row r="252" spans="2:65" s="1" customFormat="1" ht="16.5" customHeight="1">
      <c r="B252" s="32"/>
      <c r="C252" s="132" t="s">
        <v>789</v>
      </c>
      <c r="D252" s="132" t="s">
        <v>178</v>
      </c>
      <c r="E252" s="133" t="s">
        <v>7520</v>
      </c>
      <c r="F252" s="134" t="s">
        <v>7521</v>
      </c>
      <c r="G252" s="135" t="s">
        <v>355</v>
      </c>
      <c r="H252" s="136">
        <v>14</v>
      </c>
      <c r="I252" s="137"/>
      <c r="J252" s="138">
        <f>ROUND(I252*H252,2)</f>
        <v>0</v>
      </c>
      <c r="K252" s="134" t="s">
        <v>182</v>
      </c>
      <c r="L252" s="32"/>
      <c r="M252" s="139" t="s">
        <v>1</v>
      </c>
      <c r="N252" s="140" t="s">
        <v>43</v>
      </c>
      <c r="P252" s="141">
        <f>O252*H252</f>
        <v>0</v>
      </c>
      <c r="Q252" s="141">
        <v>0</v>
      </c>
      <c r="R252" s="141">
        <f>Q252*H252</f>
        <v>0</v>
      </c>
      <c r="S252" s="141">
        <v>0</v>
      </c>
      <c r="T252" s="142">
        <f>S252*H252</f>
        <v>0</v>
      </c>
      <c r="AR252" s="143" t="s">
        <v>319</v>
      </c>
      <c r="AT252" s="143" t="s">
        <v>178</v>
      </c>
      <c r="AU252" s="143" t="s">
        <v>88</v>
      </c>
      <c r="AY252" s="17" t="s">
        <v>176</v>
      </c>
      <c r="BE252" s="144">
        <f>IF(N252="základní",J252,0)</f>
        <v>0</v>
      </c>
      <c r="BF252" s="144">
        <f>IF(N252="snížená",J252,0)</f>
        <v>0</v>
      </c>
      <c r="BG252" s="144">
        <f>IF(N252="zákl. přenesená",J252,0)</f>
        <v>0</v>
      </c>
      <c r="BH252" s="144">
        <f>IF(N252="sníž. přenesená",J252,0)</f>
        <v>0</v>
      </c>
      <c r="BI252" s="144">
        <f>IF(N252="nulová",J252,0)</f>
        <v>0</v>
      </c>
      <c r="BJ252" s="17" t="s">
        <v>86</v>
      </c>
      <c r="BK252" s="144">
        <f>ROUND(I252*H252,2)</f>
        <v>0</v>
      </c>
      <c r="BL252" s="17" t="s">
        <v>319</v>
      </c>
      <c r="BM252" s="143" t="s">
        <v>7522</v>
      </c>
    </row>
    <row r="253" spans="2:65" s="12" customFormat="1" ht="11.25">
      <c r="B253" s="145"/>
      <c r="D253" s="146" t="s">
        <v>185</v>
      </c>
      <c r="E253" s="147" t="s">
        <v>1</v>
      </c>
      <c r="F253" s="148" t="s">
        <v>7523</v>
      </c>
      <c r="H253" s="149">
        <v>14</v>
      </c>
      <c r="I253" s="150"/>
      <c r="L253" s="145"/>
      <c r="M253" s="151"/>
      <c r="T253" s="152"/>
      <c r="AT253" s="147" t="s">
        <v>185</v>
      </c>
      <c r="AU253" s="147" t="s">
        <v>88</v>
      </c>
      <c r="AV253" s="12" t="s">
        <v>88</v>
      </c>
      <c r="AW253" s="12" t="s">
        <v>33</v>
      </c>
      <c r="AX253" s="12" t="s">
        <v>86</v>
      </c>
      <c r="AY253" s="147" t="s">
        <v>176</v>
      </c>
    </row>
    <row r="254" spans="2:65" s="1" customFormat="1" ht="21.75" customHeight="1">
      <c r="B254" s="32"/>
      <c r="C254" s="132" t="s">
        <v>793</v>
      </c>
      <c r="D254" s="132" t="s">
        <v>178</v>
      </c>
      <c r="E254" s="133" t="s">
        <v>7524</v>
      </c>
      <c r="F254" s="134" t="s">
        <v>7525</v>
      </c>
      <c r="G254" s="135" t="s">
        <v>355</v>
      </c>
      <c r="H254" s="136">
        <v>65</v>
      </c>
      <c r="I254" s="137"/>
      <c r="J254" s="138">
        <f>ROUND(I254*H254,2)</f>
        <v>0</v>
      </c>
      <c r="K254" s="134" t="s">
        <v>182</v>
      </c>
      <c r="L254" s="32"/>
      <c r="M254" s="139" t="s">
        <v>1</v>
      </c>
      <c r="N254" s="140" t="s">
        <v>43</v>
      </c>
      <c r="P254" s="141">
        <f>O254*H254</f>
        <v>0</v>
      </c>
      <c r="Q254" s="141">
        <v>0</v>
      </c>
      <c r="R254" s="141">
        <f>Q254*H254</f>
        <v>0</v>
      </c>
      <c r="S254" s="141">
        <v>0</v>
      </c>
      <c r="T254" s="142">
        <f>S254*H254</f>
        <v>0</v>
      </c>
      <c r="AR254" s="143" t="s">
        <v>319</v>
      </c>
      <c r="AT254" s="143" t="s">
        <v>178</v>
      </c>
      <c r="AU254" s="143" t="s">
        <v>88</v>
      </c>
      <c r="AY254" s="17" t="s">
        <v>176</v>
      </c>
      <c r="BE254" s="144">
        <f>IF(N254="základní",J254,0)</f>
        <v>0</v>
      </c>
      <c r="BF254" s="144">
        <f>IF(N254="snížená",J254,0)</f>
        <v>0</v>
      </c>
      <c r="BG254" s="144">
        <f>IF(N254="zákl. přenesená",J254,0)</f>
        <v>0</v>
      </c>
      <c r="BH254" s="144">
        <f>IF(N254="sníž. přenesená",J254,0)</f>
        <v>0</v>
      </c>
      <c r="BI254" s="144">
        <f>IF(N254="nulová",J254,0)</f>
        <v>0</v>
      </c>
      <c r="BJ254" s="17" t="s">
        <v>86</v>
      </c>
      <c r="BK254" s="144">
        <f>ROUND(I254*H254,2)</f>
        <v>0</v>
      </c>
      <c r="BL254" s="17" t="s">
        <v>319</v>
      </c>
      <c r="BM254" s="143" t="s">
        <v>7526</v>
      </c>
    </row>
    <row r="255" spans="2:65" s="12" customFormat="1" ht="11.25">
      <c r="B255" s="145"/>
      <c r="D255" s="146" t="s">
        <v>185</v>
      </c>
      <c r="E255" s="147" t="s">
        <v>1</v>
      </c>
      <c r="F255" s="148" t="s">
        <v>7527</v>
      </c>
      <c r="H255" s="149">
        <v>65</v>
      </c>
      <c r="I255" s="150"/>
      <c r="L255" s="145"/>
      <c r="M255" s="151"/>
      <c r="T255" s="152"/>
      <c r="AT255" s="147" t="s">
        <v>185</v>
      </c>
      <c r="AU255" s="147" t="s">
        <v>88</v>
      </c>
      <c r="AV255" s="12" t="s">
        <v>88</v>
      </c>
      <c r="AW255" s="12" t="s">
        <v>33</v>
      </c>
      <c r="AX255" s="12" t="s">
        <v>86</v>
      </c>
      <c r="AY255" s="147" t="s">
        <v>176</v>
      </c>
    </row>
    <row r="256" spans="2:65" s="1" customFormat="1" ht="21.75" customHeight="1">
      <c r="B256" s="32"/>
      <c r="C256" s="132" t="s">
        <v>797</v>
      </c>
      <c r="D256" s="132" t="s">
        <v>178</v>
      </c>
      <c r="E256" s="133" t="s">
        <v>7524</v>
      </c>
      <c r="F256" s="134" t="s">
        <v>7525</v>
      </c>
      <c r="G256" s="135" t="s">
        <v>355</v>
      </c>
      <c r="H256" s="136">
        <v>13</v>
      </c>
      <c r="I256" s="137"/>
      <c r="J256" s="138">
        <f t="shared" ref="J256:J269" si="30">ROUND(I256*H256,2)</f>
        <v>0</v>
      </c>
      <c r="K256" s="134" t="s">
        <v>182</v>
      </c>
      <c r="L256" s="32"/>
      <c r="M256" s="139" t="s">
        <v>1</v>
      </c>
      <c r="N256" s="140" t="s">
        <v>43</v>
      </c>
      <c r="P256" s="141">
        <f t="shared" ref="P256:P269" si="31">O256*H256</f>
        <v>0</v>
      </c>
      <c r="Q256" s="141">
        <v>0</v>
      </c>
      <c r="R256" s="141">
        <f t="shared" ref="R256:R269" si="32">Q256*H256</f>
        <v>0</v>
      </c>
      <c r="S256" s="141">
        <v>0</v>
      </c>
      <c r="T256" s="142">
        <f t="shared" ref="T256:T269" si="33">S256*H256</f>
        <v>0</v>
      </c>
      <c r="AR256" s="143" t="s">
        <v>319</v>
      </c>
      <c r="AT256" s="143" t="s">
        <v>178</v>
      </c>
      <c r="AU256" s="143" t="s">
        <v>88</v>
      </c>
      <c r="AY256" s="17" t="s">
        <v>176</v>
      </c>
      <c r="BE256" s="144">
        <f t="shared" ref="BE256:BE269" si="34">IF(N256="základní",J256,0)</f>
        <v>0</v>
      </c>
      <c r="BF256" s="144">
        <f t="shared" ref="BF256:BF269" si="35">IF(N256="snížená",J256,0)</f>
        <v>0</v>
      </c>
      <c r="BG256" s="144">
        <f t="shared" ref="BG256:BG269" si="36">IF(N256="zákl. přenesená",J256,0)</f>
        <v>0</v>
      </c>
      <c r="BH256" s="144">
        <f t="shared" ref="BH256:BH269" si="37">IF(N256="sníž. přenesená",J256,0)</f>
        <v>0</v>
      </c>
      <c r="BI256" s="144">
        <f t="shared" ref="BI256:BI269" si="38">IF(N256="nulová",J256,0)</f>
        <v>0</v>
      </c>
      <c r="BJ256" s="17" t="s">
        <v>86</v>
      </c>
      <c r="BK256" s="144">
        <f t="shared" ref="BK256:BK269" si="39">ROUND(I256*H256,2)</f>
        <v>0</v>
      </c>
      <c r="BL256" s="17" t="s">
        <v>319</v>
      </c>
      <c r="BM256" s="143" t="s">
        <v>7528</v>
      </c>
    </row>
    <row r="257" spans="2:65" s="1" customFormat="1" ht="24.2" customHeight="1">
      <c r="B257" s="32"/>
      <c r="C257" s="132" t="s">
        <v>801</v>
      </c>
      <c r="D257" s="132" t="s">
        <v>178</v>
      </c>
      <c r="E257" s="133" t="s">
        <v>7529</v>
      </c>
      <c r="F257" s="134" t="s">
        <v>7530</v>
      </c>
      <c r="G257" s="135" t="s">
        <v>355</v>
      </c>
      <c r="H257" s="136">
        <v>1</v>
      </c>
      <c r="I257" s="137"/>
      <c r="J257" s="138">
        <f t="shared" si="30"/>
        <v>0</v>
      </c>
      <c r="K257" s="134" t="s">
        <v>7430</v>
      </c>
      <c r="L257" s="32"/>
      <c r="M257" s="139" t="s">
        <v>1</v>
      </c>
      <c r="N257" s="140" t="s">
        <v>43</v>
      </c>
      <c r="P257" s="141">
        <f t="shared" si="31"/>
        <v>0</v>
      </c>
      <c r="Q257" s="141">
        <v>1.1199999999999999E-3</v>
      </c>
      <c r="R257" s="141">
        <f t="shared" si="32"/>
        <v>1.1199999999999999E-3</v>
      </c>
      <c r="S257" s="141">
        <v>0</v>
      </c>
      <c r="T257" s="142">
        <f t="shared" si="33"/>
        <v>0</v>
      </c>
      <c r="AR257" s="143" t="s">
        <v>319</v>
      </c>
      <c r="AT257" s="143" t="s">
        <v>178</v>
      </c>
      <c r="AU257" s="143" t="s">
        <v>88</v>
      </c>
      <c r="AY257" s="17" t="s">
        <v>176</v>
      </c>
      <c r="BE257" s="144">
        <f t="shared" si="34"/>
        <v>0</v>
      </c>
      <c r="BF257" s="144">
        <f t="shared" si="35"/>
        <v>0</v>
      </c>
      <c r="BG257" s="144">
        <f t="shared" si="36"/>
        <v>0</v>
      </c>
      <c r="BH257" s="144">
        <f t="shared" si="37"/>
        <v>0</v>
      </c>
      <c r="BI257" s="144">
        <f t="shared" si="38"/>
        <v>0</v>
      </c>
      <c r="BJ257" s="17" t="s">
        <v>86</v>
      </c>
      <c r="BK257" s="144">
        <f t="shared" si="39"/>
        <v>0</v>
      </c>
      <c r="BL257" s="17" t="s">
        <v>319</v>
      </c>
      <c r="BM257" s="143" t="s">
        <v>7531</v>
      </c>
    </row>
    <row r="258" spans="2:65" s="1" customFormat="1" ht="37.9" customHeight="1">
      <c r="B258" s="32"/>
      <c r="C258" s="132" t="s">
        <v>805</v>
      </c>
      <c r="D258" s="132" t="s">
        <v>178</v>
      </c>
      <c r="E258" s="133" t="s">
        <v>7532</v>
      </c>
      <c r="F258" s="134" t="s">
        <v>7533</v>
      </c>
      <c r="G258" s="135" t="s">
        <v>355</v>
      </c>
      <c r="H258" s="136">
        <v>3</v>
      </c>
      <c r="I258" s="137"/>
      <c r="J258" s="138">
        <f t="shared" si="30"/>
        <v>0</v>
      </c>
      <c r="K258" s="134" t="s">
        <v>1</v>
      </c>
      <c r="L258" s="32"/>
      <c r="M258" s="139" t="s">
        <v>1</v>
      </c>
      <c r="N258" s="140" t="s">
        <v>43</v>
      </c>
      <c r="P258" s="141">
        <f t="shared" si="31"/>
        <v>0</v>
      </c>
      <c r="Q258" s="141">
        <v>1.1199999999999999E-3</v>
      </c>
      <c r="R258" s="141">
        <f t="shared" si="32"/>
        <v>3.3599999999999997E-3</v>
      </c>
      <c r="S258" s="141">
        <v>0</v>
      </c>
      <c r="T258" s="142">
        <f t="shared" si="33"/>
        <v>0</v>
      </c>
      <c r="AR258" s="143" t="s">
        <v>319</v>
      </c>
      <c r="AT258" s="143" t="s">
        <v>178</v>
      </c>
      <c r="AU258" s="143" t="s">
        <v>88</v>
      </c>
      <c r="AY258" s="17" t="s">
        <v>176</v>
      </c>
      <c r="BE258" s="144">
        <f t="shared" si="34"/>
        <v>0</v>
      </c>
      <c r="BF258" s="144">
        <f t="shared" si="35"/>
        <v>0</v>
      </c>
      <c r="BG258" s="144">
        <f t="shared" si="36"/>
        <v>0</v>
      </c>
      <c r="BH258" s="144">
        <f t="shared" si="37"/>
        <v>0</v>
      </c>
      <c r="BI258" s="144">
        <f t="shared" si="38"/>
        <v>0</v>
      </c>
      <c r="BJ258" s="17" t="s">
        <v>86</v>
      </c>
      <c r="BK258" s="144">
        <f t="shared" si="39"/>
        <v>0</v>
      </c>
      <c r="BL258" s="17" t="s">
        <v>319</v>
      </c>
      <c r="BM258" s="143" t="s">
        <v>7534</v>
      </c>
    </row>
    <row r="259" spans="2:65" s="1" customFormat="1" ht="37.9" customHeight="1">
      <c r="B259" s="32"/>
      <c r="C259" s="132" t="s">
        <v>809</v>
      </c>
      <c r="D259" s="132" t="s">
        <v>178</v>
      </c>
      <c r="E259" s="133" t="s">
        <v>7535</v>
      </c>
      <c r="F259" s="134" t="s">
        <v>7536</v>
      </c>
      <c r="G259" s="135" t="s">
        <v>355</v>
      </c>
      <c r="H259" s="136">
        <v>1</v>
      </c>
      <c r="I259" s="137"/>
      <c r="J259" s="138">
        <f t="shared" si="30"/>
        <v>0</v>
      </c>
      <c r="K259" s="134" t="s">
        <v>7430</v>
      </c>
      <c r="L259" s="32"/>
      <c r="M259" s="139" t="s">
        <v>1</v>
      </c>
      <c r="N259" s="140" t="s">
        <v>43</v>
      </c>
      <c r="P259" s="141">
        <f t="shared" si="31"/>
        <v>0</v>
      </c>
      <c r="Q259" s="141">
        <v>1.1199999999999999E-3</v>
      </c>
      <c r="R259" s="141">
        <f t="shared" si="32"/>
        <v>1.1199999999999999E-3</v>
      </c>
      <c r="S259" s="141">
        <v>0</v>
      </c>
      <c r="T259" s="142">
        <f t="shared" si="33"/>
        <v>0</v>
      </c>
      <c r="AR259" s="143" t="s">
        <v>319</v>
      </c>
      <c r="AT259" s="143" t="s">
        <v>178</v>
      </c>
      <c r="AU259" s="143" t="s">
        <v>88</v>
      </c>
      <c r="AY259" s="17" t="s">
        <v>176</v>
      </c>
      <c r="BE259" s="144">
        <f t="shared" si="34"/>
        <v>0</v>
      </c>
      <c r="BF259" s="144">
        <f t="shared" si="35"/>
        <v>0</v>
      </c>
      <c r="BG259" s="144">
        <f t="shared" si="36"/>
        <v>0</v>
      </c>
      <c r="BH259" s="144">
        <f t="shared" si="37"/>
        <v>0</v>
      </c>
      <c r="BI259" s="144">
        <f t="shared" si="38"/>
        <v>0</v>
      </c>
      <c r="BJ259" s="17" t="s">
        <v>86</v>
      </c>
      <c r="BK259" s="144">
        <f t="shared" si="39"/>
        <v>0</v>
      </c>
      <c r="BL259" s="17" t="s">
        <v>319</v>
      </c>
      <c r="BM259" s="143" t="s">
        <v>7537</v>
      </c>
    </row>
    <row r="260" spans="2:65" s="1" customFormat="1" ht="49.15" customHeight="1">
      <c r="B260" s="32"/>
      <c r="C260" s="132" t="s">
        <v>815</v>
      </c>
      <c r="D260" s="132" t="s">
        <v>178</v>
      </c>
      <c r="E260" s="133" t="s">
        <v>7538</v>
      </c>
      <c r="F260" s="134" t="s">
        <v>7539</v>
      </c>
      <c r="G260" s="135" t="s">
        <v>355</v>
      </c>
      <c r="H260" s="136">
        <v>1</v>
      </c>
      <c r="I260" s="137"/>
      <c r="J260" s="138">
        <f t="shared" si="30"/>
        <v>0</v>
      </c>
      <c r="K260" s="134" t="s">
        <v>7430</v>
      </c>
      <c r="L260" s="32"/>
      <c r="M260" s="139" t="s">
        <v>1</v>
      </c>
      <c r="N260" s="140" t="s">
        <v>43</v>
      </c>
      <c r="P260" s="141">
        <f t="shared" si="31"/>
        <v>0</v>
      </c>
      <c r="Q260" s="141">
        <v>1.1199999999999999E-3</v>
      </c>
      <c r="R260" s="141">
        <f t="shared" si="32"/>
        <v>1.1199999999999999E-3</v>
      </c>
      <c r="S260" s="141">
        <v>0</v>
      </c>
      <c r="T260" s="142">
        <f t="shared" si="33"/>
        <v>0</v>
      </c>
      <c r="AR260" s="143" t="s">
        <v>319</v>
      </c>
      <c r="AT260" s="143" t="s">
        <v>178</v>
      </c>
      <c r="AU260" s="143" t="s">
        <v>88</v>
      </c>
      <c r="AY260" s="17" t="s">
        <v>176</v>
      </c>
      <c r="BE260" s="144">
        <f t="shared" si="34"/>
        <v>0</v>
      </c>
      <c r="BF260" s="144">
        <f t="shared" si="35"/>
        <v>0</v>
      </c>
      <c r="BG260" s="144">
        <f t="shared" si="36"/>
        <v>0</v>
      </c>
      <c r="BH260" s="144">
        <f t="shared" si="37"/>
        <v>0</v>
      </c>
      <c r="BI260" s="144">
        <f t="shared" si="38"/>
        <v>0</v>
      </c>
      <c r="BJ260" s="17" t="s">
        <v>86</v>
      </c>
      <c r="BK260" s="144">
        <f t="shared" si="39"/>
        <v>0</v>
      </c>
      <c r="BL260" s="17" t="s">
        <v>319</v>
      </c>
      <c r="BM260" s="143" t="s">
        <v>7540</v>
      </c>
    </row>
    <row r="261" spans="2:65" s="1" customFormat="1" ht="37.9" customHeight="1">
      <c r="B261" s="32"/>
      <c r="C261" s="132" t="s">
        <v>825</v>
      </c>
      <c r="D261" s="132" t="s">
        <v>178</v>
      </c>
      <c r="E261" s="133" t="s">
        <v>7541</v>
      </c>
      <c r="F261" s="134" t="s">
        <v>7542</v>
      </c>
      <c r="G261" s="135" t="s">
        <v>355</v>
      </c>
      <c r="H261" s="136">
        <v>1</v>
      </c>
      <c r="I261" s="137"/>
      <c r="J261" s="138">
        <f t="shared" si="30"/>
        <v>0</v>
      </c>
      <c r="K261" s="134" t="s">
        <v>7430</v>
      </c>
      <c r="L261" s="32"/>
      <c r="M261" s="139" t="s">
        <v>1</v>
      </c>
      <c r="N261" s="140" t="s">
        <v>43</v>
      </c>
      <c r="P261" s="141">
        <f t="shared" si="31"/>
        <v>0</v>
      </c>
      <c r="Q261" s="141">
        <v>1.1199999999999999E-3</v>
      </c>
      <c r="R261" s="141">
        <f t="shared" si="32"/>
        <v>1.1199999999999999E-3</v>
      </c>
      <c r="S261" s="141">
        <v>0</v>
      </c>
      <c r="T261" s="142">
        <f t="shared" si="33"/>
        <v>0</v>
      </c>
      <c r="AR261" s="143" t="s">
        <v>319</v>
      </c>
      <c r="AT261" s="143" t="s">
        <v>178</v>
      </c>
      <c r="AU261" s="143" t="s">
        <v>88</v>
      </c>
      <c r="AY261" s="17" t="s">
        <v>176</v>
      </c>
      <c r="BE261" s="144">
        <f t="shared" si="34"/>
        <v>0</v>
      </c>
      <c r="BF261" s="144">
        <f t="shared" si="35"/>
        <v>0</v>
      </c>
      <c r="BG261" s="144">
        <f t="shared" si="36"/>
        <v>0</v>
      </c>
      <c r="BH261" s="144">
        <f t="shared" si="37"/>
        <v>0</v>
      </c>
      <c r="BI261" s="144">
        <f t="shared" si="38"/>
        <v>0</v>
      </c>
      <c r="BJ261" s="17" t="s">
        <v>86</v>
      </c>
      <c r="BK261" s="144">
        <f t="shared" si="39"/>
        <v>0</v>
      </c>
      <c r="BL261" s="17" t="s">
        <v>319</v>
      </c>
      <c r="BM261" s="143" t="s">
        <v>7543</v>
      </c>
    </row>
    <row r="262" spans="2:65" s="1" customFormat="1" ht="24.2" customHeight="1">
      <c r="B262" s="32"/>
      <c r="C262" s="132" t="s">
        <v>830</v>
      </c>
      <c r="D262" s="132" t="s">
        <v>178</v>
      </c>
      <c r="E262" s="133" t="s">
        <v>7544</v>
      </c>
      <c r="F262" s="134" t="s">
        <v>7545</v>
      </c>
      <c r="G262" s="135" t="s">
        <v>355</v>
      </c>
      <c r="H262" s="136">
        <v>1</v>
      </c>
      <c r="I262" s="137"/>
      <c r="J262" s="138">
        <f t="shared" si="30"/>
        <v>0</v>
      </c>
      <c r="K262" s="134" t="s">
        <v>7430</v>
      </c>
      <c r="L262" s="32"/>
      <c r="M262" s="139" t="s">
        <v>1</v>
      </c>
      <c r="N262" s="140" t="s">
        <v>43</v>
      </c>
      <c r="P262" s="141">
        <f t="shared" si="31"/>
        <v>0</v>
      </c>
      <c r="Q262" s="141">
        <v>1.1199999999999999E-3</v>
      </c>
      <c r="R262" s="141">
        <f t="shared" si="32"/>
        <v>1.1199999999999999E-3</v>
      </c>
      <c r="S262" s="141">
        <v>0</v>
      </c>
      <c r="T262" s="142">
        <f t="shared" si="33"/>
        <v>0</v>
      </c>
      <c r="AR262" s="143" t="s">
        <v>319</v>
      </c>
      <c r="AT262" s="143" t="s">
        <v>178</v>
      </c>
      <c r="AU262" s="143" t="s">
        <v>88</v>
      </c>
      <c r="AY262" s="17" t="s">
        <v>176</v>
      </c>
      <c r="BE262" s="144">
        <f t="shared" si="34"/>
        <v>0</v>
      </c>
      <c r="BF262" s="144">
        <f t="shared" si="35"/>
        <v>0</v>
      </c>
      <c r="BG262" s="144">
        <f t="shared" si="36"/>
        <v>0</v>
      </c>
      <c r="BH262" s="144">
        <f t="shared" si="37"/>
        <v>0</v>
      </c>
      <c r="BI262" s="144">
        <f t="shared" si="38"/>
        <v>0</v>
      </c>
      <c r="BJ262" s="17" t="s">
        <v>86</v>
      </c>
      <c r="BK262" s="144">
        <f t="shared" si="39"/>
        <v>0</v>
      </c>
      <c r="BL262" s="17" t="s">
        <v>319</v>
      </c>
      <c r="BM262" s="143" t="s">
        <v>7546</v>
      </c>
    </row>
    <row r="263" spans="2:65" s="1" customFormat="1" ht="37.9" customHeight="1">
      <c r="B263" s="32"/>
      <c r="C263" s="132" t="s">
        <v>834</v>
      </c>
      <c r="D263" s="132" t="s">
        <v>178</v>
      </c>
      <c r="E263" s="133" t="s">
        <v>7547</v>
      </c>
      <c r="F263" s="134" t="s">
        <v>7548</v>
      </c>
      <c r="G263" s="135" t="s">
        <v>355</v>
      </c>
      <c r="H263" s="136">
        <v>10</v>
      </c>
      <c r="I263" s="137"/>
      <c r="J263" s="138">
        <f t="shared" si="30"/>
        <v>0</v>
      </c>
      <c r="K263" s="134" t="s">
        <v>182</v>
      </c>
      <c r="L263" s="32"/>
      <c r="M263" s="139" t="s">
        <v>1</v>
      </c>
      <c r="N263" s="140" t="s">
        <v>43</v>
      </c>
      <c r="P263" s="141">
        <f t="shared" si="31"/>
        <v>0</v>
      </c>
      <c r="Q263" s="141">
        <v>1.1199999999999999E-3</v>
      </c>
      <c r="R263" s="141">
        <f t="shared" si="32"/>
        <v>1.1199999999999998E-2</v>
      </c>
      <c r="S263" s="141">
        <v>0</v>
      </c>
      <c r="T263" s="142">
        <f t="shared" si="33"/>
        <v>0</v>
      </c>
      <c r="AR263" s="143" t="s">
        <v>319</v>
      </c>
      <c r="AT263" s="143" t="s">
        <v>178</v>
      </c>
      <c r="AU263" s="143" t="s">
        <v>88</v>
      </c>
      <c r="AY263" s="17" t="s">
        <v>176</v>
      </c>
      <c r="BE263" s="144">
        <f t="shared" si="34"/>
        <v>0</v>
      </c>
      <c r="BF263" s="144">
        <f t="shared" si="35"/>
        <v>0</v>
      </c>
      <c r="BG263" s="144">
        <f t="shared" si="36"/>
        <v>0</v>
      </c>
      <c r="BH263" s="144">
        <f t="shared" si="37"/>
        <v>0</v>
      </c>
      <c r="BI263" s="144">
        <f t="shared" si="38"/>
        <v>0</v>
      </c>
      <c r="BJ263" s="17" t="s">
        <v>86</v>
      </c>
      <c r="BK263" s="144">
        <f t="shared" si="39"/>
        <v>0</v>
      </c>
      <c r="BL263" s="17" t="s">
        <v>319</v>
      </c>
      <c r="BM263" s="143" t="s">
        <v>7549</v>
      </c>
    </row>
    <row r="264" spans="2:65" s="1" customFormat="1" ht="37.9" customHeight="1">
      <c r="B264" s="32"/>
      <c r="C264" s="132" t="s">
        <v>838</v>
      </c>
      <c r="D264" s="132" t="s">
        <v>178</v>
      </c>
      <c r="E264" s="133" t="s">
        <v>7550</v>
      </c>
      <c r="F264" s="134" t="s">
        <v>7551</v>
      </c>
      <c r="G264" s="135" t="s">
        <v>355</v>
      </c>
      <c r="H264" s="136">
        <v>19</v>
      </c>
      <c r="I264" s="137"/>
      <c r="J264" s="138">
        <f t="shared" si="30"/>
        <v>0</v>
      </c>
      <c r="K264" s="134" t="s">
        <v>7430</v>
      </c>
      <c r="L264" s="32"/>
      <c r="M264" s="139" t="s">
        <v>1</v>
      </c>
      <c r="N264" s="140" t="s">
        <v>43</v>
      </c>
      <c r="P264" s="141">
        <f t="shared" si="31"/>
        <v>0</v>
      </c>
      <c r="Q264" s="141">
        <v>2.1900000000000001E-3</v>
      </c>
      <c r="R264" s="141">
        <f t="shared" si="32"/>
        <v>4.1610000000000001E-2</v>
      </c>
      <c r="S264" s="141">
        <v>0</v>
      </c>
      <c r="T264" s="142">
        <f t="shared" si="33"/>
        <v>0</v>
      </c>
      <c r="AR264" s="143" t="s">
        <v>319</v>
      </c>
      <c r="AT264" s="143" t="s">
        <v>178</v>
      </c>
      <c r="AU264" s="143" t="s">
        <v>88</v>
      </c>
      <c r="AY264" s="17" t="s">
        <v>176</v>
      </c>
      <c r="BE264" s="144">
        <f t="shared" si="34"/>
        <v>0</v>
      </c>
      <c r="BF264" s="144">
        <f t="shared" si="35"/>
        <v>0</v>
      </c>
      <c r="BG264" s="144">
        <f t="shared" si="36"/>
        <v>0</v>
      </c>
      <c r="BH264" s="144">
        <f t="shared" si="37"/>
        <v>0</v>
      </c>
      <c r="BI264" s="144">
        <f t="shared" si="38"/>
        <v>0</v>
      </c>
      <c r="BJ264" s="17" t="s">
        <v>86</v>
      </c>
      <c r="BK264" s="144">
        <f t="shared" si="39"/>
        <v>0</v>
      </c>
      <c r="BL264" s="17" t="s">
        <v>319</v>
      </c>
      <c r="BM264" s="143" t="s">
        <v>7552</v>
      </c>
    </row>
    <row r="265" spans="2:65" s="1" customFormat="1" ht="24.2" customHeight="1">
      <c r="B265" s="32"/>
      <c r="C265" s="132" t="s">
        <v>844</v>
      </c>
      <c r="D265" s="132" t="s">
        <v>178</v>
      </c>
      <c r="E265" s="133" t="s">
        <v>7553</v>
      </c>
      <c r="F265" s="134" t="s">
        <v>7554</v>
      </c>
      <c r="G265" s="135" t="s">
        <v>355</v>
      </c>
      <c r="H265" s="136">
        <v>1</v>
      </c>
      <c r="I265" s="137"/>
      <c r="J265" s="138">
        <f t="shared" si="30"/>
        <v>0</v>
      </c>
      <c r="K265" s="134" t="s">
        <v>7430</v>
      </c>
      <c r="L265" s="32"/>
      <c r="M265" s="139" t="s">
        <v>1</v>
      </c>
      <c r="N265" s="140" t="s">
        <v>43</v>
      </c>
      <c r="P265" s="141">
        <f t="shared" si="31"/>
        <v>0</v>
      </c>
      <c r="Q265" s="141">
        <v>2.0500000000000002E-3</v>
      </c>
      <c r="R265" s="141">
        <f t="shared" si="32"/>
        <v>2.0500000000000002E-3</v>
      </c>
      <c r="S265" s="141">
        <v>0</v>
      </c>
      <c r="T265" s="142">
        <f t="shared" si="33"/>
        <v>0</v>
      </c>
      <c r="AR265" s="143" t="s">
        <v>319</v>
      </c>
      <c r="AT265" s="143" t="s">
        <v>178</v>
      </c>
      <c r="AU265" s="143" t="s">
        <v>88</v>
      </c>
      <c r="AY265" s="17" t="s">
        <v>176</v>
      </c>
      <c r="BE265" s="144">
        <f t="shared" si="34"/>
        <v>0</v>
      </c>
      <c r="BF265" s="144">
        <f t="shared" si="35"/>
        <v>0</v>
      </c>
      <c r="BG265" s="144">
        <f t="shared" si="36"/>
        <v>0</v>
      </c>
      <c r="BH265" s="144">
        <f t="shared" si="37"/>
        <v>0</v>
      </c>
      <c r="BI265" s="144">
        <f t="shared" si="38"/>
        <v>0</v>
      </c>
      <c r="BJ265" s="17" t="s">
        <v>86</v>
      </c>
      <c r="BK265" s="144">
        <f t="shared" si="39"/>
        <v>0</v>
      </c>
      <c r="BL265" s="17" t="s">
        <v>319</v>
      </c>
      <c r="BM265" s="143" t="s">
        <v>7555</v>
      </c>
    </row>
    <row r="266" spans="2:65" s="1" customFormat="1" ht="16.5" customHeight="1">
      <c r="B266" s="32"/>
      <c r="C266" s="132" t="s">
        <v>848</v>
      </c>
      <c r="D266" s="132" t="s">
        <v>178</v>
      </c>
      <c r="E266" s="133" t="s">
        <v>7556</v>
      </c>
      <c r="F266" s="134" t="s">
        <v>7557</v>
      </c>
      <c r="G266" s="135" t="s">
        <v>355</v>
      </c>
      <c r="H266" s="136">
        <v>1</v>
      </c>
      <c r="I266" s="137"/>
      <c r="J266" s="138">
        <f t="shared" si="30"/>
        <v>0</v>
      </c>
      <c r="K266" s="134" t="s">
        <v>182</v>
      </c>
      <c r="L266" s="32"/>
      <c r="M266" s="139" t="s">
        <v>1</v>
      </c>
      <c r="N266" s="140" t="s">
        <v>43</v>
      </c>
      <c r="P266" s="141">
        <f t="shared" si="31"/>
        <v>0</v>
      </c>
      <c r="Q266" s="141">
        <v>1.6000000000000001E-4</v>
      </c>
      <c r="R266" s="141">
        <f t="shared" si="32"/>
        <v>1.6000000000000001E-4</v>
      </c>
      <c r="S266" s="141">
        <v>0</v>
      </c>
      <c r="T266" s="142">
        <f t="shared" si="33"/>
        <v>0</v>
      </c>
      <c r="AR266" s="143" t="s">
        <v>319</v>
      </c>
      <c r="AT266" s="143" t="s">
        <v>178</v>
      </c>
      <c r="AU266" s="143" t="s">
        <v>88</v>
      </c>
      <c r="AY266" s="17" t="s">
        <v>176</v>
      </c>
      <c r="BE266" s="144">
        <f t="shared" si="34"/>
        <v>0</v>
      </c>
      <c r="BF266" s="144">
        <f t="shared" si="35"/>
        <v>0</v>
      </c>
      <c r="BG266" s="144">
        <f t="shared" si="36"/>
        <v>0</v>
      </c>
      <c r="BH266" s="144">
        <f t="shared" si="37"/>
        <v>0</v>
      </c>
      <c r="BI266" s="144">
        <f t="shared" si="38"/>
        <v>0</v>
      </c>
      <c r="BJ266" s="17" t="s">
        <v>86</v>
      </c>
      <c r="BK266" s="144">
        <f t="shared" si="39"/>
        <v>0</v>
      </c>
      <c r="BL266" s="17" t="s">
        <v>319</v>
      </c>
      <c r="BM266" s="143" t="s">
        <v>7558</v>
      </c>
    </row>
    <row r="267" spans="2:65" s="1" customFormat="1" ht="16.5" customHeight="1">
      <c r="B267" s="32"/>
      <c r="C267" s="132" t="s">
        <v>852</v>
      </c>
      <c r="D267" s="132" t="s">
        <v>178</v>
      </c>
      <c r="E267" s="133" t="s">
        <v>7559</v>
      </c>
      <c r="F267" s="134" t="s">
        <v>7560</v>
      </c>
      <c r="G267" s="135" t="s">
        <v>355</v>
      </c>
      <c r="H267" s="136">
        <v>6</v>
      </c>
      <c r="I267" s="137"/>
      <c r="J267" s="138">
        <f t="shared" si="30"/>
        <v>0</v>
      </c>
      <c r="K267" s="134" t="s">
        <v>182</v>
      </c>
      <c r="L267" s="32"/>
      <c r="M267" s="139" t="s">
        <v>1</v>
      </c>
      <c r="N267" s="140" t="s">
        <v>43</v>
      </c>
      <c r="P267" s="141">
        <f t="shared" si="31"/>
        <v>0</v>
      </c>
      <c r="Q267" s="141">
        <v>2.9E-4</v>
      </c>
      <c r="R267" s="141">
        <f t="shared" si="32"/>
        <v>1.74E-3</v>
      </c>
      <c r="S267" s="141">
        <v>0</v>
      </c>
      <c r="T267" s="142">
        <f t="shared" si="33"/>
        <v>0</v>
      </c>
      <c r="AR267" s="143" t="s">
        <v>319</v>
      </c>
      <c r="AT267" s="143" t="s">
        <v>178</v>
      </c>
      <c r="AU267" s="143" t="s">
        <v>88</v>
      </c>
      <c r="AY267" s="17" t="s">
        <v>176</v>
      </c>
      <c r="BE267" s="144">
        <f t="shared" si="34"/>
        <v>0</v>
      </c>
      <c r="BF267" s="144">
        <f t="shared" si="35"/>
        <v>0</v>
      </c>
      <c r="BG267" s="144">
        <f t="shared" si="36"/>
        <v>0</v>
      </c>
      <c r="BH267" s="144">
        <f t="shared" si="37"/>
        <v>0</v>
      </c>
      <c r="BI267" s="144">
        <f t="shared" si="38"/>
        <v>0</v>
      </c>
      <c r="BJ267" s="17" t="s">
        <v>86</v>
      </c>
      <c r="BK267" s="144">
        <f t="shared" si="39"/>
        <v>0</v>
      </c>
      <c r="BL267" s="17" t="s">
        <v>319</v>
      </c>
      <c r="BM267" s="143" t="s">
        <v>7561</v>
      </c>
    </row>
    <row r="268" spans="2:65" s="1" customFormat="1" ht="24.2" customHeight="1">
      <c r="B268" s="32"/>
      <c r="C268" s="132" t="s">
        <v>856</v>
      </c>
      <c r="D268" s="132" t="s">
        <v>178</v>
      </c>
      <c r="E268" s="133" t="s">
        <v>7562</v>
      </c>
      <c r="F268" s="134" t="s">
        <v>7563</v>
      </c>
      <c r="G268" s="135" t="s">
        <v>355</v>
      </c>
      <c r="H268" s="136">
        <v>1</v>
      </c>
      <c r="I268" s="137"/>
      <c r="J268" s="138">
        <f t="shared" si="30"/>
        <v>0</v>
      </c>
      <c r="K268" s="134" t="s">
        <v>182</v>
      </c>
      <c r="L268" s="32"/>
      <c r="M268" s="139" t="s">
        <v>1</v>
      </c>
      <c r="N268" s="140" t="s">
        <v>43</v>
      </c>
      <c r="P268" s="141">
        <f t="shared" si="31"/>
        <v>0</v>
      </c>
      <c r="Q268" s="141">
        <v>6.9999999999999994E-5</v>
      </c>
      <c r="R268" s="141">
        <f t="shared" si="32"/>
        <v>6.9999999999999994E-5</v>
      </c>
      <c r="S268" s="141">
        <v>0</v>
      </c>
      <c r="T268" s="142">
        <f t="shared" si="33"/>
        <v>0</v>
      </c>
      <c r="AR268" s="143" t="s">
        <v>319</v>
      </c>
      <c r="AT268" s="143" t="s">
        <v>178</v>
      </c>
      <c r="AU268" s="143" t="s">
        <v>88</v>
      </c>
      <c r="AY268" s="17" t="s">
        <v>176</v>
      </c>
      <c r="BE268" s="144">
        <f t="shared" si="34"/>
        <v>0</v>
      </c>
      <c r="BF268" s="144">
        <f t="shared" si="35"/>
        <v>0</v>
      </c>
      <c r="BG268" s="144">
        <f t="shared" si="36"/>
        <v>0</v>
      </c>
      <c r="BH268" s="144">
        <f t="shared" si="37"/>
        <v>0</v>
      </c>
      <c r="BI268" s="144">
        <f t="shared" si="38"/>
        <v>0</v>
      </c>
      <c r="BJ268" s="17" t="s">
        <v>86</v>
      </c>
      <c r="BK268" s="144">
        <f t="shared" si="39"/>
        <v>0</v>
      </c>
      <c r="BL268" s="17" t="s">
        <v>319</v>
      </c>
      <c r="BM268" s="143" t="s">
        <v>7564</v>
      </c>
    </row>
    <row r="269" spans="2:65" s="1" customFormat="1" ht="21.75" customHeight="1">
      <c r="B269" s="32"/>
      <c r="C269" s="132" t="s">
        <v>860</v>
      </c>
      <c r="D269" s="132" t="s">
        <v>178</v>
      </c>
      <c r="E269" s="133" t="s">
        <v>7565</v>
      </c>
      <c r="F269" s="134" t="s">
        <v>7566</v>
      </c>
      <c r="G269" s="135" t="s">
        <v>298</v>
      </c>
      <c r="H269" s="136">
        <v>1883</v>
      </c>
      <c r="I269" s="137"/>
      <c r="J269" s="138">
        <f t="shared" si="30"/>
        <v>0</v>
      </c>
      <c r="K269" s="134" t="s">
        <v>182</v>
      </c>
      <c r="L269" s="32"/>
      <c r="M269" s="139" t="s">
        <v>1</v>
      </c>
      <c r="N269" s="140" t="s">
        <v>43</v>
      </c>
      <c r="P269" s="141">
        <f t="shared" si="31"/>
        <v>0</v>
      </c>
      <c r="Q269" s="141">
        <v>0</v>
      </c>
      <c r="R269" s="141">
        <f t="shared" si="32"/>
        <v>0</v>
      </c>
      <c r="S269" s="141">
        <v>0</v>
      </c>
      <c r="T269" s="142">
        <f t="shared" si="33"/>
        <v>0</v>
      </c>
      <c r="AR269" s="143" t="s">
        <v>319</v>
      </c>
      <c r="AT269" s="143" t="s">
        <v>178</v>
      </c>
      <c r="AU269" s="143" t="s">
        <v>88</v>
      </c>
      <c r="AY269" s="17" t="s">
        <v>176</v>
      </c>
      <c r="BE269" s="144">
        <f t="shared" si="34"/>
        <v>0</v>
      </c>
      <c r="BF269" s="144">
        <f t="shared" si="35"/>
        <v>0</v>
      </c>
      <c r="BG269" s="144">
        <f t="shared" si="36"/>
        <v>0</v>
      </c>
      <c r="BH269" s="144">
        <f t="shared" si="37"/>
        <v>0</v>
      </c>
      <c r="BI269" s="144">
        <f t="shared" si="38"/>
        <v>0</v>
      </c>
      <c r="BJ269" s="17" t="s">
        <v>86</v>
      </c>
      <c r="BK269" s="144">
        <f t="shared" si="39"/>
        <v>0</v>
      </c>
      <c r="BL269" s="17" t="s">
        <v>319</v>
      </c>
      <c r="BM269" s="143" t="s">
        <v>7567</v>
      </c>
    </row>
    <row r="270" spans="2:65" s="12" customFormat="1" ht="22.5">
      <c r="B270" s="145"/>
      <c r="D270" s="146" t="s">
        <v>185</v>
      </c>
      <c r="E270" s="147" t="s">
        <v>1</v>
      </c>
      <c r="F270" s="148" t="s">
        <v>7568</v>
      </c>
      <c r="H270" s="149">
        <v>1883</v>
      </c>
      <c r="I270" s="150"/>
      <c r="L270" s="145"/>
      <c r="M270" s="151"/>
      <c r="T270" s="152"/>
      <c r="AT270" s="147" t="s">
        <v>185</v>
      </c>
      <c r="AU270" s="147" t="s">
        <v>88</v>
      </c>
      <c r="AV270" s="12" t="s">
        <v>88</v>
      </c>
      <c r="AW270" s="12" t="s">
        <v>33</v>
      </c>
      <c r="AX270" s="12" t="s">
        <v>86</v>
      </c>
      <c r="AY270" s="147" t="s">
        <v>176</v>
      </c>
    </row>
    <row r="271" spans="2:65" s="1" customFormat="1" ht="24.2" customHeight="1">
      <c r="B271" s="32"/>
      <c r="C271" s="132" t="s">
        <v>870</v>
      </c>
      <c r="D271" s="132" t="s">
        <v>178</v>
      </c>
      <c r="E271" s="133" t="s">
        <v>7569</v>
      </c>
      <c r="F271" s="134" t="s">
        <v>7570</v>
      </c>
      <c r="G271" s="135" t="s">
        <v>298</v>
      </c>
      <c r="H271" s="136">
        <v>123</v>
      </c>
      <c r="I271" s="137"/>
      <c r="J271" s="138">
        <f>ROUND(I271*H271,2)</f>
        <v>0</v>
      </c>
      <c r="K271" s="134" t="s">
        <v>182</v>
      </c>
      <c r="L271" s="32"/>
      <c r="M271" s="139" t="s">
        <v>1</v>
      </c>
      <c r="N271" s="140" t="s">
        <v>43</v>
      </c>
      <c r="P271" s="141">
        <f>O271*H271</f>
        <v>0</v>
      </c>
      <c r="Q271" s="141">
        <v>0</v>
      </c>
      <c r="R271" s="141">
        <f>Q271*H271</f>
        <v>0</v>
      </c>
      <c r="S271" s="141">
        <v>0</v>
      </c>
      <c r="T271" s="142">
        <f>S271*H271</f>
        <v>0</v>
      </c>
      <c r="AR271" s="143" t="s">
        <v>319</v>
      </c>
      <c r="AT271" s="143" t="s">
        <v>178</v>
      </c>
      <c r="AU271" s="143" t="s">
        <v>88</v>
      </c>
      <c r="AY271" s="17" t="s">
        <v>176</v>
      </c>
      <c r="BE271" s="144">
        <f>IF(N271="základní",J271,0)</f>
        <v>0</v>
      </c>
      <c r="BF271" s="144">
        <f>IF(N271="snížená",J271,0)</f>
        <v>0</v>
      </c>
      <c r="BG271" s="144">
        <f>IF(N271="zákl. přenesená",J271,0)</f>
        <v>0</v>
      </c>
      <c r="BH271" s="144">
        <f>IF(N271="sníž. přenesená",J271,0)</f>
        <v>0</v>
      </c>
      <c r="BI271" s="144">
        <f>IF(N271="nulová",J271,0)</f>
        <v>0</v>
      </c>
      <c r="BJ271" s="17" t="s">
        <v>86</v>
      </c>
      <c r="BK271" s="144">
        <f>ROUND(I271*H271,2)</f>
        <v>0</v>
      </c>
      <c r="BL271" s="17" t="s">
        <v>319</v>
      </c>
      <c r="BM271" s="143" t="s">
        <v>7571</v>
      </c>
    </row>
    <row r="272" spans="2:65" s="12" customFormat="1" ht="11.25">
      <c r="B272" s="145"/>
      <c r="D272" s="146" t="s">
        <v>185</v>
      </c>
      <c r="E272" s="147" t="s">
        <v>1</v>
      </c>
      <c r="F272" s="148" t="s">
        <v>7572</v>
      </c>
      <c r="H272" s="149">
        <v>123</v>
      </c>
      <c r="I272" s="150"/>
      <c r="L272" s="145"/>
      <c r="M272" s="151"/>
      <c r="T272" s="152"/>
      <c r="AT272" s="147" t="s">
        <v>185</v>
      </c>
      <c r="AU272" s="147" t="s">
        <v>88</v>
      </c>
      <c r="AV272" s="12" t="s">
        <v>88</v>
      </c>
      <c r="AW272" s="12" t="s">
        <v>33</v>
      </c>
      <c r="AX272" s="12" t="s">
        <v>86</v>
      </c>
      <c r="AY272" s="147" t="s">
        <v>176</v>
      </c>
    </row>
    <row r="273" spans="2:65" s="1" customFormat="1" ht="24.2" customHeight="1">
      <c r="B273" s="32"/>
      <c r="C273" s="132" t="s">
        <v>924</v>
      </c>
      <c r="D273" s="132" t="s">
        <v>178</v>
      </c>
      <c r="E273" s="133" t="s">
        <v>7573</v>
      </c>
      <c r="F273" s="134" t="s">
        <v>7574</v>
      </c>
      <c r="G273" s="135" t="s">
        <v>2975</v>
      </c>
      <c r="H273" s="186"/>
      <c r="I273" s="137"/>
      <c r="J273" s="138">
        <f>ROUND(I273*H273,2)</f>
        <v>0</v>
      </c>
      <c r="K273" s="134" t="s">
        <v>1</v>
      </c>
      <c r="L273" s="32"/>
      <c r="M273" s="139" t="s">
        <v>1</v>
      </c>
      <c r="N273" s="140" t="s">
        <v>43</v>
      </c>
      <c r="P273" s="141">
        <f>O273*H273</f>
        <v>0</v>
      </c>
      <c r="Q273" s="141">
        <v>0</v>
      </c>
      <c r="R273" s="141">
        <f>Q273*H273</f>
        <v>0</v>
      </c>
      <c r="S273" s="141">
        <v>0</v>
      </c>
      <c r="T273" s="142">
        <f>S273*H273</f>
        <v>0</v>
      </c>
      <c r="AR273" s="143" t="s">
        <v>319</v>
      </c>
      <c r="AT273" s="143" t="s">
        <v>178</v>
      </c>
      <c r="AU273" s="143" t="s">
        <v>88</v>
      </c>
      <c r="AY273" s="17" t="s">
        <v>176</v>
      </c>
      <c r="BE273" s="144">
        <f>IF(N273="základní",J273,0)</f>
        <v>0</v>
      </c>
      <c r="BF273" s="144">
        <f>IF(N273="snížená",J273,0)</f>
        <v>0</v>
      </c>
      <c r="BG273" s="144">
        <f>IF(N273="zákl. přenesená",J273,0)</f>
        <v>0</v>
      </c>
      <c r="BH273" s="144">
        <f>IF(N273="sníž. přenesená",J273,0)</f>
        <v>0</v>
      </c>
      <c r="BI273" s="144">
        <f>IF(N273="nulová",J273,0)</f>
        <v>0</v>
      </c>
      <c r="BJ273" s="17" t="s">
        <v>86</v>
      </c>
      <c r="BK273" s="144">
        <f>ROUND(I273*H273,2)</f>
        <v>0</v>
      </c>
      <c r="BL273" s="17" t="s">
        <v>319</v>
      </c>
      <c r="BM273" s="143" t="s">
        <v>7575</v>
      </c>
    </row>
    <row r="274" spans="2:65" s="1" customFormat="1" ht="24.2" customHeight="1">
      <c r="B274" s="32"/>
      <c r="C274" s="132" t="s">
        <v>953</v>
      </c>
      <c r="D274" s="132" t="s">
        <v>178</v>
      </c>
      <c r="E274" s="133" t="s">
        <v>7576</v>
      </c>
      <c r="F274" s="134" t="s">
        <v>7577</v>
      </c>
      <c r="G274" s="135" t="s">
        <v>2975</v>
      </c>
      <c r="H274" s="186"/>
      <c r="I274" s="137"/>
      <c r="J274" s="138">
        <f>ROUND(I274*H274,2)</f>
        <v>0</v>
      </c>
      <c r="K274" s="134" t="s">
        <v>1</v>
      </c>
      <c r="L274" s="32"/>
      <c r="M274" s="139" t="s">
        <v>1</v>
      </c>
      <c r="N274" s="140" t="s">
        <v>43</v>
      </c>
      <c r="P274" s="141">
        <f>O274*H274</f>
        <v>0</v>
      </c>
      <c r="Q274" s="141">
        <v>0</v>
      </c>
      <c r="R274" s="141">
        <f>Q274*H274</f>
        <v>0</v>
      </c>
      <c r="S274" s="141">
        <v>0</v>
      </c>
      <c r="T274" s="142">
        <f>S274*H274</f>
        <v>0</v>
      </c>
      <c r="AR274" s="143" t="s">
        <v>319</v>
      </c>
      <c r="AT274" s="143" t="s">
        <v>178</v>
      </c>
      <c r="AU274" s="143" t="s">
        <v>88</v>
      </c>
      <c r="AY274" s="17" t="s">
        <v>176</v>
      </c>
      <c r="BE274" s="144">
        <f>IF(N274="základní",J274,0)</f>
        <v>0</v>
      </c>
      <c r="BF274" s="144">
        <f>IF(N274="snížená",J274,0)</f>
        <v>0</v>
      </c>
      <c r="BG274" s="144">
        <f>IF(N274="zákl. přenesená",J274,0)</f>
        <v>0</v>
      </c>
      <c r="BH274" s="144">
        <f>IF(N274="sníž. přenesená",J274,0)</f>
        <v>0</v>
      </c>
      <c r="BI274" s="144">
        <f>IF(N274="nulová",J274,0)</f>
        <v>0</v>
      </c>
      <c r="BJ274" s="17" t="s">
        <v>86</v>
      </c>
      <c r="BK274" s="144">
        <f>ROUND(I274*H274,2)</f>
        <v>0</v>
      </c>
      <c r="BL274" s="17" t="s">
        <v>319</v>
      </c>
      <c r="BM274" s="143" t="s">
        <v>7578</v>
      </c>
    </row>
    <row r="275" spans="2:65" s="11" customFormat="1" ht="22.9" customHeight="1">
      <c r="B275" s="120"/>
      <c r="D275" s="121" t="s">
        <v>77</v>
      </c>
      <c r="E275" s="130" t="s">
        <v>7579</v>
      </c>
      <c r="F275" s="130" t="s">
        <v>7580</v>
      </c>
      <c r="I275" s="123"/>
      <c r="J275" s="131">
        <f>BK275</f>
        <v>0</v>
      </c>
      <c r="L275" s="120"/>
      <c r="M275" s="125"/>
      <c r="P275" s="126">
        <f>SUM(P276:P373)</f>
        <v>0</v>
      </c>
      <c r="R275" s="126">
        <f>SUM(R276:R373)</f>
        <v>6.9765199999999998</v>
      </c>
      <c r="T275" s="127">
        <f>SUM(T276:T373)</f>
        <v>0</v>
      </c>
      <c r="AR275" s="121" t="s">
        <v>88</v>
      </c>
      <c r="AT275" s="128" t="s">
        <v>77</v>
      </c>
      <c r="AU275" s="128" t="s">
        <v>86</v>
      </c>
      <c r="AY275" s="121" t="s">
        <v>176</v>
      </c>
      <c r="BK275" s="129">
        <f>SUM(BK276:BK373)</f>
        <v>0</v>
      </c>
    </row>
    <row r="276" spans="2:65" s="1" customFormat="1" ht="33" customHeight="1">
      <c r="B276" s="32"/>
      <c r="C276" s="132" t="s">
        <v>986</v>
      </c>
      <c r="D276" s="132" t="s">
        <v>178</v>
      </c>
      <c r="E276" s="133" t="s">
        <v>7581</v>
      </c>
      <c r="F276" s="134" t="s">
        <v>7582</v>
      </c>
      <c r="G276" s="135" t="s">
        <v>298</v>
      </c>
      <c r="H276" s="136">
        <v>13</v>
      </c>
      <c r="I276" s="137"/>
      <c r="J276" s="138">
        <f>ROUND(I276*H276,2)</f>
        <v>0</v>
      </c>
      <c r="K276" s="134" t="s">
        <v>182</v>
      </c>
      <c r="L276" s="32"/>
      <c r="M276" s="139" t="s">
        <v>1</v>
      </c>
      <c r="N276" s="140" t="s">
        <v>43</v>
      </c>
      <c r="P276" s="141">
        <f>O276*H276</f>
        <v>0</v>
      </c>
      <c r="Q276" s="141">
        <v>2.8400000000000001E-3</v>
      </c>
      <c r="R276" s="141">
        <f>Q276*H276</f>
        <v>3.6920000000000001E-2</v>
      </c>
      <c r="S276" s="141">
        <v>0</v>
      </c>
      <c r="T276" s="142">
        <f>S276*H276</f>
        <v>0</v>
      </c>
      <c r="AR276" s="143" t="s">
        <v>319</v>
      </c>
      <c r="AT276" s="143" t="s">
        <v>178</v>
      </c>
      <c r="AU276" s="143" t="s">
        <v>88</v>
      </c>
      <c r="AY276" s="17" t="s">
        <v>176</v>
      </c>
      <c r="BE276" s="144">
        <f>IF(N276="základní",J276,0)</f>
        <v>0</v>
      </c>
      <c r="BF276" s="144">
        <f>IF(N276="snížená",J276,0)</f>
        <v>0</v>
      </c>
      <c r="BG276" s="144">
        <f>IF(N276="zákl. přenesená",J276,0)</f>
        <v>0</v>
      </c>
      <c r="BH276" s="144">
        <f>IF(N276="sníž. přenesená",J276,0)</f>
        <v>0</v>
      </c>
      <c r="BI276" s="144">
        <f>IF(N276="nulová",J276,0)</f>
        <v>0</v>
      </c>
      <c r="BJ276" s="17" t="s">
        <v>86</v>
      </c>
      <c r="BK276" s="144">
        <f>ROUND(I276*H276,2)</f>
        <v>0</v>
      </c>
      <c r="BL276" s="17" t="s">
        <v>319</v>
      </c>
      <c r="BM276" s="143" t="s">
        <v>7583</v>
      </c>
    </row>
    <row r="277" spans="2:65" s="1" customFormat="1" ht="33" customHeight="1">
      <c r="B277" s="32"/>
      <c r="C277" s="132" t="s">
        <v>992</v>
      </c>
      <c r="D277" s="132" t="s">
        <v>178</v>
      </c>
      <c r="E277" s="133" t="s">
        <v>7584</v>
      </c>
      <c r="F277" s="134" t="s">
        <v>7585</v>
      </c>
      <c r="G277" s="135" t="s">
        <v>298</v>
      </c>
      <c r="H277" s="136">
        <v>144</v>
      </c>
      <c r="I277" s="137"/>
      <c r="J277" s="138">
        <f>ROUND(I277*H277,2)</f>
        <v>0</v>
      </c>
      <c r="K277" s="134" t="s">
        <v>182</v>
      </c>
      <c r="L277" s="32"/>
      <c r="M277" s="139" t="s">
        <v>1</v>
      </c>
      <c r="N277" s="140" t="s">
        <v>43</v>
      </c>
      <c r="P277" s="141">
        <f>O277*H277</f>
        <v>0</v>
      </c>
      <c r="Q277" s="141">
        <v>3.7100000000000002E-3</v>
      </c>
      <c r="R277" s="141">
        <f>Q277*H277</f>
        <v>0.53424000000000005</v>
      </c>
      <c r="S277" s="141">
        <v>0</v>
      </c>
      <c r="T277" s="142">
        <f>S277*H277</f>
        <v>0</v>
      </c>
      <c r="AR277" s="143" t="s">
        <v>319</v>
      </c>
      <c r="AT277" s="143" t="s">
        <v>178</v>
      </c>
      <c r="AU277" s="143" t="s">
        <v>88</v>
      </c>
      <c r="AY277" s="17" t="s">
        <v>176</v>
      </c>
      <c r="BE277" s="144">
        <f>IF(N277="základní",J277,0)</f>
        <v>0</v>
      </c>
      <c r="BF277" s="144">
        <f>IF(N277="snížená",J277,0)</f>
        <v>0</v>
      </c>
      <c r="BG277" s="144">
        <f>IF(N277="zákl. přenesená",J277,0)</f>
        <v>0</v>
      </c>
      <c r="BH277" s="144">
        <f>IF(N277="sníž. přenesená",J277,0)</f>
        <v>0</v>
      </c>
      <c r="BI277" s="144">
        <f>IF(N277="nulová",J277,0)</f>
        <v>0</v>
      </c>
      <c r="BJ277" s="17" t="s">
        <v>86</v>
      </c>
      <c r="BK277" s="144">
        <f>ROUND(I277*H277,2)</f>
        <v>0</v>
      </c>
      <c r="BL277" s="17" t="s">
        <v>319</v>
      </c>
      <c r="BM277" s="143" t="s">
        <v>7586</v>
      </c>
    </row>
    <row r="278" spans="2:65" s="12" customFormat="1" ht="11.25">
      <c r="B278" s="145"/>
      <c r="D278" s="146" t="s">
        <v>185</v>
      </c>
      <c r="E278" s="147" t="s">
        <v>1</v>
      </c>
      <c r="F278" s="148" t="s">
        <v>7587</v>
      </c>
      <c r="H278" s="149">
        <v>144</v>
      </c>
      <c r="I278" s="150"/>
      <c r="L278" s="145"/>
      <c r="M278" s="151"/>
      <c r="T278" s="152"/>
      <c r="AT278" s="147" t="s">
        <v>185</v>
      </c>
      <c r="AU278" s="147" t="s">
        <v>88</v>
      </c>
      <c r="AV278" s="12" t="s">
        <v>88</v>
      </c>
      <c r="AW278" s="12" t="s">
        <v>33</v>
      </c>
      <c r="AX278" s="12" t="s">
        <v>86</v>
      </c>
      <c r="AY278" s="147" t="s">
        <v>176</v>
      </c>
    </row>
    <row r="279" spans="2:65" s="1" customFormat="1" ht="33" customHeight="1">
      <c r="B279" s="32"/>
      <c r="C279" s="132" t="s">
        <v>1003</v>
      </c>
      <c r="D279" s="132" t="s">
        <v>178</v>
      </c>
      <c r="E279" s="133" t="s">
        <v>7588</v>
      </c>
      <c r="F279" s="134" t="s">
        <v>7589</v>
      </c>
      <c r="G279" s="135" t="s">
        <v>298</v>
      </c>
      <c r="H279" s="136">
        <v>29</v>
      </c>
      <c r="I279" s="137"/>
      <c r="J279" s="138">
        <f>ROUND(I279*H279,2)</f>
        <v>0</v>
      </c>
      <c r="K279" s="134" t="s">
        <v>182</v>
      </c>
      <c r="L279" s="32"/>
      <c r="M279" s="139" t="s">
        <v>1</v>
      </c>
      <c r="N279" s="140" t="s">
        <v>43</v>
      </c>
      <c r="P279" s="141">
        <f>O279*H279</f>
        <v>0</v>
      </c>
      <c r="Q279" s="141">
        <v>4.2199999999999998E-3</v>
      </c>
      <c r="R279" s="141">
        <f>Q279*H279</f>
        <v>0.12237999999999999</v>
      </c>
      <c r="S279" s="141">
        <v>0</v>
      </c>
      <c r="T279" s="142">
        <f>S279*H279</f>
        <v>0</v>
      </c>
      <c r="AR279" s="143" t="s">
        <v>319</v>
      </c>
      <c r="AT279" s="143" t="s">
        <v>178</v>
      </c>
      <c r="AU279" s="143" t="s">
        <v>88</v>
      </c>
      <c r="AY279" s="17" t="s">
        <v>176</v>
      </c>
      <c r="BE279" s="144">
        <f>IF(N279="základní",J279,0)</f>
        <v>0</v>
      </c>
      <c r="BF279" s="144">
        <f>IF(N279="snížená",J279,0)</f>
        <v>0</v>
      </c>
      <c r="BG279" s="144">
        <f>IF(N279="zákl. přenesená",J279,0)</f>
        <v>0</v>
      </c>
      <c r="BH279" s="144">
        <f>IF(N279="sníž. přenesená",J279,0)</f>
        <v>0</v>
      </c>
      <c r="BI279" s="144">
        <f>IF(N279="nulová",J279,0)</f>
        <v>0</v>
      </c>
      <c r="BJ279" s="17" t="s">
        <v>86</v>
      </c>
      <c r="BK279" s="144">
        <f>ROUND(I279*H279,2)</f>
        <v>0</v>
      </c>
      <c r="BL279" s="17" t="s">
        <v>319</v>
      </c>
      <c r="BM279" s="143" t="s">
        <v>7590</v>
      </c>
    </row>
    <row r="280" spans="2:65" s="12" customFormat="1" ht="11.25">
      <c r="B280" s="145"/>
      <c r="D280" s="146" t="s">
        <v>185</v>
      </c>
      <c r="E280" s="147" t="s">
        <v>1</v>
      </c>
      <c r="F280" s="148" t="s">
        <v>7591</v>
      </c>
      <c r="H280" s="149">
        <v>29</v>
      </c>
      <c r="I280" s="150"/>
      <c r="L280" s="145"/>
      <c r="M280" s="151"/>
      <c r="T280" s="152"/>
      <c r="AT280" s="147" t="s">
        <v>185</v>
      </c>
      <c r="AU280" s="147" t="s">
        <v>88</v>
      </c>
      <c r="AV280" s="12" t="s">
        <v>88</v>
      </c>
      <c r="AW280" s="12" t="s">
        <v>33</v>
      </c>
      <c r="AX280" s="12" t="s">
        <v>86</v>
      </c>
      <c r="AY280" s="147" t="s">
        <v>176</v>
      </c>
    </row>
    <row r="281" spans="2:65" s="1" customFormat="1" ht="33" customHeight="1">
      <c r="B281" s="32"/>
      <c r="C281" s="132" t="s">
        <v>1023</v>
      </c>
      <c r="D281" s="132" t="s">
        <v>178</v>
      </c>
      <c r="E281" s="133" t="s">
        <v>7592</v>
      </c>
      <c r="F281" s="134" t="s">
        <v>7593</v>
      </c>
      <c r="G281" s="135" t="s">
        <v>298</v>
      </c>
      <c r="H281" s="136">
        <v>149</v>
      </c>
      <c r="I281" s="137"/>
      <c r="J281" s="138">
        <f>ROUND(I281*H281,2)</f>
        <v>0</v>
      </c>
      <c r="K281" s="134" t="s">
        <v>182</v>
      </c>
      <c r="L281" s="32"/>
      <c r="M281" s="139" t="s">
        <v>1</v>
      </c>
      <c r="N281" s="140" t="s">
        <v>43</v>
      </c>
      <c r="P281" s="141">
        <f>O281*H281</f>
        <v>0</v>
      </c>
      <c r="Q281" s="141">
        <v>5.8199999999999997E-3</v>
      </c>
      <c r="R281" s="141">
        <f>Q281*H281</f>
        <v>0.86717999999999995</v>
      </c>
      <c r="S281" s="141">
        <v>0</v>
      </c>
      <c r="T281" s="142">
        <f>S281*H281</f>
        <v>0</v>
      </c>
      <c r="AR281" s="143" t="s">
        <v>319</v>
      </c>
      <c r="AT281" s="143" t="s">
        <v>178</v>
      </c>
      <c r="AU281" s="143" t="s">
        <v>88</v>
      </c>
      <c r="AY281" s="17" t="s">
        <v>176</v>
      </c>
      <c r="BE281" s="144">
        <f>IF(N281="základní",J281,0)</f>
        <v>0</v>
      </c>
      <c r="BF281" s="144">
        <f>IF(N281="snížená",J281,0)</f>
        <v>0</v>
      </c>
      <c r="BG281" s="144">
        <f>IF(N281="zákl. přenesená",J281,0)</f>
        <v>0</v>
      </c>
      <c r="BH281" s="144">
        <f>IF(N281="sníž. přenesená",J281,0)</f>
        <v>0</v>
      </c>
      <c r="BI281" s="144">
        <f>IF(N281="nulová",J281,0)</f>
        <v>0</v>
      </c>
      <c r="BJ281" s="17" t="s">
        <v>86</v>
      </c>
      <c r="BK281" s="144">
        <f>ROUND(I281*H281,2)</f>
        <v>0</v>
      </c>
      <c r="BL281" s="17" t="s">
        <v>319</v>
      </c>
      <c r="BM281" s="143" t="s">
        <v>7594</v>
      </c>
    </row>
    <row r="282" spans="2:65" s="12" customFormat="1" ht="11.25">
      <c r="B282" s="145"/>
      <c r="D282" s="146" t="s">
        <v>185</v>
      </c>
      <c r="E282" s="147" t="s">
        <v>1</v>
      </c>
      <c r="F282" s="148" t="s">
        <v>7595</v>
      </c>
      <c r="H282" s="149">
        <v>149</v>
      </c>
      <c r="I282" s="150"/>
      <c r="L282" s="145"/>
      <c r="M282" s="151"/>
      <c r="T282" s="152"/>
      <c r="AT282" s="147" t="s">
        <v>185</v>
      </c>
      <c r="AU282" s="147" t="s">
        <v>88</v>
      </c>
      <c r="AV282" s="12" t="s">
        <v>88</v>
      </c>
      <c r="AW282" s="12" t="s">
        <v>33</v>
      </c>
      <c r="AX282" s="12" t="s">
        <v>86</v>
      </c>
      <c r="AY282" s="147" t="s">
        <v>176</v>
      </c>
    </row>
    <row r="283" spans="2:65" s="1" customFormat="1" ht="24.2" customHeight="1">
      <c r="B283" s="32"/>
      <c r="C283" s="132" t="s">
        <v>1039</v>
      </c>
      <c r="D283" s="132" t="s">
        <v>178</v>
      </c>
      <c r="E283" s="133" t="s">
        <v>7596</v>
      </c>
      <c r="F283" s="134" t="s">
        <v>7597</v>
      </c>
      <c r="G283" s="135" t="s">
        <v>298</v>
      </c>
      <c r="H283" s="136">
        <v>34</v>
      </c>
      <c r="I283" s="137"/>
      <c r="J283" s="138">
        <f>ROUND(I283*H283,2)</f>
        <v>0</v>
      </c>
      <c r="K283" s="134" t="s">
        <v>182</v>
      </c>
      <c r="L283" s="32"/>
      <c r="M283" s="139" t="s">
        <v>1</v>
      </c>
      <c r="N283" s="140" t="s">
        <v>43</v>
      </c>
      <c r="P283" s="141">
        <f>O283*H283</f>
        <v>0</v>
      </c>
      <c r="Q283" s="141">
        <v>8.5999999999999998E-4</v>
      </c>
      <c r="R283" s="141">
        <f>Q283*H283</f>
        <v>2.9239999999999999E-2</v>
      </c>
      <c r="S283" s="141">
        <v>0</v>
      </c>
      <c r="T283" s="142">
        <f>S283*H283</f>
        <v>0</v>
      </c>
      <c r="AR283" s="143" t="s">
        <v>319</v>
      </c>
      <c r="AT283" s="143" t="s">
        <v>178</v>
      </c>
      <c r="AU283" s="143" t="s">
        <v>88</v>
      </c>
      <c r="AY283" s="17" t="s">
        <v>176</v>
      </c>
      <c r="BE283" s="144">
        <f>IF(N283="základní",J283,0)</f>
        <v>0</v>
      </c>
      <c r="BF283" s="144">
        <f>IF(N283="snížená",J283,0)</f>
        <v>0</v>
      </c>
      <c r="BG283" s="144">
        <f>IF(N283="zákl. přenesená",J283,0)</f>
        <v>0</v>
      </c>
      <c r="BH283" s="144">
        <f>IF(N283="sníž. přenesená",J283,0)</f>
        <v>0</v>
      </c>
      <c r="BI283" s="144">
        <f>IF(N283="nulová",J283,0)</f>
        <v>0</v>
      </c>
      <c r="BJ283" s="17" t="s">
        <v>86</v>
      </c>
      <c r="BK283" s="144">
        <f>ROUND(I283*H283,2)</f>
        <v>0</v>
      </c>
      <c r="BL283" s="17" t="s">
        <v>319</v>
      </c>
      <c r="BM283" s="143" t="s">
        <v>7598</v>
      </c>
    </row>
    <row r="284" spans="2:65" s="1" customFormat="1" ht="24.2" customHeight="1">
      <c r="B284" s="32"/>
      <c r="C284" s="132" t="s">
        <v>1043</v>
      </c>
      <c r="D284" s="132" t="s">
        <v>178</v>
      </c>
      <c r="E284" s="133" t="s">
        <v>7599</v>
      </c>
      <c r="F284" s="134" t="s">
        <v>7600</v>
      </c>
      <c r="G284" s="135" t="s">
        <v>298</v>
      </c>
      <c r="H284" s="136">
        <v>56</v>
      </c>
      <c r="I284" s="137"/>
      <c r="J284" s="138">
        <f>ROUND(I284*H284,2)</f>
        <v>0</v>
      </c>
      <c r="K284" s="134" t="s">
        <v>182</v>
      </c>
      <c r="L284" s="32"/>
      <c r="M284" s="139" t="s">
        <v>1</v>
      </c>
      <c r="N284" s="140" t="s">
        <v>43</v>
      </c>
      <c r="P284" s="141">
        <f>O284*H284</f>
        <v>0</v>
      </c>
      <c r="Q284" s="141">
        <v>6.1000000000000004E-3</v>
      </c>
      <c r="R284" s="141">
        <f>Q284*H284</f>
        <v>0.34160000000000001</v>
      </c>
      <c r="S284" s="141">
        <v>0</v>
      </c>
      <c r="T284" s="142">
        <f>S284*H284</f>
        <v>0</v>
      </c>
      <c r="AR284" s="143" t="s">
        <v>319</v>
      </c>
      <c r="AT284" s="143" t="s">
        <v>178</v>
      </c>
      <c r="AU284" s="143" t="s">
        <v>88</v>
      </c>
      <c r="AY284" s="17" t="s">
        <v>176</v>
      </c>
      <c r="BE284" s="144">
        <f>IF(N284="základní",J284,0)</f>
        <v>0</v>
      </c>
      <c r="BF284" s="144">
        <f>IF(N284="snížená",J284,0)</f>
        <v>0</v>
      </c>
      <c r="BG284" s="144">
        <f>IF(N284="zákl. přenesená",J284,0)</f>
        <v>0</v>
      </c>
      <c r="BH284" s="144">
        <f>IF(N284="sníž. přenesená",J284,0)</f>
        <v>0</v>
      </c>
      <c r="BI284" s="144">
        <f>IF(N284="nulová",J284,0)</f>
        <v>0</v>
      </c>
      <c r="BJ284" s="17" t="s">
        <v>86</v>
      </c>
      <c r="BK284" s="144">
        <f>ROUND(I284*H284,2)</f>
        <v>0</v>
      </c>
      <c r="BL284" s="17" t="s">
        <v>319</v>
      </c>
      <c r="BM284" s="143" t="s">
        <v>7601</v>
      </c>
    </row>
    <row r="285" spans="2:65" s="12" customFormat="1" ht="11.25">
      <c r="B285" s="145"/>
      <c r="D285" s="146" t="s">
        <v>185</v>
      </c>
      <c r="E285" s="147" t="s">
        <v>1</v>
      </c>
      <c r="F285" s="148" t="s">
        <v>7602</v>
      </c>
      <c r="H285" s="149">
        <v>32</v>
      </c>
      <c r="I285" s="150"/>
      <c r="L285" s="145"/>
      <c r="M285" s="151"/>
      <c r="T285" s="152"/>
      <c r="AT285" s="147" t="s">
        <v>185</v>
      </c>
      <c r="AU285" s="147" t="s">
        <v>88</v>
      </c>
      <c r="AV285" s="12" t="s">
        <v>88</v>
      </c>
      <c r="AW285" s="12" t="s">
        <v>33</v>
      </c>
      <c r="AX285" s="12" t="s">
        <v>78</v>
      </c>
      <c r="AY285" s="147" t="s">
        <v>176</v>
      </c>
    </row>
    <row r="286" spans="2:65" s="12" customFormat="1" ht="11.25">
      <c r="B286" s="145"/>
      <c r="D286" s="146" t="s">
        <v>185</v>
      </c>
      <c r="E286" s="147" t="s">
        <v>1</v>
      </c>
      <c r="F286" s="148" t="s">
        <v>7603</v>
      </c>
      <c r="H286" s="149">
        <v>24</v>
      </c>
      <c r="I286" s="150"/>
      <c r="L286" s="145"/>
      <c r="M286" s="151"/>
      <c r="T286" s="152"/>
      <c r="AT286" s="147" t="s">
        <v>185</v>
      </c>
      <c r="AU286" s="147" t="s">
        <v>88</v>
      </c>
      <c r="AV286" s="12" t="s">
        <v>88</v>
      </c>
      <c r="AW286" s="12" t="s">
        <v>33</v>
      </c>
      <c r="AX286" s="12" t="s">
        <v>78</v>
      </c>
      <c r="AY286" s="147" t="s">
        <v>176</v>
      </c>
    </row>
    <row r="287" spans="2:65" s="13" customFormat="1" ht="11.25">
      <c r="B287" s="153"/>
      <c r="D287" s="146" t="s">
        <v>185</v>
      </c>
      <c r="E287" s="154" t="s">
        <v>1</v>
      </c>
      <c r="F287" s="155" t="s">
        <v>187</v>
      </c>
      <c r="H287" s="156">
        <v>56</v>
      </c>
      <c r="I287" s="157"/>
      <c r="L287" s="153"/>
      <c r="M287" s="158"/>
      <c r="T287" s="159"/>
      <c r="AT287" s="154" t="s">
        <v>185</v>
      </c>
      <c r="AU287" s="154" t="s">
        <v>88</v>
      </c>
      <c r="AV287" s="13" t="s">
        <v>183</v>
      </c>
      <c r="AW287" s="13" t="s">
        <v>33</v>
      </c>
      <c r="AX287" s="13" t="s">
        <v>86</v>
      </c>
      <c r="AY287" s="154" t="s">
        <v>176</v>
      </c>
    </row>
    <row r="288" spans="2:65" s="1" customFormat="1" ht="24.2" customHeight="1">
      <c r="B288" s="32"/>
      <c r="C288" s="132" t="s">
        <v>1049</v>
      </c>
      <c r="D288" s="132" t="s">
        <v>178</v>
      </c>
      <c r="E288" s="133" t="s">
        <v>7604</v>
      </c>
      <c r="F288" s="134" t="s">
        <v>7605</v>
      </c>
      <c r="G288" s="135" t="s">
        <v>298</v>
      </c>
      <c r="H288" s="136">
        <v>800</v>
      </c>
      <c r="I288" s="137"/>
      <c r="J288" s="138">
        <f>ROUND(I288*H288,2)</f>
        <v>0</v>
      </c>
      <c r="K288" s="134" t="s">
        <v>182</v>
      </c>
      <c r="L288" s="32"/>
      <c r="M288" s="139" t="s">
        <v>1</v>
      </c>
      <c r="N288" s="140" t="s">
        <v>43</v>
      </c>
      <c r="P288" s="141">
        <f>O288*H288</f>
        <v>0</v>
      </c>
      <c r="Q288" s="141">
        <v>8.0000000000000004E-4</v>
      </c>
      <c r="R288" s="141">
        <f>Q288*H288</f>
        <v>0.64</v>
      </c>
      <c r="S288" s="141">
        <v>0</v>
      </c>
      <c r="T288" s="142">
        <f>S288*H288</f>
        <v>0</v>
      </c>
      <c r="AR288" s="143" t="s">
        <v>319</v>
      </c>
      <c r="AT288" s="143" t="s">
        <v>178</v>
      </c>
      <c r="AU288" s="143" t="s">
        <v>88</v>
      </c>
      <c r="AY288" s="17" t="s">
        <v>176</v>
      </c>
      <c r="BE288" s="144">
        <f>IF(N288="základní",J288,0)</f>
        <v>0</v>
      </c>
      <c r="BF288" s="144">
        <f>IF(N288="snížená",J288,0)</f>
        <v>0</v>
      </c>
      <c r="BG288" s="144">
        <f>IF(N288="zákl. přenesená",J288,0)</f>
        <v>0</v>
      </c>
      <c r="BH288" s="144">
        <f>IF(N288="sníž. přenesená",J288,0)</f>
        <v>0</v>
      </c>
      <c r="BI288" s="144">
        <f>IF(N288="nulová",J288,0)</f>
        <v>0</v>
      </c>
      <c r="BJ288" s="17" t="s">
        <v>86</v>
      </c>
      <c r="BK288" s="144">
        <f>ROUND(I288*H288,2)</f>
        <v>0</v>
      </c>
      <c r="BL288" s="17" t="s">
        <v>319</v>
      </c>
      <c r="BM288" s="143" t="s">
        <v>7606</v>
      </c>
    </row>
    <row r="289" spans="2:65" s="12" customFormat="1" ht="11.25">
      <c r="B289" s="145"/>
      <c r="D289" s="146" t="s">
        <v>185</v>
      </c>
      <c r="E289" s="147" t="s">
        <v>1</v>
      </c>
      <c r="F289" s="148" t="s">
        <v>7607</v>
      </c>
      <c r="H289" s="149">
        <v>350</v>
      </c>
      <c r="I289" s="150"/>
      <c r="L289" s="145"/>
      <c r="M289" s="151"/>
      <c r="T289" s="152"/>
      <c r="AT289" s="147" t="s">
        <v>185</v>
      </c>
      <c r="AU289" s="147" t="s">
        <v>88</v>
      </c>
      <c r="AV289" s="12" t="s">
        <v>88</v>
      </c>
      <c r="AW289" s="12" t="s">
        <v>33</v>
      </c>
      <c r="AX289" s="12" t="s">
        <v>78</v>
      </c>
      <c r="AY289" s="147" t="s">
        <v>176</v>
      </c>
    </row>
    <row r="290" spans="2:65" s="12" customFormat="1" ht="11.25">
      <c r="B290" s="145"/>
      <c r="D290" s="146" t="s">
        <v>185</v>
      </c>
      <c r="E290" s="147" t="s">
        <v>1</v>
      </c>
      <c r="F290" s="148" t="s">
        <v>7608</v>
      </c>
      <c r="H290" s="149">
        <v>450</v>
      </c>
      <c r="I290" s="150"/>
      <c r="L290" s="145"/>
      <c r="M290" s="151"/>
      <c r="T290" s="152"/>
      <c r="AT290" s="147" t="s">
        <v>185</v>
      </c>
      <c r="AU290" s="147" t="s">
        <v>88</v>
      </c>
      <c r="AV290" s="12" t="s">
        <v>88</v>
      </c>
      <c r="AW290" s="12" t="s">
        <v>33</v>
      </c>
      <c r="AX290" s="12" t="s">
        <v>78</v>
      </c>
      <c r="AY290" s="147" t="s">
        <v>176</v>
      </c>
    </row>
    <row r="291" spans="2:65" s="13" customFormat="1" ht="11.25">
      <c r="B291" s="153"/>
      <c r="D291" s="146" t="s">
        <v>185</v>
      </c>
      <c r="E291" s="154" t="s">
        <v>1</v>
      </c>
      <c r="F291" s="155" t="s">
        <v>187</v>
      </c>
      <c r="H291" s="156">
        <v>800</v>
      </c>
      <c r="I291" s="157"/>
      <c r="L291" s="153"/>
      <c r="M291" s="158"/>
      <c r="T291" s="159"/>
      <c r="AT291" s="154" t="s">
        <v>185</v>
      </c>
      <c r="AU291" s="154" t="s">
        <v>88</v>
      </c>
      <c r="AV291" s="13" t="s">
        <v>183</v>
      </c>
      <c r="AW291" s="13" t="s">
        <v>33</v>
      </c>
      <c r="AX291" s="13" t="s">
        <v>86</v>
      </c>
      <c r="AY291" s="154" t="s">
        <v>176</v>
      </c>
    </row>
    <row r="292" spans="2:65" s="1" customFormat="1" ht="24.2" customHeight="1">
      <c r="B292" s="32"/>
      <c r="C292" s="132" t="s">
        <v>1059</v>
      </c>
      <c r="D292" s="132" t="s">
        <v>178</v>
      </c>
      <c r="E292" s="133" t="s">
        <v>7609</v>
      </c>
      <c r="F292" s="134" t="s">
        <v>7610</v>
      </c>
      <c r="G292" s="135" t="s">
        <v>298</v>
      </c>
      <c r="H292" s="136">
        <v>500</v>
      </c>
      <c r="I292" s="137"/>
      <c r="J292" s="138">
        <f>ROUND(I292*H292,2)</f>
        <v>0</v>
      </c>
      <c r="K292" s="134" t="s">
        <v>182</v>
      </c>
      <c r="L292" s="32"/>
      <c r="M292" s="139" t="s">
        <v>1</v>
      </c>
      <c r="N292" s="140" t="s">
        <v>43</v>
      </c>
      <c r="P292" s="141">
        <f>O292*H292</f>
        <v>0</v>
      </c>
      <c r="Q292" s="141">
        <v>1.2600000000000001E-3</v>
      </c>
      <c r="R292" s="141">
        <f>Q292*H292</f>
        <v>0.63</v>
      </c>
      <c r="S292" s="141">
        <v>0</v>
      </c>
      <c r="T292" s="142">
        <f>S292*H292</f>
        <v>0</v>
      </c>
      <c r="AR292" s="143" t="s">
        <v>319</v>
      </c>
      <c r="AT292" s="143" t="s">
        <v>178</v>
      </c>
      <c r="AU292" s="143" t="s">
        <v>88</v>
      </c>
      <c r="AY292" s="17" t="s">
        <v>176</v>
      </c>
      <c r="BE292" s="144">
        <f>IF(N292="základní",J292,0)</f>
        <v>0</v>
      </c>
      <c r="BF292" s="144">
        <f>IF(N292="snížená",J292,0)</f>
        <v>0</v>
      </c>
      <c r="BG292" s="144">
        <f>IF(N292="zákl. přenesená",J292,0)</f>
        <v>0</v>
      </c>
      <c r="BH292" s="144">
        <f>IF(N292="sníž. přenesená",J292,0)</f>
        <v>0</v>
      </c>
      <c r="BI292" s="144">
        <f>IF(N292="nulová",J292,0)</f>
        <v>0</v>
      </c>
      <c r="BJ292" s="17" t="s">
        <v>86</v>
      </c>
      <c r="BK292" s="144">
        <f>ROUND(I292*H292,2)</f>
        <v>0</v>
      </c>
      <c r="BL292" s="17" t="s">
        <v>319</v>
      </c>
      <c r="BM292" s="143" t="s">
        <v>7611</v>
      </c>
    </row>
    <row r="293" spans="2:65" s="12" customFormat="1" ht="11.25">
      <c r="B293" s="145"/>
      <c r="D293" s="146" t="s">
        <v>185</v>
      </c>
      <c r="E293" s="147" t="s">
        <v>1</v>
      </c>
      <c r="F293" s="148" t="s">
        <v>7612</v>
      </c>
      <c r="H293" s="149">
        <v>237</v>
      </c>
      <c r="I293" s="150"/>
      <c r="L293" s="145"/>
      <c r="M293" s="151"/>
      <c r="T293" s="152"/>
      <c r="AT293" s="147" t="s">
        <v>185</v>
      </c>
      <c r="AU293" s="147" t="s">
        <v>88</v>
      </c>
      <c r="AV293" s="12" t="s">
        <v>88</v>
      </c>
      <c r="AW293" s="12" t="s">
        <v>33</v>
      </c>
      <c r="AX293" s="12" t="s">
        <v>78</v>
      </c>
      <c r="AY293" s="147" t="s">
        <v>176</v>
      </c>
    </row>
    <row r="294" spans="2:65" s="12" customFormat="1" ht="11.25">
      <c r="B294" s="145"/>
      <c r="D294" s="146" t="s">
        <v>185</v>
      </c>
      <c r="E294" s="147" t="s">
        <v>1</v>
      </c>
      <c r="F294" s="148" t="s">
        <v>7613</v>
      </c>
      <c r="H294" s="149">
        <v>263</v>
      </c>
      <c r="I294" s="150"/>
      <c r="L294" s="145"/>
      <c r="M294" s="151"/>
      <c r="T294" s="152"/>
      <c r="AT294" s="147" t="s">
        <v>185</v>
      </c>
      <c r="AU294" s="147" t="s">
        <v>88</v>
      </c>
      <c r="AV294" s="12" t="s">
        <v>88</v>
      </c>
      <c r="AW294" s="12" t="s">
        <v>33</v>
      </c>
      <c r="AX294" s="12" t="s">
        <v>78</v>
      </c>
      <c r="AY294" s="147" t="s">
        <v>176</v>
      </c>
    </row>
    <row r="295" spans="2:65" s="13" customFormat="1" ht="11.25">
      <c r="B295" s="153"/>
      <c r="D295" s="146" t="s">
        <v>185</v>
      </c>
      <c r="E295" s="154" t="s">
        <v>1</v>
      </c>
      <c r="F295" s="155" t="s">
        <v>187</v>
      </c>
      <c r="H295" s="156">
        <v>500</v>
      </c>
      <c r="I295" s="157"/>
      <c r="L295" s="153"/>
      <c r="M295" s="158"/>
      <c r="T295" s="159"/>
      <c r="AT295" s="154" t="s">
        <v>185</v>
      </c>
      <c r="AU295" s="154" t="s">
        <v>88</v>
      </c>
      <c r="AV295" s="13" t="s">
        <v>183</v>
      </c>
      <c r="AW295" s="13" t="s">
        <v>33</v>
      </c>
      <c r="AX295" s="13" t="s">
        <v>86</v>
      </c>
      <c r="AY295" s="154" t="s">
        <v>176</v>
      </c>
    </row>
    <row r="296" spans="2:65" s="1" customFormat="1" ht="24.2" customHeight="1">
      <c r="B296" s="32"/>
      <c r="C296" s="132" t="s">
        <v>1065</v>
      </c>
      <c r="D296" s="132" t="s">
        <v>178</v>
      </c>
      <c r="E296" s="133" t="s">
        <v>7614</v>
      </c>
      <c r="F296" s="134" t="s">
        <v>7615</v>
      </c>
      <c r="G296" s="135" t="s">
        <v>298</v>
      </c>
      <c r="H296" s="136">
        <v>257</v>
      </c>
      <c r="I296" s="137"/>
      <c r="J296" s="138">
        <f>ROUND(I296*H296,2)</f>
        <v>0</v>
      </c>
      <c r="K296" s="134" t="s">
        <v>182</v>
      </c>
      <c r="L296" s="32"/>
      <c r="M296" s="139" t="s">
        <v>1</v>
      </c>
      <c r="N296" s="140" t="s">
        <v>43</v>
      </c>
      <c r="P296" s="141">
        <f>O296*H296</f>
        <v>0</v>
      </c>
      <c r="Q296" s="141">
        <v>1.3799999999999999E-3</v>
      </c>
      <c r="R296" s="141">
        <f>Q296*H296</f>
        <v>0.35465999999999998</v>
      </c>
      <c r="S296" s="141">
        <v>0</v>
      </c>
      <c r="T296" s="142">
        <f>S296*H296</f>
        <v>0</v>
      </c>
      <c r="AR296" s="143" t="s">
        <v>319</v>
      </c>
      <c r="AT296" s="143" t="s">
        <v>178</v>
      </c>
      <c r="AU296" s="143" t="s">
        <v>88</v>
      </c>
      <c r="AY296" s="17" t="s">
        <v>176</v>
      </c>
      <c r="BE296" s="144">
        <f>IF(N296="základní",J296,0)</f>
        <v>0</v>
      </c>
      <c r="BF296" s="144">
        <f>IF(N296="snížená",J296,0)</f>
        <v>0</v>
      </c>
      <c r="BG296" s="144">
        <f>IF(N296="zákl. přenesená",J296,0)</f>
        <v>0</v>
      </c>
      <c r="BH296" s="144">
        <f>IF(N296="sníž. přenesená",J296,0)</f>
        <v>0</v>
      </c>
      <c r="BI296" s="144">
        <f>IF(N296="nulová",J296,0)</f>
        <v>0</v>
      </c>
      <c r="BJ296" s="17" t="s">
        <v>86</v>
      </c>
      <c r="BK296" s="144">
        <f>ROUND(I296*H296,2)</f>
        <v>0</v>
      </c>
      <c r="BL296" s="17" t="s">
        <v>319</v>
      </c>
      <c r="BM296" s="143" t="s">
        <v>7616</v>
      </c>
    </row>
    <row r="297" spans="2:65" s="12" customFormat="1" ht="11.25">
      <c r="B297" s="145"/>
      <c r="D297" s="146" t="s">
        <v>185</v>
      </c>
      <c r="E297" s="147" t="s">
        <v>1</v>
      </c>
      <c r="F297" s="148" t="s">
        <v>7617</v>
      </c>
      <c r="H297" s="149">
        <v>78</v>
      </c>
      <c r="I297" s="150"/>
      <c r="L297" s="145"/>
      <c r="M297" s="151"/>
      <c r="T297" s="152"/>
      <c r="AT297" s="147" t="s">
        <v>185</v>
      </c>
      <c r="AU297" s="147" t="s">
        <v>88</v>
      </c>
      <c r="AV297" s="12" t="s">
        <v>88</v>
      </c>
      <c r="AW297" s="12" t="s">
        <v>33</v>
      </c>
      <c r="AX297" s="12" t="s">
        <v>78</v>
      </c>
      <c r="AY297" s="147" t="s">
        <v>176</v>
      </c>
    </row>
    <row r="298" spans="2:65" s="12" customFormat="1" ht="11.25">
      <c r="B298" s="145"/>
      <c r="D298" s="146" t="s">
        <v>185</v>
      </c>
      <c r="E298" s="147" t="s">
        <v>1</v>
      </c>
      <c r="F298" s="148" t="s">
        <v>7618</v>
      </c>
      <c r="H298" s="149">
        <v>179</v>
      </c>
      <c r="I298" s="150"/>
      <c r="L298" s="145"/>
      <c r="M298" s="151"/>
      <c r="T298" s="152"/>
      <c r="AT298" s="147" t="s">
        <v>185</v>
      </c>
      <c r="AU298" s="147" t="s">
        <v>88</v>
      </c>
      <c r="AV298" s="12" t="s">
        <v>88</v>
      </c>
      <c r="AW298" s="12" t="s">
        <v>33</v>
      </c>
      <c r="AX298" s="12" t="s">
        <v>78</v>
      </c>
      <c r="AY298" s="147" t="s">
        <v>176</v>
      </c>
    </row>
    <row r="299" spans="2:65" s="13" customFormat="1" ht="11.25">
      <c r="B299" s="153"/>
      <c r="D299" s="146" t="s">
        <v>185</v>
      </c>
      <c r="E299" s="154" t="s">
        <v>1</v>
      </c>
      <c r="F299" s="155" t="s">
        <v>187</v>
      </c>
      <c r="H299" s="156">
        <v>257</v>
      </c>
      <c r="I299" s="157"/>
      <c r="L299" s="153"/>
      <c r="M299" s="158"/>
      <c r="T299" s="159"/>
      <c r="AT299" s="154" t="s">
        <v>185</v>
      </c>
      <c r="AU299" s="154" t="s">
        <v>88</v>
      </c>
      <c r="AV299" s="13" t="s">
        <v>183</v>
      </c>
      <c r="AW299" s="13" t="s">
        <v>33</v>
      </c>
      <c r="AX299" s="13" t="s">
        <v>86</v>
      </c>
      <c r="AY299" s="154" t="s">
        <v>176</v>
      </c>
    </row>
    <row r="300" spans="2:65" s="1" customFormat="1" ht="24.2" customHeight="1">
      <c r="B300" s="32"/>
      <c r="C300" s="132" t="s">
        <v>1069</v>
      </c>
      <c r="D300" s="132" t="s">
        <v>178</v>
      </c>
      <c r="E300" s="133" t="s">
        <v>7619</v>
      </c>
      <c r="F300" s="134" t="s">
        <v>7620</v>
      </c>
      <c r="G300" s="135" t="s">
        <v>298</v>
      </c>
      <c r="H300" s="136">
        <v>292</v>
      </c>
      <c r="I300" s="137"/>
      <c r="J300" s="138">
        <f>ROUND(I300*H300,2)</f>
        <v>0</v>
      </c>
      <c r="K300" s="134" t="s">
        <v>182</v>
      </c>
      <c r="L300" s="32"/>
      <c r="M300" s="139" t="s">
        <v>1</v>
      </c>
      <c r="N300" s="140" t="s">
        <v>43</v>
      </c>
      <c r="P300" s="141">
        <f>O300*H300</f>
        <v>0</v>
      </c>
      <c r="Q300" s="141">
        <v>2.6199999999999999E-3</v>
      </c>
      <c r="R300" s="141">
        <f>Q300*H300</f>
        <v>0.76503999999999994</v>
      </c>
      <c r="S300" s="141">
        <v>0</v>
      </c>
      <c r="T300" s="142">
        <f>S300*H300</f>
        <v>0</v>
      </c>
      <c r="AR300" s="143" t="s">
        <v>319</v>
      </c>
      <c r="AT300" s="143" t="s">
        <v>178</v>
      </c>
      <c r="AU300" s="143" t="s">
        <v>88</v>
      </c>
      <c r="AY300" s="17" t="s">
        <v>176</v>
      </c>
      <c r="BE300" s="144">
        <f>IF(N300="základní",J300,0)</f>
        <v>0</v>
      </c>
      <c r="BF300" s="144">
        <f>IF(N300="snížená",J300,0)</f>
        <v>0</v>
      </c>
      <c r="BG300" s="144">
        <f>IF(N300="zákl. přenesená",J300,0)</f>
        <v>0</v>
      </c>
      <c r="BH300" s="144">
        <f>IF(N300="sníž. přenesená",J300,0)</f>
        <v>0</v>
      </c>
      <c r="BI300" s="144">
        <f>IF(N300="nulová",J300,0)</f>
        <v>0</v>
      </c>
      <c r="BJ300" s="17" t="s">
        <v>86</v>
      </c>
      <c r="BK300" s="144">
        <f>ROUND(I300*H300,2)</f>
        <v>0</v>
      </c>
      <c r="BL300" s="17" t="s">
        <v>319</v>
      </c>
      <c r="BM300" s="143" t="s">
        <v>7621</v>
      </c>
    </row>
    <row r="301" spans="2:65" s="12" customFormat="1" ht="11.25">
      <c r="B301" s="145"/>
      <c r="D301" s="146" t="s">
        <v>185</v>
      </c>
      <c r="E301" s="147" t="s">
        <v>1</v>
      </c>
      <c r="F301" s="148" t="s">
        <v>7622</v>
      </c>
      <c r="H301" s="149">
        <v>264</v>
      </c>
      <c r="I301" s="150"/>
      <c r="L301" s="145"/>
      <c r="M301" s="151"/>
      <c r="T301" s="152"/>
      <c r="AT301" s="147" t="s">
        <v>185</v>
      </c>
      <c r="AU301" s="147" t="s">
        <v>88</v>
      </c>
      <c r="AV301" s="12" t="s">
        <v>88</v>
      </c>
      <c r="AW301" s="12" t="s">
        <v>33</v>
      </c>
      <c r="AX301" s="12" t="s">
        <v>78</v>
      </c>
      <c r="AY301" s="147" t="s">
        <v>176</v>
      </c>
    </row>
    <row r="302" spans="2:65" s="12" customFormat="1" ht="11.25">
      <c r="B302" s="145"/>
      <c r="D302" s="146" t="s">
        <v>185</v>
      </c>
      <c r="E302" s="147" t="s">
        <v>1</v>
      </c>
      <c r="F302" s="148" t="s">
        <v>7623</v>
      </c>
      <c r="H302" s="149">
        <v>28</v>
      </c>
      <c r="I302" s="150"/>
      <c r="L302" s="145"/>
      <c r="M302" s="151"/>
      <c r="T302" s="152"/>
      <c r="AT302" s="147" t="s">
        <v>185</v>
      </c>
      <c r="AU302" s="147" t="s">
        <v>88</v>
      </c>
      <c r="AV302" s="12" t="s">
        <v>88</v>
      </c>
      <c r="AW302" s="12" t="s">
        <v>33</v>
      </c>
      <c r="AX302" s="12" t="s">
        <v>78</v>
      </c>
      <c r="AY302" s="147" t="s">
        <v>176</v>
      </c>
    </row>
    <row r="303" spans="2:65" s="13" customFormat="1" ht="11.25">
      <c r="B303" s="153"/>
      <c r="D303" s="146" t="s">
        <v>185</v>
      </c>
      <c r="E303" s="154" t="s">
        <v>1</v>
      </c>
      <c r="F303" s="155" t="s">
        <v>187</v>
      </c>
      <c r="H303" s="156">
        <v>292</v>
      </c>
      <c r="I303" s="157"/>
      <c r="L303" s="153"/>
      <c r="M303" s="158"/>
      <c r="T303" s="159"/>
      <c r="AT303" s="154" t="s">
        <v>185</v>
      </c>
      <c r="AU303" s="154" t="s">
        <v>88</v>
      </c>
      <c r="AV303" s="13" t="s">
        <v>183</v>
      </c>
      <c r="AW303" s="13" t="s">
        <v>33</v>
      </c>
      <c r="AX303" s="13" t="s">
        <v>86</v>
      </c>
      <c r="AY303" s="154" t="s">
        <v>176</v>
      </c>
    </row>
    <row r="304" spans="2:65" s="1" customFormat="1" ht="24.2" customHeight="1">
      <c r="B304" s="32"/>
      <c r="C304" s="132" t="s">
        <v>1078</v>
      </c>
      <c r="D304" s="132" t="s">
        <v>178</v>
      </c>
      <c r="E304" s="133" t="s">
        <v>7624</v>
      </c>
      <c r="F304" s="134" t="s">
        <v>7625</v>
      </c>
      <c r="G304" s="135" t="s">
        <v>298</v>
      </c>
      <c r="H304" s="136">
        <v>252</v>
      </c>
      <c r="I304" s="137"/>
      <c r="J304" s="138">
        <f>ROUND(I304*H304,2)</f>
        <v>0</v>
      </c>
      <c r="K304" s="134" t="s">
        <v>182</v>
      </c>
      <c r="L304" s="32"/>
      <c r="M304" s="139" t="s">
        <v>1</v>
      </c>
      <c r="N304" s="140" t="s">
        <v>43</v>
      </c>
      <c r="P304" s="141">
        <f>O304*H304</f>
        <v>0</v>
      </c>
      <c r="Q304" s="141">
        <v>3.7299999999999998E-3</v>
      </c>
      <c r="R304" s="141">
        <f>Q304*H304</f>
        <v>0.93995999999999991</v>
      </c>
      <c r="S304" s="141">
        <v>0</v>
      </c>
      <c r="T304" s="142">
        <f>S304*H304</f>
        <v>0</v>
      </c>
      <c r="AR304" s="143" t="s">
        <v>319</v>
      </c>
      <c r="AT304" s="143" t="s">
        <v>178</v>
      </c>
      <c r="AU304" s="143" t="s">
        <v>88</v>
      </c>
      <c r="AY304" s="17" t="s">
        <v>176</v>
      </c>
      <c r="BE304" s="144">
        <f>IF(N304="základní",J304,0)</f>
        <v>0</v>
      </c>
      <c r="BF304" s="144">
        <f>IF(N304="snížená",J304,0)</f>
        <v>0</v>
      </c>
      <c r="BG304" s="144">
        <f>IF(N304="zákl. přenesená",J304,0)</f>
        <v>0</v>
      </c>
      <c r="BH304" s="144">
        <f>IF(N304="sníž. přenesená",J304,0)</f>
        <v>0</v>
      </c>
      <c r="BI304" s="144">
        <f>IF(N304="nulová",J304,0)</f>
        <v>0</v>
      </c>
      <c r="BJ304" s="17" t="s">
        <v>86</v>
      </c>
      <c r="BK304" s="144">
        <f>ROUND(I304*H304,2)</f>
        <v>0</v>
      </c>
      <c r="BL304" s="17" t="s">
        <v>319</v>
      </c>
      <c r="BM304" s="143" t="s">
        <v>7626</v>
      </c>
    </row>
    <row r="305" spans="2:65" s="12" customFormat="1" ht="11.25">
      <c r="B305" s="145"/>
      <c r="D305" s="146" t="s">
        <v>185</v>
      </c>
      <c r="E305" s="147" t="s">
        <v>1</v>
      </c>
      <c r="F305" s="148" t="s">
        <v>7627</v>
      </c>
      <c r="H305" s="149">
        <v>135</v>
      </c>
      <c r="I305" s="150"/>
      <c r="L305" s="145"/>
      <c r="M305" s="151"/>
      <c r="T305" s="152"/>
      <c r="AT305" s="147" t="s">
        <v>185</v>
      </c>
      <c r="AU305" s="147" t="s">
        <v>88</v>
      </c>
      <c r="AV305" s="12" t="s">
        <v>88</v>
      </c>
      <c r="AW305" s="12" t="s">
        <v>33</v>
      </c>
      <c r="AX305" s="12" t="s">
        <v>78</v>
      </c>
      <c r="AY305" s="147" t="s">
        <v>176</v>
      </c>
    </row>
    <row r="306" spans="2:65" s="12" customFormat="1" ht="11.25">
      <c r="B306" s="145"/>
      <c r="D306" s="146" t="s">
        <v>185</v>
      </c>
      <c r="E306" s="147" t="s">
        <v>1</v>
      </c>
      <c r="F306" s="148" t="s">
        <v>7628</v>
      </c>
      <c r="H306" s="149">
        <v>117</v>
      </c>
      <c r="I306" s="150"/>
      <c r="L306" s="145"/>
      <c r="M306" s="151"/>
      <c r="T306" s="152"/>
      <c r="AT306" s="147" t="s">
        <v>185</v>
      </c>
      <c r="AU306" s="147" t="s">
        <v>88</v>
      </c>
      <c r="AV306" s="12" t="s">
        <v>88</v>
      </c>
      <c r="AW306" s="12" t="s">
        <v>33</v>
      </c>
      <c r="AX306" s="12" t="s">
        <v>78</v>
      </c>
      <c r="AY306" s="147" t="s">
        <v>176</v>
      </c>
    </row>
    <row r="307" spans="2:65" s="13" customFormat="1" ht="11.25">
      <c r="B307" s="153"/>
      <c r="D307" s="146" t="s">
        <v>185</v>
      </c>
      <c r="E307" s="154" t="s">
        <v>1</v>
      </c>
      <c r="F307" s="155" t="s">
        <v>187</v>
      </c>
      <c r="H307" s="156">
        <v>252</v>
      </c>
      <c r="I307" s="157"/>
      <c r="L307" s="153"/>
      <c r="M307" s="158"/>
      <c r="T307" s="159"/>
      <c r="AT307" s="154" t="s">
        <v>185</v>
      </c>
      <c r="AU307" s="154" t="s">
        <v>88</v>
      </c>
      <c r="AV307" s="13" t="s">
        <v>183</v>
      </c>
      <c r="AW307" s="13" t="s">
        <v>33</v>
      </c>
      <c r="AX307" s="13" t="s">
        <v>86</v>
      </c>
      <c r="AY307" s="154" t="s">
        <v>176</v>
      </c>
    </row>
    <row r="308" spans="2:65" s="1" customFormat="1" ht="37.9" customHeight="1">
      <c r="B308" s="32"/>
      <c r="C308" s="132" t="s">
        <v>1082</v>
      </c>
      <c r="D308" s="132" t="s">
        <v>178</v>
      </c>
      <c r="E308" s="133" t="s">
        <v>7629</v>
      </c>
      <c r="F308" s="134" t="s">
        <v>7630</v>
      </c>
      <c r="G308" s="135" t="s">
        <v>298</v>
      </c>
      <c r="H308" s="136">
        <v>350</v>
      </c>
      <c r="I308" s="137"/>
      <c r="J308" s="138">
        <f>ROUND(I308*H308,2)</f>
        <v>0</v>
      </c>
      <c r="K308" s="134" t="s">
        <v>182</v>
      </c>
      <c r="L308" s="32"/>
      <c r="M308" s="139" t="s">
        <v>1</v>
      </c>
      <c r="N308" s="140" t="s">
        <v>43</v>
      </c>
      <c r="P308" s="141">
        <f>O308*H308</f>
        <v>0</v>
      </c>
      <c r="Q308" s="141">
        <v>3.4000000000000002E-4</v>
      </c>
      <c r="R308" s="141">
        <f>Q308*H308</f>
        <v>0.11900000000000001</v>
      </c>
      <c r="S308" s="141">
        <v>0</v>
      </c>
      <c r="T308" s="142">
        <f>S308*H308</f>
        <v>0</v>
      </c>
      <c r="AR308" s="143" t="s">
        <v>319</v>
      </c>
      <c r="AT308" s="143" t="s">
        <v>178</v>
      </c>
      <c r="AU308" s="143" t="s">
        <v>88</v>
      </c>
      <c r="AY308" s="17" t="s">
        <v>176</v>
      </c>
      <c r="BE308" s="144">
        <f>IF(N308="základní",J308,0)</f>
        <v>0</v>
      </c>
      <c r="BF308" s="144">
        <f>IF(N308="snížená",J308,0)</f>
        <v>0</v>
      </c>
      <c r="BG308" s="144">
        <f>IF(N308="zákl. přenesená",J308,0)</f>
        <v>0</v>
      </c>
      <c r="BH308" s="144">
        <f>IF(N308="sníž. přenesená",J308,0)</f>
        <v>0</v>
      </c>
      <c r="BI308" s="144">
        <f>IF(N308="nulová",J308,0)</f>
        <v>0</v>
      </c>
      <c r="BJ308" s="17" t="s">
        <v>86</v>
      </c>
      <c r="BK308" s="144">
        <f>ROUND(I308*H308,2)</f>
        <v>0</v>
      </c>
      <c r="BL308" s="17" t="s">
        <v>319</v>
      </c>
      <c r="BM308" s="143" t="s">
        <v>7631</v>
      </c>
    </row>
    <row r="309" spans="2:65" s="1" customFormat="1" ht="37.9" customHeight="1">
      <c r="B309" s="32"/>
      <c r="C309" s="132" t="s">
        <v>1086</v>
      </c>
      <c r="D309" s="132" t="s">
        <v>178</v>
      </c>
      <c r="E309" s="133" t="s">
        <v>7632</v>
      </c>
      <c r="F309" s="134" t="s">
        <v>7633</v>
      </c>
      <c r="G309" s="135" t="s">
        <v>298</v>
      </c>
      <c r="H309" s="136">
        <v>579</v>
      </c>
      <c r="I309" s="137"/>
      <c r="J309" s="138">
        <f>ROUND(I309*H309,2)</f>
        <v>0</v>
      </c>
      <c r="K309" s="134" t="s">
        <v>182</v>
      </c>
      <c r="L309" s="32"/>
      <c r="M309" s="139" t="s">
        <v>1</v>
      </c>
      <c r="N309" s="140" t="s">
        <v>43</v>
      </c>
      <c r="P309" s="141">
        <f>O309*H309</f>
        <v>0</v>
      </c>
      <c r="Q309" s="141">
        <v>1E-4</v>
      </c>
      <c r="R309" s="141">
        <f>Q309*H309</f>
        <v>5.79E-2</v>
      </c>
      <c r="S309" s="141">
        <v>0</v>
      </c>
      <c r="T309" s="142">
        <f>S309*H309</f>
        <v>0</v>
      </c>
      <c r="AR309" s="143" t="s">
        <v>319</v>
      </c>
      <c r="AT309" s="143" t="s">
        <v>178</v>
      </c>
      <c r="AU309" s="143" t="s">
        <v>88</v>
      </c>
      <c r="AY309" s="17" t="s">
        <v>176</v>
      </c>
      <c r="BE309" s="144">
        <f>IF(N309="základní",J309,0)</f>
        <v>0</v>
      </c>
      <c r="BF309" s="144">
        <f>IF(N309="snížená",J309,0)</f>
        <v>0</v>
      </c>
      <c r="BG309" s="144">
        <f>IF(N309="zákl. přenesená",J309,0)</f>
        <v>0</v>
      </c>
      <c r="BH309" s="144">
        <f>IF(N309="sníž. přenesená",J309,0)</f>
        <v>0</v>
      </c>
      <c r="BI309" s="144">
        <f>IF(N309="nulová",J309,0)</f>
        <v>0</v>
      </c>
      <c r="BJ309" s="17" t="s">
        <v>86</v>
      </c>
      <c r="BK309" s="144">
        <f>ROUND(I309*H309,2)</f>
        <v>0</v>
      </c>
      <c r="BL309" s="17" t="s">
        <v>319</v>
      </c>
      <c r="BM309" s="143" t="s">
        <v>7634</v>
      </c>
    </row>
    <row r="310" spans="2:65" s="12" customFormat="1" ht="11.25">
      <c r="B310" s="145"/>
      <c r="D310" s="146" t="s">
        <v>185</v>
      </c>
      <c r="E310" s="147" t="s">
        <v>1</v>
      </c>
      <c r="F310" s="148" t="s">
        <v>7635</v>
      </c>
      <c r="H310" s="149">
        <v>579</v>
      </c>
      <c r="I310" s="150"/>
      <c r="L310" s="145"/>
      <c r="M310" s="151"/>
      <c r="T310" s="152"/>
      <c r="AT310" s="147" t="s">
        <v>185</v>
      </c>
      <c r="AU310" s="147" t="s">
        <v>88</v>
      </c>
      <c r="AV310" s="12" t="s">
        <v>88</v>
      </c>
      <c r="AW310" s="12" t="s">
        <v>33</v>
      </c>
      <c r="AX310" s="12" t="s">
        <v>86</v>
      </c>
      <c r="AY310" s="147" t="s">
        <v>176</v>
      </c>
    </row>
    <row r="311" spans="2:65" s="1" customFormat="1" ht="37.9" customHeight="1">
      <c r="B311" s="32"/>
      <c r="C311" s="132" t="s">
        <v>1093</v>
      </c>
      <c r="D311" s="132" t="s">
        <v>178</v>
      </c>
      <c r="E311" s="133" t="s">
        <v>7636</v>
      </c>
      <c r="F311" s="134" t="s">
        <v>7637</v>
      </c>
      <c r="G311" s="135" t="s">
        <v>298</v>
      </c>
      <c r="H311" s="136">
        <v>32</v>
      </c>
      <c r="I311" s="137"/>
      <c r="J311" s="138">
        <f>ROUND(I311*H311,2)</f>
        <v>0</v>
      </c>
      <c r="K311" s="134" t="s">
        <v>182</v>
      </c>
      <c r="L311" s="32"/>
      <c r="M311" s="139" t="s">
        <v>1</v>
      </c>
      <c r="N311" s="140" t="s">
        <v>43</v>
      </c>
      <c r="P311" s="141">
        <f>O311*H311</f>
        <v>0</v>
      </c>
      <c r="Q311" s="141">
        <v>1.2999999999999999E-4</v>
      </c>
      <c r="R311" s="141">
        <f>Q311*H311</f>
        <v>4.1599999999999996E-3</v>
      </c>
      <c r="S311" s="141">
        <v>0</v>
      </c>
      <c r="T311" s="142">
        <f>S311*H311</f>
        <v>0</v>
      </c>
      <c r="AR311" s="143" t="s">
        <v>319</v>
      </c>
      <c r="AT311" s="143" t="s">
        <v>178</v>
      </c>
      <c r="AU311" s="143" t="s">
        <v>88</v>
      </c>
      <c r="AY311" s="17" t="s">
        <v>176</v>
      </c>
      <c r="BE311" s="144">
        <f>IF(N311="základní",J311,0)</f>
        <v>0</v>
      </c>
      <c r="BF311" s="144">
        <f>IF(N311="snížená",J311,0)</f>
        <v>0</v>
      </c>
      <c r="BG311" s="144">
        <f>IF(N311="zákl. přenesená",J311,0)</f>
        <v>0</v>
      </c>
      <c r="BH311" s="144">
        <f>IF(N311="sníž. přenesená",J311,0)</f>
        <v>0</v>
      </c>
      <c r="BI311" s="144">
        <f>IF(N311="nulová",J311,0)</f>
        <v>0</v>
      </c>
      <c r="BJ311" s="17" t="s">
        <v>86</v>
      </c>
      <c r="BK311" s="144">
        <f>ROUND(I311*H311,2)</f>
        <v>0</v>
      </c>
      <c r="BL311" s="17" t="s">
        <v>319</v>
      </c>
      <c r="BM311" s="143" t="s">
        <v>7638</v>
      </c>
    </row>
    <row r="312" spans="2:65" s="1" customFormat="1" ht="37.9" customHeight="1">
      <c r="B312" s="32"/>
      <c r="C312" s="132" t="s">
        <v>1097</v>
      </c>
      <c r="D312" s="132" t="s">
        <v>178</v>
      </c>
      <c r="E312" s="133" t="s">
        <v>7639</v>
      </c>
      <c r="F312" s="134" t="s">
        <v>7640</v>
      </c>
      <c r="G312" s="135" t="s">
        <v>298</v>
      </c>
      <c r="H312" s="136">
        <v>450</v>
      </c>
      <c r="I312" s="137"/>
      <c r="J312" s="138">
        <f>ROUND(I312*H312,2)</f>
        <v>0</v>
      </c>
      <c r="K312" s="134" t="s">
        <v>182</v>
      </c>
      <c r="L312" s="32"/>
      <c r="M312" s="139" t="s">
        <v>1</v>
      </c>
      <c r="N312" s="140" t="s">
        <v>43</v>
      </c>
      <c r="P312" s="141">
        <f>O312*H312</f>
        <v>0</v>
      </c>
      <c r="Q312" s="141">
        <v>1.1E-4</v>
      </c>
      <c r="R312" s="141">
        <f>Q312*H312</f>
        <v>4.9500000000000002E-2</v>
      </c>
      <c r="S312" s="141">
        <v>0</v>
      </c>
      <c r="T312" s="142">
        <f>S312*H312</f>
        <v>0</v>
      </c>
      <c r="AR312" s="143" t="s">
        <v>319</v>
      </c>
      <c r="AT312" s="143" t="s">
        <v>178</v>
      </c>
      <c r="AU312" s="143" t="s">
        <v>88</v>
      </c>
      <c r="AY312" s="17" t="s">
        <v>176</v>
      </c>
      <c r="BE312" s="144">
        <f>IF(N312="základní",J312,0)</f>
        <v>0</v>
      </c>
      <c r="BF312" s="144">
        <f>IF(N312="snížená",J312,0)</f>
        <v>0</v>
      </c>
      <c r="BG312" s="144">
        <f>IF(N312="zákl. přenesená",J312,0)</f>
        <v>0</v>
      </c>
      <c r="BH312" s="144">
        <f>IF(N312="sníž. přenesená",J312,0)</f>
        <v>0</v>
      </c>
      <c r="BI312" s="144">
        <f>IF(N312="nulová",J312,0)</f>
        <v>0</v>
      </c>
      <c r="BJ312" s="17" t="s">
        <v>86</v>
      </c>
      <c r="BK312" s="144">
        <f>ROUND(I312*H312,2)</f>
        <v>0</v>
      </c>
      <c r="BL312" s="17" t="s">
        <v>319</v>
      </c>
      <c r="BM312" s="143" t="s">
        <v>7641</v>
      </c>
    </row>
    <row r="313" spans="2:65" s="1" customFormat="1" ht="37.9" customHeight="1">
      <c r="B313" s="32"/>
      <c r="C313" s="132" t="s">
        <v>1112</v>
      </c>
      <c r="D313" s="132" t="s">
        <v>178</v>
      </c>
      <c r="E313" s="133" t="s">
        <v>7642</v>
      </c>
      <c r="F313" s="134" t="s">
        <v>7643</v>
      </c>
      <c r="G313" s="135" t="s">
        <v>298</v>
      </c>
      <c r="H313" s="136">
        <v>470</v>
      </c>
      <c r="I313" s="137"/>
      <c r="J313" s="138">
        <f>ROUND(I313*H313,2)</f>
        <v>0</v>
      </c>
      <c r="K313" s="134" t="s">
        <v>182</v>
      </c>
      <c r="L313" s="32"/>
      <c r="M313" s="139" t="s">
        <v>1</v>
      </c>
      <c r="N313" s="140" t="s">
        <v>43</v>
      </c>
      <c r="P313" s="141">
        <f>O313*H313</f>
        <v>0</v>
      </c>
      <c r="Q313" s="141">
        <v>1.6000000000000001E-4</v>
      </c>
      <c r="R313" s="141">
        <f>Q313*H313</f>
        <v>7.5200000000000003E-2</v>
      </c>
      <c r="S313" s="141">
        <v>0</v>
      </c>
      <c r="T313" s="142">
        <f>S313*H313</f>
        <v>0</v>
      </c>
      <c r="AR313" s="143" t="s">
        <v>319</v>
      </c>
      <c r="AT313" s="143" t="s">
        <v>178</v>
      </c>
      <c r="AU313" s="143" t="s">
        <v>88</v>
      </c>
      <c r="AY313" s="17" t="s">
        <v>176</v>
      </c>
      <c r="BE313" s="144">
        <f>IF(N313="základní",J313,0)</f>
        <v>0</v>
      </c>
      <c r="BF313" s="144">
        <f>IF(N313="snížená",J313,0)</f>
        <v>0</v>
      </c>
      <c r="BG313" s="144">
        <f>IF(N313="zákl. přenesená",J313,0)</f>
        <v>0</v>
      </c>
      <c r="BH313" s="144">
        <f>IF(N313="sníž. přenesená",J313,0)</f>
        <v>0</v>
      </c>
      <c r="BI313" s="144">
        <f>IF(N313="nulová",J313,0)</f>
        <v>0</v>
      </c>
      <c r="BJ313" s="17" t="s">
        <v>86</v>
      </c>
      <c r="BK313" s="144">
        <f>ROUND(I313*H313,2)</f>
        <v>0</v>
      </c>
      <c r="BL313" s="17" t="s">
        <v>319</v>
      </c>
      <c r="BM313" s="143" t="s">
        <v>7644</v>
      </c>
    </row>
    <row r="314" spans="2:65" s="12" customFormat="1" ht="11.25">
      <c r="B314" s="145"/>
      <c r="D314" s="146" t="s">
        <v>185</v>
      </c>
      <c r="E314" s="147" t="s">
        <v>1</v>
      </c>
      <c r="F314" s="148" t="s">
        <v>7645</v>
      </c>
      <c r="H314" s="149">
        <v>470</v>
      </c>
      <c r="I314" s="150"/>
      <c r="L314" s="145"/>
      <c r="M314" s="151"/>
      <c r="T314" s="152"/>
      <c r="AT314" s="147" t="s">
        <v>185</v>
      </c>
      <c r="AU314" s="147" t="s">
        <v>88</v>
      </c>
      <c r="AV314" s="12" t="s">
        <v>88</v>
      </c>
      <c r="AW314" s="12" t="s">
        <v>33</v>
      </c>
      <c r="AX314" s="12" t="s">
        <v>86</v>
      </c>
      <c r="AY314" s="147" t="s">
        <v>176</v>
      </c>
    </row>
    <row r="315" spans="2:65" s="1" customFormat="1" ht="37.9" customHeight="1">
      <c r="B315" s="32"/>
      <c r="C315" s="132" t="s">
        <v>1116</v>
      </c>
      <c r="D315" s="132" t="s">
        <v>178</v>
      </c>
      <c r="E315" s="133" t="s">
        <v>7646</v>
      </c>
      <c r="F315" s="134" t="s">
        <v>7647</v>
      </c>
      <c r="G315" s="135" t="s">
        <v>298</v>
      </c>
      <c r="H315" s="136">
        <v>24</v>
      </c>
      <c r="I315" s="137"/>
      <c r="J315" s="138">
        <f>ROUND(I315*H315,2)</f>
        <v>0</v>
      </c>
      <c r="K315" s="134" t="s">
        <v>182</v>
      </c>
      <c r="L315" s="32"/>
      <c r="M315" s="139" t="s">
        <v>1</v>
      </c>
      <c r="N315" s="140" t="s">
        <v>43</v>
      </c>
      <c r="P315" s="141">
        <f>O315*H315</f>
        <v>0</v>
      </c>
      <c r="Q315" s="141">
        <v>2.1000000000000001E-4</v>
      </c>
      <c r="R315" s="141">
        <f>Q315*H315</f>
        <v>5.0400000000000002E-3</v>
      </c>
      <c r="S315" s="141">
        <v>0</v>
      </c>
      <c r="T315" s="142">
        <f>S315*H315</f>
        <v>0</v>
      </c>
      <c r="AR315" s="143" t="s">
        <v>319</v>
      </c>
      <c r="AT315" s="143" t="s">
        <v>178</v>
      </c>
      <c r="AU315" s="143" t="s">
        <v>88</v>
      </c>
      <c r="AY315" s="17" t="s">
        <v>176</v>
      </c>
      <c r="BE315" s="144">
        <f>IF(N315="základní",J315,0)</f>
        <v>0</v>
      </c>
      <c r="BF315" s="144">
        <f>IF(N315="snížená",J315,0)</f>
        <v>0</v>
      </c>
      <c r="BG315" s="144">
        <f>IF(N315="zákl. přenesená",J315,0)</f>
        <v>0</v>
      </c>
      <c r="BH315" s="144">
        <f>IF(N315="sníž. přenesená",J315,0)</f>
        <v>0</v>
      </c>
      <c r="BI315" s="144">
        <f>IF(N315="nulová",J315,0)</f>
        <v>0</v>
      </c>
      <c r="BJ315" s="17" t="s">
        <v>86</v>
      </c>
      <c r="BK315" s="144">
        <f>ROUND(I315*H315,2)</f>
        <v>0</v>
      </c>
      <c r="BL315" s="17" t="s">
        <v>319</v>
      </c>
      <c r="BM315" s="143" t="s">
        <v>7648</v>
      </c>
    </row>
    <row r="316" spans="2:65" s="1" customFormat="1" ht="16.5" customHeight="1">
      <c r="B316" s="32"/>
      <c r="C316" s="132" t="s">
        <v>1120</v>
      </c>
      <c r="D316" s="132" t="s">
        <v>178</v>
      </c>
      <c r="E316" s="133" t="s">
        <v>7649</v>
      </c>
      <c r="F316" s="134" t="s">
        <v>7650</v>
      </c>
      <c r="G316" s="135" t="s">
        <v>298</v>
      </c>
      <c r="H316" s="136">
        <v>284</v>
      </c>
      <c r="I316" s="137"/>
      <c r="J316" s="138">
        <f>ROUND(I316*H316,2)</f>
        <v>0</v>
      </c>
      <c r="K316" s="134" t="s">
        <v>182</v>
      </c>
      <c r="L316" s="32"/>
      <c r="M316" s="139" t="s">
        <v>1</v>
      </c>
      <c r="N316" s="140" t="s">
        <v>43</v>
      </c>
      <c r="P316" s="141">
        <f>O316*H316</f>
        <v>0</v>
      </c>
      <c r="Q316" s="141">
        <v>1.9000000000000001E-4</v>
      </c>
      <c r="R316" s="141">
        <f>Q316*H316</f>
        <v>5.3960000000000001E-2</v>
      </c>
      <c r="S316" s="141">
        <v>0</v>
      </c>
      <c r="T316" s="142">
        <f>S316*H316</f>
        <v>0</v>
      </c>
      <c r="AR316" s="143" t="s">
        <v>319</v>
      </c>
      <c r="AT316" s="143" t="s">
        <v>178</v>
      </c>
      <c r="AU316" s="143" t="s">
        <v>88</v>
      </c>
      <c r="AY316" s="17" t="s">
        <v>176</v>
      </c>
      <c r="BE316" s="144">
        <f>IF(N316="základní",J316,0)</f>
        <v>0</v>
      </c>
      <c r="BF316" s="144">
        <f>IF(N316="snížená",J316,0)</f>
        <v>0</v>
      </c>
      <c r="BG316" s="144">
        <f>IF(N316="zákl. přenesená",J316,0)</f>
        <v>0</v>
      </c>
      <c r="BH316" s="144">
        <f>IF(N316="sníž. přenesená",J316,0)</f>
        <v>0</v>
      </c>
      <c r="BI316" s="144">
        <f>IF(N316="nulová",J316,0)</f>
        <v>0</v>
      </c>
      <c r="BJ316" s="17" t="s">
        <v>86</v>
      </c>
      <c r="BK316" s="144">
        <f>ROUND(I316*H316,2)</f>
        <v>0</v>
      </c>
      <c r="BL316" s="17" t="s">
        <v>319</v>
      </c>
      <c r="BM316" s="143" t="s">
        <v>7651</v>
      </c>
    </row>
    <row r="317" spans="2:65" s="12" customFormat="1" ht="11.25">
      <c r="B317" s="145"/>
      <c r="D317" s="146" t="s">
        <v>185</v>
      </c>
      <c r="E317" s="147" t="s">
        <v>1</v>
      </c>
      <c r="F317" s="148" t="s">
        <v>7652</v>
      </c>
      <c r="H317" s="149">
        <v>284</v>
      </c>
      <c r="I317" s="150"/>
      <c r="L317" s="145"/>
      <c r="M317" s="151"/>
      <c r="T317" s="152"/>
      <c r="AT317" s="147" t="s">
        <v>185</v>
      </c>
      <c r="AU317" s="147" t="s">
        <v>88</v>
      </c>
      <c r="AV317" s="12" t="s">
        <v>88</v>
      </c>
      <c r="AW317" s="12" t="s">
        <v>33</v>
      </c>
      <c r="AX317" s="12" t="s">
        <v>86</v>
      </c>
      <c r="AY317" s="147" t="s">
        <v>176</v>
      </c>
    </row>
    <row r="318" spans="2:65" s="1" customFormat="1" ht="16.5" customHeight="1">
      <c r="B318" s="32"/>
      <c r="C318" s="132" t="s">
        <v>1124</v>
      </c>
      <c r="D318" s="132" t="s">
        <v>178</v>
      </c>
      <c r="E318" s="133" t="s">
        <v>7653</v>
      </c>
      <c r="F318" s="134" t="s">
        <v>7654</v>
      </c>
      <c r="G318" s="135" t="s">
        <v>298</v>
      </c>
      <c r="H318" s="136">
        <v>178</v>
      </c>
      <c r="I318" s="137"/>
      <c r="J318" s="138">
        <f>ROUND(I318*H318,2)</f>
        <v>0</v>
      </c>
      <c r="K318" s="134" t="s">
        <v>182</v>
      </c>
      <c r="L318" s="32"/>
      <c r="M318" s="139" t="s">
        <v>1</v>
      </c>
      <c r="N318" s="140" t="s">
        <v>43</v>
      </c>
      <c r="P318" s="141">
        <f>O318*H318</f>
        <v>0</v>
      </c>
      <c r="Q318" s="141">
        <v>2.5000000000000001E-4</v>
      </c>
      <c r="R318" s="141">
        <f>Q318*H318</f>
        <v>4.4499999999999998E-2</v>
      </c>
      <c r="S318" s="141">
        <v>0</v>
      </c>
      <c r="T318" s="142">
        <f>S318*H318</f>
        <v>0</v>
      </c>
      <c r="AR318" s="143" t="s">
        <v>319</v>
      </c>
      <c r="AT318" s="143" t="s">
        <v>178</v>
      </c>
      <c r="AU318" s="143" t="s">
        <v>88</v>
      </c>
      <c r="AY318" s="17" t="s">
        <v>176</v>
      </c>
      <c r="BE318" s="144">
        <f>IF(N318="základní",J318,0)</f>
        <v>0</v>
      </c>
      <c r="BF318" s="144">
        <f>IF(N318="snížená",J318,0)</f>
        <v>0</v>
      </c>
      <c r="BG318" s="144">
        <f>IF(N318="zákl. přenesená",J318,0)</f>
        <v>0</v>
      </c>
      <c r="BH318" s="144">
        <f>IF(N318="sníž. přenesená",J318,0)</f>
        <v>0</v>
      </c>
      <c r="BI318" s="144">
        <f>IF(N318="nulová",J318,0)</f>
        <v>0</v>
      </c>
      <c r="BJ318" s="17" t="s">
        <v>86</v>
      </c>
      <c r="BK318" s="144">
        <f>ROUND(I318*H318,2)</f>
        <v>0</v>
      </c>
      <c r="BL318" s="17" t="s">
        <v>319</v>
      </c>
      <c r="BM318" s="143" t="s">
        <v>7655</v>
      </c>
    </row>
    <row r="319" spans="2:65" s="12" customFormat="1" ht="11.25">
      <c r="B319" s="145"/>
      <c r="D319" s="146" t="s">
        <v>185</v>
      </c>
      <c r="E319" s="147" t="s">
        <v>1</v>
      </c>
      <c r="F319" s="148" t="s">
        <v>7656</v>
      </c>
      <c r="H319" s="149">
        <v>178</v>
      </c>
      <c r="I319" s="150"/>
      <c r="L319" s="145"/>
      <c r="M319" s="151"/>
      <c r="T319" s="152"/>
      <c r="AT319" s="147" t="s">
        <v>185</v>
      </c>
      <c r="AU319" s="147" t="s">
        <v>88</v>
      </c>
      <c r="AV319" s="12" t="s">
        <v>88</v>
      </c>
      <c r="AW319" s="12" t="s">
        <v>33</v>
      </c>
      <c r="AX319" s="12" t="s">
        <v>86</v>
      </c>
      <c r="AY319" s="147" t="s">
        <v>176</v>
      </c>
    </row>
    <row r="320" spans="2:65" s="1" customFormat="1" ht="16.5" customHeight="1">
      <c r="B320" s="32"/>
      <c r="C320" s="132" t="s">
        <v>1128</v>
      </c>
      <c r="D320" s="132" t="s">
        <v>178</v>
      </c>
      <c r="E320" s="133" t="s">
        <v>7657</v>
      </c>
      <c r="F320" s="134" t="s">
        <v>7658</v>
      </c>
      <c r="G320" s="135" t="s">
        <v>298</v>
      </c>
      <c r="H320" s="136">
        <v>135</v>
      </c>
      <c r="I320" s="137"/>
      <c r="J320" s="138">
        <f>ROUND(I320*H320,2)</f>
        <v>0</v>
      </c>
      <c r="K320" s="134" t="s">
        <v>182</v>
      </c>
      <c r="L320" s="32"/>
      <c r="M320" s="139" t="s">
        <v>1</v>
      </c>
      <c r="N320" s="140" t="s">
        <v>43</v>
      </c>
      <c r="P320" s="141">
        <f>O320*H320</f>
        <v>0</v>
      </c>
      <c r="Q320" s="141">
        <v>2.5999999999999998E-4</v>
      </c>
      <c r="R320" s="141">
        <f>Q320*H320</f>
        <v>3.5099999999999999E-2</v>
      </c>
      <c r="S320" s="141">
        <v>0</v>
      </c>
      <c r="T320" s="142">
        <f>S320*H320</f>
        <v>0</v>
      </c>
      <c r="AR320" s="143" t="s">
        <v>319</v>
      </c>
      <c r="AT320" s="143" t="s">
        <v>178</v>
      </c>
      <c r="AU320" s="143" t="s">
        <v>88</v>
      </c>
      <c r="AY320" s="17" t="s">
        <v>176</v>
      </c>
      <c r="BE320" s="144">
        <f>IF(N320="základní",J320,0)</f>
        <v>0</v>
      </c>
      <c r="BF320" s="144">
        <f>IF(N320="snížená",J320,0)</f>
        <v>0</v>
      </c>
      <c r="BG320" s="144">
        <f>IF(N320="zákl. přenesená",J320,0)</f>
        <v>0</v>
      </c>
      <c r="BH320" s="144">
        <f>IF(N320="sníž. přenesená",J320,0)</f>
        <v>0</v>
      </c>
      <c r="BI320" s="144">
        <f>IF(N320="nulová",J320,0)</f>
        <v>0</v>
      </c>
      <c r="BJ320" s="17" t="s">
        <v>86</v>
      </c>
      <c r="BK320" s="144">
        <f>ROUND(I320*H320,2)</f>
        <v>0</v>
      </c>
      <c r="BL320" s="17" t="s">
        <v>319</v>
      </c>
      <c r="BM320" s="143" t="s">
        <v>7659</v>
      </c>
    </row>
    <row r="321" spans="2:65" s="12" customFormat="1" ht="11.25">
      <c r="B321" s="145"/>
      <c r="D321" s="146" t="s">
        <v>185</v>
      </c>
      <c r="E321" s="147" t="s">
        <v>1</v>
      </c>
      <c r="F321" s="148" t="s">
        <v>7660</v>
      </c>
      <c r="H321" s="149">
        <v>135</v>
      </c>
      <c r="I321" s="150"/>
      <c r="L321" s="145"/>
      <c r="M321" s="151"/>
      <c r="T321" s="152"/>
      <c r="AT321" s="147" t="s">
        <v>185</v>
      </c>
      <c r="AU321" s="147" t="s">
        <v>88</v>
      </c>
      <c r="AV321" s="12" t="s">
        <v>88</v>
      </c>
      <c r="AW321" s="12" t="s">
        <v>33</v>
      </c>
      <c r="AX321" s="12" t="s">
        <v>86</v>
      </c>
      <c r="AY321" s="147" t="s">
        <v>176</v>
      </c>
    </row>
    <row r="322" spans="2:65" s="1" customFormat="1" ht="16.5" customHeight="1">
      <c r="B322" s="32"/>
      <c r="C322" s="132" t="s">
        <v>1133</v>
      </c>
      <c r="D322" s="132" t="s">
        <v>178</v>
      </c>
      <c r="E322" s="133" t="s">
        <v>7661</v>
      </c>
      <c r="F322" s="134" t="s">
        <v>7662</v>
      </c>
      <c r="G322" s="135" t="s">
        <v>298</v>
      </c>
      <c r="H322" s="136">
        <v>187</v>
      </c>
      <c r="I322" s="137"/>
      <c r="J322" s="138">
        <f>ROUND(I322*H322,2)</f>
        <v>0</v>
      </c>
      <c r="K322" s="134" t="s">
        <v>182</v>
      </c>
      <c r="L322" s="32"/>
      <c r="M322" s="139" t="s">
        <v>1</v>
      </c>
      <c r="N322" s="140" t="s">
        <v>43</v>
      </c>
      <c r="P322" s="141">
        <f>O322*H322</f>
        <v>0</v>
      </c>
      <c r="Q322" s="141">
        <v>2.7E-4</v>
      </c>
      <c r="R322" s="141">
        <f>Q322*H322</f>
        <v>5.049E-2</v>
      </c>
      <c r="S322" s="141">
        <v>0</v>
      </c>
      <c r="T322" s="142">
        <f>S322*H322</f>
        <v>0</v>
      </c>
      <c r="AR322" s="143" t="s">
        <v>319</v>
      </c>
      <c r="AT322" s="143" t="s">
        <v>178</v>
      </c>
      <c r="AU322" s="143" t="s">
        <v>88</v>
      </c>
      <c r="AY322" s="17" t="s">
        <v>176</v>
      </c>
      <c r="BE322" s="144">
        <f>IF(N322="základní",J322,0)</f>
        <v>0</v>
      </c>
      <c r="BF322" s="144">
        <f>IF(N322="snížená",J322,0)</f>
        <v>0</v>
      </c>
      <c r="BG322" s="144">
        <f>IF(N322="zákl. přenesená",J322,0)</f>
        <v>0</v>
      </c>
      <c r="BH322" s="144">
        <f>IF(N322="sníž. přenesená",J322,0)</f>
        <v>0</v>
      </c>
      <c r="BI322" s="144">
        <f>IF(N322="nulová",J322,0)</f>
        <v>0</v>
      </c>
      <c r="BJ322" s="17" t="s">
        <v>86</v>
      </c>
      <c r="BK322" s="144">
        <f>ROUND(I322*H322,2)</f>
        <v>0</v>
      </c>
      <c r="BL322" s="17" t="s">
        <v>319</v>
      </c>
      <c r="BM322" s="143" t="s">
        <v>7663</v>
      </c>
    </row>
    <row r="323" spans="2:65" s="12" customFormat="1" ht="11.25">
      <c r="B323" s="145"/>
      <c r="D323" s="146" t="s">
        <v>185</v>
      </c>
      <c r="E323" s="147" t="s">
        <v>1</v>
      </c>
      <c r="F323" s="148" t="s">
        <v>7664</v>
      </c>
      <c r="H323" s="149">
        <v>187</v>
      </c>
      <c r="I323" s="150"/>
      <c r="L323" s="145"/>
      <c r="M323" s="151"/>
      <c r="T323" s="152"/>
      <c r="AT323" s="147" t="s">
        <v>185</v>
      </c>
      <c r="AU323" s="147" t="s">
        <v>88</v>
      </c>
      <c r="AV323" s="12" t="s">
        <v>88</v>
      </c>
      <c r="AW323" s="12" t="s">
        <v>33</v>
      </c>
      <c r="AX323" s="12" t="s">
        <v>86</v>
      </c>
      <c r="AY323" s="147" t="s">
        <v>176</v>
      </c>
    </row>
    <row r="324" spans="2:65" s="1" customFormat="1" ht="16.5" customHeight="1">
      <c r="B324" s="32"/>
      <c r="C324" s="132" t="s">
        <v>1137</v>
      </c>
      <c r="D324" s="132" t="s">
        <v>178</v>
      </c>
      <c r="E324" s="133" t="s">
        <v>7665</v>
      </c>
      <c r="F324" s="134" t="s">
        <v>7666</v>
      </c>
      <c r="G324" s="135" t="s">
        <v>298</v>
      </c>
      <c r="H324" s="136">
        <v>200</v>
      </c>
      <c r="I324" s="137"/>
      <c r="J324" s="138">
        <f>ROUND(I324*H324,2)</f>
        <v>0</v>
      </c>
      <c r="K324" s="134" t="s">
        <v>182</v>
      </c>
      <c r="L324" s="32"/>
      <c r="M324" s="139" t="s">
        <v>1</v>
      </c>
      <c r="N324" s="140" t="s">
        <v>43</v>
      </c>
      <c r="P324" s="141">
        <f>O324*H324</f>
        <v>0</v>
      </c>
      <c r="Q324" s="141">
        <v>2.9999999999999997E-4</v>
      </c>
      <c r="R324" s="141">
        <f>Q324*H324</f>
        <v>0.06</v>
      </c>
      <c r="S324" s="141">
        <v>0</v>
      </c>
      <c r="T324" s="142">
        <f>S324*H324</f>
        <v>0</v>
      </c>
      <c r="AR324" s="143" t="s">
        <v>319</v>
      </c>
      <c r="AT324" s="143" t="s">
        <v>178</v>
      </c>
      <c r="AU324" s="143" t="s">
        <v>88</v>
      </c>
      <c r="AY324" s="17" t="s">
        <v>176</v>
      </c>
      <c r="BE324" s="144">
        <f>IF(N324="základní",J324,0)</f>
        <v>0</v>
      </c>
      <c r="BF324" s="144">
        <f>IF(N324="snížená",J324,0)</f>
        <v>0</v>
      </c>
      <c r="BG324" s="144">
        <f>IF(N324="zákl. přenesená",J324,0)</f>
        <v>0</v>
      </c>
      <c r="BH324" s="144">
        <f>IF(N324="sníž. přenesená",J324,0)</f>
        <v>0</v>
      </c>
      <c r="BI324" s="144">
        <f>IF(N324="nulová",J324,0)</f>
        <v>0</v>
      </c>
      <c r="BJ324" s="17" t="s">
        <v>86</v>
      </c>
      <c r="BK324" s="144">
        <f>ROUND(I324*H324,2)</f>
        <v>0</v>
      </c>
      <c r="BL324" s="17" t="s">
        <v>319</v>
      </c>
      <c r="BM324" s="143" t="s">
        <v>7667</v>
      </c>
    </row>
    <row r="325" spans="2:65" s="12" customFormat="1" ht="11.25">
      <c r="B325" s="145"/>
      <c r="D325" s="146" t="s">
        <v>185</v>
      </c>
      <c r="E325" s="147" t="s">
        <v>1</v>
      </c>
      <c r="F325" s="148" t="s">
        <v>7668</v>
      </c>
      <c r="H325" s="149">
        <v>200</v>
      </c>
      <c r="I325" s="150"/>
      <c r="L325" s="145"/>
      <c r="M325" s="151"/>
      <c r="T325" s="152"/>
      <c r="AT325" s="147" t="s">
        <v>185</v>
      </c>
      <c r="AU325" s="147" t="s">
        <v>88</v>
      </c>
      <c r="AV325" s="12" t="s">
        <v>88</v>
      </c>
      <c r="AW325" s="12" t="s">
        <v>33</v>
      </c>
      <c r="AX325" s="12" t="s">
        <v>86</v>
      </c>
      <c r="AY325" s="147" t="s">
        <v>176</v>
      </c>
    </row>
    <row r="326" spans="2:65" s="1" customFormat="1" ht="16.5" customHeight="1">
      <c r="B326" s="32"/>
      <c r="C326" s="132" t="s">
        <v>1141</v>
      </c>
      <c r="D326" s="132" t="s">
        <v>178</v>
      </c>
      <c r="E326" s="133" t="s">
        <v>7669</v>
      </c>
      <c r="F326" s="134" t="s">
        <v>7670</v>
      </c>
      <c r="G326" s="135" t="s">
        <v>298</v>
      </c>
      <c r="H326" s="136">
        <v>42</v>
      </c>
      <c r="I326" s="137"/>
      <c r="J326" s="138">
        <f>ROUND(I326*H326,2)</f>
        <v>0</v>
      </c>
      <c r="K326" s="134" t="s">
        <v>182</v>
      </c>
      <c r="L326" s="32"/>
      <c r="M326" s="139" t="s">
        <v>1</v>
      </c>
      <c r="N326" s="140" t="s">
        <v>43</v>
      </c>
      <c r="P326" s="141">
        <f>O326*H326</f>
        <v>0</v>
      </c>
      <c r="Q326" s="141">
        <v>3.5E-4</v>
      </c>
      <c r="R326" s="141">
        <f>Q326*H326</f>
        <v>1.47E-2</v>
      </c>
      <c r="S326" s="141">
        <v>0</v>
      </c>
      <c r="T326" s="142">
        <f>S326*H326</f>
        <v>0</v>
      </c>
      <c r="AR326" s="143" t="s">
        <v>319</v>
      </c>
      <c r="AT326" s="143" t="s">
        <v>178</v>
      </c>
      <c r="AU326" s="143" t="s">
        <v>88</v>
      </c>
      <c r="AY326" s="17" t="s">
        <v>176</v>
      </c>
      <c r="BE326" s="144">
        <f>IF(N326="základní",J326,0)</f>
        <v>0</v>
      </c>
      <c r="BF326" s="144">
        <f>IF(N326="snížená",J326,0)</f>
        <v>0</v>
      </c>
      <c r="BG326" s="144">
        <f>IF(N326="zákl. přenesená",J326,0)</f>
        <v>0</v>
      </c>
      <c r="BH326" s="144">
        <f>IF(N326="sníž. přenesená",J326,0)</f>
        <v>0</v>
      </c>
      <c r="BI326" s="144">
        <f>IF(N326="nulová",J326,0)</f>
        <v>0</v>
      </c>
      <c r="BJ326" s="17" t="s">
        <v>86</v>
      </c>
      <c r="BK326" s="144">
        <f>ROUND(I326*H326,2)</f>
        <v>0</v>
      </c>
      <c r="BL326" s="17" t="s">
        <v>319</v>
      </c>
      <c r="BM326" s="143" t="s">
        <v>7671</v>
      </c>
    </row>
    <row r="327" spans="2:65" s="12" customFormat="1" ht="11.25">
      <c r="B327" s="145"/>
      <c r="D327" s="146" t="s">
        <v>185</v>
      </c>
      <c r="E327" s="147" t="s">
        <v>1</v>
      </c>
      <c r="F327" s="148" t="s">
        <v>7672</v>
      </c>
      <c r="H327" s="149">
        <v>42</v>
      </c>
      <c r="I327" s="150"/>
      <c r="L327" s="145"/>
      <c r="M327" s="151"/>
      <c r="T327" s="152"/>
      <c r="AT327" s="147" t="s">
        <v>185</v>
      </c>
      <c r="AU327" s="147" t="s">
        <v>88</v>
      </c>
      <c r="AV327" s="12" t="s">
        <v>88</v>
      </c>
      <c r="AW327" s="12" t="s">
        <v>33</v>
      </c>
      <c r="AX327" s="12" t="s">
        <v>86</v>
      </c>
      <c r="AY327" s="147" t="s">
        <v>176</v>
      </c>
    </row>
    <row r="328" spans="2:65" s="1" customFormat="1" ht="16.5" customHeight="1">
      <c r="B328" s="32"/>
      <c r="C328" s="132" t="s">
        <v>1145</v>
      </c>
      <c r="D328" s="132" t="s">
        <v>178</v>
      </c>
      <c r="E328" s="133" t="s">
        <v>7673</v>
      </c>
      <c r="F328" s="134" t="s">
        <v>7674</v>
      </c>
      <c r="G328" s="135" t="s">
        <v>355</v>
      </c>
      <c r="H328" s="136">
        <v>391</v>
      </c>
      <c r="I328" s="137"/>
      <c r="J328" s="138">
        <f>ROUND(I328*H328,2)</f>
        <v>0</v>
      </c>
      <c r="K328" s="134" t="s">
        <v>182</v>
      </c>
      <c r="L328" s="32"/>
      <c r="M328" s="139" t="s">
        <v>1</v>
      </c>
      <c r="N328" s="140" t="s">
        <v>43</v>
      </c>
      <c r="P328" s="141">
        <f>O328*H328</f>
        <v>0</v>
      </c>
      <c r="Q328" s="141">
        <v>0</v>
      </c>
      <c r="R328" s="141">
        <f>Q328*H328</f>
        <v>0</v>
      </c>
      <c r="S328" s="141">
        <v>0</v>
      </c>
      <c r="T328" s="142">
        <f>S328*H328</f>
        <v>0</v>
      </c>
      <c r="AR328" s="143" t="s">
        <v>319</v>
      </c>
      <c r="AT328" s="143" t="s">
        <v>178</v>
      </c>
      <c r="AU328" s="143" t="s">
        <v>88</v>
      </c>
      <c r="AY328" s="17" t="s">
        <v>176</v>
      </c>
      <c r="BE328" s="144">
        <f>IF(N328="základní",J328,0)</f>
        <v>0</v>
      </c>
      <c r="BF328" s="144">
        <f>IF(N328="snížená",J328,0)</f>
        <v>0</v>
      </c>
      <c r="BG328" s="144">
        <f>IF(N328="zákl. přenesená",J328,0)</f>
        <v>0</v>
      </c>
      <c r="BH328" s="144">
        <f>IF(N328="sníž. přenesená",J328,0)</f>
        <v>0</v>
      </c>
      <c r="BI328" s="144">
        <f>IF(N328="nulová",J328,0)</f>
        <v>0</v>
      </c>
      <c r="BJ328" s="17" t="s">
        <v>86</v>
      </c>
      <c r="BK328" s="144">
        <f>ROUND(I328*H328,2)</f>
        <v>0</v>
      </c>
      <c r="BL328" s="17" t="s">
        <v>319</v>
      </c>
      <c r="BM328" s="143" t="s">
        <v>7675</v>
      </c>
    </row>
    <row r="329" spans="2:65" s="12" customFormat="1" ht="11.25">
      <c r="B329" s="145"/>
      <c r="D329" s="146" t="s">
        <v>185</v>
      </c>
      <c r="E329" s="147" t="s">
        <v>1</v>
      </c>
      <c r="F329" s="148" t="s">
        <v>7676</v>
      </c>
      <c r="H329" s="149">
        <v>391</v>
      </c>
      <c r="I329" s="150"/>
      <c r="L329" s="145"/>
      <c r="M329" s="151"/>
      <c r="T329" s="152"/>
      <c r="AT329" s="147" t="s">
        <v>185</v>
      </c>
      <c r="AU329" s="147" t="s">
        <v>88</v>
      </c>
      <c r="AV329" s="12" t="s">
        <v>88</v>
      </c>
      <c r="AW329" s="12" t="s">
        <v>33</v>
      </c>
      <c r="AX329" s="12" t="s">
        <v>86</v>
      </c>
      <c r="AY329" s="147" t="s">
        <v>176</v>
      </c>
    </row>
    <row r="330" spans="2:65" s="1" customFormat="1" ht="16.5" customHeight="1">
      <c r="B330" s="32"/>
      <c r="C330" s="132" t="s">
        <v>1149</v>
      </c>
      <c r="D330" s="132" t="s">
        <v>178</v>
      </c>
      <c r="E330" s="133" t="s">
        <v>7673</v>
      </c>
      <c r="F330" s="134" t="s">
        <v>7674</v>
      </c>
      <c r="G330" s="135" t="s">
        <v>355</v>
      </c>
      <c r="H330" s="136">
        <v>26</v>
      </c>
      <c r="I330" s="137"/>
      <c r="J330" s="138">
        <f t="shared" ref="J330:J364" si="40">ROUND(I330*H330,2)</f>
        <v>0</v>
      </c>
      <c r="K330" s="134" t="s">
        <v>182</v>
      </c>
      <c r="L330" s="32"/>
      <c r="M330" s="139" t="s">
        <v>1</v>
      </c>
      <c r="N330" s="140" t="s">
        <v>43</v>
      </c>
      <c r="P330" s="141">
        <f t="shared" ref="P330:P364" si="41">O330*H330</f>
        <v>0</v>
      </c>
      <c r="Q330" s="141">
        <v>0</v>
      </c>
      <c r="R330" s="141">
        <f t="shared" ref="R330:R364" si="42">Q330*H330</f>
        <v>0</v>
      </c>
      <c r="S330" s="141">
        <v>0</v>
      </c>
      <c r="T330" s="142">
        <f t="shared" ref="T330:T364" si="43">S330*H330</f>
        <v>0</v>
      </c>
      <c r="AR330" s="143" t="s">
        <v>319</v>
      </c>
      <c r="AT330" s="143" t="s">
        <v>178</v>
      </c>
      <c r="AU330" s="143" t="s">
        <v>88</v>
      </c>
      <c r="AY330" s="17" t="s">
        <v>176</v>
      </c>
      <c r="BE330" s="144">
        <f t="shared" ref="BE330:BE364" si="44">IF(N330="základní",J330,0)</f>
        <v>0</v>
      </c>
      <c r="BF330" s="144">
        <f t="shared" ref="BF330:BF364" si="45">IF(N330="snížená",J330,0)</f>
        <v>0</v>
      </c>
      <c r="BG330" s="144">
        <f t="shared" ref="BG330:BG364" si="46">IF(N330="zákl. přenesená",J330,0)</f>
        <v>0</v>
      </c>
      <c r="BH330" s="144">
        <f t="shared" ref="BH330:BH364" si="47">IF(N330="sníž. přenesená",J330,0)</f>
        <v>0</v>
      </c>
      <c r="BI330" s="144">
        <f t="shared" ref="BI330:BI364" si="48">IF(N330="nulová",J330,0)</f>
        <v>0</v>
      </c>
      <c r="BJ330" s="17" t="s">
        <v>86</v>
      </c>
      <c r="BK330" s="144">
        <f t="shared" ref="BK330:BK364" si="49">ROUND(I330*H330,2)</f>
        <v>0</v>
      </c>
      <c r="BL330" s="17" t="s">
        <v>319</v>
      </c>
      <c r="BM330" s="143" t="s">
        <v>7677</v>
      </c>
    </row>
    <row r="331" spans="2:65" s="1" customFormat="1" ht="24.2" customHeight="1">
      <c r="B331" s="32"/>
      <c r="C331" s="132" t="s">
        <v>1154</v>
      </c>
      <c r="D331" s="132" t="s">
        <v>178</v>
      </c>
      <c r="E331" s="133" t="s">
        <v>7678</v>
      </c>
      <c r="F331" s="134" t="s">
        <v>7679</v>
      </c>
      <c r="G331" s="135" t="s">
        <v>355</v>
      </c>
      <c r="H331" s="136">
        <v>1</v>
      </c>
      <c r="I331" s="137"/>
      <c r="J331" s="138">
        <f t="shared" si="40"/>
        <v>0</v>
      </c>
      <c r="K331" s="134" t="s">
        <v>7430</v>
      </c>
      <c r="L331" s="32"/>
      <c r="M331" s="139" t="s">
        <v>1</v>
      </c>
      <c r="N331" s="140" t="s">
        <v>43</v>
      </c>
      <c r="P331" s="141">
        <f t="shared" si="41"/>
        <v>0</v>
      </c>
      <c r="Q331" s="141">
        <v>7.5000000000000002E-4</v>
      </c>
      <c r="R331" s="141">
        <f t="shared" si="42"/>
        <v>7.5000000000000002E-4</v>
      </c>
      <c r="S331" s="141">
        <v>0</v>
      </c>
      <c r="T331" s="142">
        <f t="shared" si="43"/>
        <v>0</v>
      </c>
      <c r="AR331" s="143" t="s">
        <v>319</v>
      </c>
      <c r="AT331" s="143" t="s">
        <v>178</v>
      </c>
      <c r="AU331" s="143" t="s">
        <v>88</v>
      </c>
      <c r="AY331" s="17" t="s">
        <v>176</v>
      </c>
      <c r="BE331" s="144">
        <f t="shared" si="44"/>
        <v>0</v>
      </c>
      <c r="BF331" s="144">
        <f t="shared" si="45"/>
        <v>0</v>
      </c>
      <c r="BG331" s="144">
        <f t="shared" si="46"/>
        <v>0</v>
      </c>
      <c r="BH331" s="144">
        <f t="shared" si="47"/>
        <v>0</v>
      </c>
      <c r="BI331" s="144">
        <f t="shared" si="48"/>
        <v>0</v>
      </c>
      <c r="BJ331" s="17" t="s">
        <v>86</v>
      </c>
      <c r="BK331" s="144">
        <f t="shared" si="49"/>
        <v>0</v>
      </c>
      <c r="BL331" s="17" t="s">
        <v>319</v>
      </c>
      <c r="BM331" s="143" t="s">
        <v>7680</v>
      </c>
    </row>
    <row r="332" spans="2:65" s="1" customFormat="1" ht="24.2" customHeight="1">
      <c r="B332" s="32"/>
      <c r="C332" s="132" t="s">
        <v>1162</v>
      </c>
      <c r="D332" s="132" t="s">
        <v>178</v>
      </c>
      <c r="E332" s="133" t="s">
        <v>7681</v>
      </c>
      <c r="F332" s="134" t="s">
        <v>7682</v>
      </c>
      <c r="G332" s="135" t="s">
        <v>355</v>
      </c>
      <c r="H332" s="136">
        <v>1</v>
      </c>
      <c r="I332" s="137"/>
      <c r="J332" s="138">
        <f t="shared" si="40"/>
        <v>0</v>
      </c>
      <c r="K332" s="134" t="s">
        <v>7430</v>
      </c>
      <c r="L332" s="32"/>
      <c r="M332" s="139" t="s">
        <v>1</v>
      </c>
      <c r="N332" s="140" t="s">
        <v>43</v>
      </c>
      <c r="P332" s="141">
        <f t="shared" si="41"/>
        <v>0</v>
      </c>
      <c r="Q332" s="141">
        <v>7.5000000000000002E-4</v>
      </c>
      <c r="R332" s="141">
        <f t="shared" si="42"/>
        <v>7.5000000000000002E-4</v>
      </c>
      <c r="S332" s="141">
        <v>0</v>
      </c>
      <c r="T332" s="142">
        <f t="shared" si="43"/>
        <v>0</v>
      </c>
      <c r="AR332" s="143" t="s">
        <v>319</v>
      </c>
      <c r="AT332" s="143" t="s">
        <v>178</v>
      </c>
      <c r="AU332" s="143" t="s">
        <v>88</v>
      </c>
      <c r="AY332" s="17" t="s">
        <v>176</v>
      </c>
      <c r="BE332" s="144">
        <f t="shared" si="44"/>
        <v>0</v>
      </c>
      <c r="BF332" s="144">
        <f t="shared" si="45"/>
        <v>0</v>
      </c>
      <c r="BG332" s="144">
        <f t="shared" si="46"/>
        <v>0</v>
      </c>
      <c r="BH332" s="144">
        <f t="shared" si="47"/>
        <v>0</v>
      </c>
      <c r="BI332" s="144">
        <f t="shared" si="48"/>
        <v>0</v>
      </c>
      <c r="BJ332" s="17" t="s">
        <v>86</v>
      </c>
      <c r="BK332" s="144">
        <f t="shared" si="49"/>
        <v>0</v>
      </c>
      <c r="BL332" s="17" t="s">
        <v>319</v>
      </c>
      <c r="BM332" s="143" t="s">
        <v>7683</v>
      </c>
    </row>
    <row r="333" spans="2:65" s="1" customFormat="1" ht="21.75" customHeight="1">
      <c r="B333" s="32"/>
      <c r="C333" s="132" t="s">
        <v>1167</v>
      </c>
      <c r="D333" s="132" t="s">
        <v>178</v>
      </c>
      <c r="E333" s="133" t="s">
        <v>7684</v>
      </c>
      <c r="F333" s="134" t="s">
        <v>7685</v>
      </c>
      <c r="G333" s="135" t="s">
        <v>355</v>
      </c>
      <c r="H333" s="136">
        <v>391</v>
      </c>
      <c r="I333" s="137"/>
      <c r="J333" s="138">
        <f t="shared" si="40"/>
        <v>0</v>
      </c>
      <c r="K333" s="134" t="s">
        <v>182</v>
      </c>
      <c r="L333" s="32"/>
      <c r="M333" s="139" t="s">
        <v>1</v>
      </c>
      <c r="N333" s="140" t="s">
        <v>43</v>
      </c>
      <c r="P333" s="141">
        <f t="shared" si="41"/>
        <v>0</v>
      </c>
      <c r="Q333" s="141">
        <v>1.2999999999999999E-4</v>
      </c>
      <c r="R333" s="141">
        <f t="shared" si="42"/>
        <v>5.0829999999999993E-2</v>
      </c>
      <c r="S333" s="141">
        <v>0</v>
      </c>
      <c r="T333" s="142">
        <f t="shared" si="43"/>
        <v>0</v>
      </c>
      <c r="AR333" s="143" t="s">
        <v>319</v>
      </c>
      <c r="AT333" s="143" t="s">
        <v>178</v>
      </c>
      <c r="AU333" s="143" t="s">
        <v>88</v>
      </c>
      <c r="AY333" s="17" t="s">
        <v>176</v>
      </c>
      <c r="BE333" s="144">
        <f t="shared" si="44"/>
        <v>0</v>
      </c>
      <c r="BF333" s="144">
        <f t="shared" si="45"/>
        <v>0</v>
      </c>
      <c r="BG333" s="144">
        <f t="shared" si="46"/>
        <v>0</v>
      </c>
      <c r="BH333" s="144">
        <f t="shared" si="47"/>
        <v>0</v>
      </c>
      <c r="BI333" s="144">
        <f t="shared" si="48"/>
        <v>0</v>
      </c>
      <c r="BJ333" s="17" t="s">
        <v>86</v>
      </c>
      <c r="BK333" s="144">
        <f t="shared" si="49"/>
        <v>0</v>
      </c>
      <c r="BL333" s="17" t="s">
        <v>319</v>
      </c>
      <c r="BM333" s="143" t="s">
        <v>7686</v>
      </c>
    </row>
    <row r="334" spans="2:65" s="1" customFormat="1" ht="21.75" customHeight="1">
      <c r="B334" s="32"/>
      <c r="C334" s="132" t="s">
        <v>1171</v>
      </c>
      <c r="D334" s="132" t="s">
        <v>178</v>
      </c>
      <c r="E334" s="133" t="s">
        <v>7684</v>
      </c>
      <c r="F334" s="134" t="s">
        <v>7685</v>
      </c>
      <c r="G334" s="135" t="s">
        <v>355</v>
      </c>
      <c r="H334" s="136">
        <v>39</v>
      </c>
      <c r="I334" s="137"/>
      <c r="J334" s="138">
        <f t="shared" si="40"/>
        <v>0</v>
      </c>
      <c r="K334" s="134" t="s">
        <v>182</v>
      </c>
      <c r="L334" s="32"/>
      <c r="M334" s="139" t="s">
        <v>1</v>
      </c>
      <c r="N334" s="140" t="s">
        <v>43</v>
      </c>
      <c r="P334" s="141">
        <f t="shared" si="41"/>
        <v>0</v>
      </c>
      <c r="Q334" s="141">
        <v>1.2999999999999999E-4</v>
      </c>
      <c r="R334" s="141">
        <f t="shared" si="42"/>
        <v>5.0699999999999999E-3</v>
      </c>
      <c r="S334" s="141">
        <v>0</v>
      </c>
      <c r="T334" s="142">
        <f t="shared" si="43"/>
        <v>0</v>
      </c>
      <c r="AR334" s="143" t="s">
        <v>319</v>
      </c>
      <c r="AT334" s="143" t="s">
        <v>178</v>
      </c>
      <c r="AU334" s="143" t="s">
        <v>88</v>
      </c>
      <c r="AY334" s="17" t="s">
        <v>176</v>
      </c>
      <c r="BE334" s="144">
        <f t="shared" si="44"/>
        <v>0</v>
      </c>
      <c r="BF334" s="144">
        <f t="shared" si="45"/>
        <v>0</v>
      </c>
      <c r="BG334" s="144">
        <f t="shared" si="46"/>
        <v>0</v>
      </c>
      <c r="BH334" s="144">
        <f t="shared" si="47"/>
        <v>0</v>
      </c>
      <c r="BI334" s="144">
        <f t="shared" si="48"/>
        <v>0</v>
      </c>
      <c r="BJ334" s="17" t="s">
        <v>86</v>
      </c>
      <c r="BK334" s="144">
        <f t="shared" si="49"/>
        <v>0</v>
      </c>
      <c r="BL334" s="17" t="s">
        <v>319</v>
      </c>
      <c r="BM334" s="143" t="s">
        <v>7687</v>
      </c>
    </row>
    <row r="335" spans="2:65" s="1" customFormat="1" ht="24.2" customHeight="1">
      <c r="B335" s="32"/>
      <c r="C335" s="132" t="s">
        <v>1175</v>
      </c>
      <c r="D335" s="132" t="s">
        <v>178</v>
      </c>
      <c r="E335" s="133" t="s">
        <v>7688</v>
      </c>
      <c r="F335" s="134" t="s">
        <v>7689</v>
      </c>
      <c r="G335" s="135" t="s">
        <v>355</v>
      </c>
      <c r="H335" s="136">
        <v>72</v>
      </c>
      <c r="I335" s="137"/>
      <c r="J335" s="138">
        <f t="shared" si="40"/>
        <v>0</v>
      </c>
      <c r="K335" s="134" t="s">
        <v>182</v>
      </c>
      <c r="L335" s="32"/>
      <c r="M335" s="139" t="s">
        <v>1</v>
      </c>
      <c r="N335" s="140" t="s">
        <v>43</v>
      </c>
      <c r="P335" s="141">
        <f t="shared" si="41"/>
        <v>0</v>
      </c>
      <c r="Q335" s="141">
        <v>6.0000000000000002E-5</v>
      </c>
      <c r="R335" s="141">
        <f t="shared" si="42"/>
        <v>4.3200000000000001E-3</v>
      </c>
      <c r="S335" s="141">
        <v>0</v>
      </c>
      <c r="T335" s="142">
        <f t="shared" si="43"/>
        <v>0</v>
      </c>
      <c r="AR335" s="143" t="s">
        <v>319</v>
      </c>
      <c r="AT335" s="143" t="s">
        <v>178</v>
      </c>
      <c r="AU335" s="143" t="s">
        <v>88</v>
      </c>
      <c r="AY335" s="17" t="s">
        <v>176</v>
      </c>
      <c r="BE335" s="144">
        <f t="shared" si="44"/>
        <v>0</v>
      </c>
      <c r="BF335" s="144">
        <f t="shared" si="45"/>
        <v>0</v>
      </c>
      <c r="BG335" s="144">
        <f t="shared" si="46"/>
        <v>0</v>
      </c>
      <c r="BH335" s="144">
        <f t="shared" si="47"/>
        <v>0</v>
      </c>
      <c r="BI335" s="144">
        <f t="shared" si="48"/>
        <v>0</v>
      </c>
      <c r="BJ335" s="17" t="s">
        <v>86</v>
      </c>
      <c r="BK335" s="144">
        <f t="shared" si="49"/>
        <v>0</v>
      </c>
      <c r="BL335" s="17" t="s">
        <v>319</v>
      </c>
      <c r="BM335" s="143" t="s">
        <v>7690</v>
      </c>
    </row>
    <row r="336" spans="2:65" s="1" customFormat="1" ht="24.2" customHeight="1">
      <c r="B336" s="32"/>
      <c r="C336" s="132" t="s">
        <v>1180</v>
      </c>
      <c r="D336" s="132" t="s">
        <v>178</v>
      </c>
      <c r="E336" s="133" t="s">
        <v>7691</v>
      </c>
      <c r="F336" s="134" t="s">
        <v>7692</v>
      </c>
      <c r="G336" s="135" t="s">
        <v>355</v>
      </c>
      <c r="H336" s="136">
        <v>44</v>
      </c>
      <c r="I336" s="137"/>
      <c r="J336" s="138">
        <f t="shared" si="40"/>
        <v>0</v>
      </c>
      <c r="K336" s="134" t="s">
        <v>182</v>
      </c>
      <c r="L336" s="32"/>
      <c r="M336" s="139" t="s">
        <v>1</v>
      </c>
      <c r="N336" s="140" t="s">
        <v>43</v>
      </c>
      <c r="P336" s="141">
        <f t="shared" si="41"/>
        <v>0</v>
      </c>
      <c r="Q336" s="141">
        <v>1E-4</v>
      </c>
      <c r="R336" s="141">
        <f t="shared" si="42"/>
        <v>4.4000000000000003E-3</v>
      </c>
      <c r="S336" s="141">
        <v>0</v>
      </c>
      <c r="T336" s="142">
        <f t="shared" si="43"/>
        <v>0</v>
      </c>
      <c r="AR336" s="143" t="s">
        <v>319</v>
      </c>
      <c r="AT336" s="143" t="s">
        <v>178</v>
      </c>
      <c r="AU336" s="143" t="s">
        <v>88</v>
      </c>
      <c r="AY336" s="17" t="s">
        <v>176</v>
      </c>
      <c r="BE336" s="144">
        <f t="shared" si="44"/>
        <v>0</v>
      </c>
      <c r="BF336" s="144">
        <f t="shared" si="45"/>
        <v>0</v>
      </c>
      <c r="BG336" s="144">
        <f t="shared" si="46"/>
        <v>0</v>
      </c>
      <c r="BH336" s="144">
        <f t="shared" si="47"/>
        <v>0</v>
      </c>
      <c r="BI336" s="144">
        <f t="shared" si="48"/>
        <v>0</v>
      </c>
      <c r="BJ336" s="17" t="s">
        <v>86</v>
      </c>
      <c r="BK336" s="144">
        <f t="shared" si="49"/>
        <v>0</v>
      </c>
      <c r="BL336" s="17" t="s">
        <v>319</v>
      </c>
      <c r="BM336" s="143" t="s">
        <v>7693</v>
      </c>
    </row>
    <row r="337" spans="2:65" s="1" customFormat="1" ht="24.2" customHeight="1">
      <c r="B337" s="32"/>
      <c r="C337" s="132" t="s">
        <v>1185</v>
      </c>
      <c r="D337" s="132" t="s">
        <v>178</v>
      </c>
      <c r="E337" s="133" t="s">
        <v>7694</v>
      </c>
      <c r="F337" s="134" t="s">
        <v>7695</v>
      </c>
      <c r="G337" s="135" t="s">
        <v>355</v>
      </c>
      <c r="H337" s="136">
        <v>50</v>
      </c>
      <c r="I337" s="137"/>
      <c r="J337" s="138">
        <f t="shared" si="40"/>
        <v>0</v>
      </c>
      <c r="K337" s="134" t="s">
        <v>182</v>
      </c>
      <c r="L337" s="32"/>
      <c r="M337" s="139" t="s">
        <v>1</v>
      </c>
      <c r="N337" s="140" t="s">
        <v>43</v>
      </c>
      <c r="P337" s="141">
        <f t="shared" si="41"/>
        <v>0</v>
      </c>
      <c r="Q337" s="141">
        <v>1.8000000000000001E-4</v>
      </c>
      <c r="R337" s="141">
        <f t="shared" si="42"/>
        <v>9.0000000000000011E-3</v>
      </c>
      <c r="S337" s="141">
        <v>0</v>
      </c>
      <c r="T337" s="142">
        <f t="shared" si="43"/>
        <v>0</v>
      </c>
      <c r="AR337" s="143" t="s">
        <v>319</v>
      </c>
      <c r="AT337" s="143" t="s">
        <v>178</v>
      </c>
      <c r="AU337" s="143" t="s">
        <v>88</v>
      </c>
      <c r="AY337" s="17" t="s">
        <v>176</v>
      </c>
      <c r="BE337" s="144">
        <f t="shared" si="44"/>
        <v>0</v>
      </c>
      <c r="BF337" s="144">
        <f t="shared" si="45"/>
        <v>0</v>
      </c>
      <c r="BG337" s="144">
        <f t="shared" si="46"/>
        <v>0</v>
      </c>
      <c r="BH337" s="144">
        <f t="shared" si="47"/>
        <v>0</v>
      </c>
      <c r="BI337" s="144">
        <f t="shared" si="48"/>
        <v>0</v>
      </c>
      <c r="BJ337" s="17" t="s">
        <v>86</v>
      </c>
      <c r="BK337" s="144">
        <f t="shared" si="49"/>
        <v>0</v>
      </c>
      <c r="BL337" s="17" t="s">
        <v>319</v>
      </c>
      <c r="BM337" s="143" t="s">
        <v>7696</v>
      </c>
    </row>
    <row r="338" spans="2:65" s="1" customFormat="1" ht="24.2" customHeight="1">
      <c r="B338" s="32"/>
      <c r="C338" s="132" t="s">
        <v>1189</v>
      </c>
      <c r="D338" s="132" t="s">
        <v>178</v>
      </c>
      <c r="E338" s="133" t="s">
        <v>7697</v>
      </c>
      <c r="F338" s="134" t="s">
        <v>7698</v>
      </c>
      <c r="G338" s="135" t="s">
        <v>355</v>
      </c>
      <c r="H338" s="136">
        <v>18</v>
      </c>
      <c r="I338" s="137"/>
      <c r="J338" s="138">
        <f t="shared" si="40"/>
        <v>0</v>
      </c>
      <c r="K338" s="134" t="s">
        <v>182</v>
      </c>
      <c r="L338" s="32"/>
      <c r="M338" s="139" t="s">
        <v>1</v>
      </c>
      <c r="N338" s="140" t="s">
        <v>43</v>
      </c>
      <c r="P338" s="141">
        <f t="shared" si="41"/>
        <v>0</v>
      </c>
      <c r="Q338" s="141">
        <v>2.9999999999999997E-4</v>
      </c>
      <c r="R338" s="141">
        <f t="shared" si="42"/>
        <v>5.3999999999999994E-3</v>
      </c>
      <c r="S338" s="141">
        <v>0</v>
      </c>
      <c r="T338" s="142">
        <f t="shared" si="43"/>
        <v>0</v>
      </c>
      <c r="AR338" s="143" t="s">
        <v>319</v>
      </c>
      <c r="AT338" s="143" t="s">
        <v>178</v>
      </c>
      <c r="AU338" s="143" t="s">
        <v>88</v>
      </c>
      <c r="AY338" s="17" t="s">
        <v>176</v>
      </c>
      <c r="BE338" s="144">
        <f t="shared" si="44"/>
        <v>0</v>
      </c>
      <c r="BF338" s="144">
        <f t="shared" si="45"/>
        <v>0</v>
      </c>
      <c r="BG338" s="144">
        <f t="shared" si="46"/>
        <v>0</v>
      </c>
      <c r="BH338" s="144">
        <f t="shared" si="47"/>
        <v>0</v>
      </c>
      <c r="BI338" s="144">
        <f t="shared" si="48"/>
        <v>0</v>
      </c>
      <c r="BJ338" s="17" t="s">
        <v>86</v>
      </c>
      <c r="BK338" s="144">
        <f t="shared" si="49"/>
        <v>0</v>
      </c>
      <c r="BL338" s="17" t="s">
        <v>319</v>
      </c>
      <c r="BM338" s="143" t="s">
        <v>7699</v>
      </c>
    </row>
    <row r="339" spans="2:65" s="1" customFormat="1" ht="24.2" customHeight="1">
      <c r="B339" s="32"/>
      <c r="C339" s="132" t="s">
        <v>1193</v>
      </c>
      <c r="D339" s="132" t="s">
        <v>178</v>
      </c>
      <c r="E339" s="133" t="s">
        <v>7700</v>
      </c>
      <c r="F339" s="134" t="s">
        <v>7701</v>
      </c>
      <c r="G339" s="135" t="s">
        <v>355</v>
      </c>
      <c r="H339" s="136">
        <v>10</v>
      </c>
      <c r="I339" s="137"/>
      <c r="J339" s="138">
        <f t="shared" si="40"/>
        <v>0</v>
      </c>
      <c r="K339" s="134" t="s">
        <v>182</v>
      </c>
      <c r="L339" s="32"/>
      <c r="M339" s="139" t="s">
        <v>1</v>
      </c>
      <c r="N339" s="140" t="s">
        <v>43</v>
      </c>
      <c r="P339" s="141">
        <f t="shared" si="41"/>
        <v>0</v>
      </c>
      <c r="Q339" s="141">
        <v>3.6000000000000002E-4</v>
      </c>
      <c r="R339" s="141">
        <f t="shared" si="42"/>
        <v>3.6000000000000003E-3</v>
      </c>
      <c r="S339" s="141">
        <v>0</v>
      </c>
      <c r="T339" s="142">
        <f t="shared" si="43"/>
        <v>0</v>
      </c>
      <c r="AR339" s="143" t="s">
        <v>319</v>
      </c>
      <c r="AT339" s="143" t="s">
        <v>178</v>
      </c>
      <c r="AU339" s="143" t="s">
        <v>88</v>
      </c>
      <c r="AY339" s="17" t="s">
        <v>176</v>
      </c>
      <c r="BE339" s="144">
        <f t="shared" si="44"/>
        <v>0</v>
      </c>
      <c r="BF339" s="144">
        <f t="shared" si="45"/>
        <v>0</v>
      </c>
      <c r="BG339" s="144">
        <f t="shared" si="46"/>
        <v>0</v>
      </c>
      <c r="BH339" s="144">
        <f t="shared" si="47"/>
        <v>0</v>
      </c>
      <c r="BI339" s="144">
        <f t="shared" si="48"/>
        <v>0</v>
      </c>
      <c r="BJ339" s="17" t="s">
        <v>86</v>
      </c>
      <c r="BK339" s="144">
        <f t="shared" si="49"/>
        <v>0</v>
      </c>
      <c r="BL339" s="17" t="s">
        <v>319</v>
      </c>
      <c r="BM339" s="143" t="s">
        <v>7702</v>
      </c>
    </row>
    <row r="340" spans="2:65" s="1" customFormat="1" ht="24.2" customHeight="1">
      <c r="B340" s="32"/>
      <c r="C340" s="132" t="s">
        <v>1200</v>
      </c>
      <c r="D340" s="132" t="s">
        <v>178</v>
      </c>
      <c r="E340" s="133" t="s">
        <v>7703</v>
      </c>
      <c r="F340" s="134" t="s">
        <v>7704</v>
      </c>
      <c r="G340" s="135" t="s">
        <v>355</v>
      </c>
      <c r="H340" s="136">
        <v>10</v>
      </c>
      <c r="I340" s="137"/>
      <c r="J340" s="138">
        <f t="shared" si="40"/>
        <v>0</v>
      </c>
      <c r="K340" s="134" t="s">
        <v>182</v>
      </c>
      <c r="L340" s="32"/>
      <c r="M340" s="139" t="s">
        <v>1</v>
      </c>
      <c r="N340" s="140" t="s">
        <v>43</v>
      </c>
      <c r="P340" s="141">
        <f t="shared" si="41"/>
        <v>0</v>
      </c>
      <c r="Q340" s="141">
        <v>7.5000000000000002E-4</v>
      </c>
      <c r="R340" s="141">
        <f t="shared" si="42"/>
        <v>7.4999999999999997E-3</v>
      </c>
      <c r="S340" s="141">
        <v>0</v>
      </c>
      <c r="T340" s="142">
        <f t="shared" si="43"/>
        <v>0</v>
      </c>
      <c r="AR340" s="143" t="s">
        <v>319</v>
      </c>
      <c r="AT340" s="143" t="s">
        <v>178</v>
      </c>
      <c r="AU340" s="143" t="s">
        <v>88</v>
      </c>
      <c r="AY340" s="17" t="s">
        <v>176</v>
      </c>
      <c r="BE340" s="144">
        <f t="shared" si="44"/>
        <v>0</v>
      </c>
      <c r="BF340" s="144">
        <f t="shared" si="45"/>
        <v>0</v>
      </c>
      <c r="BG340" s="144">
        <f t="shared" si="46"/>
        <v>0</v>
      </c>
      <c r="BH340" s="144">
        <f t="shared" si="47"/>
        <v>0</v>
      </c>
      <c r="BI340" s="144">
        <f t="shared" si="48"/>
        <v>0</v>
      </c>
      <c r="BJ340" s="17" t="s">
        <v>86</v>
      </c>
      <c r="BK340" s="144">
        <f t="shared" si="49"/>
        <v>0</v>
      </c>
      <c r="BL340" s="17" t="s">
        <v>319</v>
      </c>
      <c r="BM340" s="143" t="s">
        <v>7705</v>
      </c>
    </row>
    <row r="341" spans="2:65" s="1" customFormat="1" ht="16.5" customHeight="1">
      <c r="B341" s="32"/>
      <c r="C341" s="132" t="s">
        <v>1206</v>
      </c>
      <c r="D341" s="132" t="s">
        <v>178</v>
      </c>
      <c r="E341" s="133" t="s">
        <v>7706</v>
      </c>
      <c r="F341" s="134" t="s">
        <v>7707</v>
      </c>
      <c r="G341" s="135" t="s">
        <v>5474</v>
      </c>
      <c r="H341" s="136">
        <v>2</v>
      </c>
      <c r="I341" s="137"/>
      <c r="J341" s="138">
        <f t="shared" si="40"/>
        <v>0</v>
      </c>
      <c r="K341" s="134" t="s">
        <v>182</v>
      </c>
      <c r="L341" s="32"/>
      <c r="M341" s="139" t="s">
        <v>1</v>
      </c>
      <c r="N341" s="140" t="s">
        <v>43</v>
      </c>
      <c r="P341" s="141">
        <f t="shared" si="41"/>
        <v>0</v>
      </c>
      <c r="Q341" s="141">
        <v>8.9999999999999998E-4</v>
      </c>
      <c r="R341" s="141">
        <f t="shared" si="42"/>
        <v>1.8E-3</v>
      </c>
      <c r="S341" s="141">
        <v>0</v>
      </c>
      <c r="T341" s="142">
        <f t="shared" si="43"/>
        <v>0</v>
      </c>
      <c r="AR341" s="143" t="s">
        <v>319</v>
      </c>
      <c r="AT341" s="143" t="s">
        <v>178</v>
      </c>
      <c r="AU341" s="143" t="s">
        <v>88</v>
      </c>
      <c r="AY341" s="17" t="s">
        <v>176</v>
      </c>
      <c r="BE341" s="144">
        <f t="shared" si="44"/>
        <v>0</v>
      </c>
      <c r="BF341" s="144">
        <f t="shared" si="45"/>
        <v>0</v>
      </c>
      <c r="BG341" s="144">
        <f t="shared" si="46"/>
        <v>0</v>
      </c>
      <c r="BH341" s="144">
        <f t="shared" si="47"/>
        <v>0</v>
      </c>
      <c r="BI341" s="144">
        <f t="shared" si="48"/>
        <v>0</v>
      </c>
      <c r="BJ341" s="17" t="s">
        <v>86</v>
      </c>
      <c r="BK341" s="144">
        <f t="shared" si="49"/>
        <v>0</v>
      </c>
      <c r="BL341" s="17" t="s">
        <v>319</v>
      </c>
      <c r="BM341" s="143" t="s">
        <v>7708</v>
      </c>
    </row>
    <row r="342" spans="2:65" s="1" customFormat="1" ht="21.75" customHeight="1">
      <c r="B342" s="32"/>
      <c r="C342" s="132" t="s">
        <v>1210</v>
      </c>
      <c r="D342" s="132" t="s">
        <v>178</v>
      </c>
      <c r="E342" s="133" t="s">
        <v>7709</v>
      </c>
      <c r="F342" s="134" t="s">
        <v>7710</v>
      </c>
      <c r="G342" s="135" t="s">
        <v>355</v>
      </c>
      <c r="H342" s="136">
        <v>4</v>
      </c>
      <c r="I342" s="137"/>
      <c r="J342" s="138">
        <f t="shared" si="40"/>
        <v>0</v>
      </c>
      <c r="K342" s="134" t="s">
        <v>7430</v>
      </c>
      <c r="L342" s="32"/>
      <c r="M342" s="139" t="s">
        <v>1</v>
      </c>
      <c r="N342" s="140" t="s">
        <v>43</v>
      </c>
      <c r="P342" s="141">
        <f t="shared" si="41"/>
        <v>0</v>
      </c>
      <c r="Q342" s="141">
        <v>2.2000000000000001E-4</v>
      </c>
      <c r="R342" s="141">
        <f t="shared" si="42"/>
        <v>8.8000000000000003E-4</v>
      </c>
      <c r="S342" s="141">
        <v>0</v>
      </c>
      <c r="T342" s="142">
        <f t="shared" si="43"/>
        <v>0</v>
      </c>
      <c r="AR342" s="143" t="s">
        <v>319</v>
      </c>
      <c r="AT342" s="143" t="s">
        <v>178</v>
      </c>
      <c r="AU342" s="143" t="s">
        <v>88</v>
      </c>
      <c r="AY342" s="17" t="s">
        <v>176</v>
      </c>
      <c r="BE342" s="144">
        <f t="shared" si="44"/>
        <v>0</v>
      </c>
      <c r="BF342" s="144">
        <f t="shared" si="45"/>
        <v>0</v>
      </c>
      <c r="BG342" s="144">
        <f t="shared" si="46"/>
        <v>0</v>
      </c>
      <c r="BH342" s="144">
        <f t="shared" si="47"/>
        <v>0</v>
      </c>
      <c r="BI342" s="144">
        <f t="shared" si="48"/>
        <v>0</v>
      </c>
      <c r="BJ342" s="17" t="s">
        <v>86</v>
      </c>
      <c r="BK342" s="144">
        <f t="shared" si="49"/>
        <v>0</v>
      </c>
      <c r="BL342" s="17" t="s">
        <v>319</v>
      </c>
      <c r="BM342" s="143" t="s">
        <v>7711</v>
      </c>
    </row>
    <row r="343" spans="2:65" s="1" customFormat="1" ht="24.2" customHeight="1">
      <c r="B343" s="32"/>
      <c r="C343" s="132" t="s">
        <v>1214</v>
      </c>
      <c r="D343" s="132" t="s">
        <v>178</v>
      </c>
      <c r="E343" s="133" t="s">
        <v>7712</v>
      </c>
      <c r="F343" s="134" t="s">
        <v>7713</v>
      </c>
      <c r="G343" s="135" t="s">
        <v>355</v>
      </c>
      <c r="H343" s="136">
        <v>2</v>
      </c>
      <c r="I343" s="137"/>
      <c r="J343" s="138">
        <f t="shared" si="40"/>
        <v>0</v>
      </c>
      <c r="K343" s="134" t="s">
        <v>182</v>
      </c>
      <c r="L343" s="32"/>
      <c r="M343" s="139" t="s">
        <v>1</v>
      </c>
      <c r="N343" s="140" t="s">
        <v>43</v>
      </c>
      <c r="P343" s="141">
        <f t="shared" si="41"/>
        <v>0</v>
      </c>
      <c r="Q343" s="141">
        <v>2.7E-4</v>
      </c>
      <c r="R343" s="141">
        <f t="shared" si="42"/>
        <v>5.4000000000000001E-4</v>
      </c>
      <c r="S343" s="141">
        <v>0</v>
      </c>
      <c r="T343" s="142">
        <f t="shared" si="43"/>
        <v>0</v>
      </c>
      <c r="AR343" s="143" t="s">
        <v>319</v>
      </c>
      <c r="AT343" s="143" t="s">
        <v>178</v>
      </c>
      <c r="AU343" s="143" t="s">
        <v>88</v>
      </c>
      <c r="AY343" s="17" t="s">
        <v>176</v>
      </c>
      <c r="BE343" s="144">
        <f t="shared" si="44"/>
        <v>0</v>
      </c>
      <c r="BF343" s="144">
        <f t="shared" si="45"/>
        <v>0</v>
      </c>
      <c r="BG343" s="144">
        <f t="shared" si="46"/>
        <v>0</v>
      </c>
      <c r="BH343" s="144">
        <f t="shared" si="47"/>
        <v>0</v>
      </c>
      <c r="BI343" s="144">
        <f t="shared" si="48"/>
        <v>0</v>
      </c>
      <c r="BJ343" s="17" t="s">
        <v>86</v>
      </c>
      <c r="BK343" s="144">
        <f t="shared" si="49"/>
        <v>0</v>
      </c>
      <c r="BL343" s="17" t="s">
        <v>319</v>
      </c>
      <c r="BM343" s="143" t="s">
        <v>7714</v>
      </c>
    </row>
    <row r="344" spans="2:65" s="1" customFormat="1" ht="16.5" customHeight="1">
      <c r="B344" s="32"/>
      <c r="C344" s="132" t="s">
        <v>1218</v>
      </c>
      <c r="D344" s="132" t="s">
        <v>178</v>
      </c>
      <c r="E344" s="133" t="s">
        <v>7715</v>
      </c>
      <c r="F344" s="134" t="s">
        <v>7716</v>
      </c>
      <c r="G344" s="135" t="s">
        <v>355</v>
      </c>
      <c r="H344" s="136">
        <v>1</v>
      </c>
      <c r="I344" s="137"/>
      <c r="J344" s="138">
        <f t="shared" si="40"/>
        <v>0</v>
      </c>
      <c r="K344" s="134" t="s">
        <v>182</v>
      </c>
      <c r="L344" s="32"/>
      <c r="M344" s="139" t="s">
        <v>1</v>
      </c>
      <c r="N344" s="140" t="s">
        <v>43</v>
      </c>
      <c r="P344" s="141">
        <f t="shared" si="41"/>
        <v>0</v>
      </c>
      <c r="Q344" s="141">
        <v>2.6199999999999999E-3</v>
      </c>
      <c r="R344" s="141">
        <f t="shared" si="42"/>
        <v>2.6199999999999999E-3</v>
      </c>
      <c r="S344" s="141">
        <v>0</v>
      </c>
      <c r="T344" s="142">
        <f t="shared" si="43"/>
        <v>0</v>
      </c>
      <c r="AR344" s="143" t="s">
        <v>319</v>
      </c>
      <c r="AT344" s="143" t="s">
        <v>178</v>
      </c>
      <c r="AU344" s="143" t="s">
        <v>88</v>
      </c>
      <c r="AY344" s="17" t="s">
        <v>176</v>
      </c>
      <c r="BE344" s="144">
        <f t="shared" si="44"/>
        <v>0</v>
      </c>
      <c r="BF344" s="144">
        <f t="shared" si="45"/>
        <v>0</v>
      </c>
      <c r="BG344" s="144">
        <f t="shared" si="46"/>
        <v>0</v>
      </c>
      <c r="BH344" s="144">
        <f t="shared" si="47"/>
        <v>0</v>
      </c>
      <c r="BI344" s="144">
        <f t="shared" si="48"/>
        <v>0</v>
      </c>
      <c r="BJ344" s="17" t="s">
        <v>86</v>
      </c>
      <c r="BK344" s="144">
        <f t="shared" si="49"/>
        <v>0</v>
      </c>
      <c r="BL344" s="17" t="s">
        <v>319</v>
      </c>
      <c r="BM344" s="143" t="s">
        <v>7717</v>
      </c>
    </row>
    <row r="345" spans="2:65" s="1" customFormat="1" ht="16.5" customHeight="1">
      <c r="B345" s="32"/>
      <c r="C345" s="132" t="s">
        <v>1224</v>
      </c>
      <c r="D345" s="132" t="s">
        <v>178</v>
      </c>
      <c r="E345" s="133" t="s">
        <v>7718</v>
      </c>
      <c r="F345" s="134" t="s">
        <v>7719</v>
      </c>
      <c r="G345" s="135" t="s">
        <v>355</v>
      </c>
      <c r="H345" s="136">
        <v>1</v>
      </c>
      <c r="I345" s="137"/>
      <c r="J345" s="138">
        <f t="shared" si="40"/>
        <v>0</v>
      </c>
      <c r="K345" s="134" t="s">
        <v>182</v>
      </c>
      <c r="L345" s="32"/>
      <c r="M345" s="139" t="s">
        <v>1</v>
      </c>
      <c r="N345" s="140" t="s">
        <v>43</v>
      </c>
      <c r="P345" s="141">
        <f t="shared" si="41"/>
        <v>0</v>
      </c>
      <c r="Q345" s="141">
        <v>2.6199999999999999E-3</v>
      </c>
      <c r="R345" s="141">
        <f t="shared" si="42"/>
        <v>2.6199999999999999E-3</v>
      </c>
      <c r="S345" s="141">
        <v>0</v>
      </c>
      <c r="T345" s="142">
        <f t="shared" si="43"/>
        <v>0</v>
      </c>
      <c r="AR345" s="143" t="s">
        <v>319</v>
      </c>
      <c r="AT345" s="143" t="s">
        <v>178</v>
      </c>
      <c r="AU345" s="143" t="s">
        <v>88</v>
      </c>
      <c r="AY345" s="17" t="s">
        <v>176</v>
      </c>
      <c r="BE345" s="144">
        <f t="shared" si="44"/>
        <v>0</v>
      </c>
      <c r="BF345" s="144">
        <f t="shared" si="45"/>
        <v>0</v>
      </c>
      <c r="BG345" s="144">
        <f t="shared" si="46"/>
        <v>0</v>
      </c>
      <c r="BH345" s="144">
        <f t="shared" si="47"/>
        <v>0</v>
      </c>
      <c r="BI345" s="144">
        <f t="shared" si="48"/>
        <v>0</v>
      </c>
      <c r="BJ345" s="17" t="s">
        <v>86</v>
      </c>
      <c r="BK345" s="144">
        <f t="shared" si="49"/>
        <v>0</v>
      </c>
      <c r="BL345" s="17" t="s">
        <v>319</v>
      </c>
      <c r="BM345" s="143" t="s">
        <v>7720</v>
      </c>
    </row>
    <row r="346" spans="2:65" s="1" customFormat="1" ht="16.5" customHeight="1">
      <c r="B346" s="32"/>
      <c r="C346" s="132" t="s">
        <v>1248</v>
      </c>
      <c r="D346" s="132" t="s">
        <v>178</v>
      </c>
      <c r="E346" s="133" t="s">
        <v>7721</v>
      </c>
      <c r="F346" s="134" t="s">
        <v>7722</v>
      </c>
      <c r="G346" s="135" t="s">
        <v>355</v>
      </c>
      <c r="H346" s="136">
        <v>6</v>
      </c>
      <c r="I346" s="137"/>
      <c r="J346" s="138">
        <f t="shared" si="40"/>
        <v>0</v>
      </c>
      <c r="K346" s="134" t="s">
        <v>7430</v>
      </c>
      <c r="L346" s="32"/>
      <c r="M346" s="139" t="s">
        <v>1</v>
      </c>
      <c r="N346" s="140" t="s">
        <v>43</v>
      </c>
      <c r="P346" s="141">
        <f t="shared" si="41"/>
        <v>0</v>
      </c>
      <c r="Q346" s="141">
        <v>1.2E-4</v>
      </c>
      <c r="R346" s="141">
        <f t="shared" si="42"/>
        <v>7.2000000000000005E-4</v>
      </c>
      <c r="S346" s="141">
        <v>0</v>
      </c>
      <c r="T346" s="142">
        <f t="shared" si="43"/>
        <v>0</v>
      </c>
      <c r="AR346" s="143" t="s">
        <v>319</v>
      </c>
      <c r="AT346" s="143" t="s">
        <v>178</v>
      </c>
      <c r="AU346" s="143" t="s">
        <v>88</v>
      </c>
      <c r="AY346" s="17" t="s">
        <v>176</v>
      </c>
      <c r="BE346" s="144">
        <f t="shared" si="44"/>
        <v>0</v>
      </c>
      <c r="BF346" s="144">
        <f t="shared" si="45"/>
        <v>0</v>
      </c>
      <c r="BG346" s="144">
        <f t="shared" si="46"/>
        <v>0</v>
      </c>
      <c r="BH346" s="144">
        <f t="shared" si="47"/>
        <v>0</v>
      </c>
      <c r="BI346" s="144">
        <f t="shared" si="48"/>
        <v>0</v>
      </c>
      <c r="BJ346" s="17" t="s">
        <v>86</v>
      </c>
      <c r="BK346" s="144">
        <f t="shared" si="49"/>
        <v>0</v>
      </c>
      <c r="BL346" s="17" t="s">
        <v>319</v>
      </c>
      <c r="BM346" s="143" t="s">
        <v>7723</v>
      </c>
    </row>
    <row r="347" spans="2:65" s="1" customFormat="1" ht="16.5" customHeight="1">
      <c r="B347" s="32"/>
      <c r="C347" s="132" t="s">
        <v>1252</v>
      </c>
      <c r="D347" s="132" t="s">
        <v>178</v>
      </c>
      <c r="E347" s="133" t="s">
        <v>7724</v>
      </c>
      <c r="F347" s="134" t="s">
        <v>7725</v>
      </c>
      <c r="G347" s="135" t="s">
        <v>355</v>
      </c>
      <c r="H347" s="136">
        <v>1</v>
      </c>
      <c r="I347" s="137"/>
      <c r="J347" s="138">
        <f t="shared" si="40"/>
        <v>0</v>
      </c>
      <c r="K347" s="134" t="s">
        <v>7430</v>
      </c>
      <c r="L347" s="32"/>
      <c r="M347" s="139" t="s">
        <v>1</v>
      </c>
      <c r="N347" s="140" t="s">
        <v>43</v>
      </c>
      <c r="P347" s="141">
        <f t="shared" si="41"/>
        <v>0</v>
      </c>
      <c r="Q347" s="141">
        <v>1.2E-4</v>
      </c>
      <c r="R347" s="141">
        <f t="shared" si="42"/>
        <v>1.2E-4</v>
      </c>
      <c r="S347" s="141">
        <v>0</v>
      </c>
      <c r="T347" s="142">
        <f t="shared" si="43"/>
        <v>0</v>
      </c>
      <c r="AR347" s="143" t="s">
        <v>319</v>
      </c>
      <c r="AT347" s="143" t="s">
        <v>178</v>
      </c>
      <c r="AU347" s="143" t="s">
        <v>88</v>
      </c>
      <c r="AY347" s="17" t="s">
        <v>176</v>
      </c>
      <c r="BE347" s="144">
        <f t="shared" si="44"/>
        <v>0</v>
      </c>
      <c r="BF347" s="144">
        <f t="shared" si="45"/>
        <v>0</v>
      </c>
      <c r="BG347" s="144">
        <f t="shared" si="46"/>
        <v>0</v>
      </c>
      <c r="BH347" s="144">
        <f t="shared" si="47"/>
        <v>0</v>
      </c>
      <c r="BI347" s="144">
        <f t="shared" si="48"/>
        <v>0</v>
      </c>
      <c r="BJ347" s="17" t="s">
        <v>86</v>
      </c>
      <c r="BK347" s="144">
        <f t="shared" si="49"/>
        <v>0</v>
      </c>
      <c r="BL347" s="17" t="s">
        <v>319</v>
      </c>
      <c r="BM347" s="143" t="s">
        <v>7726</v>
      </c>
    </row>
    <row r="348" spans="2:65" s="1" customFormat="1" ht="16.5" customHeight="1">
      <c r="B348" s="32"/>
      <c r="C348" s="132" t="s">
        <v>1259</v>
      </c>
      <c r="D348" s="132" t="s">
        <v>178</v>
      </c>
      <c r="E348" s="133" t="s">
        <v>7727</v>
      </c>
      <c r="F348" s="134" t="s">
        <v>7728</v>
      </c>
      <c r="G348" s="135" t="s">
        <v>355</v>
      </c>
      <c r="H348" s="136">
        <v>2</v>
      </c>
      <c r="I348" s="137"/>
      <c r="J348" s="138">
        <f t="shared" si="40"/>
        <v>0</v>
      </c>
      <c r="K348" s="134" t="s">
        <v>7430</v>
      </c>
      <c r="L348" s="32"/>
      <c r="M348" s="139" t="s">
        <v>1</v>
      </c>
      <c r="N348" s="140" t="s">
        <v>43</v>
      </c>
      <c r="P348" s="141">
        <f t="shared" si="41"/>
        <v>0</v>
      </c>
      <c r="Q348" s="141">
        <v>1.2E-4</v>
      </c>
      <c r="R348" s="141">
        <f t="shared" si="42"/>
        <v>2.4000000000000001E-4</v>
      </c>
      <c r="S348" s="141">
        <v>0</v>
      </c>
      <c r="T348" s="142">
        <f t="shared" si="43"/>
        <v>0</v>
      </c>
      <c r="AR348" s="143" t="s">
        <v>319</v>
      </c>
      <c r="AT348" s="143" t="s">
        <v>178</v>
      </c>
      <c r="AU348" s="143" t="s">
        <v>88</v>
      </c>
      <c r="AY348" s="17" t="s">
        <v>176</v>
      </c>
      <c r="BE348" s="144">
        <f t="shared" si="44"/>
        <v>0</v>
      </c>
      <c r="BF348" s="144">
        <f t="shared" si="45"/>
        <v>0</v>
      </c>
      <c r="BG348" s="144">
        <f t="shared" si="46"/>
        <v>0</v>
      </c>
      <c r="BH348" s="144">
        <f t="shared" si="47"/>
        <v>0</v>
      </c>
      <c r="BI348" s="144">
        <f t="shared" si="48"/>
        <v>0</v>
      </c>
      <c r="BJ348" s="17" t="s">
        <v>86</v>
      </c>
      <c r="BK348" s="144">
        <f t="shared" si="49"/>
        <v>0</v>
      </c>
      <c r="BL348" s="17" t="s">
        <v>319</v>
      </c>
      <c r="BM348" s="143" t="s">
        <v>7729</v>
      </c>
    </row>
    <row r="349" spans="2:65" s="1" customFormat="1" ht="24.2" customHeight="1">
      <c r="B349" s="32"/>
      <c r="C349" s="132" t="s">
        <v>1263</v>
      </c>
      <c r="D349" s="132" t="s">
        <v>178</v>
      </c>
      <c r="E349" s="133" t="s">
        <v>7730</v>
      </c>
      <c r="F349" s="134" t="s">
        <v>7731</v>
      </c>
      <c r="G349" s="135" t="s">
        <v>355</v>
      </c>
      <c r="H349" s="136">
        <v>1</v>
      </c>
      <c r="I349" s="137"/>
      <c r="J349" s="138">
        <f t="shared" si="40"/>
        <v>0</v>
      </c>
      <c r="K349" s="134" t="s">
        <v>7430</v>
      </c>
      <c r="L349" s="32"/>
      <c r="M349" s="139" t="s">
        <v>1</v>
      </c>
      <c r="N349" s="140" t="s">
        <v>43</v>
      </c>
      <c r="P349" s="141">
        <f t="shared" si="41"/>
        <v>0</v>
      </c>
      <c r="Q349" s="141">
        <v>7.6000000000000004E-4</v>
      </c>
      <c r="R349" s="141">
        <f t="shared" si="42"/>
        <v>7.6000000000000004E-4</v>
      </c>
      <c r="S349" s="141">
        <v>0</v>
      </c>
      <c r="T349" s="142">
        <f t="shared" si="43"/>
        <v>0</v>
      </c>
      <c r="AR349" s="143" t="s">
        <v>319</v>
      </c>
      <c r="AT349" s="143" t="s">
        <v>178</v>
      </c>
      <c r="AU349" s="143" t="s">
        <v>88</v>
      </c>
      <c r="AY349" s="17" t="s">
        <v>176</v>
      </c>
      <c r="BE349" s="144">
        <f t="shared" si="44"/>
        <v>0</v>
      </c>
      <c r="BF349" s="144">
        <f t="shared" si="45"/>
        <v>0</v>
      </c>
      <c r="BG349" s="144">
        <f t="shared" si="46"/>
        <v>0</v>
      </c>
      <c r="BH349" s="144">
        <f t="shared" si="47"/>
        <v>0</v>
      </c>
      <c r="BI349" s="144">
        <f t="shared" si="48"/>
        <v>0</v>
      </c>
      <c r="BJ349" s="17" t="s">
        <v>86</v>
      </c>
      <c r="BK349" s="144">
        <f t="shared" si="49"/>
        <v>0</v>
      </c>
      <c r="BL349" s="17" t="s">
        <v>319</v>
      </c>
      <c r="BM349" s="143" t="s">
        <v>7732</v>
      </c>
    </row>
    <row r="350" spans="2:65" s="1" customFormat="1" ht="24.2" customHeight="1">
      <c r="B350" s="32"/>
      <c r="C350" s="132" t="s">
        <v>1269</v>
      </c>
      <c r="D350" s="132" t="s">
        <v>178</v>
      </c>
      <c r="E350" s="133" t="s">
        <v>7733</v>
      </c>
      <c r="F350" s="134" t="s">
        <v>7734</v>
      </c>
      <c r="G350" s="135" t="s">
        <v>355</v>
      </c>
      <c r="H350" s="136">
        <v>1</v>
      </c>
      <c r="I350" s="137"/>
      <c r="J350" s="138">
        <f t="shared" si="40"/>
        <v>0</v>
      </c>
      <c r="K350" s="134" t="s">
        <v>182</v>
      </c>
      <c r="L350" s="32"/>
      <c r="M350" s="139" t="s">
        <v>1</v>
      </c>
      <c r="N350" s="140" t="s">
        <v>43</v>
      </c>
      <c r="P350" s="141">
        <f t="shared" si="41"/>
        <v>0</v>
      </c>
      <c r="Q350" s="141">
        <v>5.5999999999999995E-4</v>
      </c>
      <c r="R350" s="141">
        <f t="shared" si="42"/>
        <v>5.5999999999999995E-4</v>
      </c>
      <c r="S350" s="141">
        <v>0</v>
      </c>
      <c r="T350" s="142">
        <f t="shared" si="43"/>
        <v>0</v>
      </c>
      <c r="AR350" s="143" t="s">
        <v>319</v>
      </c>
      <c r="AT350" s="143" t="s">
        <v>178</v>
      </c>
      <c r="AU350" s="143" t="s">
        <v>88</v>
      </c>
      <c r="AY350" s="17" t="s">
        <v>176</v>
      </c>
      <c r="BE350" s="144">
        <f t="shared" si="44"/>
        <v>0</v>
      </c>
      <c r="BF350" s="144">
        <f t="shared" si="45"/>
        <v>0</v>
      </c>
      <c r="BG350" s="144">
        <f t="shared" si="46"/>
        <v>0</v>
      </c>
      <c r="BH350" s="144">
        <f t="shared" si="47"/>
        <v>0</v>
      </c>
      <c r="BI350" s="144">
        <f t="shared" si="48"/>
        <v>0</v>
      </c>
      <c r="BJ350" s="17" t="s">
        <v>86</v>
      </c>
      <c r="BK350" s="144">
        <f t="shared" si="49"/>
        <v>0</v>
      </c>
      <c r="BL350" s="17" t="s">
        <v>319</v>
      </c>
      <c r="BM350" s="143" t="s">
        <v>7735</v>
      </c>
    </row>
    <row r="351" spans="2:65" s="1" customFormat="1" ht="24.2" customHeight="1">
      <c r="B351" s="32"/>
      <c r="C351" s="132" t="s">
        <v>1273</v>
      </c>
      <c r="D351" s="132" t="s">
        <v>178</v>
      </c>
      <c r="E351" s="133" t="s">
        <v>7736</v>
      </c>
      <c r="F351" s="134" t="s">
        <v>7737</v>
      </c>
      <c r="G351" s="135" t="s">
        <v>355</v>
      </c>
      <c r="H351" s="136">
        <v>3</v>
      </c>
      <c r="I351" s="137"/>
      <c r="J351" s="138">
        <f t="shared" si="40"/>
        <v>0</v>
      </c>
      <c r="K351" s="134" t="s">
        <v>182</v>
      </c>
      <c r="L351" s="32"/>
      <c r="M351" s="139" t="s">
        <v>1</v>
      </c>
      <c r="N351" s="140" t="s">
        <v>43</v>
      </c>
      <c r="P351" s="141">
        <f t="shared" si="41"/>
        <v>0</v>
      </c>
      <c r="Q351" s="141">
        <v>7.6000000000000004E-4</v>
      </c>
      <c r="R351" s="141">
        <f t="shared" si="42"/>
        <v>2.2799999999999999E-3</v>
      </c>
      <c r="S351" s="141">
        <v>0</v>
      </c>
      <c r="T351" s="142">
        <f t="shared" si="43"/>
        <v>0</v>
      </c>
      <c r="AR351" s="143" t="s">
        <v>319</v>
      </c>
      <c r="AT351" s="143" t="s">
        <v>178</v>
      </c>
      <c r="AU351" s="143" t="s">
        <v>88</v>
      </c>
      <c r="AY351" s="17" t="s">
        <v>176</v>
      </c>
      <c r="BE351" s="144">
        <f t="shared" si="44"/>
        <v>0</v>
      </c>
      <c r="BF351" s="144">
        <f t="shared" si="45"/>
        <v>0</v>
      </c>
      <c r="BG351" s="144">
        <f t="shared" si="46"/>
        <v>0</v>
      </c>
      <c r="BH351" s="144">
        <f t="shared" si="47"/>
        <v>0</v>
      </c>
      <c r="BI351" s="144">
        <f t="shared" si="48"/>
        <v>0</v>
      </c>
      <c r="BJ351" s="17" t="s">
        <v>86</v>
      </c>
      <c r="BK351" s="144">
        <f t="shared" si="49"/>
        <v>0</v>
      </c>
      <c r="BL351" s="17" t="s">
        <v>319</v>
      </c>
      <c r="BM351" s="143" t="s">
        <v>7738</v>
      </c>
    </row>
    <row r="352" spans="2:65" s="1" customFormat="1" ht="24.2" customHeight="1">
      <c r="B352" s="32"/>
      <c r="C352" s="132" t="s">
        <v>1279</v>
      </c>
      <c r="D352" s="132" t="s">
        <v>178</v>
      </c>
      <c r="E352" s="133" t="s">
        <v>7739</v>
      </c>
      <c r="F352" s="134" t="s">
        <v>7740</v>
      </c>
      <c r="G352" s="135" t="s">
        <v>355</v>
      </c>
      <c r="H352" s="136">
        <v>1</v>
      </c>
      <c r="I352" s="137"/>
      <c r="J352" s="138">
        <f t="shared" si="40"/>
        <v>0</v>
      </c>
      <c r="K352" s="134" t="s">
        <v>182</v>
      </c>
      <c r="L352" s="32"/>
      <c r="M352" s="139" t="s">
        <v>1</v>
      </c>
      <c r="N352" s="140" t="s">
        <v>43</v>
      </c>
      <c r="P352" s="141">
        <f t="shared" si="41"/>
        <v>0</v>
      </c>
      <c r="Q352" s="141">
        <v>5.13E-3</v>
      </c>
      <c r="R352" s="141">
        <f t="shared" si="42"/>
        <v>5.13E-3</v>
      </c>
      <c r="S352" s="141">
        <v>0</v>
      </c>
      <c r="T352" s="142">
        <f t="shared" si="43"/>
        <v>0</v>
      </c>
      <c r="AR352" s="143" t="s">
        <v>319</v>
      </c>
      <c r="AT352" s="143" t="s">
        <v>178</v>
      </c>
      <c r="AU352" s="143" t="s">
        <v>88</v>
      </c>
      <c r="AY352" s="17" t="s">
        <v>176</v>
      </c>
      <c r="BE352" s="144">
        <f t="shared" si="44"/>
        <v>0</v>
      </c>
      <c r="BF352" s="144">
        <f t="shared" si="45"/>
        <v>0</v>
      </c>
      <c r="BG352" s="144">
        <f t="shared" si="46"/>
        <v>0</v>
      </c>
      <c r="BH352" s="144">
        <f t="shared" si="47"/>
        <v>0</v>
      </c>
      <c r="BI352" s="144">
        <f t="shared" si="48"/>
        <v>0</v>
      </c>
      <c r="BJ352" s="17" t="s">
        <v>86</v>
      </c>
      <c r="BK352" s="144">
        <f t="shared" si="49"/>
        <v>0</v>
      </c>
      <c r="BL352" s="17" t="s">
        <v>319</v>
      </c>
      <c r="BM352" s="143" t="s">
        <v>7741</v>
      </c>
    </row>
    <row r="353" spans="2:65" s="1" customFormat="1" ht="24.2" customHeight="1">
      <c r="B353" s="32"/>
      <c r="C353" s="132" t="s">
        <v>1283</v>
      </c>
      <c r="D353" s="132" t="s">
        <v>178</v>
      </c>
      <c r="E353" s="133" t="s">
        <v>7742</v>
      </c>
      <c r="F353" s="134" t="s">
        <v>7743</v>
      </c>
      <c r="G353" s="135" t="s">
        <v>355</v>
      </c>
      <c r="H353" s="136">
        <v>2</v>
      </c>
      <c r="I353" s="137"/>
      <c r="J353" s="138">
        <f t="shared" si="40"/>
        <v>0</v>
      </c>
      <c r="K353" s="134" t="s">
        <v>182</v>
      </c>
      <c r="L353" s="32"/>
      <c r="M353" s="139" t="s">
        <v>1</v>
      </c>
      <c r="N353" s="140" t="s">
        <v>43</v>
      </c>
      <c r="P353" s="141">
        <f t="shared" si="41"/>
        <v>0</v>
      </c>
      <c r="Q353" s="141">
        <v>1.2E-4</v>
      </c>
      <c r="R353" s="141">
        <f t="shared" si="42"/>
        <v>2.4000000000000001E-4</v>
      </c>
      <c r="S353" s="141">
        <v>0</v>
      </c>
      <c r="T353" s="142">
        <f t="shared" si="43"/>
        <v>0</v>
      </c>
      <c r="AR353" s="143" t="s">
        <v>319</v>
      </c>
      <c r="AT353" s="143" t="s">
        <v>178</v>
      </c>
      <c r="AU353" s="143" t="s">
        <v>88</v>
      </c>
      <c r="AY353" s="17" t="s">
        <v>176</v>
      </c>
      <c r="BE353" s="144">
        <f t="shared" si="44"/>
        <v>0</v>
      </c>
      <c r="BF353" s="144">
        <f t="shared" si="45"/>
        <v>0</v>
      </c>
      <c r="BG353" s="144">
        <f t="shared" si="46"/>
        <v>0</v>
      </c>
      <c r="BH353" s="144">
        <f t="shared" si="47"/>
        <v>0</v>
      </c>
      <c r="BI353" s="144">
        <f t="shared" si="48"/>
        <v>0</v>
      </c>
      <c r="BJ353" s="17" t="s">
        <v>86</v>
      </c>
      <c r="BK353" s="144">
        <f t="shared" si="49"/>
        <v>0</v>
      </c>
      <c r="BL353" s="17" t="s">
        <v>319</v>
      </c>
      <c r="BM353" s="143" t="s">
        <v>7744</v>
      </c>
    </row>
    <row r="354" spans="2:65" s="1" customFormat="1" ht="24.2" customHeight="1">
      <c r="B354" s="32"/>
      <c r="C354" s="132" t="s">
        <v>1287</v>
      </c>
      <c r="D354" s="132" t="s">
        <v>178</v>
      </c>
      <c r="E354" s="133" t="s">
        <v>7745</v>
      </c>
      <c r="F354" s="134" t="s">
        <v>7746</v>
      </c>
      <c r="G354" s="135" t="s">
        <v>355</v>
      </c>
      <c r="H354" s="136">
        <v>35</v>
      </c>
      <c r="I354" s="137"/>
      <c r="J354" s="138">
        <f t="shared" si="40"/>
        <v>0</v>
      </c>
      <c r="K354" s="134" t="s">
        <v>182</v>
      </c>
      <c r="L354" s="32"/>
      <c r="M354" s="139" t="s">
        <v>1</v>
      </c>
      <c r="N354" s="140" t="s">
        <v>43</v>
      </c>
      <c r="P354" s="141">
        <f t="shared" si="41"/>
        <v>0</v>
      </c>
      <c r="Q354" s="141">
        <v>2.3000000000000001E-4</v>
      </c>
      <c r="R354" s="141">
        <f t="shared" si="42"/>
        <v>8.0499999999999999E-3</v>
      </c>
      <c r="S354" s="141">
        <v>0</v>
      </c>
      <c r="T354" s="142">
        <f t="shared" si="43"/>
        <v>0</v>
      </c>
      <c r="AR354" s="143" t="s">
        <v>319</v>
      </c>
      <c r="AT354" s="143" t="s">
        <v>178</v>
      </c>
      <c r="AU354" s="143" t="s">
        <v>88</v>
      </c>
      <c r="AY354" s="17" t="s">
        <v>176</v>
      </c>
      <c r="BE354" s="144">
        <f t="shared" si="44"/>
        <v>0</v>
      </c>
      <c r="BF354" s="144">
        <f t="shared" si="45"/>
        <v>0</v>
      </c>
      <c r="BG354" s="144">
        <f t="shared" si="46"/>
        <v>0</v>
      </c>
      <c r="BH354" s="144">
        <f t="shared" si="47"/>
        <v>0</v>
      </c>
      <c r="BI354" s="144">
        <f t="shared" si="48"/>
        <v>0</v>
      </c>
      <c r="BJ354" s="17" t="s">
        <v>86</v>
      </c>
      <c r="BK354" s="144">
        <f t="shared" si="49"/>
        <v>0</v>
      </c>
      <c r="BL354" s="17" t="s">
        <v>319</v>
      </c>
      <c r="BM354" s="143" t="s">
        <v>7747</v>
      </c>
    </row>
    <row r="355" spans="2:65" s="1" customFormat="1" ht="24.2" customHeight="1">
      <c r="B355" s="32"/>
      <c r="C355" s="132" t="s">
        <v>1291</v>
      </c>
      <c r="D355" s="132" t="s">
        <v>178</v>
      </c>
      <c r="E355" s="133" t="s">
        <v>7748</v>
      </c>
      <c r="F355" s="134" t="s">
        <v>7749</v>
      </c>
      <c r="G355" s="135" t="s">
        <v>355</v>
      </c>
      <c r="H355" s="136">
        <v>23</v>
      </c>
      <c r="I355" s="137"/>
      <c r="J355" s="138">
        <f t="shared" si="40"/>
        <v>0</v>
      </c>
      <c r="K355" s="134" t="s">
        <v>182</v>
      </c>
      <c r="L355" s="32"/>
      <c r="M355" s="139" t="s">
        <v>1</v>
      </c>
      <c r="N355" s="140" t="s">
        <v>43</v>
      </c>
      <c r="P355" s="141">
        <f t="shared" si="41"/>
        <v>0</v>
      </c>
      <c r="Q355" s="141">
        <v>3.5E-4</v>
      </c>
      <c r="R355" s="141">
        <f t="shared" si="42"/>
        <v>8.0499999999999999E-3</v>
      </c>
      <c r="S355" s="141">
        <v>0</v>
      </c>
      <c r="T355" s="142">
        <f t="shared" si="43"/>
        <v>0</v>
      </c>
      <c r="AR355" s="143" t="s">
        <v>319</v>
      </c>
      <c r="AT355" s="143" t="s">
        <v>178</v>
      </c>
      <c r="AU355" s="143" t="s">
        <v>88</v>
      </c>
      <c r="AY355" s="17" t="s">
        <v>176</v>
      </c>
      <c r="BE355" s="144">
        <f t="shared" si="44"/>
        <v>0</v>
      </c>
      <c r="BF355" s="144">
        <f t="shared" si="45"/>
        <v>0</v>
      </c>
      <c r="BG355" s="144">
        <f t="shared" si="46"/>
        <v>0</v>
      </c>
      <c r="BH355" s="144">
        <f t="shared" si="47"/>
        <v>0</v>
      </c>
      <c r="BI355" s="144">
        <f t="shared" si="48"/>
        <v>0</v>
      </c>
      <c r="BJ355" s="17" t="s">
        <v>86</v>
      </c>
      <c r="BK355" s="144">
        <f t="shared" si="49"/>
        <v>0</v>
      </c>
      <c r="BL355" s="17" t="s">
        <v>319</v>
      </c>
      <c r="BM355" s="143" t="s">
        <v>7750</v>
      </c>
    </row>
    <row r="356" spans="2:65" s="1" customFormat="1" ht="24.2" customHeight="1">
      <c r="B356" s="32"/>
      <c r="C356" s="132" t="s">
        <v>295</v>
      </c>
      <c r="D356" s="132" t="s">
        <v>178</v>
      </c>
      <c r="E356" s="133" t="s">
        <v>7751</v>
      </c>
      <c r="F356" s="134" t="s">
        <v>7752</v>
      </c>
      <c r="G356" s="135" t="s">
        <v>355</v>
      </c>
      <c r="H356" s="136">
        <v>50</v>
      </c>
      <c r="I356" s="137"/>
      <c r="J356" s="138">
        <f t="shared" si="40"/>
        <v>0</v>
      </c>
      <c r="K356" s="134" t="s">
        <v>182</v>
      </c>
      <c r="L356" s="32"/>
      <c r="M356" s="139" t="s">
        <v>1</v>
      </c>
      <c r="N356" s="140" t="s">
        <v>43</v>
      </c>
      <c r="P356" s="141">
        <f t="shared" si="41"/>
        <v>0</v>
      </c>
      <c r="Q356" s="141">
        <v>5.5000000000000003E-4</v>
      </c>
      <c r="R356" s="141">
        <f t="shared" si="42"/>
        <v>2.75E-2</v>
      </c>
      <c r="S356" s="141">
        <v>0</v>
      </c>
      <c r="T356" s="142">
        <f t="shared" si="43"/>
        <v>0</v>
      </c>
      <c r="AR356" s="143" t="s">
        <v>319</v>
      </c>
      <c r="AT356" s="143" t="s">
        <v>178</v>
      </c>
      <c r="AU356" s="143" t="s">
        <v>88</v>
      </c>
      <c r="AY356" s="17" t="s">
        <v>176</v>
      </c>
      <c r="BE356" s="144">
        <f t="shared" si="44"/>
        <v>0</v>
      </c>
      <c r="BF356" s="144">
        <f t="shared" si="45"/>
        <v>0</v>
      </c>
      <c r="BG356" s="144">
        <f t="shared" si="46"/>
        <v>0</v>
      </c>
      <c r="BH356" s="144">
        <f t="shared" si="47"/>
        <v>0</v>
      </c>
      <c r="BI356" s="144">
        <f t="shared" si="48"/>
        <v>0</v>
      </c>
      <c r="BJ356" s="17" t="s">
        <v>86</v>
      </c>
      <c r="BK356" s="144">
        <f t="shared" si="49"/>
        <v>0</v>
      </c>
      <c r="BL356" s="17" t="s">
        <v>319</v>
      </c>
      <c r="BM356" s="143" t="s">
        <v>7753</v>
      </c>
    </row>
    <row r="357" spans="2:65" s="1" customFormat="1" ht="24.2" customHeight="1">
      <c r="B357" s="32"/>
      <c r="C357" s="132" t="s">
        <v>1300</v>
      </c>
      <c r="D357" s="132" t="s">
        <v>178</v>
      </c>
      <c r="E357" s="133" t="s">
        <v>7754</v>
      </c>
      <c r="F357" s="134" t="s">
        <v>7755</v>
      </c>
      <c r="G357" s="135" t="s">
        <v>355</v>
      </c>
      <c r="H357" s="136">
        <v>11</v>
      </c>
      <c r="I357" s="137"/>
      <c r="J357" s="138">
        <f t="shared" si="40"/>
        <v>0</v>
      </c>
      <c r="K357" s="134" t="s">
        <v>182</v>
      </c>
      <c r="L357" s="32"/>
      <c r="M357" s="139" t="s">
        <v>1</v>
      </c>
      <c r="N357" s="140" t="s">
        <v>43</v>
      </c>
      <c r="P357" s="141">
        <f t="shared" si="41"/>
        <v>0</v>
      </c>
      <c r="Q357" s="141">
        <v>7.6000000000000004E-4</v>
      </c>
      <c r="R357" s="141">
        <f t="shared" si="42"/>
        <v>8.3600000000000011E-3</v>
      </c>
      <c r="S357" s="141">
        <v>0</v>
      </c>
      <c r="T357" s="142">
        <f t="shared" si="43"/>
        <v>0</v>
      </c>
      <c r="AR357" s="143" t="s">
        <v>319</v>
      </c>
      <c r="AT357" s="143" t="s">
        <v>178</v>
      </c>
      <c r="AU357" s="143" t="s">
        <v>88</v>
      </c>
      <c r="AY357" s="17" t="s">
        <v>176</v>
      </c>
      <c r="BE357" s="144">
        <f t="shared" si="44"/>
        <v>0</v>
      </c>
      <c r="BF357" s="144">
        <f t="shared" si="45"/>
        <v>0</v>
      </c>
      <c r="BG357" s="144">
        <f t="shared" si="46"/>
        <v>0</v>
      </c>
      <c r="BH357" s="144">
        <f t="shared" si="47"/>
        <v>0</v>
      </c>
      <c r="BI357" s="144">
        <f t="shared" si="48"/>
        <v>0</v>
      </c>
      <c r="BJ357" s="17" t="s">
        <v>86</v>
      </c>
      <c r="BK357" s="144">
        <f t="shared" si="49"/>
        <v>0</v>
      </c>
      <c r="BL357" s="17" t="s">
        <v>319</v>
      </c>
      <c r="BM357" s="143" t="s">
        <v>7756</v>
      </c>
    </row>
    <row r="358" spans="2:65" s="1" customFormat="1" ht="24.2" customHeight="1">
      <c r="B358" s="32"/>
      <c r="C358" s="132" t="s">
        <v>1304</v>
      </c>
      <c r="D358" s="132" t="s">
        <v>178</v>
      </c>
      <c r="E358" s="133" t="s">
        <v>7754</v>
      </c>
      <c r="F358" s="134" t="s">
        <v>7755</v>
      </c>
      <c r="G358" s="135" t="s">
        <v>355</v>
      </c>
      <c r="H358" s="136">
        <v>1</v>
      </c>
      <c r="I358" s="137"/>
      <c r="J358" s="138">
        <f t="shared" si="40"/>
        <v>0</v>
      </c>
      <c r="K358" s="134" t="s">
        <v>182</v>
      </c>
      <c r="L358" s="32"/>
      <c r="M358" s="139" t="s">
        <v>1</v>
      </c>
      <c r="N358" s="140" t="s">
        <v>43</v>
      </c>
      <c r="P358" s="141">
        <f t="shared" si="41"/>
        <v>0</v>
      </c>
      <c r="Q358" s="141">
        <v>7.6000000000000004E-4</v>
      </c>
      <c r="R358" s="141">
        <f t="shared" si="42"/>
        <v>7.6000000000000004E-4</v>
      </c>
      <c r="S358" s="141">
        <v>0</v>
      </c>
      <c r="T358" s="142">
        <f t="shared" si="43"/>
        <v>0</v>
      </c>
      <c r="AR358" s="143" t="s">
        <v>319</v>
      </c>
      <c r="AT358" s="143" t="s">
        <v>178</v>
      </c>
      <c r="AU358" s="143" t="s">
        <v>88</v>
      </c>
      <c r="AY358" s="17" t="s">
        <v>176</v>
      </c>
      <c r="BE358" s="144">
        <f t="shared" si="44"/>
        <v>0</v>
      </c>
      <c r="BF358" s="144">
        <f t="shared" si="45"/>
        <v>0</v>
      </c>
      <c r="BG358" s="144">
        <f t="shared" si="46"/>
        <v>0</v>
      </c>
      <c r="BH358" s="144">
        <f t="shared" si="47"/>
        <v>0</v>
      </c>
      <c r="BI358" s="144">
        <f t="shared" si="48"/>
        <v>0</v>
      </c>
      <c r="BJ358" s="17" t="s">
        <v>86</v>
      </c>
      <c r="BK358" s="144">
        <f t="shared" si="49"/>
        <v>0</v>
      </c>
      <c r="BL358" s="17" t="s">
        <v>319</v>
      </c>
      <c r="BM358" s="143" t="s">
        <v>7757</v>
      </c>
    </row>
    <row r="359" spans="2:65" s="1" customFormat="1" ht="24.2" customHeight="1">
      <c r="B359" s="32"/>
      <c r="C359" s="132" t="s">
        <v>1308</v>
      </c>
      <c r="D359" s="132" t="s">
        <v>178</v>
      </c>
      <c r="E359" s="133" t="s">
        <v>7758</v>
      </c>
      <c r="F359" s="134" t="s">
        <v>7759</v>
      </c>
      <c r="G359" s="135" t="s">
        <v>355</v>
      </c>
      <c r="H359" s="136">
        <v>5</v>
      </c>
      <c r="I359" s="137"/>
      <c r="J359" s="138">
        <f t="shared" si="40"/>
        <v>0</v>
      </c>
      <c r="K359" s="134" t="s">
        <v>182</v>
      </c>
      <c r="L359" s="32"/>
      <c r="M359" s="139" t="s">
        <v>1</v>
      </c>
      <c r="N359" s="140" t="s">
        <v>43</v>
      </c>
      <c r="P359" s="141">
        <f t="shared" si="41"/>
        <v>0</v>
      </c>
      <c r="Q359" s="141">
        <v>1.1900000000000001E-3</v>
      </c>
      <c r="R359" s="141">
        <f t="shared" si="42"/>
        <v>5.9500000000000004E-3</v>
      </c>
      <c r="S359" s="141">
        <v>0</v>
      </c>
      <c r="T359" s="142">
        <f t="shared" si="43"/>
        <v>0</v>
      </c>
      <c r="AR359" s="143" t="s">
        <v>319</v>
      </c>
      <c r="AT359" s="143" t="s">
        <v>178</v>
      </c>
      <c r="AU359" s="143" t="s">
        <v>88</v>
      </c>
      <c r="AY359" s="17" t="s">
        <v>176</v>
      </c>
      <c r="BE359" s="144">
        <f t="shared" si="44"/>
        <v>0</v>
      </c>
      <c r="BF359" s="144">
        <f t="shared" si="45"/>
        <v>0</v>
      </c>
      <c r="BG359" s="144">
        <f t="shared" si="46"/>
        <v>0</v>
      </c>
      <c r="BH359" s="144">
        <f t="shared" si="47"/>
        <v>0</v>
      </c>
      <c r="BI359" s="144">
        <f t="shared" si="48"/>
        <v>0</v>
      </c>
      <c r="BJ359" s="17" t="s">
        <v>86</v>
      </c>
      <c r="BK359" s="144">
        <f t="shared" si="49"/>
        <v>0</v>
      </c>
      <c r="BL359" s="17" t="s">
        <v>319</v>
      </c>
      <c r="BM359" s="143" t="s">
        <v>7760</v>
      </c>
    </row>
    <row r="360" spans="2:65" s="1" customFormat="1" ht="24.2" customHeight="1">
      <c r="B360" s="32"/>
      <c r="C360" s="132" t="s">
        <v>1312</v>
      </c>
      <c r="D360" s="132" t="s">
        <v>178</v>
      </c>
      <c r="E360" s="133" t="s">
        <v>7761</v>
      </c>
      <c r="F360" s="134" t="s">
        <v>7762</v>
      </c>
      <c r="G360" s="135" t="s">
        <v>355</v>
      </c>
      <c r="H360" s="136">
        <v>6</v>
      </c>
      <c r="I360" s="137"/>
      <c r="J360" s="138">
        <f t="shared" si="40"/>
        <v>0</v>
      </c>
      <c r="K360" s="134" t="s">
        <v>182</v>
      </c>
      <c r="L360" s="32"/>
      <c r="M360" s="139" t="s">
        <v>1</v>
      </c>
      <c r="N360" s="140" t="s">
        <v>43</v>
      </c>
      <c r="P360" s="141">
        <f t="shared" si="41"/>
        <v>0</v>
      </c>
      <c r="Q360" s="141">
        <v>1.8600000000000001E-3</v>
      </c>
      <c r="R360" s="141">
        <f t="shared" si="42"/>
        <v>1.116E-2</v>
      </c>
      <c r="S360" s="141">
        <v>0</v>
      </c>
      <c r="T360" s="142">
        <f t="shared" si="43"/>
        <v>0</v>
      </c>
      <c r="AR360" s="143" t="s">
        <v>319</v>
      </c>
      <c r="AT360" s="143" t="s">
        <v>178</v>
      </c>
      <c r="AU360" s="143" t="s">
        <v>88</v>
      </c>
      <c r="AY360" s="17" t="s">
        <v>176</v>
      </c>
      <c r="BE360" s="144">
        <f t="shared" si="44"/>
        <v>0</v>
      </c>
      <c r="BF360" s="144">
        <f t="shared" si="45"/>
        <v>0</v>
      </c>
      <c r="BG360" s="144">
        <f t="shared" si="46"/>
        <v>0</v>
      </c>
      <c r="BH360" s="144">
        <f t="shared" si="47"/>
        <v>0</v>
      </c>
      <c r="BI360" s="144">
        <f t="shared" si="48"/>
        <v>0</v>
      </c>
      <c r="BJ360" s="17" t="s">
        <v>86</v>
      </c>
      <c r="BK360" s="144">
        <f t="shared" si="49"/>
        <v>0</v>
      </c>
      <c r="BL360" s="17" t="s">
        <v>319</v>
      </c>
      <c r="BM360" s="143" t="s">
        <v>7763</v>
      </c>
    </row>
    <row r="361" spans="2:65" s="1" customFormat="1" ht="24.2" customHeight="1">
      <c r="B361" s="32"/>
      <c r="C361" s="132" t="s">
        <v>1316</v>
      </c>
      <c r="D361" s="132" t="s">
        <v>178</v>
      </c>
      <c r="E361" s="133" t="s">
        <v>7764</v>
      </c>
      <c r="F361" s="134" t="s">
        <v>7765</v>
      </c>
      <c r="G361" s="135" t="s">
        <v>355</v>
      </c>
      <c r="H361" s="136">
        <v>1</v>
      </c>
      <c r="I361" s="137"/>
      <c r="J361" s="138">
        <f t="shared" si="40"/>
        <v>0</v>
      </c>
      <c r="K361" s="134" t="s">
        <v>182</v>
      </c>
      <c r="L361" s="32"/>
      <c r="M361" s="139" t="s">
        <v>1</v>
      </c>
      <c r="N361" s="140" t="s">
        <v>43</v>
      </c>
      <c r="P361" s="141">
        <f t="shared" si="41"/>
        <v>0</v>
      </c>
      <c r="Q361" s="141">
        <v>4.2999999999999999E-4</v>
      </c>
      <c r="R361" s="141">
        <f t="shared" si="42"/>
        <v>4.2999999999999999E-4</v>
      </c>
      <c r="S361" s="141">
        <v>0</v>
      </c>
      <c r="T361" s="142">
        <f t="shared" si="43"/>
        <v>0</v>
      </c>
      <c r="AR361" s="143" t="s">
        <v>319</v>
      </c>
      <c r="AT361" s="143" t="s">
        <v>178</v>
      </c>
      <c r="AU361" s="143" t="s">
        <v>88</v>
      </c>
      <c r="AY361" s="17" t="s">
        <v>176</v>
      </c>
      <c r="BE361" s="144">
        <f t="shared" si="44"/>
        <v>0</v>
      </c>
      <c r="BF361" s="144">
        <f t="shared" si="45"/>
        <v>0</v>
      </c>
      <c r="BG361" s="144">
        <f t="shared" si="46"/>
        <v>0</v>
      </c>
      <c r="BH361" s="144">
        <f t="shared" si="47"/>
        <v>0</v>
      </c>
      <c r="BI361" s="144">
        <f t="shared" si="48"/>
        <v>0</v>
      </c>
      <c r="BJ361" s="17" t="s">
        <v>86</v>
      </c>
      <c r="BK361" s="144">
        <f t="shared" si="49"/>
        <v>0</v>
      </c>
      <c r="BL361" s="17" t="s">
        <v>319</v>
      </c>
      <c r="BM361" s="143" t="s">
        <v>7766</v>
      </c>
    </row>
    <row r="362" spans="2:65" s="1" customFormat="1" ht="21.75" customHeight="1">
      <c r="B362" s="32"/>
      <c r="C362" s="132" t="s">
        <v>1321</v>
      </c>
      <c r="D362" s="132" t="s">
        <v>178</v>
      </c>
      <c r="E362" s="133" t="s">
        <v>7767</v>
      </c>
      <c r="F362" s="134" t="s">
        <v>7768</v>
      </c>
      <c r="G362" s="135" t="s">
        <v>355</v>
      </c>
      <c r="H362" s="136">
        <v>1</v>
      </c>
      <c r="I362" s="137"/>
      <c r="J362" s="138">
        <f t="shared" si="40"/>
        <v>0</v>
      </c>
      <c r="K362" s="134" t="s">
        <v>182</v>
      </c>
      <c r="L362" s="32"/>
      <c r="M362" s="139" t="s">
        <v>1</v>
      </c>
      <c r="N362" s="140" t="s">
        <v>43</v>
      </c>
      <c r="P362" s="141">
        <f t="shared" si="41"/>
        <v>0</v>
      </c>
      <c r="Q362" s="141">
        <v>1.08E-3</v>
      </c>
      <c r="R362" s="141">
        <f t="shared" si="42"/>
        <v>1.08E-3</v>
      </c>
      <c r="S362" s="141">
        <v>0</v>
      </c>
      <c r="T362" s="142">
        <f t="shared" si="43"/>
        <v>0</v>
      </c>
      <c r="AR362" s="143" t="s">
        <v>319</v>
      </c>
      <c r="AT362" s="143" t="s">
        <v>178</v>
      </c>
      <c r="AU362" s="143" t="s">
        <v>88</v>
      </c>
      <c r="AY362" s="17" t="s">
        <v>176</v>
      </c>
      <c r="BE362" s="144">
        <f t="shared" si="44"/>
        <v>0</v>
      </c>
      <c r="BF362" s="144">
        <f t="shared" si="45"/>
        <v>0</v>
      </c>
      <c r="BG362" s="144">
        <f t="shared" si="46"/>
        <v>0</v>
      </c>
      <c r="BH362" s="144">
        <f t="shared" si="47"/>
        <v>0</v>
      </c>
      <c r="BI362" s="144">
        <f t="shared" si="48"/>
        <v>0</v>
      </c>
      <c r="BJ362" s="17" t="s">
        <v>86</v>
      </c>
      <c r="BK362" s="144">
        <f t="shared" si="49"/>
        <v>0</v>
      </c>
      <c r="BL362" s="17" t="s">
        <v>319</v>
      </c>
      <c r="BM362" s="143" t="s">
        <v>7769</v>
      </c>
    </row>
    <row r="363" spans="2:65" s="1" customFormat="1" ht="24.2" customHeight="1">
      <c r="B363" s="32"/>
      <c r="C363" s="132" t="s">
        <v>1328</v>
      </c>
      <c r="D363" s="132" t="s">
        <v>178</v>
      </c>
      <c r="E363" s="133" t="s">
        <v>7770</v>
      </c>
      <c r="F363" s="134" t="s">
        <v>7771</v>
      </c>
      <c r="G363" s="135" t="s">
        <v>5474</v>
      </c>
      <c r="H363" s="136">
        <v>25</v>
      </c>
      <c r="I363" s="137"/>
      <c r="J363" s="138">
        <f t="shared" si="40"/>
        <v>0</v>
      </c>
      <c r="K363" s="134" t="s">
        <v>182</v>
      </c>
      <c r="L363" s="32"/>
      <c r="M363" s="139" t="s">
        <v>1</v>
      </c>
      <c r="N363" s="140" t="s">
        <v>43</v>
      </c>
      <c r="P363" s="141">
        <f t="shared" si="41"/>
        <v>0</v>
      </c>
      <c r="Q363" s="141">
        <v>3.0130000000000001E-2</v>
      </c>
      <c r="R363" s="141">
        <f t="shared" si="42"/>
        <v>0.75324999999999998</v>
      </c>
      <c r="S363" s="141">
        <v>0</v>
      </c>
      <c r="T363" s="142">
        <f t="shared" si="43"/>
        <v>0</v>
      </c>
      <c r="AR363" s="143" t="s">
        <v>319</v>
      </c>
      <c r="AT363" s="143" t="s">
        <v>178</v>
      </c>
      <c r="AU363" s="143" t="s">
        <v>88</v>
      </c>
      <c r="AY363" s="17" t="s">
        <v>176</v>
      </c>
      <c r="BE363" s="144">
        <f t="shared" si="44"/>
        <v>0</v>
      </c>
      <c r="BF363" s="144">
        <f t="shared" si="45"/>
        <v>0</v>
      </c>
      <c r="BG363" s="144">
        <f t="shared" si="46"/>
        <v>0</v>
      </c>
      <c r="BH363" s="144">
        <f t="shared" si="47"/>
        <v>0</v>
      </c>
      <c r="BI363" s="144">
        <f t="shared" si="48"/>
        <v>0</v>
      </c>
      <c r="BJ363" s="17" t="s">
        <v>86</v>
      </c>
      <c r="BK363" s="144">
        <f t="shared" si="49"/>
        <v>0</v>
      </c>
      <c r="BL363" s="17" t="s">
        <v>319</v>
      </c>
      <c r="BM363" s="143" t="s">
        <v>7772</v>
      </c>
    </row>
    <row r="364" spans="2:65" s="1" customFormat="1" ht="24.2" customHeight="1">
      <c r="B364" s="32"/>
      <c r="C364" s="132" t="s">
        <v>1332</v>
      </c>
      <c r="D364" s="132" t="s">
        <v>178</v>
      </c>
      <c r="E364" s="133" t="s">
        <v>7773</v>
      </c>
      <c r="F364" s="134" t="s">
        <v>7774</v>
      </c>
      <c r="G364" s="135" t="s">
        <v>298</v>
      </c>
      <c r="H364" s="136">
        <v>335</v>
      </c>
      <c r="I364" s="137"/>
      <c r="J364" s="138">
        <f t="shared" si="40"/>
        <v>0</v>
      </c>
      <c r="K364" s="134" t="s">
        <v>7430</v>
      </c>
      <c r="L364" s="32"/>
      <c r="M364" s="139" t="s">
        <v>1</v>
      </c>
      <c r="N364" s="140" t="s">
        <v>43</v>
      </c>
      <c r="P364" s="141">
        <f t="shared" si="41"/>
        <v>0</v>
      </c>
      <c r="Q364" s="141">
        <v>4.0000000000000002E-4</v>
      </c>
      <c r="R364" s="141">
        <f t="shared" si="42"/>
        <v>0.13400000000000001</v>
      </c>
      <c r="S364" s="141">
        <v>0</v>
      </c>
      <c r="T364" s="142">
        <f t="shared" si="43"/>
        <v>0</v>
      </c>
      <c r="AR364" s="143" t="s">
        <v>319</v>
      </c>
      <c r="AT364" s="143" t="s">
        <v>178</v>
      </c>
      <c r="AU364" s="143" t="s">
        <v>88</v>
      </c>
      <c r="AY364" s="17" t="s">
        <v>176</v>
      </c>
      <c r="BE364" s="144">
        <f t="shared" si="44"/>
        <v>0</v>
      </c>
      <c r="BF364" s="144">
        <f t="shared" si="45"/>
        <v>0</v>
      </c>
      <c r="BG364" s="144">
        <f t="shared" si="46"/>
        <v>0</v>
      </c>
      <c r="BH364" s="144">
        <f t="shared" si="47"/>
        <v>0</v>
      </c>
      <c r="BI364" s="144">
        <f t="shared" si="48"/>
        <v>0</v>
      </c>
      <c r="BJ364" s="17" t="s">
        <v>86</v>
      </c>
      <c r="BK364" s="144">
        <f t="shared" si="49"/>
        <v>0</v>
      </c>
      <c r="BL364" s="17" t="s">
        <v>319</v>
      </c>
      <c r="BM364" s="143" t="s">
        <v>7775</v>
      </c>
    </row>
    <row r="365" spans="2:65" s="12" customFormat="1" ht="11.25">
      <c r="B365" s="145"/>
      <c r="D365" s="146" t="s">
        <v>185</v>
      </c>
      <c r="E365" s="147" t="s">
        <v>1</v>
      </c>
      <c r="F365" s="148" t="s">
        <v>7776</v>
      </c>
      <c r="H365" s="149">
        <v>335</v>
      </c>
      <c r="I365" s="150"/>
      <c r="L365" s="145"/>
      <c r="M365" s="151"/>
      <c r="T365" s="152"/>
      <c r="AT365" s="147" t="s">
        <v>185</v>
      </c>
      <c r="AU365" s="147" t="s">
        <v>88</v>
      </c>
      <c r="AV365" s="12" t="s">
        <v>88</v>
      </c>
      <c r="AW365" s="12" t="s">
        <v>33</v>
      </c>
      <c r="AX365" s="12" t="s">
        <v>86</v>
      </c>
      <c r="AY365" s="147" t="s">
        <v>176</v>
      </c>
    </row>
    <row r="366" spans="2:65" s="1" customFormat="1" ht="21.75" customHeight="1">
      <c r="B366" s="32"/>
      <c r="C366" s="132" t="s">
        <v>1367</v>
      </c>
      <c r="D366" s="132" t="s">
        <v>178</v>
      </c>
      <c r="E366" s="133" t="s">
        <v>7777</v>
      </c>
      <c r="F366" s="134" t="s">
        <v>7778</v>
      </c>
      <c r="G366" s="135" t="s">
        <v>298</v>
      </c>
      <c r="H366" s="136">
        <v>2157</v>
      </c>
      <c r="I366" s="137"/>
      <c r="J366" s="138">
        <f>ROUND(I366*H366,2)</f>
        <v>0</v>
      </c>
      <c r="K366" s="134" t="s">
        <v>182</v>
      </c>
      <c r="L366" s="32"/>
      <c r="M366" s="139" t="s">
        <v>1</v>
      </c>
      <c r="N366" s="140" t="s">
        <v>43</v>
      </c>
      <c r="P366" s="141">
        <f>O366*H366</f>
        <v>0</v>
      </c>
      <c r="Q366" s="141">
        <v>1.0000000000000001E-5</v>
      </c>
      <c r="R366" s="141">
        <f>Q366*H366</f>
        <v>2.1570000000000002E-2</v>
      </c>
      <c r="S366" s="141">
        <v>0</v>
      </c>
      <c r="T366" s="142">
        <f>S366*H366</f>
        <v>0</v>
      </c>
      <c r="AR366" s="143" t="s">
        <v>319</v>
      </c>
      <c r="AT366" s="143" t="s">
        <v>178</v>
      </c>
      <c r="AU366" s="143" t="s">
        <v>88</v>
      </c>
      <c r="AY366" s="17" t="s">
        <v>176</v>
      </c>
      <c r="BE366" s="144">
        <f>IF(N366="základní",J366,0)</f>
        <v>0</v>
      </c>
      <c r="BF366" s="144">
        <f>IF(N366="snížená",J366,0)</f>
        <v>0</v>
      </c>
      <c r="BG366" s="144">
        <f>IF(N366="zákl. přenesená",J366,0)</f>
        <v>0</v>
      </c>
      <c r="BH366" s="144">
        <f>IF(N366="sníž. přenesená",J366,0)</f>
        <v>0</v>
      </c>
      <c r="BI366" s="144">
        <f>IF(N366="nulová",J366,0)</f>
        <v>0</v>
      </c>
      <c r="BJ366" s="17" t="s">
        <v>86</v>
      </c>
      <c r="BK366" s="144">
        <f>ROUND(I366*H366,2)</f>
        <v>0</v>
      </c>
      <c r="BL366" s="17" t="s">
        <v>319</v>
      </c>
      <c r="BM366" s="143" t="s">
        <v>7779</v>
      </c>
    </row>
    <row r="367" spans="2:65" s="12" customFormat="1" ht="11.25">
      <c r="B367" s="145"/>
      <c r="D367" s="146" t="s">
        <v>185</v>
      </c>
      <c r="E367" s="147" t="s">
        <v>1</v>
      </c>
      <c r="F367" s="148" t="s">
        <v>7780</v>
      </c>
      <c r="H367" s="149">
        <v>2157</v>
      </c>
      <c r="I367" s="150"/>
      <c r="L367" s="145"/>
      <c r="M367" s="151"/>
      <c r="T367" s="152"/>
      <c r="AT367" s="147" t="s">
        <v>185</v>
      </c>
      <c r="AU367" s="147" t="s">
        <v>88</v>
      </c>
      <c r="AV367" s="12" t="s">
        <v>88</v>
      </c>
      <c r="AW367" s="12" t="s">
        <v>33</v>
      </c>
      <c r="AX367" s="12" t="s">
        <v>86</v>
      </c>
      <c r="AY367" s="147" t="s">
        <v>176</v>
      </c>
    </row>
    <row r="368" spans="2:65" s="1" customFormat="1" ht="24.2" customHeight="1">
      <c r="B368" s="32"/>
      <c r="C368" s="132" t="s">
        <v>1372</v>
      </c>
      <c r="D368" s="132" t="s">
        <v>178</v>
      </c>
      <c r="E368" s="133" t="s">
        <v>7781</v>
      </c>
      <c r="F368" s="134" t="s">
        <v>7782</v>
      </c>
      <c r="G368" s="135" t="s">
        <v>298</v>
      </c>
      <c r="H368" s="136">
        <v>1849</v>
      </c>
      <c r="I368" s="137"/>
      <c r="J368" s="138">
        <f>ROUND(I368*H368,2)</f>
        <v>0</v>
      </c>
      <c r="K368" s="134" t="s">
        <v>182</v>
      </c>
      <c r="L368" s="32"/>
      <c r="M368" s="139" t="s">
        <v>1</v>
      </c>
      <c r="N368" s="140" t="s">
        <v>43</v>
      </c>
      <c r="P368" s="141">
        <f>O368*H368</f>
        <v>0</v>
      </c>
      <c r="Q368" s="141">
        <v>2.0000000000000002E-5</v>
      </c>
      <c r="R368" s="141">
        <f>Q368*H368</f>
        <v>3.6980000000000006E-2</v>
      </c>
      <c r="S368" s="141">
        <v>0</v>
      </c>
      <c r="T368" s="142">
        <f>S368*H368</f>
        <v>0</v>
      </c>
      <c r="AR368" s="143" t="s">
        <v>319</v>
      </c>
      <c r="AT368" s="143" t="s">
        <v>178</v>
      </c>
      <c r="AU368" s="143" t="s">
        <v>88</v>
      </c>
      <c r="AY368" s="17" t="s">
        <v>176</v>
      </c>
      <c r="BE368" s="144">
        <f>IF(N368="základní",J368,0)</f>
        <v>0</v>
      </c>
      <c r="BF368" s="144">
        <f>IF(N368="snížená",J368,0)</f>
        <v>0</v>
      </c>
      <c r="BG368" s="144">
        <f>IF(N368="zákl. přenesená",J368,0)</f>
        <v>0</v>
      </c>
      <c r="BH368" s="144">
        <f>IF(N368="sníž. přenesená",J368,0)</f>
        <v>0</v>
      </c>
      <c r="BI368" s="144">
        <f>IF(N368="nulová",J368,0)</f>
        <v>0</v>
      </c>
      <c r="BJ368" s="17" t="s">
        <v>86</v>
      </c>
      <c r="BK368" s="144">
        <f>ROUND(I368*H368,2)</f>
        <v>0</v>
      </c>
      <c r="BL368" s="17" t="s">
        <v>319</v>
      </c>
      <c r="BM368" s="143" t="s">
        <v>7783</v>
      </c>
    </row>
    <row r="369" spans="2:65" s="12" customFormat="1" ht="11.25">
      <c r="B369" s="145"/>
      <c r="D369" s="146" t="s">
        <v>185</v>
      </c>
      <c r="E369" s="147" t="s">
        <v>1</v>
      </c>
      <c r="F369" s="148" t="s">
        <v>7784</v>
      </c>
      <c r="H369" s="149">
        <v>1849</v>
      </c>
      <c r="I369" s="150"/>
      <c r="L369" s="145"/>
      <c r="M369" s="151"/>
      <c r="T369" s="152"/>
      <c r="AT369" s="147" t="s">
        <v>185</v>
      </c>
      <c r="AU369" s="147" t="s">
        <v>88</v>
      </c>
      <c r="AV369" s="12" t="s">
        <v>88</v>
      </c>
      <c r="AW369" s="12" t="s">
        <v>33</v>
      </c>
      <c r="AX369" s="12" t="s">
        <v>86</v>
      </c>
      <c r="AY369" s="147" t="s">
        <v>176</v>
      </c>
    </row>
    <row r="370" spans="2:65" s="1" customFormat="1" ht="24.2" customHeight="1">
      <c r="B370" s="32"/>
      <c r="C370" s="132" t="s">
        <v>1406</v>
      </c>
      <c r="D370" s="132" t="s">
        <v>178</v>
      </c>
      <c r="E370" s="133" t="s">
        <v>7785</v>
      </c>
      <c r="F370" s="134" t="s">
        <v>7786</v>
      </c>
      <c r="G370" s="135" t="s">
        <v>298</v>
      </c>
      <c r="H370" s="136">
        <v>308</v>
      </c>
      <c r="I370" s="137"/>
      <c r="J370" s="138">
        <f>ROUND(I370*H370,2)</f>
        <v>0</v>
      </c>
      <c r="K370" s="134" t="s">
        <v>182</v>
      </c>
      <c r="L370" s="32"/>
      <c r="M370" s="139" t="s">
        <v>1</v>
      </c>
      <c r="N370" s="140" t="s">
        <v>43</v>
      </c>
      <c r="P370" s="141">
        <f>O370*H370</f>
        <v>0</v>
      </c>
      <c r="Q370" s="141">
        <v>6.0000000000000002E-5</v>
      </c>
      <c r="R370" s="141">
        <f>Q370*H370</f>
        <v>1.848E-2</v>
      </c>
      <c r="S370" s="141">
        <v>0</v>
      </c>
      <c r="T370" s="142">
        <f>S370*H370</f>
        <v>0</v>
      </c>
      <c r="AR370" s="143" t="s">
        <v>319</v>
      </c>
      <c r="AT370" s="143" t="s">
        <v>178</v>
      </c>
      <c r="AU370" s="143" t="s">
        <v>88</v>
      </c>
      <c r="AY370" s="17" t="s">
        <v>176</v>
      </c>
      <c r="BE370" s="144">
        <f>IF(N370="základní",J370,0)</f>
        <v>0</v>
      </c>
      <c r="BF370" s="144">
        <f>IF(N370="snížená",J370,0)</f>
        <v>0</v>
      </c>
      <c r="BG370" s="144">
        <f>IF(N370="zákl. přenesená",J370,0)</f>
        <v>0</v>
      </c>
      <c r="BH370" s="144">
        <f>IF(N370="sníž. přenesená",J370,0)</f>
        <v>0</v>
      </c>
      <c r="BI370" s="144">
        <f>IF(N370="nulová",J370,0)</f>
        <v>0</v>
      </c>
      <c r="BJ370" s="17" t="s">
        <v>86</v>
      </c>
      <c r="BK370" s="144">
        <f>ROUND(I370*H370,2)</f>
        <v>0</v>
      </c>
      <c r="BL370" s="17" t="s">
        <v>319</v>
      </c>
      <c r="BM370" s="143" t="s">
        <v>7787</v>
      </c>
    </row>
    <row r="371" spans="2:65" s="12" customFormat="1" ht="11.25">
      <c r="B371" s="145"/>
      <c r="D371" s="146" t="s">
        <v>185</v>
      </c>
      <c r="E371" s="147" t="s">
        <v>1</v>
      </c>
      <c r="F371" s="148" t="s">
        <v>7788</v>
      </c>
      <c r="H371" s="149">
        <v>308</v>
      </c>
      <c r="I371" s="150"/>
      <c r="L371" s="145"/>
      <c r="M371" s="151"/>
      <c r="T371" s="152"/>
      <c r="AT371" s="147" t="s">
        <v>185</v>
      </c>
      <c r="AU371" s="147" t="s">
        <v>88</v>
      </c>
      <c r="AV371" s="12" t="s">
        <v>88</v>
      </c>
      <c r="AW371" s="12" t="s">
        <v>33</v>
      </c>
      <c r="AX371" s="12" t="s">
        <v>86</v>
      </c>
      <c r="AY371" s="147" t="s">
        <v>176</v>
      </c>
    </row>
    <row r="372" spans="2:65" s="1" customFormat="1" ht="24.2" customHeight="1">
      <c r="B372" s="32"/>
      <c r="C372" s="132" t="s">
        <v>1411</v>
      </c>
      <c r="D372" s="132" t="s">
        <v>178</v>
      </c>
      <c r="E372" s="133" t="s">
        <v>7789</v>
      </c>
      <c r="F372" s="134" t="s">
        <v>7790</v>
      </c>
      <c r="G372" s="135" t="s">
        <v>2975</v>
      </c>
      <c r="H372" s="186"/>
      <c r="I372" s="137"/>
      <c r="J372" s="138">
        <f>ROUND(I372*H372,2)</f>
        <v>0</v>
      </c>
      <c r="K372" s="134" t="s">
        <v>1</v>
      </c>
      <c r="L372" s="32"/>
      <c r="M372" s="139" t="s">
        <v>1</v>
      </c>
      <c r="N372" s="140" t="s">
        <v>43</v>
      </c>
      <c r="P372" s="141">
        <f>O372*H372</f>
        <v>0</v>
      </c>
      <c r="Q372" s="141">
        <v>0</v>
      </c>
      <c r="R372" s="141">
        <f>Q372*H372</f>
        <v>0</v>
      </c>
      <c r="S372" s="141">
        <v>0</v>
      </c>
      <c r="T372" s="142">
        <f>S372*H372</f>
        <v>0</v>
      </c>
      <c r="AR372" s="143" t="s">
        <v>319</v>
      </c>
      <c r="AT372" s="143" t="s">
        <v>178</v>
      </c>
      <c r="AU372" s="143" t="s">
        <v>88</v>
      </c>
      <c r="AY372" s="17" t="s">
        <v>176</v>
      </c>
      <c r="BE372" s="144">
        <f>IF(N372="základní",J372,0)</f>
        <v>0</v>
      </c>
      <c r="BF372" s="144">
        <f>IF(N372="snížená",J372,0)</f>
        <v>0</v>
      </c>
      <c r="BG372" s="144">
        <f>IF(N372="zákl. přenesená",J372,0)</f>
        <v>0</v>
      </c>
      <c r="BH372" s="144">
        <f>IF(N372="sníž. přenesená",J372,0)</f>
        <v>0</v>
      </c>
      <c r="BI372" s="144">
        <f>IF(N372="nulová",J372,0)</f>
        <v>0</v>
      </c>
      <c r="BJ372" s="17" t="s">
        <v>86</v>
      </c>
      <c r="BK372" s="144">
        <f>ROUND(I372*H372,2)</f>
        <v>0</v>
      </c>
      <c r="BL372" s="17" t="s">
        <v>319</v>
      </c>
      <c r="BM372" s="143" t="s">
        <v>7791</v>
      </c>
    </row>
    <row r="373" spans="2:65" s="1" customFormat="1" ht="24.2" customHeight="1">
      <c r="B373" s="32"/>
      <c r="C373" s="132" t="s">
        <v>1416</v>
      </c>
      <c r="D373" s="132" t="s">
        <v>178</v>
      </c>
      <c r="E373" s="133" t="s">
        <v>7792</v>
      </c>
      <c r="F373" s="134" t="s">
        <v>7793</v>
      </c>
      <c r="G373" s="135" t="s">
        <v>2975</v>
      </c>
      <c r="H373" s="186"/>
      <c r="I373" s="137"/>
      <c r="J373" s="138">
        <f>ROUND(I373*H373,2)</f>
        <v>0</v>
      </c>
      <c r="K373" s="134" t="s">
        <v>1</v>
      </c>
      <c r="L373" s="32"/>
      <c r="M373" s="139" t="s">
        <v>1</v>
      </c>
      <c r="N373" s="140" t="s">
        <v>43</v>
      </c>
      <c r="P373" s="141">
        <f>O373*H373</f>
        <v>0</v>
      </c>
      <c r="Q373" s="141">
        <v>0</v>
      </c>
      <c r="R373" s="141">
        <f>Q373*H373</f>
        <v>0</v>
      </c>
      <c r="S373" s="141">
        <v>0</v>
      </c>
      <c r="T373" s="142">
        <f>S373*H373</f>
        <v>0</v>
      </c>
      <c r="AR373" s="143" t="s">
        <v>319</v>
      </c>
      <c r="AT373" s="143" t="s">
        <v>178</v>
      </c>
      <c r="AU373" s="143" t="s">
        <v>88</v>
      </c>
      <c r="AY373" s="17" t="s">
        <v>176</v>
      </c>
      <c r="BE373" s="144">
        <f>IF(N373="základní",J373,0)</f>
        <v>0</v>
      </c>
      <c r="BF373" s="144">
        <f>IF(N373="snížená",J373,0)</f>
        <v>0</v>
      </c>
      <c r="BG373" s="144">
        <f>IF(N373="zákl. přenesená",J373,0)</f>
        <v>0</v>
      </c>
      <c r="BH373" s="144">
        <f>IF(N373="sníž. přenesená",J373,0)</f>
        <v>0</v>
      </c>
      <c r="BI373" s="144">
        <f>IF(N373="nulová",J373,0)</f>
        <v>0</v>
      </c>
      <c r="BJ373" s="17" t="s">
        <v>86</v>
      </c>
      <c r="BK373" s="144">
        <f>ROUND(I373*H373,2)</f>
        <v>0</v>
      </c>
      <c r="BL373" s="17" t="s">
        <v>319</v>
      </c>
      <c r="BM373" s="143" t="s">
        <v>7794</v>
      </c>
    </row>
    <row r="374" spans="2:65" s="11" customFormat="1" ht="22.9" customHeight="1">
      <c r="B374" s="120"/>
      <c r="D374" s="121" t="s">
        <v>77</v>
      </c>
      <c r="E374" s="130" t="s">
        <v>7795</v>
      </c>
      <c r="F374" s="130" t="s">
        <v>7796</v>
      </c>
      <c r="I374" s="123"/>
      <c r="J374" s="131">
        <f>BK374</f>
        <v>0</v>
      </c>
      <c r="L374" s="120"/>
      <c r="M374" s="125"/>
      <c r="P374" s="126">
        <f>SUM(P375:P377)</f>
        <v>0</v>
      </c>
      <c r="R374" s="126">
        <f>SUM(R375:R377)</f>
        <v>1.949E-2</v>
      </c>
      <c r="T374" s="127">
        <f>SUM(T375:T377)</f>
        <v>0</v>
      </c>
      <c r="AR374" s="121" t="s">
        <v>88</v>
      </c>
      <c r="AT374" s="128" t="s">
        <v>77</v>
      </c>
      <c r="AU374" s="128" t="s">
        <v>86</v>
      </c>
      <c r="AY374" s="121" t="s">
        <v>176</v>
      </c>
      <c r="BK374" s="129">
        <f>SUM(BK375:BK377)</f>
        <v>0</v>
      </c>
    </row>
    <row r="375" spans="2:65" s="1" customFormat="1" ht="33" customHeight="1">
      <c r="B375" s="32"/>
      <c r="C375" s="132" t="s">
        <v>1420</v>
      </c>
      <c r="D375" s="132" t="s">
        <v>178</v>
      </c>
      <c r="E375" s="133" t="s">
        <v>7797</v>
      </c>
      <c r="F375" s="134" t="s">
        <v>7798</v>
      </c>
      <c r="G375" s="135" t="s">
        <v>5474</v>
      </c>
      <c r="H375" s="136">
        <v>2</v>
      </c>
      <c r="I375" s="137"/>
      <c r="J375" s="138">
        <f>ROUND(I375*H375,2)</f>
        <v>0</v>
      </c>
      <c r="K375" s="134" t="s">
        <v>182</v>
      </c>
      <c r="L375" s="32"/>
      <c r="M375" s="139" t="s">
        <v>1</v>
      </c>
      <c r="N375" s="140" t="s">
        <v>43</v>
      </c>
      <c r="P375" s="141">
        <f>O375*H375</f>
        <v>0</v>
      </c>
      <c r="Q375" s="141">
        <v>7.3299999999999997E-3</v>
      </c>
      <c r="R375" s="141">
        <f>Q375*H375</f>
        <v>1.4659999999999999E-2</v>
      </c>
      <c r="S375" s="141">
        <v>0</v>
      </c>
      <c r="T375" s="142">
        <f>S375*H375</f>
        <v>0</v>
      </c>
      <c r="AR375" s="143" t="s">
        <v>319</v>
      </c>
      <c r="AT375" s="143" t="s">
        <v>178</v>
      </c>
      <c r="AU375" s="143" t="s">
        <v>88</v>
      </c>
      <c r="AY375" s="17" t="s">
        <v>176</v>
      </c>
      <c r="BE375" s="144">
        <f>IF(N375="základní",J375,0)</f>
        <v>0</v>
      </c>
      <c r="BF375" s="144">
        <f>IF(N375="snížená",J375,0)</f>
        <v>0</v>
      </c>
      <c r="BG375" s="144">
        <f>IF(N375="zákl. přenesená",J375,0)</f>
        <v>0</v>
      </c>
      <c r="BH375" s="144">
        <f>IF(N375="sníž. přenesená",J375,0)</f>
        <v>0</v>
      </c>
      <c r="BI375" s="144">
        <f>IF(N375="nulová",J375,0)</f>
        <v>0</v>
      </c>
      <c r="BJ375" s="17" t="s">
        <v>86</v>
      </c>
      <c r="BK375" s="144">
        <f>ROUND(I375*H375,2)</f>
        <v>0</v>
      </c>
      <c r="BL375" s="17" t="s">
        <v>319</v>
      </c>
      <c r="BM375" s="143" t="s">
        <v>7799</v>
      </c>
    </row>
    <row r="376" spans="2:65" s="1" customFormat="1" ht="33" customHeight="1">
      <c r="B376" s="32"/>
      <c r="C376" s="132" t="s">
        <v>1424</v>
      </c>
      <c r="D376" s="132" t="s">
        <v>178</v>
      </c>
      <c r="E376" s="133" t="s">
        <v>7800</v>
      </c>
      <c r="F376" s="134" t="s">
        <v>7801</v>
      </c>
      <c r="G376" s="135" t="s">
        <v>5474</v>
      </c>
      <c r="H376" s="136">
        <v>1</v>
      </c>
      <c r="I376" s="137"/>
      <c r="J376" s="138">
        <f>ROUND(I376*H376,2)</f>
        <v>0</v>
      </c>
      <c r="K376" s="134" t="s">
        <v>7430</v>
      </c>
      <c r="L376" s="32"/>
      <c r="M376" s="139" t="s">
        <v>1</v>
      </c>
      <c r="N376" s="140" t="s">
        <v>43</v>
      </c>
      <c r="P376" s="141">
        <f>O376*H376</f>
        <v>0</v>
      </c>
      <c r="Q376" s="141">
        <v>3.79E-3</v>
      </c>
      <c r="R376" s="141">
        <f>Q376*H376</f>
        <v>3.79E-3</v>
      </c>
      <c r="S376" s="141">
        <v>0</v>
      </c>
      <c r="T376" s="142">
        <f>S376*H376</f>
        <v>0</v>
      </c>
      <c r="AR376" s="143" t="s">
        <v>319</v>
      </c>
      <c r="AT376" s="143" t="s">
        <v>178</v>
      </c>
      <c r="AU376" s="143" t="s">
        <v>88</v>
      </c>
      <c r="AY376" s="17" t="s">
        <v>176</v>
      </c>
      <c r="BE376" s="144">
        <f>IF(N376="základní",J376,0)</f>
        <v>0</v>
      </c>
      <c r="BF376" s="144">
        <f>IF(N376="snížená",J376,0)</f>
        <v>0</v>
      </c>
      <c r="BG376" s="144">
        <f>IF(N376="zákl. přenesená",J376,0)</f>
        <v>0</v>
      </c>
      <c r="BH376" s="144">
        <f>IF(N376="sníž. přenesená",J376,0)</f>
        <v>0</v>
      </c>
      <c r="BI376" s="144">
        <f>IF(N376="nulová",J376,0)</f>
        <v>0</v>
      </c>
      <c r="BJ376" s="17" t="s">
        <v>86</v>
      </c>
      <c r="BK376" s="144">
        <f>ROUND(I376*H376,2)</f>
        <v>0</v>
      </c>
      <c r="BL376" s="17" t="s">
        <v>319</v>
      </c>
      <c r="BM376" s="143" t="s">
        <v>7802</v>
      </c>
    </row>
    <row r="377" spans="2:65" s="1" customFormat="1" ht="24.2" customHeight="1">
      <c r="B377" s="32"/>
      <c r="C377" s="132" t="s">
        <v>1429</v>
      </c>
      <c r="D377" s="132" t="s">
        <v>178</v>
      </c>
      <c r="E377" s="133" t="s">
        <v>7803</v>
      </c>
      <c r="F377" s="134" t="s">
        <v>7804</v>
      </c>
      <c r="G377" s="135" t="s">
        <v>355</v>
      </c>
      <c r="H377" s="136">
        <v>2</v>
      </c>
      <c r="I377" s="137"/>
      <c r="J377" s="138">
        <f>ROUND(I377*H377,2)</f>
        <v>0</v>
      </c>
      <c r="K377" s="134" t="s">
        <v>182</v>
      </c>
      <c r="L377" s="32"/>
      <c r="M377" s="139" t="s">
        <v>1</v>
      </c>
      <c r="N377" s="140" t="s">
        <v>43</v>
      </c>
      <c r="P377" s="141">
        <f>O377*H377</f>
        <v>0</v>
      </c>
      <c r="Q377" s="141">
        <v>5.1999999999999995E-4</v>
      </c>
      <c r="R377" s="141">
        <f>Q377*H377</f>
        <v>1.0399999999999999E-3</v>
      </c>
      <c r="S377" s="141">
        <v>0</v>
      </c>
      <c r="T377" s="142">
        <f>S377*H377</f>
        <v>0</v>
      </c>
      <c r="AR377" s="143" t="s">
        <v>319</v>
      </c>
      <c r="AT377" s="143" t="s">
        <v>178</v>
      </c>
      <c r="AU377" s="143" t="s">
        <v>88</v>
      </c>
      <c r="AY377" s="17" t="s">
        <v>176</v>
      </c>
      <c r="BE377" s="144">
        <f>IF(N377="základní",J377,0)</f>
        <v>0</v>
      </c>
      <c r="BF377" s="144">
        <f>IF(N377="snížená",J377,0)</f>
        <v>0</v>
      </c>
      <c r="BG377" s="144">
        <f>IF(N377="zákl. přenesená",J377,0)</f>
        <v>0</v>
      </c>
      <c r="BH377" s="144">
        <f>IF(N377="sníž. přenesená",J377,0)</f>
        <v>0</v>
      </c>
      <c r="BI377" s="144">
        <f>IF(N377="nulová",J377,0)</f>
        <v>0</v>
      </c>
      <c r="BJ377" s="17" t="s">
        <v>86</v>
      </c>
      <c r="BK377" s="144">
        <f>ROUND(I377*H377,2)</f>
        <v>0</v>
      </c>
      <c r="BL377" s="17" t="s">
        <v>319</v>
      </c>
      <c r="BM377" s="143" t="s">
        <v>7805</v>
      </c>
    </row>
    <row r="378" spans="2:65" s="11" customFormat="1" ht="22.9" customHeight="1">
      <c r="B378" s="120"/>
      <c r="D378" s="121" t="s">
        <v>77</v>
      </c>
      <c r="E378" s="130" t="s">
        <v>7806</v>
      </c>
      <c r="F378" s="130" t="s">
        <v>7807</v>
      </c>
      <c r="I378" s="123"/>
      <c r="J378" s="131">
        <f>BK378</f>
        <v>0</v>
      </c>
      <c r="L378" s="120"/>
      <c r="M378" s="125"/>
      <c r="P378" s="126">
        <f>SUM(P379:P448)</f>
        <v>0</v>
      </c>
      <c r="R378" s="126">
        <f>SUM(R379:R448)</f>
        <v>4.0613899999999994</v>
      </c>
      <c r="T378" s="127">
        <f>SUM(T379:T448)</f>
        <v>0</v>
      </c>
      <c r="AR378" s="121" t="s">
        <v>88</v>
      </c>
      <c r="AT378" s="128" t="s">
        <v>77</v>
      </c>
      <c r="AU378" s="128" t="s">
        <v>86</v>
      </c>
      <c r="AY378" s="121" t="s">
        <v>176</v>
      </c>
      <c r="BK378" s="129">
        <f>SUM(BK379:BK448)</f>
        <v>0</v>
      </c>
    </row>
    <row r="379" spans="2:65" s="1" customFormat="1" ht="24.2" customHeight="1">
      <c r="B379" s="32"/>
      <c r="C379" s="132" t="s">
        <v>1434</v>
      </c>
      <c r="D379" s="132" t="s">
        <v>178</v>
      </c>
      <c r="E379" s="133" t="s">
        <v>7808</v>
      </c>
      <c r="F379" s="134" t="s">
        <v>7809</v>
      </c>
      <c r="G379" s="135" t="s">
        <v>5474</v>
      </c>
      <c r="H379" s="136">
        <v>60</v>
      </c>
      <c r="I379" s="137"/>
      <c r="J379" s="138">
        <f>ROUND(I379*H379,2)</f>
        <v>0</v>
      </c>
      <c r="K379" s="134" t="s">
        <v>182</v>
      </c>
      <c r="L379" s="32"/>
      <c r="M379" s="139" t="s">
        <v>1</v>
      </c>
      <c r="N379" s="140" t="s">
        <v>43</v>
      </c>
      <c r="P379" s="141">
        <f>O379*H379</f>
        <v>0</v>
      </c>
      <c r="Q379" s="141">
        <v>1.7469999999999999E-2</v>
      </c>
      <c r="R379" s="141">
        <f>Q379*H379</f>
        <v>1.0482</v>
      </c>
      <c r="S379" s="141">
        <v>0</v>
      </c>
      <c r="T379" s="142">
        <f>S379*H379</f>
        <v>0</v>
      </c>
      <c r="AR379" s="143" t="s">
        <v>319</v>
      </c>
      <c r="AT379" s="143" t="s">
        <v>178</v>
      </c>
      <c r="AU379" s="143" t="s">
        <v>88</v>
      </c>
      <c r="AY379" s="17" t="s">
        <v>176</v>
      </c>
      <c r="BE379" s="144">
        <f>IF(N379="základní",J379,0)</f>
        <v>0</v>
      </c>
      <c r="BF379" s="144">
        <f>IF(N379="snížená",J379,0)</f>
        <v>0</v>
      </c>
      <c r="BG379" s="144">
        <f>IF(N379="zákl. přenesená",J379,0)</f>
        <v>0</v>
      </c>
      <c r="BH379" s="144">
        <f>IF(N379="sníž. přenesená",J379,0)</f>
        <v>0</v>
      </c>
      <c r="BI379" s="144">
        <f>IF(N379="nulová",J379,0)</f>
        <v>0</v>
      </c>
      <c r="BJ379" s="17" t="s">
        <v>86</v>
      </c>
      <c r="BK379" s="144">
        <f>ROUND(I379*H379,2)</f>
        <v>0</v>
      </c>
      <c r="BL379" s="17" t="s">
        <v>319</v>
      </c>
      <c r="BM379" s="143" t="s">
        <v>7810</v>
      </c>
    </row>
    <row r="380" spans="2:65" s="1" customFormat="1" ht="24.2" customHeight="1">
      <c r="B380" s="32"/>
      <c r="C380" s="132" t="s">
        <v>1439</v>
      </c>
      <c r="D380" s="132" t="s">
        <v>178</v>
      </c>
      <c r="E380" s="133" t="s">
        <v>7811</v>
      </c>
      <c r="F380" s="134" t="s">
        <v>7812</v>
      </c>
      <c r="G380" s="135" t="s">
        <v>5474</v>
      </c>
      <c r="H380" s="136">
        <v>13</v>
      </c>
      <c r="I380" s="137"/>
      <c r="J380" s="138">
        <f>ROUND(I380*H380,2)</f>
        <v>0</v>
      </c>
      <c r="K380" s="134" t="s">
        <v>1</v>
      </c>
      <c r="L380" s="32"/>
      <c r="M380" s="139" t="s">
        <v>1</v>
      </c>
      <c r="N380" s="140" t="s">
        <v>43</v>
      </c>
      <c r="P380" s="141">
        <f>O380*H380</f>
        <v>0</v>
      </c>
      <c r="Q380" s="141">
        <v>2.5489999999999999E-2</v>
      </c>
      <c r="R380" s="141">
        <f>Q380*H380</f>
        <v>0.33137</v>
      </c>
      <c r="S380" s="141">
        <v>0</v>
      </c>
      <c r="T380" s="142">
        <f>S380*H380</f>
        <v>0</v>
      </c>
      <c r="AR380" s="143" t="s">
        <v>319</v>
      </c>
      <c r="AT380" s="143" t="s">
        <v>178</v>
      </c>
      <c r="AU380" s="143" t="s">
        <v>88</v>
      </c>
      <c r="AY380" s="17" t="s">
        <v>176</v>
      </c>
      <c r="BE380" s="144">
        <f>IF(N380="základní",J380,0)</f>
        <v>0</v>
      </c>
      <c r="BF380" s="144">
        <f>IF(N380="snížená",J380,0)</f>
        <v>0</v>
      </c>
      <c r="BG380" s="144">
        <f>IF(N380="zákl. přenesená",J380,0)</f>
        <v>0</v>
      </c>
      <c r="BH380" s="144">
        <f>IF(N380="sníž. přenesená",J380,0)</f>
        <v>0</v>
      </c>
      <c r="BI380" s="144">
        <f>IF(N380="nulová",J380,0)</f>
        <v>0</v>
      </c>
      <c r="BJ380" s="17" t="s">
        <v>86</v>
      </c>
      <c r="BK380" s="144">
        <f>ROUND(I380*H380,2)</f>
        <v>0</v>
      </c>
      <c r="BL380" s="17" t="s">
        <v>319</v>
      </c>
      <c r="BM380" s="143" t="s">
        <v>7813</v>
      </c>
    </row>
    <row r="381" spans="2:65" s="1" customFormat="1" ht="21.75" customHeight="1">
      <c r="B381" s="32"/>
      <c r="C381" s="132" t="s">
        <v>1446</v>
      </c>
      <c r="D381" s="132" t="s">
        <v>178</v>
      </c>
      <c r="E381" s="133" t="s">
        <v>7814</v>
      </c>
      <c r="F381" s="134" t="s">
        <v>7815</v>
      </c>
      <c r="G381" s="135" t="s">
        <v>5474</v>
      </c>
      <c r="H381" s="136">
        <v>22</v>
      </c>
      <c r="I381" s="137"/>
      <c r="J381" s="138">
        <f>ROUND(I381*H381,2)</f>
        <v>0</v>
      </c>
      <c r="K381" s="134" t="s">
        <v>182</v>
      </c>
      <c r="L381" s="32"/>
      <c r="M381" s="139" t="s">
        <v>1</v>
      </c>
      <c r="N381" s="140" t="s">
        <v>43</v>
      </c>
      <c r="P381" s="141">
        <f>O381*H381</f>
        <v>0</v>
      </c>
      <c r="Q381" s="141">
        <v>1.0580000000000001E-2</v>
      </c>
      <c r="R381" s="141">
        <f>Q381*H381</f>
        <v>0.23276000000000002</v>
      </c>
      <c r="S381" s="141">
        <v>0</v>
      </c>
      <c r="T381" s="142">
        <f>S381*H381</f>
        <v>0</v>
      </c>
      <c r="AR381" s="143" t="s">
        <v>319</v>
      </c>
      <c r="AT381" s="143" t="s">
        <v>178</v>
      </c>
      <c r="AU381" s="143" t="s">
        <v>88</v>
      </c>
      <c r="AY381" s="17" t="s">
        <v>176</v>
      </c>
      <c r="BE381" s="144">
        <f>IF(N381="základní",J381,0)</f>
        <v>0</v>
      </c>
      <c r="BF381" s="144">
        <f>IF(N381="snížená",J381,0)</f>
        <v>0</v>
      </c>
      <c r="BG381" s="144">
        <f>IF(N381="zákl. přenesená",J381,0)</f>
        <v>0</v>
      </c>
      <c r="BH381" s="144">
        <f>IF(N381="sníž. přenesená",J381,0)</f>
        <v>0</v>
      </c>
      <c r="BI381" s="144">
        <f>IF(N381="nulová",J381,0)</f>
        <v>0</v>
      </c>
      <c r="BJ381" s="17" t="s">
        <v>86</v>
      </c>
      <c r="BK381" s="144">
        <f>ROUND(I381*H381,2)</f>
        <v>0</v>
      </c>
      <c r="BL381" s="17" t="s">
        <v>319</v>
      </c>
      <c r="BM381" s="143" t="s">
        <v>7816</v>
      </c>
    </row>
    <row r="382" spans="2:65" s="1" customFormat="1" ht="24.2" customHeight="1">
      <c r="B382" s="32"/>
      <c r="C382" s="132" t="s">
        <v>1511</v>
      </c>
      <c r="D382" s="132" t="s">
        <v>178</v>
      </c>
      <c r="E382" s="133" t="s">
        <v>7817</v>
      </c>
      <c r="F382" s="134" t="s">
        <v>7818</v>
      </c>
      <c r="G382" s="135" t="s">
        <v>5474</v>
      </c>
      <c r="H382" s="136">
        <v>85</v>
      </c>
      <c r="I382" s="137"/>
      <c r="J382" s="138">
        <f>ROUND(I382*H382,2)</f>
        <v>0</v>
      </c>
      <c r="K382" s="134" t="s">
        <v>182</v>
      </c>
      <c r="L382" s="32"/>
      <c r="M382" s="139" t="s">
        <v>1</v>
      </c>
      <c r="N382" s="140" t="s">
        <v>43</v>
      </c>
      <c r="P382" s="141">
        <f>O382*H382</f>
        <v>0</v>
      </c>
      <c r="Q382" s="141">
        <v>1.6969999999999999E-2</v>
      </c>
      <c r="R382" s="141">
        <f>Q382*H382</f>
        <v>1.44245</v>
      </c>
      <c r="S382" s="141">
        <v>0</v>
      </c>
      <c r="T382" s="142">
        <f>S382*H382</f>
        <v>0</v>
      </c>
      <c r="AR382" s="143" t="s">
        <v>319</v>
      </c>
      <c r="AT382" s="143" t="s">
        <v>178</v>
      </c>
      <c r="AU382" s="143" t="s">
        <v>88</v>
      </c>
      <c r="AY382" s="17" t="s">
        <v>176</v>
      </c>
      <c r="BE382" s="144">
        <f>IF(N382="základní",J382,0)</f>
        <v>0</v>
      </c>
      <c r="BF382" s="144">
        <f>IF(N382="snížená",J382,0)</f>
        <v>0</v>
      </c>
      <c r="BG382" s="144">
        <f>IF(N382="zákl. přenesená",J382,0)</f>
        <v>0</v>
      </c>
      <c r="BH382" s="144">
        <f>IF(N382="sníž. přenesená",J382,0)</f>
        <v>0</v>
      </c>
      <c r="BI382" s="144">
        <f>IF(N382="nulová",J382,0)</f>
        <v>0</v>
      </c>
      <c r="BJ382" s="17" t="s">
        <v>86</v>
      </c>
      <c r="BK382" s="144">
        <f>ROUND(I382*H382,2)</f>
        <v>0</v>
      </c>
      <c r="BL382" s="17" t="s">
        <v>319</v>
      </c>
      <c r="BM382" s="143" t="s">
        <v>7819</v>
      </c>
    </row>
    <row r="383" spans="2:65" s="14" customFormat="1" ht="11.25">
      <c r="B383" s="160"/>
      <c r="D383" s="146" t="s">
        <v>185</v>
      </c>
      <c r="E383" s="161" t="s">
        <v>1</v>
      </c>
      <c r="F383" s="162" t="s">
        <v>1580</v>
      </c>
      <c r="H383" s="161" t="s">
        <v>1</v>
      </c>
      <c r="I383" s="163"/>
      <c r="L383" s="160"/>
      <c r="M383" s="164"/>
      <c r="T383" s="165"/>
      <c r="AT383" s="161" t="s">
        <v>185</v>
      </c>
      <c r="AU383" s="161" t="s">
        <v>88</v>
      </c>
      <c r="AV383" s="14" t="s">
        <v>86</v>
      </c>
      <c r="AW383" s="14" t="s">
        <v>33</v>
      </c>
      <c r="AX383" s="14" t="s">
        <v>78</v>
      </c>
      <c r="AY383" s="161" t="s">
        <v>176</v>
      </c>
    </row>
    <row r="384" spans="2:65" s="14" customFormat="1" ht="11.25">
      <c r="B384" s="160"/>
      <c r="D384" s="146" t="s">
        <v>185</v>
      </c>
      <c r="E384" s="161" t="s">
        <v>1</v>
      </c>
      <c r="F384" s="162" t="s">
        <v>819</v>
      </c>
      <c r="H384" s="161" t="s">
        <v>1</v>
      </c>
      <c r="I384" s="163"/>
      <c r="L384" s="160"/>
      <c r="M384" s="164"/>
      <c r="T384" s="165"/>
      <c r="AT384" s="161" t="s">
        <v>185</v>
      </c>
      <c r="AU384" s="161" t="s">
        <v>88</v>
      </c>
      <c r="AV384" s="14" t="s">
        <v>86</v>
      </c>
      <c r="AW384" s="14" t="s">
        <v>33</v>
      </c>
      <c r="AX384" s="14" t="s">
        <v>78</v>
      </c>
      <c r="AY384" s="161" t="s">
        <v>176</v>
      </c>
    </row>
    <row r="385" spans="2:51" s="14" customFormat="1" ht="11.25">
      <c r="B385" s="160"/>
      <c r="D385" s="146" t="s">
        <v>185</v>
      </c>
      <c r="E385" s="161" t="s">
        <v>1</v>
      </c>
      <c r="F385" s="162" t="s">
        <v>4470</v>
      </c>
      <c r="H385" s="161" t="s">
        <v>1</v>
      </c>
      <c r="I385" s="163"/>
      <c r="L385" s="160"/>
      <c r="M385" s="164"/>
      <c r="T385" s="165"/>
      <c r="AT385" s="161" t="s">
        <v>185</v>
      </c>
      <c r="AU385" s="161" t="s">
        <v>88</v>
      </c>
      <c r="AV385" s="14" t="s">
        <v>86</v>
      </c>
      <c r="AW385" s="14" t="s">
        <v>33</v>
      </c>
      <c r="AX385" s="14" t="s">
        <v>78</v>
      </c>
      <c r="AY385" s="161" t="s">
        <v>176</v>
      </c>
    </row>
    <row r="386" spans="2:51" s="12" customFormat="1" ht="11.25">
      <c r="B386" s="145"/>
      <c r="D386" s="146" t="s">
        <v>185</v>
      </c>
      <c r="E386" s="147" t="s">
        <v>1</v>
      </c>
      <c r="F386" s="148" t="s">
        <v>88</v>
      </c>
      <c r="H386" s="149">
        <v>2</v>
      </c>
      <c r="I386" s="150"/>
      <c r="L386" s="145"/>
      <c r="M386" s="151"/>
      <c r="T386" s="152"/>
      <c r="AT386" s="147" t="s">
        <v>185</v>
      </c>
      <c r="AU386" s="147" t="s">
        <v>88</v>
      </c>
      <c r="AV386" s="12" t="s">
        <v>88</v>
      </c>
      <c r="AW386" s="12" t="s">
        <v>33</v>
      </c>
      <c r="AX386" s="12" t="s">
        <v>78</v>
      </c>
      <c r="AY386" s="147" t="s">
        <v>176</v>
      </c>
    </row>
    <row r="387" spans="2:51" s="14" customFormat="1" ht="11.25">
      <c r="B387" s="160"/>
      <c r="D387" s="146" t="s">
        <v>185</v>
      </c>
      <c r="E387" s="161" t="s">
        <v>1</v>
      </c>
      <c r="F387" s="162" t="s">
        <v>1104</v>
      </c>
      <c r="H387" s="161" t="s">
        <v>1</v>
      </c>
      <c r="I387" s="163"/>
      <c r="L387" s="160"/>
      <c r="M387" s="164"/>
      <c r="T387" s="165"/>
      <c r="AT387" s="161" t="s">
        <v>185</v>
      </c>
      <c r="AU387" s="161" t="s">
        <v>88</v>
      </c>
      <c r="AV387" s="14" t="s">
        <v>86</v>
      </c>
      <c r="AW387" s="14" t="s">
        <v>33</v>
      </c>
      <c r="AX387" s="14" t="s">
        <v>78</v>
      </c>
      <c r="AY387" s="161" t="s">
        <v>176</v>
      </c>
    </row>
    <row r="388" spans="2:51" s="14" customFormat="1" ht="11.25">
      <c r="B388" s="160"/>
      <c r="D388" s="146" t="s">
        <v>185</v>
      </c>
      <c r="E388" s="161" t="s">
        <v>1</v>
      </c>
      <c r="F388" s="162" t="s">
        <v>4473</v>
      </c>
      <c r="H388" s="161" t="s">
        <v>1</v>
      </c>
      <c r="I388" s="163"/>
      <c r="L388" s="160"/>
      <c r="M388" s="164"/>
      <c r="T388" s="165"/>
      <c r="AT388" s="161" t="s">
        <v>185</v>
      </c>
      <c r="AU388" s="161" t="s">
        <v>88</v>
      </c>
      <c r="AV388" s="14" t="s">
        <v>86</v>
      </c>
      <c r="AW388" s="14" t="s">
        <v>33</v>
      </c>
      <c r="AX388" s="14" t="s">
        <v>78</v>
      </c>
      <c r="AY388" s="161" t="s">
        <v>176</v>
      </c>
    </row>
    <row r="389" spans="2:51" s="12" customFormat="1" ht="11.25">
      <c r="B389" s="145"/>
      <c r="D389" s="146" t="s">
        <v>185</v>
      </c>
      <c r="E389" s="147" t="s">
        <v>1</v>
      </c>
      <c r="F389" s="148" t="s">
        <v>183</v>
      </c>
      <c r="H389" s="149">
        <v>4</v>
      </c>
      <c r="I389" s="150"/>
      <c r="L389" s="145"/>
      <c r="M389" s="151"/>
      <c r="T389" s="152"/>
      <c r="AT389" s="147" t="s">
        <v>185</v>
      </c>
      <c r="AU389" s="147" t="s">
        <v>88</v>
      </c>
      <c r="AV389" s="12" t="s">
        <v>88</v>
      </c>
      <c r="AW389" s="12" t="s">
        <v>33</v>
      </c>
      <c r="AX389" s="12" t="s">
        <v>78</v>
      </c>
      <c r="AY389" s="147" t="s">
        <v>176</v>
      </c>
    </row>
    <row r="390" spans="2:51" s="14" customFormat="1" ht="11.25">
      <c r="B390" s="160"/>
      <c r="D390" s="146" t="s">
        <v>185</v>
      </c>
      <c r="E390" s="161" t="s">
        <v>1</v>
      </c>
      <c r="F390" s="162" t="s">
        <v>4477</v>
      </c>
      <c r="H390" s="161" t="s">
        <v>1</v>
      </c>
      <c r="I390" s="163"/>
      <c r="L390" s="160"/>
      <c r="M390" s="164"/>
      <c r="T390" s="165"/>
      <c r="AT390" s="161" t="s">
        <v>185</v>
      </c>
      <c r="AU390" s="161" t="s">
        <v>88</v>
      </c>
      <c r="AV390" s="14" t="s">
        <v>86</v>
      </c>
      <c r="AW390" s="14" t="s">
        <v>33</v>
      </c>
      <c r="AX390" s="14" t="s">
        <v>78</v>
      </c>
      <c r="AY390" s="161" t="s">
        <v>176</v>
      </c>
    </row>
    <row r="391" spans="2:51" s="12" customFormat="1" ht="11.25">
      <c r="B391" s="145"/>
      <c r="D391" s="146" t="s">
        <v>185</v>
      </c>
      <c r="E391" s="147" t="s">
        <v>1</v>
      </c>
      <c r="F391" s="148" t="s">
        <v>86</v>
      </c>
      <c r="H391" s="149">
        <v>1</v>
      </c>
      <c r="I391" s="150"/>
      <c r="L391" s="145"/>
      <c r="M391" s="151"/>
      <c r="T391" s="152"/>
      <c r="AT391" s="147" t="s">
        <v>185</v>
      </c>
      <c r="AU391" s="147" t="s">
        <v>88</v>
      </c>
      <c r="AV391" s="12" t="s">
        <v>88</v>
      </c>
      <c r="AW391" s="12" t="s">
        <v>33</v>
      </c>
      <c r="AX391" s="12" t="s">
        <v>78</v>
      </c>
      <c r="AY391" s="147" t="s">
        <v>176</v>
      </c>
    </row>
    <row r="392" spans="2:51" s="14" customFormat="1" ht="11.25">
      <c r="B392" s="160"/>
      <c r="D392" s="146" t="s">
        <v>185</v>
      </c>
      <c r="E392" s="161" t="s">
        <v>1</v>
      </c>
      <c r="F392" s="162" t="s">
        <v>4479</v>
      </c>
      <c r="H392" s="161" t="s">
        <v>1</v>
      </c>
      <c r="I392" s="163"/>
      <c r="L392" s="160"/>
      <c r="M392" s="164"/>
      <c r="T392" s="165"/>
      <c r="AT392" s="161" t="s">
        <v>185</v>
      </c>
      <c r="AU392" s="161" t="s">
        <v>88</v>
      </c>
      <c r="AV392" s="14" t="s">
        <v>86</v>
      </c>
      <c r="AW392" s="14" t="s">
        <v>33</v>
      </c>
      <c r="AX392" s="14" t="s">
        <v>78</v>
      </c>
      <c r="AY392" s="161" t="s">
        <v>176</v>
      </c>
    </row>
    <row r="393" spans="2:51" s="12" customFormat="1" ht="11.25">
      <c r="B393" s="145"/>
      <c r="D393" s="146" t="s">
        <v>185</v>
      </c>
      <c r="E393" s="147" t="s">
        <v>1</v>
      </c>
      <c r="F393" s="148" t="s">
        <v>86</v>
      </c>
      <c r="H393" s="149">
        <v>1</v>
      </c>
      <c r="I393" s="150"/>
      <c r="L393" s="145"/>
      <c r="M393" s="151"/>
      <c r="T393" s="152"/>
      <c r="AT393" s="147" t="s">
        <v>185</v>
      </c>
      <c r="AU393" s="147" t="s">
        <v>88</v>
      </c>
      <c r="AV393" s="12" t="s">
        <v>88</v>
      </c>
      <c r="AW393" s="12" t="s">
        <v>33</v>
      </c>
      <c r="AX393" s="12" t="s">
        <v>78</v>
      </c>
      <c r="AY393" s="147" t="s">
        <v>176</v>
      </c>
    </row>
    <row r="394" spans="2:51" s="14" customFormat="1" ht="11.25">
      <c r="B394" s="160"/>
      <c r="D394" s="146" t="s">
        <v>185</v>
      </c>
      <c r="E394" s="161" t="s">
        <v>1</v>
      </c>
      <c r="F394" s="162" t="s">
        <v>2466</v>
      </c>
      <c r="H394" s="161" t="s">
        <v>1</v>
      </c>
      <c r="I394" s="163"/>
      <c r="L394" s="160"/>
      <c r="M394" s="164"/>
      <c r="T394" s="165"/>
      <c r="AT394" s="161" t="s">
        <v>185</v>
      </c>
      <c r="AU394" s="161" t="s">
        <v>88</v>
      </c>
      <c r="AV394" s="14" t="s">
        <v>86</v>
      </c>
      <c r="AW394" s="14" t="s">
        <v>33</v>
      </c>
      <c r="AX394" s="14" t="s">
        <v>78</v>
      </c>
      <c r="AY394" s="161" t="s">
        <v>176</v>
      </c>
    </row>
    <row r="395" spans="2:51" s="12" customFormat="1" ht="11.25">
      <c r="B395" s="145"/>
      <c r="D395" s="146" t="s">
        <v>185</v>
      </c>
      <c r="E395" s="147" t="s">
        <v>1</v>
      </c>
      <c r="F395" s="148" t="s">
        <v>204</v>
      </c>
      <c r="H395" s="149">
        <v>5</v>
      </c>
      <c r="I395" s="150"/>
      <c r="L395" s="145"/>
      <c r="M395" s="151"/>
      <c r="T395" s="152"/>
      <c r="AT395" s="147" t="s">
        <v>185</v>
      </c>
      <c r="AU395" s="147" t="s">
        <v>88</v>
      </c>
      <c r="AV395" s="12" t="s">
        <v>88</v>
      </c>
      <c r="AW395" s="12" t="s">
        <v>33</v>
      </c>
      <c r="AX395" s="12" t="s">
        <v>78</v>
      </c>
      <c r="AY395" s="147" t="s">
        <v>176</v>
      </c>
    </row>
    <row r="396" spans="2:51" s="14" customFormat="1" ht="11.25">
      <c r="B396" s="160"/>
      <c r="D396" s="146" t="s">
        <v>185</v>
      </c>
      <c r="E396" s="161" t="s">
        <v>1</v>
      </c>
      <c r="F396" s="162" t="s">
        <v>1106</v>
      </c>
      <c r="H396" s="161" t="s">
        <v>1</v>
      </c>
      <c r="I396" s="163"/>
      <c r="L396" s="160"/>
      <c r="M396" s="164"/>
      <c r="T396" s="165"/>
      <c r="AT396" s="161" t="s">
        <v>185</v>
      </c>
      <c r="AU396" s="161" t="s">
        <v>88</v>
      </c>
      <c r="AV396" s="14" t="s">
        <v>86</v>
      </c>
      <c r="AW396" s="14" t="s">
        <v>33</v>
      </c>
      <c r="AX396" s="14" t="s">
        <v>78</v>
      </c>
      <c r="AY396" s="161" t="s">
        <v>176</v>
      </c>
    </row>
    <row r="397" spans="2:51" s="14" customFormat="1" ht="11.25">
      <c r="B397" s="160"/>
      <c r="D397" s="146" t="s">
        <v>185</v>
      </c>
      <c r="E397" s="161" t="s">
        <v>1</v>
      </c>
      <c r="F397" s="162" t="s">
        <v>4481</v>
      </c>
      <c r="H397" s="161" t="s">
        <v>1</v>
      </c>
      <c r="I397" s="163"/>
      <c r="L397" s="160"/>
      <c r="M397" s="164"/>
      <c r="T397" s="165"/>
      <c r="AT397" s="161" t="s">
        <v>185</v>
      </c>
      <c r="AU397" s="161" t="s">
        <v>88</v>
      </c>
      <c r="AV397" s="14" t="s">
        <v>86</v>
      </c>
      <c r="AW397" s="14" t="s">
        <v>33</v>
      </c>
      <c r="AX397" s="14" t="s">
        <v>78</v>
      </c>
      <c r="AY397" s="161" t="s">
        <v>176</v>
      </c>
    </row>
    <row r="398" spans="2:51" s="12" customFormat="1" ht="11.25">
      <c r="B398" s="145"/>
      <c r="D398" s="146" t="s">
        <v>185</v>
      </c>
      <c r="E398" s="147" t="s">
        <v>1</v>
      </c>
      <c r="F398" s="148" t="s">
        <v>183</v>
      </c>
      <c r="H398" s="149">
        <v>4</v>
      </c>
      <c r="I398" s="150"/>
      <c r="L398" s="145"/>
      <c r="M398" s="151"/>
      <c r="T398" s="152"/>
      <c r="AT398" s="147" t="s">
        <v>185</v>
      </c>
      <c r="AU398" s="147" t="s">
        <v>88</v>
      </c>
      <c r="AV398" s="12" t="s">
        <v>88</v>
      </c>
      <c r="AW398" s="12" t="s">
        <v>33</v>
      </c>
      <c r="AX398" s="12" t="s">
        <v>78</v>
      </c>
      <c r="AY398" s="147" t="s">
        <v>176</v>
      </c>
    </row>
    <row r="399" spans="2:51" s="14" customFormat="1" ht="11.25">
      <c r="B399" s="160"/>
      <c r="D399" s="146" t="s">
        <v>185</v>
      </c>
      <c r="E399" s="161" t="s">
        <v>1</v>
      </c>
      <c r="F399" s="162" t="s">
        <v>4482</v>
      </c>
      <c r="H399" s="161" t="s">
        <v>1</v>
      </c>
      <c r="I399" s="163"/>
      <c r="L399" s="160"/>
      <c r="M399" s="164"/>
      <c r="T399" s="165"/>
      <c r="AT399" s="161" t="s">
        <v>185</v>
      </c>
      <c r="AU399" s="161" t="s">
        <v>88</v>
      </c>
      <c r="AV399" s="14" t="s">
        <v>86</v>
      </c>
      <c r="AW399" s="14" t="s">
        <v>33</v>
      </c>
      <c r="AX399" s="14" t="s">
        <v>78</v>
      </c>
      <c r="AY399" s="161" t="s">
        <v>176</v>
      </c>
    </row>
    <row r="400" spans="2:51" s="12" customFormat="1" ht="11.25">
      <c r="B400" s="145"/>
      <c r="D400" s="146" t="s">
        <v>185</v>
      </c>
      <c r="E400" s="147" t="s">
        <v>1</v>
      </c>
      <c r="F400" s="148" t="s">
        <v>86</v>
      </c>
      <c r="H400" s="149">
        <v>1</v>
      </c>
      <c r="I400" s="150"/>
      <c r="L400" s="145"/>
      <c r="M400" s="151"/>
      <c r="T400" s="152"/>
      <c r="AT400" s="147" t="s">
        <v>185</v>
      </c>
      <c r="AU400" s="147" t="s">
        <v>88</v>
      </c>
      <c r="AV400" s="12" t="s">
        <v>88</v>
      </c>
      <c r="AW400" s="12" t="s">
        <v>33</v>
      </c>
      <c r="AX400" s="12" t="s">
        <v>78</v>
      </c>
      <c r="AY400" s="147" t="s">
        <v>176</v>
      </c>
    </row>
    <row r="401" spans="2:65" s="14" customFormat="1" ht="11.25">
      <c r="B401" s="160"/>
      <c r="D401" s="146" t="s">
        <v>185</v>
      </c>
      <c r="E401" s="161" t="s">
        <v>1</v>
      </c>
      <c r="F401" s="162" t="s">
        <v>1108</v>
      </c>
      <c r="H401" s="161" t="s">
        <v>1</v>
      </c>
      <c r="I401" s="163"/>
      <c r="L401" s="160"/>
      <c r="M401" s="164"/>
      <c r="T401" s="165"/>
      <c r="AT401" s="161" t="s">
        <v>185</v>
      </c>
      <c r="AU401" s="161" t="s">
        <v>88</v>
      </c>
      <c r="AV401" s="14" t="s">
        <v>86</v>
      </c>
      <c r="AW401" s="14" t="s">
        <v>33</v>
      </c>
      <c r="AX401" s="14" t="s">
        <v>78</v>
      </c>
      <c r="AY401" s="161" t="s">
        <v>176</v>
      </c>
    </row>
    <row r="402" spans="2:65" s="14" customFormat="1" ht="11.25">
      <c r="B402" s="160"/>
      <c r="D402" s="146" t="s">
        <v>185</v>
      </c>
      <c r="E402" s="161" t="s">
        <v>1</v>
      </c>
      <c r="F402" s="162" t="s">
        <v>4483</v>
      </c>
      <c r="H402" s="161" t="s">
        <v>1</v>
      </c>
      <c r="I402" s="163"/>
      <c r="L402" s="160"/>
      <c r="M402" s="164"/>
      <c r="T402" s="165"/>
      <c r="AT402" s="161" t="s">
        <v>185</v>
      </c>
      <c r="AU402" s="161" t="s">
        <v>88</v>
      </c>
      <c r="AV402" s="14" t="s">
        <v>86</v>
      </c>
      <c r="AW402" s="14" t="s">
        <v>33</v>
      </c>
      <c r="AX402" s="14" t="s">
        <v>78</v>
      </c>
      <c r="AY402" s="161" t="s">
        <v>176</v>
      </c>
    </row>
    <row r="403" spans="2:65" s="12" customFormat="1" ht="11.25">
      <c r="B403" s="145"/>
      <c r="D403" s="146" t="s">
        <v>185</v>
      </c>
      <c r="E403" s="147" t="s">
        <v>1</v>
      </c>
      <c r="F403" s="148" t="s">
        <v>88</v>
      </c>
      <c r="H403" s="149">
        <v>2</v>
      </c>
      <c r="I403" s="150"/>
      <c r="L403" s="145"/>
      <c r="M403" s="151"/>
      <c r="T403" s="152"/>
      <c r="AT403" s="147" t="s">
        <v>185</v>
      </c>
      <c r="AU403" s="147" t="s">
        <v>88</v>
      </c>
      <c r="AV403" s="12" t="s">
        <v>88</v>
      </c>
      <c r="AW403" s="12" t="s">
        <v>33</v>
      </c>
      <c r="AX403" s="12" t="s">
        <v>78</v>
      </c>
      <c r="AY403" s="147" t="s">
        <v>176</v>
      </c>
    </row>
    <row r="404" spans="2:65" s="14" customFormat="1" ht="11.25">
      <c r="B404" s="160"/>
      <c r="D404" s="146" t="s">
        <v>185</v>
      </c>
      <c r="E404" s="161" t="s">
        <v>1</v>
      </c>
      <c r="F404" s="162" t="s">
        <v>4486</v>
      </c>
      <c r="H404" s="161" t="s">
        <v>1</v>
      </c>
      <c r="I404" s="163"/>
      <c r="L404" s="160"/>
      <c r="M404" s="164"/>
      <c r="T404" s="165"/>
      <c r="AT404" s="161" t="s">
        <v>185</v>
      </c>
      <c r="AU404" s="161" t="s">
        <v>88</v>
      </c>
      <c r="AV404" s="14" t="s">
        <v>86</v>
      </c>
      <c r="AW404" s="14" t="s">
        <v>33</v>
      </c>
      <c r="AX404" s="14" t="s">
        <v>78</v>
      </c>
      <c r="AY404" s="161" t="s">
        <v>176</v>
      </c>
    </row>
    <row r="405" spans="2:65" s="12" customFormat="1" ht="11.25">
      <c r="B405" s="145"/>
      <c r="D405" s="146" t="s">
        <v>185</v>
      </c>
      <c r="E405" s="147" t="s">
        <v>1</v>
      </c>
      <c r="F405" s="148" t="s">
        <v>86</v>
      </c>
      <c r="H405" s="149">
        <v>1</v>
      </c>
      <c r="I405" s="150"/>
      <c r="L405" s="145"/>
      <c r="M405" s="151"/>
      <c r="T405" s="152"/>
      <c r="AT405" s="147" t="s">
        <v>185</v>
      </c>
      <c r="AU405" s="147" t="s">
        <v>88</v>
      </c>
      <c r="AV405" s="12" t="s">
        <v>88</v>
      </c>
      <c r="AW405" s="12" t="s">
        <v>33</v>
      </c>
      <c r="AX405" s="12" t="s">
        <v>78</v>
      </c>
      <c r="AY405" s="147" t="s">
        <v>176</v>
      </c>
    </row>
    <row r="406" spans="2:65" s="14" customFormat="1" ht="11.25">
      <c r="B406" s="160"/>
      <c r="D406" s="146" t="s">
        <v>185</v>
      </c>
      <c r="E406" s="161" t="s">
        <v>1</v>
      </c>
      <c r="F406" s="162" t="s">
        <v>1110</v>
      </c>
      <c r="H406" s="161" t="s">
        <v>1</v>
      </c>
      <c r="I406" s="163"/>
      <c r="L406" s="160"/>
      <c r="M406" s="164"/>
      <c r="T406" s="165"/>
      <c r="AT406" s="161" t="s">
        <v>185</v>
      </c>
      <c r="AU406" s="161" t="s">
        <v>88</v>
      </c>
      <c r="AV406" s="14" t="s">
        <v>86</v>
      </c>
      <c r="AW406" s="14" t="s">
        <v>33</v>
      </c>
      <c r="AX406" s="14" t="s">
        <v>78</v>
      </c>
      <c r="AY406" s="161" t="s">
        <v>176</v>
      </c>
    </row>
    <row r="407" spans="2:65" s="14" customFormat="1" ht="11.25">
      <c r="B407" s="160"/>
      <c r="D407" s="146" t="s">
        <v>185</v>
      </c>
      <c r="E407" s="161" t="s">
        <v>1</v>
      </c>
      <c r="F407" s="162" t="s">
        <v>3904</v>
      </c>
      <c r="H407" s="161" t="s">
        <v>1</v>
      </c>
      <c r="I407" s="163"/>
      <c r="L407" s="160"/>
      <c r="M407" s="164"/>
      <c r="T407" s="165"/>
      <c r="AT407" s="161" t="s">
        <v>185</v>
      </c>
      <c r="AU407" s="161" t="s">
        <v>88</v>
      </c>
      <c r="AV407" s="14" t="s">
        <v>86</v>
      </c>
      <c r="AW407" s="14" t="s">
        <v>33</v>
      </c>
      <c r="AX407" s="14" t="s">
        <v>78</v>
      </c>
      <c r="AY407" s="161" t="s">
        <v>176</v>
      </c>
    </row>
    <row r="408" spans="2:65" s="12" customFormat="1" ht="11.25">
      <c r="B408" s="145"/>
      <c r="D408" s="146" t="s">
        <v>185</v>
      </c>
      <c r="E408" s="147" t="s">
        <v>1</v>
      </c>
      <c r="F408" s="148" t="s">
        <v>86</v>
      </c>
      <c r="H408" s="149">
        <v>1</v>
      </c>
      <c r="I408" s="150"/>
      <c r="L408" s="145"/>
      <c r="M408" s="151"/>
      <c r="T408" s="152"/>
      <c r="AT408" s="147" t="s">
        <v>185</v>
      </c>
      <c r="AU408" s="147" t="s">
        <v>88</v>
      </c>
      <c r="AV408" s="12" t="s">
        <v>88</v>
      </c>
      <c r="AW408" s="12" t="s">
        <v>33</v>
      </c>
      <c r="AX408" s="12" t="s">
        <v>78</v>
      </c>
      <c r="AY408" s="147" t="s">
        <v>176</v>
      </c>
    </row>
    <row r="409" spans="2:65" s="15" customFormat="1" ht="11.25">
      <c r="B409" s="166"/>
      <c r="D409" s="146" t="s">
        <v>185</v>
      </c>
      <c r="E409" s="167" t="s">
        <v>1</v>
      </c>
      <c r="F409" s="168" t="s">
        <v>228</v>
      </c>
      <c r="H409" s="169">
        <v>22</v>
      </c>
      <c r="I409" s="170"/>
      <c r="L409" s="166"/>
      <c r="M409" s="171"/>
      <c r="T409" s="172"/>
      <c r="AT409" s="167" t="s">
        <v>185</v>
      </c>
      <c r="AU409" s="167" t="s">
        <v>88</v>
      </c>
      <c r="AV409" s="15" t="s">
        <v>193</v>
      </c>
      <c r="AW409" s="15" t="s">
        <v>33</v>
      </c>
      <c r="AX409" s="15" t="s">
        <v>78</v>
      </c>
      <c r="AY409" s="167" t="s">
        <v>176</v>
      </c>
    </row>
    <row r="410" spans="2:65" s="12" customFormat="1" ht="11.25">
      <c r="B410" s="145"/>
      <c r="D410" s="146" t="s">
        <v>185</v>
      </c>
      <c r="E410" s="147" t="s">
        <v>1</v>
      </c>
      <c r="F410" s="148" t="s">
        <v>7820</v>
      </c>
      <c r="H410" s="149">
        <v>63</v>
      </c>
      <c r="I410" s="150"/>
      <c r="L410" s="145"/>
      <c r="M410" s="151"/>
      <c r="T410" s="152"/>
      <c r="AT410" s="147" t="s">
        <v>185</v>
      </c>
      <c r="AU410" s="147" t="s">
        <v>88</v>
      </c>
      <c r="AV410" s="12" t="s">
        <v>88</v>
      </c>
      <c r="AW410" s="12" t="s">
        <v>33</v>
      </c>
      <c r="AX410" s="12" t="s">
        <v>78</v>
      </c>
      <c r="AY410" s="147" t="s">
        <v>176</v>
      </c>
    </row>
    <row r="411" spans="2:65" s="15" customFormat="1" ht="11.25">
      <c r="B411" s="166"/>
      <c r="D411" s="146" t="s">
        <v>185</v>
      </c>
      <c r="E411" s="167" t="s">
        <v>1</v>
      </c>
      <c r="F411" s="168" t="s">
        <v>228</v>
      </c>
      <c r="H411" s="169">
        <v>63</v>
      </c>
      <c r="I411" s="170"/>
      <c r="L411" s="166"/>
      <c r="M411" s="171"/>
      <c r="T411" s="172"/>
      <c r="AT411" s="167" t="s">
        <v>185</v>
      </c>
      <c r="AU411" s="167" t="s">
        <v>88</v>
      </c>
      <c r="AV411" s="15" t="s">
        <v>193</v>
      </c>
      <c r="AW411" s="15" t="s">
        <v>33</v>
      </c>
      <c r="AX411" s="15" t="s">
        <v>78</v>
      </c>
      <c r="AY411" s="167" t="s">
        <v>176</v>
      </c>
    </row>
    <row r="412" spans="2:65" s="13" customFormat="1" ht="11.25">
      <c r="B412" s="153"/>
      <c r="D412" s="146" t="s">
        <v>185</v>
      </c>
      <c r="E412" s="154" t="s">
        <v>1</v>
      </c>
      <c r="F412" s="155" t="s">
        <v>187</v>
      </c>
      <c r="H412" s="156">
        <v>85</v>
      </c>
      <c r="I412" s="157"/>
      <c r="L412" s="153"/>
      <c r="M412" s="158"/>
      <c r="T412" s="159"/>
      <c r="AT412" s="154" t="s">
        <v>185</v>
      </c>
      <c r="AU412" s="154" t="s">
        <v>88</v>
      </c>
      <c r="AV412" s="13" t="s">
        <v>183</v>
      </c>
      <c r="AW412" s="13" t="s">
        <v>33</v>
      </c>
      <c r="AX412" s="13" t="s">
        <v>86</v>
      </c>
      <c r="AY412" s="154" t="s">
        <v>176</v>
      </c>
    </row>
    <row r="413" spans="2:65" s="1" customFormat="1" ht="24.2" customHeight="1">
      <c r="B413" s="32"/>
      <c r="C413" s="132" t="s">
        <v>1535</v>
      </c>
      <c r="D413" s="132" t="s">
        <v>178</v>
      </c>
      <c r="E413" s="133" t="s">
        <v>7821</v>
      </c>
      <c r="F413" s="134" t="s">
        <v>7822</v>
      </c>
      <c r="G413" s="135" t="s">
        <v>5474</v>
      </c>
      <c r="H413" s="136">
        <v>13</v>
      </c>
      <c r="I413" s="137"/>
      <c r="J413" s="138">
        <f t="shared" ref="J413:J425" si="50">ROUND(I413*H413,2)</f>
        <v>0</v>
      </c>
      <c r="K413" s="134" t="s">
        <v>1</v>
      </c>
      <c r="L413" s="32"/>
      <c r="M413" s="139" t="s">
        <v>1</v>
      </c>
      <c r="N413" s="140" t="s">
        <v>43</v>
      </c>
      <c r="P413" s="141">
        <f t="shared" ref="P413:P425" si="51">O413*H413</f>
        <v>0</v>
      </c>
      <c r="Q413" s="141">
        <v>1.9709999999999998E-2</v>
      </c>
      <c r="R413" s="141">
        <f t="shared" ref="R413:R425" si="52">Q413*H413</f>
        <v>0.25622999999999996</v>
      </c>
      <c r="S413" s="141">
        <v>0</v>
      </c>
      <c r="T413" s="142">
        <f t="shared" ref="T413:T425" si="53">S413*H413</f>
        <v>0</v>
      </c>
      <c r="AR413" s="143" t="s">
        <v>319</v>
      </c>
      <c r="AT413" s="143" t="s">
        <v>178</v>
      </c>
      <c r="AU413" s="143" t="s">
        <v>88</v>
      </c>
      <c r="AY413" s="17" t="s">
        <v>176</v>
      </c>
      <c r="BE413" s="144">
        <f t="shared" ref="BE413:BE425" si="54">IF(N413="základní",J413,0)</f>
        <v>0</v>
      </c>
      <c r="BF413" s="144">
        <f t="shared" ref="BF413:BF425" si="55">IF(N413="snížená",J413,0)</f>
        <v>0</v>
      </c>
      <c r="BG413" s="144">
        <f t="shared" ref="BG413:BG425" si="56">IF(N413="zákl. přenesená",J413,0)</f>
        <v>0</v>
      </c>
      <c r="BH413" s="144">
        <f t="shared" ref="BH413:BH425" si="57">IF(N413="sníž. přenesená",J413,0)</f>
        <v>0</v>
      </c>
      <c r="BI413" s="144">
        <f t="shared" ref="BI413:BI425" si="58">IF(N413="nulová",J413,0)</f>
        <v>0</v>
      </c>
      <c r="BJ413" s="17" t="s">
        <v>86</v>
      </c>
      <c r="BK413" s="144">
        <f t="shared" ref="BK413:BK425" si="59">ROUND(I413*H413,2)</f>
        <v>0</v>
      </c>
      <c r="BL413" s="17" t="s">
        <v>319</v>
      </c>
      <c r="BM413" s="143" t="s">
        <v>7823</v>
      </c>
    </row>
    <row r="414" spans="2:65" s="1" customFormat="1" ht="24.2" customHeight="1">
      <c r="B414" s="32"/>
      <c r="C414" s="132" t="s">
        <v>1542</v>
      </c>
      <c r="D414" s="132" t="s">
        <v>178</v>
      </c>
      <c r="E414" s="133" t="s">
        <v>7824</v>
      </c>
      <c r="F414" s="134" t="s">
        <v>7825</v>
      </c>
      <c r="G414" s="135" t="s">
        <v>5474</v>
      </c>
      <c r="H414" s="136">
        <v>3</v>
      </c>
      <c r="I414" s="137"/>
      <c r="J414" s="138">
        <f t="shared" si="50"/>
        <v>0</v>
      </c>
      <c r="K414" s="134" t="s">
        <v>182</v>
      </c>
      <c r="L414" s="32"/>
      <c r="M414" s="139" t="s">
        <v>1</v>
      </c>
      <c r="N414" s="140" t="s">
        <v>43</v>
      </c>
      <c r="P414" s="141">
        <f t="shared" si="51"/>
        <v>0</v>
      </c>
      <c r="Q414" s="141">
        <v>1.7389999999999999E-2</v>
      </c>
      <c r="R414" s="141">
        <f t="shared" si="52"/>
        <v>5.2169999999999994E-2</v>
      </c>
      <c r="S414" s="141">
        <v>0</v>
      </c>
      <c r="T414" s="142">
        <f t="shared" si="53"/>
        <v>0</v>
      </c>
      <c r="AR414" s="143" t="s">
        <v>319</v>
      </c>
      <c r="AT414" s="143" t="s">
        <v>178</v>
      </c>
      <c r="AU414" s="143" t="s">
        <v>88</v>
      </c>
      <c r="AY414" s="17" t="s">
        <v>176</v>
      </c>
      <c r="BE414" s="144">
        <f t="shared" si="54"/>
        <v>0</v>
      </c>
      <c r="BF414" s="144">
        <f t="shared" si="55"/>
        <v>0</v>
      </c>
      <c r="BG414" s="144">
        <f t="shared" si="56"/>
        <v>0</v>
      </c>
      <c r="BH414" s="144">
        <f t="shared" si="57"/>
        <v>0</v>
      </c>
      <c r="BI414" s="144">
        <f t="shared" si="58"/>
        <v>0</v>
      </c>
      <c r="BJ414" s="17" t="s">
        <v>86</v>
      </c>
      <c r="BK414" s="144">
        <f t="shared" si="59"/>
        <v>0</v>
      </c>
      <c r="BL414" s="17" t="s">
        <v>319</v>
      </c>
      <c r="BM414" s="143" t="s">
        <v>7826</v>
      </c>
    </row>
    <row r="415" spans="2:65" s="1" customFormat="1" ht="21.75" customHeight="1">
      <c r="B415" s="32"/>
      <c r="C415" s="132" t="s">
        <v>1546</v>
      </c>
      <c r="D415" s="132" t="s">
        <v>178</v>
      </c>
      <c r="E415" s="133" t="s">
        <v>7827</v>
      </c>
      <c r="F415" s="134" t="s">
        <v>7828</v>
      </c>
      <c r="G415" s="135" t="s">
        <v>5474</v>
      </c>
      <c r="H415" s="136">
        <v>1</v>
      </c>
      <c r="I415" s="137"/>
      <c r="J415" s="138">
        <f t="shared" si="50"/>
        <v>0</v>
      </c>
      <c r="K415" s="134" t="s">
        <v>182</v>
      </c>
      <c r="L415" s="32"/>
      <c r="M415" s="139" t="s">
        <v>1</v>
      </c>
      <c r="N415" s="140" t="s">
        <v>43</v>
      </c>
      <c r="P415" s="141">
        <f t="shared" si="51"/>
        <v>0</v>
      </c>
      <c r="Q415" s="141">
        <v>1.4970000000000001E-2</v>
      </c>
      <c r="R415" s="141">
        <f t="shared" si="52"/>
        <v>1.4970000000000001E-2</v>
      </c>
      <c r="S415" s="141">
        <v>0</v>
      </c>
      <c r="T415" s="142">
        <f t="shared" si="53"/>
        <v>0</v>
      </c>
      <c r="AR415" s="143" t="s">
        <v>319</v>
      </c>
      <c r="AT415" s="143" t="s">
        <v>178</v>
      </c>
      <c r="AU415" s="143" t="s">
        <v>88</v>
      </c>
      <c r="AY415" s="17" t="s">
        <v>176</v>
      </c>
      <c r="BE415" s="144">
        <f t="shared" si="54"/>
        <v>0</v>
      </c>
      <c r="BF415" s="144">
        <f t="shared" si="55"/>
        <v>0</v>
      </c>
      <c r="BG415" s="144">
        <f t="shared" si="56"/>
        <v>0</v>
      </c>
      <c r="BH415" s="144">
        <f t="shared" si="57"/>
        <v>0</v>
      </c>
      <c r="BI415" s="144">
        <f t="shared" si="58"/>
        <v>0</v>
      </c>
      <c r="BJ415" s="17" t="s">
        <v>86</v>
      </c>
      <c r="BK415" s="144">
        <f t="shared" si="59"/>
        <v>0</v>
      </c>
      <c r="BL415" s="17" t="s">
        <v>319</v>
      </c>
      <c r="BM415" s="143" t="s">
        <v>7829</v>
      </c>
    </row>
    <row r="416" spans="2:65" s="1" customFormat="1" ht="24.2" customHeight="1">
      <c r="B416" s="32"/>
      <c r="C416" s="132" t="s">
        <v>1550</v>
      </c>
      <c r="D416" s="132" t="s">
        <v>178</v>
      </c>
      <c r="E416" s="133" t="s">
        <v>7830</v>
      </c>
      <c r="F416" s="134" t="s">
        <v>7831</v>
      </c>
      <c r="G416" s="135" t="s">
        <v>5474</v>
      </c>
      <c r="H416" s="136">
        <v>1</v>
      </c>
      <c r="I416" s="137"/>
      <c r="J416" s="138">
        <f t="shared" si="50"/>
        <v>0</v>
      </c>
      <c r="K416" s="134" t="s">
        <v>182</v>
      </c>
      <c r="L416" s="32"/>
      <c r="M416" s="139" t="s">
        <v>1</v>
      </c>
      <c r="N416" s="140" t="s">
        <v>43</v>
      </c>
      <c r="P416" s="141">
        <f t="shared" si="51"/>
        <v>0</v>
      </c>
      <c r="Q416" s="141">
        <v>1.8970000000000001E-2</v>
      </c>
      <c r="R416" s="141">
        <f t="shared" si="52"/>
        <v>1.8970000000000001E-2</v>
      </c>
      <c r="S416" s="141">
        <v>0</v>
      </c>
      <c r="T416" s="142">
        <f t="shared" si="53"/>
        <v>0</v>
      </c>
      <c r="AR416" s="143" t="s">
        <v>319</v>
      </c>
      <c r="AT416" s="143" t="s">
        <v>178</v>
      </c>
      <c r="AU416" s="143" t="s">
        <v>88</v>
      </c>
      <c r="AY416" s="17" t="s">
        <v>176</v>
      </c>
      <c r="BE416" s="144">
        <f t="shared" si="54"/>
        <v>0</v>
      </c>
      <c r="BF416" s="144">
        <f t="shared" si="55"/>
        <v>0</v>
      </c>
      <c r="BG416" s="144">
        <f t="shared" si="56"/>
        <v>0</v>
      </c>
      <c r="BH416" s="144">
        <f t="shared" si="57"/>
        <v>0</v>
      </c>
      <c r="BI416" s="144">
        <f t="shared" si="58"/>
        <v>0</v>
      </c>
      <c r="BJ416" s="17" t="s">
        <v>86</v>
      </c>
      <c r="BK416" s="144">
        <f t="shared" si="59"/>
        <v>0</v>
      </c>
      <c r="BL416" s="17" t="s">
        <v>319</v>
      </c>
      <c r="BM416" s="143" t="s">
        <v>7832</v>
      </c>
    </row>
    <row r="417" spans="2:65" s="1" customFormat="1" ht="33" customHeight="1">
      <c r="B417" s="32"/>
      <c r="C417" s="132" t="s">
        <v>1554</v>
      </c>
      <c r="D417" s="132" t="s">
        <v>178</v>
      </c>
      <c r="E417" s="133" t="s">
        <v>7833</v>
      </c>
      <c r="F417" s="134" t="s">
        <v>7834</v>
      </c>
      <c r="G417" s="135" t="s">
        <v>5474</v>
      </c>
      <c r="H417" s="136">
        <v>1</v>
      </c>
      <c r="I417" s="137"/>
      <c r="J417" s="138">
        <f t="shared" si="50"/>
        <v>0</v>
      </c>
      <c r="K417" s="134" t="s">
        <v>182</v>
      </c>
      <c r="L417" s="32"/>
      <c r="M417" s="139" t="s">
        <v>1</v>
      </c>
      <c r="N417" s="140" t="s">
        <v>43</v>
      </c>
      <c r="P417" s="141">
        <f t="shared" si="51"/>
        <v>0</v>
      </c>
      <c r="Q417" s="141">
        <v>3.4099999999999998E-2</v>
      </c>
      <c r="R417" s="141">
        <f t="shared" si="52"/>
        <v>3.4099999999999998E-2</v>
      </c>
      <c r="S417" s="141">
        <v>0</v>
      </c>
      <c r="T417" s="142">
        <f t="shared" si="53"/>
        <v>0</v>
      </c>
      <c r="AR417" s="143" t="s">
        <v>319</v>
      </c>
      <c r="AT417" s="143" t="s">
        <v>178</v>
      </c>
      <c r="AU417" s="143" t="s">
        <v>88</v>
      </c>
      <c r="AY417" s="17" t="s">
        <v>176</v>
      </c>
      <c r="BE417" s="144">
        <f t="shared" si="54"/>
        <v>0</v>
      </c>
      <c r="BF417" s="144">
        <f t="shared" si="55"/>
        <v>0</v>
      </c>
      <c r="BG417" s="144">
        <f t="shared" si="56"/>
        <v>0</v>
      </c>
      <c r="BH417" s="144">
        <f t="shared" si="57"/>
        <v>0</v>
      </c>
      <c r="BI417" s="144">
        <f t="shared" si="58"/>
        <v>0</v>
      </c>
      <c r="BJ417" s="17" t="s">
        <v>86</v>
      </c>
      <c r="BK417" s="144">
        <f t="shared" si="59"/>
        <v>0</v>
      </c>
      <c r="BL417" s="17" t="s">
        <v>319</v>
      </c>
      <c r="BM417" s="143" t="s">
        <v>7835</v>
      </c>
    </row>
    <row r="418" spans="2:65" s="1" customFormat="1" ht="37.9" customHeight="1">
      <c r="B418" s="32"/>
      <c r="C418" s="132" t="s">
        <v>1558</v>
      </c>
      <c r="D418" s="132" t="s">
        <v>178</v>
      </c>
      <c r="E418" s="133" t="s">
        <v>7836</v>
      </c>
      <c r="F418" s="134" t="s">
        <v>7837</v>
      </c>
      <c r="G418" s="135" t="s">
        <v>5474</v>
      </c>
      <c r="H418" s="136">
        <v>1</v>
      </c>
      <c r="I418" s="137"/>
      <c r="J418" s="138">
        <f t="shared" si="50"/>
        <v>0</v>
      </c>
      <c r="K418" s="134" t="s">
        <v>182</v>
      </c>
      <c r="L418" s="32"/>
      <c r="M418" s="139" t="s">
        <v>1</v>
      </c>
      <c r="N418" s="140" t="s">
        <v>43</v>
      </c>
      <c r="P418" s="141">
        <f t="shared" si="51"/>
        <v>0</v>
      </c>
      <c r="Q418" s="141">
        <v>2.222E-2</v>
      </c>
      <c r="R418" s="141">
        <f t="shared" si="52"/>
        <v>2.222E-2</v>
      </c>
      <c r="S418" s="141">
        <v>0</v>
      </c>
      <c r="T418" s="142">
        <f t="shared" si="53"/>
        <v>0</v>
      </c>
      <c r="AR418" s="143" t="s">
        <v>319</v>
      </c>
      <c r="AT418" s="143" t="s">
        <v>178</v>
      </c>
      <c r="AU418" s="143" t="s">
        <v>88</v>
      </c>
      <c r="AY418" s="17" t="s">
        <v>176</v>
      </c>
      <c r="BE418" s="144">
        <f t="shared" si="54"/>
        <v>0</v>
      </c>
      <c r="BF418" s="144">
        <f t="shared" si="55"/>
        <v>0</v>
      </c>
      <c r="BG418" s="144">
        <f t="shared" si="56"/>
        <v>0</v>
      </c>
      <c r="BH418" s="144">
        <f t="shared" si="57"/>
        <v>0</v>
      </c>
      <c r="BI418" s="144">
        <f t="shared" si="58"/>
        <v>0</v>
      </c>
      <c r="BJ418" s="17" t="s">
        <v>86</v>
      </c>
      <c r="BK418" s="144">
        <f t="shared" si="59"/>
        <v>0</v>
      </c>
      <c r="BL418" s="17" t="s">
        <v>319</v>
      </c>
      <c r="BM418" s="143" t="s">
        <v>7838</v>
      </c>
    </row>
    <row r="419" spans="2:65" s="1" customFormat="1" ht="16.5" customHeight="1">
      <c r="B419" s="32"/>
      <c r="C419" s="132" t="s">
        <v>1576</v>
      </c>
      <c r="D419" s="132" t="s">
        <v>178</v>
      </c>
      <c r="E419" s="133" t="s">
        <v>7839</v>
      </c>
      <c r="F419" s="134" t="s">
        <v>7840</v>
      </c>
      <c r="G419" s="135" t="s">
        <v>355</v>
      </c>
      <c r="H419" s="136">
        <v>13</v>
      </c>
      <c r="I419" s="137"/>
      <c r="J419" s="138">
        <f t="shared" si="50"/>
        <v>0</v>
      </c>
      <c r="K419" s="134" t="s">
        <v>1</v>
      </c>
      <c r="L419" s="32"/>
      <c r="M419" s="139" t="s">
        <v>1</v>
      </c>
      <c r="N419" s="140" t="s">
        <v>43</v>
      </c>
      <c r="P419" s="141">
        <f t="shared" si="51"/>
        <v>0</v>
      </c>
      <c r="Q419" s="141">
        <v>0</v>
      </c>
      <c r="R419" s="141">
        <f t="shared" si="52"/>
        <v>0</v>
      </c>
      <c r="S419" s="141">
        <v>0</v>
      </c>
      <c r="T419" s="142">
        <f t="shared" si="53"/>
        <v>0</v>
      </c>
      <c r="AR419" s="143" t="s">
        <v>319</v>
      </c>
      <c r="AT419" s="143" t="s">
        <v>178</v>
      </c>
      <c r="AU419" s="143" t="s">
        <v>88</v>
      </c>
      <c r="AY419" s="17" t="s">
        <v>176</v>
      </c>
      <c r="BE419" s="144">
        <f t="shared" si="54"/>
        <v>0</v>
      </c>
      <c r="BF419" s="144">
        <f t="shared" si="55"/>
        <v>0</v>
      </c>
      <c r="BG419" s="144">
        <f t="shared" si="56"/>
        <v>0</v>
      </c>
      <c r="BH419" s="144">
        <f t="shared" si="57"/>
        <v>0</v>
      </c>
      <c r="BI419" s="144">
        <f t="shared" si="58"/>
        <v>0</v>
      </c>
      <c r="BJ419" s="17" t="s">
        <v>86</v>
      </c>
      <c r="BK419" s="144">
        <f t="shared" si="59"/>
        <v>0</v>
      </c>
      <c r="BL419" s="17" t="s">
        <v>319</v>
      </c>
      <c r="BM419" s="143" t="s">
        <v>7841</v>
      </c>
    </row>
    <row r="420" spans="2:65" s="1" customFormat="1" ht="16.5" customHeight="1">
      <c r="B420" s="32"/>
      <c r="C420" s="176" t="s">
        <v>1690</v>
      </c>
      <c r="D420" s="176" t="s">
        <v>304</v>
      </c>
      <c r="E420" s="177" t="s">
        <v>7842</v>
      </c>
      <c r="F420" s="178" t="s">
        <v>7843</v>
      </c>
      <c r="G420" s="179" t="s">
        <v>355</v>
      </c>
      <c r="H420" s="180">
        <v>13</v>
      </c>
      <c r="I420" s="181"/>
      <c r="J420" s="182">
        <f t="shared" si="50"/>
        <v>0</v>
      </c>
      <c r="K420" s="178" t="s">
        <v>1</v>
      </c>
      <c r="L420" s="183"/>
      <c r="M420" s="184" t="s">
        <v>1</v>
      </c>
      <c r="N420" s="185" t="s">
        <v>43</v>
      </c>
      <c r="P420" s="141">
        <f t="shared" si="51"/>
        <v>0</v>
      </c>
      <c r="Q420" s="141">
        <v>7.5000000000000002E-4</v>
      </c>
      <c r="R420" s="141">
        <f t="shared" si="52"/>
        <v>9.75E-3</v>
      </c>
      <c r="S420" s="141">
        <v>0</v>
      </c>
      <c r="T420" s="142">
        <f t="shared" si="53"/>
        <v>0</v>
      </c>
      <c r="AR420" s="143" t="s">
        <v>398</v>
      </c>
      <c r="AT420" s="143" t="s">
        <v>304</v>
      </c>
      <c r="AU420" s="143" t="s">
        <v>88</v>
      </c>
      <c r="AY420" s="17" t="s">
        <v>176</v>
      </c>
      <c r="BE420" s="144">
        <f t="shared" si="54"/>
        <v>0</v>
      </c>
      <c r="BF420" s="144">
        <f t="shared" si="55"/>
        <v>0</v>
      </c>
      <c r="BG420" s="144">
        <f t="shared" si="56"/>
        <v>0</v>
      </c>
      <c r="BH420" s="144">
        <f t="shared" si="57"/>
        <v>0</v>
      </c>
      <c r="BI420" s="144">
        <f t="shared" si="58"/>
        <v>0</v>
      </c>
      <c r="BJ420" s="17" t="s">
        <v>86</v>
      </c>
      <c r="BK420" s="144">
        <f t="shared" si="59"/>
        <v>0</v>
      </c>
      <c r="BL420" s="17" t="s">
        <v>319</v>
      </c>
      <c r="BM420" s="143" t="s">
        <v>7844</v>
      </c>
    </row>
    <row r="421" spans="2:65" s="1" customFormat="1" ht="16.5" customHeight="1">
      <c r="B421" s="32"/>
      <c r="C421" s="132" t="s">
        <v>1710</v>
      </c>
      <c r="D421" s="132" t="s">
        <v>178</v>
      </c>
      <c r="E421" s="133" t="s">
        <v>7845</v>
      </c>
      <c r="F421" s="134" t="s">
        <v>7846</v>
      </c>
      <c r="G421" s="135" t="s">
        <v>355</v>
      </c>
      <c r="H421" s="136">
        <v>13</v>
      </c>
      <c r="I421" s="137"/>
      <c r="J421" s="138">
        <f t="shared" si="50"/>
        <v>0</v>
      </c>
      <c r="K421" s="134" t="s">
        <v>1</v>
      </c>
      <c r="L421" s="32"/>
      <c r="M421" s="139" t="s">
        <v>1</v>
      </c>
      <c r="N421" s="140" t="s">
        <v>43</v>
      </c>
      <c r="P421" s="141">
        <f t="shared" si="51"/>
        <v>0</v>
      </c>
      <c r="Q421" s="141">
        <v>0</v>
      </c>
      <c r="R421" s="141">
        <f t="shared" si="52"/>
        <v>0</v>
      </c>
      <c r="S421" s="141">
        <v>0</v>
      </c>
      <c r="T421" s="142">
        <f t="shared" si="53"/>
        <v>0</v>
      </c>
      <c r="AR421" s="143" t="s">
        <v>319</v>
      </c>
      <c r="AT421" s="143" t="s">
        <v>178</v>
      </c>
      <c r="AU421" s="143" t="s">
        <v>88</v>
      </c>
      <c r="AY421" s="17" t="s">
        <v>176</v>
      </c>
      <c r="BE421" s="144">
        <f t="shared" si="54"/>
        <v>0</v>
      </c>
      <c r="BF421" s="144">
        <f t="shared" si="55"/>
        <v>0</v>
      </c>
      <c r="BG421" s="144">
        <f t="shared" si="56"/>
        <v>0</v>
      </c>
      <c r="BH421" s="144">
        <f t="shared" si="57"/>
        <v>0</v>
      </c>
      <c r="BI421" s="144">
        <f t="shared" si="58"/>
        <v>0</v>
      </c>
      <c r="BJ421" s="17" t="s">
        <v>86</v>
      </c>
      <c r="BK421" s="144">
        <f t="shared" si="59"/>
        <v>0</v>
      </c>
      <c r="BL421" s="17" t="s">
        <v>319</v>
      </c>
      <c r="BM421" s="143" t="s">
        <v>7847</v>
      </c>
    </row>
    <row r="422" spans="2:65" s="1" customFormat="1" ht="16.5" customHeight="1">
      <c r="B422" s="32"/>
      <c r="C422" s="176" t="s">
        <v>1716</v>
      </c>
      <c r="D422" s="176" t="s">
        <v>304</v>
      </c>
      <c r="E422" s="177" t="s">
        <v>7848</v>
      </c>
      <c r="F422" s="178" t="s">
        <v>7849</v>
      </c>
      <c r="G422" s="179" t="s">
        <v>355</v>
      </c>
      <c r="H422" s="180">
        <v>13</v>
      </c>
      <c r="I422" s="181"/>
      <c r="J422" s="182">
        <f t="shared" si="50"/>
        <v>0</v>
      </c>
      <c r="K422" s="178" t="s">
        <v>1</v>
      </c>
      <c r="L422" s="183"/>
      <c r="M422" s="184" t="s">
        <v>1</v>
      </c>
      <c r="N422" s="185" t="s">
        <v>43</v>
      </c>
      <c r="P422" s="141">
        <f t="shared" si="51"/>
        <v>0</v>
      </c>
      <c r="Q422" s="141">
        <v>7.5000000000000002E-4</v>
      </c>
      <c r="R422" s="141">
        <f t="shared" si="52"/>
        <v>9.75E-3</v>
      </c>
      <c r="S422" s="141">
        <v>0</v>
      </c>
      <c r="T422" s="142">
        <f t="shared" si="53"/>
        <v>0</v>
      </c>
      <c r="AR422" s="143" t="s">
        <v>398</v>
      </c>
      <c r="AT422" s="143" t="s">
        <v>304</v>
      </c>
      <c r="AU422" s="143" t="s">
        <v>88</v>
      </c>
      <c r="AY422" s="17" t="s">
        <v>176</v>
      </c>
      <c r="BE422" s="144">
        <f t="shared" si="54"/>
        <v>0</v>
      </c>
      <c r="BF422" s="144">
        <f t="shared" si="55"/>
        <v>0</v>
      </c>
      <c r="BG422" s="144">
        <f t="shared" si="56"/>
        <v>0</v>
      </c>
      <c r="BH422" s="144">
        <f t="shared" si="57"/>
        <v>0</v>
      </c>
      <c r="BI422" s="144">
        <f t="shared" si="58"/>
        <v>0</v>
      </c>
      <c r="BJ422" s="17" t="s">
        <v>86</v>
      </c>
      <c r="BK422" s="144">
        <f t="shared" si="59"/>
        <v>0</v>
      </c>
      <c r="BL422" s="17" t="s">
        <v>319</v>
      </c>
      <c r="BM422" s="143" t="s">
        <v>7850</v>
      </c>
    </row>
    <row r="423" spans="2:65" s="1" customFormat="1" ht="33" customHeight="1">
      <c r="B423" s="32"/>
      <c r="C423" s="132" t="s">
        <v>1721</v>
      </c>
      <c r="D423" s="132" t="s">
        <v>178</v>
      </c>
      <c r="E423" s="133" t="s">
        <v>7851</v>
      </c>
      <c r="F423" s="134" t="s">
        <v>7852</v>
      </c>
      <c r="G423" s="135" t="s">
        <v>5474</v>
      </c>
      <c r="H423" s="136">
        <v>12</v>
      </c>
      <c r="I423" s="137"/>
      <c r="J423" s="138">
        <f t="shared" si="50"/>
        <v>0</v>
      </c>
      <c r="K423" s="134" t="s">
        <v>182</v>
      </c>
      <c r="L423" s="32"/>
      <c r="M423" s="139" t="s">
        <v>1</v>
      </c>
      <c r="N423" s="140" t="s">
        <v>43</v>
      </c>
      <c r="P423" s="141">
        <f t="shared" si="51"/>
        <v>0</v>
      </c>
      <c r="Q423" s="141">
        <v>5.0600000000000003E-3</v>
      </c>
      <c r="R423" s="141">
        <f t="shared" si="52"/>
        <v>6.0720000000000003E-2</v>
      </c>
      <c r="S423" s="141">
        <v>0</v>
      </c>
      <c r="T423" s="142">
        <f t="shared" si="53"/>
        <v>0</v>
      </c>
      <c r="AR423" s="143" t="s">
        <v>319</v>
      </c>
      <c r="AT423" s="143" t="s">
        <v>178</v>
      </c>
      <c r="AU423" s="143" t="s">
        <v>88</v>
      </c>
      <c r="AY423" s="17" t="s">
        <v>176</v>
      </c>
      <c r="BE423" s="144">
        <f t="shared" si="54"/>
        <v>0</v>
      </c>
      <c r="BF423" s="144">
        <f t="shared" si="55"/>
        <v>0</v>
      </c>
      <c r="BG423" s="144">
        <f t="shared" si="56"/>
        <v>0</v>
      </c>
      <c r="BH423" s="144">
        <f t="shared" si="57"/>
        <v>0</v>
      </c>
      <c r="BI423" s="144">
        <f t="shared" si="58"/>
        <v>0</v>
      </c>
      <c r="BJ423" s="17" t="s">
        <v>86</v>
      </c>
      <c r="BK423" s="144">
        <f t="shared" si="59"/>
        <v>0</v>
      </c>
      <c r="BL423" s="17" t="s">
        <v>319</v>
      </c>
      <c r="BM423" s="143" t="s">
        <v>7853</v>
      </c>
    </row>
    <row r="424" spans="2:65" s="1" customFormat="1" ht="33" customHeight="1">
      <c r="B424" s="32"/>
      <c r="C424" s="132" t="s">
        <v>1726</v>
      </c>
      <c r="D424" s="132" t="s">
        <v>178</v>
      </c>
      <c r="E424" s="133" t="s">
        <v>7854</v>
      </c>
      <c r="F424" s="134" t="s">
        <v>7855</v>
      </c>
      <c r="G424" s="135" t="s">
        <v>5474</v>
      </c>
      <c r="H424" s="136">
        <v>5</v>
      </c>
      <c r="I424" s="137"/>
      <c r="J424" s="138">
        <f t="shared" si="50"/>
        <v>0</v>
      </c>
      <c r="K424" s="134" t="s">
        <v>182</v>
      </c>
      <c r="L424" s="32"/>
      <c r="M424" s="139" t="s">
        <v>1</v>
      </c>
      <c r="N424" s="140" t="s">
        <v>43</v>
      </c>
      <c r="P424" s="141">
        <f t="shared" si="51"/>
        <v>0</v>
      </c>
      <c r="Q424" s="141">
        <v>1.745E-2</v>
      </c>
      <c r="R424" s="141">
        <f t="shared" si="52"/>
        <v>8.7249999999999994E-2</v>
      </c>
      <c r="S424" s="141">
        <v>0</v>
      </c>
      <c r="T424" s="142">
        <f t="shared" si="53"/>
        <v>0</v>
      </c>
      <c r="AR424" s="143" t="s">
        <v>319</v>
      </c>
      <c r="AT424" s="143" t="s">
        <v>178</v>
      </c>
      <c r="AU424" s="143" t="s">
        <v>88</v>
      </c>
      <c r="AY424" s="17" t="s">
        <v>176</v>
      </c>
      <c r="BE424" s="144">
        <f t="shared" si="54"/>
        <v>0</v>
      </c>
      <c r="BF424" s="144">
        <f t="shared" si="55"/>
        <v>0</v>
      </c>
      <c r="BG424" s="144">
        <f t="shared" si="56"/>
        <v>0</v>
      </c>
      <c r="BH424" s="144">
        <f t="shared" si="57"/>
        <v>0</v>
      </c>
      <c r="BI424" s="144">
        <f t="shared" si="58"/>
        <v>0</v>
      </c>
      <c r="BJ424" s="17" t="s">
        <v>86</v>
      </c>
      <c r="BK424" s="144">
        <f t="shared" si="59"/>
        <v>0</v>
      </c>
      <c r="BL424" s="17" t="s">
        <v>319</v>
      </c>
      <c r="BM424" s="143" t="s">
        <v>7856</v>
      </c>
    </row>
    <row r="425" spans="2:65" s="1" customFormat="1" ht="24.2" customHeight="1">
      <c r="B425" s="32"/>
      <c r="C425" s="132" t="s">
        <v>1730</v>
      </c>
      <c r="D425" s="132" t="s">
        <v>178</v>
      </c>
      <c r="E425" s="133" t="s">
        <v>7857</v>
      </c>
      <c r="F425" s="134" t="s">
        <v>7858</v>
      </c>
      <c r="G425" s="135" t="s">
        <v>5474</v>
      </c>
      <c r="H425" s="136">
        <v>223</v>
      </c>
      <c r="I425" s="137"/>
      <c r="J425" s="138">
        <f t="shared" si="50"/>
        <v>0</v>
      </c>
      <c r="K425" s="134" t="s">
        <v>182</v>
      </c>
      <c r="L425" s="32"/>
      <c r="M425" s="139" t="s">
        <v>1</v>
      </c>
      <c r="N425" s="140" t="s">
        <v>43</v>
      </c>
      <c r="P425" s="141">
        <f t="shared" si="51"/>
        <v>0</v>
      </c>
      <c r="Q425" s="141">
        <v>2.4000000000000001E-4</v>
      </c>
      <c r="R425" s="141">
        <f t="shared" si="52"/>
        <v>5.3519999999999998E-2</v>
      </c>
      <c r="S425" s="141">
        <v>0</v>
      </c>
      <c r="T425" s="142">
        <f t="shared" si="53"/>
        <v>0</v>
      </c>
      <c r="AR425" s="143" t="s">
        <v>319</v>
      </c>
      <c r="AT425" s="143" t="s">
        <v>178</v>
      </c>
      <c r="AU425" s="143" t="s">
        <v>88</v>
      </c>
      <c r="AY425" s="17" t="s">
        <v>176</v>
      </c>
      <c r="BE425" s="144">
        <f t="shared" si="54"/>
        <v>0</v>
      </c>
      <c r="BF425" s="144">
        <f t="shared" si="55"/>
        <v>0</v>
      </c>
      <c r="BG425" s="144">
        <f t="shared" si="56"/>
        <v>0</v>
      </c>
      <c r="BH425" s="144">
        <f t="shared" si="57"/>
        <v>0</v>
      </c>
      <c r="BI425" s="144">
        <f t="shared" si="58"/>
        <v>0</v>
      </c>
      <c r="BJ425" s="17" t="s">
        <v>86</v>
      </c>
      <c r="BK425" s="144">
        <f t="shared" si="59"/>
        <v>0</v>
      </c>
      <c r="BL425" s="17" t="s">
        <v>319</v>
      </c>
      <c r="BM425" s="143" t="s">
        <v>7859</v>
      </c>
    </row>
    <row r="426" spans="2:65" s="12" customFormat="1" ht="11.25">
      <c r="B426" s="145"/>
      <c r="D426" s="146" t="s">
        <v>185</v>
      </c>
      <c r="E426" s="147" t="s">
        <v>1</v>
      </c>
      <c r="F426" s="148" t="s">
        <v>7860</v>
      </c>
      <c r="H426" s="149">
        <v>223</v>
      </c>
      <c r="I426" s="150"/>
      <c r="L426" s="145"/>
      <c r="M426" s="151"/>
      <c r="T426" s="152"/>
      <c r="AT426" s="147" t="s">
        <v>185</v>
      </c>
      <c r="AU426" s="147" t="s">
        <v>88</v>
      </c>
      <c r="AV426" s="12" t="s">
        <v>88</v>
      </c>
      <c r="AW426" s="12" t="s">
        <v>33</v>
      </c>
      <c r="AX426" s="12" t="s">
        <v>86</v>
      </c>
      <c r="AY426" s="147" t="s">
        <v>176</v>
      </c>
    </row>
    <row r="427" spans="2:65" s="1" customFormat="1" ht="24.2" customHeight="1">
      <c r="B427" s="32"/>
      <c r="C427" s="132" t="s">
        <v>1737</v>
      </c>
      <c r="D427" s="132" t="s">
        <v>178</v>
      </c>
      <c r="E427" s="133" t="s">
        <v>7857</v>
      </c>
      <c r="F427" s="134" t="s">
        <v>7858</v>
      </c>
      <c r="G427" s="135" t="s">
        <v>5474</v>
      </c>
      <c r="H427" s="136">
        <v>26</v>
      </c>
      <c r="I427" s="137"/>
      <c r="J427" s="138">
        <f>ROUND(I427*H427,2)</f>
        <v>0</v>
      </c>
      <c r="K427" s="134" t="s">
        <v>182</v>
      </c>
      <c r="L427" s="32"/>
      <c r="M427" s="139" t="s">
        <v>1</v>
      </c>
      <c r="N427" s="140" t="s">
        <v>43</v>
      </c>
      <c r="P427" s="141">
        <f>O427*H427</f>
        <v>0</v>
      </c>
      <c r="Q427" s="141">
        <v>2.4000000000000001E-4</v>
      </c>
      <c r="R427" s="141">
        <f>Q427*H427</f>
        <v>6.2399999999999999E-3</v>
      </c>
      <c r="S427" s="141">
        <v>0</v>
      </c>
      <c r="T427" s="142">
        <f>S427*H427</f>
        <v>0</v>
      </c>
      <c r="AR427" s="143" t="s">
        <v>319</v>
      </c>
      <c r="AT427" s="143" t="s">
        <v>178</v>
      </c>
      <c r="AU427" s="143" t="s">
        <v>88</v>
      </c>
      <c r="AY427" s="17" t="s">
        <v>176</v>
      </c>
      <c r="BE427" s="144">
        <f>IF(N427="základní",J427,0)</f>
        <v>0</v>
      </c>
      <c r="BF427" s="144">
        <f>IF(N427="snížená",J427,0)</f>
        <v>0</v>
      </c>
      <c r="BG427" s="144">
        <f>IF(N427="zákl. přenesená",J427,0)</f>
        <v>0</v>
      </c>
      <c r="BH427" s="144">
        <f>IF(N427="sníž. přenesená",J427,0)</f>
        <v>0</v>
      </c>
      <c r="BI427" s="144">
        <f>IF(N427="nulová",J427,0)</f>
        <v>0</v>
      </c>
      <c r="BJ427" s="17" t="s">
        <v>86</v>
      </c>
      <c r="BK427" s="144">
        <f>ROUND(I427*H427,2)</f>
        <v>0</v>
      </c>
      <c r="BL427" s="17" t="s">
        <v>319</v>
      </c>
      <c r="BM427" s="143" t="s">
        <v>7861</v>
      </c>
    </row>
    <row r="428" spans="2:65" s="1" customFormat="1" ht="24.2" customHeight="1">
      <c r="B428" s="32"/>
      <c r="C428" s="132" t="s">
        <v>1742</v>
      </c>
      <c r="D428" s="132" t="s">
        <v>178</v>
      </c>
      <c r="E428" s="133" t="s">
        <v>7862</v>
      </c>
      <c r="F428" s="134" t="s">
        <v>7863</v>
      </c>
      <c r="G428" s="135" t="s">
        <v>5474</v>
      </c>
      <c r="H428" s="136">
        <v>5</v>
      </c>
      <c r="I428" s="137"/>
      <c r="J428" s="138">
        <f>ROUND(I428*H428,2)</f>
        <v>0</v>
      </c>
      <c r="K428" s="134" t="s">
        <v>182</v>
      </c>
      <c r="L428" s="32"/>
      <c r="M428" s="139" t="s">
        <v>1</v>
      </c>
      <c r="N428" s="140" t="s">
        <v>43</v>
      </c>
      <c r="P428" s="141">
        <f>O428*H428</f>
        <v>0</v>
      </c>
      <c r="Q428" s="141">
        <v>1.72E-3</v>
      </c>
      <c r="R428" s="141">
        <f>Q428*H428</f>
        <v>8.6E-3</v>
      </c>
      <c r="S428" s="141">
        <v>0</v>
      </c>
      <c r="T428" s="142">
        <f>S428*H428</f>
        <v>0</v>
      </c>
      <c r="AR428" s="143" t="s">
        <v>319</v>
      </c>
      <c r="AT428" s="143" t="s">
        <v>178</v>
      </c>
      <c r="AU428" s="143" t="s">
        <v>88</v>
      </c>
      <c r="AY428" s="17" t="s">
        <v>176</v>
      </c>
      <c r="BE428" s="144">
        <f>IF(N428="základní",J428,0)</f>
        <v>0</v>
      </c>
      <c r="BF428" s="144">
        <f>IF(N428="snížená",J428,0)</f>
        <v>0</v>
      </c>
      <c r="BG428" s="144">
        <f>IF(N428="zákl. přenesená",J428,0)</f>
        <v>0</v>
      </c>
      <c r="BH428" s="144">
        <f>IF(N428="sníž. přenesená",J428,0)</f>
        <v>0</v>
      </c>
      <c r="BI428" s="144">
        <f>IF(N428="nulová",J428,0)</f>
        <v>0</v>
      </c>
      <c r="BJ428" s="17" t="s">
        <v>86</v>
      </c>
      <c r="BK428" s="144">
        <f>ROUND(I428*H428,2)</f>
        <v>0</v>
      </c>
      <c r="BL428" s="17" t="s">
        <v>319</v>
      </c>
      <c r="BM428" s="143" t="s">
        <v>7864</v>
      </c>
    </row>
    <row r="429" spans="2:65" s="12" customFormat="1" ht="11.25">
      <c r="B429" s="145"/>
      <c r="D429" s="146" t="s">
        <v>185</v>
      </c>
      <c r="E429" s="147" t="s">
        <v>1</v>
      </c>
      <c r="F429" s="148" t="s">
        <v>7865</v>
      </c>
      <c r="H429" s="149">
        <v>5</v>
      </c>
      <c r="I429" s="150"/>
      <c r="L429" s="145"/>
      <c r="M429" s="151"/>
      <c r="T429" s="152"/>
      <c r="AT429" s="147" t="s">
        <v>185</v>
      </c>
      <c r="AU429" s="147" t="s">
        <v>88</v>
      </c>
      <c r="AV429" s="12" t="s">
        <v>88</v>
      </c>
      <c r="AW429" s="12" t="s">
        <v>33</v>
      </c>
      <c r="AX429" s="12" t="s">
        <v>86</v>
      </c>
      <c r="AY429" s="147" t="s">
        <v>176</v>
      </c>
    </row>
    <row r="430" spans="2:65" s="1" customFormat="1" ht="24.2" customHeight="1">
      <c r="B430" s="32"/>
      <c r="C430" s="132" t="s">
        <v>1747</v>
      </c>
      <c r="D430" s="132" t="s">
        <v>178</v>
      </c>
      <c r="E430" s="133" t="s">
        <v>7866</v>
      </c>
      <c r="F430" s="134" t="s">
        <v>7867</v>
      </c>
      <c r="G430" s="135" t="s">
        <v>5474</v>
      </c>
      <c r="H430" s="136">
        <v>12</v>
      </c>
      <c r="I430" s="137"/>
      <c r="J430" s="138">
        <f t="shared" ref="J430:J448" si="60">ROUND(I430*H430,2)</f>
        <v>0</v>
      </c>
      <c r="K430" s="134" t="s">
        <v>182</v>
      </c>
      <c r="L430" s="32"/>
      <c r="M430" s="139" t="s">
        <v>1</v>
      </c>
      <c r="N430" s="140" t="s">
        <v>43</v>
      </c>
      <c r="P430" s="141">
        <f t="shared" ref="P430:P448" si="61">O430*H430</f>
        <v>0</v>
      </c>
      <c r="Q430" s="141">
        <v>1.8E-3</v>
      </c>
      <c r="R430" s="141">
        <f t="shared" ref="R430:R448" si="62">Q430*H430</f>
        <v>2.1600000000000001E-2</v>
      </c>
      <c r="S430" s="141">
        <v>0</v>
      </c>
      <c r="T430" s="142">
        <f t="shared" ref="T430:T448" si="63">S430*H430</f>
        <v>0</v>
      </c>
      <c r="AR430" s="143" t="s">
        <v>319</v>
      </c>
      <c r="AT430" s="143" t="s">
        <v>178</v>
      </c>
      <c r="AU430" s="143" t="s">
        <v>88</v>
      </c>
      <c r="AY430" s="17" t="s">
        <v>176</v>
      </c>
      <c r="BE430" s="144">
        <f t="shared" ref="BE430:BE448" si="64">IF(N430="základní",J430,0)</f>
        <v>0</v>
      </c>
      <c r="BF430" s="144">
        <f t="shared" ref="BF430:BF448" si="65">IF(N430="snížená",J430,0)</f>
        <v>0</v>
      </c>
      <c r="BG430" s="144">
        <f t="shared" ref="BG430:BG448" si="66">IF(N430="zákl. přenesená",J430,0)</f>
        <v>0</v>
      </c>
      <c r="BH430" s="144">
        <f t="shared" ref="BH430:BH448" si="67">IF(N430="sníž. přenesená",J430,0)</f>
        <v>0</v>
      </c>
      <c r="BI430" s="144">
        <f t="shared" ref="BI430:BI448" si="68">IF(N430="nulová",J430,0)</f>
        <v>0</v>
      </c>
      <c r="BJ430" s="17" t="s">
        <v>86</v>
      </c>
      <c r="BK430" s="144">
        <f t="shared" ref="BK430:BK448" si="69">ROUND(I430*H430,2)</f>
        <v>0</v>
      </c>
      <c r="BL430" s="17" t="s">
        <v>319</v>
      </c>
      <c r="BM430" s="143" t="s">
        <v>7868</v>
      </c>
    </row>
    <row r="431" spans="2:65" s="1" customFormat="1" ht="33" customHeight="1">
      <c r="B431" s="32"/>
      <c r="C431" s="132" t="s">
        <v>1752</v>
      </c>
      <c r="D431" s="132" t="s">
        <v>178</v>
      </c>
      <c r="E431" s="133" t="s">
        <v>7869</v>
      </c>
      <c r="F431" s="134" t="s">
        <v>7870</v>
      </c>
      <c r="G431" s="135" t="s">
        <v>5474</v>
      </c>
      <c r="H431" s="136">
        <v>13</v>
      </c>
      <c r="I431" s="137"/>
      <c r="J431" s="138">
        <f t="shared" si="60"/>
        <v>0</v>
      </c>
      <c r="K431" s="134" t="s">
        <v>1</v>
      </c>
      <c r="L431" s="32"/>
      <c r="M431" s="139" t="s">
        <v>1</v>
      </c>
      <c r="N431" s="140" t="s">
        <v>43</v>
      </c>
      <c r="P431" s="141">
        <f t="shared" si="61"/>
        <v>0</v>
      </c>
      <c r="Q431" s="141">
        <v>1.8E-3</v>
      </c>
      <c r="R431" s="141">
        <f t="shared" si="62"/>
        <v>2.3400000000000001E-2</v>
      </c>
      <c r="S431" s="141">
        <v>0</v>
      </c>
      <c r="T431" s="142">
        <f t="shared" si="63"/>
        <v>0</v>
      </c>
      <c r="AR431" s="143" t="s">
        <v>319</v>
      </c>
      <c r="AT431" s="143" t="s">
        <v>178</v>
      </c>
      <c r="AU431" s="143" t="s">
        <v>88</v>
      </c>
      <c r="AY431" s="17" t="s">
        <v>176</v>
      </c>
      <c r="BE431" s="144">
        <f t="shared" si="64"/>
        <v>0</v>
      </c>
      <c r="BF431" s="144">
        <f t="shared" si="65"/>
        <v>0</v>
      </c>
      <c r="BG431" s="144">
        <f t="shared" si="66"/>
        <v>0</v>
      </c>
      <c r="BH431" s="144">
        <f t="shared" si="67"/>
        <v>0</v>
      </c>
      <c r="BI431" s="144">
        <f t="shared" si="68"/>
        <v>0</v>
      </c>
      <c r="BJ431" s="17" t="s">
        <v>86</v>
      </c>
      <c r="BK431" s="144">
        <f t="shared" si="69"/>
        <v>0</v>
      </c>
      <c r="BL431" s="17" t="s">
        <v>319</v>
      </c>
      <c r="BM431" s="143" t="s">
        <v>7871</v>
      </c>
    </row>
    <row r="432" spans="2:65" s="1" customFormat="1" ht="21.75" customHeight="1">
      <c r="B432" s="32"/>
      <c r="C432" s="132" t="s">
        <v>1756</v>
      </c>
      <c r="D432" s="132" t="s">
        <v>178</v>
      </c>
      <c r="E432" s="133" t="s">
        <v>7872</v>
      </c>
      <c r="F432" s="134" t="s">
        <v>7873</v>
      </c>
      <c r="G432" s="135" t="s">
        <v>5474</v>
      </c>
      <c r="H432" s="136">
        <v>85</v>
      </c>
      <c r="I432" s="137"/>
      <c r="J432" s="138">
        <f t="shared" si="60"/>
        <v>0</v>
      </c>
      <c r="K432" s="134" t="s">
        <v>182</v>
      </c>
      <c r="L432" s="32"/>
      <c r="M432" s="139" t="s">
        <v>1</v>
      </c>
      <c r="N432" s="140" t="s">
        <v>43</v>
      </c>
      <c r="P432" s="141">
        <f t="shared" si="61"/>
        <v>0</v>
      </c>
      <c r="Q432" s="141">
        <v>1.8E-3</v>
      </c>
      <c r="R432" s="141">
        <f t="shared" si="62"/>
        <v>0.153</v>
      </c>
      <c r="S432" s="141">
        <v>0</v>
      </c>
      <c r="T432" s="142">
        <f t="shared" si="63"/>
        <v>0</v>
      </c>
      <c r="AR432" s="143" t="s">
        <v>319</v>
      </c>
      <c r="AT432" s="143" t="s">
        <v>178</v>
      </c>
      <c r="AU432" s="143" t="s">
        <v>88</v>
      </c>
      <c r="AY432" s="17" t="s">
        <v>176</v>
      </c>
      <c r="BE432" s="144">
        <f t="shared" si="64"/>
        <v>0</v>
      </c>
      <c r="BF432" s="144">
        <f t="shared" si="65"/>
        <v>0</v>
      </c>
      <c r="BG432" s="144">
        <f t="shared" si="66"/>
        <v>0</v>
      </c>
      <c r="BH432" s="144">
        <f t="shared" si="67"/>
        <v>0</v>
      </c>
      <c r="BI432" s="144">
        <f t="shared" si="68"/>
        <v>0</v>
      </c>
      <c r="BJ432" s="17" t="s">
        <v>86</v>
      </c>
      <c r="BK432" s="144">
        <f t="shared" si="69"/>
        <v>0</v>
      </c>
      <c r="BL432" s="17" t="s">
        <v>319</v>
      </c>
      <c r="BM432" s="143" t="s">
        <v>7874</v>
      </c>
    </row>
    <row r="433" spans="2:65" s="1" customFormat="1" ht="16.5" customHeight="1">
      <c r="B433" s="32"/>
      <c r="C433" s="132" t="s">
        <v>1760</v>
      </c>
      <c r="D433" s="132" t="s">
        <v>178</v>
      </c>
      <c r="E433" s="133" t="s">
        <v>7875</v>
      </c>
      <c r="F433" s="134" t="s">
        <v>7876</v>
      </c>
      <c r="G433" s="135" t="s">
        <v>5474</v>
      </c>
      <c r="H433" s="136">
        <v>42</v>
      </c>
      <c r="I433" s="137"/>
      <c r="J433" s="138">
        <f t="shared" si="60"/>
        <v>0</v>
      </c>
      <c r="K433" s="134" t="s">
        <v>7430</v>
      </c>
      <c r="L433" s="32"/>
      <c r="M433" s="139" t="s">
        <v>1</v>
      </c>
      <c r="N433" s="140" t="s">
        <v>43</v>
      </c>
      <c r="P433" s="141">
        <f t="shared" si="61"/>
        <v>0</v>
      </c>
      <c r="Q433" s="141">
        <v>1.8400000000000001E-3</v>
      </c>
      <c r="R433" s="141">
        <f t="shared" si="62"/>
        <v>7.7280000000000001E-2</v>
      </c>
      <c r="S433" s="141">
        <v>0</v>
      </c>
      <c r="T433" s="142">
        <f t="shared" si="63"/>
        <v>0</v>
      </c>
      <c r="AR433" s="143" t="s">
        <v>319</v>
      </c>
      <c r="AT433" s="143" t="s">
        <v>178</v>
      </c>
      <c r="AU433" s="143" t="s">
        <v>88</v>
      </c>
      <c r="AY433" s="17" t="s">
        <v>176</v>
      </c>
      <c r="BE433" s="144">
        <f t="shared" si="64"/>
        <v>0</v>
      </c>
      <c r="BF433" s="144">
        <f t="shared" si="65"/>
        <v>0</v>
      </c>
      <c r="BG433" s="144">
        <f t="shared" si="66"/>
        <v>0</v>
      </c>
      <c r="BH433" s="144">
        <f t="shared" si="67"/>
        <v>0</v>
      </c>
      <c r="BI433" s="144">
        <f t="shared" si="68"/>
        <v>0</v>
      </c>
      <c r="BJ433" s="17" t="s">
        <v>86</v>
      </c>
      <c r="BK433" s="144">
        <f t="shared" si="69"/>
        <v>0</v>
      </c>
      <c r="BL433" s="17" t="s">
        <v>319</v>
      </c>
      <c r="BM433" s="143" t="s">
        <v>7877</v>
      </c>
    </row>
    <row r="434" spans="2:65" s="1" customFormat="1" ht="16.5" customHeight="1">
      <c r="B434" s="32"/>
      <c r="C434" s="132" t="s">
        <v>1766</v>
      </c>
      <c r="D434" s="132" t="s">
        <v>178</v>
      </c>
      <c r="E434" s="133" t="s">
        <v>7878</v>
      </c>
      <c r="F434" s="134" t="s">
        <v>7879</v>
      </c>
      <c r="G434" s="135" t="s">
        <v>5474</v>
      </c>
      <c r="H434" s="136">
        <v>3</v>
      </c>
      <c r="I434" s="137"/>
      <c r="J434" s="138">
        <f t="shared" si="60"/>
        <v>0</v>
      </c>
      <c r="K434" s="134" t="s">
        <v>182</v>
      </c>
      <c r="L434" s="32"/>
      <c r="M434" s="139" t="s">
        <v>1</v>
      </c>
      <c r="N434" s="140" t="s">
        <v>43</v>
      </c>
      <c r="P434" s="141">
        <f t="shared" si="61"/>
        <v>0</v>
      </c>
      <c r="Q434" s="141">
        <v>1.8400000000000001E-3</v>
      </c>
      <c r="R434" s="141">
        <f t="shared" si="62"/>
        <v>5.5200000000000006E-3</v>
      </c>
      <c r="S434" s="141">
        <v>0</v>
      </c>
      <c r="T434" s="142">
        <f t="shared" si="63"/>
        <v>0</v>
      </c>
      <c r="AR434" s="143" t="s">
        <v>319</v>
      </c>
      <c r="AT434" s="143" t="s">
        <v>178</v>
      </c>
      <c r="AU434" s="143" t="s">
        <v>88</v>
      </c>
      <c r="AY434" s="17" t="s">
        <v>176</v>
      </c>
      <c r="BE434" s="144">
        <f t="shared" si="64"/>
        <v>0</v>
      </c>
      <c r="BF434" s="144">
        <f t="shared" si="65"/>
        <v>0</v>
      </c>
      <c r="BG434" s="144">
        <f t="shared" si="66"/>
        <v>0</v>
      </c>
      <c r="BH434" s="144">
        <f t="shared" si="67"/>
        <v>0</v>
      </c>
      <c r="BI434" s="144">
        <f t="shared" si="68"/>
        <v>0</v>
      </c>
      <c r="BJ434" s="17" t="s">
        <v>86</v>
      </c>
      <c r="BK434" s="144">
        <f t="shared" si="69"/>
        <v>0</v>
      </c>
      <c r="BL434" s="17" t="s">
        <v>319</v>
      </c>
      <c r="BM434" s="143" t="s">
        <v>7880</v>
      </c>
    </row>
    <row r="435" spans="2:65" s="1" customFormat="1" ht="24.2" customHeight="1">
      <c r="B435" s="32"/>
      <c r="C435" s="132" t="s">
        <v>1771</v>
      </c>
      <c r="D435" s="132" t="s">
        <v>178</v>
      </c>
      <c r="E435" s="133" t="s">
        <v>7881</v>
      </c>
      <c r="F435" s="134" t="s">
        <v>7882</v>
      </c>
      <c r="G435" s="135" t="s">
        <v>355</v>
      </c>
      <c r="H435" s="136">
        <v>2</v>
      </c>
      <c r="I435" s="137"/>
      <c r="J435" s="138">
        <f t="shared" si="60"/>
        <v>0</v>
      </c>
      <c r="K435" s="134" t="s">
        <v>182</v>
      </c>
      <c r="L435" s="32"/>
      <c r="M435" s="139" t="s">
        <v>1</v>
      </c>
      <c r="N435" s="140" t="s">
        <v>43</v>
      </c>
      <c r="P435" s="141">
        <f t="shared" si="61"/>
        <v>0</v>
      </c>
      <c r="Q435" s="141">
        <v>1.3999999999999999E-4</v>
      </c>
      <c r="R435" s="141">
        <f t="shared" si="62"/>
        <v>2.7999999999999998E-4</v>
      </c>
      <c r="S435" s="141">
        <v>0</v>
      </c>
      <c r="T435" s="142">
        <f t="shared" si="63"/>
        <v>0</v>
      </c>
      <c r="AR435" s="143" t="s">
        <v>319</v>
      </c>
      <c r="AT435" s="143" t="s">
        <v>178</v>
      </c>
      <c r="AU435" s="143" t="s">
        <v>88</v>
      </c>
      <c r="AY435" s="17" t="s">
        <v>176</v>
      </c>
      <c r="BE435" s="144">
        <f t="shared" si="64"/>
        <v>0</v>
      </c>
      <c r="BF435" s="144">
        <f t="shared" si="65"/>
        <v>0</v>
      </c>
      <c r="BG435" s="144">
        <f t="shared" si="66"/>
        <v>0</v>
      </c>
      <c r="BH435" s="144">
        <f t="shared" si="67"/>
        <v>0</v>
      </c>
      <c r="BI435" s="144">
        <f t="shared" si="68"/>
        <v>0</v>
      </c>
      <c r="BJ435" s="17" t="s">
        <v>86</v>
      </c>
      <c r="BK435" s="144">
        <f t="shared" si="69"/>
        <v>0</v>
      </c>
      <c r="BL435" s="17" t="s">
        <v>319</v>
      </c>
      <c r="BM435" s="143" t="s">
        <v>7883</v>
      </c>
    </row>
    <row r="436" spans="2:65" s="1" customFormat="1" ht="24.2" customHeight="1">
      <c r="B436" s="32"/>
      <c r="C436" s="176" t="s">
        <v>1776</v>
      </c>
      <c r="D436" s="176" t="s">
        <v>304</v>
      </c>
      <c r="E436" s="177" t="s">
        <v>7884</v>
      </c>
      <c r="F436" s="178" t="s">
        <v>7885</v>
      </c>
      <c r="G436" s="179" t="s">
        <v>355</v>
      </c>
      <c r="H436" s="180">
        <v>2</v>
      </c>
      <c r="I436" s="181"/>
      <c r="J436" s="182">
        <f t="shared" si="60"/>
        <v>0</v>
      </c>
      <c r="K436" s="178" t="s">
        <v>182</v>
      </c>
      <c r="L436" s="183"/>
      <c r="M436" s="184" t="s">
        <v>1</v>
      </c>
      <c r="N436" s="185" t="s">
        <v>43</v>
      </c>
      <c r="P436" s="141">
        <f t="shared" si="61"/>
        <v>0</v>
      </c>
      <c r="Q436" s="141">
        <v>5.3800000000000002E-3</v>
      </c>
      <c r="R436" s="141">
        <f t="shared" si="62"/>
        <v>1.076E-2</v>
      </c>
      <c r="S436" s="141">
        <v>0</v>
      </c>
      <c r="T436" s="142">
        <f t="shared" si="63"/>
        <v>0</v>
      </c>
      <c r="AR436" s="143" t="s">
        <v>398</v>
      </c>
      <c r="AT436" s="143" t="s">
        <v>304</v>
      </c>
      <c r="AU436" s="143" t="s">
        <v>88</v>
      </c>
      <c r="AY436" s="17" t="s">
        <v>176</v>
      </c>
      <c r="BE436" s="144">
        <f t="shared" si="64"/>
        <v>0</v>
      </c>
      <c r="BF436" s="144">
        <f t="shared" si="65"/>
        <v>0</v>
      </c>
      <c r="BG436" s="144">
        <f t="shared" si="66"/>
        <v>0</v>
      </c>
      <c r="BH436" s="144">
        <f t="shared" si="67"/>
        <v>0</v>
      </c>
      <c r="BI436" s="144">
        <f t="shared" si="68"/>
        <v>0</v>
      </c>
      <c r="BJ436" s="17" t="s">
        <v>86</v>
      </c>
      <c r="BK436" s="144">
        <f t="shared" si="69"/>
        <v>0</v>
      </c>
      <c r="BL436" s="17" t="s">
        <v>319</v>
      </c>
      <c r="BM436" s="143" t="s">
        <v>7886</v>
      </c>
    </row>
    <row r="437" spans="2:65" s="1" customFormat="1" ht="24.2" customHeight="1">
      <c r="B437" s="32"/>
      <c r="C437" s="132" t="s">
        <v>1780</v>
      </c>
      <c r="D437" s="132" t="s">
        <v>178</v>
      </c>
      <c r="E437" s="133" t="s">
        <v>7887</v>
      </c>
      <c r="F437" s="134" t="s">
        <v>7888</v>
      </c>
      <c r="G437" s="135" t="s">
        <v>355</v>
      </c>
      <c r="H437" s="136">
        <v>42</v>
      </c>
      <c r="I437" s="137"/>
      <c r="J437" s="138">
        <f t="shared" si="60"/>
        <v>0</v>
      </c>
      <c r="K437" s="134" t="s">
        <v>182</v>
      </c>
      <c r="L437" s="32"/>
      <c r="M437" s="139" t="s">
        <v>1</v>
      </c>
      <c r="N437" s="140" t="s">
        <v>43</v>
      </c>
      <c r="P437" s="141">
        <f t="shared" si="61"/>
        <v>0</v>
      </c>
      <c r="Q437" s="141">
        <v>1.3999999999999999E-4</v>
      </c>
      <c r="R437" s="141">
        <f t="shared" si="62"/>
        <v>5.8799999999999998E-3</v>
      </c>
      <c r="S437" s="141">
        <v>0</v>
      </c>
      <c r="T437" s="142">
        <f t="shared" si="63"/>
        <v>0</v>
      </c>
      <c r="AR437" s="143" t="s">
        <v>319</v>
      </c>
      <c r="AT437" s="143" t="s">
        <v>178</v>
      </c>
      <c r="AU437" s="143" t="s">
        <v>88</v>
      </c>
      <c r="AY437" s="17" t="s">
        <v>176</v>
      </c>
      <c r="BE437" s="144">
        <f t="shared" si="64"/>
        <v>0</v>
      </c>
      <c r="BF437" s="144">
        <f t="shared" si="65"/>
        <v>0</v>
      </c>
      <c r="BG437" s="144">
        <f t="shared" si="66"/>
        <v>0</v>
      </c>
      <c r="BH437" s="144">
        <f t="shared" si="67"/>
        <v>0</v>
      </c>
      <c r="BI437" s="144">
        <f t="shared" si="68"/>
        <v>0</v>
      </c>
      <c r="BJ437" s="17" t="s">
        <v>86</v>
      </c>
      <c r="BK437" s="144">
        <f t="shared" si="69"/>
        <v>0</v>
      </c>
      <c r="BL437" s="17" t="s">
        <v>319</v>
      </c>
      <c r="BM437" s="143" t="s">
        <v>7889</v>
      </c>
    </row>
    <row r="438" spans="2:65" s="1" customFormat="1" ht="16.5" customHeight="1">
      <c r="B438" s="32"/>
      <c r="C438" s="132" t="s">
        <v>1785</v>
      </c>
      <c r="D438" s="132" t="s">
        <v>178</v>
      </c>
      <c r="E438" s="133" t="s">
        <v>7890</v>
      </c>
      <c r="F438" s="134" t="s">
        <v>7891</v>
      </c>
      <c r="G438" s="135" t="s">
        <v>355</v>
      </c>
      <c r="H438" s="136">
        <v>85</v>
      </c>
      <c r="I438" s="137"/>
      <c r="J438" s="138">
        <f t="shared" si="60"/>
        <v>0</v>
      </c>
      <c r="K438" s="134" t="s">
        <v>182</v>
      </c>
      <c r="L438" s="32"/>
      <c r="M438" s="139" t="s">
        <v>1</v>
      </c>
      <c r="N438" s="140" t="s">
        <v>43</v>
      </c>
      <c r="P438" s="141">
        <f t="shared" si="61"/>
        <v>0</v>
      </c>
      <c r="Q438" s="141">
        <v>2.4000000000000001E-4</v>
      </c>
      <c r="R438" s="141">
        <f t="shared" si="62"/>
        <v>2.0400000000000001E-2</v>
      </c>
      <c r="S438" s="141">
        <v>0</v>
      </c>
      <c r="T438" s="142">
        <f t="shared" si="63"/>
        <v>0</v>
      </c>
      <c r="AR438" s="143" t="s">
        <v>319</v>
      </c>
      <c r="AT438" s="143" t="s">
        <v>178</v>
      </c>
      <c r="AU438" s="143" t="s">
        <v>88</v>
      </c>
      <c r="AY438" s="17" t="s">
        <v>176</v>
      </c>
      <c r="BE438" s="144">
        <f t="shared" si="64"/>
        <v>0</v>
      </c>
      <c r="BF438" s="144">
        <f t="shared" si="65"/>
        <v>0</v>
      </c>
      <c r="BG438" s="144">
        <f t="shared" si="66"/>
        <v>0</v>
      </c>
      <c r="BH438" s="144">
        <f t="shared" si="67"/>
        <v>0</v>
      </c>
      <c r="BI438" s="144">
        <f t="shared" si="68"/>
        <v>0</v>
      </c>
      <c r="BJ438" s="17" t="s">
        <v>86</v>
      </c>
      <c r="BK438" s="144">
        <f t="shared" si="69"/>
        <v>0</v>
      </c>
      <c r="BL438" s="17" t="s">
        <v>319</v>
      </c>
      <c r="BM438" s="143" t="s">
        <v>7892</v>
      </c>
    </row>
    <row r="439" spans="2:65" s="1" customFormat="1" ht="21.75" customHeight="1">
      <c r="B439" s="32"/>
      <c r="C439" s="132" t="s">
        <v>1790</v>
      </c>
      <c r="D439" s="132" t="s">
        <v>178</v>
      </c>
      <c r="E439" s="133" t="s">
        <v>7893</v>
      </c>
      <c r="F439" s="134" t="s">
        <v>7894</v>
      </c>
      <c r="G439" s="135" t="s">
        <v>355</v>
      </c>
      <c r="H439" s="136">
        <v>13</v>
      </c>
      <c r="I439" s="137"/>
      <c r="J439" s="138">
        <f t="shared" si="60"/>
        <v>0</v>
      </c>
      <c r="K439" s="134" t="s">
        <v>1</v>
      </c>
      <c r="L439" s="32"/>
      <c r="M439" s="139" t="s">
        <v>1</v>
      </c>
      <c r="N439" s="140" t="s">
        <v>43</v>
      </c>
      <c r="P439" s="141">
        <f t="shared" si="61"/>
        <v>0</v>
      </c>
      <c r="Q439" s="141">
        <v>5.5000000000000003E-4</v>
      </c>
      <c r="R439" s="141">
        <f t="shared" si="62"/>
        <v>7.1500000000000001E-3</v>
      </c>
      <c r="S439" s="141">
        <v>0</v>
      </c>
      <c r="T439" s="142">
        <f t="shared" si="63"/>
        <v>0</v>
      </c>
      <c r="AR439" s="143" t="s">
        <v>319</v>
      </c>
      <c r="AT439" s="143" t="s">
        <v>178</v>
      </c>
      <c r="AU439" s="143" t="s">
        <v>88</v>
      </c>
      <c r="AY439" s="17" t="s">
        <v>176</v>
      </c>
      <c r="BE439" s="144">
        <f t="shared" si="64"/>
        <v>0</v>
      </c>
      <c r="BF439" s="144">
        <f t="shared" si="65"/>
        <v>0</v>
      </c>
      <c r="BG439" s="144">
        <f t="shared" si="66"/>
        <v>0</v>
      </c>
      <c r="BH439" s="144">
        <f t="shared" si="67"/>
        <v>0</v>
      </c>
      <c r="BI439" s="144">
        <f t="shared" si="68"/>
        <v>0</v>
      </c>
      <c r="BJ439" s="17" t="s">
        <v>86</v>
      </c>
      <c r="BK439" s="144">
        <f t="shared" si="69"/>
        <v>0</v>
      </c>
      <c r="BL439" s="17" t="s">
        <v>319</v>
      </c>
      <c r="BM439" s="143" t="s">
        <v>7895</v>
      </c>
    </row>
    <row r="440" spans="2:65" s="1" customFormat="1" ht="16.5" customHeight="1">
      <c r="B440" s="32"/>
      <c r="C440" s="132" t="s">
        <v>1794</v>
      </c>
      <c r="D440" s="132" t="s">
        <v>178</v>
      </c>
      <c r="E440" s="133" t="s">
        <v>7896</v>
      </c>
      <c r="F440" s="134" t="s">
        <v>7897</v>
      </c>
      <c r="G440" s="135" t="s">
        <v>355</v>
      </c>
      <c r="H440" s="136">
        <v>12</v>
      </c>
      <c r="I440" s="137"/>
      <c r="J440" s="138">
        <f t="shared" si="60"/>
        <v>0</v>
      </c>
      <c r="K440" s="134" t="s">
        <v>182</v>
      </c>
      <c r="L440" s="32"/>
      <c r="M440" s="139" t="s">
        <v>1</v>
      </c>
      <c r="N440" s="140" t="s">
        <v>43</v>
      </c>
      <c r="P440" s="141">
        <f t="shared" si="61"/>
        <v>0</v>
      </c>
      <c r="Q440" s="141">
        <v>2.7999999999999998E-4</v>
      </c>
      <c r="R440" s="141">
        <f t="shared" si="62"/>
        <v>3.3599999999999997E-3</v>
      </c>
      <c r="S440" s="141">
        <v>0</v>
      </c>
      <c r="T440" s="142">
        <f t="shared" si="63"/>
        <v>0</v>
      </c>
      <c r="AR440" s="143" t="s">
        <v>319</v>
      </c>
      <c r="AT440" s="143" t="s">
        <v>178</v>
      </c>
      <c r="AU440" s="143" t="s">
        <v>88</v>
      </c>
      <c r="AY440" s="17" t="s">
        <v>176</v>
      </c>
      <c r="BE440" s="144">
        <f t="shared" si="64"/>
        <v>0</v>
      </c>
      <c r="BF440" s="144">
        <f t="shared" si="65"/>
        <v>0</v>
      </c>
      <c r="BG440" s="144">
        <f t="shared" si="66"/>
        <v>0</v>
      </c>
      <c r="BH440" s="144">
        <f t="shared" si="67"/>
        <v>0</v>
      </c>
      <c r="BI440" s="144">
        <f t="shared" si="68"/>
        <v>0</v>
      </c>
      <c r="BJ440" s="17" t="s">
        <v>86</v>
      </c>
      <c r="BK440" s="144">
        <f t="shared" si="69"/>
        <v>0</v>
      </c>
      <c r="BL440" s="17" t="s">
        <v>319</v>
      </c>
      <c r="BM440" s="143" t="s">
        <v>7898</v>
      </c>
    </row>
    <row r="441" spans="2:65" s="1" customFormat="1" ht="16.5" customHeight="1">
      <c r="B441" s="32"/>
      <c r="C441" s="132" t="s">
        <v>1798</v>
      </c>
      <c r="D441" s="132" t="s">
        <v>178</v>
      </c>
      <c r="E441" s="133" t="s">
        <v>7899</v>
      </c>
      <c r="F441" s="134" t="s">
        <v>7900</v>
      </c>
      <c r="G441" s="135" t="s">
        <v>355</v>
      </c>
      <c r="H441" s="136">
        <v>3</v>
      </c>
      <c r="I441" s="137"/>
      <c r="J441" s="138">
        <f t="shared" si="60"/>
        <v>0</v>
      </c>
      <c r="K441" s="134" t="s">
        <v>182</v>
      </c>
      <c r="L441" s="32"/>
      <c r="M441" s="139" t="s">
        <v>1</v>
      </c>
      <c r="N441" s="140" t="s">
        <v>43</v>
      </c>
      <c r="P441" s="141">
        <f t="shared" si="61"/>
        <v>0</v>
      </c>
      <c r="Q441" s="141">
        <v>3.6999999999999999E-4</v>
      </c>
      <c r="R441" s="141">
        <f t="shared" si="62"/>
        <v>1.1099999999999999E-3</v>
      </c>
      <c r="S441" s="141">
        <v>0</v>
      </c>
      <c r="T441" s="142">
        <f t="shared" si="63"/>
        <v>0</v>
      </c>
      <c r="AR441" s="143" t="s">
        <v>319</v>
      </c>
      <c r="AT441" s="143" t="s">
        <v>178</v>
      </c>
      <c r="AU441" s="143" t="s">
        <v>88</v>
      </c>
      <c r="AY441" s="17" t="s">
        <v>176</v>
      </c>
      <c r="BE441" s="144">
        <f t="shared" si="64"/>
        <v>0</v>
      </c>
      <c r="BF441" s="144">
        <f t="shared" si="65"/>
        <v>0</v>
      </c>
      <c r="BG441" s="144">
        <f t="shared" si="66"/>
        <v>0</v>
      </c>
      <c r="BH441" s="144">
        <f t="shared" si="67"/>
        <v>0</v>
      </c>
      <c r="BI441" s="144">
        <f t="shared" si="68"/>
        <v>0</v>
      </c>
      <c r="BJ441" s="17" t="s">
        <v>86</v>
      </c>
      <c r="BK441" s="144">
        <f t="shared" si="69"/>
        <v>0</v>
      </c>
      <c r="BL441" s="17" t="s">
        <v>319</v>
      </c>
      <c r="BM441" s="143" t="s">
        <v>7901</v>
      </c>
    </row>
    <row r="442" spans="2:65" s="1" customFormat="1" ht="24.2" customHeight="1">
      <c r="B442" s="32"/>
      <c r="C442" s="132" t="s">
        <v>1802</v>
      </c>
      <c r="D442" s="132" t="s">
        <v>178</v>
      </c>
      <c r="E442" s="133" t="s">
        <v>7902</v>
      </c>
      <c r="F442" s="134" t="s">
        <v>7903</v>
      </c>
      <c r="G442" s="135" t="s">
        <v>355</v>
      </c>
      <c r="H442" s="136">
        <v>111</v>
      </c>
      <c r="I442" s="137"/>
      <c r="J442" s="138">
        <f t="shared" si="60"/>
        <v>0</v>
      </c>
      <c r="K442" s="134" t="s">
        <v>7430</v>
      </c>
      <c r="L442" s="32"/>
      <c r="M442" s="139" t="s">
        <v>1</v>
      </c>
      <c r="N442" s="140" t="s">
        <v>43</v>
      </c>
      <c r="P442" s="141">
        <f t="shared" si="61"/>
        <v>0</v>
      </c>
      <c r="Q442" s="141">
        <v>2.7999999999999998E-4</v>
      </c>
      <c r="R442" s="141">
        <f t="shared" si="62"/>
        <v>3.1079999999999997E-2</v>
      </c>
      <c r="S442" s="141">
        <v>0</v>
      </c>
      <c r="T442" s="142">
        <f t="shared" si="63"/>
        <v>0</v>
      </c>
      <c r="AR442" s="143" t="s">
        <v>319</v>
      </c>
      <c r="AT442" s="143" t="s">
        <v>178</v>
      </c>
      <c r="AU442" s="143" t="s">
        <v>88</v>
      </c>
      <c r="AY442" s="17" t="s">
        <v>176</v>
      </c>
      <c r="BE442" s="144">
        <f t="shared" si="64"/>
        <v>0</v>
      </c>
      <c r="BF442" s="144">
        <f t="shared" si="65"/>
        <v>0</v>
      </c>
      <c r="BG442" s="144">
        <f t="shared" si="66"/>
        <v>0</v>
      </c>
      <c r="BH442" s="144">
        <f t="shared" si="67"/>
        <v>0</v>
      </c>
      <c r="BI442" s="144">
        <f t="shared" si="68"/>
        <v>0</v>
      </c>
      <c r="BJ442" s="17" t="s">
        <v>86</v>
      </c>
      <c r="BK442" s="144">
        <f t="shared" si="69"/>
        <v>0</v>
      </c>
      <c r="BL442" s="17" t="s">
        <v>319</v>
      </c>
      <c r="BM442" s="143" t="s">
        <v>7904</v>
      </c>
    </row>
    <row r="443" spans="2:65" s="1" customFormat="1" ht="37.9" customHeight="1">
      <c r="B443" s="32"/>
      <c r="C443" s="132" t="s">
        <v>1806</v>
      </c>
      <c r="D443" s="132" t="s">
        <v>178</v>
      </c>
      <c r="E443" s="133" t="s">
        <v>7905</v>
      </c>
      <c r="F443" s="134" t="s">
        <v>7906</v>
      </c>
      <c r="G443" s="135" t="s">
        <v>355</v>
      </c>
      <c r="H443" s="136">
        <v>12</v>
      </c>
      <c r="I443" s="137"/>
      <c r="J443" s="138">
        <f t="shared" si="60"/>
        <v>0</v>
      </c>
      <c r="K443" s="134" t="s">
        <v>7430</v>
      </c>
      <c r="L443" s="32"/>
      <c r="M443" s="139" t="s">
        <v>1</v>
      </c>
      <c r="N443" s="140" t="s">
        <v>43</v>
      </c>
      <c r="P443" s="141">
        <f t="shared" si="61"/>
        <v>0</v>
      </c>
      <c r="Q443" s="141">
        <v>2.7999999999999998E-4</v>
      </c>
      <c r="R443" s="141">
        <f t="shared" si="62"/>
        <v>3.3599999999999997E-3</v>
      </c>
      <c r="S443" s="141">
        <v>0</v>
      </c>
      <c r="T443" s="142">
        <f t="shared" si="63"/>
        <v>0</v>
      </c>
      <c r="AR443" s="143" t="s">
        <v>319</v>
      </c>
      <c r="AT443" s="143" t="s">
        <v>178</v>
      </c>
      <c r="AU443" s="143" t="s">
        <v>88</v>
      </c>
      <c r="AY443" s="17" t="s">
        <v>176</v>
      </c>
      <c r="BE443" s="144">
        <f t="shared" si="64"/>
        <v>0</v>
      </c>
      <c r="BF443" s="144">
        <f t="shared" si="65"/>
        <v>0</v>
      </c>
      <c r="BG443" s="144">
        <f t="shared" si="66"/>
        <v>0</v>
      </c>
      <c r="BH443" s="144">
        <f t="shared" si="67"/>
        <v>0</v>
      </c>
      <c r="BI443" s="144">
        <f t="shared" si="68"/>
        <v>0</v>
      </c>
      <c r="BJ443" s="17" t="s">
        <v>86</v>
      </c>
      <c r="BK443" s="144">
        <f t="shared" si="69"/>
        <v>0</v>
      </c>
      <c r="BL443" s="17" t="s">
        <v>319</v>
      </c>
      <c r="BM443" s="143" t="s">
        <v>7907</v>
      </c>
    </row>
    <row r="444" spans="2:65" s="1" customFormat="1" ht="24.2" customHeight="1">
      <c r="B444" s="32"/>
      <c r="C444" s="132" t="s">
        <v>1812</v>
      </c>
      <c r="D444" s="132" t="s">
        <v>178</v>
      </c>
      <c r="E444" s="133" t="s">
        <v>7908</v>
      </c>
      <c r="F444" s="134" t="s">
        <v>7909</v>
      </c>
      <c r="G444" s="135" t="s">
        <v>355</v>
      </c>
      <c r="H444" s="136">
        <v>1</v>
      </c>
      <c r="I444" s="137"/>
      <c r="J444" s="138">
        <f t="shared" si="60"/>
        <v>0</v>
      </c>
      <c r="K444" s="134" t="s">
        <v>7430</v>
      </c>
      <c r="L444" s="32"/>
      <c r="M444" s="139" t="s">
        <v>1</v>
      </c>
      <c r="N444" s="140" t="s">
        <v>43</v>
      </c>
      <c r="P444" s="141">
        <f t="shared" si="61"/>
        <v>0</v>
      </c>
      <c r="Q444" s="141">
        <v>2.7999999999999998E-4</v>
      </c>
      <c r="R444" s="141">
        <f t="shared" si="62"/>
        <v>2.7999999999999998E-4</v>
      </c>
      <c r="S444" s="141">
        <v>0</v>
      </c>
      <c r="T444" s="142">
        <f t="shared" si="63"/>
        <v>0</v>
      </c>
      <c r="AR444" s="143" t="s">
        <v>319</v>
      </c>
      <c r="AT444" s="143" t="s">
        <v>178</v>
      </c>
      <c r="AU444" s="143" t="s">
        <v>88</v>
      </c>
      <c r="AY444" s="17" t="s">
        <v>176</v>
      </c>
      <c r="BE444" s="144">
        <f t="shared" si="64"/>
        <v>0</v>
      </c>
      <c r="BF444" s="144">
        <f t="shared" si="65"/>
        <v>0</v>
      </c>
      <c r="BG444" s="144">
        <f t="shared" si="66"/>
        <v>0</v>
      </c>
      <c r="BH444" s="144">
        <f t="shared" si="67"/>
        <v>0</v>
      </c>
      <c r="BI444" s="144">
        <f t="shared" si="68"/>
        <v>0</v>
      </c>
      <c r="BJ444" s="17" t="s">
        <v>86</v>
      </c>
      <c r="BK444" s="144">
        <f t="shared" si="69"/>
        <v>0</v>
      </c>
      <c r="BL444" s="17" t="s">
        <v>319</v>
      </c>
      <c r="BM444" s="143" t="s">
        <v>7910</v>
      </c>
    </row>
    <row r="445" spans="2:65" s="1" customFormat="1" ht="24.2" customHeight="1">
      <c r="B445" s="32"/>
      <c r="C445" s="132" t="s">
        <v>1816</v>
      </c>
      <c r="D445" s="132" t="s">
        <v>178</v>
      </c>
      <c r="E445" s="133" t="s">
        <v>7911</v>
      </c>
      <c r="F445" s="134" t="s">
        <v>7912</v>
      </c>
      <c r="G445" s="135" t="s">
        <v>355</v>
      </c>
      <c r="H445" s="136">
        <v>2</v>
      </c>
      <c r="I445" s="137"/>
      <c r="J445" s="138">
        <f t="shared" si="60"/>
        <v>0</v>
      </c>
      <c r="K445" s="134" t="s">
        <v>182</v>
      </c>
      <c r="L445" s="32"/>
      <c r="M445" s="139" t="s">
        <v>1</v>
      </c>
      <c r="N445" s="140" t="s">
        <v>43</v>
      </c>
      <c r="P445" s="141">
        <f t="shared" si="61"/>
        <v>0</v>
      </c>
      <c r="Q445" s="141">
        <v>7.5000000000000002E-4</v>
      </c>
      <c r="R445" s="141">
        <f t="shared" si="62"/>
        <v>1.5E-3</v>
      </c>
      <c r="S445" s="141">
        <v>0</v>
      </c>
      <c r="T445" s="142">
        <f t="shared" si="63"/>
        <v>0</v>
      </c>
      <c r="AR445" s="143" t="s">
        <v>319</v>
      </c>
      <c r="AT445" s="143" t="s">
        <v>178</v>
      </c>
      <c r="AU445" s="143" t="s">
        <v>88</v>
      </c>
      <c r="AY445" s="17" t="s">
        <v>176</v>
      </c>
      <c r="BE445" s="144">
        <f t="shared" si="64"/>
        <v>0</v>
      </c>
      <c r="BF445" s="144">
        <f t="shared" si="65"/>
        <v>0</v>
      </c>
      <c r="BG445" s="144">
        <f t="shared" si="66"/>
        <v>0</v>
      </c>
      <c r="BH445" s="144">
        <f t="shared" si="67"/>
        <v>0</v>
      </c>
      <c r="BI445" s="144">
        <f t="shared" si="68"/>
        <v>0</v>
      </c>
      <c r="BJ445" s="17" t="s">
        <v>86</v>
      </c>
      <c r="BK445" s="144">
        <f t="shared" si="69"/>
        <v>0</v>
      </c>
      <c r="BL445" s="17" t="s">
        <v>319</v>
      </c>
      <c r="BM445" s="143" t="s">
        <v>7913</v>
      </c>
    </row>
    <row r="446" spans="2:65" s="1" customFormat="1" ht="16.5" customHeight="1">
      <c r="B446" s="32"/>
      <c r="C446" s="132" t="s">
        <v>1820</v>
      </c>
      <c r="D446" s="132" t="s">
        <v>178</v>
      </c>
      <c r="E446" s="133" t="s">
        <v>7914</v>
      </c>
      <c r="F446" s="134" t="s">
        <v>7915</v>
      </c>
      <c r="G446" s="135" t="s">
        <v>355</v>
      </c>
      <c r="H446" s="136">
        <v>22</v>
      </c>
      <c r="I446" s="137"/>
      <c r="J446" s="138">
        <f t="shared" si="60"/>
        <v>0</v>
      </c>
      <c r="K446" s="134" t="s">
        <v>182</v>
      </c>
      <c r="L446" s="32"/>
      <c r="M446" s="139" t="s">
        <v>1</v>
      </c>
      <c r="N446" s="140" t="s">
        <v>43</v>
      </c>
      <c r="P446" s="141">
        <f t="shared" si="61"/>
        <v>0</v>
      </c>
      <c r="Q446" s="141">
        <v>2.7999999999999998E-4</v>
      </c>
      <c r="R446" s="141">
        <f t="shared" si="62"/>
        <v>6.1599999999999997E-3</v>
      </c>
      <c r="S446" s="141">
        <v>0</v>
      </c>
      <c r="T446" s="142">
        <f t="shared" si="63"/>
        <v>0</v>
      </c>
      <c r="AR446" s="143" t="s">
        <v>319</v>
      </c>
      <c r="AT446" s="143" t="s">
        <v>178</v>
      </c>
      <c r="AU446" s="143" t="s">
        <v>88</v>
      </c>
      <c r="AY446" s="17" t="s">
        <v>176</v>
      </c>
      <c r="BE446" s="144">
        <f t="shared" si="64"/>
        <v>0</v>
      </c>
      <c r="BF446" s="144">
        <f t="shared" si="65"/>
        <v>0</v>
      </c>
      <c r="BG446" s="144">
        <f t="shared" si="66"/>
        <v>0</v>
      </c>
      <c r="BH446" s="144">
        <f t="shared" si="67"/>
        <v>0</v>
      </c>
      <c r="BI446" s="144">
        <f t="shared" si="68"/>
        <v>0</v>
      </c>
      <c r="BJ446" s="17" t="s">
        <v>86</v>
      </c>
      <c r="BK446" s="144">
        <f t="shared" si="69"/>
        <v>0</v>
      </c>
      <c r="BL446" s="17" t="s">
        <v>319</v>
      </c>
      <c r="BM446" s="143" t="s">
        <v>7916</v>
      </c>
    </row>
    <row r="447" spans="2:65" s="1" customFormat="1" ht="24.2" customHeight="1">
      <c r="B447" s="32"/>
      <c r="C447" s="132" t="s">
        <v>1825</v>
      </c>
      <c r="D447" s="132" t="s">
        <v>178</v>
      </c>
      <c r="E447" s="133" t="s">
        <v>7917</v>
      </c>
      <c r="F447" s="134" t="s">
        <v>7918</v>
      </c>
      <c r="G447" s="135" t="s">
        <v>2975</v>
      </c>
      <c r="H447" s="186"/>
      <c r="I447" s="137"/>
      <c r="J447" s="138">
        <f t="shared" si="60"/>
        <v>0</v>
      </c>
      <c r="K447" s="134" t="s">
        <v>1</v>
      </c>
      <c r="L447" s="32"/>
      <c r="M447" s="139" t="s">
        <v>1</v>
      </c>
      <c r="N447" s="140" t="s">
        <v>43</v>
      </c>
      <c r="P447" s="141">
        <f t="shared" si="61"/>
        <v>0</v>
      </c>
      <c r="Q447" s="141">
        <v>0</v>
      </c>
      <c r="R447" s="141">
        <f t="shared" si="62"/>
        <v>0</v>
      </c>
      <c r="S447" s="141">
        <v>0</v>
      </c>
      <c r="T447" s="142">
        <f t="shared" si="63"/>
        <v>0</v>
      </c>
      <c r="AR447" s="143" t="s">
        <v>319</v>
      </c>
      <c r="AT447" s="143" t="s">
        <v>178</v>
      </c>
      <c r="AU447" s="143" t="s">
        <v>88</v>
      </c>
      <c r="AY447" s="17" t="s">
        <v>176</v>
      </c>
      <c r="BE447" s="144">
        <f t="shared" si="64"/>
        <v>0</v>
      </c>
      <c r="BF447" s="144">
        <f t="shared" si="65"/>
        <v>0</v>
      </c>
      <c r="BG447" s="144">
        <f t="shared" si="66"/>
        <v>0</v>
      </c>
      <c r="BH447" s="144">
        <f t="shared" si="67"/>
        <v>0</v>
      </c>
      <c r="BI447" s="144">
        <f t="shared" si="68"/>
        <v>0</v>
      </c>
      <c r="BJ447" s="17" t="s">
        <v>86</v>
      </c>
      <c r="BK447" s="144">
        <f t="shared" si="69"/>
        <v>0</v>
      </c>
      <c r="BL447" s="17" t="s">
        <v>319</v>
      </c>
      <c r="BM447" s="143" t="s">
        <v>7919</v>
      </c>
    </row>
    <row r="448" spans="2:65" s="1" customFormat="1" ht="33" customHeight="1">
      <c r="B448" s="32"/>
      <c r="C448" s="132" t="s">
        <v>1829</v>
      </c>
      <c r="D448" s="132" t="s">
        <v>178</v>
      </c>
      <c r="E448" s="133" t="s">
        <v>7920</v>
      </c>
      <c r="F448" s="134" t="s">
        <v>7921</v>
      </c>
      <c r="G448" s="135" t="s">
        <v>2975</v>
      </c>
      <c r="H448" s="186"/>
      <c r="I448" s="137"/>
      <c r="J448" s="138">
        <f t="shared" si="60"/>
        <v>0</v>
      </c>
      <c r="K448" s="134" t="s">
        <v>1</v>
      </c>
      <c r="L448" s="32"/>
      <c r="M448" s="139" t="s">
        <v>1</v>
      </c>
      <c r="N448" s="140" t="s">
        <v>43</v>
      </c>
      <c r="P448" s="141">
        <f t="shared" si="61"/>
        <v>0</v>
      </c>
      <c r="Q448" s="141">
        <v>0</v>
      </c>
      <c r="R448" s="141">
        <f t="shared" si="62"/>
        <v>0</v>
      </c>
      <c r="S448" s="141">
        <v>0</v>
      </c>
      <c r="T448" s="142">
        <f t="shared" si="63"/>
        <v>0</v>
      </c>
      <c r="AR448" s="143" t="s">
        <v>319</v>
      </c>
      <c r="AT448" s="143" t="s">
        <v>178</v>
      </c>
      <c r="AU448" s="143" t="s">
        <v>88</v>
      </c>
      <c r="AY448" s="17" t="s">
        <v>176</v>
      </c>
      <c r="BE448" s="144">
        <f t="shared" si="64"/>
        <v>0</v>
      </c>
      <c r="BF448" s="144">
        <f t="shared" si="65"/>
        <v>0</v>
      </c>
      <c r="BG448" s="144">
        <f t="shared" si="66"/>
        <v>0</v>
      </c>
      <c r="BH448" s="144">
        <f t="shared" si="67"/>
        <v>0</v>
      </c>
      <c r="BI448" s="144">
        <f t="shared" si="68"/>
        <v>0</v>
      </c>
      <c r="BJ448" s="17" t="s">
        <v>86</v>
      </c>
      <c r="BK448" s="144">
        <f t="shared" si="69"/>
        <v>0</v>
      </c>
      <c r="BL448" s="17" t="s">
        <v>319</v>
      </c>
      <c r="BM448" s="143" t="s">
        <v>7922</v>
      </c>
    </row>
    <row r="449" spans="2:65" s="11" customFormat="1" ht="22.9" customHeight="1">
      <c r="B449" s="120"/>
      <c r="D449" s="121" t="s">
        <v>77</v>
      </c>
      <c r="E449" s="130" t="s">
        <v>7923</v>
      </c>
      <c r="F449" s="130" t="s">
        <v>7924</v>
      </c>
      <c r="I449" s="123"/>
      <c r="J449" s="131">
        <f>BK449</f>
        <v>0</v>
      </c>
      <c r="L449" s="120"/>
      <c r="M449" s="125"/>
      <c r="P449" s="126">
        <f>SUM(P450:P457)</f>
        <v>0</v>
      </c>
      <c r="R449" s="126">
        <f>SUM(R450:R457)</f>
        <v>1.36215</v>
      </c>
      <c r="T449" s="127">
        <f>SUM(T450:T457)</f>
        <v>0</v>
      </c>
      <c r="AR449" s="121" t="s">
        <v>88</v>
      </c>
      <c r="AT449" s="128" t="s">
        <v>77</v>
      </c>
      <c r="AU449" s="128" t="s">
        <v>86</v>
      </c>
      <c r="AY449" s="121" t="s">
        <v>176</v>
      </c>
      <c r="BK449" s="129">
        <f>SUM(BK450:BK457)</f>
        <v>0</v>
      </c>
    </row>
    <row r="450" spans="2:65" s="1" customFormat="1" ht="33" customHeight="1">
      <c r="B450" s="32"/>
      <c r="C450" s="132" t="s">
        <v>1834</v>
      </c>
      <c r="D450" s="132" t="s">
        <v>178</v>
      </c>
      <c r="E450" s="133" t="s">
        <v>7925</v>
      </c>
      <c r="F450" s="134" t="s">
        <v>7926</v>
      </c>
      <c r="G450" s="135" t="s">
        <v>5474</v>
      </c>
      <c r="H450" s="136">
        <v>5</v>
      </c>
      <c r="I450" s="137"/>
      <c r="J450" s="138">
        <f t="shared" ref="J450:J457" si="70">ROUND(I450*H450,2)</f>
        <v>0</v>
      </c>
      <c r="K450" s="134" t="s">
        <v>7430</v>
      </c>
      <c r="L450" s="32"/>
      <c r="M450" s="139" t="s">
        <v>1</v>
      </c>
      <c r="N450" s="140" t="s">
        <v>43</v>
      </c>
      <c r="P450" s="141">
        <f t="shared" ref="P450:P457" si="71">O450*H450</f>
        <v>0</v>
      </c>
      <c r="Q450" s="141">
        <v>1.6650000000000002E-2</v>
      </c>
      <c r="R450" s="141">
        <f t="shared" ref="R450:R457" si="72">Q450*H450</f>
        <v>8.3250000000000005E-2</v>
      </c>
      <c r="S450" s="141">
        <v>0</v>
      </c>
      <c r="T450" s="142">
        <f t="shared" ref="T450:T457" si="73">S450*H450</f>
        <v>0</v>
      </c>
      <c r="AR450" s="143" t="s">
        <v>319</v>
      </c>
      <c r="AT450" s="143" t="s">
        <v>178</v>
      </c>
      <c r="AU450" s="143" t="s">
        <v>88</v>
      </c>
      <c r="AY450" s="17" t="s">
        <v>176</v>
      </c>
      <c r="BE450" s="144">
        <f t="shared" ref="BE450:BE457" si="74">IF(N450="základní",J450,0)</f>
        <v>0</v>
      </c>
      <c r="BF450" s="144">
        <f t="shared" ref="BF450:BF457" si="75">IF(N450="snížená",J450,0)</f>
        <v>0</v>
      </c>
      <c r="BG450" s="144">
        <f t="shared" ref="BG450:BG457" si="76">IF(N450="zákl. přenesená",J450,0)</f>
        <v>0</v>
      </c>
      <c r="BH450" s="144">
        <f t="shared" ref="BH450:BH457" si="77">IF(N450="sníž. přenesená",J450,0)</f>
        <v>0</v>
      </c>
      <c r="BI450" s="144">
        <f t="shared" ref="BI450:BI457" si="78">IF(N450="nulová",J450,0)</f>
        <v>0</v>
      </c>
      <c r="BJ450" s="17" t="s">
        <v>86</v>
      </c>
      <c r="BK450" s="144">
        <f t="shared" ref="BK450:BK457" si="79">ROUND(I450*H450,2)</f>
        <v>0</v>
      </c>
      <c r="BL450" s="17" t="s">
        <v>319</v>
      </c>
      <c r="BM450" s="143" t="s">
        <v>7927</v>
      </c>
    </row>
    <row r="451" spans="2:65" s="1" customFormat="1" ht="24.2" customHeight="1">
      <c r="B451" s="32"/>
      <c r="C451" s="132" t="s">
        <v>1838</v>
      </c>
      <c r="D451" s="132" t="s">
        <v>178</v>
      </c>
      <c r="E451" s="133" t="s">
        <v>7928</v>
      </c>
      <c r="F451" s="134" t="s">
        <v>7929</v>
      </c>
      <c r="G451" s="135" t="s">
        <v>5474</v>
      </c>
      <c r="H451" s="136">
        <v>3</v>
      </c>
      <c r="I451" s="137"/>
      <c r="J451" s="138">
        <f t="shared" si="70"/>
        <v>0</v>
      </c>
      <c r="K451" s="134" t="s">
        <v>182</v>
      </c>
      <c r="L451" s="32"/>
      <c r="M451" s="139" t="s">
        <v>1</v>
      </c>
      <c r="N451" s="140" t="s">
        <v>43</v>
      </c>
      <c r="P451" s="141">
        <f t="shared" si="71"/>
        <v>0</v>
      </c>
      <c r="Q451" s="141">
        <v>1.4E-2</v>
      </c>
      <c r="R451" s="141">
        <f t="shared" si="72"/>
        <v>4.2000000000000003E-2</v>
      </c>
      <c r="S451" s="141">
        <v>0</v>
      </c>
      <c r="T451" s="142">
        <f t="shared" si="73"/>
        <v>0</v>
      </c>
      <c r="AR451" s="143" t="s">
        <v>319</v>
      </c>
      <c r="AT451" s="143" t="s">
        <v>178</v>
      </c>
      <c r="AU451" s="143" t="s">
        <v>88</v>
      </c>
      <c r="AY451" s="17" t="s">
        <v>176</v>
      </c>
      <c r="BE451" s="144">
        <f t="shared" si="74"/>
        <v>0</v>
      </c>
      <c r="BF451" s="144">
        <f t="shared" si="75"/>
        <v>0</v>
      </c>
      <c r="BG451" s="144">
        <f t="shared" si="76"/>
        <v>0</v>
      </c>
      <c r="BH451" s="144">
        <f t="shared" si="77"/>
        <v>0</v>
      </c>
      <c r="BI451" s="144">
        <f t="shared" si="78"/>
        <v>0</v>
      </c>
      <c r="BJ451" s="17" t="s">
        <v>86</v>
      </c>
      <c r="BK451" s="144">
        <f t="shared" si="79"/>
        <v>0</v>
      </c>
      <c r="BL451" s="17" t="s">
        <v>319</v>
      </c>
      <c r="BM451" s="143" t="s">
        <v>7930</v>
      </c>
    </row>
    <row r="452" spans="2:65" s="1" customFormat="1" ht="33" customHeight="1">
      <c r="B452" s="32"/>
      <c r="C452" s="132" t="s">
        <v>1844</v>
      </c>
      <c r="D452" s="132" t="s">
        <v>178</v>
      </c>
      <c r="E452" s="133" t="s">
        <v>7931</v>
      </c>
      <c r="F452" s="134" t="s">
        <v>7932</v>
      </c>
      <c r="G452" s="135" t="s">
        <v>5474</v>
      </c>
      <c r="H452" s="136">
        <v>60</v>
      </c>
      <c r="I452" s="137"/>
      <c r="J452" s="138">
        <f t="shared" si="70"/>
        <v>0</v>
      </c>
      <c r="K452" s="134" t="s">
        <v>182</v>
      </c>
      <c r="L452" s="32"/>
      <c r="M452" s="139" t="s">
        <v>1</v>
      </c>
      <c r="N452" s="140" t="s">
        <v>43</v>
      </c>
      <c r="P452" s="141">
        <f t="shared" si="71"/>
        <v>0</v>
      </c>
      <c r="Q452" s="141">
        <v>1.6650000000000002E-2</v>
      </c>
      <c r="R452" s="141">
        <f t="shared" si="72"/>
        <v>0.99900000000000011</v>
      </c>
      <c r="S452" s="141">
        <v>0</v>
      </c>
      <c r="T452" s="142">
        <f t="shared" si="73"/>
        <v>0</v>
      </c>
      <c r="AR452" s="143" t="s">
        <v>319</v>
      </c>
      <c r="AT452" s="143" t="s">
        <v>178</v>
      </c>
      <c r="AU452" s="143" t="s">
        <v>88</v>
      </c>
      <c r="AY452" s="17" t="s">
        <v>176</v>
      </c>
      <c r="BE452" s="144">
        <f t="shared" si="74"/>
        <v>0</v>
      </c>
      <c r="BF452" s="144">
        <f t="shared" si="75"/>
        <v>0</v>
      </c>
      <c r="BG452" s="144">
        <f t="shared" si="76"/>
        <v>0</v>
      </c>
      <c r="BH452" s="144">
        <f t="shared" si="77"/>
        <v>0</v>
      </c>
      <c r="BI452" s="144">
        <f t="shared" si="78"/>
        <v>0</v>
      </c>
      <c r="BJ452" s="17" t="s">
        <v>86</v>
      </c>
      <c r="BK452" s="144">
        <f t="shared" si="79"/>
        <v>0</v>
      </c>
      <c r="BL452" s="17" t="s">
        <v>319</v>
      </c>
      <c r="BM452" s="143" t="s">
        <v>7933</v>
      </c>
    </row>
    <row r="453" spans="2:65" s="1" customFormat="1" ht="33" customHeight="1">
      <c r="B453" s="32"/>
      <c r="C453" s="132" t="s">
        <v>1849</v>
      </c>
      <c r="D453" s="132" t="s">
        <v>178</v>
      </c>
      <c r="E453" s="133" t="s">
        <v>7934</v>
      </c>
      <c r="F453" s="134" t="s">
        <v>7935</v>
      </c>
      <c r="G453" s="135" t="s">
        <v>5474</v>
      </c>
      <c r="H453" s="136">
        <v>13</v>
      </c>
      <c r="I453" s="137"/>
      <c r="J453" s="138">
        <f t="shared" si="70"/>
        <v>0</v>
      </c>
      <c r="K453" s="134" t="s">
        <v>1</v>
      </c>
      <c r="L453" s="32"/>
      <c r="M453" s="139" t="s">
        <v>1</v>
      </c>
      <c r="N453" s="140" t="s">
        <v>43</v>
      </c>
      <c r="P453" s="141">
        <f t="shared" si="71"/>
        <v>0</v>
      </c>
      <c r="Q453" s="141">
        <v>1.7649999999999999E-2</v>
      </c>
      <c r="R453" s="141">
        <f t="shared" si="72"/>
        <v>0.22944999999999999</v>
      </c>
      <c r="S453" s="141">
        <v>0</v>
      </c>
      <c r="T453" s="142">
        <f t="shared" si="73"/>
        <v>0</v>
      </c>
      <c r="AR453" s="143" t="s">
        <v>319</v>
      </c>
      <c r="AT453" s="143" t="s">
        <v>178</v>
      </c>
      <c r="AU453" s="143" t="s">
        <v>88</v>
      </c>
      <c r="AY453" s="17" t="s">
        <v>176</v>
      </c>
      <c r="BE453" s="144">
        <f t="shared" si="74"/>
        <v>0</v>
      </c>
      <c r="BF453" s="144">
        <f t="shared" si="75"/>
        <v>0</v>
      </c>
      <c r="BG453" s="144">
        <f t="shared" si="76"/>
        <v>0</v>
      </c>
      <c r="BH453" s="144">
        <f t="shared" si="77"/>
        <v>0</v>
      </c>
      <c r="BI453" s="144">
        <f t="shared" si="78"/>
        <v>0</v>
      </c>
      <c r="BJ453" s="17" t="s">
        <v>86</v>
      </c>
      <c r="BK453" s="144">
        <f t="shared" si="79"/>
        <v>0</v>
      </c>
      <c r="BL453" s="17" t="s">
        <v>319</v>
      </c>
      <c r="BM453" s="143" t="s">
        <v>7936</v>
      </c>
    </row>
    <row r="454" spans="2:65" s="1" customFormat="1" ht="16.5" customHeight="1">
      <c r="B454" s="32"/>
      <c r="C454" s="132" t="s">
        <v>1853</v>
      </c>
      <c r="D454" s="132" t="s">
        <v>178</v>
      </c>
      <c r="E454" s="133" t="s">
        <v>7937</v>
      </c>
      <c r="F454" s="134" t="s">
        <v>7938</v>
      </c>
      <c r="G454" s="135" t="s">
        <v>5474</v>
      </c>
      <c r="H454" s="136">
        <v>13</v>
      </c>
      <c r="I454" s="137"/>
      <c r="J454" s="138">
        <f t="shared" si="70"/>
        <v>0</v>
      </c>
      <c r="K454" s="134" t="s">
        <v>1</v>
      </c>
      <c r="L454" s="32"/>
      <c r="M454" s="139" t="s">
        <v>1</v>
      </c>
      <c r="N454" s="140" t="s">
        <v>43</v>
      </c>
      <c r="P454" s="141">
        <f t="shared" si="71"/>
        <v>0</v>
      </c>
      <c r="Q454" s="141">
        <v>1.4999999999999999E-4</v>
      </c>
      <c r="R454" s="141">
        <f t="shared" si="72"/>
        <v>1.9499999999999999E-3</v>
      </c>
      <c r="S454" s="141">
        <v>0</v>
      </c>
      <c r="T454" s="142">
        <f t="shared" si="73"/>
        <v>0</v>
      </c>
      <c r="AR454" s="143" t="s">
        <v>319</v>
      </c>
      <c r="AT454" s="143" t="s">
        <v>178</v>
      </c>
      <c r="AU454" s="143" t="s">
        <v>88</v>
      </c>
      <c r="AY454" s="17" t="s">
        <v>176</v>
      </c>
      <c r="BE454" s="144">
        <f t="shared" si="74"/>
        <v>0</v>
      </c>
      <c r="BF454" s="144">
        <f t="shared" si="75"/>
        <v>0</v>
      </c>
      <c r="BG454" s="144">
        <f t="shared" si="76"/>
        <v>0</v>
      </c>
      <c r="BH454" s="144">
        <f t="shared" si="77"/>
        <v>0</v>
      </c>
      <c r="BI454" s="144">
        <f t="shared" si="78"/>
        <v>0</v>
      </c>
      <c r="BJ454" s="17" t="s">
        <v>86</v>
      </c>
      <c r="BK454" s="144">
        <f t="shared" si="79"/>
        <v>0</v>
      </c>
      <c r="BL454" s="17" t="s">
        <v>319</v>
      </c>
      <c r="BM454" s="143" t="s">
        <v>7939</v>
      </c>
    </row>
    <row r="455" spans="2:65" s="1" customFormat="1" ht="16.5" customHeight="1">
      <c r="B455" s="32"/>
      <c r="C455" s="132" t="s">
        <v>1858</v>
      </c>
      <c r="D455" s="132" t="s">
        <v>178</v>
      </c>
      <c r="E455" s="133" t="s">
        <v>7940</v>
      </c>
      <c r="F455" s="134" t="s">
        <v>7941</v>
      </c>
      <c r="G455" s="135" t="s">
        <v>5474</v>
      </c>
      <c r="H455" s="136">
        <v>13</v>
      </c>
      <c r="I455" s="137"/>
      <c r="J455" s="138">
        <f t="shared" si="70"/>
        <v>0</v>
      </c>
      <c r="K455" s="134" t="s">
        <v>1</v>
      </c>
      <c r="L455" s="32"/>
      <c r="M455" s="139" t="s">
        <v>1</v>
      </c>
      <c r="N455" s="140" t="s">
        <v>43</v>
      </c>
      <c r="P455" s="141">
        <f t="shared" si="71"/>
        <v>0</v>
      </c>
      <c r="Q455" s="141">
        <v>5.0000000000000001E-4</v>
      </c>
      <c r="R455" s="141">
        <f t="shared" si="72"/>
        <v>6.5000000000000006E-3</v>
      </c>
      <c r="S455" s="141">
        <v>0</v>
      </c>
      <c r="T455" s="142">
        <f t="shared" si="73"/>
        <v>0</v>
      </c>
      <c r="AR455" s="143" t="s">
        <v>319</v>
      </c>
      <c r="AT455" s="143" t="s">
        <v>178</v>
      </c>
      <c r="AU455" s="143" t="s">
        <v>88</v>
      </c>
      <c r="AY455" s="17" t="s">
        <v>176</v>
      </c>
      <c r="BE455" s="144">
        <f t="shared" si="74"/>
        <v>0</v>
      </c>
      <c r="BF455" s="144">
        <f t="shared" si="75"/>
        <v>0</v>
      </c>
      <c r="BG455" s="144">
        <f t="shared" si="76"/>
        <v>0</v>
      </c>
      <c r="BH455" s="144">
        <f t="shared" si="77"/>
        <v>0</v>
      </c>
      <c r="BI455" s="144">
        <f t="shared" si="78"/>
        <v>0</v>
      </c>
      <c r="BJ455" s="17" t="s">
        <v>86</v>
      </c>
      <c r="BK455" s="144">
        <f t="shared" si="79"/>
        <v>0</v>
      </c>
      <c r="BL455" s="17" t="s">
        <v>319</v>
      </c>
      <c r="BM455" s="143" t="s">
        <v>7942</v>
      </c>
    </row>
    <row r="456" spans="2:65" s="1" customFormat="1" ht="24.2" customHeight="1">
      <c r="B456" s="32"/>
      <c r="C456" s="132" t="s">
        <v>1862</v>
      </c>
      <c r="D456" s="132" t="s">
        <v>178</v>
      </c>
      <c r="E456" s="133" t="s">
        <v>7943</v>
      </c>
      <c r="F456" s="134" t="s">
        <v>7944</v>
      </c>
      <c r="G456" s="135" t="s">
        <v>2975</v>
      </c>
      <c r="H456" s="186"/>
      <c r="I456" s="137"/>
      <c r="J456" s="138">
        <f t="shared" si="70"/>
        <v>0</v>
      </c>
      <c r="K456" s="134" t="s">
        <v>1</v>
      </c>
      <c r="L456" s="32"/>
      <c r="M456" s="139" t="s">
        <v>1</v>
      </c>
      <c r="N456" s="140" t="s">
        <v>43</v>
      </c>
      <c r="P456" s="141">
        <f t="shared" si="71"/>
        <v>0</v>
      </c>
      <c r="Q456" s="141">
        <v>0</v>
      </c>
      <c r="R456" s="141">
        <f t="shared" si="72"/>
        <v>0</v>
      </c>
      <c r="S456" s="141">
        <v>0</v>
      </c>
      <c r="T456" s="142">
        <f t="shared" si="73"/>
        <v>0</v>
      </c>
      <c r="AR456" s="143" t="s">
        <v>319</v>
      </c>
      <c r="AT456" s="143" t="s">
        <v>178</v>
      </c>
      <c r="AU456" s="143" t="s">
        <v>88</v>
      </c>
      <c r="AY456" s="17" t="s">
        <v>176</v>
      </c>
      <c r="BE456" s="144">
        <f t="shared" si="74"/>
        <v>0</v>
      </c>
      <c r="BF456" s="144">
        <f t="shared" si="75"/>
        <v>0</v>
      </c>
      <c r="BG456" s="144">
        <f t="shared" si="76"/>
        <v>0</v>
      </c>
      <c r="BH456" s="144">
        <f t="shared" si="77"/>
        <v>0</v>
      </c>
      <c r="BI456" s="144">
        <f t="shared" si="78"/>
        <v>0</v>
      </c>
      <c r="BJ456" s="17" t="s">
        <v>86</v>
      </c>
      <c r="BK456" s="144">
        <f t="shared" si="79"/>
        <v>0</v>
      </c>
      <c r="BL456" s="17" t="s">
        <v>319</v>
      </c>
      <c r="BM456" s="143" t="s">
        <v>7945</v>
      </c>
    </row>
    <row r="457" spans="2:65" s="1" customFormat="1" ht="33" customHeight="1">
      <c r="B457" s="32"/>
      <c r="C457" s="132" t="s">
        <v>1866</v>
      </c>
      <c r="D457" s="132" t="s">
        <v>178</v>
      </c>
      <c r="E457" s="133" t="s">
        <v>7946</v>
      </c>
      <c r="F457" s="134" t="s">
        <v>7947</v>
      </c>
      <c r="G457" s="135" t="s">
        <v>2975</v>
      </c>
      <c r="H457" s="186"/>
      <c r="I457" s="137"/>
      <c r="J457" s="138">
        <f t="shared" si="70"/>
        <v>0</v>
      </c>
      <c r="K457" s="134" t="s">
        <v>1</v>
      </c>
      <c r="L457" s="32"/>
      <c r="M457" s="139" t="s">
        <v>1</v>
      </c>
      <c r="N457" s="140" t="s">
        <v>43</v>
      </c>
      <c r="P457" s="141">
        <f t="shared" si="71"/>
        <v>0</v>
      </c>
      <c r="Q457" s="141">
        <v>0</v>
      </c>
      <c r="R457" s="141">
        <f t="shared" si="72"/>
        <v>0</v>
      </c>
      <c r="S457" s="141">
        <v>0</v>
      </c>
      <c r="T457" s="142">
        <f t="shared" si="73"/>
        <v>0</v>
      </c>
      <c r="AR457" s="143" t="s">
        <v>319</v>
      </c>
      <c r="AT457" s="143" t="s">
        <v>178</v>
      </c>
      <c r="AU457" s="143" t="s">
        <v>88</v>
      </c>
      <c r="AY457" s="17" t="s">
        <v>176</v>
      </c>
      <c r="BE457" s="144">
        <f t="shared" si="74"/>
        <v>0</v>
      </c>
      <c r="BF457" s="144">
        <f t="shared" si="75"/>
        <v>0</v>
      </c>
      <c r="BG457" s="144">
        <f t="shared" si="76"/>
        <v>0</v>
      </c>
      <c r="BH457" s="144">
        <f t="shared" si="77"/>
        <v>0</v>
      </c>
      <c r="BI457" s="144">
        <f t="shared" si="78"/>
        <v>0</v>
      </c>
      <c r="BJ457" s="17" t="s">
        <v>86</v>
      </c>
      <c r="BK457" s="144">
        <f t="shared" si="79"/>
        <v>0</v>
      </c>
      <c r="BL457" s="17" t="s">
        <v>319</v>
      </c>
      <c r="BM457" s="143" t="s">
        <v>7948</v>
      </c>
    </row>
    <row r="458" spans="2:65" s="11" customFormat="1" ht="25.9" customHeight="1">
      <c r="B458" s="120"/>
      <c r="D458" s="121" t="s">
        <v>77</v>
      </c>
      <c r="E458" s="122" t="s">
        <v>4697</v>
      </c>
      <c r="F458" s="122" t="s">
        <v>4698</v>
      </c>
      <c r="I458" s="123"/>
      <c r="J458" s="124">
        <f>BK458</f>
        <v>0</v>
      </c>
      <c r="L458" s="120"/>
      <c r="M458" s="125"/>
      <c r="P458" s="126">
        <f>SUM(P459:P464)</f>
        <v>0</v>
      </c>
      <c r="R458" s="126">
        <f>SUM(R459:R464)</f>
        <v>0</v>
      </c>
      <c r="T458" s="127">
        <f>SUM(T459:T464)</f>
        <v>0</v>
      </c>
      <c r="AR458" s="121" t="s">
        <v>183</v>
      </c>
      <c r="AT458" s="128" t="s">
        <v>77</v>
      </c>
      <c r="AU458" s="128" t="s">
        <v>78</v>
      </c>
      <c r="AY458" s="121" t="s">
        <v>176</v>
      </c>
      <c r="BK458" s="129">
        <f>SUM(BK459:BK464)</f>
        <v>0</v>
      </c>
    </row>
    <row r="459" spans="2:65" s="1" customFormat="1" ht="16.5" customHeight="1">
      <c r="B459" s="32"/>
      <c r="C459" s="132" t="s">
        <v>1871</v>
      </c>
      <c r="D459" s="132" t="s">
        <v>178</v>
      </c>
      <c r="E459" s="133" t="s">
        <v>7949</v>
      </c>
      <c r="F459" s="134" t="s">
        <v>7950</v>
      </c>
      <c r="G459" s="135" t="s">
        <v>196</v>
      </c>
      <c r="H459" s="136">
        <v>200</v>
      </c>
      <c r="I459" s="137"/>
      <c r="J459" s="138">
        <f>ROUND(I459*H459,2)</f>
        <v>0</v>
      </c>
      <c r="K459" s="134" t="s">
        <v>182</v>
      </c>
      <c r="L459" s="32"/>
      <c r="M459" s="139" t="s">
        <v>1</v>
      </c>
      <c r="N459" s="140" t="s">
        <v>43</v>
      </c>
      <c r="P459" s="141">
        <f>O459*H459</f>
        <v>0</v>
      </c>
      <c r="Q459" s="141">
        <v>0</v>
      </c>
      <c r="R459" s="141">
        <f>Q459*H459</f>
        <v>0</v>
      </c>
      <c r="S459" s="141">
        <v>0</v>
      </c>
      <c r="T459" s="142">
        <f>S459*H459</f>
        <v>0</v>
      </c>
      <c r="AR459" s="143" t="s">
        <v>3667</v>
      </c>
      <c r="AT459" s="143" t="s">
        <v>178</v>
      </c>
      <c r="AU459" s="143" t="s">
        <v>86</v>
      </c>
      <c r="AY459" s="17" t="s">
        <v>176</v>
      </c>
      <c r="BE459" s="144">
        <f>IF(N459="základní",J459,0)</f>
        <v>0</v>
      </c>
      <c r="BF459" s="144">
        <f>IF(N459="snížená",J459,0)</f>
        <v>0</v>
      </c>
      <c r="BG459" s="144">
        <f>IF(N459="zákl. přenesená",J459,0)</f>
        <v>0</v>
      </c>
      <c r="BH459" s="144">
        <f>IF(N459="sníž. přenesená",J459,0)</f>
        <v>0</v>
      </c>
      <c r="BI459" s="144">
        <f>IF(N459="nulová",J459,0)</f>
        <v>0</v>
      </c>
      <c r="BJ459" s="17" t="s">
        <v>86</v>
      </c>
      <c r="BK459" s="144">
        <f>ROUND(I459*H459,2)</f>
        <v>0</v>
      </c>
      <c r="BL459" s="17" t="s">
        <v>3667</v>
      </c>
      <c r="BM459" s="143" t="s">
        <v>7951</v>
      </c>
    </row>
    <row r="460" spans="2:65" s="1" customFormat="1" ht="39">
      <c r="B460" s="32"/>
      <c r="D460" s="146" t="s">
        <v>234</v>
      </c>
      <c r="F460" s="173" t="s">
        <v>6829</v>
      </c>
      <c r="I460" s="174"/>
      <c r="L460" s="32"/>
      <c r="M460" s="175"/>
      <c r="T460" s="56"/>
      <c r="AT460" s="17" t="s">
        <v>234</v>
      </c>
      <c r="AU460" s="17" t="s">
        <v>86</v>
      </c>
    </row>
    <row r="461" spans="2:65" s="1" customFormat="1" ht="24.2" customHeight="1">
      <c r="B461" s="32"/>
      <c r="C461" s="132" t="s">
        <v>1876</v>
      </c>
      <c r="D461" s="132" t="s">
        <v>178</v>
      </c>
      <c r="E461" s="133" t="s">
        <v>7952</v>
      </c>
      <c r="F461" s="134" t="s">
        <v>7953</v>
      </c>
      <c r="G461" s="135" t="s">
        <v>196</v>
      </c>
      <c r="H461" s="136">
        <v>20</v>
      </c>
      <c r="I461" s="137"/>
      <c r="J461" s="138">
        <f>ROUND(I461*H461,2)</f>
        <v>0</v>
      </c>
      <c r="K461" s="134" t="s">
        <v>7430</v>
      </c>
      <c r="L461" s="32"/>
      <c r="M461" s="139" t="s">
        <v>1</v>
      </c>
      <c r="N461" s="140" t="s">
        <v>43</v>
      </c>
      <c r="P461" s="141">
        <f>O461*H461</f>
        <v>0</v>
      </c>
      <c r="Q461" s="141">
        <v>0</v>
      </c>
      <c r="R461" s="141">
        <f>Q461*H461</f>
        <v>0</v>
      </c>
      <c r="S461" s="141">
        <v>0</v>
      </c>
      <c r="T461" s="142">
        <f>S461*H461</f>
        <v>0</v>
      </c>
      <c r="AR461" s="143" t="s">
        <v>3667</v>
      </c>
      <c r="AT461" s="143" t="s">
        <v>178</v>
      </c>
      <c r="AU461" s="143" t="s">
        <v>86</v>
      </c>
      <c r="AY461" s="17" t="s">
        <v>176</v>
      </c>
      <c r="BE461" s="144">
        <f>IF(N461="základní",J461,0)</f>
        <v>0</v>
      </c>
      <c r="BF461" s="144">
        <f>IF(N461="snížená",J461,0)</f>
        <v>0</v>
      </c>
      <c r="BG461" s="144">
        <f>IF(N461="zákl. přenesená",J461,0)</f>
        <v>0</v>
      </c>
      <c r="BH461" s="144">
        <f>IF(N461="sníž. přenesená",J461,0)</f>
        <v>0</v>
      </c>
      <c r="BI461" s="144">
        <f>IF(N461="nulová",J461,0)</f>
        <v>0</v>
      </c>
      <c r="BJ461" s="17" t="s">
        <v>86</v>
      </c>
      <c r="BK461" s="144">
        <f>ROUND(I461*H461,2)</f>
        <v>0</v>
      </c>
      <c r="BL461" s="17" t="s">
        <v>3667</v>
      </c>
      <c r="BM461" s="143" t="s">
        <v>7954</v>
      </c>
    </row>
    <row r="462" spans="2:65" s="1" customFormat="1" ht="29.25">
      <c r="B462" s="32"/>
      <c r="D462" s="146" t="s">
        <v>234</v>
      </c>
      <c r="F462" s="173" t="s">
        <v>5338</v>
      </c>
      <c r="I462" s="174"/>
      <c r="L462" s="32"/>
      <c r="M462" s="175"/>
      <c r="T462" s="56"/>
      <c r="AT462" s="17" t="s">
        <v>234</v>
      </c>
      <c r="AU462" s="17" t="s">
        <v>86</v>
      </c>
    </row>
    <row r="463" spans="2:65" s="1" customFormat="1" ht="21.75" customHeight="1">
      <c r="B463" s="32"/>
      <c r="C463" s="132" t="s">
        <v>1881</v>
      </c>
      <c r="D463" s="132" t="s">
        <v>178</v>
      </c>
      <c r="E463" s="133" t="s">
        <v>7955</v>
      </c>
      <c r="F463" s="134" t="s">
        <v>7956</v>
      </c>
      <c r="G463" s="135" t="s">
        <v>196</v>
      </c>
      <c r="H463" s="136">
        <v>80</v>
      </c>
      <c r="I463" s="137"/>
      <c r="J463" s="138">
        <f>ROUND(I463*H463,2)</f>
        <v>0</v>
      </c>
      <c r="K463" s="134" t="s">
        <v>182</v>
      </c>
      <c r="L463" s="32"/>
      <c r="M463" s="139" t="s">
        <v>1</v>
      </c>
      <c r="N463" s="140" t="s">
        <v>43</v>
      </c>
      <c r="P463" s="141">
        <f>O463*H463</f>
        <v>0</v>
      </c>
      <c r="Q463" s="141">
        <v>0</v>
      </c>
      <c r="R463" s="141">
        <f>Q463*H463</f>
        <v>0</v>
      </c>
      <c r="S463" s="141">
        <v>0</v>
      </c>
      <c r="T463" s="142">
        <f>S463*H463</f>
        <v>0</v>
      </c>
      <c r="AR463" s="143" t="s">
        <v>319</v>
      </c>
      <c r="AT463" s="143" t="s">
        <v>178</v>
      </c>
      <c r="AU463" s="143" t="s">
        <v>86</v>
      </c>
      <c r="AY463" s="17" t="s">
        <v>176</v>
      </c>
      <c r="BE463" s="144">
        <f>IF(N463="základní",J463,0)</f>
        <v>0</v>
      </c>
      <c r="BF463" s="144">
        <f>IF(N463="snížená",J463,0)</f>
        <v>0</v>
      </c>
      <c r="BG463" s="144">
        <f>IF(N463="zákl. přenesená",J463,0)</f>
        <v>0</v>
      </c>
      <c r="BH463" s="144">
        <f>IF(N463="sníž. přenesená",J463,0)</f>
        <v>0</v>
      </c>
      <c r="BI463" s="144">
        <f>IF(N463="nulová",J463,0)</f>
        <v>0</v>
      </c>
      <c r="BJ463" s="17" t="s">
        <v>86</v>
      </c>
      <c r="BK463" s="144">
        <f>ROUND(I463*H463,2)</f>
        <v>0</v>
      </c>
      <c r="BL463" s="17" t="s">
        <v>319</v>
      </c>
      <c r="BM463" s="143" t="s">
        <v>7957</v>
      </c>
    </row>
    <row r="464" spans="2:65" s="1" customFormat="1" ht="29.25">
      <c r="B464" s="32"/>
      <c r="D464" s="146" t="s">
        <v>234</v>
      </c>
      <c r="F464" s="173" t="s">
        <v>5338</v>
      </c>
      <c r="I464" s="174"/>
      <c r="L464" s="32"/>
      <c r="M464" s="187"/>
      <c r="N464" s="188"/>
      <c r="O464" s="188"/>
      <c r="P464" s="188"/>
      <c r="Q464" s="188"/>
      <c r="R464" s="188"/>
      <c r="S464" s="188"/>
      <c r="T464" s="189"/>
      <c r="AT464" s="17" t="s">
        <v>234</v>
      </c>
      <c r="AU464" s="17" t="s">
        <v>86</v>
      </c>
    </row>
    <row r="465" spans="2:12" s="1" customFormat="1" ht="6.95" customHeight="1">
      <c r="B465" s="44"/>
      <c r="C465" s="45"/>
      <c r="D465" s="45"/>
      <c r="E465" s="45"/>
      <c r="F465" s="45"/>
      <c r="G465" s="45"/>
      <c r="H465" s="45"/>
      <c r="I465" s="45"/>
      <c r="J465" s="45"/>
      <c r="K465" s="45"/>
      <c r="L465" s="32"/>
    </row>
  </sheetData>
  <sheetProtection algorithmName="SHA-512" hashValue="UEtBkMp491qr8G3L7dwfvXDgKrRdvK0vTiT+2Ta704D1WOdb0tdz/Lk5CvmyLk1RByVPFA6jFkHT+Z0htvpDew==" saltValue="SVKT0kxgfgJOzFQUJZc61w==" spinCount="100000" sheet="1" objects="1" scenarios="1" formatColumns="0" formatRows="0" autoFilter="0"/>
  <autoFilter ref="C127:K464" xr:uid="{00000000-0009-0000-0000-00000B000000}"/>
  <mergeCells count="9">
    <mergeCell ref="E87:H87"/>
    <mergeCell ref="E118:H118"/>
    <mergeCell ref="E120:H120"/>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B2:BM125"/>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09"/>
      <c r="M2" s="209"/>
      <c r="N2" s="209"/>
      <c r="O2" s="209"/>
      <c r="P2" s="209"/>
      <c r="Q2" s="209"/>
      <c r="R2" s="209"/>
      <c r="S2" s="209"/>
      <c r="T2" s="209"/>
      <c r="U2" s="209"/>
      <c r="V2" s="209"/>
      <c r="AT2" s="17" t="s">
        <v>118</v>
      </c>
    </row>
    <row r="3" spans="2:46" ht="6.95" customHeight="1">
      <c r="B3" s="18"/>
      <c r="C3" s="19"/>
      <c r="D3" s="19"/>
      <c r="E3" s="19"/>
      <c r="F3" s="19"/>
      <c r="G3" s="19"/>
      <c r="H3" s="19"/>
      <c r="I3" s="19"/>
      <c r="J3" s="19"/>
      <c r="K3" s="19"/>
      <c r="L3" s="20"/>
      <c r="AT3" s="17" t="s">
        <v>88</v>
      </c>
    </row>
    <row r="4" spans="2:46" ht="24.95" customHeight="1">
      <c r="B4" s="20"/>
      <c r="D4" s="21" t="s">
        <v>122</v>
      </c>
      <c r="L4" s="20"/>
      <c r="M4" s="88" t="s">
        <v>10</v>
      </c>
      <c r="AT4" s="17" t="s">
        <v>4</v>
      </c>
    </row>
    <row r="5" spans="2:46" ht="6.95" customHeight="1">
      <c r="B5" s="20"/>
      <c r="L5" s="20"/>
    </row>
    <row r="6" spans="2:46" ht="12" customHeight="1">
      <c r="B6" s="20"/>
      <c r="D6" s="27" t="s">
        <v>16</v>
      </c>
      <c r="L6" s="20"/>
    </row>
    <row r="7" spans="2:46" ht="16.5" customHeight="1">
      <c r="B7" s="20"/>
      <c r="E7" s="236" t="str">
        <f>'Rekapitulace stavby'!K6</f>
        <v>Objekt E2 - Knihovna TUL</v>
      </c>
      <c r="F7" s="237"/>
      <c r="G7" s="237"/>
      <c r="H7" s="237"/>
      <c r="L7" s="20"/>
    </row>
    <row r="8" spans="2:46" s="1" customFormat="1" ht="12" customHeight="1">
      <c r="B8" s="32"/>
      <c r="D8" s="27" t="s">
        <v>123</v>
      </c>
      <c r="L8" s="32"/>
    </row>
    <row r="9" spans="2:46" s="1" customFormat="1" ht="16.5" customHeight="1">
      <c r="B9" s="32"/>
      <c r="E9" s="202" t="s">
        <v>7958</v>
      </c>
      <c r="F9" s="238"/>
      <c r="G9" s="238"/>
      <c r="H9" s="238"/>
      <c r="L9" s="32"/>
    </row>
    <row r="10" spans="2:46" s="1" customFormat="1" ht="11.25">
      <c r="B10" s="32"/>
      <c r="L10" s="32"/>
    </row>
    <row r="11" spans="2:46" s="1" customFormat="1" ht="12" customHeight="1">
      <c r="B11" s="32"/>
      <c r="D11" s="27" t="s">
        <v>18</v>
      </c>
      <c r="F11" s="25" t="s">
        <v>1</v>
      </c>
      <c r="I11" s="27" t="s">
        <v>19</v>
      </c>
      <c r="J11" s="25" t="s">
        <v>1</v>
      </c>
      <c r="L11" s="32"/>
    </row>
    <row r="12" spans="2:46" s="1" customFormat="1" ht="12" customHeight="1">
      <c r="B12" s="32"/>
      <c r="D12" s="27" t="s">
        <v>20</v>
      </c>
      <c r="F12" s="25" t="s">
        <v>21</v>
      </c>
      <c r="I12" s="27" t="s">
        <v>22</v>
      </c>
      <c r="J12" s="52" t="str">
        <f>'Rekapitulace stavby'!AN8</f>
        <v>20. 11. 2025</v>
      </c>
      <c r="L12" s="32"/>
    </row>
    <row r="13" spans="2:46" s="1" customFormat="1" ht="10.9" customHeight="1">
      <c r="B13" s="32"/>
      <c r="L13" s="32"/>
    </row>
    <row r="14" spans="2:46" s="1" customFormat="1" ht="12" customHeight="1">
      <c r="B14" s="32"/>
      <c r="D14" s="27" t="s">
        <v>24</v>
      </c>
      <c r="I14" s="27" t="s">
        <v>25</v>
      </c>
      <c r="J14" s="25" t="s">
        <v>1</v>
      </c>
      <c r="L14" s="32"/>
    </row>
    <row r="15" spans="2:46" s="1" customFormat="1" ht="18" customHeight="1">
      <c r="B15" s="32"/>
      <c r="E15" s="25" t="s">
        <v>26</v>
      </c>
      <c r="I15" s="27" t="s">
        <v>27</v>
      </c>
      <c r="J15" s="25" t="s">
        <v>1</v>
      </c>
      <c r="L15" s="32"/>
    </row>
    <row r="16" spans="2:46" s="1" customFormat="1" ht="6.95" customHeight="1">
      <c r="B16" s="32"/>
      <c r="L16" s="32"/>
    </row>
    <row r="17" spans="2:12" s="1" customFormat="1" ht="12" customHeight="1">
      <c r="B17" s="32"/>
      <c r="D17" s="27" t="s">
        <v>28</v>
      </c>
      <c r="I17" s="27" t="s">
        <v>25</v>
      </c>
      <c r="J17" s="28" t="str">
        <f>'Rekapitulace stavby'!AN13</f>
        <v>Vyplň údaj</v>
      </c>
      <c r="L17" s="32"/>
    </row>
    <row r="18" spans="2:12" s="1" customFormat="1" ht="18" customHeight="1">
      <c r="B18" s="32"/>
      <c r="E18" s="239" t="str">
        <f>'Rekapitulace stavby'!E14</f>
        <v>Vyplň údaj</v>
      </c>
      <c r="F18" s="208"/>
      <c r="G18" s="208"/>
      <c r="H18" s="208"/>
      <c r="I18" s="27" t="s">
        <v>27</v>
      </c>
      <c r="J18" s="28" t="str">
        <f>'Rekapitulace stavby'!AN14</f>
        <v>Vyplň údaj</v>
      </c>
      <c r="L18" s="32"/>
    </row>
    <row r="19" spans="2:12" s="1" customFormat="1" ht="6.95" customHeight="1">
      <c r="B19" s="32"/>
      <c r="L19" s="32"/>
    </row>
    <row r="20" spans="2:12" s="1" customFormat="1" ht="12" customHeight="1">
      <c r="B20" s="32"/>
      <c r="D20" s="27" t="s">
        <v>30</v>
      </c>
      <c r="I20" s="27" t="s">
        <v>25</v>
      </c>
      <c r="J20" s="25" t="s">
        <v>31</v>
      </c>
      <c r="L20" s="32"/>
    </row>
    <row r="21" spans="2:12" s="1" customFormat="1" ht="18" customHeight="1">
      <c r="B21" s="32"/>
      <c r="E21" s="25" t="s">
        <v>32</v>
      </c>
      <c r="I21" s="27" t="s">
        <v>27</v>
      </c>
      <c r="J21" s="25" t="s">
        <v>1</v>
      </c>
      <c r="L21" s="32"/>
    </row>
    <row r="22" spans="2:12" s="1" customFormat="1" ht="6.95" customHeight="1">
      <c r="B22" s="32"/>
      <c r="L22" s="32"/>
    </row>
    <row r="23" spans="2:12" s="1" customFormat="1" ht="12" customHeight="1">
      <c r="B23" s="32"/>
      <c r="D23" s="27" t="s">
        <v>34</v>
      </c>
      <c r="I23" s="27" t="s">
        <v>25</v>
      </c>
      <c r="J23" s="25" t="str">
        <f>IF('Rekapitulace stavby'!AN19="","",'Rekapitulace stavby'!AN19)</f>
        <v/>
      </c>
      <c r="L23" s="32"/>
    </row>
    <row r="24" spans="2:12" s="1" customFormat="1" ht="18" customHeight="1">
      <c r="B24" s="32"/>
      <c r="E24" s="25" t="str">
        <f>IF('Rekapitulace stavby'!E20="","",'Rekapitulace stavby'!E20)</f>
        <v xml:space="preserve"> </v>
      </c>
      <c r="I24" s="27" t="s">
        <v>27</v>
      </c>
      <c r="J24" s="25" t="str">
        <f>IF('Rekapitulace stavby'!AN20="","",'Rekapitulace stavby'!AN20)</f>
        <v/>
      </c>
      <c r="L24" s="32"/>
    </row>
    <row r="25" spans="2:12" s="1" customFormat="1" ht="6.95" customHeight="1">
      <c r="B25" s="32"/>
      <c r="L25" s="32"/>
    </row>
    <row r="26" spans="2:12" s="1" customFormat="1" ht="12" customHeight="1">
      <c r="B26" s="32"/>
      <c r="D26" s="27" t="s">
        <v>36</v>
      </c>
      <c r="L26" s="32"/>
    </row>
    <row r="27" spans="2:12" s="7" customFormat="1" ht="16.5" customHeight="1">
      <c r="B27" s="89"/>
      <c r="E27" s="213" t="s">
        <v>1</v>
      </c>
      <c r="F27" s="213"/>
      <c r="G27" s="213"/>
      <c r="H27" s="213"/>
      <c r="L27" s="89"/>
    </row>
    <row r="28" spans="2:12" s="1" customFormat="1" ht="6.95" customHeight="1">
      <c r="B28" s="32"/>
      <c r="L28" s="32"/>
    </row>
    <row r="29" spans="2:12" s="1" customFormat="1" ht="6.95" customHeight="1">
      <c r="B29" s="32"/>
      <c r="D29" s="53"/>
      <c r="E29" s="53"/>
      <c r="F29" s="53"/>
      <c r="G29" s="53"/>
      <c r="H29" s="53"/>
      <c r="I29" s="53"/>
      <c r="J29" s="53"/>
      <c r="K29" s="53"/>
      <c r="L29" s="32"/>
    </row>
    <row r="30" spans="2:12" s="1" customFormat="1" ht="25.35" customHeight="1">
      <c r="B30" s="32"/>
      <c r="D30" s="90" t="s">
        <v>38</v>
      </c>
      <c r="J30" s="66">
        <f>ROUND(J117, 2)</f>
        <v>0</v>
      </c>
      <c r="L30" s="32"/>
    </row>
    <row r="31" spans="2:12" s="1" customFormat="1" ht="6.95" customHeight="1">
      <c r="B31" s="32"/>
      <c r="D31" s="53"/>
      <c r="E31" s="53"/>
      <c r="F31" s="53"/>
      <c r="G31" s="53"/>
      <c r="H31" s="53"/>
      <c r="I31" s="53"/>
      <c r="J31" s="53"/>
      <c r="K31" s="53"/>
      <c r="L31" s="32"/>
    </row>
    <row r="32" spans="2:12" s="1" customFormat="1" ht="14.45" customHeight="1">
      <c r="B32" s="32"/>
      <c r="F32" s="35" t="s">
        <v>40</v>
      </c>
      <c r="I32" s="35" t="s">
        <v>39</v>
      </c>
      <c r="J32" s="35" t="s">
        <v>41</v>
      </c>
      <c r="L32" s="32"/>
    </row>
    <row r="33" spans="2:12" s="1" customFormat="1" ht="14.45" customHeight="1">
      <c r="B33" s="32"/>
      <c r="D33" s="55" t="s">
        <v>42</v>
      </c>
      <c r="E33" s="27" t="s">
        <v>43</v>
      </c>
      <c r="F33" s="91">
        <f>ROUND((SUM(BE117:BE124)),  2)</f>
        <v>0</v>
      </c>
      <c r="I33" s="92">
        <v>0.21</v>
      </c>
      <c r="J33" s="91">
        <f>ROUND(((SUM(BE117:BE124))*I33),  2)</f>
        <v>0</v>
      </c>
      <c r="L33" s="32"/>
    </row>
    <row r="34" spans="2:12" s="1" customFormat="1" ht="14.45" customHeight="1">
      <c r="B34" s="32"/>
      <c r="E34" s="27" t="s">
        <v>44</v>
      </c>
      <c r="F34" s="91">
        <f>ROUND((SUM(BF117:BF124)),  2)</f>
        <v>0</v>
      </c>
      <c r="I34" s="92">
        <v>0.12</v>
      </c>
      <c r="J34" s="91">
        <f>ROUND(((SUM(BF117:BF124))*I34),  2)</f>
        <v>0</v>
      </c>
      <c r="L34" s="32"/>
    </row>
    <row r="35" spans="2:12" s="1" customFormat="1" ht="14.45" hidden="1" customHeight="1">
      <c r="B35" s="32"/>
      <c r="E35" s="27" t="s">
        <v>45</v>
      </c>
      <c r="F35" s="91">
        <f>ROUND((SUM(BG117:BG124)),  2)</f>
        <v>0</v>
      </c>
      <c r="I35" s="92">
        <v>0.21</v>
      </c>
      <c r="J35" s="91">
        <f>0</f>
        <v>0</v>
      </c>
      <c r="L35" s="32"/>
    </row>
    <row r="36" spans="2:12" s="1" customFormat="1" ht="14.45" hidden="1" customHeight="1">
      <c r="B36" s="32"/>
      <c r="E36" s="27" t="s">
        <v>46</v>
      </c>
      <c r="F36" s="91">
        <f>ROUND((SUM(BH117:BH124)),  2)</f>
        <v>0</v>
      </c>
      <c r="I36" s="92">
        <v>0.12</v>
      </c>
      <c r="J36" s="91">
        <f>0</f>
        <v>0</v>
      </c>
      <c r="L36" s="32"/>
    </row>
    <row r="37" spans="2:12" s="1" customFormat="1" ht="14.45" hidden="1" customHeight="1">
      <c r="B37" s="32"/>
      <c r="E37" s="27" t="s">
        <v>47</v>
      </c>
      <c r="F37" s="91">
        <f>ROUND((SUM(BI117:BI124)),  2)</f>
        <v>0</v>
      </c>
      <c r="I37" s="92">
        <v>0</v>
      </c>
      <c r="J37" s="91">
        <f>0</f>
        <v>0</v>
      </c>
      <c r="L37" s="32"/>
    </row>
    <row r="38" spans="2:12" s="1" customFormat="1" ht="6.95" customHeight="1">
      <c r="B38" s="32"/>
      <c r="L38" s="32"/>
    </row>
    <row r="39" spans="2:12" s="1" customFormat="1" ht="25.35" customHeight="1">
      <c r="B39" s="32"/>
      <c r="C39" s="93"/>
      <c r="D39" s="94" t="s">
        <v>48</v>
      </c>
      <c r="E39" s="57"/>
      <c r="F39" s="57"/>
      <c r="G39" s="95" t="s">
        <v>49</v>
      </c>
      <c r="H39" s="96" t="s">
        <v>50</v>
      </c>
      <c r="I39" s="57"/>
      <c r="J39" s="97">
        <f>SUM(J30:J37)</f>
        <v>0</v>
      </c>
      <c r="K39" s="98"/>
      <c r="L39" s="32"/>
    </row>
    <row r="40" spans="2:12" s="1" customFormat="1" ht="14.45" customHeight="1">
      <c r="B40" s="32"/>
      <c r="L40" s="32"/>
    </row>
    <row r="41" spans="2:12" ht="14.45" customHeight="1">
      <c r="B41" s="20"/>
      <c r="L41" s="20"/>
    </row>
    <row r="42" spans="2:12" ht="14.45" customHeight="1">
      <c r="B42" s="20"/>
      <c r="L42" s="20"/>
    </row>
    <row r="43" spans="2:12" ht="14.45" customHeight="1">
      <c r="B43" s="20"/>
      <c r="L43" s="20"/>
    </row>
    <row r="44" spans="2:12" ht="14.45" customHeight="1">
      <c r="B44" s="20"/>
      <c r="L44" s="20"/>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32"/>
      <c r="D50" s="41" t="s">
        <v>51</v>
      </c>
      <c r="E50" s="42"/>
      <c r="F50" s="42"/>
      <c r="G50" s="41" t="s">
        <v>52</v>
      </c>
      <c r="H50" s="42"/>
      <c r="I50" s="42"/>
      <c r="J50" s="42"/>
      <c r="K50" s="42"/>
      <c r="L50" s="32"/>
    </row>
    <row r="51" spans="2:12" ht="11.25">
      <c r="B51" s="20"/>
      <c r="L51" s="20"/>
    </row>
    <row r="52" spans="2:12" ht="11.25">
      <c r="B52" s="20"/>
      <c r="L52" s="20"/>
    </row>
    <row r="53" spans="2:12" ht="11.25">
      <c r="B53" s="20"/>
      <c r="L53" s="20"/>
    </row>
    <row r="54" spans="2:12" ht="11.25">
      <c r="B54" s="20"/>
      <c r="L54" s="20"/>
    </row>
    <row r="55" spans="2:12" ht="11.25">
      <c r="B55" s="20"/>
      <c r="L55" s="20"/>
    </row>
    <row r="56" spans="2:12" ht="11.25">
      <c r="B56" s="20"/>
      <c r="L56" s="20"/>
    </row>
    <row r="57" spans="2:12" ht="11.25">
      <c r="B57" s="20"/>
      <c r="L57" s="20"/>
    </row>
    <row r="58" spans="2:12" ht="11.25">
      <c r="B58" s="20"/>
      <c r="L58" s="20"/>
    </row>
    <row r="59" spans="2:12" ht="11.25">
      <c r="B59" s="20"/>
      <c r="L59" s="20"/>
    </row>
    <row r="60" spans="2:12" ht="11.25">
      <c r="B60" s="20"/>
      <c r="L60" s="20"/>
    </row>
    <row r="61" spans="2:12" s="1" customFormat="1" ht="12.75">
      <c r="B61" s="32"/>
      <c r="D61" s="43" t="s">
        <v>53</v>
      </c>
      <c r="E61" s="34"/>
      <c r="F61" s="99" t="s">
        <v>54</v>
      </c>
      <c r="G61" s="43" t="s">
        <v>53</v>
      </c>
      <c r="H61" s="34"/>
      <c r="I61" s="34"/>
      <c r="J61" s="100" t="s">
        <v>54</v>
      </c>
      <c r="K61" s="34"/>
      <c r="L61" s="32"/>
    </row>
    <row r="62" spans="2:12" ht="11.25">
      <c r="B62" s="20"/>
      <c r="L62" s="20"/>
    </row>
    <row r="63" spans="2:12" ht="11.25">
      <c r="B63" s="20"/>
      <c r="L63" s="20"/>
    </row>
    <row r="64" spans="2:12" ht="11.25">
      <c r="B64" s="20"/>
      <c r="L64" s="20"/>
    </row>
    <row r="65" spans="2:12" s="1" customFormat="1" ht="12.75">
      <c r="B65" s="32"/>
      <c r="D65" s="41" t="s">
        <v>55</v>
      </c>
      <c r="E65" s="42"/>
      <c r="F65" s="42"/>
      <c r="G65" s="41" t="s">
        <v>56</v>
      </c>
      <c r="H65" s="42"/>
      <c r="I65" s="42"/>
      <c r="J65" s="42"/>
      <c r="K65" s="42"/>
      <c r="L65" s="32"/>
    </row>
    <row r="66" spans="2:12" ht="11.25">
      <c r="B66" s="20"/>
      <c r="L66" s="20"/>
    </row>
    <row r="67" spans="2:12" ht="11.25">
      <c r="B67" s="20"/>
      <c r="L67" s="20"/>
    </row>
    <row r="68" spans="2:12" ht="11.25">
      <c r="B68" s="20"/>
      <c r="L68" s="20"/>
    </row>
    <row r="69" spans="2:12" ht="11.25">
      <c r="B69" s="20"/>
      <c r="L69" s="20"/>
    </row>
    <row r="70" spans="2:12" ht="11.25">
      <c r="B70" s="20"/>
      <c r="L70" s="20"/>
    </row>
    <row r="71" spans="2:12" ht="11.25">
      <c r="B71" s="20"/>
      <c r="L71" s="20"/>
    </row>
    <row r="72" spans="2:12" ht="11.25">
      <c r="B72" s="20"/>
      <c r="L72" s="20"/>
    </row>
    <row r="73" spans="2:12" ht="11.25">
      <c r="B73" s="20"/>
      <c r="L73" s="20"/>
    </row>
    <row r="74" spans="2:12" ht="11.25">
      <c r="B74" s="20"/>
      <c r="L74" s="20"/>
    </row>
    <row r="75" spans="2:12" ht="11.25">
      <c r="B75" s="20"/>
      <c r="L75" s="20"/>
    </row>
    <row r="76" spans="2:12" s="1" customFormat="1" ht="12.75">
      <c r="B76" s="32"/>
      <c r="D76" s="43" t="s">
        <v>53</v>
      </c>
      <c r="E76" s="34"/>
      <c r="F76" s="99" t="s">
        <v>54</v>
      </c>
      <c r="G76" s="43" t="s">
        <v>53</v>
      </c>
      <c r="H76" s="34"/>
      <c r="I76" s="34"/>
      <c r="J76" s="100" t="s">
        <v>54</v>
      </c>
      <c r="K76" s="34"/>
      <c r="L76" s="32"/>
    </row>
    <row r="77" spans="2:12" s="1" customFormat="1" ht="14.45" customHeight="1">
      <c r="B77" s="44"/>
      <c r="C77" s="45"/>
      <c r="D77" s="45"/>
      <c r="E77" s="45"/>
      <c r="F77" s="45"/>
      <c r="G77" s="45"/>
      <c r="H77" s="45"/>
      <c r="I77" s="45"/>
      <c r="J77" s="45"/>
      <c r="K77" s="45"/>
      <c r="L77" s="32"/>
    </row>
    <row r="81" spans="2:47" s="1" customFormat="1" ht="6.95" customHeight="1">
      <c r="B81" s="46"/>
      <c r="C81" s="47"/>
      <c r="D81" s="47"/>
      <c r="E81" s="47"/>
      <c r="F81" s="47"/>
      <c r="G81" s="47"/>
      <c r="H81" s="47"/>
      <c r="I81" s="47"/>
      <c r="J81" s="47"/>
      <c r="K81" s="47"/>
      <c r="L81" s="32"/>
    </row>
    <row r="82" spans="2:47" s="1" customFormat="1" ht="24.95" customHeight="1">
      <c r="B82" s="32"/>
      <c r="C82" s="21" t="s">
        <v>125</v>
      </c>
      <c r="L82" s="32"/>
    </row>
    <row r="83" spans="2:47" s="1" customFormat="1" ht="6.95" customHeight="1">
      <c r="B83" s="32"/>
      <c r="L83" s="32"/>
    </row>
    <row r="84" spans="2:47" s="1" customFormat="1" ht="12" customHeight="1">
      <c r="B84" s="32"/>
      <c r="C84" s="27" t="s">
        <v>16</v>
      </c>
      <c r="L84" s="32"/>
    </row>
    <row r="85" spans="2:47" s="1" customFormat="1" ht="16.5" customHeight="1">
      <c r="B85" s="32"/>
      <c r="E85" s="236" t="str">
        <f>E7</f>
        <v>Objekt E2 - Knihovna TUL</v>
      </c>
      <c r="F85" s="237"/>
      <c r="G85" s="237"/>
      <c r="H85" s="237"/>
      <c r="L85" s="32"/>
    </row>
    <row r="86" spans="2:47" s="1" customFormat="1" ht="12" customHeight="1">
      <c r="B86" s="32"/>
      <c r="C86" s="27" t="s">
        <v>123</v>
      </c>
      <c r="L86" s="32"/>
    </row>
    <row r="87" spans="2:47" s="1" customFormat="1" ht="16.5" customHeight="1">
      <c r="B87" s="32"/>
      <c r="E87" s="202" t="str">
        <f>E9</f>
        <v>ZOKT - ZOKT</v>
      </c>
      <c r="F87" s="238"/>
      <c r="G87" s="238"/>
      <c r="H87" s="238"/>
      <c r="L87" s="32"/>
    </row>
    <row r="88" spans="2:47" s="1" customFormat="1" ht="6.95" customHeight="1">
      <c r="B88" s="32"/>
      <c r="L88" s="32"/>
    </row>
    <row r="89" spans="2:47" s="1" customFormat="1" ht="12" customHeight="1">
      <c r="B89" s="32"/>
      <c r="C89" s="27" t="s">
        <v>20</v>
      </c>
      <c r="F89" s="25" t="str">
        <f>F12</f>
        <v>Liberec</v>
      </c>
      <c r="I89" s="27" t="s">
        <v>22</v>
      </c>
      <c r="J89" s="52" t="str">
        <f>IF(J12="","",J12)</f>
        <v>20. 11. 2025</v>
      </c>
      <c r="L89" s="32"/>
    </row>
    <row r="90" spans="2:47" s="1" customFormat="1" ht="6.95" customHeight="1">
      <c r="B90" s="32"/>
      <c r="L90" s="32"/>
    </row>
    <row r="91" spans="2:47" s="1" customFormat="1" ht="15.2" customHeight="1">
      <c r="B91" s="32"/>
      <c r="C91" s="27" t="s">
        <v>24</v>
      </c>
      <c r="F91" s="25" t="str">
        <f>E15</f>
        <v xml:space="preserve">TUL Studentská 1402/2, Liberec </v>
      </c>
      <c r="I91" s="27" t="s">
        <v>30</v>
      </c>
      <c r="J91" s="30" t="str">
        <f>E21</f>
        <v>AKIA</v>
      </c>
      <c r="L91" s="32"/>
    </row>
    <row r="92" spans="2:47" s="1" customFormat="1" ht="15.2" customHeight="1">
      <c r="B92" s="32"/>
      <c r="C92" s="27" t="s">
        <v>28</v>
      </c>
      <c r="F92" s="25" t="str">
        <f>IF(E18="","",E18)</f>
        <v>Vyplň údaj</v>
      </c>
      <c r="I92" s="27" t="s">
        <v>34</v>
      </c>
      <c r="J92" s="30" t="str">
        <f>E24</f>
        <v xml:space="preserve"> </v>
      </c>
      <c r="L92" s="32"/>
    </row>
    <row r="93" spans="2:47" s="1" customFormat="1" ht="10.35" customHeight="1">
      <c r="B93" s="32"/>
      <c r="L93" s="32"/>
    </row>
    <row r="94" spans="2:47" s="1" customFormat="1" ht="29.25" customHeight="1">
      <c r="B94" s="32"/>
      <c r="C94" s="101" t="s">
        <v>126</v>
      </c>
      <c r="D94" s="93"/>
      <c r="E94" s="93"/>
      <c r="F94" s="93"/>
      <c r="G94" s="93"/>
      <c r="H94" s="93"/>
      <c r="I94" s="93"/>
      <c r="J94" s="102" t="s">
        <v>127</v>
      </c>
      <c r="K94" s="93"/>
      <c r="L94" s="32"/>
    </row>
    <row r="95" spans="2:47" s="1" customFormat="1" ht="10.35" customHeight="1">
      <c r="B95" s="32"/>
      <c r="L95" s="32"/>
    </row>
    <row r="96" spans="2:47" s="1" customFormat="1" ht="22.9" customHeight="1">
      <c r="B96" s="32"/>
      <c r="C96" s="103" t="s">
        <v>128</v>
      </c>
      <c r="J96" s="66">
        <f>J117</f>
        <v>0</v>
      </c>
      <c r="L96" s="32"/>
      <c r="AU96" s="17" t="s">
        <v>129</v>
      </c>
    </row>
    <row r="97" spans="2:12" s="8" customFormat="1" ht="24.95" customHeight="1">
      <c r="B97" s="104"/>
      <c r="D97" s="105" t="s">
        <v>4706</v>
      </c>
      <c r="E97" s="106"/>
      <c r="F97" s="106"/>
      <c r="G97" s="106"/>
      <c r="H97" s="106"/>
      <c r="I97" s="106"/>
      <c r="J97" s="107">
        <f>J118</f>
        <v>0</v>
      </c>
      <c r="L97" s="104"/>
    </row>
    <row r="98" spans="2:12" s="1" customFormat="1" ht="21.75" customHeight="1">
      <c r="B98" s="32"/>
      <c r="L98" s="32"/>
    </row>
    <row r="99" spans="2:12" s="1" customFormat="1" ht="6.95" customHeight="1">
      <c r="B99" s="44"/>
      <c r="C99" s="45"/>
      <c r="D99" s="45"/>
      <c r="E99" s="45"/>
      <c r="F99" s="45"/>
      <c r="G99" s="45"/>
      <c r="H99" s="45"/>
      <c r="I99" s="45"/>
      <c r="J99" s="45"/>
      <c r="K99" s="45"/>
      <c r="L99" s="32"/>
    </row>
    <row r="103" spans="2:12" s="1" customFormat="1" ht="6.95" customHeight="1">
      <c r="B103" s="46"/>
      <c r="C103" s="47"/>
      <c r="D103" s="47"/>
      <c r="E103" s="47"/>
      <c r="F103" s="47"/>
      <c r="G103" s="47"/>
      <c r="H103" s="47"/>
      <c r="I103" s="47"/>
      <c r="J103" s="47"/>
      <c r="K103" s="47"/>
      <c r="L103" s="32"/>
    </row>
    <row r="104" spans="2:12" s="1" customFormat="1" ht="24.95" customHeight="1">
      <c r="B104" s="32"/>
      <c r="C104" s="21" t="s">
        <v>161</v>
      </c>
      <c r="L104" s="32"/>
    </row>
    <row r="105" spans="2:12" s="1" customFormat="1" ht="6.95" customHeight="1">
      <c r="B105" s="32"/>
      <c r="L105" s="32"/>
    </row>
    <row r="106" spans="2:12" s="1" customFormat="1" ht="12" customHeight="1">
      <c r="B106" s="32"/>
      <c r="C106" s="27" t="s">
        <v>16</v>
      </c>
      <c r="L106" s="32"/>
    </row>
    <row r="107" spans="2:12" s="1" customFormat="1" ht="16.5" customHeight="1">
      <c r="B107" s="32"/>
      <c r="E107" s="236" t="str">
        <f>E7</f>
        <v>Objekt E2 - Knihovna TUL</v>
      </c>
      <c r="F107" s="237"/>
      <c r="G107" s="237"/>
      <c r="H107" s="237"/>
      <c r="L107" s="32"/>
    </row>
    <row r="108" spans="2:12" s="1" customFormat="1" ht="12" customHeight="1">
      <c r="B108" s="32"/>
      <c r="C108" s="27" t="s">
        <v>123</v>
      </c>
      <c r="L108" s="32"/>
    </row>
    <row r="109" spans="2:12" s="1" customFormat="1" ht="16.5" customHeight="1">
      <c r="B109" s="32"/>
      <c r="E109" s="202" t="str">
        <f>E9</f>
        <v>ZOKT - ZOKT</v>
      </c>
      <c r="F109" s="238"/>
      <c r="G109" s="238"/>
      <c r="H109" s="238"/>
      <c r="L109" s="32"/>
    </row>
    <row r="110" spans="2:12" s="1" customFormat="1" ht="6.95" customHeight="1">
      <c r="B110" s="32"/>
      <c r="L110" s="32"/>
    </row>
    <row r="111" spans="2:12" s="1" customFormat="1" ht="12" customHeight="1">
      <c r="B111" s="32"/>
      <c r="C111" s="27" t="s">
        <v>20</v>
      </c>
      <c r="F111" s="25" t="str">
        <f>F12</f>
        <v>Liberec</v>
      </c>
      <c r="I111" s="27" t="s">
        <v>22</v>
      </c>
      <c r="J111" s="52" t="str">
        <f>IF(J12="","",J12)</f>
        <v>20. 11. 2025</v>
      </c>
      <c r="L111" s="32"/>
    </row>
    <row r="112" spans="2:12" s="1" customFormat="1" ht="6.95" customHeight="1">
      <c r="B112" s="32"/>
      <c r="L112" s="32"/>
    </row>
    <row r="113" spans="2:65" s="1" customFormat="1" ht="15.2" customHeight="1">
      <c r="B113" s="32"/>
      <c r="C113" s="27" t="s">
        <v>24</v>
      </c>
      <c r="F113" s="25" t="str">
        <f>E15</f>
        <v xml:space="preserve">TUL Studentská 1402/2, Liberec </v>
      </c>
      <c r="I113" s="27" t="s">
        <v>30</v>
      </c>
      <c r="J113" s="30" t="str">
        <f>E21</f>
        <v>AKIA</v>
      </c>
      <c r="L113" s="32"/>
    </row>
    <row r="114" spans="2:65" s="1" customFormat="1" ht="15.2" customHeight="1">
      <c r="B114" s="32"/>
      <c r="C114" s="27" t="s">
        <v>28</v>
      </c>
      <c r="F114" s="25" t="str">
        <f>IF(E18="","",E18)</f>
        <v>Vyplň údaj</v>
      </c>
      <c r="I114" s="27" t="s">
        <v>34</v>
      </c>
      <c r="J114" s="30" t="str">
        <f>E24</f>
        <v xml:space="preserve"> </v>
      </c>
      <c r="L114" s="32"/>
    </row>
    <row r="115" spans="2:65" s="1" customFormat="1" ht="10.35" customHeight="1">
      <c r="B115" s="32"/>
      <c r="L115" s="32"/>
    </row>
    <row r="116" spans="2:65" s="10" customFormat="1" ht="29.25" customHeight="1">
      <c r="B116" s="112"/>
      <c r="C116" s="113" t="s">
        <v>162</v>
      </c>
      <c r="D116" s="114" t="s">
        <v>63</v>
      </c>
      <c r="E116" s="114" t="s">
        <v>59</v>
      </c>
      <c r="F116" s="114" t="s">
        <v>60</v>
      </c>
      <c r="G116" s="114" t="s">
        <v>163</v>
      </c>
      <c r="H116" s="114" t="s">
        <v>164</v>
      </c>
      <c r="I116" s="114" t="s">
        <v>165</v>
      </c>
      <c r="J116" s="114" t="s">
        <v>127</v>
      </c>
      <c r="K116" s="115" t="s">
        <v>166</v>
      </c>
      <c r="L116" s="112"/>
      <c r="M116" s="59" t="s">
        <v>1</v>
      </c>
      <c r="N116" s="60" t="s">
        <v>42</v>
      </c>
      <c r="O116" s="60" t="s">
        <v>167</v>
      </c>
      <c r="P116" s="60" t="s">
        <v>168</v>
      </c>
      <c r="Q116" s="60" t="s">
        <v>169</v>
      </c>
      <c r="R116" s="60" t="s">
        <v>170</v>
      </c>
      <c r="S116" s="60" t="s">
        <v>171</v>
      </c>
      <c r="T116" s="61" t="s">
        <v>172</v>
      </c>
    </row>
    <row r="117" spans="2:65" s="1" customFormat="1" ht="22.9" customHeight="1">
      <c r="B117" s="32"/>
      <c r="C117" s="64" t="s">
        <v>173</v>
      </c>
      <c r="J117" s="116">
        <f>BK117</f>
        <v>0</v>
      </c>
      <c r="L117" s="32"/>
      <c r="M117" s="62"/>
      <c r="N117" s="53"/>
      <c r="O117" s="53"/>
      <c r="P117" s="117">
        <f>P118</f>
        <v>0</v>
      </c>
      <c r="Q117" s="53"/>
      <c r="R117" s="117">
        <f>R118</f>
        <v>0</v>
      </c>
      <c r="S117" s="53"/>
      <c r="T117" s="118">
        <f>T118</f>
        <v>0</v>
      </c>
      <c r="AT117" s="17" t="s">
        <v>77</v>
      </c>
      <c r="AU117" s="17" t="s">
        <v>129</v>
      </c>
      <c r="BK117" s="119">
        <f>BK118</f>
        <v>0</v>
      </c>
    </row>
    <row r="118" spans="2:65" s="11" customFormat="1" ht="25.9" customHeight="1">
      <c r="B118" s="120"/>
      <c r="D118" s="121" t="s">
        <v>77</v>
      </c>
      <c r="E118" s="122" t="s">
        <v>1972</v>
      </c>
      <c r="F118" s="122" t="s">
        <v>4958</v>
      </c>
      <c r="I118" s="123"/>
      <c r="J118" s="124">
        <f>BK118</f>
        <v>0</v>
      </c>
      <c r="L118" s="120"/>
      <c r="M118" s="125"/>
      <c r="P118" s="126">
        <f>SUM(P119:P124)</f>
        <v>0</v>
      </c>
      <c r="R118" s="126">
        <f>SUM(R119:R124)</f>
        <v>0</v>
      </c>
      <c r="T118" s="127">
        <f>SUM(T119:T124)</f>
        <v>0</v>
      </c>
      <c r="AR118" s="121" t="s">
        <v>88</v>
      </c>
      <c r="AT118" s="128" t="s">
        <v>77</v>
      </c>
      <c r="AU118" s="128" t="s">
        <v>78</v>
      </c>
      <c r="AY118" s="121" t="s">
        <v>176</v>
      </c>
      <c r="BK118" s="129">
        <f>SUM(BK119:BK124)</f>
        <v>0</v>
      </c>
    </row>
    <row r="119" spans="2:65" s="1" customFormat="1" ht="55.5" customHeight="1">
      <c r="B119" s="32"/>
      <c r="C119" s="132" t="s">
        <v>86</v>
      </c>
      <c r="D119" s="132" t="s">
        <v>178</v>
      </c>
      <c r="E119" s="133" t="s">
        <v>7959</v>
      </c>
      <c r="F119" s="134" t="s">
        <v>7960</v>
      </c>
      <c r="G119" s="135" t="s">
        <v>4983</v>
      </c>
      <c r="H119" s="136">
        <v>6</v>
      </c>
      <c r="I119" s="137"/>
      <c r="J119" s="138">
        <f>ROUND(I119*H119,2)</f>
        <v>0</v>
      </c>
      <c r="K119" s="134" t="s">
        <v>1</v>
      </c>
      <c r="L119" s="32"/>
      <c r="M119" s="139" t="s">
        <v>1</v>
      </c>
      <c r="N119" s="140" t="s">
        <v>43</v>
      </c>
      <c r="P119" s="141">
        <f>O119*H119</f>
        <v>0</v>
      </c>
      <c r="Q119" s="141">
        <v>0</v>
      </c>
      <c r="R119" s="141">
        <f>Q119*H119</f>
        <v>0</v>
      </c>
      <c r="S119" s="141">
        <v>0</v>
      </c>
      <c r="T119" s="142">
        <f>S119*H119</f>
        <v>0</v>
      </c>
      <c r="AR119" s="143" t="s">
        <v>183</v>
      </c>
      <c r="AT119" s="143" t="s">
        <v>178</v>
      </c>
      <c r="AU119" s="143" t="s">
        <v>86</v>
      </c>
      <c r="AY119" s="17" t="s">
        <v>176</v>
      </c>
      <c r="BE119" s="144">
        <f>IF(N119="základní",J119,0)</f>
        <v>0</v>
      </c>
      <c r="BF119" s="144">
        <f>IF(N119="snížená",J119,0)</f>
        <v>0</v>
      </c>
      <c r="BG119" s="144">
        <f>IF(N119="zákl. přenesená",J119,0)</f>
        <v>0</v>
      </c>
      <c r="BH119" s="144">
        <f>IF(N119="sníž. přenesená",J119,0)</f>
        <v>0</v>
      </c>
      <c r="BI119" s="144">
        <f>IF(N119="nulová",J119,0)</f>
        <v>0</v>
      </c>
      <c r="BJ119" s="17" t="s">
        <v>86</v>
      </c>
      <c r="BK119" s="144">
        <f>ROUND(I119*H119,2)</f>
        <v>0</v>
      </c>
      <c r="BL119" s="17" t="s">
        <v>183</v>
      </c>
      <c r="BM119" s="143" t="s">
        <v>88</v>
      </c>
    </row>
    <row r="120" spans="2:65" s="1" customFormat="1" ht="19.5">
      <c r="B120" s="32"/>
      <c r="D120" s="146" t="s">
        <v>234</v>
      </c>
      <c r="F120" s="173" t="s">
        <v>7961</v>
      </c>
      <c r="I120" s="174"/>
      <c r="L120" s="32"/>
      <c r="M120" s="175"/>
      <c r="T120" s="56"/>
      <c r="AT120" s="17" t="s">
        <v>234</v>
      </c>
      <c r="AU120" s="17" t="s">
        <v>86</v>
      </c>
    </row>
    <row r="121" spans="2:65" s="1" customFormat="1" ht="16.5" customHeight="1">
      <c r="B121" s="32"/>
      <c r="C121" s="132" t="s">
        <v>88</v>
      </c>
      <c r="D121" s="132" t="s">
        <v>178</v>
      </c>
      <c r="E121" s="133" t="s">
        <v>7962</v>
      </c>
      <c r="F121" s="134" t="s">
        <v>7963</v>
      </c>
      <c r="G121" s="135" t="s">
        <v>4983</v>
      </c>
      <c r="H121" s="136">
        <v>6</v>
      </c>
      <c r="I121" s="137"/>
      <c r="J121" s="138">
        <f>ROUND(I121*H121,2)</f>
        <v>0</v>
      </c>
      <c r="K121" s="134" t="s">
        <v>1</v>
      </c>
      <c r="L121" s="32"/>
      <c r="M121" s="139" t="s">
        <v>1</v>
      </c>
      <c r="N121" s="140" t="s">
        <v>43</v>
      </c>
      <c r="P121" s="141">
        <f>O121*H121</f>
        <v>0</v>
      </c>
      <c r="Q121" s="141">
        <v>0</v>
      </c>
      <c r="R121" s="141">
        <f>Q121*H121</f>
        <v>0</v>
      </c>
      <c r="S121" s="141">
        <v>0</v>
      </c>
      <c r="T121" s="142">
        <f>S121*H121</f>
        <v>0</v>
      </c>
      <c r="AR121" s="143" t="s">
        <v>183</v>
      </c>
      <c r="AT121" s="143" t="s">
        <v>178</v>
      </c>
      <c r="AU121" s="143" t="s">
        <v>86</v>
      </c>
      <c r="AY121" s="17" t="s">
        <v>176</v>
      </c>
      <c r="BE121" s="144">
        <f>IF(N121="základní",J121,0)</f>
        <v>0</v>
      </c>
      <c r="BF121" s="144">
        <f>IF(N121="snížená",J121,0)</f>
        <v>0</v>
      </c>
      <c r="BG121" s="144">
        <f>IF(N121="zákl. přenesená",J121,0)</f>
        <v>0</v>
      </c>
      <c r="BH121" s="144">
        <f>IF(N121="sníž. přenesená",J121,0)</f>
        <v>0</v>
      </c>
      <c r="BI121" s="144">
        <f>IF(N121="nulová",J121,0)</f>
        <v>0</v>
      </c>
      <c r="BJ121" s="17" t="s">
        <v>86</v>
      </c>
      <c r="BK121" s="144">
        <f>ROUND(I121*H121,2)</f>
        <v>0</v>
      </c>
      <c r="BL121" s="17" t="s">
        <v>183</v>
      </c>
      <c r="BM121" s="143" t="s">
        <v>183</v>
      </c>
    </row>
    <row r="122" spans="2:65" s="1" customFormat="1" ht="24.2" customHeight="1">
      <c r="B122" s="32"/>
      <c r="C122" s="132" t="s">
        <v>193</v>
      </c>
      <c r="D122" s="132" t="s">
        <v>178</v>
      </c>
      <c r="E122" s="133" t="s">
        <v>7964</v>
      </c>
      <c r="F122" s="134" t="s">
        <v>7965</v>
      </c>
      <c r="G122" s="135" t="s">
        <v>4983</v>
      </c>
      <c r="H122" s="136">
        <v>1</v>
      </c>
      <c r="I122" s="137"/>
      <c r="J122" s="138">
        <f>ROUND(I122*H122,2)</f>
        <v>0</v>
      </c>
      <c r="K122" s="134" t="s">
        <v>1</v>
      </c>
      <c r="L122" s="32"/>
      <c r="M122" s="139" t="s">
        <v>1</v>
      </c>
      <c r="N122" s="140" t="s">
        <v>43</v>
      </c>
      <c r="P122" s="141">
        <f>O122*H122</f>
        <v>0</v>
      </c>
      <c r="Q122" s="141">
        <v>0</v>
      </c>
      <c r="R122" s="141">
        <f>Q122*H122</f>
        <v>0</v>
      </c>
      <c r="S122" s="141">
        <v>0</v>
      </c>
      <c r="T122" s="142">
        <f>S122*H122</f>
        <v>0</v>
      </c>
      <c r="AR122" s="143" t="s">
        <v>183</v>
      </c>
      <c r="AT122" s="143" t="s">
        <v>178</v>
      </c>
      <c r="AU122" s="143" t="s">
        <v>86</v>
      </c>
      <c r="AY122" s="17" t="s">
        <v>176</v>
      </c>
      <c r="BE122" s="144">
        <f>IF(N122="základní",J122,0)</f>
        <v>0</v>
      </c>
      <c r="BF122" s="144">
        <f>IF(N122="snížená",J122,0)</f>
        <v>0</v>
      </c>
      <c r="BG122" s="144">
        <f>IF(N122="zákl. přenesená",J122,0)</f>
        <v>0</v>
      </c>
      <c r="BH122" s="144">
        <f>IF(N122="sníž. přenesená",J122,0)</f>
        <v>0</v>
      </c>
      <c r="BI122" s="144">
        <f>IF(N122="nulová",J122,0)</f>
        <v>0</v>
      </c>
      <c r="BJ122" s="17" t="s">
        <v>86</v>
      </c>
      <c r="BK122" s="144">
        <f>ROUND(I122*H122,2)</f>
        <v>0</v>
      </c>
      <c r="BL122" s="17" t="s">
        <v>183</v>
      </c>
      <c r="BM122" s="143" t="s">
        <v>230</v>
      </c>
    </row>
    <row r="123" spans="2:65" s="1" customFormat="1" ht="16.5" customHeight="1">
      <c r="B123" s="32"/>
      <c r="C123" s="132" t="s">
        <v>183</v>
      </c>
      <c r="D123" s="132" t="s">
        <v>178</v>
      </c>
      <c r="E123" s="133" t="s">
        <v>7966</v>
      </c>
      <c r="F123" s="134" t="s">
        <v>7967</v>
      </c>
      <c r="G123" s="135" t="s">
        <v>5031</v>
      </c>
      <c r="H123" s="136">
        <v>1</v>
      </c>
      <c r="I123" s="137"/>
      <c r="J123" s="138">
        <f>ROUND(I123*H123,2)</f>
        <v>0</v>
      </c>
      <c r="K123" s="134" t="s">
        <v>1</v>
      </c>
      <c r="L123" s="32"/>
      <c r="M123" s="139" t="s">
        <v>1</v>
      </c>
      <c r="N123" s="140" t="s">
        <v>43</v>
      </c>
      <c r="P123" s="141">
        <f>O123*H123</f>
        <v>0</v>
      </c>
      <c r="Q123" s="141">
        <v>0</v>
      </c>
      <c r="R123" s="141">
        <f>Q123*H123</f>
        <v>0</v>
      </c>
      <c r="S123" s="141">
        <v>0</v>
      </c>
      <c r="T123" s="142">
        <f>S123*H123</f>
        <v>0</v>
      </c>
      <c r="AR123" s="143" t="s">
        <v>183</v>
      </c>
      <c r="AT123" s="143" t="s">
        <v>178</v>
      </c>
      <c r="AU123" s="143" t="s">
        <v>86</v>
      </c>
      <c r="AY123" s="17" t="s">
        <v>176</v>
      </c>
      <c r="BE123" s="144">
        <f>IF(N123="základní",J123,0)</f>
        <v>0</v>
      </c>
      <c r="BF123" s="144">
        <f>IF(N123="snížená",J123,0)</f>
        <v>0</v>
      </c>
      <c r="BG123" s="144">
        <f>IF(N123="zákl. přenesená",J123,0)</f>
        <v>0</v>
      </c>
      <c r="BH123" s="144">
        <f>IF(N123="sníž. přenesená",J123,0)</f>
        <v>0</v>
      </c>
      <c r="BI123" s="144">
        <f>IF(N123="nulová",J123,0)</f>
        <v>0</v>
      </c>
      <c r="BJ123" s="17" t="s">
        <v>86</v>
      </c>
      <c r="BK123" s="144">
        <f>ROUND(I123*H123,2)</f>
        <v>0</v>
      </c>
      <c r="BL123" s="17" t="s">
        <v>183</v>
      </c>
      <c r="BM123" s="143" t="s">
        <v>269</v>
      </c>
    </row>
    <row r="124" spans="2:65" s="1" customFormat="1" ht="16.5" customHeight="1">
      <c r="B124" s="32"/>
      <c r="C124" s="132" t="s">
        <v>204</v>
      </c>
      <c r="D124" s="132" t="s">
        <v>178</v>
      </c>
      <c r="E124" s="133" t="s">
        <v>7968</v>
      </c>
      <c r="F124" s="134" t="s">
        <v>7969</v>
      </c>
      <c r="G124" s="135" t="s">
        <v>5031</v>
      </c>
      <c r="H124" s="136">
        <v>1</v>
      </c>
      <c r="I124" s="137"/>
      <c r="J124" s="138">
        <f>ROUND(I124*H124,2)</f>
        <v>0</v>
      </c>
      <c r="K124" s="134" t="s">
        <v>1</v>
      </c>
      <c r="L124" s="32"/>
      <c r="M124" s="193" t="s">
        <v>1</v>
      </c>
      <c r="N124" s="194" t="s">
        <v>43</v>
      </c>
      <c r="O124" s="188"/>
      <c r="P124" s="195">
        <f>O124*H124</f>
        <v>0</v>
      </c>
      <c r="Q124" s="195">
        <v>0</v>
      </c>
      <c r="R124" s="195">
        <f>Q124*H124</f>
        <v>0</v>
      </c>
      <c r="S124" s="195">
        <v>0</v>
      </c>
      <c r="T124" s="196">
        <f>S124*H124</f>
        <v>0</v>
      </c>
      <c r="AR124" s="143" t="s">
        <v>183</v>
      </c>
      <c r="AT124" s="143" t="s">
        <v>178</v>
      </c>
      <c r="AU124" s="143" t="s">
        <v>86</v>
      </c>
      <c r="AY124" s="17" t="s">
        <v>176</v>
      </c>
      <c r="BE124" s="144">
        <f>IF(N124="základní",J124,0)</f>
        <v>0</v>
      </c>
      <c r="BF124" s="144">
        <f>IF(N124="snížená",J124,0)</f>
        <v>0</v>
      </c>
      <c r="BG124" s="144">
        <f>IF(N124="zákl. přenesená",J124,0)</f>
        <v>0</v>
      </c>
      <c r="BH124" s="144">
        <f>IF(N124="sníž. přenesená",J124,0)</f>
        <v>0</v>
      </c>
      <c r="BI124" s="144">
        <f>IF(N124="nulová",J124,0)</f>
        <v>0</v>
      </c>
      <c r="BJ124" s="17" t="s">
        <v>86</v>
      </c>
      <c r="BK124" s="144">
        <f>ROUND(I124*H124,2)</f>
        <v>0</v>
      </c>
      <c r="BL124" s="17" t="s">
        <v>183</v>
      </c>
      <c r="BM124" s="143" t="s">
        <v>285</v>
      </c>
    </row>
    <row r="125" spans="2:65" s="1" customFormat="1" ht="6.95" customHeight="1">
      <c r="B125" s="44"/>
      <c r="C125" s="45"/>
      <c r="D125" s="45"/>
      <c r="E125" s="45"/>
      <c r="F125" s="45"/>
      <c r="G125" s="45"/>
      <c r="H125" s="45"/>
      <c r="I125" s="45"/>
      <c r="J125" s="45"/>
      <c r="K125" s="45"/>
      <c r="L125" s="32"/>
    </row>
  </sheetData>
  <sheetProtection algorithmName="SHA-512" hashValue="Ld4n+h+9mz+xMO6djXPrUKuaWzC0eBak7lNjgpd5SlfupA//zoIoILJLjXSSvrlB0KasG/j3HNSSX4roYzwndQ==" saltValue="xngejTa+tXI9fN243Vd/NA==" spinCount="100000" sheet="1" objects="1" scenarios="1" formatColumns="0" formatRows="0" autoFilter="0"/>
  <autoFilter ref="C116:K124" xr:uid="{00000000-0009-0000-0000-00000C000000}"/>
  <mergeCells count="9">
    <mergeCell ref="E87:H87"/>
    <mergeCell ref="E107:H107"/>
    <mergeCell ref="E109:H109"/>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B2:BM130"/>
  <sheetViews>
    <sheetView showGridLines="0" topLeftCell="A116"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09"/>
      <c r="M2" s="209"/>
      <c r="N2" s="209"/>
      <c r="O2" s="209"/>
      <c r="P2" s="209"/>
      <c r="Q2" s="209"/>
      <c r="R2" s="209"/>
      <c r="S2" s="209"/>
      <c r="T2" s="209"/>
      <c r="U2" s="209"/>
      <c r="V2" s="209"/>
      <c r="AT2" s="17" t="s">
        <v>121</v>
      </c>
    </row>
    <row r="3" spans="2:46" ht="6.95" customHeight="1">
      <c r="B3" s="18"/>
      <c r="C3" s="19"/>
      <c r="D3" s="19"/>
      <c r="E3" s="19"/>
      <c r="F3" s="19"/>
      <c r="G3" s="19"/>
      <c r="H3" s="19"/>
      <c r="I3" s="19"/>
      <c r="J3" s="19"/>
      <c r="K3" s="19"/>
      <c r="L3" s="20"/>
      <c r="AT3" s="17" t="s">
        <v>88</v>
      </c>
    </row>
    <row r="4" spans="2:46" ht="24.95" customHeight="1">
      <c r="B4" s="20"/>
      <c r="D4" s="21" t="s">
        <v>122</v>
      </c>
      <c r="L4" s="20"/>
      <c r="M4" s="88" t="s">
        <v>10</v>
      </c>
      <c r="AT4" s="17" t="s">
        <v>4</v>
      </c>
    </row>
    <row r="5" spans="2:46" ht="6.95" customHeight="1">
      <c r="B5" s="20"/>
      <c r="L5" s="20"/>
    </row>
    <row r="6" spans="2:46" ht="12" customHeight="1">
      <c r="B6" s="20"/>
      <c r="D6" s="27" t="s">
        <v>16</v>
      </c>
      <c r="L6" s="20"/>
    </row>
    <row r="7" spans="2:46" ht="16.5" customHeight="1">
      <c r="B7" s="20"/>
      <c r="E7" s="236" t="str">
        <f>'Rekapitulace stavby'!K6</f>
        <v>Objekt E2 - Knihovna TUL</v>
      </c>
      <c r="F7" s="237"/>
      <c r="G7" s="237"/>
      <c r="H7" s="237"/>
      <c r="L7" s="20"/>
    </row>
    <row r="8" spans="2:46" s="1" customFormat="1" ht="12" customHeight="1">
      <c r="B8" s="32"/>
      <c r="D8" s="27" t="s">
        <v>123</v>
      </c>
      <c r="L8" s="32"/>
    </row>
    <row r="9" spans="2:46" s="1" customFormat="1" ht="16.5" customHeight="1">
      <c r="B9" s="32"/>
      <c r="E9" s="202" t="s">
        <v>7970</v>
      </c>
      <c r="F9" s="238"/>
      <c r="G9" s="238"/>
      <c r="H9" s="238"/>
      <c r="L9" s="32"/>
    </row>
    <row r="10" spans="2:46" s="1" customFormat="1" ht="11.25">
      <c r="B10" s="32"/>
      <c r="L10" s="32"/>
    </row>
    <row r="11" spans="2:46" s="1" customFormat="1" ht="12" customHeight="1">
      <c r="B11" s="32"/>
      <c r="D11" s="27" t="s">
        <v>18</v>
      </c>
      <c r="F11" s="25" t="s">
        <v>1</v>
      </c>
      <c r="I11" s="27" t="s">
        <v>19</v>
      </c>
      <c r="J11" s="25" t="s">
        <v>1</v>
      </c>
      <c r="L11" s="32"/>
    </row>
    <row r="12" spans="2:46" s="1" customFormat="1" ht="12" customHeight="1">
      <c r="B12" s="32"/>
      <c r="D12" s="27" t="s">
        <v>20</v>
      </c>
      <c r="F12" s="25" t="s">
        <v>21</v>
      </c>
      <c r="I12" s="27" t="s">
        <v>22</v>
      </c>
      <c r="J12" s="52" t="str">
        <f>'Rekapitulace stavby'!AN8</f>
        <v>20. 11. 2025</v>
      </c>
      <c r="L12" s="32"/>
    </row>
    <row r="13" spans="2:46" s="1" customFormat="1" ht="10.9" customHeight="1">
      <c r="B13" s="32"/>
      <c r="L13" s="32"/>
    </row>
    <row r="14" spans="2:46" s="1" customFormat="1" ht="12" customHeight="1">
      <c r="B14" s="32"/>
      <c r="D14" s="27" t="s">
        <v>24</v>
      </c>
      <c r="I14" s="27" t="s">
        <v>25</v>
      </c>
      <c r="J14" s="25" t="s">
        <v>1</v>
      </c>
      <c r="L14" s="32"/>
    </row>
    <row r="15" spans="2:46" s="1" customFormat="1" ht="18" customHeight="1">
      <c r="B15" s="32"/>
      <c r="E15" s="25" t="s">
        <v>26</v>
      </c>
      <c r="I15" s="27" t="s">
        <v>27</v>
      </c>
      <c r="J15" s="25" t="s">
        <v>1</v>
      </c>
      <c r="L15" s="32"/>
    </row>
    <row r="16" spans="2:46" s="1" customFormat="1" ht="6.95" customHeight="1">
      <c r="B16" s="32"/>
      <c r="L16" s="32"/>
    </row>
    <row r="17" spans="2:12" s="1" customFormat="1" ht="12" customHeight="1">
      <c r="B17" s="32"/>
      <c r="D17" s="27" t="s">
        <v>28</v>
      </c>
      <c r="I17" s="27" t="s">
        <v>25</v>
      </c>
      <c r="J17" s="28" t="str">
        <f>'Rekapitulace stavby'!AN13</f>
        <v>Vyplň údaj</v>
      </c>
      <c r="L17" s="32"/>
    </row>
    <row r="18" spans="2:12" s="1" customFormat="1" ht="18" customHeight="1">
      <c r="B18" s="32"/>
      <c r="E18" s="239" t="str">
        <f>'Rekapitulace stavby'!E14</f>
        <v>Vyplň údaj</v>
      </c>
      <c r="F18" s="208"/>
      <c r="G18" s="208"/>
      <c r="H18" s="208"/>
      <c r="I18" s="27" t="s">
        <v>27</v>
      </c>
      <c r="J18" s="28" t="str">
        <f>'Rekapitulace stavby'!AN14</f>
        <v>Vyplň údaj</v>
      </c>
      <c r="L18" s="32"/>
    </row>
    <row r="19" spans="2:12" s="1" customFormat="1" ht="6.95" customHeight="1">
      <c r="B19" s="32"/>
      <c r="L19" s="32"/>
    </row>
    <row r="20" spans="2:12" s="1" customFormat="1" ht="12" customHeight="1">
      <c r="B20" s="32"/>
      <c r="D20" s="27" t="s">
        <v>30</v>
      </c>
      <c r="I20" s="27" t="s">
        <v>25</v>
      </c>
      <c r="J20" s="25" t="s">
        <v>31</v>
      </c>
      <c r="L20" s="32"/>
    </row>
    <row r="21" spans="2:12" s="1" customFormat="1" ht="18" customHeight="1">
      <c r="B21" s="32"/>
      <c r="E21" s="25" t="s">
        <v>32</v>
      </c>
      <c r="I21" s="27" t="s">
        <v>27</v>
      </c>
      <c r="J21" s="25" t="s">
        <v>1</v>
      </c>
      <c r="L21" s="32"/>
    </row>
    <row r="22" spans="2:12" s="1" customFormat="1" ht="6.95" customHeight="1">
      <c r="B22" s="32"/>
      <c r="L22" s="32"/>
    </row>
    <row r="23" spans="2:12" s="1" customFormat="1" ht="12" customHeight="1">
      <c r="B23" s="32"/>
      <c r="D23" s="27" t="s">
        <v>34</v>
      </c>
      <c r="I23" s="27" t="s">
        <v>25</v>
      </c>
      <c r="J23" s="25" t="str">
        <f>IF('Rekapitulace stavby'!AN19="","",'Rekapitulace stavby'!AN19)</f>
        <v/>
      </c>
      <c r="L23" s="32"/>
    </row>
    <row r="24" spans="2:12" s="1" customFormat="1" ht="18" customHeight="1">
      <c r="B24" s="32"/>
      <c r="E24" s="25" t="str">
        <f>IF('Rekapitulace stavby'!E20="","",'Rekapitulace stavby'!E20)</f>
        <v xml:space="preserve"> </v>
      </c>
      <c r="I24" s="27" t="s">
        <v>27</v>
      </c>
      <c r="J24" s="25" t="str">
        <f>IF('Rekapitulace stavby'!AN20="","",'Rekapitulace stavby'!AN20)</f>
        <v/>
      </c>
      <c r="L24" s="32"/>
    </row>
    <row r="25" spans="2:12" s="1" customFormat="1" ht="6.95" customHeight="1">
      <c r="B25" s="32"/>
      <c r="L25" s="32"/>
    </row>
    <row r="26" spans="2:12" s="1" customFormat="1" ht="12" customHeight="1">
      <c r="B26" s="32"/>
      <c r="D26" s="27" t="s">
        <v>36</v>
      </c>
      <c r="L26" s="32"/>
    </row>
    <row r="27" spans="2:12" s="7" customFormat="1" ht="310.5" customHeight="1">
      <c r="B27" s="89"/>
      <c r="E27" s="213" t="s">
        <v>7971</v>
      </c>
      <c r="F27" s="213"/>
      <c r="G27" s="213"/>
      <c r="H27" s="213"/>
      <c r="L27" s="89"/>
    </row>
    <row r="28" spans="2:12" s="1" customFormat="1" ht="6.95" customHeight="1">
      <c r="B28" s="32"/>
      <c r="L28" s="32"/>
    </row>
    <row r="29" spans="2:12" s="1" customFormat="1" ht="6.95" customHeight="1">
      <c r="B29" s="32"/>
      <c r="D29" s="53"/>
      <c r="E29" s="53"/>
      <c r="F29" s="53"/>
      <c r="G29" s="53"/>
      <c r="H29" s="53"/>
      <c r="I29" s="53"/>
      <c r="J29" s="53"/>
      <c r="K29" s="53"/>
      <c r="L29" s="32"/>
    </row>
    <row r="30" spans="2:12" s="1" customFormat="1" ht="25.35" customHeight="1">
      <c r="B30" s="32"/>
      <c r="D30" s="90" t="s">
        <v>38</v>
      </c>
      <c r="J30" s="66">
        <f>ROUND(J117, 2)</f>
        <v>0</v>
      </c>
      <c r="L30" s="32"/>
    </row>
    <row r="31" spans="2:12" s="1" customFormat="1" ht="6.95" customHeight="1">
      <c r="B31" s="32"/>
      <c r="D31" s="53"/>
      <c r="E31" s="53"/>
      <c r="F31" s="53"/>
      <c r="G31" s="53"/>
      <c r="H31" s="53"/>
      <c r="I31" s="53"/>
      <c r="J31" s="53"/>
      <c r="K31" s="53"/>
      <c r="L31" s="32"/>
    </row>
    <row r="32" spans="2:12" s="1" customFormat="1" ht="14.45" customHeight="1">
      <c r="B32" s="32"/>
      <c r="F32" s="35" t="s">
        <v>40</v>
      </c>
      <c r="I32" s="35" t="s">
        <v>39</v>
      </c>
      <c r="J32" s="35" t="s">
        <v>41</v>
      </c>
      <c r="L32" s="32"/>
    </row>
    <row r="33" spans="2:12" s="1" customFormat="1" ht="14.45" customHeight="1">
      <c r="B33" s="32"/>
      <c r="D33" s="55" t="s">
        <v>42</v>
      </c>
      <c r="E33" s="27" t="s">
        <v>43</v>
      </c>
      <c r="F33" s="91">
        <f>ROUND((SUM(BE117:BE129)),  2)</f>
        <v>0</v>
      </c>
      <c r="I33" s="92">
        <v>0.21</v>
      </c>
      <c r="J33" s="91">
        <f>ROUND(((SUM(BE117:BE129))*I33),  2)</f>
        <v>0</v>
      </c>
      <c r="L33" s="32"/>
    </row>
    <row r="34" spans="2:12" s="1" customFormat="1" ht="14.45" customHeight="1">
      <c r="B34" s="32"/>
      <c r="E34" s="27" t="s">
        <v>44</v>
      </c>
      <c r="F34" s="91">
        <f>ROUND((SUM(BF117:BF129)),  2)</f>
        <v>0</v>
      </c>
      <c r="I34" s="92">
        <v>0.12</v>
      </c>
      <c r="J34" s="91">
        <f>ROUND(((SUM(BF117:BF129))*I34),  2)</f>
        <v>0</v>
      </c>
      <c r="L34" s="32"/>
    </row>
    <row r="35" spans="2:12" s="1" customFormat="1" ht="14.45" hidden="1" customHeight="1">
      <c r="B35" s="32"/>
      <c r="E35" s="27" t="s">
        <v>45</v>
      </c>
      <c r="F35" s="91">
        <f>ROUND((SUM(BG117:BG129)),  2)</f>
        <v>0</v>
      </c>
      <c r="I35" s="92">
        <v>0.21</v>
      </c>
      <c r="J35" s="91">
        <f>0</f>
        <v>0</v>
      </c>
      <c r="L35" s="32"/>
    </row>
    <row r="36" spans="2:12" s="1" customFormat="1" ht="14.45" hidden="1" customHeight="1">
      <c r="B36" s="32"/>
      <c r="E36" s="27" t="s">
        <v>46</v>
      </c>
      <c r="F36" s="91">
        <f>ROUND((SUM(BH117:BH129)),  2)</f>
        <v>0</v>
      </c>
      <c r="I36" s="92">
        <v>0.12</v>
      </c>
      <c r="J36" s="91">
        <f>0</f>
        <v>0</v>
      </c>
      <c r="L36" s="32"/>
    </row>
    <row r="37" spans="2:12" s="1" customFormat="1" ht="14.45" hidden="1" customHeight="1">
      <c r="B37" s="32"/>
      <c r="E37" s="27" t="s">
        <v>47</v>
      </c>
      <c r="F37" s="91">
        <f>ROUND((SUM(BI117:BI129)),  2)</f>
        <v>0</v>
      </c>
      <c r="I37" s="92">
        <v>0</v>
      </c>
      <c r="J37" s="91">
        <f>0</f>
        <v>0</v>
      </c>
      <c r="L37" s="32"/>
    </row>
    <row r="38" spans="2:12" s="1" customFormat="1" ht="6.95" customHeight="1">
      <c r="B38" s="32"/>
      <c r="L38" s="32"/>
    </row>
    <row r="39" spans="2:12" s="1" customFormat="1" ht="25.35" customHeight="1">
      <c r="B39" s="32"/>
      <c r="C39" s="93"/>
      <c r="D39" s="94" t="s">
        <v>48</v>
      </c>
      <c r="E39" s="57"/>
      <c r="F39" s="57"/>
      <c r="G39" s="95" t="s">
        <v>49</v>
      </c>
      <c r="H39" s="96" t="s">
        <v>50</v>
      </c>
      <c r="I39" s="57"/>
      <c r="J39" s="97">
        <f>SUM(J30:J37)</f>
        <v>0</v>
      </c>
      <c r="K39" s="98"/>
      <c r="L39" s="32"/>
    </row>
    <row r="40" spans="2:12" s="1" customFormat="1" ht="14.45" customHeight="1">
      <c r="B40" s="32"/>
      <c r="L40" s="32"/>
    </row>
    <row r="41" spans="2:12" ht="14.45" customHeight="1">
      <c r="B41" s="20"/>
      <c r="L41" s="20"/>
    </row>
    <row r="42" spans="2:12" ht="14.45" customHeight="1">
      <c r="B42" s="20"/>
      <c r="L42" s="20"/>
    </row>
    <row r="43" spans="2:12" ht="14.45" customHeight="1">
      <c r="B43" s="20"/>
      <c r="L43" s="20"/>
    </row>
    <row r="44" spans="2:12" ht="14.45" customHeight="1">
      <c r="B44" s="20"/>
      <c r="L44" s="20"/>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32"/>
      <c r="D50" s="41" t="s">
        <v>51</v>
      </c>
      <c r="E50" s="42"/>
      <c r="F50" s="42"/>
      <c r="G50" s="41" t="s">
        <v>52</v>
      </c>
      <c r="H50" s="42"/>
      <c r="I50" s="42"/>
      <c r="J50" s="42"/>
      <c r="K50" s="42"/>
      <c r="L50" s="32"/>
    </row>
    <row r="51" spans="2:12" ht="11.25">
      <c r="B51" s="20"/>
      <c r="L51" s="20"/>
    </row>
    <row r="52" spans="2:12" ht="11.25">
      <c r="B52" s="20"/>
      <c r="L52" s="20"/>
    </row>
    <row r="53" spans="2:12" ht="11.25">
      <c r="B53" s="20"/>
      <c r="L53" s="20"/>
    </row>
    <row r="54" spans="2:12" ht="11.25">
      <c r="B54" s="20"/>
      <c r="L54" s="20"/>
    </row>
    <row r="55" spans="2:12" ht="11.25">
      <c r="B55" s="20"/>
      <c r="L55" s="20"/>
    </row>
    <row r="56" spans="2:12" ht="11.25">
      <c r="B56" s="20"/>
      <c r="L56" s="20"/>
    </row>
    <row r="57" spans="2:12" ht="11.25">
      <c r="B57" s="20"/>
      <c r="L57" s="20"/>
    </row>
    <row r="58" spans="2:12" ht="11.25">
      <c r="B58" s="20"/>
      <c r="L58" s="20"/>
    </row>
    <row r="59" spans="2:12" ht="11.25">
      <c r="B59" s="20"/>
      <c r="L59" s="20"/>
    </row>
    <row r="60" spans="2:12" ht="11.25">
      <c r="B60" s="20"/>
      <c r="L60" s="20"/>
    </row>
    <row r="61" spans="2:12" s="1" customFormat="1" ht="12.75">
      <c r="B61" s="32"/>
      <c r="D61" s="43" t="s">
        <v>53</v>
      </c>
      <c r="E61" s="34"/>
      <c r="F61" s="99" t="s">
        <v>54</v>
      </c>
      <c r="G61" s="43" t="s">
        <v>53</v>
      </c>
      <c r="H61" s="34"/>
      <c r="I61" s="34"/>
      <c r="J61" s="100" t="s">
        <v>54</v>
      </c>
      <c r="K61" s="34"/>
      <c r="L61" s="32"/>
    </row>
    <row r="62" spans="2:12" ht="11.25">
      <c r="B62" s="20"/>
      <c r="L62" s="20"/>
    </row>
    <row r="63" spans="2:12" ht="11.25">
      <c r="B63" s="20"/>
      <c r="L63" s="20"/>
    </row>
    <row r="64" spans="2:12" ht="11.25">
      <c r="B64" s="20"/>
      <c r="L64" s="20"/>
    </row>
    <row r="65" spans="2:12" s="1" customFormat="1" ht="12.75">
      <c r="B65" s="32"/>
      <c r="D65" s="41" t="s">
        <v>55</v>
      </c>
      <c r="E65" s="42"/>
      <c r="F65" s="42"/>
      <c r="G65" s="41" t="s">
        <v>56</v>
      </c>
      <c r="H65" s="42"/>
      <c r="I65" s="42"/>
      <c r="J65" s="42"/>
      <c r="K65" s="42"/>
      <c r="L65" s="32"/>
    </row>
    <row r="66" spans="2:12" ht="11.25">
      <c r="B66" s="20"/>
      <c r="L66" s="20"/>
    </row>
    <row r="67" spans="2:12" ht="11.25">
      <c r="B67" s="20"/>
      <c r="L67" s="20"/>
    </row>
    <row r="68" spans="2:12" ht="11.25">
      <c r="B68" s="20"/>
      <c r="L68" s="20"/>
    </row>
    <row r="69" spans="2:12" ht="11.25">
      <c r="B69" s="20"/>
      <c r="L69" s="20"/>
    </row>
    <row r="70" spans="2:12" ht="11.25">
      <c r="B70" s="20"/>
      <c r="L70" s="20"/>
    </row>
    <row r="71" spans="2:12" ht="11.25">
      <c r="B71" s="20"/>
      <c r="L71" s="20"/>
    </row>
    <row r="72" spans="2:12" ht="11.25">
      <c r="B72" s="20"/>
      <c r="L72" s="20"/>
    </row>
    <row r="73" spans="2:12" ht="11.25">
      <c r="B73" s="20"/>
      <c r="L73" s="20"/>
    </row>
    <row r="74" spans="2:12" ht="11.25">
      <c r="B74" s="20"/>
      <c r="L74" s="20"/>
    </row>
    <row r="75" spans="2:12" ht="11.25">
      <c r="B75" s="20"/>
      <c r="L75" s="20"/>
    </row>
    <row r="76" spans="2:12" s="1" customFormat="1" ht="12.75">
      <c r="B76" s="32"/>
      <c r="D76" s="43" t="s">
        <v>53</v>
      </c>
      <c r="E76" s="34"/>
      <c r="F76" s="99" t="s">
        <v>54</v>
      </c>
      <c r="G76" s="43" t="s">
        <v>53</v>
      </c>
      <c r="H76" s="34"/>
      <c r="I76" s="34"/>
      <c r="J76" s="100" t="s">
        <v>54</v>
      </c>
      <c r="K76" s="34"/>
      <c r="L76" s="32"/>
    </row>
    <row r="77" spans="2:12" s="1" customFormat="1" ht="14.45" customHeight="1">
      <c r="B77" s="44"/>
      <c r="C77" s="45"/>
      <c r="D77" s="45"/>
      <c r="E77" s="45"/>
      <c r="F77" s="45"/>
      <c r="G77" s="45"/>
      <c r="H77" s="45"/>
      <c r="I77" s="45"/>
      <c r="J77" s="45"/>
      <c r="K77" s="45"/>
      <c r="L77" s="32"/>
    </row>
    <row r="81" spans="2:47" s="1" customFormat="1" ht="6.95" customHeight="1">
      <c r="B81" s="46"/>
      <c r="C81" s="47"/>
      <c r="D81" s="47"/>
      <c r="E81" s="47"/>
      <c r="F81" s="47"/>
      <c r="G81" s="47"/>
      <c r="H81" s="47"/>
      <c r="I81" s="47"/>
      <c r="J81" s="47"/>
      <c r="K81" s="47"/>
      <c r="L81" s="32"/>
    </row>
    <row r="82" spans="2:47" s="1" customFormat="1" ht="24.95" customHeight="1">
      <c r="B82" s="32"/>
      <c r="C82" s="21" t="s">
        <v>125</v>
      </c>
      <c r="L82" s="32"/>
    </row>
    <row r="83" spans="2:47" s="1" customFormat="1" ht="6.95" customHeight="1">
      <c r="B83" s="32"/>
      <c r="L83" s="32"/>
    </row>
    <row r="84" spans="2:47" s="1" customFormat="1" ht="12" customHeight="1">
      <c r="B84" s="32"/>
      <c r="C84" s="27" t="s">
        <v>16</v>
      </c>
      <c r="L84" s="32"/>
    </row>
    <row r="85" spans="2:47" s="1" customFormat="1" ht="16.5" customHeight="1">
      <c r="B85" s="32"/>
      <c r="E85" s="236" t="str">
        <f>E7</f>
        <v>Objekt E2 - Knihovna TUL</v>
      </c>
      <c r="F85" s="237"/>
      <c r="G85" s="237"/>
      <c r="H85" s="237"/>
      <c r="L85" s="32"/>
    </row>
    <row r="86" spans="2:47" s="1" customFormat="1" ht="12" customHeight="1">
      <c r="B86" s="32"/>
      <c r="C86" s="27" t="s">
        <v>123</v>
      </c>
      <c r="L86" s="32"/>
    </row>
    <row r="87" spans="2:47" s="1" customFormat="1" ht="16.5" customHeight="1">
      <c r="B87" s="32"/>
      <c r="E87" s="202" t="str">
        <f>E9</f>
        <v>VRN - VEDLEJŠÍ ROZPOČTOVÉ NÁKLADY</v>
      </c>
      <c r="F87" s="238"/>
      <c r="G87" s="238"/>
      <c r="H87" s="238"/>
      <c r="L87" s="32"/>
    </row>
    <row r="88" spans="2:47" s="1" customFormat="1" ht="6.95" customHeight="1">
      <c r="B88" s="32"/>
      <c r="L88" s="32"/>
    </row>
    <row r="89" spans="2:47" s="1" customFormat="1" ht="12" customHeight="1">
      <c r="B89" s="32"/>
      <c r="C89" s="27" t="s">
        <v>20</v>
      </c>
      <c r="F89" s="25" t="str">
        <f>F12</f>
        <v>Liberec</v>
      </c>
      <c r="I89" s="27" t="s">
        <v>22</v>
      </c>
      <c r="J89" s="52" t="str">
        <f>IF(J12="","",J12)</f>
        <v>20. 11. 2025</v>
      </c>
      <c r="L89" s="32"/>
    </row>
    <row r="90" spans="2:47" s="1" customFormat="1" ht="6.95" customHeight="1">
      <c r="B90" s="32"/>
      <c r="L90" s="32"/>
    </row>
    <row r="91" spans="2:47" s="1" customFormat="1" ht="15.2" customHeight="1">
      <c r="B91" s="32"/>
      <c r="C91" s="27" t="s">
        <v>24</v>
      </c>
      <c r="F91" s="25" t="str">
        <f>E15</f>
        <v xml:space="preserve">TUL Studentská 1402/2, Liberec </v>
      </c>
      <c r="I91" s="27" t="s">
        <v>30</v>
      </c>
      <c r="J91" s="30" t="str">
        <f>E21</f>
        <v>AKIA</v>
      </c>
      <c r="L91" s="32"/>
    </row>
    <row r="92" spans="2:47" s="1" customFormat="1" ht="15.2" customHeight="1">
      <c r="B92" s="32"/>
      <c r="C92" s="27" t="s">
        <v>28</v>
      </c>
      <c r="F92" s="25" t="str">
        <f>IF(E18="","",E18)</f>
        <v>Vyplň údaj</v>
      </c>
      <c r="I92" s="27" t="s">
        <v>34</v>
      </c>
      <c r="J92" s="30" t="str">
        <f>E24</f>
        <v xml:space="preserve"> </v>
      </c>
      <c r="L92" s="32"/>
    </row>
    <row r="93" spans="2:47" s="1" customFormat="1" ht="10.35" customHeight="1">
      <c r="B93" s="32"/>
      <c r="L93" s="32"/>
    </row>
    <row r="94" spans="2:47" s="1" customFormat="1" ht="29.25" customHeight="1">
      <c r="B94" s="32"/>
      <c r="C94" s="101" t="s">
        <v>126</v>
      </c>
      <c r="D94" s="93"/>
      <c r="E94" s="93"/>
      <c r="F94" s="93"/>
      <c r="G94" s="93"/>
      <c r="H94" s="93"/>
      <c r="I94" s="93"/>
      <c r="J94" s="102" t="s">
        <v>127</v>
      </c>
      <c r="K94" s="93"/>
      <c r="L94" s="32"/>
    </row>
    <row r="95" spans="2:47" s="1" customFormat="1" ht="10.35" customHeight="1">
      <c r="B95" s="32"/>
      <c r="L95" s="32"/>
    </row>
    <row r="96" spans="2:47" s="1" customFormat="1" ht="22.9" customHeight="1">
      <c r="B96" s="32"/>
      <c r="C96" s="103" t="s">
        <v>128</v>
      </c>
      <c r="J96" s="66">
        <f>J117</f>
        <v>0</v>
      </c>
      <c r="L96" s="32"/>
      <c r="AU96" s="17" t="s">
        <v>129</v>
      </c>
    </row>
    <row r="97" spans="2:12" s="8" customFormat="1" ht="24.95" customHeight="1">
      <c r="B97" s="104"/>
      <c r="D97" s="105" t="s">
        <v>7972</v>
      </c>
      <c r="E97" s="106"/>
      <c r="F97" s="106"/>
      <c r="G97" s="106"/>
      <c r="H97" s="106"/>
      <c r="I97" s="106"/>
      <c r="J97" s="107">
        <f>J118</f>
        <v>0</v>
      </c>
      <c r="L97" s="104"/>
    </row>
    <row r="98" spans="2:12" s="1" customFormat="1" ht="21.75" customHeight="1">
      <c r="B98" s="32"/>
      <c r="L98" s="32"/>
    </row>
    <row r="99" spans="2:12" s="1" customFormat="1" ht="6.95" customHeight="1">
      <c r="B99" s="44"/>
      <c r="C99" s="45"/>
      <c r="D99" s="45"/>
      <c r="E99" s="45"/>
      <c r="F99" s="45"/>
      <c r="G99" s="45"/>
      <c r="H99" s="45"/>
      <c r="I99" s="45"/>
      <c r="J99" s="45"/>
      <c r="K99" s="45"/>
      <c r="L99" s="32"/>
    </row>
    <row r="103" spans="2:12" s="1" customFormat="1" ht="6.95" customHeight="1">
      <c r="B103" s="46"/>
      <c r="C103" s="47"/>
      <c r="D103" s="47"/>
      <c r="E103" s="47"/>
      <c r="F103" s="47"/>
      <c r="G103" s="47"/>
      <c r="H103" s="47"/>
      <c r="I103" s="47"/>
      <c r="J103" s="47"/>
      <c r="K103" s="47"/>
      <c r="L103" s="32"/>
    </row>
    <row r="104" spans="2:12" s="1" customFormat="1" ht="24.95" customHeight="1">
      <c r="B104" s="32"/>
      <c r="C104" s="21" t="s">
        <v>161</v>
      </c>
      <c r="L104" s="32"/>
    </row>
    <row r="105" spans="2:12" s="1" customFormat="1" ht="6.95" customHeight="1">
      <c r="B105" s="32"/>
      <c r="L105" s="32"/>
    </row>
    <row r="106" spans="2:12" s="1" customFormat="1" ht="12" customHeight="1">
      <c r="B106" s="32"/>
      <c r="C106" s="27" t="s">
        <v>16</v>
      </c>
      <c r="L106" s="32"/>
    </row>
    <row r="107" spans="2:12" s="1" customFormat="1" ht="16.5" customHeight="1">
      <c r="B107" s="32"/>
      <c r="E107" s="236" t="str">
        <f>E7</f>
        <v>Objekt E2 - Knihovna TUL</v>
      </c>
      <c r="F107" s="237"/>
      <c r="G107" s="237"/>
      <c r="H107" s="237"/>
      <c r="L107" s="32"/>
    </row>
    <row r="108" spans="2:12" s="1" customFormat="1" ht="12" customHeight="1">
      <c r="B108" s="32"/>
      <c r="C108" s="27" t="s">
        <v>123</v>
      </c>
      <c r="L108" s="32"/>
    </row>
    <row r="109" spans="2:12" s="1" customFormat="1" ht="16.5" customHeight="1">
      <c r="B109" s="32"/>
      <c r="E109" s="202" t="str">
        <f>E9</f>
        <v>VRN - VEDLEJŠÍ ROZPOČTOVÉ NÁKLADY</v>
      </c>
      <c r="F109" s="238"/>
      <c r="G109" s="238"/>
      <c r="H109" s="238"/>
      <c r="L109" s="32"/>
    </row>
    <row r="110" spans="2:12" s="1" customFormat="1" ht="6.95" customHeight="1">
      <c r="B110" s="32"/>
      <c r="L110" s="32"/>
    </row>
    <row r="111" spans="2:12" s="1" customFormat="1" ht="12" customHeight="1">
      <c r="B111" s="32"/>
      <c r="C111" s="27" t="s">
        <v>20</v>
      </c>
      <c r="F111" s="25" t="str">
        <f>F12</f>
        <v>Liberec</v>
      </c>
      <c r="I111" s="27" t="s">
        <v>22</v>
      </c>
      <c r="J111" s="52" t="str">
        <f>IF(J12="","",J12)</f>
        <v>20. 11. 2025</v>
      </c>
      <c r="L111" s="32"/>
    </row>
    <row r="112" spans="2:12" s="1" customFormat="1" ht="6.95" customHeight="1">
      <c r="B112" s="32"/>
      <c r="L112" s="32"/>
    </row>
    <row r="113" spans="2:65" s="1" customFormat="1" ht="15.2" customHeight="1">
      <c r="B113" s="32"/>
      <c r="C113" s="27" t="s">
        <v>24</v>
      </c>
      <c r="F113" s="25" t="str">
        <f>E15</f>
        <v xml:space="preserve">TUL Studentská 1402/2, Liberec </v>
      </c>
      <c r="I113" s="27" t="s">
        <v>30</v>
      </c>
      <c r="J113" s="30" t="str">
        <f>E21</f>
        <v>AKIA</v>
      </c>
      <c r="L113" s="32"/>
    </row>
    <row r="114" spans="2:65" s="1" customFormat="1" ht="15.2" customHeight="1">
      <c r="B114" s="32"/>
      <c r="C114" s="27" t="s">
        <v>28</v>
      </c>
      <c r="F114" s="25" t="str">
        <f>IF(E18="","",E18)</f>
        <v>Vyplň údaj</v>
      </c>
      <c r="I114" s="27" t="s">
        <v>34</v>
      </c>
      <c r="J114" s="30" t="str">
        <f>E24</f>
        <v xml:space="preserve"> </v>
      </c>
      <c r="L114" s="32"/>
    </row>
    <row r="115" spans="2:65" s="1" customFormat="1" ht="10.35" customHeight="1">
      <c r="B115" s="32"/>
      <c r="L115" s="32"/>
    </row>
    <row r="116" spans="2:65" s="10" customFormat="1" ht="29.25" customHeight="1">
      <c r="B116" s="112"/>
      <c r="C116" s="113" t="s">
        <v>162</v>
      </c>
      <c r="D116" s="114" t="s">
        <v>63</v>
      </c>
      <c r="E116" s="114" t="s">
        <v>59</v>
      </c>
      <c r="F116" s="114" t="s">
        <v>60</v>
      </c>
      <c r="G116" s="114" t="s">
        <v>163</v>
      </c>
      <c r="H116" s="114" t="s">
        <v>164</v>
      </c>
      <c r="I116" s="114" t="s">
        <v>165</v>
      </c>
      <c r="J116" s="114" t="s">
        <v>127</v>
      </c>
      <c r="K116" s="115" t="s">
        <v>166</v>
      </c>
      <c r="L116" s="112"/>
      <c r="M116" s="59" t="s">
        <v>1</v>
      </c>
      <c r="N116" s="60" t="s">
        <v>42</v>
      </c>
      <c r="O116" s="60" t="s">
        <v>167</v>
      </c>
      <c r="P116" s="60" t="s">
        <v>168</v>
      </c>
      <c r="Q116" s="60" t="s">
        <v>169</v>
      </c>
      <c r="R116" s="60" t="s">
        <v>170</v>
      </c>
      <c r="S116" s="60" t="s">
        <v>171</v>
      </c>
      <c r="T116" s="61" t="s">
        <v>172</v>
      </c>
    </row>
    <row r="117" spans="2:65" s="1" customFormat="1" ht="22.9" customHeight="1">
      <c r="B117" s="32"/>
      <c r="C117" s="64" t="s">
        <v>173</v>
      </c>
      <c r="J117" s="116">
        <f>BK117</f>
        <v>0</v>
      </c>
      <c r="L117" s="32"/>
      <c r="M117" s="62"/>
      <c r="N117" s="53"/>
      <c r="O117" s="53"/>
      <c r="P117" s="117">
        <f>P118</f>
        <v>0</v>
      </c>
      <c r="Q117" s="53"/>
      <c r="R117" s="117">
        <f>R118</f>
        <v>0</v>
      </c>
      <c r="S117" s="53"/>
      <c r="T117" s="118">
        <f>T118</f>
        <v>0</v>
      </c>
      <c r="AT117" s="17" t="s">
        <v>77</v>
      </c>
      <c r="AU117" s="17" t="s">
        <v>129</v>
      </c>
      <c r="BK117" s="119">
        <f>BK118</f>
        <v>0</v>
      </c>
    </row>
    <row r="118" spans="2:65" s="11" customFormat="1" ht="25.9" customHeight="1">
      <c r="B118" s="120"/>
      <c r="D118" s="121" t="s">
        <v>77</v>
      </c>
      <c r="E118" s="122" t="s">
        <v>119</v>
      </c>
      <c r="F118" s="122" t="s">
        <v>7973</v>
      </c>
      <c r="I118" s="123"/>
      <c r="J118" s="124">
        <f>BK118</f>
        <v>0</v>
      </c>
      <c r="L118" s="120"/>
      <c r="M118" s="125"/>
      <c r="P118" s="126">
        <f>SUM(P119:P129)</f>
        <v>0</v>
      </c>
      <c r="R118" s="126">
        <f>SUM(R119:R129)</f>
        <v>0</v>
      </c>
      <c r="T118" s="127">
        <f>SUM(T119:T129)</f>
        <v>0</v>
      </c>
      <c r="AR118" s="121" t="s">
        <v>204</v>
      </c>
      <c r="AT118" s="128" t="s">
        <v>77</v>
      </c>
      <c r="AU118" s="128" t="s">
        <v>78</v>
      </c>
      <c r="AY118" s="121" t="s">
        <v>176</v>
      </c>
      <c r="BK118" s="129">
        <f>SUM(BK119:BK129)</f>
        <v>0</v>
      </c>
    </row>
    <row r="119" spans="2:65" s="1" customFormat="1" ht="16.5" customHeight="1">
      <c r="B119" s="32"/>
      <c r="C119" s="132" t="s">
        <v>86</v>
      </c>
      <c r="D119" s="132" t="s">
        <v>178</v>
      </c>
      <c r="E119" s="133" t="s">
        <v>7974</v>
      </c>
      <c r="F119" s="134" t="s">
        <v>7975</v>
      </c>
      <c r="G119" s="135" t="s">
        <v>7976</v>
      </c>
      <c r="H119" s="136">
        <v>1</v>
      </c>
      <c r="I119" s="137"/>
      <c r="J119" s="138">
        <f>ROUND(I119*H119,2)</f>
        <v>0</v>
      </c>
      <c r="K119" s="134" t="s">
        <v>207</v>
      </c>
      <c r="L119" s="32"/>
      <c r="M119" s="139" t="s">
        <v>1</v>
      </c>
      <c r="N119" s="140" t="s">
        <v>43</v>
      </c>
      <c r="P119" s="141">
        <f>O119*H119</f>
        <v>0</v>
      </c>
      <c r="Q119" s="141">
        <v>0</v>
      </c>
      <c r="R119" s="141">
        <f>Q119*H119</f>
        <v>0</v>
      </c>
      <c r="S119" s="141">
        <v>0</v>
      </c>
      <c r="T119" s="142">
        <f>S119*H119</f>
        <v>0</v>
      </c>
      <c r="AR119" s="143" t="s">
        <v>7977</v>
      </c>
      <c r="AT119" s="143" t="s">
        <v>178</v>
      </c>
      <c r="AU119" s="143" t="s">
        <v>86</v>
      </c>
      <c r="AY119" s="17" t="s">
        <v>176</v>
      </c>
      <c r="BE119" s="144">
        <f>IF(N119="základní",J119,0)</f>
        <v>0</v>
      </c>
      <c r="BF119" s="144">
        <f>IF(N119="snížená",J119,0)</f>
        <v>0</v>
      </c>
      <c r="BG119" s="144">
        <f>IF(N119="zákl. přenesená",J119,0)</f>
        <v>0</v>
      </c>
      <c r="BH119" s="144">
        <f>IF(N119="sníž. přenesená",J119,0)</f>
        <v>0</v>
      </c>
      <c r="BI119" s="144">
        <f>IF(N119="nulová",J119,0)</f>
        <v>0</v>
      </c>
      <c r="BJ119" s="17" t="s">
        <v>86</v>
      </c>
      <c r="BK119" s="144">
        <f>ROUND(I119*H119,2)</f>
        <v>0</v>
      </c>
      <c r="BL119" s="17" t="s">
        <v>7977</v>
      </c>
      <c r="BM119" s="143" t="s">
        <v>7978</v>
      </c>
    </row>
    <row r="120" spans="2:65" s="1" customFormat="1" ht="78">
      <c r="B120" s="32"/>
      <c r="D120" s="146" t="s">
        <v>234</v>
      </c>
      <c r="F120" s="173" t="s">
        <v>7979</v>
      </c>
      <c r="I120" s="174"/>
      <c r="L120" s="32"/>
      <c r="M120" s="175"/>
      <c r="T120" s="56"/>
      <c r="AT120" s="17" t="s">
        <v>234</v>
      </c>
      <c r="AU120" s="17" t="s">
        <v>86</v>
      </c>
    </row>
    <row r="121" spans="2:65" s="1" customFormat="1" ht="16.5" customHeight="1">
      <c r="B121" s="32"/>
      <c r="C121" s="132" t="s">
        <v>88</v>
      </c>
      <c r="D121" s="132" t="s">
        <v>178</v>
      </c>
      <c r="E121" s="133" t="s">
        <v>7980</v>
      </c>
      <c r="F121" s="134" t="s">
        <v>7981</v>
      </c>
      <c r="G121" s="135" t="s">
        <v>7976</v>
      </c>
      <c r="H121" s="136">
        <v>1</v>
      </c>
      <c r="I121" s="137"/>
      <c r="J121" s="138">
        <f>ROUND(I121*H121,2)</f>
        <v>0</v>
      </c>
      <c r="K121" s="134" t="s">
        <v>207</v>
      </c>
      <c r="L121" s="32"/>
      <c r="M121" s="139" t="s">
        <v>1</v>
      </c>
      <c r="N121" s="140" t="s">
        <v>43</v>
      </c>
      <c r="P121" s="141">
        <f>O121*H121</f>
        <v>0</v>
      </c>
      <c r="Q121" s="141">
        <v>0</v>
      </c>
      <c r="R121" s="141">
        <f>Q121*H121</f>
        <v>0</v>
      </c>
      <c r="S121" s="141">
        <v>0</v>
      </c>
      <c r="T121" s="142">
        <f>S121*H121</f>
        <v>0</v>
      </c>
      <c r="AR121" s="143" t="s">
        <v>7977</v>
      </c>
      <c r="AT121" s="143" t="s">
        <v>178</v>
      </c>
      <c r="AU121" s="143" t="s">
        <v>86</v>
      </c>
      <c r="AY121" s="17" t="s">
        <v>176</v>
      </c>
      <c r="BE121" s="144">
        <f>IF(N121="základní",J121,0)</f>
        <v>0</v>
      </c>
      <c r="BF121" s="144">
        <f>IF(N121="snížená",J121,0)</f>
        <v>0</v>
      </c>
      <c r="BG121" s="144">
        <f>IF(N121="zákl. přenesená",J121,0)</f>
        <v>0</v>
      </c>
      <c r="BH121" s="144">
        <f>IF(N121="sníž. přenesená",J121,0)</f>
        <v>0</v>
      </c>
      <c r="BI121" s="144">
        <f>IF(N121="nulová",J121,0)</f>
        <v>0</v>
      </c>
      <c r="BJ121" s="17" t="s">
        <v>86</v>
      </c>
      <c r="BK121" s="144">
        <f>ROUND(I121*H121,2)</f>
        <v>0</v>
      </c>
      <c r="BL121" s="17" t="s">
        <v>7977</v>
      </c>
      <c r="BM121" s="143" t="s">
        <v>7982</v>
      </c>
    </row>
    <row r="122" spans="2:65" s="1" customFormat="1" ht="39">
      <c r="B122" s="32"/>
      <c r="D122" s="146" t="s">
        <v>234</v>
      </c>
      <c r="F122" s="173" t="s">
        <v>7983</v>
      </c>
      <c r="I122" s="174"/>
      <c r="L122" s="32"/>
      <c r="M122" s="175"/>
      <c r="T122" s="56"/>
      <c r="AT122" s="17" t="s">
        <v>234</v>
      </c>
      <c r="AU122" s="17" t="s">
        <v>86</v>
      </c>
    </row>
    <row r="123" spans="2:65" s="1" customFormat="1" ht="16.5" customHeight="1">
      <c r="B123" s="32"/>
      <c r="C123" s="132" t="s">
        <v>193</v>
      </c>
      <c r="D123" s="132" t="s">
        <v>178</v>
      </c>
      <c r="E123" s="133" t="s">
        <v>7984</v>
      </c>
      <c r="F123" s="134" t="s">
        <v>7985</v>
      </c>
      <c r="G123" s="135" t="s">
        <v>7976</v>
      </c>
      <c r="H123" s="136">
        <v>1</v>
      </c>
      <c r="I123" s="137"/>
      <c r="J123" s="138">
        <f>ROUND(I123*H123,2)</f>
        <v>0</v>
      </c>
      <c r="K123" s="134" t="s">
        <v>207</v>
      </c>
      <c r="L123" s="32"/>
      <c r="M123" s="139" t="s">
        <v>1</v>
      </c>
      <c r="N123" s="140" t="s">
        <v>43</v>
      </c>
      <c r="P123" s="141">
        <f>O123*H123</f>
        <v>0</v>
      </c>
      <c r="Q123" s="141">
        <v>0</v>
      </c>
      <c r="R123" s="141">
        <f>Q123*H123</f>
        <v>0</v>
      </c>
      <c r="S123" s="141">
        <v>0</v>
      </c>
      <c r="T123" s="142">
        <f>S123*H123</f>
        <v>0</v>
      </c>
      <c r="AR123" s="143" t="s">
        <v>7977</v>
      </c>
      <c r="AT123" s="143" t="s">
        <v>178</v>
      </c>
      <c r="AU123" s="143" t="s">
        <v>86</v>
      </c>
      <c r="AY123" s="17" t="s">
        <v>176</v>
      </c>
      <c r="BE123" s="144">
        <f>IF(N123="základní",J123,0)</f>
        <v>0</v>
      </c>
      <c r="BF123" s="144">
        <f>IF(N123="snížená",J123,0)</f>
        <v>0</v>
      </c>
      <c r="BG123" s="144">
        <f>IF(N123="zákl. přenesená",J123,0)</f>
        <v>0</v>
      </c>
      <c r="BH123" s="144">
        <f>IF(N123="sníž. přenesená",J123,0)</f>
        <v>0</v>
      </c>
      <c r="BI123" s="144">
        <f>IF(N123="nulová",J123,0)</f>
        <v>0</v>
      </c>
      <c r="BJ123" s="17" t="s">
        <v>86</v>
      </c>
      <c r="BK123" s="144">
        <f>ROUND(I123*H123,2)</f>
        <v>0</v>
      </c>
      <c r="BL123" s="17" t="s">
        <v>7977</v>
      </c>
      <c r="BM123" s="143" t="s">
        <v>7986</v>
      </c>
    </row>
    <row r="124" spans="2:65" s="1" customFormat="1" ht="39">
      <c r="B124" s="32"/>
      <c r="D124" s="146" t="s">
        <v>234</v>
      </c>
      <c r="F124" s="173" t="s">
        <v>7987</v>
      </c>
      <c r="I124" s="174"/>
      <c r="L124" s="32"/>
      <c r="M124" s="175"/>
      <c r="T124" s="56"/>
      <c r="AT124" s="17" t="s">
        <v>234</v>
      </c>
      <c r="AU124" s="17" t="s">
        <v>86</v>
      </c>
    </row>
    <row r="125" spans="2:65" s="1" customFormat="1" ht="16.5" customHeight="1">
      <c r="B125" s="32"/>
      <c r="C125" s="132" t="s">
        <v>183</v>
      </c>
      <c r="D125" s="132" t="s">
        <v>178</v>
      </c>
      <c r="E125" s="133" t="s">
        <v>7988</v>
      </c>
      <c r="F125" s="134" t="s">
        <v>7989</v>
      </c>
      <c r="G125" s="135" t="s">
        <v>7976</v>
      </c>
      <c r="H125" s="136">
        <v>1</v>
      </c>
      <c r="I125" s="137"/>
      <c r="J125" s="138">
        <f>ROUND(I125*H125,2)</f>
        <v>0</v>
      </c>
      <c r="K125" s="134" t="s">
        <v>207</v>
      </c>
      <c r="L125" s="32"/>
      <c r="M125" s="139" t="s">
        <v>1</v>
      </c>
      <c r="N125" s="140" t="s">
        <v>43</v>
      </c>
      <c r="P125" s="141">
        <f>O125*H125</f>
        <v>0</v>
      </c>
      <c r="Q125" s="141">
        <v>0</v>
      </c>
      <c r="R125" s="141">
        <f>Q125*H125</f>
        <v>0</v>
      </c>
      <c r="S125" s="141">
        <v>0</v>
      </c>
      <c r="T125" s="142">
        <f>S125*H125</f>
        <v>0</v>
      </c>
      <c r="AR125" s="143" t="s">
        <v>7977</v>
      </c>
      <c r="AT125" s="143" t="s">
        <v>178</v>
      </c>
      <c r="AU125" s="143" t="s">
        <v>86</v>
      </c>
      <c r="AY125" s="17" t="s">
        <v>176</v>
      </c>
      <c r="BE125" s="144">
        <f>IF(N125="základní",J125,0)</f>
        <v>0</v>
      </c>
      <c r="BF125" s="144">
        <f>IF(N125="snížená",J125,0)</f>
        <v>0</v>
      </c>
      <c r="BG125" s="144">
        <f>IF(N125="zákl. přenesená",J125,0)</f>
        <v>0</v>
      </c>
      <c r="BH125" s="144">
        <f>IF(N125="sníž. přenesená",J125,0)</f>
        <v>0</v>
      </c>
      <c r="BI125" s="144">
        <f>IF(N125="nulová",J125,0)</f>
        <v>0</v>
      </c>
      <c r="BJ125" s="17" t="s">
        <v>86</v>
      </c>
      <c r="BK125" s="144">
        <f>ROUND(I125*H125,2)</f>
        <v>0</v>
      </c>
      <c r="BL125" s="17" t="s">
        <v>7977</v>
      </c>
      <c r="BM125" s="143" t="s">
        <v>7990</v>
      </c>
    </row>
    <row r="126" spans="2:65" s="1" customFormat="1" ht="175.5">
      <c r="B126" s="32"/>
      <c r="D126" s="146" t="s">
        <v>234</v>
      </c>
      <c r="F126" s="173" t="s">
        <v>7991</v>
      </c>
      <c r="I126" s="174"/>
      <c r="L126" s="32"/>
      <c r="M126" s="175"/>
      <c r="T126" s="56"/>
      <c r="AT126" s="17" t="s">
        <v>234</v>
      </c>
      <c r="AU126" s="17" t="s">
        <v>86</v>
      </c>
    </row>
    <row r="127" spans="2:65" s="1" customFormat="1" ht="16.5" customHeight="1">
      <c r="B127" s="32"/>
      <c r="C127" s="132" t="s">
        <v>204</v>
      </c>
      <c r="D127" s="132" t="s">
        <v>178</v>
      </c>
      <c r="E127" s="133" t="s">
        <v>7992</v>
      </c>
      <c r="F127" s="134" t="s">
        <v>7993</v>
      </c>
      <c r="G127" s="135" t="s">
        <v>7976</v>
      </c>
      <c r="H127" s="136">
        <v>1</v>
      </c>
      <c r="I127" s="137"/>
      <c r="J127" s="138">
        <f>ROUND(I127*H127,2)</f>
        <v>0</v>
      </c>
      <c r="K127" s="134" t="s">
        <v>207</v>
      </c>
      <c r="L127" s="32"/>
      <c r="M127" s="139" t="s">
        <v>1</v>
      </c>
      <c r="N127" s="140" t="s">
        <v>43</v>
      </c>
      <c r="P127" s="141">
        <f>O127*H127</f>
        <v>0</v>
      </c>
      <c r="Q127" s="141">
        <v>0</v>
      </c>
      <c r="R127" s="141">
        <f>Q127*H127</f>
        <v>0</v>
      </c>
      <c r="S127" s="141">
        <v>0</v>
      </c>
      <c r="T127" s="142">
        <f>S127*H127</f>
        <v>0</v>
      </c>
      <c r="AR127" s="143" t="s">
        <v>7977</v>
      </c>
      <c r="AT127" s="143" t="s">
        <v>178</v>
      </c>
      <c r="AU127" s="143" t="s">
        <v>86</v>
      </c>
      <c r="AY127" s="17" t="s">
        <v>176</v>
      </c>
      <c r="BE127" s="144">
        <f>IF(N127="základní",J127,0)</f>
        <v>0</v>
      </c>
      <c r="BF127" s="144">
        <f>IF(N127="snížená",J127,0)</f>
        <v>0</v>
      </c>
      <c r="BG127" s="144">
        <f>IF(N127="zákl. přenesená",J127,0)</f>
        <v>0</v>
      </c>
      <c r="BH127" s="144">
        <f>IF(N127="sníž. přenesená",J127,0)</f>
        <v>0</v>
      </c>
      <c r="BI127" s="144">
        <f>IF(N127="nulová",J127,0)</f>
        <v>0</v>
      </c>
      <c r="BJ127" s="17" t="s">
        <v>86</v>
      </c>
      <c r="BK127" s="144">
        <f>ROUND(I127*H127,2)</f>
        <v>0</v>
      </c>
      <c r="BL127" s="17" t="s">
        <v>7977</v>
      </c>
      <c r="BM127" s="143" t="s">
        <v>7994</v>
      </c>
    </row>
    <row r="128" spans="2:65" s="1" customFormat="1" ht="16.5" customHeight="1">
      <c r="B128" s="32"/>
      <c r="C128" s="132" t="s">
        <v>230</v>
      </c>
      <c r="D128" s="132" t="s">
        <v>178</v>
      </c>
      <c r="E128" s="133" t="s">
        <v>7995</v>
      </c>
      <c r="F128" s="134" t="s">
        <v>7996</v>
      </c>
      <c r="G128" s="135" t="s">
        <v>7976</v>
      </c>
      <c r="H128" s="136">
        <v>1</v>
      </c>
      <c r="I128" s="137"/>
      <c r="J128" s="138">
        <f>ROUND(I128*H128,2)</f>
        <v>0</v>
      </c>
      <c r="K128" s="134" t="s">
        <v>207</v>
      </c>
      <c r="L128" s="32"/>
      <c r="M128" s="139" t="s">
        <v>1</v>
      </c>
      <c r="N128" s="140" t="s">
        <v>43</v>
      </c>
      <c r="P128" s="141">
        <f>O128*H128</f>
        <v>0</v>
      </c>
      <c r="Q128" s="141">
        <v>0</v>
      </c>
      <c r="R128" s="141">
        <f>Q128*H128</f>
        <v>0</v>
      </c>
      <c r="S128" s="141">
        <v>0</v>
      </c>
      <c r="T128" s="142">
        <f>S128*H128</f>
        <v>0</v>
      </c>
      <c r="AR128" s="143" t="s">
        <v>7977</v>
      </c>
      <c r="AT128" s="143" t="s">
        <v>178</v>
      </c>
      <c r="AU128" s="143" t="s">
        <v>86</v>
      </c>
      <c r="AY128" s="17" t="s">
        <v>176</v>
      </c>
      <c r="BE128" s="144">
        <f>IF(N128="základní",J128,0)</f>
        <v>0</v>
      </c>
      <c r="BF128" s="144">
        <f>IF(N128="snížená",J128,0)</f>
        <v>0</v>
      </c>
      <c r="BG128" s="144">
        <f>IF(N128="zákl. přenesená",J128,0)</f>
        <v>0</v>
      </c>
      <c r="BH128" s="144">
        <f>IF(N128="sníž. přenesená",J128,0)</f>
        <v>0</v>
      </c>
      <c r="BI128" s="144">
        <f>IF(N128="nulová",J128,0)</f>
        <v>0</v>
      </c>
      <c r="BJ128" s="17" t="s">
        <v>86</v>
      </c>
      <c r="BK128" s="144">
        <f>ROUND(I128*H128,2)</f>
        <v>0</v>
      </c>
      <c r="BL128" s="17" t="s">
        <v>7977</v>
      </c>
      <c r="BM128" s="143" t="s">
        <v>7997</v>
      </c>
    </row>
    <row r="129" spans="2:65" s="1" customFormat="1" ht="16.5" customHeight="1">
      <c r="B129" s="32"/>
      <c r="C129" s="132" t="s">
        <v>237</v>
      </c>
      <c r="D129" s="132" t="s">
        <v>178</v>
      </c>
      <c r="E129" s="133" t="s">
        <v>7998</v>
      </c>
      <c r="F129" s="134" t="s">
        <v>7999</v>
      </c>
      <c r="G129" s="135" t="s">
        <v>7976</v>
      </c>
      <c r="H129" s="136">
        <v>1</v>
      </c>
      <c r="I129" s="137"/>
      <c r="J129" s="138">
        <f>ROUND(I129*H129,2)</f>
        <v>0</v>
      </c>
      <c r="K129" s="134" t="s">
        <v>207</v>
      </c>
      <c r="L129" s="32"/>
      <c r="M129" s="193" t="s">
        <v>1</v>
      </c>
      <c r="N129" s="194" t="s">
        <v>43</v>
      </c>
      <c r="O129" s="188"/>
      <c r="P129" s="195">
        <f>O129*H129</f>
        <v>0</v>
      </c>
      <c r="Q129" s="195">
        <v>0</v>
      </c>
      <c r="R129" s="195">
        <f>Q129*H129</f>
        <v>0</v>
      </c>
      <c r="S129" s="195">
        <v>0</v>
      </c>
      <c r="T129" s="196">
        <f>S129*H129</f>
        <v>0</v>
      </c>
      <c r="AR129" s="143" t="s">
        <v>7977</v>
      </c>
      <c r="AT129" s="143" t="s">
        <v>178</v>
      </c>
      <c r="AU129" s="143" t="s">
        <v>86</v>
      </c>
      <c r="AY129" s="17" t="s">
        <v>176</v>
      </c>
      <c r="BE129" s="144">
        <f>IF(N129="základní",J129,0)</f>
        <v>0</v>
      </c>
      <c r="BF129" s="144">
        <f>IF(N129="snížená",J129,0)</f>
        <v>0</v>
      </c>
      <c r="BG129" s="144">
        <f>IF(N129="zákl. přenesená",J129,0)</f>
        <v>0</v>
      </c>
      <c r="BH129" s="144">
        <f>IF(N129="sníž. přenesená",J129,0)</f>
        <v>0</v>
      </c>
      <c r="BI129" s="144">
        <f>IF(N129="nulová",J129,0)</f>
        <v>0</v>
      </c>
      <c r="BJ129" s="17" t="s">
        <v>86</v>
      </c>
      <c r="BK129" s="144">
        <f>ROUND(I129*H129,2)</f>
        <v>0</v>
      </c>
      <c r="BL129" s="17" t="s">
        <v>7977</v>
      </c>
      <c r="BM129" s="143" t="s">
        <v>8000</v>
      </c>
    </row>
    <row r="130" spans="2:65" s="1" customFormat="1" ht="6.95" customHeight="1">
      <c r="B130" s="44"/>
      <c r="C130" s="45"/>
      <c r="D130" s="45"/>
      <c r="E130" s="45"/>
      <c r="F130" s="45"/>
      <c r="G130" s="45"/>
      <c r="H130" s="45"/>
      <c r="I130" s="45"/>
      <c r="J130" s="45"/>
      <c r="K130" s="45"/>
      <c r="L130" s="32"/>
    </row>
  </sheetData>
  <sheetProtection algorithmName="SHA-512" hashValue="4x5lwYDkOHYKLe1x6SSilvvwB0R5HF3aWCHZ2Xi/3NkopII5ULGkw3mwkwZsdtMLHHxEMLIVEwEI4t36BZ/Kyg==" saltValue="SyiUd26lrSjDHntvUWgihA==" spinCount="100000" sheet="1" objects="1" scenarios="1" formatColumns="0" formatRows="0" autoFilter="0"/>
  <autoFilter ref="C116:K129" xr:uid="{00000000-0009-0000-0000-00000D000000}"/>
  <mergeCells count="9">
    <mergeCell ref="E87:H87"/>
    <mergeCell ref="E107:H107"/>
    <mergeCell ref="E109:H109"/>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2:BM5404"/>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09"/>
      <c r="M2" s="209"/>
      <c r="N2" s="209"/>
      <c r="O2" s="209"/>
      <c r="P2" s="209"/>
      <c r="Q2" s="209"/>
      <c r="R2" s="209"/>
      <c r="S2" s="209"/>
      <c r="T2" s="209"/>
      <c r="U2" s="209"/>
      <c r="V2" s="209"/>
      <c r="AT2" s="17" t="s">
        <v>87</v>
      </c>
    </row>
    <row r="3" spans="2:46" ht="6.95" customHeight="1">
      <c r="B3" s="18"/>
      <c r="C3" s="19"/>
      <c r="D3" s="19"/>
      <c r="E3" s="19"/>
      <c r="F3" s="19"/>
      <c r="G3" s="19"/>
      <c r="H3" s="19"/>
      <c r="I3" s="19"/>
      <c r="J3" s="19"/>
      <c r="K3" s="19"/>
      <c r="L3" s="20"/>
      <c r="AT3" s="17" t="s">
        <v>88</v>
      </c>
    </row>
    <row r="4" spans="2:46" ht="24.95" customHeight="1">
      <c r="B4" s="20"/>
      <c r="D4" s="21" t="s">
        <v>122</v>
      </c>
      <c r="L4" s="20"/>
      <c r="M4" s="88" t="s">
        <v>10</v>
      </c>
      <c r="AT4" s="17" t="s">
        <v>4</v>
      </c>
    </row>
    <row r="5" spans="2:46" ht="6.95" customHeight="1">
      <c r="B5" s="20"/>
      <c r="L5" s="20"/>
    </row>
    <row r="6" spans="2:46" ht="12" customHeight="1">
      <c r="B6" s="20"/>
      <c r="D6" s="27" t="s">
        <v>16</v>
      </c>
      <c r="L6" s="20"/>
    </row>
    <row r="7" spans="2:46" ht="16.5" customHeight="1">
      <c r="B7" s="20"/>
      <c r="E7" s="236" t="str">
        <f>'Rekapitulace stavby'!K6</f>
        <v>Objekt E2 - Knihovna TUL</v>
      </c>
      <c r="F7" s="237"/>
      <c r="G7" s="237"/>
      <c r="H7" s="237"/>
      <c r="L7" s="20"/>
    </row>
    <row r="8" spans="2:46" s="1" customFormat="1" ht="12" customHeight="1">
      <c r="B8" s="32"/>
      <c r="D8" s="27" t="s">
        <v>123</v>
      </c>
      <c r="L8" s="32"/>
    </row>
    <row r="9" spans="2:46" s="1" customFormat="1" ht="16.5" customHeight="1">
      <c r="B9" s="32"/>
      <c r="E9" s="202" t="s">
        <v>124</v>
      </c>
      <c r="F9" s="238"/>
      <c r="G9" s="238"/>
      <c r="H9" s="238"/>
      <c r="L9" s="32"/>
    </row>
    <row r="10" spans="2:46" s="1" customFormat="1" ht="11.25">
      <c r="B10" s="32"/>
      <c r="L10" s="32"/>
    </row>
    <row r="11" spans="2:46" s="1" customFormat="1" ht="12" customHeight="1">
      <c r="B11" s="32"/>
      <c r="D11" s="27" t="s">
        <v>18</v>
      </c>
      <c r="F11" s="25" t="s">
        <v>1</v>
      </c>
      <c r="I11" s="27" t="s">
        <v>19</v>
      </c>
      <c r="J11" s="25" t="s">
        <v>1</v>
      </c>
      <c r="L11" s="32"/>
    </row>
    <row r="12" spans="2:46" s="1" customFormat="1" ht="12" customHeight="1">
      <c r="B12" s="32"/>
      <c r="D12" s="27" t="s">
        <v>20</v>
      </c>
      <c r="F12" s="25" t="s">
        <v>21</v>
      </c>
      <c r="I12" s="27" t="s">
        <v>22</v>
      </c>
      <c r="J12" s="52" t="str">
        <f>'Rekapitulace stavby'!AN8</f>
        <v>20. 11. 2025</v>
      </c>
      <c r="L12" s="32"/>
    </row>
    <row r="13" spans="2:46" s="1" customFormat="1" ht="10.9" customHeight="1">
      <c r="B13" s="32"/>
      <c r="L13" s="32"/>
    </row>
    <row r="14" spans="2:46" s="1" customFormat="1" ht="12" customHeight="1">
      <c r="B14" s="32"/>
      <c r="D14" s="27" t="s">
        <v>24</v>
      </c>
      <c r="I14" s="27" t="s">
        <v>25</v>
      </c>
      <c r="J14" s="25" t="s">
        <v>1</v>
      </c>
      <c r="L14" s="32"/>
    </row>
    <row r="15" spans="2:46" s="1" customFormat="1" ht="18" customHeight="1">
      <c r="B15" s="32"/>
      <c r="E15" s="25" t="s">
        <v>26</v>
      </c>
      <c r="I15" s="27" t="s">
        <v>27</v>
      </c>
      <c r="J15" s="25" t="s">
        <v>1</v>
      </c>
      <c r="L15" s="32"/>
    </row>
    <row r="16" spans="2:46" s="1" customFormat="1" ht="6.95" customHeight="1">
      <c r="B16" s="32"/>
      <c r="L16" s="32"/>
    </row>
    <row r="17" spans="2:12" s="1" customFormat="1" ht="12" customHeight="1">
      <c r="B17" s="32"/>
      <c r="D17" s="27" t="s">
        <v>28</v>
      </c>
      <c r="I17" s="27" t="s">
        <v>25</v>
      </c>
      <c r="J17" s="28" t="str">
        <f>'Rekapitulace stavby'!AN13</f>
        <v>Vyplň údaj</v>
      </c>
      <c r="L17" s="32"/>
    </row>
    <row r="18" spans="2:12" s="1" customFormat="1" ht="18" customHeight="1">
      <c r="B18" s="32"/>
      <c r="E18" s="239" t="str">
        <f>'Rekapitulace stavby'!E14</f>
        <v>Vyplň údaj</v>
      </c>
      <c r="F18" s="208"/>
      <c r="G18" s="208"/>
      <c r="H18" s="208"/>
      <c r="I18" s="27" t="s">
        <v>27</v>
      </c>
      <c r="J18" s="28" t="str">
        <f>'Rekapitulace stavby'!AN14</f>
        <v>Vyplň údaj</v>
      </c>
      <c r="L18" s="32"/>
    </row>
    <row r="19" spans="2:12" s="1" customFormat="1" ht="6.95" customHeight="1">
      <c r="B19" s="32"/>
      <c r="L19" s="32"/>
    </row>
    <row r="20" spans="2:12" s="1" customFormat="1" ht="12" customHeight="1">
      <c r="B20" s="32"/>
      <c r="D20" s="27" t="s">
        <v>30</v>
      </c>
      <c r="I20" s="27" t="s">
        <v>25</v>
      </c>
      <c r="J20" s="25" t="s">
        <v>31</v>
      </c>
      <c r="L20" s="32"/>
    </row>
    <row r="21" spans="2:12" s="1" customFormat="1" ht="18" customHeight="1">
      <c r="B21" s="32"/>
      <c r="E21" s="25" t="s">
        <v>32</v>
      </c>
      <c r="I21" s="27" t="s">
        <v>27</v>
      </c>
      <c r="J21" s="25" t="s">
        <v>1</v>
      </c>
      <c r="L21" s="32"/>
    </row>
    <row r="22" spans="2:12" s="1" customFormat="1" ht="6.95" customHeight="1">
      <c r="B22" s="32"/>
      <c r="L22" s="32"/>
    </row>
    <row r="23" spans="2:12" s="1" customFormat="1" ht="12" customHeight="1">
      <c r="B23" s="32"/>
      <c r="D23" s="27" t="s">
        <v>34</v>
      </c>
      <c r="I23" s="27" t="s">
        <v>25</v>
      </c>
      <c r="J23" s="25" t="str">
        <f>IF('Rekapitulace stavby'!AN19="","",'Rekapitulace stavby'!AN19)</f>
        <v/>
      </c>
      <c r="L23" s="32"/>
    </row>
    <row r="24" spans="2:12" s="1" customFormat="1" ht="18" customHeight="1">
      <c r="B24" s="32"/>
      <c r="E24" s="25" t="str">
        <f>IF('Rekapitulace stavby'!E20="","",'Rekapitulace stavby'!E20)</f>
        <v xml:space="preserve"> </v>
      </c>
      <c r="I24" s="27" t="s">
        <v>27</v>
      </c>
      <c r="J24" s="25" t="str">
        <f>IF('Rekapitulace stavby'!AN20="","",'Rekapitulace stavby'!AN20)</f>
        <v/>
      </c>
      <c r="L24" s="32"/>
    </row>
    <row r="25" spans="2:12" s="1" customFormat="1" ht="6.95" customHeight="1">
      <c r="B25" s="32"/>
      <c r="L25" s="32"/>
    </row>
    <row r="26" spans="2:12" s="1" customFormat="1" ht="12" customHeight="1">
      <c r="B26" s="32"/>
      <c r="D26" s="27" t="s">
        <v>36</v>
      </c>
      <c r="L26" s="32"/>
    </row>
    <row r="27" spans="2:12" s="7" customFormat="1" ht="16.5" customHeight="1">
      <c r="B27" s="89"/>
      <c r="E27" s="213" t="s">
        <v>1</v>
      </c>
      <c r="F27" s="213"/>
      <c r="G27" s="213"/>
      <c r="H27" s="213"/>
      <c r="L27" s="89"/>
    </row>
    <row r="28" spans="2:12" s="1" customFormat="1" ht="6.95" customHeight="1">
      <c r="B28" s="32"/>
      <c r="L28" s="32"/>
    </row>
    <row r="29" spans="2:12" s="1" customFormat="1" ht="6.95" customHeight="1">
      <c r="B29" s="32"/>
      <c r="D29" s="53"/>
      <c r="E29" s="53"/>
      <c r="F29" s="53"/>
      <c r="G29" s="53"/>
      <c r="H29" s="53"/>
      <c r="I29" s="53"/>
      <c r="J29" s="53"/>
      <c r="K29" s="53"/>
      <c r="L29" s="32"/>
    </row>
    <row r="30" spans="2:12" s="1" customFormat="1" ht="25.35" customHeight="1">
      <c r="B30" s="32"/>
      <c r="D30" s="90" t="s">
        <v>38</v>
      </c>
      <c r="J30" s="66">
        <f>ROUND(J147, 2)</f>
        <v>0</v>
      </c>
      <c r="L30" s="32"/>
    </row>
    <row r="31" spans="2:12" s="1" customFormat="1" ht="6.95" customHeight="1">
      <c r="B31" s="32"/>
      <c r="D31" s="53"/>
      <c r="E31" s="53"/>
      <c r="F31" s="53"/>
      <c r="G31" s="53"/>
      <c r="H31" s="53"/>
      <c r="I31" s="53"/>
      <c r="J31" s="53"/>
      <c r="K31" s="53"/>
      <c r="L31" s="32"/>
    </row>
    <row r="32" spans="2:12" s="1" customFormat="1" ht="14.45" customHeight="1">
      <c r="B32" s="32"/>
      <c r="F32" s="35" t="s">
        <v>40</v>
      </c>
      <c r="I32" s="35" t="s">
        <v>39</v>
      </c>
      <c r="J32" s="35" t="s">
        <v>41</v>
      </c>
      <c r="L32" s="32"/>
    </row>
    <row r="33" spans="2:12" s="1" customFormat="1" ht="14.45" customHeight="1">
      <c r="B33" s="32"/>
      <c r="D33" s="55" t="s">
        <v>42</v>
      </c>
      <c r="E33" s="27" t="s">
        <v>43</v>
      </c>
      <c r="F33" s="91">
        <f>ROUND((SUM(BE147:BE5403)),  2)</f>
        <v>0</v>
      </c>
      <c r="I33" s="92">
        <v>0.21</v>
      </c>
      <c r="J33" s="91">
        <f>ROUND(((SUM(BE147:BE5403))*I33),  2)</f>
        <v>0</v>
      </c>
      <c r="L33" s="32"/>
    </row>
    <row r="34" spans="2:12" s="1" customFormat="1" ht="14.45" customHeight="1">
      <c r="B34" s="32"/>
      <c r="E34" s="27" t="s">
        <v>44</v>
      </c>
      <c r="F34" s="91">
        <f>ROUND((SUM(BF147:BF5403)),  2)</f>
        <v>0</v>
      </c>
      <c r="I34" s="92">
        <v>0.12</v>
      </c>
      <c r="J34" s="91">
        <f>ROUND(((SUM(BF147:BF5403))*I34),  2)</f>
        <v>0</v>
      </c>
      <c r="L34" s="32"/>
    </row>
    <row r="35" spans="2:12" s="1" customFormat="1" ht="14.45" hidden="1" customHeight="1">
      <c r="B35" s="32"/>
      <c r="E35" s="27" t="s">
        <v>45</v>
      </c>
      <c r="F35" s="91">
        <f>ROUND((SUM(BG147:BG5403)),  2)</f>
        <v>0</v>
      </c>
      <c r="I35" s="92">
        <v>0.21</v>
      </c>
      <c r="J35" s="91">
        <f>0</f>
        <v>0</v>
      </c>
      <c r="L35" s="32"/>
    </row>
    <row r="36" spans="2:12" s="1" customFormat="1" ht="14.45" hidden="1" customHeight="1">
      <c r="B36" s="32"/>
      <c r="E36" s="27" t="s">
        <v>46</v>
      </c>
      <c r="F36" s="91">
        <f>ROUND((SUM(BH147:BH5403)),  2)</f>
        <v>0</v>
      </c>
      <c r="I36" s="92">
        <v>0.12</v>
      </c>
      <c r="J36" s="91">
        <f>0</f>
        <v>0</v>
      </c>
      <c r="L36" s="32"/>
    </row>
    <row r="37" spans="2:12" s="1" customFormat="1" ht="14.45" hidden="1" customHeight="1">
      <c r="B37" s="32"/>
      <c r="E37" s="27" t="s">
        <v>47</v>
      </c>
      <c r="F37" s="91">
        <f>ROUND((SUM(BI147:BI5403)),  2)</f>
        <v>0</v>
      </c>
      <c r="I37" s="92">
        <v>0</v>
      </c>
      <c r="J37" s="91">
        <f>0</f>
        <v>0</v>
      </c>
      <c r="L37" s="32"/>
    </row>
    <row r="38" spans="2:12" s="1" customFormat="1" ht="6.95" customHeight="1">
      <c r="B38" s="32"/>
      <c r="L38" s="32"/>
    </row>
    <row r="39" spans="2:12" s="1" customFormat="1" ht="25.35" customHeight="1">
      <c r="B39" s="32"/>
      <c r="C39" s="93"/>
      <c r="D39" s="94" t="s">
        <v>48</v>
      </c>
      <c r="E39" s="57"/>
      <c r="F39" s="57"/>
      <c r="G39" s="95" t="s">
        <v>49</v>
      </c>
      <c r="H39" s="96" t="s">
        <v>50</v>
      </c>
      <c r="I39" s="57"/>
      <c r="J39" s="97">
        <f>SUM(J30:J37)</f>
        <v>0</v>
      </c>
      <c r="K39" s="98"/>
      <c r="L39" s="32"/>
    </row>
    <row r="40" spans="2:12" s="1" customFormat="1" ht="14.45" customHeight="1">
      <c r="B40" s="32"/>
      <c r="L40" s="32"/>
    </row>
    <row r="41" spans="2:12" ht="14.45" customHeight="1">
      <c r="B41" s="20"/>
      <c r="L41" s="20"/>
    </row>
    <row r="42" spans="2:12" ht="14.45" customHeight="1">
      <c r="B42" s="20"/>
      <c r="L42" s="20"/>
    </row>
    <row r="43" spans="2:12" ht="14.45" customHeight="1">
      <c r="B43" s="20"/>
      <c r="L43" s="20"/>
    </row>
    <row r="44" spans="2:12" ht="14.45" customHeight="1">
      <c r="B44" s="20"/>
      <c r="L44" s="20"/>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32"/>
      <c r="D50" s="41" t="s">
        <v>51</v>
      </c>
      <c r="E50" s="42"/>
      <c r="F50" s="42"/>
      <c r="G50" s="41" t="s">
        <v>52</v>
      </c>
      <c r="H50" s="42"/>
      <c r="I50" s="42"/>
      <c r="J50" s="42"/>
      <c r="K50" s="42"/>
      <c r="L50" s="32"/>
    </row>
    <row r="51" spans="2:12" ht="11.25">
      <c r="B51" s="20"/>
      <c r="L51" s="20"/>
    </row>
    <row r="52" spans="2:12" ht="11.25">
      <c r="B52" s="20"/>
      <c r="L52" s="20"/>
    </row>
    <row r="53" spans="2:12" ht="11.25">
      <c r="B53" s="20"/>
      <c r="L53" s="20"/>
    </row>
    <row r="54" spans="2:12" ht="11.25">
      <c r="B54" s="20"/>
      <c r="L54" s="20"/>
    </row>
    <row r="55" spans="2:12" ht="11.25">
      <c r="B55" s="20"/>
      <c r="L55" s="20"/>
    </row>
    <row r="56" spans="2:12" ht="11.25">
      <c r="B56" s="20"/>
      <c r="L56" s="20"/>
    </row>
    <row r="57" spans="2:12" ht="11.25">
      <c r="B57" s="20"/>
      <c r="L57" s="20"/>
    </row>
    <row r="58" spans="2:12" ht="11.25">
      <c r="B58" s="20"/>
      <c r="L58" s="20"/>
    </row>
    <row r="59" spans="2:12" ht="11.25">
      <c r="B59" s="20"/>
      <c r="L59" s="20"/>
    </row>
    <row r="60" spans="2:12" ht="11.25">
      <c r="B60" s="20"/>
      <c r="L60" s="20"/>
    </row>
    <row r="61" spans="2:12" s="1" customFormat="1" ht="12.75">
      <c r="B61" s="32"/>
      <c r="D61" s="43" t="s">
        <v>53</v>
      </c>
      <c r="E61" s="34"/>
      <c r="F61" s="99" t="s">
        <v>54</v>
      </c>
      <c r="G61" s="43" t="s">
        <v>53</v>
      </c>
      <c r="H61" s="34"/>
      <c r="I61" s="34"/>
      <c r="J61" s="100" t="s">
        <v>54</v>
      </c>
      <c r="K61" s="34"/>
      <c r="L61" s="32"/>
    </row>
    <row r="62" spans="2:12" ht="11.25">
      <c r="B62" s="20"/>
      <c r="L62" s="20"/>
    </row>
    <row r="63" spans="2:12" ht="11.25">
      <c r="B63" s="20"/>
      <c r="L63" s="20"/>
    </row>
    <row r="64" spans="2:12" ht="11.25">
      <c r="B64" s="20"/>
      <c r="L64" s="20"/>
    </row>
    <row r="65" spans="2:12" s="1" customFormat="1" ht="12.75">
      <c r="B65" s="32"/>
      <c r="D65" s="41" t="s">
        <v>55</v>
      </c>
      <c r="E65" s="42"/>
      <c r="F65" s="42"/>
      <c r="G65" s="41" t="s">
        <v>56</v>
      </c>
      <c r="H65" s="42"/>
      <c r="I65" s="42"/>
      <c r="J65" s="42"/>
      <c r="K65" s="42"/>
      <c r="L65" s="32"/>
    </row>
    <row r="66" spans="2:12" ht="11.25">
      <c r="B66" s="20"/>
      <c r="L66" s="20"/>
    </row>
    <row r="67" spans="2:12" ht="11.25">
      <c r="B67" s="20"/>
      <c r="L67" s="20"/>
    </row>
    <row r="68" spans="2:12" ht="11.25">
      <c r="B68" s="20"/>
      <c r="L68" s="20"/>
    </row>
    <row r="69" spans="2:12" ht="11.25">
      <c r="B69" s="20"/>
      <c r="L69" s="20"/>
    </row>
    <row r="70" spans="2:12" ht="11.25">
      <c r="B70" s="20"/>
      <c r="L70" s="20"/>
    </row>
    <row r="71" spans="2:12" ht="11.25">
      <c r="B71" s="20"/>
      <c r="L71" s="20"/>
    </row>
    <row r="72" spans="2:12" ht="11.25">
      <c r="B72" s="20"/>
      <c r="L72" s="20"/>
    </row>
    <row r="73" spans="2:12" ht="11.25">
      <c r="B73" s="20"/>
      <c r="L73" s="20"/>
    </row>
    <row r="74" spans="2:12" ht="11.25">
      <c r="B74" s="20"/>
      <c r="L74" s="20"/>
    </row>
    <row r="75" spans="2:12" ht="11.25">
      <c r="B75" s="20"/>
      <c r="L75" s="20"/>
    </row>
    <row r="76" spans="2:12" s="1" customFormat="1" ht="12.75">
      <c r="B76" s="32"/>
      <c r="D76" s="43" t="s">
        <v>53</v>
      </c>
      <c r="E76" s="34"/>
      <c r="F76" s="99" t="s">
        <v>54</v>
      </c>
      <c r="G76" s="43" t="s">
        <v>53</v>
      </c>
      <c r="H76" s="34"/>
      <c r="I76" s="34"/>
      <c r="J76" s="100" t="s">
        <v>54</v>
      </c>
      <c r="K76" s="34"/>
      <c r="L76" s="32"/>
    </row>
    <row r="77" spans="2:12" s="1" customFormat="1" ht="14.45" customHeight="1">
      <c r="B77" s="44"/>
      <c r="C77" s="45"/>
      <c r="D77" s="45"/>
      <c r="E77" s="45"/>
      <c r="F77" s="45"/>
      <c r="G77" s="45"/>
      <c r="H77" s="45"/>
      <c r="I77" s="45"/>
      <c r="J77" s="45"/>
      <c r="K77" s="45"/>
      <c r="L77" s="32"/>
    </row>
    <row r="81" spans="2:47" s="1" customFormat="1" ht="6.95" customHeight="1">
      <c r="B81" s="46"/>
      <c r="C81" s="47"/>
      <c r="D81" s="47"/>
      <c r="E81" s="47"/>
      <c r="F81" s="47"/>
      <c r="G81" s="47"/>
      <c r="H81" s="47"/>
      <c r="I81" s="47"/>
      <c r="J81" s="47"/>
      <c r="K81" s="47"/>
      <c r="L81" s="32"/>
    </row>
    <row r="82" spans="2:47" s="1" customFormat="1" ht="24.95" customHeight="1">
      <c r="B82" s="32"/>
      <c r="C82" s="21" t="s">
        <v>125</v>
      </c>
      <c r="L82" s="32"/>
    </row>
    <row r="83" spans="2:47" s="1" customFormat="1" ht="6.95" customHeight="1">
      <c r="B83" s="32"/>
      <c r="L83" s="32"/>
    </row>
    <row r="84" spans="2:47" s="1" customFormat="1" ht="12" customHeight="1">
      <c r="B84" s="32"/>
      <c r="C84" s="27" t="s">
        <v>16</v>
      </c>
      <c r="L84" s="32"/>
    </row>
    <row r="85" spans="2:47" s="1" customFormat="1" ht="16.5" customHeight="1">
      <c r="B85" s="32"/>
      <c r="E85" s="236" t="str">
        <f>E7</f>
        <v>Objekt E2 - Knihovna TUL</v>
      </c>
      <c r="F85" s="237"/>
      <c r="G85" s="237"/>
      <c r="H85" s="237"/>
      <c r="L85" s="32"/>
    </row>
    <row r="86" spans="2:47" s="1" customFormat="1" ht="12" customHeight="1">
      <c r="B86" s="32"/>
      <c r="C86" s="27" t="s">
        <v>123</v>
      </c>
      <c r="L86" s="32"/>
    </row>
    <row r="87" spans="2:47" s="1" customFormat="1" ht="16.5" customHeight="1">
      <c r="B87" s="32"/>
      <c r="E87" s="202" t="str">
        <f>E9</f>
        <v xml:space="preserve">ASR - Stavební část </v>
      </c>
      <c r="F87" s="238"/>
      <c r="G87" s="238"/>
      <c r="H87" s="238"/>
      <c r="L87" s="32"/>
    </row>
    <row r="88" spans="2:47" s="1" customFormat="1" ht="6.95" customHeight="1">
      <c r="B88" s="32"/>
      <c r="L88" s="32"/>
    </row>
    <row r="89" spans="2:47" s="1" customFormat="1" ht="12" customHeight="1">
      <c r="B89" s="32"/>
      <c r="C89" s="27" t="s">
        <v>20</v>
      </c>
      <c r="F89" s="25" t="str">
        <f>F12</f>
        <v>Liberec</v>
      </c>
      <c r="I89" s="27" t="s">
        <v>22</v>
      </c>
      <c r="J89" s="52" t="str">
        <f>IF(J12="","",J12)</f>
        <v>20. 11. 2025</v>
      </c>
      <c r="L89" s="32"/>
    </row>
    <row r="90" spans="2:47" s="1" customFormat="1" ht="6.95" customHeight="1">
      <c r="B90" s="32"/>
      <c r="L90" s="32"/>
    </row>
    <row r="91" spans="2:47" s="1" customFormat="1" ht="15.2" customHeight="1">
      <c r="B91" s="32"/>
      <c r="C91" s="27" t="s">
        <v>24</v>
      </c>
      <c r="F91" s="25" t="str">
        <f>E15</f>
        <v xml:space="preserve">TUL Studentská 1402/2, Liberec </v>
      </c>
      <c r="I91" s="27" t="s">
        <v>30</v>
      </c>
      <c r="J91" s="30" t="str">
        <f>E21</f>
        <v>AKIA</v>
      </c>
      <c r="L91" s="32"/>
    </row>
    <row r="92" spans="2:47" s="1" customFormat="1" ht="15.2" customHeight="1">
      <c r="B92" s="32"/>
      <c r="C92" s="27" t="s">
        <v>28</v>
      </c>
      <c r="F92" s="25" t="str">
        <f>IF(E18="","",E18)</f>
        <v>Vyplň údaj</v>
      </c>
      <c r="I92" s="27" t="s">
        <v>34</v>
      </c>
      <c r="J92" s="30" t="str">
        <f>E24</f>
        <v xml:space="preserve"> </v>
      </c>
      <c r="L92" s="32"/>
    </row>
    <row r="93" spans="2:47" s="1" customFormat="1" ht="10.35" customHeight="1">
      <c r="B93" s="32"/>
      <c r="L93" s="32"/>
    </row>
    <row r="94" spans="2:47" s="1" customFormat="1" ht="29.25" customHeight="1">
      <c r="B94" s="32"/>
      <c r="C94" s="101" t="s">
        <v>126</v>
      </c>
      <c r="D94" s="93"/>
      <c r="E94" s="93"/>
      <c r="F94" s="93"/>
      <c r="G94" s="93"/>
      <c r="H94" s="93"/>
      <c r="I94" s="93"/>
      <c r="J94" s="102" t="s">
        <v>127</v>
      </c>
      <c r="K94" s="93"/>
      <c r="L94" s="32"/>
    </row>
    <row r="95" spans="2:47" s="1" customFormat="1" ht="10.35" customHeight="1">
      <c r="B95" s="32"/>
      <c r="L95" s="32"/>
    </row>
    <row r="96" spans="2:47" s="1" customFormat="1" ht="22.9" customHeight="1">
      <c r="B96" s="32"/>
      <c r="C96" s="103" t="s">
        <v>128</v>
      </c>
      <c r="J96" s="66">
        <f>J147</f>
        <v>0</v>
      </c>
      <c r="L96" s="32"/>
      <c r="AU96" s="17" t="s">
        <v>129</v>
      </c>
    </row>
    <row r="97" spans="2:12" s="8" customFormat="1" ht="24.95" customHeight="1">
      <c r="B97" s="104"/>
      <c r="D97" s="105" t="s">
        <v>130</v>
      </c>
      <c r="E97" s="106"/>
      <c r="F97" s="106"/>
      <c r="G97" s="106"/>
      <c r="H97" s="106"/>
      <c r="I97" s="106"/>
      <c r="J97" s="107">
        <f>J148</f>
        <v>0</v>
      </c>
      <c r="L97" s="104"/>
    </row>
    <row r="98" spans="2:12" s="9" customFormat="1" ht="19.899999999999999" customHeight="1">
      <c r="B98" s="108"/>
      <c r="D98" s="109" t="s">
        <v>131</v>
      </c>
      <c r="E98" s="110"/>
      <c r="F98" s="110"/>
      <c r="G98" s="110"/>
      <c r="H98" s="110"/>
      <c r="I98" s="110"/>
      <c r="J98" s="111">
        <f>J149</f>
        <v>0</v>
      </c>
      <c r="L98" s="108"/>
    </row>
    <row r="99" spans="2:12" s="9" customFormat="1" ht="19.899999999999999" customHeight="1">
      <c r="B99" s="108"/>
      <c r="D99" s="109" t="s">
        <v>132</v>
      </c>
      <c r="E99" s="110"/>
      <c r="F99" s="110"/>
      <c r="G99" s="110"/>
      <c r="H99" s="110"/>
      <c r="I99" s="110"/>
      <c r="J99" s="111">
        <f>J319</f>
        <v>0</v>
      </c>
      <c r="L99" s="108"/>
    </row>
    <row r="100" spans="2:12" s="9" customFormat="1" ht="19.899999999999999" customHeight="1">
      <c r="B100" s="108"/>
      <c r="D100" s="109" t="s">
        <v>133</v>
      </c>
      <c r="E100" s="110"/>
      <c r="F100" s="110"/>
      <c r="G100" s="110"/>
      <c r="H100" s="110"/>
      <c r="I100" s="110"/>
      <c r="J100" s="111">
        <f>J486</f>
        <v>0</v>
      </c>
      <c r="L100" s="108"/>
    </row>
    <row r="101" spans="2:12" s="9" customFormat="1" ht="19.899999999999999" customHeight="1">
      <c r="B101" s="108"/>
      <c r="D101" s="109" t="s">
        <v>134</v>
      </c>
      <c r="E101" s="110"/>
      <c r="F101" s="110"/>
      <c r="G101" s="110"/>
      <c r="H101" s="110"/>
      <c r="I101" s="110"/>
      <c r="J101" s="111">
        <f>J944</f>
        <v>0</v>
      </c>
      <c r="L101" s="108"/>
    </row>
    <row r="102" spans="2:12" s="9" customFormat="1" ht="19.899999999999999" customHeight="1">
      <c r="B102" s="108"/>
      <c r="D102" s="109" t="s">
        <v>135</v>
      </c>
      <c r="E102" s="110"/>
      <c r="F102" s="110"/>
      <c r="G102" s="110"/>
      <c r="H102" s="110"/>
      <c r="I102" s="110"/>
      <c r="J102" s="111">
        <f>J1023</f>
        <v>0</v>
      </c>
      <c r="L102" s="108"/>
    </row>
    <row r="103" spans="2:12" s="9" customFormat="1" ht="19.899999999999999" customHeight="1">
      <c r="B103" s="108"/>
      <c r="D103" s="109" t="s">
        <v>136</v>
      </c>
      <c r="E103" s="110"/>
      <c r="F103" s="110"/>
      <c r="G103" s="110"/>
      <c r="H103" s="110"/>
      <c r="I103" s="110"/>
      <c r="J103" s="111">
        <f>J1048</f>
        <v>0</v>
      </c>
      <c r="L103" s="108"/>
    </row>
    <row r="104" spans="2:12" s="9" customFormat="1" ht="19.899999999999999" customHeight="1">
      <c r="B104" s="108"/>
      <c r="D104" s="109" t="s">
        <v>137</v>
      </c>
      <c r="E104" s="110"/>
      <c r="F104" s="110"/>
      <c r="G104" s="110"/>
      <c r="H104" s="110"/>
      <c r="I104" s="110"/>
      <c r="J104" s="111">
        <f>J1659</f>
        <v>0</v>
      </c>
      <c r="L104" s="108"/>
    </row>
    <row r="105" spans="2:12" s="9" customFormat="1" ht="19.899999999999999" customHeight="1">
      <c r="B105" s="108"/>
      <c r="D105" s="109" t="s">
        <v>138</v>
      </c>
      <c r="E105" s="110"/>
      <c r="F105" s="110"/>
      <c r="G105" s="110"/>
      <c r="H105" s="110"/>
      <c r="I105" s="110"/>
      <c r="J105" s="111">
        <f>J1662</f>
        <v>0</v>
      </c>
      <c r="L105" s="108"/>
    </row>
    <row r="106" spans="2:12" s="9" customFormat="1" ht="19.899999999999999" customHeight="1">
      <c r="B106" s="108"/>
      <c r="D106" s="109" t="s">
        <v>139</v>
      </c>
      <c r="E106" s="110"/>
      <c r="F106" s="110"/>
      <c r="G106" s="110"/>
      <c r="H106" s="110"/>
      <c r="I106" s="110"/>
      <c r="J106" s="111">
        <f>J1760</f>
        <v>0</v>
      </c>
      <c r="L106" s="108"/>
    </row>
    <row r="107" spans="2:12" s="9" customFormat="1" ht="19.899999999999999" customHeight="1">
      <c r="B107" s="108"/>
      <c r="D107" s="109" t="s">
        <v>140</v>
      </c>
      <c r="E107" s="110"/>
      <c r="F107" s="110"/>
      <c r="G107" s="110"/>
      <c r="H107" s="110"/>
      <c r="I107" s="110"/>
      <c r="J107" s="111">
        <f>J1771</f>
        <v>0</v>
      </c>
      <c r="L107" s="108"/>
    </row>
    <row r="108" spans="2:12" s="8" customFormat="1" ht="24.95" customHeight="1">
      <c r="B108" s="104"/>
      <c r="D108" s="105" t="s">
        <v>141</v>
      </c>
      <c r="E108" s="106"/>
      <c r="F108" s="106"/>
      <c r="G108" s="106"/>
      <c r="H108" s="106"/>
      <c r="I108" s="106"/>
      <c r="J108" s="107">
        <f>J1774</f>
        <v>0</v>
      </c>
      <c r="L108" s="104"/>
    </row>
    <row r="109" spans="2:12" s="9" customFormat="1" ht="19.899999999999999" customHeight="1">
      <c r="B109" s="108"/>
      <c r="D109" s="109" t="s">
        <v>142</v>
      </c>
      <c r="E109" s="110"/>
      <c r="F109" s="110"/>
      <c r="G109" s="110"/>
      <c r="H109" s="110"/>
      <c r="I109" s="110"/>
      <c r="J109" s="111">
        <f>J1775</f>
        <v>0</v>
      </c>
      <c r="L109" s="108"/>
    </row>
    <row r="110" spans="2:12" s="9" customFormat="1" ht="19.899999999999999" customHeight="1">
      <c r="B110" s="108"/>
      <c r="D110" s="109" t="s">
        <v>143</v>
      </c>
      <c r="E110" s="110"/>
      <c r="F110" s="110"/>
      <c r="G110" s="110"/>
      <c r="H110" s="110"/>
      <c r="I110" s="110"/>
      <c r="J110" s="111">
        <f>J1817</f>
        <v>0</v>
      </c>
      <c r="L110" s="108"/>
    </row>
    <row r="111" spans="2:12" s="9" customFormat="1" ht="19.899999999999999" customHeight="1">
      <c r="B111" s="108"/>
      <c r="D111" s="109" t="s">
        <v>144</v>
      </c>
      <c r="E111" s="110"/>
      <c r="F111" s="110"/>
      <c r="G111" s="110"/>
      <c r="H111" s="110"/>
      <c r="I111" s="110"/>
      <c r="J111" s="111">
        <f>J1983</f>
        <v>0</v>
      </c>
      <c r="L111" s="108"/>
    </row>
    <row r="112" spans="2:12" s="9" customFormat="1" ht="19.899999999999999" customHeight="1">
      <c r="B112" s="108"/>
      <c r="D112" s="109" t="s">
        <v>145</v>
      </c>
      <c r="E112" s="110"/>
      <c r="F112" s="110"/>
      <c r="G112" s="110"/>
      <c r="H112" s="110"/>
      <c r="I112" s="110"/>
      <c r="J112" s="111">
        <f>J2374</f>
        <v>0</v>
      </c>
      <c r="L112" s="108"/>
    </row>
    <row r="113" spans="2:12" s="9" customFormat="1" ht="19.899999999999999" customHeight="1">
      <c r="B113" s="108"/>
      <c r="D113" s="109" t="s">
        <v>146</v>
      </c>
      <c r="E113" s="110"/>
      <c r="F113" s="110"/>
      <c r="G113" s="110"/>
      <c r="H113" s="110"/>
      <c r="I113" s="110"/>
      <c r="J113" s="111">
        <f>J2547</f>
        <v>0</v>
      </c>
      <c r="L113" s="108"/>
    </row>
    <row r="114" spans="2:12" s="9" customFormat="1" ht="19.899999999999999" customHeight="1">
      <c r="B114" s="108"/>
      <c r="D114" s="109" t="s">
        <v>147</v>
      </c>
      <c r="E114" s="110"/>
      <c r="F114" s="110"/>
      <c r="G114" s="110"/>
      <c r="H114" s="110"/>
      <c r="I114" s="110"/>
      <c r="J114" s="111">
        <f>J2556</f>
        <v>0</v>
      </c>
      <c r="L114" s="108"/>
    </row>
    <row r="115" spans="2:12" s="9" customFormat="1" ht="19.899999999999999" customHeight="1">
      <c r="B115" s="108"/>
      <c r="D115" s="109" t="s">
        <v>148</v>
      </c>
      <c r="E115" s="110"/>
      <c r="F115" s="110"/>
      <c r="G115" s="110"/>
      <c r="H115" s="110"/>
      <c r="I115" s="110"/>
      <c r="J115" s="111">
        <f>J3074</f>
        <v>0</v>
      </c>
      <c r="L115" s="108"/>
    </row>
    <row r="116" spans="2:12" s="9" customFormat="1" ht="19.899999999999999" customHeight="1">
      <c r="B116" s="108"/>
      <c r="D116" s="109" t="s">
        <v>149</v>
      </c>
      <c r="E116" s="110"/>
      <c r="F116" s="110"/>
      <c r="G116" s="110"/>
      <c r="H116" s="110"/>
      <c r="I116" s="110"/>
      <c r="J116" s="111">
        <f>J3110</f>
        <v>0</v>
      </c>
      <c r="L116" s="108"/>
    </row>
    <row r="117" spans="2:12" s="9" customFormat="1" ht="19.899999999999999" customHeight="1">
      <c r="B117" s="108"/>
      <c r="D117" s="109" t="s">
        <v>150</v>
      </c>
      <c r="E117" s="110"/>
      <c r="F117" s="110"/>
      <c r="G117" s="110"/>
      <c r="H117" s="110"/>
      <c r="I117" s="110"/>
      <c r="J117" s="111">
        <f>J3604</f>
        <v>0</v>
      </c>
      <c r="L117" s="108"/>
    </row>
    <row r="118" spans="2:12" s="9" customFormat="1" ht="19.899999999999999" customHeight="1">
      <c r="B118" s="108"/>
      <c r="D118" s="109" t="s">
        <v>151</v>
      </c>
      <c r="E118" s="110"/>
      <c r="F118" s="110"/>
      <c r="G118" s="110"/>
      <c r="H118" s="110"/>
      <c r="I118" s="110"/>
      <c r="J118" s="111">
        <f>J4329</f>
        <v>0</v>
      </c>
      <c r="L118" s="108"/>
    </row>
    <row r="119" spans="2:12" s="9" customFormat="1" ht="19.899999999999999" customHeight="1">
      <c r="B119" s="108"/>
      <c r="D119" s="109" t="s">
        <v>152</v>
      </c>
      <c r="E119" s="110"/>
      <c r="F119" s="110"/>
      <c r="G119" s="110"/>
      <c r="H119" s="110"/>
      <c r="I119" s="110"/>
      <c r="J119" s="111">
        <f>J4342</f>
        <v>0</v>
      </c>
      <c r="L119" s="108"/>
    </row>
    <row r="120" spans="2:12" s="9" customFormat="1" ht="19.899999999999999" customHeight="1">
      <c r="B120" s="108"/>
      <c r="D120" s="109" t="s">
        <v>153</v>
      </c>
      <c r="E120" s="110"/>
      <c r="F120" s="110"/>
      <c r="G120" s="110"/>
      <c r="H120" s="110"/>
      <c r="I120" s="110"/>
      <c r="J120" s="111">
        <f>J4360</f>
        <v>0</v>
      </c>
      <c r="L120" s="108"/>
    </row>
    <row r="121" spans="2:12" s="9" customFormat="1" ht="19.899999999999999" customHeight="1">
      <c r="B121" s="108"/>
      <c r="D121" s="109" t="s">
        <v>154</v>
      </c>
      <c r="E121" s="110"/>
      <c r="F121" s="110"/>
      <c r="G121" s="110"/>
      <c r="H121" s="110"/>
      <c r="I121" s="110"/>
      <c r="J121" s="111">
        <f>J4386</f>
        <v>0</v>
      </c>
      <c r="L121" s="108"/>
    </row>
    <row r="122" spans="2:12" s="9" customFormat="1" ht="19.899999999999999" customHeight="1">
      <c r="B122" s="108"/>
      <c r="D122" s="109" t="s">
        <v>155</v>
      </c>
      <c r="E122" s="110"/>
      <c r="F122" s="110"/>
      <c r="G122" s="110"/>
      <c r="H122" s="110"/>
      <c r="I122" s="110"/>
      <c r="J122" s="111">
        <f>J4611</f>
        <v>0</v>
      </c>
      <c r="L122" s="108"/>
    </row>
    <row r="123" spans="2:12" s="9" customFormat="1" ht="19.899999999999999" customHeight="1">
      <c r="B123" s="108"/>
      <c r="D123" s="109" t="s">
        <v>156</v>
      </c>
      <c r="E123" s="110"/>
      <c r="F123" s="110"/>
      <c r="G123" s="110"/>
      <c r="H123" s="110"/>
      <c r="I123" s="110"/>
      <c r="J123" s="111">
        <f>J5004</f>
        <v>0</v>
      </c>
      <c r="L123" s="108"/>
    </row>
    <row r="124" spans="2:12" s="9" customFormat="1" ht="19.899999999999999" customHeight="1">
      <c r="B124" s="108"/>
      <c r="D124" s="109" t="s">
        <v>157</v>
      </c>
      <c r="E124" s="110"/>
      <c r="F124" s="110"/>
      <c r="G124" s="110"/>
      <c r="H124" s="110"/>
      <c r="I124" s="110"/>
      <c r="J124" s="111">
        <f>J5174</f>
        <v>0</v>
      </c>
      <c r="L124" s="108"/>
    </row>
    <row r="125" spans="2:12" s="9" customFormat="1" ht="19.899999999999999" customHeight="1">
      <c r="B125" s="108"/>
      <c r="D125" s="109" t="s">
        <v>158</v>
      </c>
      <c r="E125" s="110"/>
      <c r="F125" s="110"/>
      <c r="G125" s="110"/>
      <c r="H125" s="110"/>
      <c r="I125" s="110"/>
      <c r="J125" s="111">
        <f>J5377</f>
        <v>0</v>
      </c>
      <c r="L125" s="108"/>
    </row>
    <row r="126" spans="2:12" s="9" customFormat="1" ht="19.899999999999999" customHeight="1">
      <c r="B126" s="108"/>
      <c r="D126" s="109" t="s">
        <v>159</v>
      </c>
      <c r="E126" s="110"/>
      <c r="F126" s="110"/>
      <c r="G126" s="110"/>
      <c r="H126" s="110"/>
      <c r="I126" s="110"/>
      <c r="J126" s="111">
        <f>J5386</f>
        <v>0</v>
      </c>
      <c r="L126" s="108"/>
    </row>
    <row r="127" spans="2:12" s="8" customFormat="1" ht="24.95" customHeight="1">
      <c r="B127" s="104"/>
      <c r="D127" s="105" t="s">
        <v>160</v>
      </c>
      <c r="E127" s="106"/>
      <c r="F127" s="106"/>
      <c r="G127" s="106"/>
      <c r="H127" s="106"/>
      <c r="I127" s="106"/>
      <c r="J127" s="107">
        <f>J5401</f>
        <v>0</v>
      </c>
      <c r="L127" s="104"/>
    </row>
    <row r="128" spans="2:12" s="1" customFormat="1" ht="21.75" customHeight="1">
      <c r="B128" s="32"/>
      <c r="L128" s="32"/>
    </row>
    <row r="129" spans="2:12" s="1" customFormat="1" ht="6.95" customHeight="1">
      <c r="B129" s="44"/>
      <c r="C129" s="45"/>
      <c r="D129" s="45"/>
      <c r="E129" s="45"/>
      <c r="F129" s="45"/>
      <c r="G129" s="45"/>
      <c r="H129" s="45"/>
      <c r="I129" s="45"/>
      <c r="J129" s="45"/>
      <c r="K129" s="45"/>
      <c r="L129" s="32"/>
    </row>
    <row r="133" spans="2:12" s="1" customFormat="1" ht="6.95" customHeight="1">
      <c r="B133" s="46"/>
      <c r="C133" s="47"/>
      <c r="D133" s="47"/>
      <c r="E133" s="47"/>
      <c r="F133" s="47"/>
      <c r="G133" s="47"/>
      <c r="H133" s="47"/>
      <c r="I133" s="47"/>
      <c r="J133" s="47"/>
      <c r="K133" s="47"/>
      <c r="L133" s="32"/>
    </row>
    <row r="134" spans="2:12" s="1" customFormat="1" ht="24.95" customHeight="1">
      <c r="B134" s="32"/>
      <c r="C134" s="21" t="s">
        <v>161</v>
      </c>
      <c r="L134" s="32"/>
    </row>
    <row r="135" spans="2:12" s="1" customFormat="1" ht="6.95" customHeight="1">
      <c r="B135" s="32"/>
      <c r="L135" s="32"/>
    </row>
    <row r="136" spans="2:12" s="1" customFormat="1" ht="12" customHeight="1">
      <c r="B136" s="32"/>
      <c r="C136" s="27" t="s">
        <v>16</v>
      </c>
      <c r="L136" s="32"/>
    </row>
    <row r="137" spans="2:12" s="1" customFormat="1" ht="16.5" customHeight="1">
      <c r="B137" s="32"/>
      <c r="E137" s="236" t="str">
        <f>E7</f>
        <v>Objekt E2 - Knihovna TUL</v>
      </c>
      <c r="F137" s="237"/>
      <c r="G137" s="237"/>
      <c r="H137" s="237"/>
      <c r="L137" s="32"/>
    </row>
    <row r="138" spans="2:12" s="1" customFormat="1" ht="12" customHeight="1">
      <c r="B138" s="32"/>
      <c r="C138" s="27" t="s">
        <v>123</v>
      </c>
      <c r="L138" s="32"/>
    </row>
    <row r="139" spans="2:12" s="1" customFormat="1" ht="16.5" customHeight="1">
      <c r="B139" s="32"/>
      <c r="E139" s="202" t="str">
        <f>E9</f>
        <v xml:space="preserve">ASR - Stavební část </v>
      </c>
      <c r="F139" s="238"/>
      <c r="G139" s="238"/>
      <c r="H139" s="238"/>
      <c r="L139" s="32"/>
    </row>
    <row r="140" spans="2:12" s="1" customFormat="1" ht="6.95" customHeight="1">
      <c r="B140" s="32"/>
      <c r="L140" s="32"/>
    </row>
    <row r="141" spans="2:12" s="1" customFormat="1" ht="12" customHeight="1">
      <c r="B141" s="32"/>
      <c r="C141" s="27" t="s">
        <v>20</v>
      </c>
      <c r="F141" s="25" t="str">
        <f>F12</f>
        <v>Liberec</v>
      </c>
      <c r="I141" s="27" t="s">
        <v>22</v>
      </c>
      <c r="J141" s="52" t="str">
        <f>IF(J12="","",J12)</f>
        <v>20. 11. 2025</v>
      </c>
      <c r="L141" s="32"/>
    </row>
    <row r="142" spans="2:12" s="1" customFormat="1" ht="6.95" customHeight="1">
      <c r="B142" s="32"/>
      <c r="L142" s="32"/>
    </row>
    <row r="143" spans="2:12" s="1" customFormat="1" ht="15.2" customHeight="1">
      <c r="B143" s="32"/>
      <c r="C143" s="27" t="s">
        <v>24</v>
      </c>
      <c r="F143" s="25" t="str">
        <f>E15</f>
        <v xml:space="preserve">TUL Studentská 1402/2, Liberec </v>
      </c>
      <c r="I143" s="27" t="s">
        <v>30</v>
      </c>
      <c r="J143" s="30" t="str">
        <f>E21</f>
        <v>AKIA</v>
      </c>
      <c r="L143" s="32"/>
    </row>
    <row r="144" spans="2:12" s="1" customFormat="1" ht="15.2" customHeight="1">
      <c r="B144" s="32"/>
      <c r="C144" s="27" t="s">
        <v>28</v>
      </c>
      <c r="F144" s="25" t="str">
        <f>IF(E18="","",E18)</f>
        <v>Vyplň údaj</v>
      </c>
      <c r="I144" s="27" t="s">
        <v>34</v>
      </c>
      <c r="J144" s="30" t="str">
        <f>E24</f>
        <v xml:space="preserve"> </v>
      </c>
      <c r="L144" s="32"/>
    </row>
    <row r="145" spans="2:65" s="1" customFormat="1" ht="10.35" customHeight="1">
      <c r="B145" s="32"/>
      <c r="L145" s="32"/>
    </row>
    <row r="146" spans="2:65" s="10" customFormat="1" ht="29.25" customHeight="1">
      <c r="B146" s="112"/>
      <c r="C146" s="113" t="s">
        <v>162</v>
      </c>
      <c r="D146" s="114" t="s">
        <v>63</v>
      </c>
      <c r="E146" s="114" t="s">
        <v>59</v>
      </c>
      <c r="F146" s="114" t="s">
        <v>60</v>
      </c>
      <c r="G146" s="114" t="s">
        <v>163</v>
      </c>
      <c r="H146" s="114" t="s">
        <v>164</v>
      </c>
      <c r="I146" s="114" t="s">
        <v>165</v>
      </c>
      <c r="J146" s="114" t="s">
        <v>127</v>
      </c>
      <c r="K146" s="115" t="s">
        <v>166</v>
      </c>
      <c r="L146" s="112"/>
      <c r="M146" s="59" t="s">
        <v>1</v>
      </c>
      <c r="N146" s="60" t="s">
        <v>42</v>
      </c>
      <c r="O146" s="60" t="s">
        <v>167</v>
      </c>
      <c r="P146" s="60" t="s">
        <v>168</v>
      </c>
      <c r="Q146" s="60" t="s">
        <v>169</v>
      </c>
      <c r="R146" s="60" t="s">
        <v>170</v>
      </c>
      <c r="S146" s="60" t="s">
        <v>171</v>
      </c>
      <c r="T146" s="61" t="s">
        <v>172</v>
      </c>
    </row>
    <row r="147" spans="2:65" s="1" customFormat="1" ht="22.9" customHeight="1">
      <c r="B147" s="32"/>
      <c r="C147" s="64" t="s">
        <v>173</v>
      </c>
      <c r="J147" s="116">
        <f>BK147</f>
        <v>0</v>
      </c>
      <c r="L147" s="32"/>
      <c r="M147" s="62"/>
      <c r="N147" s="53"/>
      <c r="O147" s="53"/>
      <c r="P147" s="117">
        <f>P148+P1774+P5401</f>
        <v>0</v>
      </c>
      <c r="Q147" s="53"/>
      <c r="R147" s="117">
        <f>R148+R1774+R5401</f>
        <v>26854.044416091503</v>
      </c>
      <c r="S147" s="53"/>
      <c r="T147" s="118">
        <f>T148+T1774+T5401</f>
        <v>40.538500000000006</v>
      </c>
      <c r="AT147" s="17" t="s">
        <v>77</v>
      </c>
      <c r="AU147" s="17" t="s">
        <v>129</v>
      </c>
      <c r="BK147" s="119">
        <f>BK148+BK1774+BK5401</f>
        <v>0</v>
      </c>
    </row>
    <row r="148" spans="2:65" s="11" customFormat="1" ht="25.9" customHeight="1">
      <c r="B148" s="120"/>
      <c r="D148" s="121" t="s">
        <v>77</v>
      </c>
      <c r="E148" s="122" t="s">
        <v>174</v>
      </c>
      <c r="F148" s="122" t="s">
        <v>175</v>
      </c>
      <c r="I148" s="123"/>
      <c r="J148" s="124">
        <f>BK148</f>
        <v>0</v>
      </c>
      <c r="L148" s="120"/>
      <c r="M148" s="125"/>
      <c r="P148" s="126">
        <f>P149+P319+P486+P944+P1023+P1048+P1659+P1662+P1760+P1771</f>
        <v>0</v>
      </c>
      <c r="R148" s="126">
        <f>R149+R319+R486+R944+R1023+R1048+R1659+R1662+R1760+R1771</f>
        <v>25866.937597731903</v>
      </c>
      <c r="T148" s="127">
        <f>T149+T319+T486+T944+T1023+T1048+T1659+T1662+T1760+T1771</f>
        <v>40.496500000000005</v>
      </c>
      <c r="AR148" s="121" t="s">
        <v>86</v>
      </c>
      <c r="AT148" s="128" t="s">
        <v>77</v>
      </c>
      <c r="AU148" s="128" t="s">
        <v>78</v>
      </c>
      <c r="AY148" s="121" t="s">
        <v>176</v>
      </c>
      <c r="BK148" s="129">
        <f>BK149+BK319+BK486+BK944+BK1023+BK1048+BK1659+BK1662+BK1760+BK1771</f>
        <v>0</v>
      </c>
    </row>
    <row r="149" spans="2:65" s="11" customFormat="1" ht="22.9" customHeight="1">
      <c r="B149" s="120"/>
      <c r="D149" s="121" t="s">
        <v>77</v>
      </c>
      <c r="E149" s="130" t="s">
        <v>86</v>
      </c>
      <c r="F149" s="130" t="s">
        <v>177</v>
      </c>
      <c r="I149" s="123"/>
      <c r="J149" s="131">
        <f>BK149</f>
        <v>0</v>
      </c>
      <c r="L149" s="120"/>
      <c r="M149" s="125"/>
      <c r="P149" s="126">
        <f>SUM(P150:P318)</f>
        <v>0</v>
      </c>
      <c r="R149" s="126">
        <f>SUM(R150:R318)</f>
        <v>2010.67305586</v>
      </c>
      <c r="T149" s="127">
        <f>SUM(T150:T318)</f>
        <v>20.721500000000002</v>
      </c>
      <c r="AR149" s="121" t="s">
        <v>86</v>
      </c>
      <c r="AT149" s="128" t="s">
        <v>77</v>
      </c>
      <c r="AU149" s="128" t="s">
        <v>86</v>
      </c>
      <c r="AY149" s="121" t="s">
        <v>176</v>
      </c>
      <c r="BK149" s="129">
        <f>SUM(BK150:BK318)</f>
        <v>0</v>
      </c>
    </row>
    <row r="150" spans="2:65" s="1" customFormat="1" ht="24.2" customHeight="1">
      <c r="B150" s="32"/>
      <c r="C150" s="132" t="s">
        <v>86</v>
      </c>
      <c r="D150" s="132" t="s">
        <v>178</v>
      </c>
      <c r="E150" s="133" t="s">
        <v>179</v>
      </c>
      <c r="F150" s="134" t="s">
        <v>180</v>
      </c>
      <c r="G150" s="135" t="s">
        <v>181</v>
      </c>
      <c r="H150" s="136">
        <v>35</v>
      </c>
      <c r="I150" s="137"/>
      <c r="J150" s="138">
        <f>ROUND(I150*H150,2)</f>
        <v>0</v>
      </c>
      <c r="K150" s="134" t="s">
        <v>182</v>
      </c>
      <c r="L150" s="32"/>
      <c r="M150" s="139" t="s">
        <v>1</v>
      </c>
      <c r="N150" s="140" t="s">
        <v>43</v>
      </c>
      <c r="P150" s="141">
        <f>O150*H150</f>
        <v>0</v>
      </c>
      <c r="Q150" s="141">
        <v>0</v>
      </c>
      <c r="R150" s="141">
        <f>Q150*H150</f>
        <v>0</v>
      </c>
      <c r="S150" s="141">
        <v>0.48</v>
      </c>
      <c r="T150" s="142">
        <f>S150*H150</f>
        <v>16.8</v>
      </c>
      <c r="AR150" s="143" t="s">
        <v>183</v>
      </c>
      <c r="AT150" s="143" t="s">
        <v>178</v>
      </c>
      <c r="AU150" s="143" t="s">
        <v>88</v>
      </c>
      <c r="AY150" s="17" t="s">
        <v>176</v>
      </c>
      <c r="BE150" s="144">
        <f>IF(N150="základní",J150,0)</f>
        <v>0</v>
      </c>
      <c r="BF150" s="144">
        <f>IF(N150="snížená",J150,0)</f>
        <v>0</v>
      </c>
      <c r="BG150" s="144">
        <f>IF(N150="zákl. přenesená",J150,0)</f>
        <v>0</v>
      </c>
      <c r="BH150" s="144">
        <f>IF(N150="sníž. přenesená",J150,0)</f>
        <v>0</v>
      </c>
      <c r="BI150" s="144">
        <f>IF(N150="nulová",J150,0)</f>
        <v>0</v>
      </c>
      <c r="BJ150" s="17" t="s">
        <v>86</v>
      </c>
      <c r="BK150" s="144">
        <f>ROUND(I150*H150,2)</f>
        <v>0</v>
      </c>
      <c r="BL150" s="17" t="s">
        <v>183</v>
      </c>
      <c r="BM150" s="143" t="s">
        <v>184</v>
      </c>
    </row>
    <row r="151" spans="2:65" s="12" customFormat="1" ht="11.25">
      <c r="B151" s="145"/>
      <c r="D151" s="146" t="s">
        <v>185</v>
      </c>
      <c r="E151" s="147" t="s">
        <v>1</v>
      </c>
      <c r="F151" s="148" t="s">
        <v>186</v>
      </c>
      <c r="H151" s="149">
        <v>35</v>
      </c>
      <c r="I151" s="150"/>
      <c r="L151" s="145"/>
      <c r="M151" s="151"/>
      <c r="T151" s="152"/>
      <c r="AT151" s="147" t="s">
        <v>185</v>
      </c>
      <c r="AU151" s="147" t="s">
        <v>88</v>
      </c>
      <c r="AV151" s="12" t="s">
        <v>88</v>
      </c>
      <c r="AW151" s="12" t="s">
        <v>33</v>
      </c>
      <c r="AX151" s="12" t="s">
        <v>78</v>
      </c>
      <c r="AY151" s="147" t="s">
        <v>176</v>
      </c>
    </row>
    <row r="152" spans="2:65" s="13" customFormat="1" ht="11.25">
      <c r="B152" s="153"/>
      <c r="D152" s="146" t="s">
        <v>185</v>
      </c>
      <c r="E152" s="154" t="s">
        <v>1</v>
      </c>
      <c r="F152" s="155" t="s">
        <v>187</v>
      </c>
      <c r="H152" s="156">
        <v>35</v>
      </c>
      <c r="I152" s="157"/>
      <c r="L152" s="153"/>
      <c r="M152" s="158"/>
      <c r="T152" s="159"/>
      <c r="AT152" s="154" t="s">
        <v>185</v>
      </c>
      <c r="AU152" s="154" t="s">
        <v>88</v>
      </c>
      <c r="AV152" s="13" t="s">
        <v>183</v>
      </c>
      <c r="AW152" s="13" t="s">
        <v>33</v>
      </c>
      <c r="AX152" s="13" t="s">
        <v>86</v>
      </c>
      <c r="AY152" s="154" t="s">
        <v>176</v>
      </c>
    </row>
    <row r="153" spans="2:65" s="1" customFormat="1" ht="24.2" customHeight="1">
      <c r="B153" s="32"/>
      <c r="C153" s="132" t="s">
        <v>88</v>
      </c>
      <c r="D153" s="132" t="s">
        <v>178</v>
      </c>
      <c r="E153" s="133" t="s">
        <v>188</v>
      </c>
      <c r="F153" s="134" t="s">
        <v>189</v>
      </c>
      <c r="G153" s="135" t="s">
        <v>181</v>
      </c>
      <c r="H153" s="136">
        <v>17.05</v>
      </c>
      <c r="I153" s="137"/>
      <c r="J153" s="138">
        <f>ROUND(I153*H153,2)</f>
        <v>0</v>
      </c>
      <c r="K153" s="134" t="s">
        <v>182</v>
      </c>
      <c r="L153" s="32"/>
      <c r="M153" s="139" t="s">
        <v>1</v>
      </c>
      <c r="N153" s="140" t="s">
        <v>43</v>
      </c>
      <c r="P153" s="141">
        <f>O153*H153</f>
        <v>0</v>
      </c>
      <c r="Q153" s="141">
        <v>3.0000000000000001E-5</v>
      </c>
      <c r="R153" s="141">
        <f>Q153*H153</f>
        <v>5.1150000000000002E-4</v>
      </c>
      <c r="S153" s="141">
        <v>0.23</v>
      </c>
      <c r="T153" s="142">
        <f>S153*H153</f>
        <v>3.9215000000000004</v>
      </c>
      <c r="AR153" s="143" t="s">
        <v>183</v>
      </c>
      <c r="AT153" s="143" t="s">
        <v>178</v>
      </c>
      <c r="AU153" s="143" t="s">
        <v>88</v>
      </c>
      <c r="AY153" s="17" t="s">
        <v>176</v>
      </c>
      <c r="BE153" s="144">
        <f>IF(N153="základní",J153,0)</f>
        <v>0</v>
      </c>
      <c r="BF153" s="144">
        <f>IF(N153="snížená",J153,0)</f>
        <v>0</v>
      </c>
      <c r="BG153" s="144">
        <f>IF(N153="zákl. přenesená",J153,0)</f>
        <v>0</v>
      </c>
      <c r="BH153" s="144">
        <f>IF(N153="sníž. přenesená",J153,0)</f>
        <v>0</v>
      </c>
      <c r="BI153" s="144">
        <f>IF(N153="nulová",J153,0)</f>
        <v>0</v>
      </c>
      <c r="BJ153" s="17" t="s">
        <v>86</v>
      </c>
      <c r="BK153" s="144">
        <f>ROUND(I153*H153,2)</f>
        <v>0</v>
      </c>
      <c r="BL153" s="17" t="s">
        <v>183</v>
      </c>
      <c r="BM153" s="143" t="s">
        <v>190</v>
      </c>
    </row>
    <row r="154" spans="2:65" s="14" customFormat="1" ht="11.25">
      <c r="B154" s="160"/>
      <c r="D154" s="146" t="s">
        <v>185</v>
      </c>
      <c r="E154" s="161" t="s">
        <v>1</v>
      </c>
      <c r="F154" s="162" t="s">
        <v>191</v>
      </c>
      <c r="H154" s="161" t="s">
        <v>1</v>
      </c>
      <c r="I154" s="163"/>
      <c r="L154" s="160"/>
      <c r="M154" s="164"/>
      <c r="T154" s="165"/>
      <c r="AT154" s="161" t="s">
        <v>185</v>
      </c>
      <c r="AU154" s="161" t="s">
        <v>88</v>
      </c>
      <c r="AV154" s="14" t="s">
        <v>86</v>
      </c>
      <c r="AW154" s="14" t="s">
        <v>33</v>
      </c>
      <c r="AX154" s="14" t="s">
        <v>78</v>
      </c>
      <c r="AY154" s="161" t="s">
        <v>176</v>
      </c>
    </row>
    <row r="155" spans="2:65" s="12" customFormat="1" ht="11.25">
      <c r="B155" s="145"/>
      <c r="D155" s="146" t="s">
        <v>185</v>
      </c>
      <c r="E155" s="147" t="s">
        <v>1</v>
      </c>
      <c r="F155" s="148" t="s">
        <v>192</v>
      </c>
      <c r="H155" s="149">
        <v>17.05</v>
      </c>
      <c r="I155" s="150"/>
      <c r="L155" s="145"/>
      <c r="M155" s="151"/>
      <c r="T155" s="152"/>
      <c r="AT155" s="147" t="s">
        <v>185</v>
      </c>
      <c r="AU155" s="147" t="s">
        <v>88</v>
      </c>
      <c r="AV155" s="12" t="s">
        <v>88</v>
      </c>
      <c r="AW155" s="12" t="s">
        <v>33</v>
      </c>
      <c r="AX155" s="12" t="s">
        <v>78</v>
      </c>
      <c r="AY155" s="147" t="s">
        <v>176</v>
      </c>
    </row>
    <row r="156" spans="2:65" s="13" customFormat="1" ht="11.25">
      <c r="B156" s="153"/>
      <c r="D156" s="146" t="s">
        <v>185</v>
      </c>
      <c r="E156" s="154" t="s">
        <v>1</v>
      </c>
      <c r="F156" s="155" t="s">
        <v>187</v>
      </c>
      <c r="H156" s="156">
        <v>17.05</v>
      </c>
      <c r="I156" s="157"/>
      <c r="L156" s="153"/>
      <c r="M156" s="158"/>
      <c r="T156" s="159"/>
      <c r="AT156" s="154" t="s">
        <v>185</v>
      </c>
      <c r="AU156" s="154" t="s">
        <v>88</v>
      </c>
      <c r="AV156" s="13" t="s">
        <v>183</v>
      </c>
      <c r="AW156" s="13" t="s">
        <v>33</v>
      </c>
      <c r="AX156" s="13" t="s">
        <v>86</v>
      </c>
      <c r="AY156" s="154" t="s">
        <v>176</v>
      </c>
    </row>
    <row r="157" spans="2:65" s="1" customFormat="1" ht="24.2" customHeight="1">
      <c r="B157" s="32"/>
      <c r="C157" s="132" t="s">
        <v>193</v>
      </c>
      <c r="D157" s="132" t="s">
        <v>178</v>
      </c>
      <c r="E157" s="133" t="s">
        <v>194</v>
      </c>
      <c r="F157" s="134" t="s">
        <v>195</v>
      </c>
      <c r="G157" s="135" t="s">
        <v>196</v>
      </c>
      <c r="H157" s="136">
        <v>100</v>
      </c>
      <c r="I157" s="137"/>
      <c r="J157" s="138">
        <f>ROUND(I157*H157,2)</f>
        <v>0</v>
      </c>
      <c r="K157" s="134" t="s">
        <v>182</v>
      </c>
      <c r="L157" s="32"/>
      <c r="M157" s="139" t="s">
        <v>1</v>
      </c>
      <c r="N157" s="140" t="s">
        <v>43</v>
      </c>
      <c r="P157" s="141">
        <f>O157*H157</f>
        <v>0</v>
      </c>
      <c r="Q157" s="141">
        <v>3.0000000000000001E-5</v>
      </c>
      <c r="R157" s="141">
        <f>Q157*H157</f>
        <v>3.0000000000000001E-3</v>
      </c>
      <c r="S157" s="141">
        <v>0</v>
      </c>
      <c r="T157" s="142">
        <f>S157*H157</f>
        <v>0</v>
      </c>
      <c r="AR157" s="143" t="s">
        <v>183</v>
      </c>
      <c r="AT157" s="143" t="s">
        <v>178</v>
      </c>
      <c r="AU157" s="143" t="s">
        <v>88</v>
      </c>
      <c r="AY157" s="17" t="s">
        <v>176</v>
      </c>
      <c r="BE157" s="144">
        <f>IF(N157="základní",J157,0)</f>
        <v>0</v>
      </c>
      <c r="BF157" s="144">
        <f>IF(N157="snížená",J157,0)</f>
        <v>0</v>
      </c>
      <c r="BG157" s="144">
        <f>IF(N157="zákl. přenesená",J157,0)</f>
        <v>0</v>
      </c>
      <c r="BH157" s="144">
        <f>IF(N157="sníž. přenesená",J157,0)</f>
        <v>0</v>
      </c>
      <c r="BI157" s="144">
        <f>IF(N157="nulová",J157,0)</f>
        <v>0</v>
      </c>
      <c r="BJ157" s="17" t="s">
        <v>86</v>
      </c>
      <c r="BK157" s="144">
        <f>ROUND(I157*H157,2)</f>
        <v>0</v>
      </c>
      <c r="BL157" s="17" t="s">
        <v>183</v>
      </c>
      <c r="BM157" s="143" t="s">
        <v>197</v>
      </c>
    </row>
    <row r="158" spans="2:65" s="1" customFormat="1" ht="33" customHeight="1">
      <c r="B158" s="32"/>
      <c r="C158" s="132" t="s">
        <v>183</v>
      </c>
      <c r="D158" s="132" t="s">
        <v>178</v>
      </c>
      <c r="E158" s="133" t="s">
        <v>198</v>
      </c>
      <c r="F158" s="134" t="s">
        <v>199</v>
      </c>
      <c r="G158" s="135" t="s">
        <v>200</v>
      </c>
      <c r="H158" s="136">
        <v>525.36</v>
      </c>
      <c r="I158" s="137"/>
      <c r="J158" s="138">
        <f>ROUND(I158*H158,2)</f>
        <v>0</v>
      </c>
      <c r="K158" s="134" t="s">
        <v>182</v>
      </c>
      <c r="L158" s="32"/>
      <c r="M158" s="139" t="s">
        <v>1</v>
      </c>
      <c r="N158" s="140" t="s">
        <v>43</v>
      </c>
      <c r="P158" s="141">
        <f>O158*H158</f>
        <v>0</v>
      </c>
      <c r="Q158" s="141">
        <v>0</v>
      </c>
      <c r="R158" s="141">
        <f>Q158*H158</f>
        <v>0</v>
      </c>
      <c r="S158" s="141">
        <v>0</v>
      </c>
      <c r="T158" s="142">
        <f>S158*H158</f>
        <v>0</v>
      </c>
      <c r="AR158" s="143" t="s">
        <v>183</v>
      </c>
      <c r="AT158" s="143" t="s">
        <v>178</v>
      </c>
      <c r="AU158" s="143" t="s">
        <v>88</v>
      </c>
      <c r="AY158" s="17" t="s">
        <v>176</v>
      </c>
      <c r="BE158" s="144">
        <f>IF(N158="základní",J158,0)</f>
        <v>0</v>
      </c>
      <c r="BF158" s="144">
        <f>IF(N158="snížená",J158,0)</f>
        <v>0</v>
      </c>
      <c r="BG158" s="144">
        <f>IF(N158="zákl. přenesená",J158,0)</f>
        <v>0</v>
      </c>
      <c r="BH158" s="144">
        <f>IF(N158="sníž. přenesená",J158,0)</f>
        <v>0</v>
      </c>
      <c r="BI158" s="144">
        <f>IF(N158="nulová",J158,0)</f>
        <v>0</v>
      </c>
      <c r="BJ158" s="17" t="s">
        <v>86</v>
      </c>
      <c r="BK158" s="144">
        <f>ROUND(I158*H158,2)</f>
        <v>0</v>
      </c>
      <c r="BL158" s="17" t="s">
        <v>183</v>
      </c>
      <c r="BM158" s="143" t="s">
        <v>201</v>
      </c>
    </row>
    <row r="159" spans="2:65" s="14" customFormat="1" ht="11.25">
      <c r="B159" s="160"/>
      <c r="D159" s="146" t="s">
        <v>185</v>
      </c>
      <c r="E159" s="161" t="s">
        <v>1</v>
      </c>
      <c r="F159" s="162" t="s">
        <v>202</v>
      </c>
      <c r="H159" s="161" t="s">
        <v>1</v>
      </c>
      <c r="I159" s="163"/>
      <c r="L159" s="160"/>
      <c r="M159" s="164"/>
      <c r="T159" s="165"/>
      <c r="AT159" s="161" t="s">
        <v>185</v>
      </c>
      <c r="AU159" s="161" t="s">
        <v>88</v>
      </c>
      <c r="AV159" s="14" t="s">
        <v>86</v>
      </c>
      <c r="AW159" s="14" t="s">
        <v>33</v>
      </c>
      <c r="AX159" s="14" t="s">
        <v>78</v>
      </c>
      <c r="AY159" s="161" t="s">
        <v>176</v>
      </c>
    </row>
    <row r="160" spans="2:65" s="12" customFormat="1" ht="11.25">
      <c r="B160" s="145"/>
      <c r="D160" s="146" t="s">
        <v>185</v>
      </c>
      <c r="E160" s="147" t="s">
        <v>1</v>
      </c>
      <c r="F160" s="148" t="s">
        <v>203</v>
      </c>
      <c r="H160" s="149">
        <v>525.36</v>
      </c>
      <c r="I160" s="150"/>
      <c r="L160" s="145"/>
      <c r="M160" s="151"/>
      <c r="T160" s="152"/>
      <c r="AT160" s="147" t="s">
        <v>185</v>
      </c>
      <c r="AU160" s="147" t="s">
        <v>88</v>
      </c>
      <c r="AV160" s="12" t="s">
        <v>88</v>
      </c>
      <c r="AW160" s="12" t="s">
        <v>33</v>
      </c>
      <c r="AX160" s="12" t="s">
        <v>78</v>
      </c>
      <c r="AY160" s="147" t="s">
        <v>176</v>
      </c>
    </row>
    <row r="161" spans="2:65" s="13" customFormat="1" ht="11.25">
      <c r="B161" s="153"/>
      <c r="D161" s="146" t="s">
        <v>185</v>
      </c>
      <c r="E161" s="154" t="s">
        <v>1</v>
      </c>
      <c r="F161" s="155" t="s">
        <v>187</v>
      </c>
      <c r="H161" s="156">
        <v>525.36</v>
      </c>
      <c r="I161" s="157"/>
      <c r="L161" s="153"/>
      <c r="M161" s="158"/>
      <c r="T161" s="159"/>
      <c r="AT161" s="154" t="s">
        <v>185</v>
      </c>
      <c r="AU161" s="154" t="s">
        <v>88</v>
      </c>
      <c r="AV161" s="13" t="s">
        <v>183</v>
      </c>
      <c r="AW161" s="13" t="s">
        <v>33</v>
      </c>
      <c r="AX161" s="13" t="s">
        <v>86</v>
      </c>
      <c r="AY161" s="154" t="s">
        <v>176</v>
      </c>
    </row>
    <row r="162" spans="2:65" s="1" customFormat="1" ht="33" customHeight="1">
      <c r="B162" s="32"/>
      <c r="C162" s="132" t="s">
        <v>204</v>
      </c>
      <c r="D162" s="132" t="s">
        <v>178</v>
      </c>
      <c r="E162" s="133" t="s">
        <v>205</v>
      </c>
      <c r="F162" s="134" t="s">
        <v>206</v>
      </c>
      <c r="G162" s="135" t="s">
        <v>200</v>
      </c>
      <c r="H162" s="136">
        <v>1334.5564899999999</v>
      </c>
      <c r="I162" s="137"/>
      <c r="J162" s="138">
        <f>ROUND(I162*H162,2)</f>
        <v>0</v>
      </c>
      <c r="K162" s="134" t="s">
        <v>207</v>
      </c>
      <c r="L162" s="32"/>
      <c r="M162" s="139" t="s">
        <v>1</v>
      </c>
      <c r="N162" s="140" t="s">
        <v>43</v>
      </c>
      <c r="P162" s="141">
        <f>O162*H162</f>
        <v>0</v>
      </c>
      <c r="Q162" s="141">
        <v>0</v>
      </c>
      <c r="R162" s="141">
        <f>Q162*H162</f>
        <v>0</v>
      </c>
      <c r="S162" s="141">
        <v>0</v>
      </c>
      <c r="T162" s="142">
        <f>S162*H162</f>
        <v>0</v>
      </c>
      <c r="AR162" s="143" t="s">
        <v>183</v>
      </c>
      <c r="AT162" s="143" t="s">
        <v>178</v>
      </c>
      <c r="AU162" s="143" t="s">
        <v>88</v>
      </c>
      <c r="AY162" s="17" t="s">
        <v>176</v>
      </c>
      <c r="BE162" s="144">
        <f>IF(N162="základní",J162,0)</f>
        <v>0</v>
      </c>
      <c r="BF162" s="144">
        <f>IF(N162="snížená",J162,0)</f>
        <v>0</v>
      </c>
      <c r="BG162" s="144">
        <f>IF(N162="zákl. přenesená",J162,0)</f>
        <v>0</v>
      </c>
      <c r="BH162" s="144">
        <f>IF(N162="sníž. přenesená",J162,0)</f>
        <v>0</v>
      </c>
      <c r="BI162" s="144">
        <f>IF(N162="nulová",J162,0)</f>
        <v>0</v>
      </c>
      <c r="BJ162" s="17" t="s">
        <v>86</v>
      </c>
      <c r="BK162" s="144">
        <f>ROUND(I162*H162,2)</f>
        <v>0</v>
      </c>
      <c r="BL162" s="17" t="s">
        <v>183</v>
      </c>
      <c r="BM162" s="143" t="s">
        <v>208</v>
      </c>
    </row>
    <row r="163" spans="2:65" s="14" customFormat="1" ht="11.25">
      <c r="B163" s="160"/>
      <c r="D163" s="146" t="s">
        <v>185</v>
      </c>
      <c r="E163" s="161" t="s">
        <v>1</v>
      </c>
      <c r="F163" s="162" t="s">
        <v>209</v>
      </c>
      <c r="H163" s="161" t="s">
        <v>1</v>
      </c>
      <c r="I163" s="163"/>
      <c r="L163" s="160"/>
      <c r="M163" s="164"/>
      <c r="T163" s="165"/>
      <c r="AT163" s="161" t="s">
        <v>185</v>
      </c>
      <c r="AU163" s="161" t="s">
        <v>88</v>
      </c>
      <c r="AV163" s="14" t="s">
        <v>86</v>
      </c>
      <c r="AW163" s="14" t="s">
        <v>33</v>
      </c>
      <c r="AX163" s="14" t="s">
        <v>78</v>
      </c>
      <c r="AY163" s="161" t="s">
        <v>176</v>
      </c>
    </row>
    <row r="164" spans="2:65" s="14" customFormat="1" ht="11.25">
      <c r="B164" s="160"/>
      <c r="D164" s="146" t="s">
        <v>185</v>
      </c>
      <c r="E164" s="161" t="s">
        <v>1</v>
      </c>
      <c r="F164" s="162" t="s">
        <v>210</v>
      </c>
      <c r="H164" s="161" t="s">
        <v>1</v>
      </c>
      <c r="I164" s="163"/>
      <c r="L164" s="160"/>
      <c r="M164" s="164"/>
      <c r="T164" s="165"/>
      <c r="AT164" s="161" t="s">
        <v>185</v>
      </c>
      <c r="AU164" s="161" t="s">
        <v>88</v>
      </c>
      <c r="AV164" s="14" t="s">
        <v>86</v>
      </c>
      <c r="AW164" s="14" t="s">
        <v>33</v>
      </c>
      <c r="AX164" s="14" t="s">
        <v>78</v>
      </c>
      <c r="AY164" s="161" t="s">
        <v>176</v>
      </c>
    </row>
    <row r="165" spans="2:65" s="12" customFormat="1" ht="11.25">
      <c r="B165" s="145"/>
      <c r="D165" s="146" t="s">
        <v>185</v>
      </c>
      <c r="E165" s="147" t="s">
        <v>1</v>
      </c>
      <c r="F165" s="148" t="s">
        <v>211</v>
      </c>
      <c r="H165" s="149">
        <v>1317.5</v>
      </c>
      <c r="I165" s="150"/>
      <c r="L165" s="145"/>
      <c r="M165" s="151"/>
      <c r="T165" s="152"/>
      <c r="AT165" s="147" t="s">
        <v>185</v>
      </c>
      <c r="AU165" s="147" t="s">
        <v>88</v>
      </c>
      <c r="AV165" s="12" t="s">
        <v>88</v>
      </c>
      <c r="AW165" s="12" t="s">
        <v>33</v>
      </c>
      <c r="AX165" s="12" t="s">
        <v>78</v>
      </c>
      <c r="AY165" s="147" t="s">
        <v>176</v>
      </c>
    </row>
    <row r="166" spans="2:65" s="14" customFormat="1" ht="11.25">
      <c r="B166" s="160"/>
      <c r="D166" s="146" t="s">
        <v>185</v>
      </c>
      <c r="E166" s="161" t="s">
        <v>1</v>
      </c>
      <c r="F166" s="162" t="s">
        <v>212</v>
      </c>
      <c r="H166" s="161" t="s">
        <v>1</v>
      </c>
      <c r="I166" s="163"/>
      <c r="L166" s="160"/>
      <c r="M166" s="164"/>
      <c r="T166" s="165"/>
      <c r="AT166" s="161" t="s">
        <v>185</v>
      </c>
      <c r="AU166" s="161" t="s">
        <v>88</v>
      </c>
      <c r="AV166" s="14" t="s">
        <v>86</v>
      </c>
      <c r="AW166" s="14" t="s">
        <v>33</v>
      </c>
      <c r="AX166" s="14" t="s">
        <v>78</v>
      </c>
      <c r="AY166" s="161" t="s">
        <v>176</v>
      </c>
    </row>
    <row r="167" spans="2:65" s="12" customFormat="1" ht="11.25">
      <c r="B167" s="145"/>
      <c r="D167" s="146" t="s">
        <v>185</v>
      </c>
      <c r="E167" s="147" t="s">
        <v>1</v>
      </c>
      <c r="F167" s="148" t="s">
        <v>213</v>
      </c>
      <c r="H167" s="149">
        <v>1189.25</v>
      </c>
      <c r="I167" s="150"/>
      <c r="L167" s="145"/>
      <c r="M167" s="151"/>
      <c r="T167" s="152"/>
      <c r="AT167" s="147" t="s">
        <v>185</v>
      </c>
      <c r="AU167" s="147" t="s">
        <v>88</v>
      </c>
      <c r="AV167" s="12" t="s">
        <v>88</v>
      </c>
      <c r="AW167" s="12" t="s">
        <v>33</v>
      </c>
      <c r="AX167" s="12" t="s">
        <v>78</v>
      </c>
      <c r="AY167" s="147" t="s">
        <v>176</v>
      </c>
    </row>
    <row r="168" spans="2:65" s="12" customFormat="1" ht="11.25">
      <c r="B168" s="145"/>
      <c r="D168" s="146" t="s">
        <v>185</v>
      </c>
      <c r="E168" s="147" t="s">
        <v>1</v>
      </c>
      <c r="F168" s="148" t="s">
        <v>214</v>
      </c>
      <c r="H168" s="149">
        <v>-749.76</v>
      </c>
      <c r="I168" s="150"/>
      <c r="L168" s="145"/>
      <c r="M168" s="151"/>
      <c r="T168" s="152"/>
      <c r="AT168" s="147" t="s">
        <v>185</v>
      </c>
      <c r="AU168" s="147" t="s">
        <v>88</v>
      </c>
      <c r="AV168" s="12" t="s">
        <v>88</v>
      </c>
      <c r="AW168" s="12" t="s">
        <v>33</v>
      </c>
      <c r="AX168" s="12" t="s">
        <v>78</v>
      </c>
      <c r="AY168" s="147" t="s">
        <v>176</v>
      </c>
    </row>
    <row r="169" spans="2:65" s="14" customFormat="1" ht="11.25">
      <c r="B169" s="160"/>
      <c r="D169" s="146" t="s">
        <v>185</v>
      </c>
      <c r="E169" s="161" t="s">
        <v>1</v>
      </c>
      <c r="F169" s="162" t="s">
        <v>215</v>
      </c>
      <c r="H169" s="161" t="s">
        <v>1</v>
      </c>
      <c r="I169" s="163"/>
      <c r="L169" s="160"/>
      <c r="M169" s="164"/>
      <c r="T169" s="165"/>
      <c r="AT169" s="161" t="s">
        <v>185</v>
      </c>
      <c r="AU169" s="161" t="s">
        <v>88</v>
      </c>
      <c r="AV169" s="14" t="s">
        <v>86</v>
      </c>
      <c r="AW169" s="14" t="s">
        <v>33</v>
      </c>
      <c r="AX169" s="14" t="s">
        <v>78</v>
      </c>
      <c r="AY169" s="161" t="s">
        <v>176</v>
      </c>
    </row>
    <row r="170" spans="2:65" s="12" customFormat="1" ht="11.25">
      <c r="B170" s="145"/>
      <c r="D170" s="146" t="s">
        <v>185</v>
      </c>
      <c r="E170" s="147" t="s">
        <v>1</v>
      </c>
      <c r="F170" s="148" t="s">
        <v>216</v>
      </c>
      <c r="H170" s="149">
        <v>17.660160000000001</v>
      </c>
      <c r="I170" s="150"/>
      <c r="L170" s="145"/>
      <c r="M170" s="151"/>
      <c r="T170" s="152"/>
      <c r="AT170" s="147" t="s">
        <v>185</v>
      </c>
      <c r="AU170" s="147" t="s">
        <v>88</v>
      </c>
      <c r="AV170" s="12" t="s">
        <v>88</v>
      </c>
      <c r="AW170" s="12" t="s">
        <v>33</v>
      </c>
      <c r="AX170" s="12" t="s">
        <v>78</v>
      </c>
      <c r="AY170" s="147" t="s">
        <v>176</v>
      </c>
    </row>
    <row r="171" spans="2:65" s="14" customFormat="1" ht="11.25">
      <c r="B171" s="160"/>
      <c r="D171" s="146" t="s">
        <v>185</v>
      </c>
      <c r="E171" s="161" t="s">
        <v>1</v>
      </c>
      <c r="F171" s="162" t="s">
        <v>217</v>
      </c>
      <c r="H171" s="161" t="s">
        <v>1</v>
      </c>
      <c r="I171" s="163"/>
      <c r="L171" s="160"/>
      <c r="M171" s="164"/>
      <c r="T171" s="165"/>
      <c r="AT171" s="161" t="s">
        <v>185</v>
      </c>
      <c r="AU171" s="161" t="s">
        <v>88</v>
      </c>
      <c r="AV171" s="14" t="s">
        <v>86</v>
      </c>
      <c r="AW171" s="14" t="s">
        <v>33</v>
      </c>
      <c r="AX171" s="14" t="s">
        <v>78</v>
      </c>
      <c r="AY171" s="161" t="s">
        <v>176</v>
      </c>
    </row>
    <row r="172" spans="2:65" s="12" customFormat="1" ht="11.25">
      <c r="B172" s="145"/>
      <c r="D172" s="146" t="s">
        <v>185</v>
      </c>
      <c r="E172" s="147" t="s">
        <v>1</v>
      </c>
      <c r="F172" s="148" t="s">
        <v>218</v>
      </c>
      <c r="H172" s="149">
        <v>0.88739999999999997</v>
      </c>
      <c r="I172" s="150"/>
      <c r="L172" s="145"/>
      <c r="M172" s="151"/>
      <c r="T172" s="152"/>
      <c r="AT172" s="147" t="s">
        <v>185</v>
      </c>
      <c r="AU172" s="147" t="s">
        <v>88</v>
      </c>
      <c r="AV172" s="12" t="s">
        <v>88</v>
      </c>
      <c r="AW172" s="12" t="s">
        <v>33</v>
      </c>
      <c r="AX172" s="12" t="s">
        <v>78</v>
      </c>
      <c r="AY172" s="147" t="s">
        <v>176</v>
      </c>
    </row>
    <row r="173" spans="2:65" s="14" customFormat="1" ht="11.25">
      <c r="B173" s="160"/>
      <c r="D173" s="146" t="s">
        <v>185</v>
      </c>
      <c r="E173" s="161" t="s">
        <v>1</v>
      </c>
      <c r="F173" s="162" t="s">
        <v>219</v>
      </c>
      <c r="H173" s="161" t="s">
        <v>1</v>
      </c>
      <c r="I173" s="163"/>
      <c r="L173" s="160"/>
      <c r="M173" s="164"/>
      <c r="T173" s="165"/>
      <c r="AT173" s="161" t="s">
        <v>185</v>
      </c>
      <c r="AU173" s="161" t="s">
        <v>88</v>
      </c>
      <c r="AV173" s="14" t="s">
        <v>86</v>
      </c>
      <c r="AW173" s="14" t="s">
        <v>33</v>
      </c>
      <c r="AX173" s="14" t="s">
        <v>78</v>
      </c>
      <c r="AY173" s="161" t="s">
        <v>176</v>
      </c>
    </row>
    <row r="174" spans="2:65" s="12" customFormat="1" ht="11.25">
      <c r="B174" s="145"/>
      <c r="D174" s="146" t="s">
        <v>185</v>
      </c>
      <c r="E174" s="147" t="s">
        <v>1</v>
      </c>
      <c r="F174" s="148" t="s">
        <v>220</v>
      </c>
      <c r="H174" s="149">
        <v>8.9261999999999997</v>
      </c>
      <c r="I174" s="150"/>
      <c r="L174" s="145"/>
      <c r="M174" s="151"/>
      <c r="T174" s="152"/>
      <c r="AT174" s="147" t="s">
        <v>185</v>
      </c>
      <c r="AU174" s="147" t="s">
        <v>88</v>
      </c>
      <c r="AV174" s="12" t="s">
        <v>88</v>
      </c>
      <c r="AW174" s="12" t="s">
        <v>33</v>
      </c>
      <c r="AX174" s="12" t="s">
        <v>78</v>
      </c>
      <c r="AY174" s="147" t="s">
        <v>176</v>
      </c>
    </row>
    <row r="175" spans="2:65" s="12" customFormat="1" ht="11.25">
      <c r="B175" s="145"/>
      <c r="D175" s="146" t="s">
        <v>185</v>
      </c>
      <c r="E175" s="147" t="s">
        <v>1</v>
      </c>
      <c r="F175" s="148" t="s">
        <v>221</v>
      </c>
      <c r="H175" s="149">
        <v>10.34778</v>
      </c>
      <c r="I175" s="150"/>
      <c r="L175" s="145"/>
      <c r="M175" s="151"/>
      <c r="T175" s="152"/>
      <c r="AT175" s="147" t="s">
        <v>185</v>
      </c>
      <c r="AU175" s="147" t="s">
        <v>88</v>
      </c>
      <c r="AV175" s="12" t="s">
        <v>88</v>
      </c>
      <c r="AW175" s="12" t="s">
        <v>33</v>
      </c>
      <c r="AX175" s="12" t="s">
        <v>78</v>
      </c>
      <c r="AY175" s="147" t="s">
        <v>176</v>
      </c>
    </row>
    <row r="176" spans="2:65" s="12" customFormat="1" ht="11.25">
      <c r="B176" s="145"/>
      <c r="D176" s="146" t="s">
        <v>185</v>
      </c>
      <c r="E176" s="147" t="s">
        <v>1</v>
      </c>
      <c r="F176" s="148" t="s">
        <v>222</v>
      </c>
      <c r="H176" s="149">
        <v>27.3125</v>
      </c>
      <c r="I176" s="150"/>
      <c r="L176" s="145"/>
      <c r="M176" s="151"/>
      <c r="T176" s="152"/>
      <c r="AT176" s="147" t="s">
        <v>185</v>
      </c>
      <c r="AU176" s="147" t="s">
        <v>88</v>
      </c>
      <c r="AV176" s="12" t="s">
        <v>88</v>
      </c>
      <c r="AW176" s="12" t="s">
        <v>33</v>
      </c>
      <c r="AX176" s="12" t="s">
        <v>78</v>
      </c>
      <c r="AY176" s="147" t="s">
        <v>176</v>
      </c>
    </row>
    <row r="177" spans="2:65" s="12" customFormat="1" ht="11.25">
      <c r="B177" s="145"/>
      <c r="D177" s="146" t="s">
        <v>185</v>
      </c>
      <c r="E177" s="147" t="s">
        <v>1</v>
      </c>
      <c r="F177" s="148" t="s">
        <v>223</v>
      </c>
      <c r="H177" s="149">
        <v>9.3812499999999996</v>
      </c>
      <c r="I177" s="150"/>
      <c r="L177" s="145"/>
      <c r="M177" s="151"/>
      <c r="T177" s="152"/>
      <c r="AT177" s="147" t="s">
        <v>185</v>
      </c>
      <c r="AU177" s="147" t="s">
        <v>88</v>
      </c>
      <c r="AV177" s="12" t="s">
        <v>88</v>
      </c>
      <c r="AW177" s="12" t="s">
        <v>33</v>
      </c>
      <c r="AX177" s="12" t="s">
        <v>78</v>
      </c>
      <c r="AY177" s="147" t="s">
        <v>176</v>
      </c>
    </row>
    <row r="178" spans="2:65" s="12" customFormat="1" ht="11.25">
      <c r="B178" s="145"/>
      <c r="D178" s="146" t="s">
        <v>185</v>
      </c>
      <c r="E178" s="147" t="s">
        <v>1</v>
      </c>
      <c r="F178" s="148" t="s">
        <v>224</v>
      </c>
      <c r="H178" s="149">
        <v>6.4638</v>
      </c>
      <c r="I178" s="150"/>
      <c r="L178" s="145"/>
      <c r="M178" s="151"/>
      <c r="T178" s="152"/>
      <c r="AT178" s="147" t="s">
        <v>185</v>
      </c>
      <c r="AU178" s="147" t="s">
        <v>88</v>
      </c>
      <c r="AV178" s="12" t="s">
        <v>88</v>
      </c>
      <c r="AW178" s="12" t="s">
        <v>33</v>
      </c>
      <c r="AX178" s="12" t="s">
        <v>78</v>
      </c>
      <c r="AY178" s="147" t="s">
        <v>176</v>
      </c>
    </row>
    <row r="179" spans="2:65" s="12" customFormat="1" ht="11.25">
      <c r="B179" s="145"/>
      <c r="D179" s="146" t="s">
        <v>185</v>
      </c>
      <c r="E179" s="147" t="s">
        <v>1</v>
      </c>
      <c r="F179" s="148" t="s">
        <v>225</v>
      </c>
      <c r="H179" s="149">
        <v>16.354679999999998</v>
      </c>
      <c r="I179" s="150"/>
      <c r="L179" s="145"/>
      <c r="M179" s="151"/>
      <c r="T179" s="152"/>
      <c r="AT179" s="147" t="s">
        <v>185</v>
      </c>
      <c r="AU179" s="147" t="s">
        <v>88</v>
      </c>
      <c r="AV179" s="12" t="s">
        <v>88</v>
      </c>
      <c r="AW179" s="12" t="s">
        <v>33</v>
      </c>
      <c r="AX179" s="12" t="s">
        <v>78</v>
      </c>
      <c r="AY179" s="147" t="s">
        <v>176</v>
      </c>
    </row>
    <row r="180" spans="2:65" s="14" customFormat="1" ht="11.25">
      <c r="B180" s="160"/>
      <c r="D180" s="146" t="s">
        <v>185</v>
      </c>
      <c r="E180" s="161" t="s">
        <v>1</v>
      </c>
      <c r="F180" s="162" t="s">
        <v>226</v>
      </c>
      <c r="H180" s="161" t="s">
        <v>1</v>
      </c>
      <c r="I180" s="163"/>
      <c r="L180" s="160"/>
      <c r="M180" s="164"/>
      <c r="T180" s="165"/>
      <c r="AT180" s="161" t="s">
        <v>185</v>
      </c>
      <c r="AU180" s="161" t="s">
        <v>88</v>
      </c>
      <c r="AV180" s="14" t="s">
        <v>86</v>
      </c>
      <c r="AW180" s="14" t="s">
        <v>33</v>
      </c>
      <c r="AX180" s="14" t="s">
        <v>78</v>
      </c>
      <c r="AY180" s="161" t="s">
        <v>176</v>
      </c>
    </row>
    <row r="181" spans="2:65" s="12" customFormat="1" ht="11.25">
      <c r="B181" s="145"/>
      <c r="D181" s="146" t="s">
        <v>185</v>
      </c>
      <c r="E181" s="147" t="s">
        <v>1</v>
      </c>
      <c r="F181" s="148" t="s">
        <v>227</v>
      </c>
      <c r="H181" s="149">
        <v>52.185499999999998</v>
      </c>
      <c r="I181" s="150"/>
      <c r="L181" s="145"/>
      <c r="M181" s="151"/>
      <c r="T181" s="152"/>
      <c r="AT181" s="147" t="s">
        <v>185</v>
      </c>
      <c r="AU181" s="147" t="s">
        <v>88</v>
      </c>
      <c r="AV181" s="12" t="s">
        <v>88</v>
      </c>
      <c r="AW181" s="12" t="s">
        <v>33</v>
      </c>
      <c r="AX181" s="12" t="s">
        <v>78</v>
      </c>
      <c r="AY181" s="147" t="s">
        <v>176</v>
      </c>
    </row>
    <row r="182" spans="2:65" s="15" customFormat="1" ht="11.25">
      <c r="B182" s="166"/>
      <c r="D182" s="146" t="s">
        <v>185</v>
      </c>
      <c r="E182" s="167" t="s">
        <v>1</v>
      </c>
      <c r="F182" s="168" t="s">
        <v>228</v>
      </c>
      <c r="H182" s="169">
        <v>1906.50927</v>
      </c>
      <c r="I182" s="170"/>
      <c r="L182" s="166"/>
      <c r="M182" s="171"/>
      <c r="T182" s="172"/>
      <c r="AT182" s="167" t="s">
        <v>185</v>
      </c>
      <c r="AU182" s="167" t="s">
        <v>88</v>
      </c>
      <c r="AV182" s="15" t="s">
        <v>193</v>
      </c>
      <c r="AW182" s="15" t="s">
        <v>33</v>
      </c>
      <c r="AX182" s="15" t="s">
        <v>78</v>
      </c>
      <c r="AY182" s="167" t="s">
        <v>176</v>
      </c>
    </row>
    <row r="183" spans="2:65" s="12" customFormat="1" ht="11.25">
      <c r="B183" s="145"/>
      <c r="D183" s="146" t="s">
        <v>185</v>
      </c>
      <c r="E183" s="147" t="s">
        <v>1</v>
      </c>
      <c r="F183" s="148" t="s">
        <v>229</v>
      </c>
      <c r="H183" s="149">
        <v>-571.95277999999996</v>
      </c>
      <c r="I183" s="150"/>
      <c r="L183" s="145"/>
      <c r="M183" s="151"/>
      <c r="T183" s="152"/>
      <c r="AT183" s="147" t="s">
        <v>185</v>
      </c>
      <c r="AU183" s="147" t="s">
        <v>88</v>
      </c>
      <c r="AV183" s="12" t="s">
        <v>88</v>
      </c>
      <c r="AW183" s="12" t="s">
        <v>33</v>
      </c>
      <c r="AX183" s="12" t="s">
        <v>78</v>
      </c>
      <c r="AY183" s="147" t="s">
        <v>176</v>
      </c>
    </row>
    <row r="184" spans="2:65" s="13" customFormat="1" ht="11.25">
      <c r="B184" s="153"/>
      <c r="D184" s="146" t="s">
        <v>185</v>
      </c>
      <c r="E184" s="154" t="s">
        <v>1</v>
      </c>
      <c r="F184" s="155" t="s">
        <v>187</v>
      </c>
      <c r="H184" s="156">
        <v>1334.5564899999999</v>
      </c>
      <c r="I184" s="157"/>
      <c r="L184" s="153"/>
      <c r="M184" s="158"/>
      <c r="T184" s="159"/>
      <c r="AT184" s="154" t="s">
        <v>185</v>
      </c>
      <c r="AU184" s="154" t="s">
        <v>88</v>
      </c>
      <c r="AV184" s="13" t="s">
        <v>183</v>
      </c>
      <c r="AW184" s="13" t="s">
        <v>33</v>
      </c>
      <c r="AX184" s="13" t="s">
        <v>86</v>
      </c>
      <c r="AY184" s="154" t="s">
        <v>176</v>
      </c>
    </row>
    <row r="185" spans="2:65" s="1" customFormat="1" ht="33" customHeight="1">
      <c r="B185" s="32"/>
      <c r="C185" s="132" t="s">
        <v>230</v>
      </c>
      <c r="D185" s="132" t="s">
        <v>178</v>
      </c>
      <c r="E185" s="133" t="s">
        <v>231</v>
      </c>
      <c r="F185" s="134" t="s">
        <v>232</v>
      </c>
      <c r="G185" s="135" t="s">
        <v>200</v>
      </c>
      <c r="H185" s="136">
        <v>571.95277999999996</v>
      </c>
      <c r="I185" s="137"/>
      <c r="J185" s="138">
        <f>ROUND(I185*H185,2)</f>
        <v>0</v>
      </c>
      <c r="K185" s="134" t="s">
        <v>207</v>
      </c>
      <c r="L185" s="32"/>
      <c r="M185" s="139" t="s">
        <v>1</v>
      </c>
      <c r="N185" s="140" t="s">
        <v>43</v>
      </c>
      <c r="P185" s="141">
        <f>O185*H185</f>
        <v>0</v>
      </c>
      <c r="Q185" s="141">
        <v>0</v>
      </c>
      <c r="R185" s="141">
        <f>Q185*H185</f>
        <v>0</v>
      </c>
      <c r="S185" s="141">
        <v>0</v>
      </c>
      <c r="T185" s="142">
        <f>S185*H185</f>
        <v>0</v>
      </c>
      <c r="AR185" s="143" t="s">
        <v>183</v>
      </c>
      <c r="AT185" s="143" t="s">
        <v>178</v>
      </c>
      <c r="AU185" s="143" t="s">
        <v>88</v>
      </c>
      <c r="AY185" s="17" t="s">
        <v>176</v>
      </c>
      <c r="BE185" s="144">
        <f>IF(N185="základní",J185,0)</f>
        <v>0</v>
      </c>
      <c r="BF185" s="144">
        <f>IF(N185="snížená",J185,0)</f>
        <v>0</v>
      </c>
      <c r="BG185" s="144">
        <f>IF(N185="zákl. přenesená",J185,0)</f>
        <v>0</v>
      </c>
      <c r="BH185" s="144">
        <f>IF(N185="sníž. přenesená",J185,0)</f>
        <v>0</v>
      </c>
      <c r="BI185" s="144">
        <f>IF(N185="nulová",J185,0)</f>
        <v>0</v>
      </c>
      <c r="BJ185" s="17" t="s">
        <v>86</v>
      </c>
      <c r="BK185" s="144">
        <f>ROUND(I185*H185,2)</f>
        <v>0</v>
      </c>
      <c r="BL185" s="17" t="s">
        <v>183</v>
      </c>
      <c r="BM185" s="143" t="s">
        <v>233</v>
      </c>
    </row>
    <row r="186" spans="2:65" s="1" customFormat="1" ht="19.5">
      <c r="B186" s="32"/>
      <c r="D186" s="146" t="s">
        <v>234</v>
      </c>
      <c r="F186" s="173" t="s">
        <v>235</v>
      </c>
      <c r="I186" s="174"/>
      <c r="L186" s="32"/>
      <c r="M186" s="175"/>
      <c r="T186" s="56"/>
      <c r="AT186" s="17" t="s">
        <v>234</v>
      </c>
      <c r="AU186" s="17" t="s">
        <v>88</v>
      </c>
    </row>
    <row r="187" spans="2:65" s="12" customFormat="1" ht="11.25">
      <c r="B187" s="145"/>
      <c r="D187" s="146" t="s">
        <v>185</v>
      </c>
      <c r="E187" s="147" t="s">
        <v>1</v>
      </c>
      <c r="F187" s="148" t="s">
        <v>236</v>
      </c>
      <c r="H187" s="149">
        <v>571.95277999999996</v>
      </c>
      <c r="I187" s="150"/>
      <c r="L187" s="145"/>
      <c r="M187" s="151"/>
      <c r="T187" s="152"/>
      <c r="AT187" s="147" t="s">
        <v>185</v>
      </c>
      <c r="AU187" s="147" t="s">
        <v>88</v>
      </c>
      <c r="AV187" s="12" t="s">
        <v>88</v>
      </c>
      <c r="AW187" s="12" t="s">
        <v>33</v>
      </c>
      <c r="AX187" s="12" t="s">
        <v>86</v>
      </c>
      <c r="AY187" s="147" t="s">
        <v>176</v>
      </c>
    </row>
    <row r="188" spans="2:65" s="1" customFormat="1" ht="33" customHeight="1">
      <c r="B188" s="32"/>
      <c r="C188" s="132" t="s">
        <v>237</v>
      </c>
      <c r="D188" s="132" t="s">
        <v>178</v>
      </c>
      <c r="E188" s="133" t="s">
        <v>238</v>
      </c>
      <c r="F188" s="134" t="s">
        <v>239</v>
      </c>
      <c r="G188" s="135" t="s">
        <v>200</v>
      </c>
      <c r="H188" s="136">
        <v>80.654640000000001</v>
      </c>
      <c r="I188" s="137"/>
      <c r="J188" s="138">
        <f>ROUND(I188*H188,2)</f>
        <v>0</v>
      </c>
      <c r="K188" s="134" t="s">
        <v>207</v>
      </c>
      <c r="L188" s="32"/>
      <c r="M188" s="139" t="s">
        <v>1</v>
      </c>
      <c r="N188" s="140" t="s">
        <v>43</v>
      </c>
      <c r="P188" s="141">
        <f>O188*H188</f>
        <v>0</v>
      </c>
      <c r="Q188" s="141">
        <v>0</v>
      </c>
      <c r="R188" s="141">
        <f>Q188*H188</f>
        <v>0</v>
      </c>
      <c r="S188" s="141">
        <v>0</v>
      </c>
      <c r="T188" s="142">
        <f>S188*H188</f>
        <v>0</v>
      </c>
      <c r="AR188" s="143" t="s">
        <v>183</v>
      </c>
      <c r="AT188" s="143" t="s">
        <v>178</v>
      </c>
      <c r="AU188" s="143" t="s">
        <v>88</v>
      </c>
      <c r="AY188" s="17" t="s">
        <v>176</v>
      </c>
      <c r="BE188" s="144">
        <f>IF(N188="základní",J188,0)</f>
        <v>0</v>
      </c>
      <c r="BF188" s="144">
        <f>IF(N188="snížená",J188,0)</f>
        <v>0</v>
      </c>
      <c r="BG188" s="144">
        <f>IF(N188="zákl. přenesená",J188,0)</f>
        <v>0</v>
      </c>
      <c r="BH188" s="144">
        <f>IF(N188="sníž. přenesená",J188,0)</f>
        <v>0</v>
      </c>
      <c r="BI188" s="144">
        <f>IF(N188="nulová",J188,0)</f>
        <v>0</v>
      </c>
      <c r="BJ188" s="17" t="s">
        <v>86</v>
      </c>
      <c r="BK188" s="144">
        <f>ROUND(I188*H188,2)</f>
        <v>0</v>
      </c>
      <c r="BL188" s="17" t="s">
        <v>183</v>
      </c>
      <c r="BM188" s="143" t="s">
        <v>240</v>
      </c>
    </row>
    <row r="189" spans="2:65" s="14" customFormat="1" ht="11.25">
      <c r="B189" s="160"/>
      <c r="D189" s="146" t="s">
        <v>185</v>
      </c>
      <c r="E189" s="161" t="s">
        <v>1</v>
      </c>
      <c r="F189" s="162" t="s">
        <v>241</v>
      </c>
      <c r="H189" s="161" t="s">
        <v>1</v>
      </c>
      <c r="I189" s="163"/>
      <c r="L189" s="160"/>
      <c r="M189" s="164"/>
      <c r="T189" s="165"/>
      <c r="AT189" s="161" t="s">
        <v>185</v>
      </c>
      <c r="AU189" s="161" t="s">
        <v>88</v>
      </c>
      <c r="AV189" s="14" t="s">
        <v>86</v>
      </c>
      <c r="AW189" s="14" t="s">
        <v>33</v>
      </c>
      <c r="AX189" s="14" t="s">
        <v>78</v>
      </c>
      <c r="AY189" s="161" t="s">
        <v>176</v>
      </c>
    </row>
    <row r="190" spans="2:65" s="14" customFormat="1" ht="11.25">
      <c r="B190" s="160"/>
      <c r="D190" s="146" t="s">
        <v>185</v>
      </c>
      <c r="E190" s="161" t="s">
        <v>1</v>
      </c>
      <c r="F190" s="162" t="s">
        <v>242</v>
      </c>
      <c r="H190" s="161" t="s">
        <v>1</v>
      </c>
      <c r="I190" s="163"/>
      <c r="L190" s="160"/>
      <c r="M190" s="164"/>
      <c r="T190" s="165"/>
      <c r="AT190" s="161" t="s">
        <v>185</v>
      </c>
      <c r="AU190" s="161" t="s">
        <v>88</v>
      </c>
      <c r="AV190" s="14" t="s">
        <v>86</v>
      </c>
      <c r="AW190" s="14" t="s">
        <v>33</v>
      </c>
      <c r="AX190" s="14" t="s">
        <v>78</v>
      </c>
      <c r="AY190" s="161" t="s">
        <v>176</v>
      </c>
    </row>
    <row r="191" spans="2:65" s="12" customFormat="1" ht="22.5">
      <c r="B191" s="145"/>
      <c r="D191" s="146" t="s">
        <v>185</v>
      </c>
      <c r="E191" s="147" t="s">
        <v>1</v>
      </c>
      <c r="F191" s="148" t="s">
        <v>243</v>
      </c>
      <c r="H191" s="149">
        <v>23.101500000000001</v>
      </c>
      <c r="I191" s="150"/>
      <c r="L191" s="145"/>
      <c r="M191" s="151"/>
      <c r="T191" s="152"/>
      <c r="AT191" s="147" t="s">
        <v>185</v>
      </c>
      <c r="AU191" s="147" t="s">
        <v>88</v>
      </c>
      <c r="AV191" s="12" t="s">
        <v>88</v>
      </c>
      <c r="AW191" s="12" t="s">
        <v>33</v>
      </c>
      <c r="AX191" s="12" t="s">
        <v>78</v>
      </c>
      <c r="AY191" s="147" t="s">
        <v>176</v>
      </c>
    </row>
    <row r="192" spans="2:65" s="12" customFormat="1" ht="11.25">
      <c r="B192" s="145"/>
      <c r="D192" s="146" t="s">
        <v>185</v>
      </c>
      <c r="E192" s="147" t="s">
        <v>1</v>
      </c>
      <c r="F192" s="148" t="s">
        <v>244</v>
      </c>
      <c r="H192" s="149">
        <v>2.67</v>
      </c>
      <c r="I192" s="150"/>
      <c r="L192" s="145"/>
      <c r="M192" s="151"/>
      <c r="T192" s="152"/>
      <c r="AT192" s="147" t="s">
        <v>185</v>
      </c>
      <c r="AU192" s="147" t="s">
        <v>88</v>
      </c>
      <c r="AV192" s="12" t="s">
        <v>88</v>
      </c>
      <c r="AW192" s="12" t="s">
        <v>33</v>
      </c>
      <c r="AX192" s="12" t="s">
        <v>78</v>
      </c>
      <c r="AY192" s="147" t="s">
        <v>176</v>
      </c>
    </row>
    <row r="193" spans="2:51" s="12" customFormat="1" ht="11.25">
      <c r="B193" s="145"/>
      <c r="D193" s="146" t="s">
        <v>185</v>
      </c>
      <c r="E193" s="147" t="s">
        <v>1</v>
      </c>
      <c r="F193" s="148" t="s">
        <v>245</v>
      </c>
      <c r="H193" s="149">
        <v>1.4550000000000001</v>
      </c>
      <c r="I193" s="150"/>
      <c r="L193" s="145"/>
      <c r="M193" s="151"/>
      <c r="T193" s="152"/>
      <c r="AT193" s="147" t="s">
        <v>185</v>
      </c>
      <c r="AU193" s="147" t="s">
        <v>88</v>
      </c>
      <c r="AV193" s="12" t="s">
        <v>88</v>
      </c>
      <c r="AW193" s="12" t="s">
        <v>33</v>
      </c>
      <c r="AX193" s="12" t="s">
        <v>78</v>
      </c>
      <c r="AY193" s="147" t="s">
        <v>176</v>
      </c>
    </row>
    <row r="194" spans="2:51" s="14" customFormat="1" ht="11.25">
      <c r="B194" s="160"/>
      <c r="D194" s="146" t="s">
        <v>185</v>
      </c>
      <c r="E194" s="161" t="s">
        <v>1</v>
      </c>
      <c r="F194" s="162" t="s">
        <v>246</v>
      </c>
      <c r="H194" s="161" t="s">
        <v>1</v>
      </c>
      <c r="I194" s="163"/>
      <c r="L194" s="160"/>
      <c r="M194" s="164"/>
      <c r="T194" s="165"/>
      <c r="AT194" s="161" t="s">
        <v>185</v>
      </c>
      <c r="AU194" s="161" t="s">
        <v>88</v>
      </c>
      <c r="AV194" s="14" t="s">
        <v>86</v>
      </c>
      <c r="AW194" s="14" t="s">
        <v>33</v>
      </c>
      <c r="AX194" s="14" t="s">
        <v>78</v>
      </c>
      <c r="AY194" s="161" t="s">
        <v>176</v>
      </c>
    </row>
    <row r="195" spans="2:51" s="12" customFormat="1" ht="11.25">
      <c r="B195" s="145"/>
      <c r="D195" s="146" t="s">
        <v>185</v>
      </c>
      <c r="E195" s="147" t="s">
        <v>1</v>
      </c>
      <c r="F195" s="148" t="s">
        <v>247</v>
      </c>
      <c r="H195" s="149">
        <v>8.4000000000000005E-2</v>
      </c>
      <c r="I195" s="150"/>
      <c r="L195" s="145"/>
      <c r="M195" s="151"/>
      <c r="T195" s="152"/>
      <c r="AT195" s="147" t="s">
        <v>185</v>
      </c>
      <c r="AU195" s="147" t="s">
        <v>88</v>
      </c>
      <c r="AV195" s="12" t="s">
        <v>88</v>
      </c>
      <c r="AW195" s="12" t="s">
        <v>33</v>
      </c>
      <c r="AX195" s="12" t="s">
        <v>78</v>
      </c>
      <c r="AY195" s="147" t="s">
        <v>176</v>
      </c>
    </row>
    <row r="196" spans="2:51" s="14" customFormat="1" ht="11.25">
      <c r="B196" s="160"/>
      <c r="D196" s="146" t="s">
        <v>185</v>
      </c>
      <c r="E196" s="161" t="s">
        <v>1</v>
      </c>
      <c r="F196" s="162" t="s">
        <v>248</v>
      </c>
      <c r="H196" s="161" t="s">
        <v>1</v>
      </c>
      <c r="I196" s="163"/>
      <c r="L196" s="160"/>
      <c r="M196" s="164"/>
      <c r="T196" s="165"/>
      <c r="AT196" s="161" t="s">
        <v>185</v>
      </c>
      <c r="AU196" s="161" t="s">
        <v>88</v>
      </c>
      <c r="AV196" s="14" t="s">
        <v>86</v>
      </c>
      <c r="AW196" s="14" t="s">
        <v>33</v>
      </c>
      <c r="AX196" s="14" t="s">
        <v>78</v>
      </c>
      <c r="AY196" s="161" t="s">
        <v>176</v>
      </c>
    </row>
    <row r="197" spans="2:51" s="14" customFormat="1" ht="11.25">
      <c r="B197" s="160"/>
      <c r="D197" s="146" t="s">
        <v>185</v>
      </c>
      <c r="E197" s="161" t="s">
        <v>1</v>
      </c>
      <c r="F197" s="162" t="s">
        <v>249</v>
      </c>
      <c r="H197" s="161" t="s">
        <v>1</v>
      </c>
      <c r="I197" s="163"/>
      <c r="L197" s="160"/>
      <c r="M197" s="164"/>
      <c r="T197" s="165"/>
      <c r="AT197" s="161" t="s">
        <v>185</v>
      </c>
      <c r="AU197" s="161" t="s">
        <v>88</v>
      </c>
      <c r="AV197" s="14" t="s">
        <v>86</v>
      </c>
      <c r="AW197" s="14" t="s">
        <v>33</v>
      </c>
      <c r="AX197" s="14" t="s">
        <v>78</v>
      </c>
      <c r="AY197" s="161" t="s">
        <v>176</v>
      </c>
    </row>
    <row r="198" spans="2:51" s="12" customFormat="1" ht="11.25">
      <c r="B198" s="145"/>
      <c r="D198" s="146" t="s">
        <v>185</v>
      </c>
      <c r="E198" s="147" t="s">
        <v>1</v>
      </c>
      <c r="F198" s="148" t="s">
        <v>250</v>
      </c>
      <c r="H198" s="149">
        <v>9.4350000000000005</v>
      </c>
      <c r="I198" s="150"/>
      <c r="L198" s="145"/>
      <c r="M198" s="151"/>
      <c r="T198" s="152"/>
      <c r="AT198" s="147" t="s">
        <v>185</v>
      </c>
      <c r="AU198" s="147" t="s">
        <v>88</v>
      </c>
      <c r="AV198" s="12" t="s">
        <v>88</v>
      </c>
      <c r="AW198" s="12" t="s">
        <v>33</v>
      </c>
      <c r="AX198" s="12" t="s">
        <v>78</v>
      </c>
      <c r="AY198" s="147" t="s">
        <v>176</v>
      </c>
    </row>
    <row r="199" spans="2:51" s="12" customFormat="1" ht="11.25">
      <c r="B199" s="145"/>
      <c r="D199" s="146" t="s">
        <v>185</v>
      </c>
      <c r="E199" s="147" t="s">
        <v>1</v>
      </c>
      <c r="F199" s="148" t="s">
        <v>251</v>
      </c>
      <c r="H199" s="149">
        <v>14.205</v>
      </c>
      <c r="I199" s="150"/>
      <c r="L199" s="145"/>
      <c r="M199" s="151"/>
      <c r="T199" s="152"/>
      <c r="AT199" s="147" t="s">
        <v>185</v>
      </c>
      <c r="AU199" s="147" t="s">
        <v>88</v>
      </c>
      <c r="AV199" s="12" t="s">
        <v>88</v>
      </c>
      <c r="AW199" s="12" t="s">
        <v>33</v>
      </c>
      <c r="AX199" s="12" t="s">
        <v>78</v>
      </c>
      <c r="AY199" s="147" t="s">
        <v>176</v>
      </c>
    </row>
    <row r="200" spans="2:51" s="14" customFormat="1" ht="11.25">
      <c r="B200" s="160"/>
      <c r="D200" s="146" t="s">
        <v>185</v>
      </c>
      <c r="E200" s="161" t="s">
        <v>1</v>
      </c>
      <c r="F200" s="162" t="s">
        <v>252</v>
      </c>
      <c r="H200" s="161" t="s">
        <v>1</v>
      </c>
      <c r="I200" s="163"/>
      <c r="L200" s="160"/>
      <c r="M200" s="164"/>
      <c r="T200" s="165"/>
      <c r="AT200" s="161" t="s">
        <v>185</v>
      </c>
      <c r="AU200" s="161" t="s">
        <v>88</v>
      </c>
      <c r="AV200" s="14" t="s">
        <v>86</v>
      </c>
      <c r="AW200" s="14" t="s">
        <v>33</v>
      </c>
      <c r="AX200" s="14" t="s">
        <v>78</v>
      </c>
      <c r="AY200" s="161" t="s">
        <v>176</v>
      </c>
    </row>
    <row r="201" spans="2:51" s="14" customFormat="1" ht="11.25">
      <c r="B201" s="160"/>
      <c r="D201" s="146" t="s">
        <v>185</v>
      </c>
      <c r="E201" s="161" t="s">
        <v>1</v>
      </c>
      <c r="F201" s="162" t="s">
        <v>253</v>
      </c>
      <c r="H201" s="161" t="s">
        <v>1</v>
      </c>
      <c r="I201" s="163"/>
      <c r="L201" s="160"/>
      <c r="M201" s="164"/>
      <c r="T201" s="165"/>
      <c r="AT201" s="161" t="s">
        <v>185</v>
      </c>
      <c r="AU201" s="161" t="s">
        <v>88</v>
      </c>
      <c r="AV201" s="14" t="s">
        <v>86</v>
      </c>
      <c r="AW201" s="14" t="s">
        <v>33</v>
      </c>
      <c r="AX201" s="14" t="s">
        <v>78</v>
      </c>
      <c r="AY201" s="161" t="s">
        <v>176</v>
      </c>
    </row>
    <row r="202" spans="2:51" s="12" customFormat="1" ht="11.25">
      <c r="B202" s="145"/>
      <c r="D202" s="146" t="s">
        <v>185</v>
      </c>
      <c r="E202" s="147" t="s">
        <v>1</v>
      </c>
      <c r="F202" s="148" t="s">
        <v>254</v>
      </c>
      <c r="H202" s="149">
        <v>8.1869999999999994</v>
      </c>
      <c r="I202" s="150"/>
      <c r="L202" s="145"/>
      <c r="M202" s="151"/>
      <c r="T202" s="152"/>
      <c r="AT202" s="147" t="s">
        <v>185</v>
      </c>
      <c r="AU202" s="147" t="s">
        <v>88</v>
      </c>
      <c r="AV202" s="12" t="s">
        <v>88</v>
      </c>
      <c r="AW202" s="12" t="s">
        <v>33</v>
      </c>
      <c r="AX202" s="12" t="s">
        <v>78</v>
      </c>
      <c r="AY202" s="147" t="s">
        <v>176</v>
      </c>
    </row>
    <row r="203" spans="2:51" s="12" customFormat="1" ht="11.25">
      <c r="B203" s="145"/>
      <c r="D203" s="146" t="s">
        <v>185</v>
      </c>
      <c r="E203" s="147" t="s">
        <v>1</v>
      </c>
      <c r="F203" s="148" t="s">
        <v>255</v>
      </c>
      <c r="H203" s="149">
        <v>6.0674999999999999</v>
      </c>
      <c r="I203" s="150"/>
      <c r="L203" s="145"/>
      <c r="M203" s="151"/>
      <c r="T203" s="152"/>
      <c r="AT203" s="147" t="s">
        <v>185</v>
      </c>
      <c r="AU203" s="147" t="s">
        <v>88</v>
      </c>
      <c r="AV203" s="12" t="s">
        <v>88</v>
      </c>
      <c r="AW203" s="12" t="s">
        <v>33</v>
      </c>
      <c r="AX203" s="12" t="s">
        <v>78</v>
      </c>
      <c r="AY203" s="147" t="s">
        <v>176</v>
      </c>
    </row>
    <row r="204" spans="2:51" s="14" customFormat="1" ht="11.25">
      <c r="B204" s="160"/>
      <c r="D204" s="146" t="s">
        <v>185</v>
      </c>
      <c r="E204" s="161" t="s">
        <v>1</v>
      </c>
      <c r="F204" s="162" t="s">
        <v>256</v>
      </c>
      <c r="H204" s="161" t="s">
        <v>1</v>
      </c>
      <c r="I204" s="163"/>
      <c r="L204" s="160"/>
      <c r="M204" s="164"/>
      <c r="T204" s="165"/>
      <c r="AT204" s="161" t="s">
        <v>185</v>
      </c>
      <c r="AU204" s="161" t="s">
        <v>88</v>
      </c>
      <c r="AV204" s="14" t="s">
        <v>86</v>
      </c>
      <c r="AW204" s="14" t="s">
        <v>33</v>
      </c>
      <c r="AX204" s="14" t="s">
        <v>78</v>
      </c>
      <c r="AY204" s="161" t="s">
        <v>176</v>
      </c>
    </row>
    <row r="205" spans="2:51" s="12" customFormat="1" ht="11.25">
      <c r="B205" s="145"/>
      <c r="D205" s="146" t="s">
        <v>185</v>
      </c>
      <c r="E205" s="147" t="s">
        <v>1</v>
      </c>
      <c r="F205" s="148" t="s">
        <v>257</v>
      </c>
      <c r="H205" s="149">
        <v>13.446</v>
      </c>
      <c r="I205" s="150"/>
      <c r="L205" s="145"/>
      <c r="M205" s="151"/>
      <c r="T205" s="152"/>
      <c r="AT205" s="147" t="s">
        <v>185</v>
      </c>
      <c r="AU205" s="147" t="s">
        <v>88</v>
      </c>
      <c r="AV205" s="12" t="s">
        <v>88</v>
      </c>
      <c r="AW205" s="12" t="s">
        <v>33</v>
      </c>
      <c r="AX205" s="12" t="s">
        <v>78</v>
      </c>
      <c r="AY205" s="147" t="s">
        <v>176</v>
      </c>
    </row>
    <row r="206" spans="2:51" s="12" customFormat="1" ht="11.25">
      <c r="B206" s="145"/>
      <c r="D206" s="146" t="s">
        <v>185</v>
      </c>
      <c r="E206" s="147" t="s">
        <v>1</v>
      </c>
      <c r="F206" s="148" t="s">
        <v>258</v>
      </c>
      <c r="H206" s="149">
        <v>17.355599999999999</v>
      </c>
      <c r="I206" s="150"/>
      <c r="L206" s="145"/>
      <c r="M206" s="151"/>
      <c r="T206" s="152"/>
      <c r="AT206" s="147" t="s">
        <v>185</v>
      </c>
      <c r="AU206" s="147" t="s">
        <v>88</v>
      </c>
      <c r="AV206" s="12" t="s">
        <v>88</v>
      </c>
      <c r="AW206" s="12" t="s">
        <v>33</v>
      </c>
      <c r="AX206" s="12" t="s">
        <v>78</v>
      </c>
      <c r="AY206" s="147" t="s">
        <v>176</v>
      </c>
    </row>
    <row r="207" spans="2:51" s="12" customFormat="1" ht="11.25">
      <c r="B207" s="145"/>
      <c r="D207" s="146" t="s">
        <v>185</v>
      </c>
      <c r="E207" s="147" t="s">
        <v>1</v>
      </c>
      <c r="F207" s="148" t="s">
        <v>259</v>
      </c>
      <c r="H207" s="149">
        <v>1.6801200000000001</v>
      </c>
      <c r="I207" s="150"/>
      <c r="L207" s="145"/>
      <c r="M207" s="151"/>
      <c r="T207" s="152"/>
      <c r="AT207" s="147" t="s">
        <v>185</v>
      </c>
      <c r="AU207" s="147" t="s">
        <v>88</v>
      </c>
      <c r="AV207" s="12" t="s">
        <v>88</v>
      </c>
      <c r="AW207" s="12" t="s">
        <v>33</v>
      </c>
      <c r="AX207" s="12" t="s">
        <v>78</v>
      </c>
      <c r="AY207" s="147" t="s">
        <v>176</v>
      </c>
    </row>
    <row r="208" spans="2:51" s="14" customFormat="1" ht="11.25">
      <c r="B208" s="160"/>
      <c r="D208" s="146" t="s">
        <v>185</v>
      </c>
      <c r="E208" s="161" t="s">
        <v>1</v>
      </c>
      <c r="F208" s="162" t="s">
        <v>260</v>
      </c>
      <c r="H208" s="161" t="s">
        <v>1</v>
      </c>
      <c r="I208" s="163"/>
      <c r="L208" s="160"/>
      <c r="M208" s="164"/>
      <c r="T208" s="165"/>
      <c r="AT208" s="161" t="s">
        <v>185</v>
      </c>
      <c r="AU208" s="161" t="s">
        <v>88</v>
      </c>
      <c r="AV208" s="14" t="s">
        <v>86</v>
      </c>
      <c r="AW208" s="14" t="s">
        <v>33</v>
      </c>
      <c r="AX208" s="14" t="s">
        <v>78</v>
      </c>
      <c r="AY208" s="161" t="s">
        <v>176</v>
      </c>
    </row>
    <row r="209" spans="2:65" s="12" customFormat="1" ht="11.25">
      <c r="B209" s="145"/>
      <c r="D209" s="146" t="s">
        <v>185</v>
      </c>
      <c r="E209" s="147" t="s">
        <v>1</v>
      </c>
      <c r="F209" s="148" t="s">
        <v>261</v>
      </c>
      <c r="H209" s="149">
        <v>6.84</v>
      </c>
      <c r="I209" s="150"/>
      <c r="L209" s="145"/>
      <c r="M209" s="151"/>
      <c r="T209" s="152"/>
      <c r="AT209" s="147" t="s">
        <v>185</v>
      </c>
      <c r="AU209" s="147" t="s">
        <v>88</v>
      </c>
      <c r="AV209" s="12" t="s">
        <v>88</v>
      </c>
      <c r="AW209" s="12" t="s">
        <v>33</v>
      </c>
      <c r="AX209" s="12" t="s">
        <v>78</v>
      </c>
      <c r="AY209" s="147" t="s">
        <v>176</v>
      </c>
    </row>
    <row r="210" spans="2:65" s="14" customFormat="1" ht="11.25">
      <c r="B210" s="160"/>
      <c r="D210" s="146" t="s">
        <v>185</v>
      </c>
      <c r="E210" s="161" t="s">
        <v>1</v>
      </c>
      <c r="F210" s="162" t="s">
        <v>262</v>
      </c>
      <c r="H210" s="161" t="s">
        <v>1</v>
      </c>
      <c r="I210" s="163"/>
      <c r="L210" s="160"/>
      <c r="M210" s="164"/>
      <c r="T210" s="165"/>
      <c r="AT210" s="161" t="s">
        <v>185</v>
      </c>
      <c r="AU210" s="161" t="s">
        <v>88</v>
      </c>
      <c r="AV210" s="14" t="s">
        <v>86</v>
      </c>
      <c r="AW210" s="14" t="s">
        <v>33</v>
      </c>
      <c r="AX210" s="14" t="s">
        <v>78</v>
      </c>
      <c r="AY210" s="161" t="s">
        <v>176</v>
      </c>
    </row>
    <row r="211" spans="2:65" s="12" customFormat="1" ht="11.25">
      <c r="B211" s="145"/>
      <c r="D211" s="146" t="s">
        <v>185</v>
      </c>
      <c r="E211" s="147" t="s">
        <v>1</v>
      </c>
      <c r="F211" s="148" t="s">
        <v>263</v>
      </c>
      <c r="H211" s="149">
        <v>6.6883999999999997</v>
      </c>
      <c r="I211" s="150"/>
      <c r="L211" s="145"/>
      <c r="M211" s="151"/>
      <c r="T211" s="152"/>
      <c r="AT211" s="147" t="s">
        <v>185</v>
      </c>
      <c r="AU211" s="147" t="s">
        <v>88</v>
      </c>
      <c r="AV211" s="12" t="s">
        <v>88</v>
      </c>
      <c r="AW211" s="12" t="s">
        <v>33</v>
      </c>
      <c r="AX211" s="12" t="s">
        <v>78</v>
      </c>
      <c r="AY211" s="147" t="s">
        <v>176</v>
      </c>
    </row>
    <row r="212" spans="2:65" s="14" customFormat="1" ht="11.25">
      <c r="B212" s="160"/>
      <c r="D212" s="146" t="s">
        <v>185</v>
      </c>
      <c r="E212" s="161" t="s">
        <v>1</v>
      </c>
      <c r="F212" s="162" t="s">
        <v>264</v>
      </c>
      <c r="H212" s="161" t="s">
        <v>1</v>
      </c>
      <c r="I212" s="163"/>
      <c r="L212" s="160"/>
      <c r="M212" s="164"/>
      <c r="T212" s="165"/>
      <c r="AT212" s="161" t="s">
        <v>185</v>
      </c>
      <c r="AU212" s="161" t="s">
        <v>88</v>
      </c>
      <c r="AV212" s="14" t="s">
        <v>86</v>
      </c>
      <c r="AW212" s="14" t="s">
        <v>33</v>
      </c>
      <c r="AX212" s="14" t="s">
        <v>78</v>
      </c>
      <c r="AY212" s="161" t="s">
        <v>176</v>
      </c>
    </row>
    <row r="213" spans="2:65" s="12" customFormat="1" ht="11.25">
      <c r="B213" s="145"/>
      <c r="D213" s="146" t="s">
        <v>185</v>
      </c>
      <c r="E213" s="147" t="s">
        <v>1</v>
      </c>
      <c r="F213" s="148" t="s">
        <v>265</v>
      </c>
      <c r="H213" s="149">
        <v>3.6698</v>
      </c>
      <c r="I213" s="150"/>
      <c r="L213" s="145"/>
      <c r="M213" s="151"/>
      <c r="T213" s="152"/>
      <c r="AT213" s="147" t="s">
        <v>185</v>
      </c>
      <c r="AU213" s="147" t="s">
        <v>88</v>
      </c>
      <c r="AV213" s="12" t="s">
        <v>88</v>
      </c>
      <c r="AW213" s="12" t="s">
        <v>33</v>
      </c>
      <c r="AX213" s="12" t="s">
        <v>78</v>
      </c>
      <c r="AY213" s="147" t="s">
        <v>176</v>
      </c>
    </row>
    <row r="214" spans="2:65" s="14" customFormat="1" ht="11.25">
      <c r="B214" s="160"/>
      <c r="D214" s="146" t="s">
        <v>185</v>
      </c>
      <c r="E214" s="161" t="s">
        <v>1</v>
      </c>
      <c r="F214" s="162" t="s">
        <v>266</v>
      </c>
      <c r="H214" s="161" t="s">
        <v>1</v>
      </c>
      <c r="I214" s="163"/>
      <c r="L214" s="160"/>
      <c r="M214" s="164"/>
      <c r="T214" s="165"/>
      <c r="AT214" s="161" t="s">
        <v>185</v>
      </c>
      <c r="AU214" s="161" t="s">
        <v>88</v>
      </c>
      <c r="AV214" s="14" t="s">
        <v>86</v>
      </c>
      <c r="AW214" s="14" t="s">
        <v>33</v>
      </c>
      <c r="AX214" s="14" t="s">
        <v>78</v>
      </c>
      <c r="AY214" s="161" t="s">
        <v>176</v>
      </c>
    </row>
    <row r="215" spans="2:65" s="12" customFormat="1" ht="11.25">
      <c r="B215" s="145"/>
      <c r="D215" s="146" t="s">
        <v>185</v>
      </c>
      <c r="E215" s="147" t="s">
        <v>1</v>
      </c>
      <c r="F215" s="148" t="s">
        <v>267</v>
      </c>
      <c r="H215" s="149">
        <v>0.33600000000000002</v>
      </c>
      <c r="I215" s="150"/>
      <c r="L215" s="145"/>
      <c r="M215" s="151"/>
      <c r="T215" s="152"/>
      <c r="AT215" s="147" t="s">
        <v>185</v>
      </c>
      <c r="AU215" s="147" t="s">
        <v>88</v>
      </c>
      <c r="AV215" s="12" t="s">
        <v>88</v>
      </c>
      <c r="AW215" s="12" t="s">
        <v>33</v>
      </c>
      <c r="AX215" s="12" t="s">
        <v>78</v>
      </c>
      <c r="AY215" s="147" t="s">
        <v>176</v>
      </c>
    </row>
    <row r="216" spans="2:65" s="15" customFormat="1" ht="11.25">
      <c r="B216" s="166"/>
      <c r="D216" s="146" t="s">
        <v>185</v>
      </c>
      <c r="E216" s="167" t="s">
        <v>1</v>
      </c>
      <c r="F216" s="168" t="s">
        <v>228</v>
      </c>
      <c r="H216" s="169">
        <v>115.22091999999999</v>
      </c>
      <c r="I216" s="170"/>
      <c r="L216" s="166"/>
      <c r="M216" s="171"/>
      <c r="T216" s="172"/>
      <c r="AT216" s="167" t="s">
        <v>185</v>
      </c>
      <c r="AU216" s="167" t="s">
        <v>88</v>
      </c>
      <c r="AV216" s="15" t="s">
        <v>193</v>
      </c>
      <c r="AW216" s="15" t="s">
        <v>33</v>
      </c>
      <c r="AX216" s="15" t="s">
        <v>78</v>
      </c>
      <c r="AY216" s="167" t="s">
        <v>176</v>
      </c>
    </row>
    <row r="217" spans="2:65" s="12" customFormat="1" ht="11.25">
      <c r="B217" s="145"/>
      <c r="D217" s="146" t="s">
        <v>185</v>
      </c>
      <c r="E217" s="147" t="s">
        <v>1</v>
      </c>
      <c r="F217" s="148" t="s">
        <v>268</v>
      </c>
      <c r="H217" s="149">
        <v>-34.566279999999999</v>
      </c>
      <c r="I217" s="150"/>
      <c r="L217" s="145"/>
      <c r="M217" s="151"/>
      <c r="T217" s="152"/>
      <c r="AT217" s="147" t="s">
        <v>185</v>
      </c>
      <c r="AU217" s="147" t="s">
        <v>88</v>
      </c>
      <c r="AV217" s="12" t="s">
        <v>88</v>
      </c>
      <c r="AW217" s="12" t="s">
        <v>33</v>
      </c>
      <c r="AX217" s="12" t="s">
        <v>78</v>
      </c>
      <c r="AY217" s="147" t="s">
        <v>176</v>
      </c>
    </row>
    <row r="218" spans="2:65" s="13" customFormat="1" ht="11.25">
      <c r="B218" s="153"/>
      <c r="D218" s="146" t="s">
        <v>185</v>
      </c>
      <c r="E218" s="154" t="s">
        <v>1</v>
      </c>
      <c r="F218" s="155" t="s">
        <v>187</v>
      </c>
      <c r="H218" s="156">
        <v>80.654640000000001</v>
      </c>
      <c r="I218" s="157"/>
      <c r="L218" s="153"/>
      <c r="M218" s="158"/>
      <c r="T218" s="159"/>
      <c r="AT218" s="154" t="s">
        <v>185</v>
      </c>
      <c r="AU218" s="154" t="s">
        <v>88</v>
      </c>
      <c r="AV218" s="13" t="s">
        <v>183</v>
      </c>
      <c r="AW218" s="13" t="s">
        <v>33</v>
      </c>
      <c r="AX218" s="13" t="s">
        <v>86</v>
      </c>
      <c r="AY218" s="154" t="s">
        <v>176</v>
      </c>
    </row>
    <row r="219" spans="2:65" s="1" customFormat="1" ht="33" customHeight="1">
      <c r="B219" s="32"/>
      <c r="C219" s="132" t="s">
        <v>269</v>
      </c>
      <c r="D219" s="132" t="s">
        <v>178</v>
      </c>
      <c r="E219" s="133" t="s">
        <v>270</v>
      </c>
      <c r="F219" s="134" t="s">
        <v>271</v>
      </c>
      <c r="G219" s="135" t="s">
        <v>200</v>
      </c>
      <c r="H219" s="136">
        <v>34.566279999999999</v>
      </c>
      <c r="I219" s="137"/>
      <c r="J219" s="138">
        <f>ROUND(I219*H219,2)</f>
        <v>0</v>
      </c>
      <c r="K219" s="134" t="s">
        <v>207</v>
      </c>
      <c r="L219" s="32"/>
      <c r="M219" s="139" t="s">
        <v>1</v>
      </c>
      <c r="N219" s="140" t="s">
        <v>43</v>
      </c>
      <c r="P219" s="141">
        <f>O219*H219</f>
        <v>0</v>
      </c>
      <c r="Q219" s="141">
        <v>0</v>
      </c>
      <c r="R219" s="141">
        <f>Q219*H219</f>
        <v>0</v>
      </c>
      <c r="S219" s="141">
        <v>0</v>
      </c>
      <c r="T219" s="142">
        <f>S219*H219</f>
        <v>0</v>
      </c>
      <c r="AR219" s="143" t="s">
        <v>183</v>
      </c>
      <c r="AT219" s="143" t="s">
        <v>178</v>
      </c>
      <c r="AU219" s="143" t="s">
        <v>88</v>
      </c>
      <c r="AY219" s="17" t="s">
        <v>176</v>
      </c>
      <c r="BE219" s="144">
        <f>IF(N219="základní",J219,0)</f>
        <v>0</v>
      </c>
      <c r="BF219" s="144">
        <f>IF(N219="snížená",J219,0)</f>
        <v>0</v>
      </c>
      <c r="BG219" s="144">
        <f>IF(N219="zákl. přenesená",J219,0)</f>
        <v>0</v>
      </c>
      <c r="BH219" s="144">
        <f>IF(N219="sníž. přenesená",J219,0)</f>
        <v>0</v>
      </c>
      <c r="BI219" s="144">
        <f>IF(N219="nulová",J219,0)</f>
        <v>0</v>
      </c>
      <c r="BJ219" s="17" t="s">
        <v>86</v>
      </c>
      <c r="BK219" s="144">
        <f>ROUND(I219*H219,2)</f>
        <v>0</v>
      </c>
      <c r="BL219" s="17" t="s">
        <v>183</v>
      </c>
      <c r="BM219" s="143" t="s">
        <v>272</v>
      </c>
    </row>
    <row r="220" spans="2:65" s="12" customFormat="1" ht="11.25">
      <c r="B220" s="145"/>
      <c r="D220" s="146" t="s">
        <v>185</v>
      </c>
      <c r="E220" s="147" t="s">
        <v>1</v>
      </c>
      <c r="F220" s="148" t="s">
        <v>273</v>
      </c>
      <c r="H220" s="149">
        <v>34.566279999999999</v>
      </c>
      <c r="I220" s="150"/>
      <c r="L220" s="145"/>
      <c r="M220" s="151"/>
      <c r="T220" s="152"/>
      <c r="AT220" s="147" t="s">
        <v>185</v>
      </c>
      <c r="AU220" s="147" t="s">
        <v>88</v>
      </c>
      <c r="AV220" s="12" t="s">
        <v>88</v>
      </c>
      <c r="AW220" s="12" t="s">
        <v>33</v>
      </c>
      <c r="AX220" s="12" t="s">
        <v>78</v>
      </c>
      <c r="AY220" s="147" t="s">
        <v>176</v>
      </c>
    </row>
    <row r="221" spans="2:65" s="13" customFormat="1" ht="11.25">
      <c r="B221" s="153"/>
      <c r="D221" s="146" t="s">
        <v>185</v>
      </c>
      <c r="E221" s="154" t="s">
        <v>1</v>
      </c>
      <c r="F221" s="155" t="s">
        <v>187</v>
      </c>
      <c r="H221" s="156">
        <v>34.566279999999999</v>
      </c>
      <c r="I221" s="157"/>
      <c r="L221" s="153"/>
      <c r="M221" s="158"/>
      <c r="T221" s="159"/>
      <c r="AT221" s="154" t="s">
        <v>185</v>
      </c>
      <c r="AU221" s="154" t="s">
        <v>88</v>
      </c>
      <c r="AV221" s="13" t="s">
        <v>183</v>
      </c>
      <c r="AW221" s="13" t="s">
        <v>33</v>
      </c>
      <c r="AX221" s="13" t="s">
        <v>86</v>
      </c>
      <c r="AY221" s="154" t="s">
        <v>176</v>
      </c>
    </row>
    <row r="222" spans="2:65" s="1" customFormat="1" ht="24.2" customHeight="1">
      <c r="B222" s="32"/>
      <c r="C222" s="132" t="s">
        <v>274</v>
      </c>
      <c r="D222" s="132" t="s">
        <v>178</v>
      </c>
      <c r="E222" s="133" t="s">
        <v>275</v>
      </c>
      <c r="F222" s="134" t="s">
        <v>276</v>
      </c>
      <c r="G222" s="135" t="s">
        <v>200</v>
      </c>
      <c r="H222" s="136">
        <v>535.24436000000003</v>
      </c>
      <c r="I222" s="137"/>
      <c r="J222" s="138">
        <f>ROUND(I222*H222,2)</f>
        <v>0</v>
      </c>
      <c r="K222" s="134" t="s">
        <v>207</v>
      </c>
      <c r="L222" s="32"/>
      <c r="M222" s="139" t="s">
        <v>1</v>
      </c>
      <c r="N222" s="140" t="s">
        <v>43</v>
      </c>
      <c r="P222" s="141">
        <f>O222*H222</f>
        <v>0</v>
      </c>
      <c r="Q222" s="141">
        <v>0</v>
      </c>
      <c r="R222" s="141">
        <f>Q222*H222</f>
        <v>0</v>
      </c>
      <c r="S222" s="141">
        <v>0</v>
      </c>
      <c r="T222" s="142">
        <f>S222*H222</f>
        <v>0</v>
      </c>
      <c r="AR222" s="143" t="s">
        <v>183</v>
      </c>
      <c r="AT222" s="143" t="s">
        <v>178</v>
      </c>
      <c r="AU222" s="143" t="s">
        <v>88</v>
      </c>
      <c r="AY222" s="17" t="s">
        <v>176</v>
      </c>
      <c r="BE222" s="144">
        <f>IF(N222="základní",J222,0)</f>
        <v>0</v>
      </c>
      <c r="BF222" s="144">
        <f>IF(N222="snížená",J222,0)</f>
        <v>0</v>
      </c>
      <c r="BG222" s="144">
        <f>IF(N222="zákl. přenesená",J222,0)</f>
        <v>0</v>
      </c>
      <c r="BH222" s="144">
        <f>IF(N222="sníž. přenesená",J222,0)</f>
        <v>0</v>
      </c>
      <c r="BI222" s="144">
        <f>IF(N222="nulová",J222,0)</f>
        <v>0</v>
      </c>
      <c r="BJ222" s="17" t="s">
        <v>86</v>
      </c>
      <c r="BK222" s="144">
        <f>ROUND(I222*H222,2)</f>
        <v>0</v>
      </c>
      <c r="BL222" s="17" t="s">
        <v>183</v>
      </c>
      <c r="BM222" s="143" t="s">
        <v>277</v>
      </c>
    </row>
    <row r="223" spans="2:65" s="14" customFormat="1" ht="11.25">
      <c r="B223" s="160"/>
      <c r="D223" s="146" t="s">
        <v>185</v>
      </c>
      <c r="E223" s="161" t="s">
        <v>1</v>
      </c>
      <c r="F223" s="162" t="s">
        <v>278</v>
      </c>
      <c r="H223" s="161" t="s">
        <v>1</v>
      </c>
      <c r="I223" s="163"/>
      <c r="L223" s="160"/>
      <c r="M223" s="164"/>
      <c r="T223" s="165"/>
      <c r="AT223" s="161" t="s">
        <v>185</v>
      </c>
      <c r="AU223" s="161" t="s">
        <v>88</v>
      </c>
      <c r="AV223" s="14" t="s">
        <v>86</v>
      </c>
      <c r="AW223" s="14" t="s">
        <v>33</v>
      </c>
      <c r="AX223" s="14" t="s">
        <v>78</v>
      </c>
      <c r="AY223" s="161" t="s">
        <v>176</v>
      </c>
    </row>
    <row r="224" spans="2:65" s="14" customFormat="1" ht="11.25">
      <c r="B224" s="160"/>
      <c r="D224" s="146" t="s">
        <v>185</v>
      </c>
      <c r="E224" s="161" t="s">
        <v>1</v>
      </c>
      <c r="F224" s="162" t="s">
        <v>279</v>
      </c>
      <c r="H224" s="161" t="s">
        <v>1</v>
      </c>
      <c r="I224" s="163"/>
      <c r="L224" s="160"/>
      <c r="M224" s="164"/>
      <c r="T224" s="165"/>
      <c r="AT224" s="161" t="s">
        <v>185</v>
      </c>
      <c r="AU224" s="161" t="s">
        <v>88</v>
      </c>
      <c r="AV224" s="14" t="s">
        <v>86</v>
      </c>
      <c r="AW224" s="14" t="s">
        <v>33</v>
      </c>
      <c r="AX224" s="14" t="s">
        <v>78</v>
      </c>
      <c r="AY224" s="161" t="s">
        <v>176</v>
      </c>
    </row>
    <row r="225" spans="2:65" s="12" customFormat="1" ht="11.25">
      <c r="B225" s="145"/>
      <c r="D225" s="146" t="s">
        <v>185</v>
      </c>
      <c r="E225" s="147" t="s">
        <v>1</v>
      </c>
      <c r="F225" s="148" t="s">
        <v>280</v>
      </c>
      <c r="H225" s="149">
        <v>479.024</v>
      </c>
      <c r="I225" s="150"/>
      <c r="L225" s="145"/>
      <c r="M225" s="151"/>
      <c r="T225" s="152"/>
      <c r="AT225" s="147" t="s">
        <v>185</v>
      </c>
      <c r="AU225" s="147" t="s">
        <v>88</v>
      </c>
      <c r="AV225" s="12" t="s">
        <v>88</v>
      </c>
      <c r="AW225" s="12" t="s">
        <v>33</v>
      </c>
      <c r="AX225" s="12" t="s">
        <v>78</v>
      </c>
      <c r="AY225" s="147" t="s">
        <v>176</v>
      </c>
    </row>
    <row r="226" spans="2:65" s="12" customFormat="1" ht="11.25">
      <c r="B226" s="145"/>
      <c r="D226" s="146" t="s">
        <v>185</v>
      </c>
      <c r="E226" s="147" t="s">
        <v>1</v>
      </c>
      <c r="F226" s="148" t="s">
        <v>281</v>
      </c>
      <c r="H226" s="149">
        <v>141.96</v>
      </c>
      <c r="I226" s="150"/>
      <c r="L226" s="145"/>
      <c r="M226" s="151"/>
      <c r="T226" s="152"/>
      <c r="AT226" s="147" t="s">
        <v>185</v>
      </c>
      <c r="AU226" s="147" t="s">
        <v>88</v>
      </c>
      <c r="AV226" s="12" t="s">
        <v>88</v>
      </c>
      <c r="AW226" s="12" t="s">
        <v>33</v>
      </c>
      <c r="AX226" s="12" t="s">
        <v>78</v>
      </c>
      <c r="AY226" s="147" t="s">
        <v>176</v>
      </c>
    </row>
    <row r="227" spans="2:65" s="14" customFormat="1" ht="11.25">
      <c r="B227" s="160"/>
      <c r="D227" s="146" t="s">
        <v>185</v>
      </c>
      <c r="E227" s="161" t="s">
        <v>1</v>
      </c>
      <c r="F227" s="162" t="s">
        <v>282</v>
      </c>
      <c r="H227" s="161" t="s">
        <v>1</v>
      </c>
      <c r="I227" s="163"/>
      <c r="L227" s="160"/>
      <c r="M227" s="164"/>
      <c r="T227" s="165"/>
      <c r="AT227" s="161" t="s">
        <v>185</v>
      </c>
      <c r="AU227" s="161" t="s">
        <v>88</v>
      </c>
      <c r="AV227" s="14" t="s">
        <v>86</v>
      </c>
      <c r="AW227" s="14" t="s">
        <v>33</v>
      </c>
      <c r="AX227" s="14" t="s">
        <v>78</v>
      </c>
      <c r="AY227" s="161" t="s">
        <v>176</v>
      </c>
    </row>
    <row r="228" spans="2:65" s="12" customFormat="1" ht="11.25">
      <c r="B228" s="145"/>
      <c r="D228" s="146" t="s">
        <v>185</v>
      </c>
      <c r="E228" s="147" t="s">
        <v>1</v>
      </c>
      <c r="F228" s="148" t="s">
        <v>283</v>
      </c>
      <c r="H228" s="149">
        <v>143.6508</v>
      </c>
      <c r="I228" s="150"/>
      <c r="L228" s="145"/>
      <c r="M228" s="151"/>
      <c r="T228" s="152"/>
      <c r="AT228" s="147" t="s">
        <v>185</v>
      </c>
      <c r="AU228" s="147" t="s">
        <v>88</v>
      </c>
      <c r="AV228" s="12" t="s">
        <v>88</v>
      </c>
      <c r="AW228" s="12" t="s">
        <v>33</v>
      </c>
      <c r="AX228" s="12" t="s">
        <v>78</v>
      </c>
      <c r="AY228" s="147" t="s">
        <v>176</v>
      </c>
    </row>
    <row r="229" spans="2:65" s="15" customFormat="1" ht="11.25">
      <c r="B229" s="166"/>
      <c r="D229" s="146" t="s">
        <v>185</v>
      </c>
      <c r="E229" s="167" t="s">
        <v>1</v>
      </c>
      <c r="F229" s="168" t="s">
        <v>228</v>
      </c>
      <c r="H229" s="169">
        <v>764.63480000000004</v>
      </c>
      <c r="I229" s="170"/>
      <c r="L229" s="166"/>
      <c r="M229" s="171"/>
      <c r="T229" s="172"/>
      <c r="AT229" s="167" t="s">
        <v>185</v>
      </c>
      <c r="AU229" s="167" t="s">
        <v>88</v>
      </c>
      <c r="AV229" s="15" t="s">
        <v>193</v>
      </c>
      <c r="AW229" s="15" t="s">
        <v>33</v>
      </c>
      <c r="AX229" s="15" t="s">
        <v>78</v>
      </c>
      <c r="AY229" s="167" t="s">
        <v>176</v>
      </c>
    </row>
    <row r="230" spans="2:65" s="12" customFormat="1" ht="11.25">
      <c r="B230" s="145"/>
      <c r="D230" s="146" t="s">
        <v>185</v>
      </c>
      <c r="E230" s="147" t="s">
        <v>1</v>
      </c>
      <c r="F230" s="148" t="s">
        <v>284</v>
      </c>
      <c r="H230" s="149">
        <v>-229.39044000000001</v>
      </c>
      <c r="I230" s="150"/>
      <c r="L230" s="145"/>
      <c r="M230" s="151"/>
      <c r="T230" s="152"/>
      <c r="AT230" s="147" t="s">
        <v>185</v>
      </c>
      <c r="AU230" s="147" t="s">
        <v>88</v>
      </c>
      <c r="AV230" s="12" t="s">
        <v>88</v>
      </c>
      <c r="AW230" s="12" t="s">
        <v>33</v>
      </c>
      <c r="AX230" s="12" t="s">
        <v>78</v>
      </c>
      <c r="AY230" s="147" t="s">
        <v>176</v>
      </c>
    </row>
    <row r="231" spans="2:65" s="13" customFormat="1" ht="11.25">
      <c r="B231" s="153"/>
      <c r="D231" s="146" t="s">
        <v>185</v>
      </c>
      <c r="E231" s="154" t="s">
        <v>1</v>
      </c>
      <c r="F231" s="155" t="s">
        <v>187</v>
      </c>
      <c r="H231" s="156">
        <v>535.24436000000003</v>
      </c>
      <c r="I231" s="157"/>
      <c r="L231" s="153"/>
      <c r="M231" s="158"/>
      <c r="T231" s="159"/>
      <c r="AT231" s="154" t="s">
        <v>185</v>
      </c>
      <c r="AU231" s="154" t="s">
        <v>88</v>
      </c>
      <c r="AV231" s="13" t="s">
        <v>183</v>
      </c>
      <c r="AW231" s="13" t="s">
        <v>33</v>
      </c>
      <c r="AX231" s="13" t="s">
        <v>86</v>
      </c>
      <c r="AY231" s="154" t="s">
        <v>176</v>
      </c>
    </row>
    <row r="232" spans="2:65" s="1" customFormat="1" ht="24.2" customHeight="1">
      <c r="B232" s="32"/>
      <c r="C232" s="132" t="s">
        <v>285</v>
      </c>
      <c r="D232" s="132" t="s">
        <v>178</v>
      </c>
      <c r="E232" s="133" t="s">
        <v>286</v>
      </c>
      <c r="F232" s="134" t="s">
        <v>287</v>
      </c>
      <c r="G232" s="135" t="s">
        <v>200</v>
      </c>
      <c r="H232" s="136">
        <v>229.39044000000001</v>
      </c>
      <c r="I232" s="137"/>
      <c r="J232" s="138">
        <f>ROUND(I232*H232,2)</f>
        <v>0</v>
      </c>
      <c r="K232" s="134" t="s">
        <v>207</v>
      </c>
      <c r="L232" s="32"/>
      <c r="M232" s="139" t="s">
        <v>1</v>
      </c>
      <c r="N232" s="140" t="s">
        <v>43</v>
      </c>
      <c r="P232" s="141">
        <f>O232*H232</f>
        <v>0</v>
      </c>
      <c r="Q232" s="141">
        <v>0</v>
      </c>
      <c r="R232" s="141">
        <f>Q232*H232</f>
        <v>0</v>
      </c>
      <c r="S232" s="141">
        <v>0</v>
      </c>
      <c r="T232" s="142">
        <f>S232*H232</f>
        <v>0</v>
      </c>
      <c r="AR232" s="143" t="s">
        <v>183</v>
      </c>
      <c r="AT232" s="143" t="s">
        <v>178</v>
      </c>
      <c r="AU232" s="143" t="s">
        <v>88</v>
      </c>
      <c r="AY232" s="17" t="s">
        <v>176</v>
      </c>
      <c r="BE232" s="144">
        <f>IF(N232="základní",J232,0)</f>
        <v>0</v>
      </c>
      <c r="BF232" s="144">
        <f>IF(N232="snížená",J232,0)</f>
        <v>0</v>
      </c>
      <c r="BG232" s="144">
        <f>IF(N232="zákl. přenesená",J232,0)</f>
        <v>0</v>
      </c>
      <c r="BH232" s="144">
        <f>IF(N232="sníž. přenesená",J232,0)</f>
        <v>0</v>
      </c>
      <c r="BI232" s="144">
        <f>IF(N232="nulová",J232,0)</f>
        <v>0</v>
      </c>
      <c r="BJ232" s="17" t="s">
        <v>86</v>
      </c>
      <c r="BK232" s="144">
        <f>ROUND(I232*H232,2)</f>
        <v>0</v>
      </c>
      <c r="BL232" s="17" t="s">
        <v>183</v>
      </c>
      <c r="BM232" s="143" t="s">
        <v>288</v>
      </c>
    </row>
    <row r="233" spans="2:65" s="12" customFormat="1" ht="11.25">
      <c r="B233" s="145"/>
      <c r="D233" s="146" t="s">
        <v>185</v>
      </c>
      <c r="E233" s="147" t="s">
        <v>1</v>
      </c>
      <c r="F233" s="148" t="s">
        <v>289</v>
      </c>
      <c r="H233" s="149">
        <v>229.39044000000001</v>
      </c>
      <c r="I233" s="150"/>
      <c r="L233" s="145"/>
      <c r="M233" s="151"/>
      <c r="T233" s="152"/>
      <c r="AT233" s="147" t="s">
        <v>185</v>
      </c>
      <c r="AU233" s="147" t="s">
        <v>88</v>
      </c>
      <c r="AV233" s="12" t="s">
        <v>88</v>
      </c>
      <c r="AW233" s="12" t="s">
        <v>33</v>
      </c>
      <c r="AX233" s="12" t="s">
        <v>78</v>
      </c>
      <c r="AY233" s="147" t="s">
        <v>176</v>
      </c>
    </row>
    <row r="234" spans="2:65" s="13" customFormat="1" ht="11.25">
      <c r="B234" s="153"/>
      <c r="D234" s="146" t="s">
        <v>185</v>
      </c>
      <c r="E234" s="154" t="s">
        <v>1</v>
      </c>
      <c r="F234" s="155" t="s">
        <v>187</v>
      </c>
      <c r="H234" s="156">
        <v>229.39044000000001</v>
      </c>
      <c r="I234" s="157"/>
      <c r="L234" s="153"/>
      <c r="M234" s="158"/>
      <c r="T234" s="159"/>
      <c r="AT234" s="154" t="s">
        <v>185</v>
      </c>
      <c r="AU234" s="154" t="s">
        <v>88</v>
      </c>
      <c r="AV234" s="13" t="s">
        <v>183</v>
      </c>
      <c r="AW234" s="13" t="s">
        <v>33</v>
      </c>
      <c r="AX234" s="13" t="s">
        <v>86</v>
      </c>
      <c r="AY234" s="154" t="s">
        <v>176</v>
      </c>
    </row>
    <row r="235" spans="2:65" s="1" customFormat="1" ht="24.2" customHeight="1">
      <c r="B235" s="32"/>
      <c r="C235" s="132" t="s">
        <v>290</v>
      </c>
      <c r="D235" s="132" t="s">
        <v>178</v>
      </c>
      <c r="E235" s="133" t="s">
        <v>291</v>
      </c>
      <c r="F235" s="134" t="s">
        <v>292</v>
      </c>
      <c r="G235" s="135" t="s">
        <v>200</v>
      </c>
      <c r="H235" s="136">
        <v>150</v>
      </c>
      <c r="I235" s="137"/>
      <c r="J235" s="138">
        <f>ROUND(I235*H235,2)</f>
        <v>0</v>
      </c>
      <c r="K235" s="134" t="s">
        <v>207</v>
      </c>
      <c r="L235" s="32"/>
      <c r="M235" s="139" t="s">
        <v>1</v>
      </c>
      <c r="N235" s="140" t="s">
        <v>43</v>
      </c>
      <c r="P235" s="141">
        <f>O235*H235</f>
        <v>0</v>
      </c>
      <c r="Q235" s="141">
        <v>0</v>
      </c>
      <c r="R235" s="141">
        <f>Q235*H235</f>
        <v>0</v>
      </c>
      <c r="S235" s="141">
        <v>0</v>
      </c>
      <c r="T235" s="142">
        <f>S235*H235</f>
        <v>0</v>
      </c>
      <c r="AR235" s="143" t="s">
        <v>183</v>
      </c>
      <c r="AT235" s="143" t="s">
        <v>178</v>
      </c>
      <c r="AU235" s="143" t="s">
        <v>88</v>
      </c>
      <c r="AY235" s="17" t="s">
        <v>176</v>
      </c>
      <c r="BE235" s="144">
        <f>IF(N235="základní",J235,0)</f>
        <v>0</v>
      </c>
      <c r="BF235" s="144">
        <f>IF(N235="snížená",J235,0)</f>
        <v>0</v>
      </c>
      <c r="BG235" s="144">
        <f>IF(N235="zákl. přenesená",J235,0)</f>
        <v>0</v>
      </c>
      <c r="BH235" s="144">
        <f>IF(N235="sníž. přenesená",J235,0)</f>
        <v>0</v>
      </c>
      <c r="BI235" s="144">
        <f>IF(N235="nulová",J235,0)</f>
        <v>0</v>
      </c>
      <c r="BJ235" s="17" t="s">
        <v>86</v>
      </c>
      <c r="BK235" s="144">
        <f>ROUND(I235*H235,2)</f>
        <v>0</v>
      </c>
      <c r="BL235" s="17" t="s">
        <v>183</v>
      </c>
      <c r="BM235" s="143" t="s">
        <v>293</v>
      </c>
    </row>
    <row r="236" spans="2:65" s="14" customFormat="1" ht="11.25">
      <c r="B236" s="160"/>
      <c r="D236" s="146" t="s">
        <v>185</v>
      </c>
      <c r="E236" s="161" t="s">
        <v>1</v>
      </c>
      <c r="F236" s="162" t="s">
        <v>294</v>
      </c>
      <c r="H236" s="161" t="s">
        <v>1</v>
      </c>
      <c r="I236" s="163"/>
      <c r="L236" s="160"/>
      <c r="M236" s="164"/>
      <c r="T236" s="165"/>
      <c r="AT236" s="161" t="s">
        <v>185</v>
      </c>
      <c r="AU236" s="161" t="s">
        <v>88</v>
      </c>
      <c r="AV236" s="14" t="s">
        <v>86</v>
      </c>
      <c r="AW236" s="14" t="s">
        <v>33</v>
      </c>
      <c r="AX236" s="14" t="s">
        <v>78</v>
      </c>
      <c r="AY236" s="161" t="s">
        <v>176</v>
      </c>
    </row>
    <row r="237" spans="2:65" s="12" customFormat="1" ht="11.25">
      <c r="B237" s="145"/>
      <c r="D237" s="146" t="s">
        <v>185</v>
      </c>
      <c r="E237" s="147" t="s">
        <v>1</v>
      </c>
      <c r="F237" s="148" t="s">
        <v>295</v>
      </c>
      <c r="H237" s="149">
        <v>150</v>
      </c>
      <c r="I237" s="150"/>
      <c r="L237" s="145"/>
      <c r="M237" s="151"/>
      <c r="T237" s="152"/>
      <c r="AT237" s="147" t="s">
        <v>185</v>
      </c>
      <c r="AU237" s="147" t="s">
        <v>88</v>
      </c>
      <c r="AV237" s="12" t="s">
        <v>88</v>
      </c>
      <c r="AW237" s="12" t="s">
        <v>33</v>
      </c>
      <c r="AX237" s="12" t="s">
        <v>78</v>
      </c>
      <c r="AY237" s="147" t="s">
        <v>176</v>
      </c>
    </row>
    <row r="238" spans="2:65" s="13" customFormat="1" ht="11.25">
      <c r="B238" s="153"/>
      <c r="D238" s="146" t="s">
        <v>185</v>
      </c>
      <c r="E238" s="154" t="s">
        <v>1</v>
      </c>
      <c r="F238" s="155" t="s">
        <v>187</v>
      </c>
      <c r="H238" s="156">
        <v>150</v>
      </c>
      <c r="I238" s="157"/>
      <c r="L238" s="153"/>
      <c r="M238" s="158"/>
      <c r="T238" s="159"/>
      <c r="AT238" s="154" t="s">
        <v>185</v>
      </c>
      <c r="AU238" s="154" t="s">
        <v>88</v>
      </c>
      <c r="AV238" s="13" t="s">
        <v>183</v>
      </c>
      <c r="AW238" s="13" t="s">
        <v>33</v>
      </c>
      <c r="AX238" s="13" t="s">
        <v>86</v>
      </c>
      <c r="AY238" s="154" t="s">
        <v>176</v>
      </c>
    </row>
    <row r="239" spans="2:65" s="1" customFormat="1" ht="16.5" customHeight="1">
      <c r="B239" s="32"/>
      <c r="C239" s="132" t="s">
        <v>8</v>
      </c>
      <c r="D239" s="132" t="s">
        <v>178</v>
      </c>
      <c r="E239" s="133" t="s">
        <v>296</v>
      </c>
      <c r="F239" s="134" t="s">
        <v>297</v>
      </c>
      <c r="G239" s="135" t="s">
        <v>298</v>
      </c>
      <c r="H239" s="136">
        <v>1113.8</v>
      </c>
      <c r="I239" s="137"/>
      <c r="J239" s="138">
        <f>ROUND(I239*H239,2)</f>
        <v>0</v>
      </c>
      <c r="K239" s="134" t="s">
        <v>207</v>
      </c>
      <c r="L239" s="32"/>
      <c r="M239" s="139" t="s">
        <v>1</v>
      </c>
      <c r="N239" s="140" t="s">
        <v>43</v>
      </c>
      <c r="P239" s="141">
        <f>O239*H239</f>
        <v>0</v>
      </c>
      <c r="Q239" s="141">
        <v>1.0200000000000001E-3</v>
      </c>
      <c r="R239" s="141">
        <f>Q239*H239</f>
        <v>1.1360760000000001</v>
      </c>
      <c r="S239" s="141">
        <v>0</v>
      </c>
      <c r="T239" s="142">
        <f>S239*H239</f>
        <v>0</v>
      </c>
      <c r="AR239" s="143" t="s">
        <v>183</v>
      </c>
      <c r="AT239" s="143" t="s">
        <v>178</v>
      </c>
      <c r="AU239" s="143" t="s">
        <v>88</v>
      </c>
      <c r="AY239" s="17" t="s">
        <v>176</v>
      </c>
      <c r="BE239" s="144">
        <f>IF(N239="základní",J239,0)</f>
        <v>0</v>
      </c>
      <c r="BF239" s="144">
        <f>IF(N239="snížená",J239,0)</f>
        <v>0</v>
      </c>
      <c r="BG239" s="144">
        <f>IF(N239="zákl. přenesená",J239,0)</f>
        <v>0</v>
      </c>
      <c r="BH239" s="144">
        <f>IF(N239="sníž. přenesená",J239,0)</f>
        <v>0</v>
      </c>
      <c r="BI239" s="144">
        <f>IF(N239="nulová",J239,0)</f>
        <v>0</v>
      </c>
      <c r="BJ239" s="17" t="s">
        <v>86</v>
      </c>
      <c r="BK239" s="144">
        <f>ROUND(I239*H239,2)</f>
        <v>0</v>
      </c>
      <c r="BL239" s="17" t="s">
        <v>183</v>
      </c>
      <c r="BM239" s="143" t="s">
        <v>299</v>
      </c>
    </row>
    <row r="240" spans="2:65" s="12" customFormat="1" ht="11.25">
      <c r="B240" s="145"/>
      <c r="D240" s="146" t="s">
        <v>185</v>
      </c>
      <c r="E240" s="147" t="s">
        <v>1</v>
      </c>
      <c r="F240" s="148" t="s">
        <v>300</v>
      </c>
      <c r="H240" s="149">
        <v>264</v>
      </c>
      <c r="I240" s="150"/>
      <c r="L240" s="145"/>
      <c r="M240" s="151"/>
      <c r="T240" s="152"/>
      <c r="AT240" s="147" t="s">
        <v>185</v>
      </c>
      <c r="AU240" s="147" t="s">
        <v>88</v>
      </c>
      <c r="AV240" s="12" t="s">
        <v>88</v>
      </c>
      <c r="AW240" s="12" t="s">
        <v>33</v>
      </c>
      <c r="AX240" s="12" t="s">
        <v>78</v>
      </c>
      <c r="AY240" s="147" t="s">
        <v>176</v>
      </c>
    </row>
    <row r="241" spans="2:65" s="12" customFormat="1" ht="11.25">
      <c r="B241" s="145"/>
      <c r="D241" s="146" t="s">
        <v>185</v>
      </c>
      <c r="E241" s="147" t="s">
        <v>1</v>
      </c>
      <c r="F241" s="148" t="s">
        <v>301</v>
      </c>
      <c r="H241" s="149">
        <v>793.8</v>
      </c>
      <c r="I241" s="150"/>
      <c r="L241" s="145"/>
      <c r="M241" s="151"/>
      <c r="T241" s="152"/>
      <c r="AT241" s="147" t="s">
        <v>185</v>
      </c>
      <c r="AU241" s="147" t="s">
        <v>88</v>
      </c>
      <c r="AV241" s="12" t="s">
        <v>88</v>
      </c>
      <c r="AW241" s="12" t="s">
        <v>33</v>
      </c>
      <c r="AX241" s="12" t="s">
        <v>78</v>
      </c>
      <c r="AY241" s="147" t="s">
        <v>176</v>
      </c>
    </row>
    <row r="242" spans="2:65" s="12" customFormat="1" ht="11.25">
      <c r="B242" s="145"/>
      <c r="D242" s="146" t="s">
        <v>185</v>
      </c>
      <c r="E242" s="147" t="s">
        <v>1</v>
      </c>
      <c r="F242" s="148" t="s">
        <v>302</v>
      </c>
      <c r="H242" s="149">
        <v>56</v>
      </c>
      <c r="I242" s="150"/>
      <c r="L242" s="145"/>
      <c r="M242" s="151"/>
      <c r="T242" s="152"/>
      <c r="AT242" s="147" t="s">
        <v>185</v>
      </c>
      <c r="AU242" s="147" t="s">
        <v>88</v>
      </c>
      <c r="AV242" s="12" t="s">
        <v>88</v>
      </c>
      <c r="AW242" s="12" t="s">
        <v>33</v>
      </c>
      <c r="AX242" s="12" t="s">
        <v>78</v>
      </c>
      <c r="AY242" s="147" t="s">
        <v>176</v>
      </c>
    </row>
    <row r="243" spans="2:65" s="13" customFormat="1" ht="11.25">
      <c r="B243" s="153"/>
      <c r="D243" s="146" t="s">
        <v>185</v>
      </c>
      <c r="E243" s="154" t="s">
        <v>1</v>
      </c>
      <c r="F243" s="155" t="s">
        <v>187</v>
      </c>
      <c r="H243" s="156">
        <v>1113.8</v>
      </c>
      <c r="I243" s="157"/>
      <c r="L243" s="153"/>
      <c r="M243" s="158"/>
      <c r="T243" s="159"/>
      <c r="AT243" s="154" t="s">
        <v>185</v>
      </c>
      <c r="AU243" s="154" t="s">
        <v>88</v>
      </c>
      <c r="AV243" s="13" t="s">
        <v>183</v>
      </c>
      <c r="AW243" s="13" t="s">
        <v>33</v>
      </c>
      <c r="AX243" s="13" t="s">
        <v>86</v>
      </c>
      <c r="AY243" s="154" t="s">
        <v>176</v>
      </c>
    </row>
    <row r="244" spans="2:65" s="1" customFormat="1" ht="21.75" customHeight="1">
      <c r="B244" s="32"/>
      <c r="C244" s="176" t="s">
        <v>303</v>
      </c>
      <c r="D244" s="176" t="s">
        <v>304</v>
      </c>
      <c r="E244" s="177" t="s">
        <v>305</v>
      </c>
      <c r="F244" s="178" t="s">
        <v>306</v>
      </c>
      <c r="G244" s="179" t="s">
        <v>307</v>
      </c>
      <c r="H244" s="180">
        <v>33.414000000000001</v>
      </c>
      <c r="I244" s="181"/>
      <c r="J244" s="182">
        <f>ROUND(I244*H244,2)</f>
        <v>0</v>
      </c>
      <c r="K244" s="178" t="s">
        <v>207</v>
      </c>
      <c r="L244" s="183"/>
      <c r="M244" s="184" t="s">
        <v>1</v>
      </c>
      <c r="N244" s="185" t="s">
        <v>43</v>
      </c>
      <c r="P244" s="141">
        <f>O244*H244</f>
        <v>0</v>
      </c>
      <c r="Q244" s="141">
        <v>1</v>
      </c>
      <c r="R244" s="141">
        <f>Q244*H244</f>
        <v>33.414000000000001</v>
      </c>
      <c r="S244" s="141">
        <v>0</v>
      </c>
      <c r="T244" s="142">
        <f>S244*H244</f>
        <v>0</v>
      </c>
      <c r="AR244" s="143" t="s">
        <v>269</v>
      </c>
      <c r="AT244" s="143" t="s">
        <v>304</v>
      </c>
      <c r="AU244" s="143" t="s">
        <v>88</v>
      </c>
      <c r="AY244" s="17" t="s">
        <v>176</v>
      </c>
      <c r="BE244" s="144">
        <f>IF(N244="základní",J244,0)</f>
        <v>0</v>
      </c>
      <c r="BF244" s="144">
        <f>IF(N244="snížená",J244,0)</f>
        <v>0</v>
      </c>
      <c r="BG244" s="144">
        <f>IF(N244="zákl. přenesená",J244,0)</f>
        <v>0</v>
      </c>
      <c r="BH244" s="144">
        <f>IF(N244="sníž. přenesená",J244,0)</f>
        <v>0</v>
      </c>
      <c r="BI244" s="144">
        <f>IF(N244="nulová",J244,0)</f>
        <v>0</v>
      </c>
      <c r="BJ244" s="17" t="s">
        <v>86</v>
      </c>
      <c r="BK244" s="144">
        <f>ROUND(I244*H244,2)</f>
        <v>0</v>
      </c>
      <c r="BL244" s="17" t="s">
        <v>183</v>
      </c>
      <c r="BM244" s="143" t="s">
        <v>308</v>
      </c>
    </row>
    <row r="245" spans="2:65" s="12" customFormat="1" ht="11.25">
      <c r="B245" s="145"/>
      <c r="D245" s="146" t="s">
        <v>185</v>
      </c>
      <c r="F245" s="148" t="s">
        <v>309</v>
      </c>
      <c r="H245" s="149">
        <v>33.414000000000001</v>
      </c>
      <c r="I245" s="150"/>
      <c r="L245" s="145"/>
      <c r="M245" s="151"/>
      <c r="T245" s="152"/>
      <c r="AT245" s="147" t="s">
        <v>185</v>
      </c>
      <c r="AU245" s="147" t="s">
        <v>88</v>
      </c>
      <c r="AV245" s="12" t="s">
        <v>88</v>
      </c>
      <c r="AW245" s="12" t="s">
        <v>4</v>
      </c>
      <c r="AX245" s="12" t="s">
        <v>86</v>
      </c>
      <c r="AY245" s="147" t="s">
        <v>176</v>
      </c>
    </row>
    <row r="246" spans="2:65" s="1" customFormat="1" ht="16.5" customHeight="1">
      <c r="B246" s="32"/>
      <c r="C246" s="132" t="s">
        <v>310</v>
      </c>
      <c r="D246" s="132" t="s">
        <v>178</v>
      </c>
      <c r="E246" s="133" t="s">
        <v>311</v>
      </c>
      <c r="F246" s="134" t="s">
        <v>312</v>
      </c>
      <c r="G246" s="135" t="s">
        <v>298</v>
      </c>
      <c r="H246" s="136">
        <v>1113.8</v>
      </c>
      <c r="I246" s="137"/>
      <c r="J246" s="138">
        <f>ROUND(I246*H246,2)</f>
        <v>0</v>
      </c>
      <c r="K246" s="134" t="s">
        <v>207</v>
      </c>
      <c r="L246" s="32"/>
      <c r="M246" s="139" t="s">
        <v>1</v>
      </c>
      <c r="N246" s="140" t="s">
        <v>43</v>
      </c>
      <c r="P246" s="141">
        <f>O246*H246</f>
        <v>0</v>
      </c>
      <c r="Q246" s="141">
        <v>0</v>
      </c>
      <c r="R246" s="141">
        <f>Q246*H246</f>
        <v>0</v>
      </c>
      <c r="S246" s="141">
        <v>0</v>
      </c>
      <c r="T246" s="142">
        <f>S246*H246</f>
        <v>0</v>
      </c>
      <c r="AR246" s="143" t="s">
        <v>183</v>
      </c>
      <c r="AT246" s="143" t="s">
        <v>178</v>
      </c>
      <c r="AU246" s="143" t="s">
        <v>88</v>
      </c>
      <c r="AY246" s="17" t="s">
        <v>176</v>
      </c>
      <c r="BE246" s="144">
        <f>IF(N246="základní",J246,0)</f>
        <v>0</v>
      </c>
      <c r="BF246" s="144">
        <f>IF(N246="snížená",J246,0)</f>
        <v>0</v>
      </c>
      <c r="BG246" s="144">
        <f>IF(N246="zákl. přenesená",J246,0)</f>
        <v>0</v>
      </c>
      <c r="BH246" s="144">
        <f>IF(N246="sníž. přenesená",J246,0)</f>
        <v>0</v>
      </c>
      <c r="BI246" s="144">
        <f>IF(N246="nulová",J246,0)</f>
        <v>0</v>
      </c>
      <c r="BJ246" s="17" t="s">
        <v>86</v>
      </c>
      <c r="BK246" s="144">
        <f>ROUND(I246*H246,2)</f>
        <v>0</v>
      </c>
      <c r="BL246" s="17" t="s">
        <v>183</v>
      </c>
      <c r="BM246" s="143" t="s">
        <v>313</v>
      </c>
    </row>
    <row r="247" spans="2:65" s="1" customFormat="1" ht="33" customHeight="1">
      <c r="B247" s="32"/>
      <c r="C247" s="132" t="s">
        <v>314</v>
      </c>
      <c r="D247" s="132" t="s">
        <v>178</v>
      </c>
      <c r="E247" s="133" t="s">
        <v>315</v>
      </c>
      <c r="F247" s="134" t="s">
        <v>316</v>
      </c>
      <c r="G247" s="135" t="s">
        <v>307</v>
      </c>
      <c r="H247" s="136">
        <v>6.8</v>
      </c>
      <c r="I247" s="137"/>
      <c r="J247" s="138">
        <f>ROUND(I247*H247,2)</f>
        <v>0</v>
      </c>
      <c r="K247" s="134" t="s">
        <v>1</v>
      </c>
      <c r="L247" s="32"/>
      <c r="M247" s="139" t="s">
        <v>1</v>
      </c>
      <c r="N247" s="140" t="s">
        <v>43</v>
      </c>
      <c r="P247" s="141">
        <f>O247*H247</f>
        <v>0</v>
      </c>
      <c r="Q247" s="141">
        <v>1.0200000000000001E-3</v>
      </c>
      <c r="R247" s="141">
        <f>Q247*H247</f>
        <v>6.9360000000000003E-3</v>
      </c>
      <c r="S247" s="141">
        <v>0</v>
      </c>
      <c r="T247" s="142">
        <f>S247*H247</f>
        <v>0</v>
      </c>
      <c r="AR247" s="143" t="s">
        <v>183</v>
      </c>
      <c r="AT247" s="143" t="s">
        <v>178</v>
      </c>
      <c r="AU247" s="143" t="s">
        <v>88</v>
      </c>
      <c r="AY247" s="17" t="s">
        <v>176</v>
      </c>
      <c r="BE247" s="144">
        <f>IF(N247="základní",J247,0)</f>
        <v>0</v>
      </c>
      <c r="BF247" s="144">
        <f>IF(N247="snížená",J247,0)</f>
        <v>0</v>
      </c>
      <c r="BG247" s="144">
        <f>IF(N247="zákl. přenesená",J247,0)</f>
        <v>0</v>
      </c>
      <c r="BH247" s="144">
        <f>IF(N247="sníž. přenesená",J247,0)</f>
        <v>0</v>
      </c>
      <c r="BI247" s="144">
        <f>IF(N247="nulová",J247,0)</f>
        <v>0</v>
      </c>
      <c r="BJ247" s="17" t="s">
        <v>86</v>
      </c>
      <c r="BK247" s="144">
        <f>ROUND(I247*H247,2)</f>
        <v>0</v>
      </c>
      <c r="BL247" s="17" t="s">
        <v>183</v>
      </c>
      <c r="BM247" s="143" t="s">
        <v>317</v>
      </c>
    </row>
    <row r="248" spans="2:65" s="12" customFormat="1" ht="11.25">
      <c r="B248" s="145"/>
      <c r="D248" s="146" t="s">
        <v>185</v>
      </c>
      <c r="E248" s="147" t="s">
        <v>1</v>
      </c>
      <c r="F248" s="148" t="s">
        <v>318</v>
      </c>
      <c r="H248" s="149">
        <v>6.8</v>
      </c>
      <c r="I248" s="150"/>
      <c r="L248" s="145"/>
      <c r="M248" s="151"/>
      <c r="T248" s="152"/>
      <c r="AT248" s="147" t="s">
        <v>185</v>
      </c>
      <c r="AU248" s="147" t="s">
        <v>88</v>
      </c>
      <c r="AV248" s="12" t="s">
        <v>88</v>
      </c>
      <c r="AW248" s="12" t="s">
        <v>33</v>
      </c>
      <c r="AX248" s="12" t="s">
        <v>86</v>
      </c>
      <c r="AY248" s="147" t="s">
        <v>176</v>
      </c>
    </row>
    <row r="249" spans="2:65" s="1" customFormat="1" ht="24.2" customHeight="1">
      <c r="B249" s="32"/>
      <c r="C249" s="132" t="s">
        <v>319</v>
      </c>
      <c r="D249" s="132" t="s">
        <v>178</v>
      </c>
      <c r="E249" s="133" t="s">
        <v>320</v>
      </c>
      <c r="F249" s="134" t="s">
        <v>321</v>
      </c>
      <c r="G249" s="135" t="s">
        <v>298</v>
      </c>
      <c r="H249" s="136">
        <v>182.142</v>
      </c>
      <c r="I249" s="137"/>
      <c r="J249" s="138">
        <f>ROUND(I249*H249,2)</f>
        <v>0</v>
      </c>
      <c r="K249" s="134" t="s">
        <v>207</v>
      </c>
      <c r="L249" s="32"/>
      <c r="M249" s="139" t="s">
        <v>1</v>
      </c>
      <c r="N249" s="140" t="s">
        <v>43</v>
      </c>
      <c r="P249" s="141">
        <f>O249*H249</f>
        <v>0</v>
      </c>
      <c r="Q249" s="141">
        <v>0.15478</v>
      </c>
      <c r="R249" s="141">
        <f>Q249*H249</f>
        <v>28.191938759999999</v>
      </c>
      <c r="S249" s="141">
        <v>0</v>
      </c>
      <c r="T249" s="142">
        <f>S249*H249</f>
        <v>0</v>
      </c>
      <c r="AR249" s="143" t="s">
        <v>183</v>
      </c>
      <c r="AT249" s="143" t="s">
        <v>178</v>
      </c>
      <c r="AU249" s="143" t="s">
        <v>88</v>
      </c>
      <c r="AY249" s="17" t="s">
        <v>176</v>
      </c>
      <c r="BE249" s="144">
        <f>IF(N249="základní",J249,0)</f>
        <v>0</v>
      </c>
      <c r="BF249" s="144">
        <f>IF(N249="snížená",J249,0)</f>
        <v>0</v>
      </c>
      <c r="BG249" s="144">
        <f>IF(N249="zákl. přenesená",J249,0)</f>
        <v>0</v>
      </c>
      <c r="BH249" s="144">
        <f>IF(N249="sníž. přenesená",J249,0)</f>
        <v>0</v>
      </c>
      <c r="BI249" s="144">
        <f>IF(N249="nulová",J249,0)</f>
        <v>0</v>
      </c>
      <c r="BJ249" s="17" t="s">
        <v>86</v>
      </c>
      <c r="BK249" s="144">
        <f>ROUND(I249*H249,2)</f>
        <v>0</v>
      </c>
      <c r="BL249" s="17" t="s">
        <v>183</v>
      </c>
      <c r="BM249" s="143" t="s">
        <v>322</v>
      </c>
    </row>
    <row r="250" spans="2:65" s="12" customFormat="1" ht="22.5">
      <c r="B250" s="145"/>
      <c r="D250" s="146" t="s">
        <v>185</v>
      </c>
      <c r="E250" s="147" t="s">
        <v>1</v>
      </c>
      <c r="F250" s="148" t="s">
        <v>323</v>
      </c>
      <c r="H250" s="149">
        <v>51.491999999999997</v>
      </c>
      <c r="I250" s="150"/>
      <c r="L250" s="145"/>
      <c r="M250" s="151"/>
      <c r="T250" s="152"/>
      <c r="AT250" s="147" t="s">
        <v>185</v>
      </c>
      <c r="AU250" s="147" t="s">
        <v>88</v>
      </c>
      <c r="AV250" s="12" t="s">
        <v>88</v>
      </c>
      <c r="AW250" s="12" t="s">
        <v>33</v>
      </c>
      <c r="AX250" s="12" t="s">
        <v>78</v>
      </c>
      <c r="AY250" s="147" t="s">
        <v>176</v>
      </c>
    </row>
    <row r="251" spans="2:65" s="12" customFormat="1" ht="22.5">
      <c r="B251" s="145"/>
      <c r="D251" s="146" t="s">
        <v>185</v>
      </c>
      <c r="E251" s="147" t="s">
        <v>1</v>
      </c>
      <c r="F251" s="148" t="s">
        <v>324</v>
      </c>
      <c r="H251" s="149">
        <v>130.65</v>
      </c>
      <c r="I251" s="150"/>
      <c r="L251" s="145"/>
      <c r="M251" s="151"/>
      <c r="T251" s="152"/>
      <c r="AT251" s="147" t="s">
        <v>185</v>
      </c>
      <c r="AU251" s="147" t="s">
        <v>88</v>
      </c>
      <c r="AV251" s="12" t="s">
        <v>88</v>
      </c>
      <c r="AW251" s="12" t="s">
        <v>33</v>
      </c>
      <c r="AX251" s="12" t="s">
        <v>78</v>
      </c>
      <c r="AY251" s="147" t="s">
        <v>176</v>
      </c>
    </row>
    <row r="252" spans="2:65" s="13" customFormat="1" ht="11.25">
      <c r="B252" s="153"/>
      <c r="D252" s="146" t="s">
        <v>185</v>
      </c>
      <c r="E252" s="154" t="s">
        <v>1</v>
      </c>
      <c r="F252" s="155" t="s">
        <v>187</v>
      </c>
      <c r="H252" s="156">
        <v>182.142</v>
      </c>
      <c r="I252" s="157"/>
      <c r="L252" s="153"/>
      <c r="M252" s="158"/>
      <c r="T252" s="159"/>
      <c r="AT252" s="154" t="s">
        <v>185</v>
      </c>
      <c r="AU252" s="154" t="s">
        <v>88</v>
      </c>
      <c r="AV252" s="13" t="s">
        <v>183</v>
      </c>
      <c r="AW252" s="13" t="s">
        <v>33</v>
      </c>
      <c r="AX252" s="13" t="s">
        <v>86</v>
      </c>
      <c r="AY252" s="154" t="s">
        <v>176</v>
      </c>
    </row>
    <row r="253" spans="2:65" s="1" customFormat="1" ht="24.2" customHeight="1">
      <c r="B253" s="32"/>
      <c r="C253" s="132" t="s">
        <v>325</v>
      </c>
      <c r="D253" s="132" t="s">
        <v>178</v>
      </c>
      <c r="E253" s="133" t="s">
        <v>326</v>
      </c>
      <c r="F253" s="134" t="s">
        <v>327</v>
      </c>
      <c r="G253" s="135" t="s">
        <v>298</v>
      </c>
      <c r="H253" s="136">
        <v>182.142</v>
      </c>
      <c r="I253" s="137"/>
      <c r="J253" s="138">
        <f>ROUND(I253*H253,2)</f>
        <v>0</v>
      </c>
      <c r="K253" s="134" t="s">
        <v>207</v>
      </c>
      <c r="L253" s="32"/>
      <c r="M253" s="139" t="s">
        <v>1</v>
      </c>
      <c r="N253" s="140" t="s">
        <v>43</v>
      </c>
      <c r="P253" s="141">
        <f>O253*H253</f>
        <v>0</v>
      </c>
      <c r="Q253" s="141">
        <v>0</v>
      </c>
      <c r="R253" s="141">
        <f>Q253*H253</f>
        <v>0</v>
      </c>
      <c r="S253" s="141">
        <v>0</v>
      </c>
      <c r="T253" s="142">
        <f>S253*H253</f>
        <v>0</v>
      </c>
      <c r="AR253" s="143" t="s">
        <v>183</v>
      </c>
      <c r="AT253" s="143" t="s">
        <v>178</v>
      </c>
      <c r="AU253" s="143" t="s">
        <v>88</v>
      </c>
      <c r="AY253" s="17" t="s">
        <v>176</v>
      </c>
      <c r="BE253" s="144">
        <f>IF(N253="základní",J253,0)</f>
        <v>0</v>
      </c>
      <c r="BF253" s="144">
        <f>IF(N253="snížená",J253,0)</f>
        <v>0</v>
      </c>
      <c r="BG253" s="144">
        <f>IF(N253="zákl. přenesená",J253,0)</f>
        <v>0</v>
      </c>
      <c r="BH253" s="144">
        <f>IF(N253="sníž. přenesená",J253,0)</f>
        <v>0</v>
      </c>
      <c r="BI253" s="144">
        <f>IF(N253="nulová",J253,0)</f>
        <v>0</v>
      </c>
      <c r="BJ253" s="17" t="s">
        <v>86</v>
      </c>
      <c r="BK253" s="144">
        <f>ROUND(I253*H253,2)</f>
        <v>0</v>
      </c>
      <c r="BL253" s="17" t="s">
        <v>183</v>
      </c>
      <c r="BM253" s="143" t="s">
        <v>328</v>
      </c>
    </row>
    <row r="254" spans="2:65" s="1" customFormat="1" ht="24.2" customHeight="1">
      <c r="B254" s="32"/>
      <c r="C254" s="132" t="s">
        <v>329</v>
      </c>
      <c r="D254" s="132" t="s">
        <v>178</v>
      </c>
      <c r="E254" s="133" t="s">
        <v>330</v>
      </c>
      <c r="F254" s="134" t="s">
        <v>331</v>
      </c>
      <c r="G254" s="135" t="s">
        <v>181</v>
      </c>
      <c r="H254" s="136">
        <v>180.22200000000001</v>
      </c>
      <c r="I254" s="137"/>
      <c r="J254" s="138">
        <f>ROUND(I254*H254,2)</f>
        <v>0</v>
      </c>
      <c r="K254" s="134" t="s">
        <v>207</v>
      </c>
      <c r="L254" s="32"/>
      <c r="M254" s="139" t="s">
        <v>1</v>
      </c>
      <c r="N254" s="140" t="s">
        <v>43</v>
      </c>
      <c r="P254" s="141">
        <f>O254*H254</f>
        <v>0</v>
      </c>
      <c r="Q254" s="141">
        <v>2.64E-2</v>
      </c>
      <c r="R254" s="141">
        <f>Q254*H254</f>
        <v>4.7578608000000004</v>
      </c>
      <c r="S254" s="141">
        <v>0</v>
      </c>
      <c r="T254" s="142">
        <f>S254*H254</f>
        <v>0</v>
      </c>
      <c r="AR254" s="143" t="s">
        <v>183</v>
      </c>
      <c r="AT254" s="143" t="s">
        <v>178</v>
      </c>
      <c r="AU254" s="143" t="s">
        <v>88</v>
      </c>
      <c r="AY254" s="17" t="s">
        <v>176</v>
      </c>
      <c r="BE254" s="144">
        <f>IF(N254="základní",J254,0)</f>
        <v>0</v>
      </c>
      <c r="BF254" s="144">
        <f>IF(N254="snížená",J254,0)</f>
        <v>0</v>
      </c>
      <c r="BG254" s="144">
        <f>IF(N254="zákl. přenesená",J254,0)</f>
        <v>0</v>
      </c>
      <c r="BH254" s="144">
        <f>IF(N254="sníž. přenesená",J254,0)</f>
        <v>0</v>
      </c>
      <c r="BI254" s="144">
        <f>IF(N254="nulová",J254,0)</f>
        <v>0</v>
      </c>
      <c r="BJ254" s="17" t="s">
        <v>86</v>
      </c>
      <c r="BK254" s="144">
        <f>ROUND(I254*H254,2)</f>
        <v>0</v>
      </c>
      <c r="BL254" s="17" t="s">
        <v>183</v>
      </c>
      <c r="BM254" s="143" t="s">
        <v>332</v>
      </c>
    </row>
    <row r="255" spans="2:65" s="12" customFormat="1" ht="22.5">
      <c r="B255" s="145"/>
      <c r="D255" s="146" t="s">
        <v>185</v>
      </c>
      <c r="E255" s="147" t="s">
        <v>1</v>
      </c>
      <c r="F255" s="148" t="s">
        <v>333</v>
      </c>
      <c r="H255" s="149">
        <v>180.22200000000001</v>
      </c>
      <c r="I255" s="150"/>
      <c r="L255" s="145"/>
      <c r="M255" s="151"/>
      <c r="T255" s="152"/>
      <c r="AT255" s="147" t="s">
        <v>185</v>
      </c>
      <c r="AU255" s="147" t="s">
        <v>88</v>
      </c>
      <c r="AV255" s="12" t="s">
        <v>88</v>
      </c>
      <c r="AW255" s="12" t="s">
        <v>33</v>
      </c>
      <c r="AX255" s="12" t="s">
        <v>78</v>
      </c>
      <c r="AY255" s="147" t="s">
        <v>176</v>
      </c>
    </row>
    <row r="256" spans="2:65" s="13" customFormat="1" ht="11.25">
      <c r="B256" s="153"/>
      <c r="D256" s="146" t="s">
        <v>185</v>
      </c>
      <c r="E256" s="154" t="s">
        <v>1</v>
      </c>
      <c r="F256" s="155" t="s">
        <v>187</v>
      </c>
      <c r="H256" s="156">
        <v>180.22200000000001</v>
      </c>
      <c r="I256" s="157"/>
      <c r="L256" s="153"/>
      <c r="M256" s="158"/>
      <c r="T256" s="159"/>
      <c r="AT256" s="154" t="s">
        <v>185</v>
      </c>
      <c r="AU256" s="154" t="s">
        <v>88</v>
      </c>
      <c r="AV256" s="13" t="s">
        <v>183</v>
      </c>
      <c r="AW256" s="13" t="s">
        <v>33</v>
      </c>
      <c r="AX256" s="13" t="s">
        <v>86</v>
      </c>
      <c r="AY256" s="154" t="s">
        <v>176</v>
      </c>
    </row>
    <row r="257" spans="2:65" s="1" customFormat="1" ht="24.2" customHeight="1">
      <c r="B257" s="32"/>
      <c r="C257" s="132" t="s">
        <v>334</v>
      </c>
      <c r="D257" s="132" t="s">
        <v>178</v>
      </c>
      <c r="E257" s="133" t="s">
        <v>335</v>
      </c>
      <c r="F257" s="134" t="s">
        <v>336</v>
      </c>
      <c r="G257" s="135" t="s">
        <v>181</v>
      </c>
      <c r="H257" s="136">
        <v>627.12</v>
      </c>
      <c r="I257" s="137"/>
      <c r="J257" s="138">
        <f>ROUND(I257*H257,2)</f>
        <v>0</v>
      </c>
      <c r="K257" s="134" t="s">
        <v>207</v>
      </c>
      <c r="L257" s="32"/>
      <c r="M257" s="139" t="s">
        <v>1</v>
      </c>
      <c r="N257" s="140" t="s">
        <v>43</v>
      </c>
      <c r="P257" s="141">
        <f>O257*H257</f>
        <v>0</v>
      </c>
      <c r="Q257" s="141">
        <v>2.9440000000000001E-2</v>
      </c>
      <c r="R257" s="141">
        <f>Q257*H257</f>
        <v>18.462412799999999</v>
      </c>
      <c r="S257" s="141">
        <v>0</v>
      </c>
      <c r="T257" s="142">
        <f>S257*H257</f>
        <v>0</v>
      </c>
      <c r="AR257" s="143" t="s">
        <v>183</v>
      </c>
      <c r="AT257" s="143" t="s">
        <v>178</v>
      </c>
      <c r="AU257" s="143" t="s">
        <v>88</v>
      </c>
      <c r="AY257" s="17" t="s">
        <v>176</v>
      </c>
      <c r="BE257" s="144">
        <f>IF(N257="základní",J257,0)</f>
        <v>0</v>
      </c>
      <c r="BF257" s="144">
        <f>IF(N257="snížená",J257,0)</f>
        <v>0</v>
      </c>
      <c r="BG257" s="144">
        <f>IF(N257="zákl. přenesená",J257,0)</f>
        <v>0</v>
      </c>
      <c r="BH257" s="144">
        <f>IF(N257="sníž. přenesená",J257,0)</f>
        <v>0</v>
      </c>
      <c r="BI257" s="144">
        <f>IF(N257="nulová",J257,0)</f>
        <v>0</v>
      </c>
      <c r="BJ257" s="17" t="s">
        <v>86</v>
      </c>
      <c r="BK257" s="144">
        <f>ROUND(I257*H257,2)</f>
        <v>0</v>
      </c>
      <c r="BL257" s="17" t="s">
        <v>183</v>
      </c>
      <c r="BM257" s="143" t="s">
        <v>337</v>
      </c>
    </row>
    <row r="258" spans="2:65" s="12" customFormat="1" ht="22.5">
      <c r="B258" s="145"/>
      <c r="D258" s="146" t="s">
        <v>185</v>
      </c>
      <c r="E258" s="147" t="s">
        <v>1</v>
      </c>
      <c r="F258" s="148" t="s">
        <v>338</v>
      </c>
      <c r="H258" s="149">
        <v>627.12</v>
      </c>
      <c r="I258" s="150"/>
      <c r="L258" s="145"/>
      <c r="M258" s="151"/>
      <c r="T258" s="152"/>
      <c r="AT258" s="147" t="s">
        <v>185</v>
      </c>
      <c r="AU258" s="147" t="s">
        <v>88</v>
      </c>
      <c r="AV258" s="12" t="s">
        <v>88</v>
      </c>
      <c r="AW258" s="12" t="s">
        <v>33</v>
      </c>
      <c r="AX258" s="12" t="s">
        <v>86</v>
      </c>
      <c r="AY258" s="147" t="s">
        <v>176</v>
      </c>
    </row>
    <row r="259" spans="2:65" s="1" customFormat="1" ht="24.2" customHeight="1">
      <c r="B259" s="32"/>
      <c r="C259" s="132" t="s">
        <v>339</v>
      </c>
      <c r="D259" s="132" t="s">
        <v>178</v>
      </c>
      <c r="E259" s="133" t="s">
        <v>340</v>
      </c>
      <c r="F259" s="134" t="s">
        <v>341</v>
      </c>
      <c r="G259" s="135" t="s">
        <v>298</v>
      </c>
      <c r="H259" s="136">
        <v>180</v>
      </c>
      <c r="I259" s="137"/>
      <c r="J259" s="138">
        <f>ROUND(I259*H259,2)</f>
        <v>0</v>
      </c>
      <c r="K259" s="134" t="s">
        <v>342</v>
      </c>
      <c r="L259" s="32"/>
      <c r="M259" s="139" t="s">
        <v>1</v>
      </c>
      <c r="N259" s="140" t="s">
        <v>43</v>
      </c>
      <c r="P259" s="141">
        <f>O259*H259</f>
        <v>0</v>
      </c>
      <c r="Q259" s="141">
        <v>1.6800000000000001E-3</v>
      </c>
      <c r="R259" s="141">
        <f>Q259*H259</f>
        <v>0.3024</v>
      </c>
      <c r="S259" s="141">
        <v>0</v>
      </c>
      <c r="T259" s="142">
        <f>S259*H259</f>
        <v>0</v>
      </c>
      <c r="AR259" s="143" t="s">
        <v>183</v>
      </c>
      <c r="AT259" s="143" t="s">
        <v>178</v>
      </c>
      <c r="AU259" s="143" t="s">
        <v>88</v>
      </c>
      <c r="AY259" s="17" t="s">
        <v>176</v>
      </c>
      <c r="BE259" s="144">
        <f>IF(N259="základní",J259,0)</f>
        <v>0</v>
      </c>
      <c r="BF259" s="144">
        <f>IF(N259="snížená",J259,0)</f>
        <v>0</v>
      </c>
      <c r="BG259" s="144">
        <f>IF(N259="zákl. přenesená",J259,0)</f>
        <v>0</v>
      </c>
      <c r="BH259" s="144">
        <f>IF(N259="sníž. přenesená",J259,0)</f>
        <v>0</v>
      </c>
      <c r="BI259" s="144">
        <f>IF(N259="nulová",J259,0)</f>
        <v>0</v>
      </c>
      <c r="BJ259" s="17" t="s">
        <v>86</v>
      </c>
      <c r="BK259" s="144">
        <f>ROUND(I259*H259,2)</f>
        <v>0</v>
      </c>
      <c r="BL259" s="17" t="s">
        <v>183</v>
      </c>
      <c r="BM259" s="143" t="s">
        <v>343</v>
      </c>
    </row>
    <row r="260" spans="2:65" s="12" customFormat="1" ht="11.25">
      <c r="B260" s="145"/>
      <c r="D260" s="146" t="s">
        <v>185</v>
      </c>
      <c r="E260" s="147" t="s">
        <v>1</v>
      </c>
      <c r="F260" s="148" t="s">
        <v>344</v>
      </c>
      <c r="H260" s="149">
        <v>180</v>
      </c>
      <c r="I260" s="150"/>
      <c r="L260" s="145"/>
      <c r="M260" s="151"/>
      <c r="T260" s="152"/>
      <c r="AT260" s="147" t="s">
        <v>185</v>
      </c>
      <c r="AU260" s="147" t="s">
        <v>88</v>
      </c>
      <c r="AV260" s="12" t="s">
        <v>88</v>
      </c>
      <c r="AW260" s="12" t="s">
        <v>33</v>
      </c>
      <c r="AX260" s="12" t="s">
        <v>78</v>
      </c>
      <c r="AY260" s="147" t="s">
        <v>176</v>
      </c>
    </row>
    <row r="261" spans="2:65" s="13" customFormat="1" ht="11.25">
      <c r="B261" s="153"/>
      <c r="D261" s="146" t="s">
        <v>185</v>
      </c>
      <c r="E261" s="154" t="s">
        <v>1</v>
      </c>
      <c r="F261" s="155" t="s">
        <v>187</v>
      </c>
      <c r="H261" s="156">
        <v>180</v>
      </c>
      <c r="I261" s="157"/>
      <c r="L261" s="153"/>
      <c r="M261" s="158"/>
      <c r="T261" s="159"/>
      <c r="AT261" s="154" t="s">
        <v>185</v>
      </c>
      <c r="AU261" s="154" t="s">
        <v>88</v>
      </c>
      <c r="AV261" s="13" t="s">
        <v>183</v>
      </c>
      <c r="AW261" s="13" t="s">
        <v>33</v>
      </c>
      <c r="AX261" s="13" t="s">
        <v>86</v>
      </c>
      <c r="AY261" s="154" t="s">
        <v>176</v>
      </c>
    </row>
    <row r="262" spans="2:65" s="1" customFormat="1" ht="24.2" customHeight="1">
      <c r="B262" s="32"/>
      <c r="C262" s="132" t="s">
        <v>7</v>
      </c>
      <c r="D262" s="132" t="s">
        <v>178</v>
      </c>
      <c r="E262" s="133" t="s">
        <v>345</v>
      </c>
      <c r="F262" s="134" t="s">
        <v>346</v>
      </c>
      <c r="G262" s="135" t="s">
        <v>298</v>
      </c>
      <c r="H262" s="136">
        <v>180</v>
      </c>
      <c r="I262" s="137"/>
      <c r="J262" s="138">
        <f>ROUND(I262*H262,2)</f>
        <v>0</v>
      </c>
      <c r="K262" s="134" t="s">
        <v>207</v>
      </c>
      <c r="L262" s="32"/>
      <c r="M262" s="139" t="s">
        <v>1</v>
      </c>
      <c r="N262" s="140" t="s">
        <v>43</v>
      </c>
      <c r="P262" s="141">
        <f>O262*H262</f>
        <v>0</v>
      </c>
      <c r="Q262" s="141">
        <v>2.5200000000000001E-3</v>
      </c>
      <c r="R262" s="141">
        <f>Q262*H262</f>
        <v>0.4536</v>
      </c>
      <c r="S262" s="141">
        <v>0</v>
      </c>
      <c r="T262" s="142">
        <f>S262*H262</f>
        <v>0</v>
      </c>
      <c r="AR262" s="143" t="s">
        <v>183</v>
      </c>
      <c r="AT262" s="143" t="s">
        <v>178</v>
      </c>
      <c r="AU262" s="143" t="s">
        <v>88</v>
      </c>
      <c r="AY262" s="17" t="s">
        <v>176</v>
      </c>
      <c r="BE262" s="144">
        <f>IF(N262="základní",J262,0)</f>
        <v>0</v>
      </c>
      <c r="BF262" s="144">
        <f>IF(N262="snížená",J262,0)</f>
        <v>0</v>
      </c>
      <c r="BG262" s="144">
        <f>IF(N262="zákl. přenesená",J262,0)</f>
        <v>0</v>
      </c>
      <c r="BH262" s="144">
        <f>IF(N262="sníž. přenesená",J262,0)</f>
        <v>0</v>
      </c>
      <c r="BI262" s="144">
        <f>IF(N262="nulová",J262,0)</f>
        <v>0</v>
      </c>
      <c r="BJ262" s="17" t="s">
        <v>86</v>
      </c>
      <c r="BK262" s="144">
        <f>ROUND(I262*H262,2)</f>
        <v>0</v>
      </c>
      <c r="BL262" s="17" t="s">
        <v>183</v>
      </c>
      <c r="BM262" s="143" t="s">
        <v>347</v>
      </c>
    </row>
    <row r="263" spans="2:65" s="1" customFormat="1" ht="24.2" customHeight="1">
      <c r="B263" s="32"/>
      <c r="C263" s="132" t="s">
        <v>348</v>
      </c>
      <c r="D263" s="132" t="s">
        <v>178</v>
      </c>
      <c r="E263" s="133" t="s">
        <v>349</v>
      </c>
      <c r="F263" s="134" t="s">
        <v>350</v>
      </c>
      <c r="G263" s="135" t="s">
        <v>298</v>
      </c>
      <c r="H263" s="136">
        <v>180</v>
      </c>
      <c r="I263" s="137"/>
      <c r="J263" s="138">
        <f>ROUND(I263*H263,2)</f>
        <v>0</v>
      </c>
      <c r="K263" s="134" t="s">
        <v>207</v>
      </c>
      <c r="L263" s="32"/>
      <c r="M263" s="139" t="s">
        <v>1</v>
      </c>
      <c r="N263" s="140" t="s">
        <v>43</v>
      </c>
      <c r="P263" s="141">
        <f>O263*H263</f>
        <v>0</v>
      </c>
      <c r="Q263" s="141">
        <v>0</v>
      </c>
      <c r="R263" s="141">
        <f>Q263*H263</f>
        <v>0</v>
      </c>
      <c r="S263" s="141">
        <v>0</v>
      </c>
      <c r="T263" s="142">
        <f>S263*H263</f>
        <v>0</v>
      </c>
      <c r="AR263" s="143" t="s">
        <v>183</v>
      </c>
      <c r="AT263" s="143" t="s">
        <v>178</v>
      </c>
      <c r="AU263" s="143" t="s">
        <v>88</v>
      </c>
      <c r="AY263" s="17" t="s">
        <v>176</v>
      </c>
      <c r="BE263" s="144">
        <f>IF(N263="základní",J263,0)</f>
        <v>0</v>
      </c>
      <c r="BF263" s="144">
        <f>IF(N263="snížená",J263,0)</f>
        <v>0</v>
      </c>
      <c r="BG263" s="144">
        <f>IF(N263="zákl. přenesená",J263,0)</f>
        <v>0</v>
      </c>
      <c r="BH263" s="144">
        <f>IF(N263="sníž. přenesená",J263,0)</f>
        <v>0</v>
      </c>
      <c r="BI263" s="144">
        <f>IF(N263="nulová",J263,0)</f>
        <v>0</v>
      </c>
      <c r="BJ263" s="17" t="s">
        <v>86</v>
      </c>
      <c r="BK263" s="144">
        <f>ROUND(I263*H263,2)</f>
        <v>0</v>
      </c>
      <c r="BL263" s="17" t="s">
        <v>183</v>
      </c>
      <c r="BM263" s="143" t="s">
        <v>351</v>
      </c>
    </row>
    <row r="264" spans="2:65" s="1" customFormat="1" ht="24.2" customHeight="1">
      <c r="B264" s="32"/>
      <c r="C264" s="132" t="s">
        <v>352</v>
      </c>
      <c r="D264" s="132" t="s">
        <v>178</v>
      </c>
      <c r="E264" s="133" t="s">
        <v>353</v>
      </c>
      <c r="F264" s="134" t="s">
        <v>354</v>
      </c>
      <c r="G264" s="135" t="s">
        <v>355</v>
      </c>
      <c r="H264" s="136">
        <v>36</v>
      </c>
      <c r="I264" s="137"/>
      <c r="J264" s="138">
        <f>ROUND(I264*H264,2)</f>
        <v>0</v>
      </c>
      <c r="K264" s="134" t="s">
        <v>207</v>
      </c>
      <c r="L264" s="32"/>
      <c r="M264" s="139" t="s">
        <v>1</v>
      </c>
      <c r="N264" s="140" t="s">
        <v>43</v>
      </c>
      <c r="P264" s="141">
        <f>O264*H264</f>
        <v>0</v>
      </c>
      <c r="Q264" s="141">
        <v>2.6199999999999999E-3</v>
      </c>
      <c r="R264" s="141">
        <f>Q264*H264</f>
        <v>9.4320000000000001E-2</v>
      </c>
      <c r="S264" s="141">
        <v>0</v>
      </c>
      <c r="T264" s="142">
        <f>S264*H264</f>
        <v>0</v>
      </c>
      <c r="AR264" s="143" t="s">
        <v>183</v>
      </c>
      <c r="AT264" s="143" t="s">
        <v>178</v>
      </c>
      <c r="AU264" s="143" t="s">
        <v>88</v>
      </c>
      <c r="AY264" s="17" t="s">
        <v>176</v>
      </c>
      <c r="BE264" s="144">
        <f>IF(N264="základní",J264,0)</f>
        <v>0</v>
      </c>
      <c r="BF264" s="144">
        <f>IF(N264="snížená",J264,0)</f>
        <v>0</v>
      </c>
      <c r="BG264" s="144">
        <f>IF(N264="zákl. přenesená",J264,0)</f>
        <v>0</v>
      </c>
      <c r="BH264" s="144">
        <f>IF(N264="sníž. přenesená",J264,0)</f>
        <v>0</v>
      </c>
      <c r="BI264" s="144">
        <f>IF(N264="nulová",J264,0)</f>
        <v>0</v>
      </c>
      <c r="BJ264" s="17" t="s">
        <v>86</v>
      </c>
      <c r="BK264" s="144">
        <f>ROUND(I264*H264,2)</f>
        <v>0</v>
      </c>
      <c r="BL264" s="17" t="s">
        <v>183</v>
      </c>
      <c r="BM264" s="143" t="s">
        <v>356</v>
      </c>
    </row>
    <row r="265" spans="2:65" s="12" customFormat="1" ht="11.25">
      <c r="B265" s="145"/>
      <c r="D265" s="146" t="s">
        <v>185</v>
      </c>
      <c r="E265" s="147" t="s">
        <v>1</v>
      </c>
      <c r="F265" s="148" t="s">
        <v>357</v>
      </c>
      <c r="H265" s="149">
        <v>36</v>
      </c>
      <c r="I265" s="150"/>
      <c r="L265" s="145"/>
      <c r="M265" s="151"/>
      <c r="T265" s="152"/>
      <c r="AT265" s="147" t="s">
        <v>185</v>
      </c>
      <c r="AU265" s="147" t="s">
        <v>88</v>
      </c>
      <c r="AV265" s="12" t="s">
        <v>88</v>
      </c>
      <c r="AW265" s="12" t="s">
        <v>33</v>
      </c>
      <c r="AX265" s="12" t="s">
        <v>86</v>
      </c>
      <c r="AY265" s="147" t="s">
        <v>176</v>
      </c>
    </row>
    <row r="266" spans="2:65" s="1" customFormat="1" ht="33" customHeight="1">
      <c r="B266" s="32"/>
      <c r="C266" s="132" t="s">
        <v>358</v>
      </c>
      <c r="D266" s="132" t="s">
        <v>178</v>
      </c>
      <c r="E266" s="133" t="s">
        <v>359</v>
      </c>
      <c r="F266" s="134" t="s">
        <v>360</v>
      </c>
      <c r="G266" s="135" t="s">
        <v>200</v>
      </c>
      <c r="H266" s="136">
        <v>677.447</v>
      </c>
      <c r="I266" s="137"/>
      <c r="J266" s="138">
        <f>ROUND(I266*H266,2)</f>
        <v>0</v>
      </c>
      <c r="K266" s="134" t="s">
        <v>207</v>
      </c>
      <c r="L266" s="32"/>
      <c r="M266" s="139" t="s">
        <v>1</v>
      </c>
      <c r="N266" s="140" t="s">
        <v>43</v>
      </c>
      <c r="P266" s="141">
        <f>O266*H266</f>
        <v>0</v>
      </c>
      <c r="Q266" s="141">
        <v>0</v>
      </c>
      <c r="R266" s="141">
        <f>Q266*H266</f>
        <v>0</v>
      </c>
      <c r="S266" s="141">
        <v>0</v>
      </c>
      <c r="T266" s="142">
        <f>S266*H266</f>
        <v>0</v>
      </c>
      <c r="AR266" s="143" t="s">
        <v>183</v>
      </c>
      <c r="AT266" s="143" t="s">
        <v>178</v>
      </c>
      <c r="AU266" s="143" t="s">
        <v>88</v>
      </c>
      <c r="AY266" s="17" t="s">
        <v>176</v>
      </c>
      <c r="BE266" s="144">
        <f>IF(N266="základní",J266,0)</f>
        <v>0</v>
      </c>
      <c r="BF266" s="144">
        <f>IF(N266="snížená",J266,0)</f>
        <v>0</v>
      </c>
      <c r="BG266" s="144">
        <f>IF(N266="zákl. přenesená",J266,0)</f>
        <v>0</v>
      </c>
      <c r="BH266" s="144">
        <f>IF(N266="sníž. přenesená",J266,0)</f>
        <v>0</v>
      </c>
      <c r="BI266" s="144">
        <f>IF(N266="nulová",J266,0)</f>
        <v>0</v>
      </c>
      <c r="BJ266" s="17" t="s">
        <v>86</v>
      </c>
      <c r="BK266" s="144">
        <f>ROUND(I266*H266,2)</f>
        <v>0</v>
      </c>
      <c r="BL266" s="17" t="s">
        <v>183</v>
      </c>
      <c r="BM266" s="143" t="s">
        <v>361</v>
      </c>
    </row>
    <row r="267" spans="2:65" s="1" customFormat="1" ht="37.9" customHeight="1">
      <c r="B267" s="32"/>
      <c r="C267" s="132" t="s">
        <v>362</v>
      </c>
      <c r="D267" s="132" t="s">
        <v>178</v>
      </c>
      <c r="E267" s="133" t="s">
        <v>363</v>
      </c>
      <c r="F267" s="134" t="s">
        <v>364</v>
      </c>
      <c r="G267" s="135" t="s">
        <v>200</v>
      </c>
      <c r="H267" s="136">
        <v>1202.807</v>
      </c>
      <c r="I267" s="137"/>
      <c r="J267" s="138">
        <f>ROUND(I267*H267,2)</f>
        <v>0</v>
      </c>
      <c r="K267" s="134" t="s">
        <v>207</v>
      </c>
      <c r="L267" s="32"/>
      <c r="M267" s="139" t="s">
        <v>1</v>
      </c>
      <c r="N267" s="140" t="s">
        <v>43</v>
      </c>
      <c r="P267" s="141">
        <f>O267*H267</f>
        <v>0</v>
      </c>
      <c r="Q267" s="141">
        <v>0</v>
      </c>
      <c r="R267" s="141">
        <f>Q267*H267</f>
        <v>0</v>
      </c>
      <c r="S267" s="141">
        <v>0</v>
      </c>
      <c r="T267" s="142">
        <f>S267*H267</f>
        <v>0</v>
      </c>
      <c r="AR267" s="143" t="s">
        <v>183</v>
      </c>
      <c r="AT267" s="143" t="s">
        <v>178</v>
      </c>
      <c r="AU267" s="143" t="s">
        <v>88</v>
      </c>
      <c r="AY267" s="17" t="s">
        <v>176</v>
      </c>
      <c r="BE267" s="144">
        <f>IF(N267="základní",J267,0)</f>
        <v>0</v>
      </c>
      <c r="BF267" s="144">
        <f>IF(N267="snížená",J267,0)</f>
        <v>0</v>
      </c>
      <c r="BG267" s="144">
        <f>IF(N267="zákl. přenesená",J267,0)</f>
        <v>0</v>
      </c>
      <c r="BH267" s="144">
        <f>IF(N267="sníž. přenesená",J267,0)</f>
        <v>0</v>
      </c>
      <c r="BI267" s="144">
        <f>IF(N267="nulová",J267,0)</f>
        <v>0</v>
      </c>
      <c r="BJ267" s="17" t="s">
        <v>86</v>
      </c>
      <c r="BK267" s="144">
        <f>ROUND(I267*H267,2)</f>
        <v>0</v>
      </c>
      <c r="BL267" s="17" t="s">
        <v>183</v>
      </c>
      <c r="BM267" s="143" t="s">
        <v>365</v>
      </c>
    </row>
    <row r="268" spans="2:65" s="1" customFormat="1" ht="19.5">
      <c r="B268" s="32"/>
      <c r="D268" s="146" t="s">
        <v>234</v>
      </c>
      <c r="F268" s="173" t="s">
        <v>366</v>
      </c>
      <c r="I268" s="174"/>
      <c r="L268" s="32"/>
      <c r="M268" s="175"/>
      <c r="T268" s="56"/>
      <c r="AT268" s="17" t="s">
        <v>234</v>
      </c>
      <c r="AU268" s="17" t="s">
        <v>88</v>
      </c>
    </row>
    <row r="269" spans="2:65" s="12" customFormat="1" ht="11.25">
      <c r="B269" s="145"/>
      <c r="D269" s="146" t="s">
        <v>185</v>
      </c>
      <c r="E269" s="147" t="s">
        <v>1</v>
      </c>
      <c r="F269" s="148" t="s">
        <v>367</v>
      </c>
      <c r="H269" s="149">
        <v>2786.3670000000002</v>
      </c>
      <c r="I269" s="150"/>
      <c r="L269" s="145"/>
      <c r="M269" s="151"/>
      <c r="T269" s="152"/>
      <c r="AT269" s="147" t="s">
        <v>185</v>
      </c>
      <c r="AU269" s="147" t="s">
        <v>88</v>
      </c>
      <c r="AV269" s="12" t="s">
        <v>88</v>
      </c>
      <c r="AW269" s="12" t="s">
        <v>33</v>
      </c>
      <c r="AX269" s="12" t="s">
        <v>78</v>
      </c>
      <c r="AY269" s="147" t="s">
        <v>176</v>
      </c>
    </row>
    <row r="270" spans="2:65" s="12" customFormat="1" ht="11.25">
      <c r="B270" s="145"/>
      <c r="D270" s="146" t="s">
        <v>185</v>
      </c>
      <c r="E270" s="147" t="s">
        <v>1</v>
      </c>
      <c r="F270" s="148" t="s">
        <v>368</v>
      </c>
      <c r="H270" s="149">
        <v>-2108.92</v>
      </c>
      <c r="I270" s="150"/>
      <c r="L270" s="145"/>
      <c r="M270" s="151"/>
      <c r="T270" s="152"/>
      <c r="AT270" s="147" t="s">
        <v>185</v>
      </c>
      <c r="AU270" s="147" t="s">
        <v>88</v>
      </c>
      <c r="AV270" s="12" t="s">
        <v>88</v>
      </c>
      <c r="AW270" s="12" t="s">
        <v>33</v>
      </c>
      <c r="AX270" s="12" t="s">
        <v>78</v>
      </c>
      <c r="AY270" s="147" t="s">
        <v>176</v>
      </c>
    </row>
    <row r="271" spans="2:65" s="12" customFormat="1" ht="11.25">
      <c r="B271" s="145"/>
      <c r="D271" s="146" t="s">
        <v>185</v>
      </c>
      <c r="E271" s="147" t="s">
        <v>1</v>
      </c>
      <c r="F271" s="148" t="s">
        <v>369</v>
      </c>
      <c r="H271" s="149">
        <v>525.36</v>
      </c>
      <c r="I271" s="150"/>
      <c r="L271" s="145"/>
      <c r="M271" s="151"/>
      <c r="T271" s="152"/>
      <c r="AT271" s="147" t="s">
        <v>185</v>
      </c>
      <c r="AU271" s="147" t="s">
        <v>88</v>
      </c>
      <c r="AV271" s="12" t="s">
        <v>88</v>
      </c>
      <c r="AW271" s="12" t="s">
        <v>33</v>
      </c>
      <c r="AX271" s="12" t="s">
        <v>78</v>
      </c>
      <c r="AY271" s="147" t="s">
        <v>176</v>
      </c>
    </row>
    <row r="272" spans="2:65" s="13" customFormat="1" ht="11.25">
      <c r="B272" s="153"/>
      <c r="D272" s="146" t="s">
        <v>185</v>
      </c>
      <c r="E272" s="154" t="s">
        <v>1</v>
      </c>
      <c r="F272" s="155" t="s">
        <v>187</v>
      </c>
      <c r="H272" s="156">
        <v>1202.8070000000002</v>
      </c>
      <c r="I272" s="157"/>
      <c r="L272" s="153"/>
      <c r="M272" s="158"/>
      <c r="T272" s="159"/>
      <c r="AT272" s="154" t="s">
        <v>185</v>
      </c>
      <c r="AU272" s="154" t="s">
        <v>88</v>
      </c>
      <c r="AV272" s="13" t="s">
        <v>183</v>
      </c>
      <c r="AW272" s="13" t="s">
        <v>33</v>
      </c>
      <c r="AX272" s="13" t="s">
        <v>86</v>
      </c>
      <c r="AY272" s="154" t="s">
        <v>176</v>
      </c>
    </row>
    <row r="273" spans="2:65" s="1" customFormat="1" ht="37.9" customHeight="1">
      <c r="B273" s="32"/>
      <c r="C273" s="132" t="s">
        <v>370</v>
      </c>
      <c r="D273" s="132" t="s">
        <v>178</v>
      </c>
      <c r="E273" s="133" t="s">
        <v>371</v>
      </c>
      <c r="F273" s="134" t="s">
        <v>372</v>
      </c>
      <c r="G273" s="135" t="s">
        <v>200</v>
      </c>
      <c r="H273" s="136">
        <v>10161.705</v>
      </c>
      <c r="I273" s="137"/>
      <c r="J273" s="138">
        <f>ROUND(I273*H273,2)</f>
        <v>0</v>
      </c>
      <c r="K273" s="134" t="s">
        <v>207</v>
      </c>
      <c r="L273" s="32"/>
      <c r="M273" s="139" t="s">
        <v>1</v>
      </c>
      <c r="N273" s="140" t="s">
        <v>43</v>
      </c>
      <c r="P273" s="141">
        <f>O273*H273</f>
        <v>0</v>
      </c>
      <c r="Q273" s="141">
        <v>0</v>
      </c>
      <c r="R273" s="141">
        <f>Q273*H273</f>
        <v>0</v>
      </c>
      <c r="S273" s="141">
        <v>0</v>
      </c>
      <c r="T273" s="142">
        <f>S273*H273</f>
        <v>0</v>
      </c>
      <c r="AR273" s="143" t="s">
        <v>183</v>
      </c>
      <c r="AT273" s="143" t="s">
        <v>178</v>
      </c>
      <c r="AU273" s="143" t="s">
        <v>88</v>
      </c>
      <c r="AY273" s="17" t="s">
        <v>176</v>
      </c>
      <c r="BE273" s="144">
        <f>IF(N273="základní",J273,0)</f>
        <v>0</v>
      </c>
      <c r="BF273" s="144">
        <f>IF(N273="snížená",J273,0)</f>
        <v>0</v>
      </c>
      <c r="BG273" s="144">
        <f>IF(N273="zákl. přenesená",J273,0)</f>
        <v>0</v>
      </c>
      <c r="BH273" s="144">
        <f>IF(N273="sníž. přenesená",J273,0)</f>
        <v>0</v>
      </c>
      <c r="BI273" s="144">
        <f>IF(N273="nulová",J273,0)</f>
        <v>0</v>
      </c>
      <c r="BJ273" s="17" t="s">
        <v>86</v>
      </c>
      <c r="BK273" s="144">
        <f>ROUND(I273*H273,2)</f>
        <v>0</v>
      </c>
      <c r="BL273" s="17" t="s">
        <v>183</v>
      </c>
      <c r="BM273" s="143" t="s">
        <v>373</v>
      </c>
    </row>
    <row r="274" spans="2:65" s="12" customFormat="1" ht="11.25">
      <c r="B274" s="145"/>
      <c r="D274" s="146" t="s">
        <v>185</v>
      </c>
      <c r="E274" s="147" t="s">
        <v>1</v>
      </c>
      <c r="F274" s="148" t="s">
        <v>374</v>
      </c>
      <c r="H274" s="149">
        <v>677.447</v>
      </c>
      <c r="I274" s="150"/>
      <c r="L274" s="145"/>
      <c r="M274" s="151"/>
      <c r="T274" s="152"/>
      <c r="AT274" s="147" t="s">
        <v>185</v>
      </c>
      <c r="AU274" s="147" t="s">
        <v>88</v>
      </c>
      <c r="AV274" s="12" t="s">
        <v>88</v>
      </c>
      <c r="AW274" s="12" t="s">
        <v>33</v>
      </c>
      <c r="AX274" s="12" t="s">
        <v>86</v>
      </c>
      <c r="AY274" s="147" t="s">
        <v>176</v>
      </c>
    </row>
    <row r="275" spans="2:65" s="12" customFormat="1" ht="11.25">
      <c r="B275" s="145"/>
      <c r="D275" s="146" t="s">
        <v>185</v>
      </c>
      <c r="F275" s="148" t="s">
        <v>375</v>
      </c>
      <c r="H275" s="149">
        <v>10161.705</v>
      </c>
      <c r="I275" s="150"/>
      <c r="L275" s="145"/>
      <c r="M275" s="151"/>
      <c r="T275" s="152"/>
      <c r="AT275" s="147" t="s">
        <v>185</v>
      </c>
      <c r="AU275" s="147" t="s">
        <v>88</v>
      </c>
      <c r="AV275" s="12" t="s">
        <v>88</v>
      </c>
      <c r="AW275" s="12" t="s">
        <v>4</v>
      </c>
      <c r="AX275" s="12" t="s">
        <v>86</v>
      </c>
      <c r="AY275" s="147" t="s">
        <v>176</v>
      </c>
    </row>
    <row r="276" spans="2:65" s="1" customFormat="1" ht="37.9" customHeight="1">
      <c r="B276" s="32"/>
      <c r="C276" s="132" t="s">
        <v>376</v>
      </c>
      <c r="D276" s="132" t="s">
        <v>178</v>
      </c>
      <c r="E276" s="133" t="s">
        <v>371</v>
      </c>
      <c r="F276" s="134" t="s">
        <v>372</v>
      </c>
      <c r="G276" s="135" t="s">
        <v>200</v>
      </c>
      <c r="H276" s="136">
        <v>36084.21</v>
      </c>
      <c r="I276" s="137"/>
      <c r="J276" s="138">
        <f>ROUND(I276*H276,2)</f>
        <v>0</v>
      </c>
      <c r="K276" s="134" t="s">
        <v>207</v>
      </c>
      <c r="L276" s="32"/>
      <c r="M276" s="139" t="s">
        <v>1</v>
      </c>
      <c r="N276" s="140" t="s">
        <v>43</v>
      </c>
      <c r="P276" s="141">
        <f>O276*H276</f>
        <v>0</v>
      </c>
      <c r="Q276" s="141">
        <v>0</v>
      </c>
      <c r="R276" s="141">
        <f>Q276*H276</f>
        <v>0</v>
      </c>
      <c r="S276" s="141">
        <v>0</v>
      </c>
      <c r="T276" s="142">
        <f>S276*H276</f>
        <v>0</v>
      </c>
      <c r="AR276" s="143" t="s">
        <v>183</v>
      </c>
      <c r="AT276" s="143" t="s">
        <v>178</v>
      </c>
      <c r="AU276" s="143" t="s">
        <v>88</v>
      </c>
      <c r="AY276" s="17" t="s">
        <v>176</v>
      </c>
      <c r="BE276" s="144">
        <f>IF(N276="základní",J276,0)</f>
        <v>0</v>
      </c>
      <c r="BF276" s="144">
        <f>IF(N276="snížená",J276,0)</f>
        <v>0</v>
      </c>
      <c r="BG276" s="144">
        <f>IF(N276="zákl. přenesená",J276,0)</f>
        <v>0</v>
      </c>
      <c r="BH276" s="144">
        <f>IF(N276="sníž. přenesená",J276,0)</f>
        <v>0</v>
      </c>
      <c r="BI276" s="144">
        <f>IF(N276="nulová",J276,0)</f>
        <v>0</v>
      </c>
      <c r="BJ276" s="17" t="s">
        <v>86</v>
      </c>
      <c r="BK276" s="144">
        <f>ROUND(I276*H276,2)</f>
        <v>0</v>
      </c>
      <c r="BL276" s="17" t="s">
        <v>183</v>
      </c>
      <c r="BM276" s="143" t="s">
        <v>377</v>
      </c>
    </row>
    <row r="277" spans="2:65" s="12" customFormat="1" ht="11.25">
      <c r="B277" s="145"/>
      <c r="D277" s="146" t="s">
        <v>185</v>
      </c>
      <c r="E277" s="147" t="s">
        <v>1</v>
      </c>
      <c r="F277" s="148" t="s">
        <v>378</v>
      </c>
      <c r="H277" s="149">
        <v>1202.807</v>
      </c>
      <c r="I277" s="150"/>
      <c r="L277" s="145"/>
      <c r="M277" s="151"/>
      <c r="T277" s="152"/>
      <c r="AT277" s="147" t="s">
        <v>185</v>
      </c>
      <c r="AU277" s="147" t="s">
        <v>88</v>
      </c>
      <c r="AV277" s="12" t="s">
        <v>88</v>
      </c>
      <c r="AW277" s="12" t="s">
        <v>33</v>
      </c>
      <c r="AX277" s="12" t="s">
        <v>86</v>
      </c>
      <c r="AY277" s="147" t="s">
        <v>176</v>
      </c>
    </row>
    <row r="278" spans="2:65" s="12" customFormat="1" ht="11.25">
      <c r="B278" s="145"/>
      <c r="D278" s="146" t="s">
        <v>185</v>
      </c>
      <c r="F278" s="148" t="s">
        <v>379</v>
      </c>
      <c r="H278" s="149">
        <v>36084.21</v>
      </c>
      <c r="I278" s="150"/>
      <c r="L278" s="145"/>
      <c r="M278" s="151"/>
      <c r="T278" s="152"/>
      <c r="AT278" s="147" t="s">
        <v>185</v>
      </c>
      <c r="AU278" s="147" t="s">
        <v>88</v>
      </c>
      <c r="AV278" s="12" t="s">
        <v>88</v>
      </c>
      <c r="AW278" s="12" t="s">
        <v>4</v>
      </c>
      <c r="AX278" s="12" t="s">
        <v>86</v>
      </c>
      <c r="AY278" s="147" t="s">
        <v>176</v>
      </c>
    </row>
    <row r="279" spans="2:65" s="1" customFormat="1" ht="24.2" customHeight="1">
      <c r="B279" s="32"/>
      <c r="C279" s="132" t="s">
        <v>380</v>
      </c>
      <c r="D279" s="132" t="s">
        <v>178</v>
      </c>
      <c r="E279" s="133" t="s">
        <v>381</v>
      </c>
      <c r="F279" s="134" t="s">
        <v>382</v>
      </c>
      <c r="G279" s="135" t="s">
        <v>200</v>
      </c>
      <c r="H279" s="136">
        <v>1202.807</v>
      </c>
      <c r="I279" s="137"/>
      <c r="J279" s="138">
        <f>ROUND(I279*H279,2)</f>
        <v>0</v>
      </c>
      <c r="K279" s="134" t="s">
        <v>207</v>
      </c>
      <c r="L279" s="32"/>
      <c r="M279" s="139" t="s">
        <v>1</v>
      </c>
      <c r="N279" s="140" t="s">
        <v>43</v>
      </c>
      <c r="P279" s="141">
        <f>O279*H279</f>
        <v>0</v>
      </c>
      <c r="Q279" s="141">
        <v>0</v>
      </c>
      <c r="R279" s="141">
        <f>Q279*H279</f>
        <v>0</v>
      </c>
      <c r="S279" s="141">
        <v>0</v>
      </c>
      <c r="T279" s="142">
        <f>S279*H279</f>
        <v>0</v>
      </c>
      <c r="AR279" s="143" t="s">
        <v>183</v>
      </c>
      <c r="AT279" s="143" t="s">
        <v>178</v>
      </c>
      <c r="AU279" s="143" t="s">
        <v>88</v>
      </c>
      <c r="AY279" s="17" t="s">
        <v>176</v>
      </c>
      <c r="BE279" s="144">
        <f>IF(N279="základní",J279,0)</f>
        <v>0</v>
      </c>
      <c r="BF279" s="144">
        <f>IF(N279="snížená",J279,0)</f>
        <v>0</v>
      </c>
      <c r="BG279" s="144">
        <f>IF(N279="zákl. přenesená",J279,0)</f>
        <v>0</v>
      </c>
      <c r="BH279" s="144">
        <f>IF(N279="sníž. přenesená",J279,0)</f>
        <v>0</v>
      </c>
      <c r="BI279" s="144">
        <f>IF(N279="nulová",J279,0)</f>
        <v>0</v>
      </c>
      <c r="BJ279" s="17" t="s">
        <v>86</v>
      </c>
      <c r="BK279" s="144">
        <f>ROUND(I279*H279,2)</f>
        <v>0</v>
      </c>
      <c r="BL279" s="17" t="s">
        <v>183</v>
      </c>
      <c r="BM279" s="143" t="s">
        <v>383</v>
      </c>
    </row>
    <row r="280" spans="2:65" s="1" customFormat="1" ht="24.2" customHeight="1">
      <c r="B280" s="32"/>
      <c r="C280" s="132" t="s">
        <v>384</v>
      </c>
      <c r="D280" s="132" t="s">
        <v>178</v>
      </c>
      <c r="E280" s="133" t="s">
        <v>385</v>
      </c>
      <c r="F280" s="134" t="s">
        <v>386</v>
      </c>
      <c r="G280" s="135" t="s">
        <v>200</v>
      </c>
      <c r="H280" s="136">
        <v>1202.807</v>
      </c>
      <c r="I280" s="137"/>
      <c r="J280" s="138">
        <f>ROUND(I280*H280,2)</f>
        <v>0</v>
      </c>
      <c r="K280" s="134" t="s">
        <v>207</v>
      </c>
      <c r="L280" s="32"/>
      <c r="M280" s="139" t="s">
        <v>1</v>
      </c>
      <c r="N280" s="140" t="s">
        <v>43</v>
      </c>
      <c r="P280" s="141">
        <f>O280*H280</f>
        <v>0</v>
      </c>
      <c r="Q280" s="141">
        <v>0</v>
      </c>
      <c r="R280" s="141">
        <f>Q280*H280</f>
        <v>0</v>
      </c>
      <c r="S280" s="141">
        <v>0</v>
      </c>
      <c r="T280" s="142">
        <f>S280*H280</f>
        <v>0</v>
      </c>
      <c r="AR280" s="143" t="s">
        <v>183</v>
      </c>
      <c r="AT280" s="143" t="s">
        <v>178</v>
      </c>
      <c r="AU280" s="143" t="s">
        <v>88</v>
      </c>
      <c r="AY280" s="17" t="s">
        <v>176</v>
      </c>
      <c r="BE280" s="144">
        <f>IF(N280="základní",J280,0)</f>
        <v>0</v>
      </c>
      <c r="BF280" s="144">
        <f>IF(N280="snížená",J280,0)</f>
        <v>0</v>
      </c>
      <c r="BG280" s="144">
        <f>IF(N280="zákl. přenesená",J280,0)</f>
        <v>0</v>
      </c>
      <c r="BH280" s="144">
        <f>IF(N280="sníž. přenesená",J280,0)</f>
        <v>0</v>
      </c>
      <c r="BI280" s="144">
        <f>IF(N280="nulová",J280,0)</f>
        <v>0</v>
      </c>
      <c r="BJ280" s="17" t="s">
        <v>86</v>
      </c>
      <c r="BK280" s="144">
        <f>ROUND(I280*H280,2)</f>
        <v>0</v>
      </c>
      <c r="BL280" s="17" t="s">
        <v>183</v>
      </c>
      <c r="BM280" s="143" t="s">
        <v>387</v>
      </c>
    </row>
    <row r="281" spans="2:65" s="1" customFormat="1" ht="21.75" customHeight="1">
      <c r="B281" s="32"/>
      <c r="C281" s="132" t="s">
        <v>388</v>
      </c>
      <c r="D281" s="132" t="s">
        <v>178</v>
      </c>
      <c r="E281" s="133" t="s">
        <v>389</v>
      </c>
      <c r="F281" s="134" t="s">
        <v>390</v>
      </c>
      <c r="G281" s="135" t="s">
        <v>181</v>
      </c>
      <c r="H281" s="136">
        <v>2132</v>
      </c>
      <c r="I281" s="137"/>
      <c r="J281" s="138">
        <f>ROUND(I281*H281,2)</f>
        <v>0</v>
      </c>
      <c r="K281" s="134" t="s">
        <v>207</v>
      </c>
      <c r="L281" s="32"/>
      <c r="M281" s="139" t="s">
        <v>1</v>
      </c>
      <c r="N281" s="140" t="s">
        <v>43</v>
      </c>
      <c r="P281" s="141">
        <f>O281*H281</f>
        <v>0</v>
      </c>
      <c r="Q281" s="141">
        <v>0</v>
      </c>
      <c r="R281" s="141">
        <f>Q281*H281</f>
        <v>0</v>
      </c>
      <c r="S281" s="141">
        <v>0</v>
      </c>
      <c r="T281" s="142">
        <f>S281*H281</f>
        <v>0</v>
      </c>
      <c r="AR281" s="143" t="s">
        <v>183</v>
      </c>
      <c r="AT281" s="143" t="s">
        <v>178</v>
      </c>
      <c r="AU281" s="143" t="s">
        <v>88</v>
      </c>
      <c r="AY281" s="17" t="s">
        <v>176</v>
      </c>
      <c r="BE281" s="144">
        <f>IF(N281="základní",J281,0)</f>
        <v>0</v>
      </c>
      <c r="BF281" s="144">
        <f>IF(N281="snížená",J281,0)</f>
        <v>0</v>
      </c>
      <c r="BG281" s="144">
        <f>IF(N281="zákl. přenesená",J281,0)</f>
        <v>0</v>
      </c>
      <c r="BH281" s="144">
        <f>IF(N281="sníž. přenesená",J281,0)</f>
        <v>0</v>
      </c>
      <c r="BI281" s="144">
        <f>IF(N281="nulová",J281,0)</f>
        <v>0</v>
      </c>
      <c r="BJ281" s="17" t="s">
        <v>86</v>
      </c>
      <c r="BK281" s="144">
        <f>ROUND(I281*H281,2)</f>
        <v>0</v>
      </c>
      <c r="BL281" s="17" t="s">
        <v>183</v>
      </c>
      <c r="BM281" s="143" t="s">
        <v>391</v>
      </c>
    </row>
    <row r="282" spans="2:65" s="12" customFormat="1" ht="22.5">
      <c r="B282" s="145"/>
      <c r="D282" s="146" t="s">
        <v>185</v>
      </c>
      <c r="E282" s="147" t="s">
        <v>1</v>
      </c>
      <c r="F282" s="148" t="s">
        <v>392</v>
      </c>
      <c r="H282" s="149">
        <v>2132</v>
      </c>
      <c r="I282" s="150"/>
      <c r="L282" s="145"/>
      <c r="M282" s="151"/>
      <c r="T282" s="152"/>
      <c r="AT282" s="147" t="s">
        <v>185</v>
      </c>
      <c r="AU282" s="147" t="s">
        <v>88</v>
      </c>
      <c r="AV282" s="12" t="s">
        <v>88</v>
      </c>
      <c r="AW282" s="12" t="s">
        <v>33</v>
      </c>
      <c r="AX282" s="12" t="s">
        <v>78</v>
      </c>
      <c r="AY282" s="147" t="s">
        <v>176</v>
      </c>
    </row>
    <row r="283" spans="2:65" s="13" customFormat="1" ht="11.25">
      <c r="B283" s="153"/>
      <c r="D283" s="146" t="s">
        <v>185</v>
      </c>
      <c r="E283" s="154" t="s">
        <v>1</v>
      </c>
      <c r="F283" s="155" t="s">
        <v>187</v>
      </c>
      <c r="H283" s="156">
        <v>2132</v>
      </c>
      <c r="I283" s="157"/>
      <c r="L283" s="153"/>
      <c r="M283" s="158"/>
      <c r="T283" s="159"/>
      <c r="AT283" s="154" t="s">
        <v>185</v>
      </c>
      <c r="AU283" s="154" t="s">
        <v>88</v>
      </c>
      <c r="AV283" s="13" t="s">
        <v>183</v>
      </c>
      <c r="AW283" s="13" t="s">
        <v>33</v>
      </c>
      <c r="AX283" s="13" t="s">
        <v>86</v>
      </c>
      <c r="AY283" s="154" t="s">
        <v>176</v>
      </c>
    </row>
    <row r="284" spans="2:65" s="1" customFormat="1" ht="33" customHeight="1">
      <c r="B284" s="32"/>
      <c r="C284" s="132" t="s">
        <v>393</v>
      </c>
      <c r="D284" s="132" t="s">
        <v>178</v>
      </c>
      <c r="E284" s="133" t="s">
        <v>394</v>
      </c>
      <c r="F284" s="134" t="s">
        <v>395</v>
      </c>
      <c r="G284" s="135" t="s">
        <v>307</v>
      </c>
      <c r="H284" s="136">
        <v>1219.4459999999999</v>
      </c>
      <c r="I284" s="137"/>
      <c r="J284" s="138">
        <f>ROUND(I284*H284,2)</f>
        <v>0</v>
      </c>
      <c r="K284" s="134" t="s">
        <v>207</v>
      </c>
      <c r="L284" s="32"/>
      <c r="M284" s="139" t="s">
        <v>1</v>
      </c>
      <c r="N284" s="140" t="s">
        <v>43</v>
      </c>
      <c r="P284" s="141">
        <f>O284*H284</f>
        <v>0</v>
      </c>
      <c r="Q284" s="141">
        <v>0</v>
      </c>
      <c r="R284" s="141">
        <f>Q284*H284</f>
        <v>0</v>
      </c>
      <c r="S284" s="141">
        <v>0</v>
      </c>
      <c r="T284" s="142">
        <f>S284*H284</f>
        <v>0</v>
      </c>
      <c r="AR284" s="143" t="s">
        <v>183</v>
      </c>
      <c r="AT284" s="143" t="s">
        <v>178</v>
      </c>
      <c r="AU284" s="143" t="s">
        <v>88</v>
      </c>
      <c r="AY284" s="17" t="s">
        <v>176</v>
      </c>
      <c r="BE284" s="144">
        <f>IF(N284="základní",J284,0)</f>
        <v>0</v>
      </c>
      <c r="BF284" s="144">
        <f>IF(N284="snížená",J284,0)</f>
        <v>0</v>
      </c>
      <c r="BG284" s="144">
        <f>IF(N284="zákl. přenesená",J284,0)</f>
        <v>0</v>
      </c>
      <c r="BH284" s="144">
        <f>IF(N284="sníž. přenesená",J284,0)</f>
        <v>0</v>
      </c>
      <c r="BI284" s="144">
        <f>IF(N284="nulová",J284,0)</f>
        <v>0</v>
      </c>
      <c r="BJ284" s="17" t="s">
        <v>86</v>
      </c>
      <c r="BK284" s="144">
        <f>ROUND(I284*H284,2)</f>
        <v>0</v>
      </c>
      <c r="BL284" s="17" t="s">
        <v>183</v>
      </c>
      <c r="BM284" s="143" t="s">
        <v>396</v>
      </c>
    </row>
    <row r="285" spans="2:65" s="12" customFormat="1" ht="11.25">
      <c r="B285" s="145"/>
      <c r="D285" s="146" t="s">
        <v>185</v>
      </c>
      <c r="E285" s="147" t="s">
        <v>1</v>
      </c>
      <c r="F285" s="148" t="s">
        <v>397</v>
      </c>
      <c r="H285" s="149">
        <v>1219.4459999999999</v>
      </c>
      <c r="I285" s="150"/>
      <c r="L285" s="145"/>
      <c r="M285" s="151"/>
      <c r="T285" s="152"/>
      <c r="AT285" s="147" t="s">
        <v>185</v>
      </c>
      <c r="AU285" s="147" t="s">
        <v>88</v>
      </c>
      <c r="AV285" s="12" t="s">
        <v>88</v>
      </c>
      <c r="AW285" s="12" t="s">
        <v>33</v>
      </c>
      <c r="AX285" s="12" t="s">
        <v>78</v>
      </c>
      <c r="AY285" s="147" t="s">
        <v>176</v>
      </c>
    </row>
    <row r="286" spans="2:65" s="13" customFormat="1" ht="11.25">
      <c r="B286" s="153"/>
      <c r="D286" s="146" t="s">
        <v>185</v>
      </c>
      <c r="E286" s="154" t="s">
        <v>1</v>
      </c>
      <c r="F286" s="155" t="s">
        <v>187</v>
      </c>
      <c r="H286" s="156">
        <v>1219.4459999999999</v>
      </c>
      <c r="I286" s="157"/>
      <c r="L286" s="153"/>
      <c r="M286" s="158"/>
      <c r="T286" s="159"/>
      <c r="AT286" s="154" t="s">
        <v>185</v>
      </c>
      <c r="AU286" s="154" t="s">
        <v>88</v>
      </c>
      <c r="AV286" s="13" t="s">
        <v>183</v>
      </c>
      <c r="AW286" s="13" t="s">
        <v>33</v>
      </c>
      <c r="AX286" s="13" t="s">
        <v>86</v>
      </c>
      <c r="AY286" s="154" t="s">
        <v>176</v>
      </c>
    </row>
    <row r="287" spans="2:65" s="1" customFormat="1" ht="16.5" customHeight="1">
      <c r="B287" s="32"/>
      <c r="C287" s="132" t="s">
        <v>398</v>
      </c>
      <c r="D287" s="132" t="s">
        <v>178</v>
      </c>
      <c r="E287" s="133" t="s">
        <v>399</v>
      </c>
      <c r="F287" s="134" t="s">
        <v>400</v>
      </c>
      <c r="G287" s="135" t="s">
        <v>200</v>
      </c>
      <c r="H287" s="136">
        <v>677.447</v>
      </c>
      <c r="I287" s="137"/>
      <c r="J287" s="138">
        <f>ROUND(I287*H287,2)</f>
        <v>0</v>
      </c>
      <c r="K287" s="134" t="s">
        <v>207</v>
      </c>
      <c r="L287" s="32"/>
      <c r="M287" s="139" t="s">
        <v>1</v>
      </c>
      <c r="N287" s="140" t="s">
        <v>43</v>
      </c>
      <c r="P287" s="141">
        <f>O287*H287</f>
        <v>0</v>
      </c>
      <c r="Q287" s="141">
        <v>0</v>
      </c>
      <c r="R287" s="141">
        <f>Q287*H287</f>
        <v>0</v>
      </c>
      <c r="S287" s="141">
        <v>0</v>
      </c>
      <c r="T287" s="142">
        <f>S287*H287</f>
        <v>0</v>
      </c>
      <c r="AR287" s="143" t="s">
        <v>183</v>
      </c>
      <c r="AT287" s="143" t="s">
        <v>178</v>
      </c>
      <c r="AU287" s="143" t="s">
        <v>88</v>
      </c>
      <c r="AY287" s="17" t="s">
        <v>176</v>
      </c>
      <c r="BE287" s="144">
        <f>IF(N287="základní",J287,0)</f>
        <v>0</v>
      </c>
      <c r="BF287" s="144">
        <f>IF(N287="snížená",J287,0)</f>
        <v>0</v>
      </c>
      <c r="BG287" s="144">
        <f>IF(N287="zákl. přenesená",J287,0)</f>
        <v>0</v>
      </c>
      <c r="BH287" s="144">
        <f>IF(N287="sníž. přenesená",J287,0)</f>
        <v>0</v>
      </c>
      <c r="BI287" s="144">
        <f>IF(N287="nulová",J287,0)</f>
        <v>0</v>
      </c>
      <c r="BJ287" s="17" t="s">
        <v>86</v>
      </c>
      <c r="BK287" s="144">
        <f>ROUND(I287*H287,2)</f>
        <v>0</v>
      </c>
      <c r="BL287" s="17" t="s">
        <v>183</v>
      </c>
      <c r="BM287" s="143" t="s">
        <v>401</v>
      </c>
    </row>
    <row r="288" spans="2:65" s="1" customFormat="1" ht="24.2" customHeight="1">
      <c r="B288" s="32"/>
      <c r="C288" s="132" t="s">
        <v>402</v>
      </c>
      <c r="D288" s="132" t="s">
        <v>178</v>
      </c>
      <c r="E288" s="133" t="s">
        <v>403</v>
      </c>
      <c r="F288" s="134" t="s">
        <v>404</v>
      </c>
      <c r="G288" s="135" t="s">
        <v>200</v>
      </c>
      <c r="H288" s="136">
        <v>2108.92</v>
      </c>
      <c r="I288" s="137"/>
      <c r="J288" s="138">
        <f>ROUND(I288*H288,2)</f>
        <v>0</v>
      </c>
      <c r="K288" s="134" t="s">
        <v>207</v>
      </c>
      <c r="L288" s="32"/>
      <c r="M288" s="139" t="s">
        <v>1</v>
      </c>
      <c r="N288" s="140" t="s">
        <v>43</v>
      </c>
      <c r="P288" s="141">
        <f>O288*H288</f>
        <v>0</v>
      </c>
      <c r="Q288" s="141">
        <v>0</v>
      </c>
      <c r="R288" s="141">
        <f>Q288*H288</f>
        <v>0</v>
      </c>
      <c r="S288" s="141">
        <v>0</v>
      </c>
      <c r="T288" s="142">
        <f>S288*H288</f>
        <v>0</v>
      </c>
      <c r="AR288" s="143" t="s">
        <v>183</v>
      </c>
      <c r="AT288" s="143" t="s">
        <v>178</v>
      </c>
      <c r="AU288" s="143" t="s">
        <v>88</v>
      </c>
      <c r="AY288" s="17" t="s">
        <v>176</v>
      </c>
      <c r="BE288" s="144">
        <f>IF(N288="základní",J288,0)</f>
        <v>0</v>
      </c>
      <c r="BF288" s="144">
        <f>IF(N288="snížená",J288,0)</f>
        <v>0</v>
      </c>
      <c r="BG288" s="144">
        <f>IF(N288="zákl. přenesená",J288,0)</f>
        <v>0</v>
      </c>
      <c r="BH288" s="144">
        <f>IF(N288="sníž. přenesená",J288,0)</f>
        <v>0</v>
      </c>
      <c r="BI288" s="144">
        <f>IF(N288="nulová",J288,0)</f>
        <v>0</v>
      </c>
      <c r="BJ288" s="17" t="s">
        <v>86</v>
      </c>
      <c r="BK288" s="144">
        <f>ROUND(I288*H288,2)</f>
        <v>0</v>
      </c>
      <c r="BL288" s="17" t="s">
        <v>183</v>
      </c>
      <c r="BM288" s="143" t="s">
        <v>405</v>
      </c>
    </row>
    <row r="289" spans="2:65" s="14" customFormat="1" ht="11.25">
      <c r="B289" s="160"/>
      <c r="D289" s="146" t="s">
        <v>185</v>
      </c>
      <c r="E289" s="161" t="s">
        <v>1</v>
      </c>
      <c r="F289" s="162" t="s">
        <v>406</v>
      </c>
      <c r="H289" s="161" t="s">
        <v>1</v>
      </c>
      <c r="I289" s="163"/>
      <c r="L289" s="160"/>
      <c r="M289" s="164"/>
      <c r="T289" s="165"/>
      <c r="AT289" s="161" t="s">
        <v>185</v>
      </c>
      <c r="AU289" s="161" t="s">
        <v>88</v>
      </c>
      <c r="AV289" s="14" t="s">
        <v>86</v>
      </c>
      <c r="AW289" s="14" t="s">
        <v>33</v>
      </c>
      <c r="AX289" s="14" t="s">
        <v>78</v>
      </c>
      <c r="AY289" s="161" t="s">
        <v>176</v>
      </c>
    </row>
    <row r="290" spans="2:65" s="12" customFormat="1" ht="11.25">
      <c r="B290" s="145"/>
      <c r="D290" s="146" t="s">
        <v>185</v>
      </c>
      <c r="E290" s="147" t="s">
        <v>1</v>
      </c>
      <c r="F290" s="148" t="s">
        <v>407</v>
      </c>
      <c r="H290" s="149">
        <v>230.23</v>
      </c>
      <c r="I290" s="150"/>
      <c r="L290" s="145"/>
      <c r="M290" s="151"/>
      <c r="T290" s="152"/>
      <c r="AT290" s="147" t="s">
        <v>185</v>
      </c>
      <c r="AU290" s="147" t="s">
        <v>88</v>
      </c>
      <c r="AV290" s="12" t="s">
        <v>88</v>
      </c>
      <c r="AW290" s="12" t="s">
        <v>33</v>
      </c>
      <c r="AX290" s="12" t="s">
        <v>78</v>
      </c>
      <c r="AY290" s="147" t="s">
        <v>176</v>
      </c>
    </row>
    <row r="291" spans="2:65" s="14" customFormat="1" ht="11.25">
      <c r="B291" s="160"/>
      <c r="D291" s="146" t="s">
        <v>185</v>
      </c>
      <c r="E291" s="161" t="s">
        <v>1</v>
      </c>
      <c r="F291" s="162" t="s">
        <v>408</v>
      </c>
      <c r="H291" s="161" t="s">
        <v>1</v>
      </c>
      <c r="I291" s="163"/>
      <c r="L291" s="160"/>
      <c r="M291" s="164"/>
      <c r="T291" s="165"/>
      <c r="AT291" s="161" t="s">
        <v>185</v>
      </c>
      <c r="AU291" s="161" t="s">
        <v>88</v>
      </c>
      <c r="AV291" s="14" t="s">
        <v>86</v>
      </c>
      <c r="AW291" s="14" t="s">
        <v>33</v>
      </c>
      <c r="AX291" s="14" t="s">
        <v>78</v>
      </c>
      <c r="AY291" s="161" t="s">
        <v>176</v>
      </c>
    </row>
    <row r="292" spans="2:65" s="12" customFormat="1" ht="11.25">
      <c r="B292" s="145"/>
      <c r="D292" s="146" t="s">
        <v>185</v>
      </c>
      <c r="E292" s="147" t="s">
        <v>1</v>
      </c>
      <c r="F292" s="148" t="s">
        <v>409</v>
      </c>
      <c r="H292" s="149">
        <v>752.1</v>
      </c>
      <c r="I292" s="150"/>
      <c r="L292" s="145"/>
      <c r="M292" s="151"/>
      <c r="T292" s="152"/>
      <c r="AT292" s="147" t="s">
        <v>185</v>
      </c>
      <c r="AU292" s="147" t="s">
        <v>88</v>
      </c>
      <c r="AV292" s="12" t="s">
        <v>88</v>
      </c>
      <c r="AW292" s="12" t="s">
        <v>33</v>
      </c>
      <c r="AX292" s="12" t="s">
        <v>78</v>
      </c>
      <c r="AY292" s="147" t="s">
        <v>176</v>
      </c>
    </row>
    <row r="293" spans="2:65" s="12" customFormat="1" ht="11.25">
      <c r="B293" s="145"/>
      <c r="D293" s="146" t="s">
        <v>185</v>
      </c>
      <c r="E293" s="147" t="s">
        <v>1</v>
      </c>
      <c r="F293" s="148" t="s">
        <v>410</v>
      </c>
      <c r="H293" s="149">
        <v>1126.5899999999999</v>
      </c>
      <c r="I293" s="150"/>
      <c r="L293" s="145"/>
      <c r="M293" s="151"/>
      <c r="T293" s="152"/>
      <c r="AT293" s="147" t="s">
        <v>185</v>
      </c>
      <c r="AU293" s="147" t="s">
        <v>88</v>
      </c>
      <c r="AV293" s="12" t="s">
        <v>88</v>
      </c>
      <c r="AW293" s="12" t="s">
        <v>33</v>
      </c>
      <c r="AX293" s="12" t="s">
        <v>78</v>
      </c>
      <c r="AY293" s="147" t="s">
        <v>176</v>
      </c>
    </row>
    <row r="294" spans="2:65" s="13" customFormat="1" ht="11.25">
      <c r="B294" s="153"/>
      <c r="D294" s="146" t="s">
        <v>185</v>
      </c>
      <c r="E294" s="154" t="s">
        <v>1</v>
      </c>
      <c r="F294" s="155" t="s">
        <v>187</v>
      </c>
      <c r="H294" s="156">
        <v>2108.92</v>
      </c>
      <c r="I294" s="157"/>
      <c r="L294" s="153"/>
      <c r="M294" s="158"/>
      <c r="T294" s="159"/>
      <c r="AT294" s="154" t="s">
        <v>185</v>
      </c>
      <c r="AU294" s="154" t="s">
        <v>88</v>
      </c>
      <c r="AV294" s="13" t="s">
        <v>183</v>
      </c>
      <c r="AW294" s="13" t="s">
        <v>33</v>
      </c>
      <c r="AX294" s="13" t="s">
        <v>86</v>
      </c>
      <c r="AY294" s="154" t="s">
        <v>176</v>
      </c>
    </row>
    <row r="295" spans="2:65" s="1" customFormat="1" ht="33" customHeight="1">
      <c r="B295" s="32"/>
      <c r="C295" s="132" t="s">
        <v>411</v>
      </c>
      <c r="D295" s="132" t="s">
        <v>178</v>
      </c>
      <c r="E295" s="133" t="s">
        <v>412</v>
      </c>
      <c r="F295" s="134" t="s">
        <v>413</v>
      </c>
      <c r="G295" s="135" t="s">
        <v>200</v>
      </c>
      <c r="H295" s="136">
        <v>961.92470000000003</v>
      </c>
      <c r="I295" s="137"/>
      <c r="J295" s="138">
        <f>ROUND(I295*H295,2)</f>
        <v>0</v>
      </c>
      <c r="K295" s="134" t="s">
        <v>207</v>
      </c>
      <c r="L295" s="32"/>
      <c r="M295" s="139" t="s">
        <v>1</v>
      </c>
      <c r="N295" s="140" t="s">
        <v>43</v>
      </c>
      <c r="P295" s="141">
        <f>O295*H295</f>
        <v>0</v>
      </c>
      <c r="Q295" s="141">
        <v>0</v>
      </c>
      <c r="R295" s="141">
        <f>Q295*H295</f>
        <v>0</v>
      </c>
      <c r="S295" s="141">
        <v>0</v>
      </c>
      <c r="T295" s="142">
        <f>S295*H295</f>
        <v>0</v>
      </c>
      <c r="AR295" s="143" t="s">
        <v>183</v>
      </c>
      <c r="AT295" s="143" t="s">
        <v>178</v>
      </c>
      <c r="AU295" s="143" t="s">
        <v>88</v>
      </c>
      <c r="AY295" s="17" t="s">
        <v>176</v>
      </c>
      <c r="BE295" s="144">
        <f>IF(N295="základní",J295,0)</f>
        <v>0</v>
      </c>
      <c r="BF295" s="144">
        <f>IF(N295="snížená",J295,0)</f>
        <v>0</v>
      </c>
      <c r="BG295" s="144">
        <f>IF(N295="zákl. přenesená",J295,0)</f>
        <v>0</v>
      </c>
      <c r="BH295" s="144">
        <f>IF(N295="sníž. přenesená",J295,0)</f>
        <v>0</v>
      </c>
      <c r="BI295" s="144">
        <f>IF(N295="nulová",J295,0)</f>
        <v>0</v>
      </c>
      <c r="BJ295" s="17" t="s">
        <v>86</v>
      </c>
      <c r="BK295" s="144">
        <f>ROUND(I295*H295,2)</f>
        <v>0</v>
      </c>
      <c r="BL295" s="17" t="s">
        <v>183</v>
      </c>
      <c r="BM295" s="143" t="s">
        <v>414</v>
      </c>
    </row>
    <row r="296" spans="2:65" s="12" customFormat="1" ht="22.5">
      <c r="B296" s="145"/>
      <c r="D296" s="146" t="s">
        <v>185</v>
      </c>
      <c r="E296" s="147" t="s">
        <v>1</v>
      </c>
      <c r="F296" s="148" t="s">
        <v>415</v>
      </c>
      <c r="H296" s="149">
        <v>192.5</v>
      </c>
      <c r="I296" s="150"/>
      <c r="L296" s="145"/>
      <c r="M296" s="151"/>
      <c r="T296" s="152"/>
      <c r="AT296" s="147" t="s">
        <v>185</v>
      </c>
      <c r="AU296" s="147" t="s">
        <v>88</v>
      </c>
      <c r="AV296" s="12" t="s">
        <v>88</v>
      </c>
      <c r="AW296" s="12" t="s">
        <v>33</v>
      </c>
      <c r="AX296" s="12" t="s">
        <v>78</v>
      </c>
      <c r="AY296" s="147" t="s">
        <v>176</v>
      </c>
    </row>
    <row r="297" spans="2:65" s="15" customFormat="1" ht="11.25">
      <c r="B297" s="166"/>
      <c r="D297" s="146" t="s">
        <v>185</v>
      </c>
      <c r="E297" s="167" t="s">
        <v>1</v>
      </c>
      <c r="F297" s="168" t="s">
        <v>228</v>
      </c>
      <c r="H297" s="169">
        <v>192.5</v>
      </c>
      <c r="I297" s="170"/>
      <c r="L297" s="166"/>
      <c r="M297" s="171"/>
      <c r="T297" s="172"/>
      <c r="AT297" s="167" t="s">
        <v>185</v>
      </c>
      <c r="AU297" s="167" t="s">
        <v>88</v>
      </c>
      <c r="AV297" s="15" t="s">
        <v>193</v>
      </c>
      <c r="AW297" s="15" t="s">
        <v>33</v>
      </c>
      <c r="AX297" s="15" t="s">
        <v>78</v>
      </c>
      <c r="AY297" s="167" t="s">
        <v>176</v>
      </c>
    </row>
    <row r="298" spans="2:65" s="14" customFormat="1" ht="11.25">
      <c r="B298" s="160"/>
      <c r="D298" s="146" t="s">
        <v>185</v>
      </c>
      <c r="E298" s="161" t="s">
        <v>1</v>
      </c>
      <c r="F298" s="162" t="s">
        <v>416</v>
      </c>
      <c r="H298" s="161" t="s">
        <v>1</v>
      </c>
      <c r="I298" s="163"/>
      <c r="L298" s="160"/>
      <c r="M298" s="164"/>
      <c r="T298" s="165"/>
      <c r="AT298" s="161" t="s">
        <v>185</v>
      </c>
      <c r="AU298" s="161" t="s">
        <v>88</v>
      </c>
      <c r="AV298" s="14" t="s">
        <v>86</v>
      </c>
      <c r="AW298" s="14" t="s">
        <v>33</v>
      </c>
      <c r="AX298" s="14" t="s">
        <v>78</v>
      </c>
      <c r="AY298" s="161" t="s">
        <v>176</v>
      </c>
    </row>
    <row r="299" spans="2:65" s="14" customFormat="1" ht="22.5">
      <c r="B299" s="160"/>
      <c r="D299" s="146" t="s">
        <v>185</v>
      </c>
      <c r="E299" s="161" t="s">
        <v>1</v>
      </c>
      <c r="F299" s="162" t="s">
        <v>417</v>
      </c>
      <c r="H299" s="161" t="s">
        <v>1</v>
      </c>
      <c r="I299" s="163"/>
      <c r="L299" s="160"/>
      <c r="M299" s="164"/>
      <c r="T299" s="165"/>
      <c r="AT299" s="161" t="s">
        <v>185</v>
      </c>
      <c r="AU299" s="161" t="s">
        <v>88</v>
      </c>
      <c r="AV299" s="14" t="s">
        <v>86</v>
      </c>
      <c r="AW299" s="14" t="s">
        <v>33</v>
      </c>
      <c r="AX299" s="14" t="s">
        <v>78</v>
      </c>
      <c r="AY299" s="161" t="s">
        <v>176</v>
      </c>
    </row>
    <row r="300" spans="2:65" s="14" customFormat="1" ht="11.25">
      <c r="B300" s="160"/>
      <c r="D300" s="146" t="s">
        <v>185</v>
      </c>
      <c r="E300" s="161" t="s">
        <v>1</v>
      </c>
      <c r="F300" s="162" t="s">
        <v>418</v>
      </c>
      <c r="H300" s="161" t="s">
        <v>1</v>
      </c>
      <c r="I300" s="163"/>
      <c r="L300" s="160"/>
      <c r="M300" s="164"/>
      <c r="T300" s="165"/>
      <c r="AT300" s="161" t="s">
        <v>185</v>
      </c>
      <c r="AU300" s="161" t="s">
        <v>88</v>
      </c>
      <c r="AV300" s="14" t="s">
        <v>86</v>
      </c>
      <c r="AW300" s="14" t="s">
        <v>33</v>
      </c>
      <c r="AX300" s="14" t="s">
        <v>78</v>
      </c>
      <c r="AY300" s="161" t="s">
        <v>176</v>
      </c>
    </row>
    <row r="301" spans="2:65" s="12" customFormat="1" ht="11.25">
      <c r="B301" s="145"/>
      <c r="D301" s="146" t="s">
        <v>185</v>
      </c>
      <c r="E301" s="147" t="s">
        <v>1</v>
      </c>
      <c r="F301" s="148" t="s">
        <v>419</v>
      </c>
      <c r="H301" s="149">
        <v>207.75</v>
      </c>
      <c r="I301" s="150"/>
      <c r="L301" s="145"/>
      <c r="M301" s="151"/>
      <c r="T301" s="152"/>
      <c r="AT301" s="147" t="s">
        <v>185</v>
      </c>
      <c r="AU301" s="147" t="s">
        <v>88</v>
      </c>
      <c r="AV301" s="12" t="s">
        <v>88</v>
      </c>
      <c r="AW301" s="12" t="s">
        <v>33</v>
      </c>
      <c r="AX301" s="12" t="s">
        <v>78</v>
      </c>
      <c r="AY301" s="147" t="s">
        <v>176</v>
      </c>
    </row>
    <row r="302" spans="2:65" s="12" customFormat="1" ht="11.25">
      <c r="B302" s="145"/>
      <c r="D302" s="146" t="s">
        <v>185</v>
      </c>
      <c r="E302" s="147" t="s">
        <v>1</v>
      </c>
      <c r="F302" s="148" t="s">
        <v>420</v>
      </c>
      <c r="H302" s="149">
        <v>278.39999999999998</v>
      </c>
      <c r="I302" s="150"/>
      <c r="L302" s="145"/>
      <c r="M302" s="151"/>
      <c r="T302" s="152"/>
      <c r="AT302" s="147" t="s">
        <v>185</v>
      </c>
      <c r="AU302" s="147" t="s">
        <v>88</v>
      </c>
      <c r="AV302" s="12" t="s">
        <v>88</v>
      </c>
      <c r="AW302" s="12" t="s">
        <v>33</v>
      </c>
      <c r="AX302" s="12" t="s">
        <v>78</v>
      </c>
      <c r="AY302" s="147" t="s">
        <v>176</v>
      </c>
    </row>
    <row r="303" spans="2:65" s="14" customFormat="1" ht="11.25">
      <c r="B303" s="160"/>
      <c r="D303" s="146" t="s">
        <v>185</v>
      </c>
      <c r="E303" s="161" t="s">
        <v>1</v>
      </c>
      <c r="F303" s="162" t="s">
        <v>421</v>
      </c>
      <c r="H303" s="161" t="s">
        <v>1</v>
      </c>
      <c r="I303" s="163"/>
      <c r="L303" s="160"/>
      <c r="M303" s="164"/>
      <c r="T303" s="165"/>
      <c r="AT303" s="161" t="s">
        <v>185</v>
      </c>
      <c r="AU303" s="161" t="s">
        <v>88</v>
      </c>
      <c r="AV303" s="14" t="s">
        <v>86</v>
      </c>
      <c r="AW303" s="14" t="s">
        <v>33</v>
      </c>
      <c r="AX303" s="14" t="s">
        <v>78</v>
      </c>
      <c r="AY303" s="161" t="s">
        <v>176</v>
      </c>
    </row>
    <row r="304" spans="2:65" s="12" customFormat="1" ht="11.25">
      <c r="B304" s="145"/>
      <c r="D304" s="146" t="s">
        <v>185</v>
      </c>
      <c r="E304" s="147" t="s">
        <v>1</v>
      </c>
      <c r="F304" s="148" t="s">
        <v>422</v>
      </c>
      <c r="H304" s="149">
        <v>89.3</v>
      </c>
      <c r="I304" s="150"/>
      <c r="L304" s="145"/>
      <c r="M304" s="151"/>
      <c r="T304" s="152"/>
      <c r="AT304" s="147" t="s">
        <v>185</v>
      </c>
      <c r="AU304" s="147" t="s">
        <v>88</v>
      </c>
      <c r="AV304" s="12" t="s">
        <v>88</v>
      </c>
      <c r="AW304" s="12" t="s">
        <v>33</v>
      </c>
      <c r="AX304" s="12" t="s">
        <v>78</v>
      </c>
      <c r="AY304" s="147" t="s">
        <v>176</v>
      </c>
    </row>
    <row r="305" spans="2:65" s="14" customFormat="1" ht="11.25">
      <c r="B305" s="160"/>
      <c r="D305" s="146" t="s">
        <v>185</v>
      </c>
      <c r="E305" s="161" t="s">
        <v>1</v>
      </c>
      <c r="F305" s="162" t="s">
        <v>423</v>
      </c>
      <c r="H305" s="161" t="s">
        <v>1</v>
      </c>
      <c r="I305" s="163"/>
      <c r="L305" s="160"/>
      <c r="M305" s="164"/>
      <c r="T305" s="165"/>
      <c r="AT305" s="161" t="s">
        <v>185</v>
      </c>
      <c r="AU305" s="161" t="s">
        <v>88</v>
      </c>
      <c r="AV305" s="14" t="s">
        <v>86</v>
      </c>
      <c r="AW305" s="14" t="s">
        <v>33</v>
      </c>
      <c r="AX305" s="14" t="s">
        <v>78</v>
      </c>
      <c r="AY305" s="161" t="s">
        <v>176</v>
      </c>
    </row>
    <row r="306" spans="2:65" s="12" customFormat="1" ht="11.25">
      <c r="B306" s="145"/>
      <c r="D306" s="146" t="s">
        <v>185</v>
      </c>
      <c r="E306" s="147" t="s">
        <v>1</v>
      </c>
      <c r="F306" s="148" t="s">
        <v>424</v>
      </c>
      <c r="H306" s="149">
        <v>83.76</v>
      </c>
      <c r="I306" s="150"/>
      <c r="L306" s="145"/>
      <c r="M306" s="151"/>
      <c r="T306" s="152"/>
      <c r="AT306" s="147" t="s">
        <v>185</v>
      </c>
      <c r="AU306" s="147" t="s">
        <v>88</v>
      </c>
      <c r="AV306" s="12" t="s">
        <v>88</v>
      </c>
      <c r="AW306" s="12" t="s">
        <v>33</v>
      </c>
      <c r="AX306" s="12" t="s">
        <v>78</v>
      </c>
      <c r="AY306" s="147" t="s">
        <v>176</v>
      </c>
    </row>
    <row r="307" spans="2:65" s="14" customFormat="1" ht="11.25">
      <c r="B307" s="160"/>
      <c r="D307" s="146" t="s">
        <v>185</v>
      </c>
      <c r="E307" s="161" t="s">
        <v>1</v>
      </c>
      <c r="F307" s="162" t="s">
        <v>425</v>
      </c>
      <c r="H307" s="161" t="s">
        <v>1</v>
      </c>
      <c r="I307" s="163"/>
      <c r="L307" s="160"/>
      <c r="M307" s="164"/>
      <c r="T307" s="165"/>
      <c r="AT307" s="161" t="s">
        <v>185</v>
      </c>
      <c r="AU307" s="161" t="s">
        <v>88</v>
      </c>
      <c r="AV307" s="14" t="s">
        <v>86</v>
      </c>
      <c r="AW307" s="14" t="s">
        <v>33</v>
      </c>
      <c r="AX307" s="14" t="s">
        <v>78</v>
      </c>
      <c r="AY307" s="161" t="s">
        <v>176</v>
      </c>
    </row>
    <row r="308" spans="2:65" s="14" customFormat="1" ht="11.25">
      <c r="B308" s="160"/>
      <c r="D308" s="146" t="s">
        <v>185</v>
      </c>
      <c r="E308" s="161" t="s">
        <v>1</v>
      </c>
      <c r="F308" s="162" t="s">
        <v>406</v>
      </c>
      <c r="H308" s="161" t="s">
        <v>1</v>
      </c>
      <c r="I308" s="163"/>
      <c r="L308" s="160"/>
      <c r="M308" s="164"/>
      <c r="T308" s="165"/>
      <c r="AT308" s="161" t="s">
        <v>185</v>
      </c>
      <c r="AU308" s="161" t="s">
        <v>88</v>
      </c>
      <c r="AV308" s="14" t="s">
        <v>86</v>
      </c>
      <c r="AW308" s="14" t="s">
        <v>33</v>
      </c>
      <c r="AX308" s="14" t="s">
        <v>78</v>
      </c>
      <c r="AY308" s="161" t="s">
        <v>176</v>
      </c>
    </row>
    <row r="309" spans="2:65" s="12" customFormat="1" ht="11.25">
      <c r="B309" s="145"/>
      <c r="D309" s="146" t="s">
        <v>185</v>
      </c>
      <c r="E309" s="147" t="s">
        <v>1</v>
      </c>
      <c r="F309" s="148" t="s">
        <v>426</v>
      </c>
      <c r="H309" s="149">
        <v>16.4268</v>
      </c>
      <c r="I309" s="150"/>
      <c r="L309" s="145"/>
      <c r="M309" s="151"/>
      <c r="T309" s="152"/>
      <c r="AT309" s="147" t="s">
        <v>185</v>
      </c>
      <c r="AU309" s="147" t="s">
        <v>88</v>
      </c>
      <c r="AV309" s="12" t="s">
        <v>88</v>
      </c>
      <c r="AW309" s="12" t="s">
        <v>33</v>
      </c>
      <c r="AX309" s="12" t="s">
        <v>78</v>
      </c>
      <c r="AY309" s="147" t="s">
        <v>176</v>
      </c>
    </row>
    <row r="310" spans="2:65" s="14" customFormat="1" ht="11.25">
      <c r="B310" s="160"/>
      <c r="D310" s="146" t="s">
        <v>185</v>
      </c>
      <c r="E310" s="161" t="s">
        <v>1</v>
      </c>
      <c r="F310" s="162" t="s">
        <v>427</v>
      </c>
      <c r="H310" s="161" t="s">
        <v>1</v>
      </c>
      <c r="I310" s="163"/>
      <c r="L310" s="160"/>
      <c r="M310" s="164"/>
      <c r="T310" s="165"/>
      <c r="AT310" s="161" t="s">
        <v>185</v>
      </c>
      <c r="AU310" s="161" t="s">
        <v>88</v>
      </c>
      <c r="AV310" s="14" t="s">
        <v>86</v>
      </c>
      <c r="AW310" s="14" t="s">
        <v>33</v>
      </c>
      <c r="AX310" s="14" t="s">
        <v>78</v>
      </c>
      <c r="AY310" s="161" t="s">
        <v>176</v>
      </c>
    </row>
    <row r="311" spans="2:65" s="14" customFormat="1" ht="11.25">
      <c r="B311" s="160"/>
      <c r="D311" s="146" t="s">
        <v>185</v>
      </c>
      <c r="E311" s="161" t="s">
        <v>1</v>
      </c>
      <c r="F311" s="162" t="s">
        <v>428</v>
      </c>
      <c r="H311" s="161" t="s">
        <v>1</v>
      </c>
      <c r="I311" s="163"/>
      <c r="L311" s="160"/>
      <c r="M311" s="164"/>
      <c r="T311" s="165"/>
      <c r="AT311" s="161" t="s">
        <v>185</v>
      </c>
      <c r="AU311" s="161" t="s">
        <v>88</v>
      </c>
      <c r="AV311" s="14" t="s">
        <v>86</v>
      </c>
      <c r="AW311" s="14" t="s">
        <v>33</v>
      </c>
      <c r="AX311" s="14" t="s">
        <v>78</v>
      </c>
      <c r="AY311" s="161" t="s">
        <v>176</v>
      </c>
    </row>
    <row r="312" spans="2:65" s="12" customFormat="1" ht="11.25">
      <c r="B312" s="145"/>
      <c r="D312" s="146" t="s">
        <v>185</v>
      </c>
      <c r="E312" s="147" t="s">
        <v>1</v>
      </c>
      <c r="F312" s="148" t="s">
        <v>429</v>
      </c>
      <c r="H312" s="149">
        <v>27.2484</v>
      </c>
      <c r="I312" s="150"/>
      <c r="L312" s="145"/>
      <c r="M312" s="151"/>
      <c r="T312" s="152"/>
      <c r="AT312" s="147" t="s">
        <v>185</v>
      </c>
      <c r="AU312" s="147" t="s">
        <v>88</v>
      </c>
      <c r="AV312" s="12" t="s">
        <v>88</v>
      </c>
      <c r="AW312" s="12" t="s">
        <v>33</v>
      </c>
      <c r="AX312" s="12" t="s">
        <v>78</v>
      </c>
      <c r="AY312" s="147" t="s">
        <v>176</v>
      </c>
    </row>
    <row r="313" spans="2:65" s="14" customFormat="1" ht="11.25">
      <c r="B313" s="160"/>
      <c r="D313" s="146" t="s">
        <v>185</v>
      </c>
      <c r="E313" s="161" t="s">
        <v>1</v>
      </c>
      <c r="F313" s="162" t="s">
        <v>406</v>
      </c>
      <c r="H313" s="161" t="s">
        <v>1</v>
      </c>
      <c r="I313" s="163"/>
      <c r="L313" s="160"/>
      <c r="M313" s="164"/>
      <c r="T313" s="165"/>
      <c r="AT313" s="161" t="s">
        <v>185</v>
      </c>
      <c r="AU313" s="161" t="s">
        <v>88</v>
      </c>
      <c r="AV313" s="14" t="s">
        <v>86</v>
      </c>
      <c r="AW313" s="14" t="s">
        <v>33</v>
      </c>
      <c r="AX313" s="14" t="s">
        <v>78</v>
      </c>
      <c r="AY313" s="161" t="s">
        <v>176</v>
      </c>
    </row>
    <row r="314" spans="2:65" s="12" customFormat="1" ht="11.25">
      <c r="B314" s="145"/>
      <c r="D314" s="146" t="s">
        <v>185</v>
      </c>
      <c r="E314" s="147" t="s">
        <v>1</v>
      </c>
      <c r="F314" s="148" t="s">
        <v>430</v>
      </c>
      <c r="H314" s="149">
        <v>9.9024999999999999</v>
      </c>
      <c r="I314" s="150"/>
      <c r="L314" s="145"/>
      <c r="M314" s="151"/>
      <c r="T314" s="152"/>
      <c r="AT314" s="147" t="s">
        <v>185</v>
      </c>
      <c r="AU314" s="147" t="s">
        <v>88</v>
      </c>
      <c r="AV314" s="12" t="s">
        <v>88</v>
      </c>
      <c r="AW314" s="12" t="s">
        <v>33</v>
      </c>
      <c r="AX314" s="12" t="s">
        <v>78</v>
      </c>
      <c r="AY314" s="147" t="s">
        <v>176</v>
      </c>
    </row>
    <row r="315" spans="2:65" s="12" customFormat="1" ht="11.25">
      <c r="B315" s="145"/>
      <c r="D315" s="146" t="s">
        <v>185</v>
      </c>
      <c r="E315" s="147" t="s">
        <v>1</v>
      </c>
      <c r="F315" s="148" t="s">
        <v>431</v>
      </c>
      <c r="H315" s="149">
        <v>56.637</v>
      </c>
      <c r="I315" s="150"/>
      <c r="L315" s="145"/>
      <c r="M315" s="151"/>
      <c r="T315" s="152"/>
      <c r="AT315" s="147" t="s">
        <v>185</v>
      </c>
      <c r="AU315" s="147" t="s">
        <v>88</v>
      </c>
      <c r="AV315" s="12" t="s">
        <v>88</v>
      </c>
      <c r="AW315" s="12" t="s">
        <v>33</v>
      </c>
      <c r="AX315" s="12" t="s">
        <v>78</v>
      </c>
      <c r="AY315" s="147" t="s">
        <v>176</v>
      </c>
    </row>
    <row r="316" spans="2:65" s="13" customFormat="1" ht="11.25">
      <c r="B316" s="153"/>
      <c r="D316" s="146" t="s">
        <v>185</v>
      </c>
      <c r="E316" s="154" t="s">
        <v>1</v>
      </c>
      <c r="F316" s="155" t="s">
        <v>187</v>
      </c>
      <c r="H316" s="156">
        <v>961.92470000000003</v>
      </c>
      <c r="I316" s="157"/>
      <c r="L316" s="153"/>
      <c r="M316" s="158"/>
      <c r="T316" s="159"/>
      <c r="AT316" s="154" t="s">
        <v>185</v>
      </c>
      <c r="AU316" s="154" t="s">
        <v>88</v>
      </c>
      <c r="AV316" s="13" t="s">
        <v>183</v>
      </c>
      <c r="AW316" s="13" t="s">
        <v>33</v>
      </c>
      <c r="AX316" s="13" t="s">
        <v>86</v>
      </c>
      <c r="AY316" s="154" t="s">
        <v>176</v>
      </c>
    </row>
    <row r="317" spans="2:65" s="1" customFormat="1" ht="16.5" customHeight="1">
      <c r="B317" s="32"/>
      <c r="C317" s="176" t="s">
        <v>432</v>
      </c>
      <c r="D317" s="176" t="s">
        <v>304</v>
      </c>
      <c r="E317" s="177" t="s">
        <v>433</v>
      </c>
      <c r="F317" s="178" t="s">
        <v>434</v>
      </c>
      <c r="G317" s="179" t="s">
        <v>307</v>
      </c>
      <c r="H317" s="180">
        <v>1923.85</v>
      </c>
      <c r="I317" s="181"/>
      <c r="J317" s="182">
        <f>ROUND(I317*H317,2)</f>
        <v>0</v>
      </c>
      <c r="K317" s="178" t="s">
        <v>342</v>
      </c>
      <c r="L317" s="183"/>
      <c r="M317" s="184" t="s">
        <v>1</v>
      </c>
      <c r="N317" s="185" t="s">
        <v>43</v>
      </c>
      <c r="P317" s="141">
        <f>O317*H317</f>
        <v>0</v>
      </c>
      <c r="Q317" s="141">
        <v>1</v>
      </c>
      <c r="R317" s="141">
        <f>Q317*H317</f>
        <v>1923.85</v>
      </c>
      <c r="S317" s="141">
        <v>0</v>
      </c>
      <c r="T317" s="142">
        <f>S317*H317</f>
        <v>0</v>
      </c>
      <c r="AR317" s="143" t="s">
        <v>269</v>
      </c>
      <c r="AT317" s="143" t="s">
        <v>304</v>
      </c>
      <c r="AU317" s="143" t="s">
        <v>88</v>
      </c>
      <c r="AY317" s="17" t="s">
        <v>176</v>
      </c>
      <c r="BE317" s="144">
        <f>IF(N317="základní",J317,0)</f>
        <v>0</v>
      </c>
      <c r="BF317" s="144">
        <f>IF(N317="snížená",J317,0)</f>
        <v>0</v>
      </c>
      <c r="BG317" s="144">
        <f>IF(N317="zákl. přenesená",J317,0)</f>
        <v>0</v>
      </c>
      <c r="BH317" s="144">
        <f>IF(N317="sníž. přenesená",J317,0)</f>
        <v>0</v>
      </c>
      <c r="BI317" s="144">
        <f>IF(N317="nulová",J317,0)</f>
        <v>0</v>
      </c>
      <c r="BJ317" s="17" t="s">
        <v>86</v>
      </c>
      <c r="BK317" s="144">
        <f>ROUND(I317*H317,2)</f>
        <v>0</v>
      </c>
      <c r="BL317" s="17" t="s">
        <v>183</v>
      </c>
      <c r="BM317" s="143" t="s">
        <v>435</v>
      </c>
    </row>
    <row r="318" spans="2:65" s="12" customFormat="1" ht="11.25">
      <c r="B318" s="145"/>
      <c r="D318" s="146" t="s">
        <v>185</v>
      </c>
      <c r="E318" s="147" t="s">
        <v>1</v>
      </c>
      <c r="F318" s="148" t="s">
        <v>436</v>
      </c>
      <c r="H318" s="149">
        <v>1923.85</v>
      </c>
      <c r="I318" s="150"/>
      <c r="L318" s="145"/>
      <c r="M318" s="151"/>
      <c r="T318" s="152"/>
      <c r="AT318" s="147" t="s">
        <v>185</v>
      </c>
      <c r="AU318" s="147" t="s">
        <v>88</v>
      </c>
      <c r="AV318" s="12" t="s">
        <v>88</v>
      </c>
      <c r="AW318" s="12" t="s">
        <v>33</v>
      </c>
      <c r="AX318" s="12" t="s">
        <v>86</v>
      </c>
      <c r="AY318" s="147" t="s">
        <v>176</v>
      </c>
    </row>
    <row r="319" spans="2:65" s="11" customFormat="1" ht="22.9" customHeight="1">
      <c r="B319" s="120"/>
      <c r="D319" s="121" t="s">
        <v>77</v>
      </c>
      <c r="E319" s="130" t="s">
        <v>88</v>
      </c>
      <c r="F319" s="130" t="s">
        <v>437</v>
      </c>
      <c r="I319" s="123"/>
      <c r="J319" s="131">
        <f>BK319</f>
        <v>0</v>
      </c>
      <c r="L319" s="120"/>
      <c r="M319" s="125"/>
      <c r="P319" s="126">
        <f>SUM(P320:P485)</f>
        <v>0</v>
      </c>
      <c r="R319" s="126">
        <f>SUM(R320:R485)</f>
        <v>4998.1892338942998</v>
      </c>
      <c r="T319" s="127">
        <f>SUM(T320:T485)</f>
        <v>0.25</v>
      </c>
      <c r="AR319" s="121" t="s">
        <v>86</v>
      </c>
      <c r="AT319" s="128" t="s">
        <v>77</v>
      </c>
      <c r="AU319" s="128" t="s">
        <v>86</v>
      </c>
      <c r="AY319" s="121" t="s">
        <v>176</v>
      </c>
      <c r="BK319" s="129">
        <f>SUM(BK320:BK485)</f>
        <v>0</v>
      </c>
    </row>
    <row r="320" spans="2:65" s="1" customFormat="1" ht="33" customHeight="1">
      <c r="B320" s="32"/>
      <c r="C320" s="132" t="s">
        <v>357</v>
      </c>
      <c r="D320" s="132" t="s">
        <v>178</v>
      </c>
      <c r="E320" s="133" t="s">
        <v>438</v>
      </c>
      <c r="F320" s="134" t="s">
        <v>439</v>
      </c>
      <c r="G320" s="135" t="s">
        <v>200</v>
      </c>
      <c r="H320" s="136">
        <v>60.6</v>
      </c>
      <c r="I320" s="137"/>
      <c r="J320" s="138">
        <f>ROUND(I320*H320,2)</f>
        <v>0</v>
      </c>
      <c r="K320" s="134" t="s">
        <v>207</v>
      </c>
      <c r="L320" s="32"/>
      <c r="M320" s="139" t="s">
        <v>1</v>
      </c>
      <c r="N320" s="140" t="s">
        <v>43</v>
      </c>
      <c r="P320" s="141">
        <f>O320*H320</f>
        <v>0</v>
      </c>
      <c r="Q320" s="141">
        <v>1.665</v>
      </c>
      <c r="R320" s="141">
        <f>Q320*H320</f>
        <v>100.899</v>
      </c>
      <c r="S320" s="141">
        <v>0</v>
      </c>
      <c r="T320" s="142">
        <f>S320*H320</f>
        <v>0</v>
      </c>
      <c r="AR320" s="143" t="s">
        <v>183</v>
      </c>
      <c r="AT320" s="143" t="s">
        <v>178</v>
      </c>
      <c r="AU320" s="143" t="s">
        <v>88</v>
      </c>
      <c r="AY320" s="17" t="s">
        <v>176</v>
      </c>
      <c r="BE320" s="144">
        <f>IF(N320="základní",J320,0)</f>
        <v>0</v>
      </c>
      <c r="BF320" s="144">
        <f>IF(N320="snížená",J320,0)</f>
        <v>0</v>
      </c>
      <c r="BG320" s="144">
        <f>IF(N320="zákl. přenesená",J320,0)</f>
        <v>0</v>
      </c>
      <c r="BH320" s="144">
        <f>IF(N320="sníž. přenesená",J320,0)</f>
        <v>0</v>
      </c>
      <c r="BI320" s="144">
        <f>IF(N320="nulová",J320,0)</f>
        <v>0</v>
      </c>
      <c r="BJ320" s="17" t="s">
        <v>86</v>
      </c>
      <c r="BK320" s="144">
        <f>ROUND(I320*H320,2)</f>
        <v>0</v>
      </c>
      <c r="BL320" s="17" t="s">
        <v>183</v>
      </c>
      <c r="BM320" s="143" t="s">
        <v>440</v>
      </c>
    </row>
    <row r="321" spans="2:65" s="12" customFormat="1" ht="11.25">
      <c r="B321" s="145"/>
      <c r="D321" s="146" t="s">
        <v>185</v>
      </c>
      <c r="E321" s="147" t="s">
        <v>1</v>
      </c>
      <c r="F321" s="148" t="s">
        <v>441</v>
      </c>
      <c r="H321" s="149">
        <v>60.6</v>
      </c>
      <c r="I321" s="150"/>
      <c r="L321" s="145"/>
      <c r="M321" s="151"/>
      <c r="T321" s="152"/>
      <c r="AT321" s="147" t="s">
        <v>185</v>
      </c>
      <c r="AU321" s="147" t="s">
        <v>88</v>
      </c>
      <c r="AV321" s="12" t="s">
        <v>88</v>
      </c>
      <c r="AW321" s="12" t="s">
        <v>33</v>
      </c>
      <c r="AX321" s="12" t="s">
        <v>86</v>
      </c>
      <c r="AY321" s="147" t="s">
        <v>176</v>
      </c>
    </row>
    <row r="322" spans="2:65" s="1" customFormat="1" ht="24.2" customHeight="1">
      <c r="B322" s="32"/>
      <c r="C322" s="132" t="s">
        <v>442</v>
      </c>
      <c r="D322" s="132" t="s">
        <v>178</v>
      </c>
      <c r="E322" s="133" t="s">
        <v>443</v>
      </c>
      <c r="F322" s="134" t="s">
        <v>444</v>
      </c>
      <c r="G322" s="135" t="s">
        <v>181</v>
      </c>
      <c r="H322" s="136">
        <v>242.4</v>
      </c>
      <c r="I322" s="137"/>
      <c r="J322" s="138">
        <f>ROUND(I322*H322,2)</f>
        <v>0</v>
      </c>
      <c r="K322" s="134" t="s">
        <v>207</v>
      </c>
      <c r="L322" s="32"/>
      <c r="M322" s="139" t="s">
        <v>1</v>
      </c>
      <c r="N322" s="140" t="s">
        <v>43</v>
      </c>
      <c r="P322" s="141">
        <f>O322*H322</f>
        <v>0</v>
      </c>
      <c r="Q322" s="141">
        <v>1.7000000000000001E-4</v>
      </c>
      <c r="R322" s="141">
        <f>Q322*H322</f>
        <v>4.1208000000000002E-2</v>
      </c>
      <c r="S322" s="141">
        <v>0</v>
      </c>
      <c r="T322" s="142">
        <f>S322*H322</f>
        <v>0</v>
      </c>
      <c r="AR322" s="143" t="s">
        <v>183</v>
      </c>
      <c r="AT322" s="143" t="s">
        <v>178</v>
      </c>
      <c r="AU322" s="143" t="s">
        <v>88</v>
      </c>
      <c r="AY322" s="17" t="s">
        <v>176</v>
      </c>
      <c r="BE322" s="144">
        <f>IF(N322="základní",J322,0)</f>
        <v>0</v>
      </c>
      <c r="BF322" s="144">
        <f>IF(N322="snížená",J322,0)</f>
        <v>0</v>
      </c>
      <c r="BG322" s="144">
        <f>IF(N322="zákl. přenesená",J322,0)</f>
        <v>0</v>
      </c>
      <c r="BH322" s="144">
        <f>IF(N322="sníž. přenesená",J322,0)</f>
        <v>0</v>
      </c>
      <c r="BI322" s="144">
        <f>IF(N322="nulová",J322,0)</f>
        <v>0</v>
      </c>
      <c r="BJ322" s="17" t="s">
        <v>86</v>
      </c>
      <c r="BK322" s="144">
        <f>ROUND(I322*H322,2)</f>
        <v>0</v>
      </c>
      <c r="BL322" s="17" t="s">
        <v>183</v>
      </c>
      <c r="BM322" s="143" t="s">
        <v>445</v>
      </c>
    </row>
    <row r="323" spans="2:65" s="12" customFormat="1" ht="11.25">
      <c r="B323" s="145"/>
      <c r="D323" s="146" t="s">
        <v>185</v>
      </c>
      <c r="E323" s="147" t="s">
        <v>1</v>
      </c>
      <c r="F323" s="148" t="s">
        <v>446</v>
      </c>
      <c r="H323" s="149">
        <v>242.4</v>
      </c>
      <c r="I323" s="150"/>
      <c r="L323" s="145"/>
      <c r="M323" s="151"/>
      <c r="T323" s="152"/>
      <c r="AT323" s="147" t="s">
        <v>185</v>
      </c>
      <c r="AU323" s="147" t="s">
        <v>88</v>
      </c>
      <c r="AV323" s="12" t="s">
        <v>88</v>
      </c>
      <c r="AW323" s="12" t="s">
        <v>33</v>
      </c>
      <c r="AX323" s="12" t="s">
        <v>86</v>
      </c>
      <c r="AY323" s="147" t="s">
        <v>176</v>
      </c>
    </row>
    <row r="324" spans="2:65" s="1" customFormat="1" ht="24.2" customHeight="1">
      <c r="B324" s="32"/>
      <c r="C324" s="176" t="s">
        <v>447</v>
      </c>
      <c r="D324" s="176" t="s">
        <v>304</v>
      </c>
      <c r="E324" s="177" t="s">
        <v>448</v>
      </c>
      <c r="F324" s="178" t="s">
        <v>449</v>
      </c>
      <c r="G324" s="179" t="s">
        <v>181</v>
      </c>
      <c r="H324" s="180">
        <v>178.98240000000001</v>
      </c>
      <c r="I324" s="181"/>
      <c r="J324" s="182">
        <f>ROUND(I324*H324,2)</f>
        <v>0</v>
      </c>
      <c r="K324" s="178" t="s">
        <v>207</v>
      </c>
      <c r="L324" s="183"/>
      <c r="M324" s="184" t="s">
        <v>1</v>
      </c>
      <c r="N324" s="185" t="s">
        <v>43</v>
      </c>
      <c r="P324" s="141">
        <f>O324*H324</f>
        <v>0</v>
      </c>
      <c r="Q324" s="141">
        <v>2.0000000000000001E-4</v>
      </c>
      <c r="R324" s="141">
        <f>Q324*H324</f>
        <v>3.5796480000000006E-2</v>
      </c>
      <c r="S324" s="141">
        <v>0</v>
      </c>
      <c r="T324" s="142">
        <f>S324*H324</f>
        <v>0</v>
      </c>
      <c r="AR324" s="143" t="s">
        <v>269</v>
      </c>
      <c r="AT324" s="143" t="s">
        <v>304</v>
      </c>
      <c r="AU324" s="143" t="s">
        <v>88</v>
      </c>
      <c r="AY324" s="17" t="s">
        <v>176</v>
      </c>
      <c r="BE324" s="144">
        <f>IF(N324="základní",J324,0)</f>
        <v>0</v>
      </c>
      <c r="BF324" s="144">
        <f>IF(N324="snížená",J324,0)</f>
        <v>0</v>
      </c>
      <c r="BG324" s="144">
        <f>IF(N324="zákl. přenesená",J324,0)</f>
        <v>0</v>
      </c>
      <c r="BH324" s="144">
        <f>IF(N324="sníž. přenesená",J324,0)</f>
        <v>0</v>
      </c>
      <c r="BI324" s="144">
        <f>IF(N324="nulová",J324,0)</f>
        <v>0</v>
      </c>
      <c r="BJ324" s="17" t="s">
        <v>86</v>
      </c>
      <c r="BK324" s="144">
        <f>ROUND(I324*H324,2)</f>
        <v>0</v>
      </c>
      <c r="BL324" s="17" t="s">
        <v>183</v>
      </c>
      <c r="BM324" s="143" t="s">
        <v>450</v>
      </c>
    </row>
    <row r="325" spans="2:65" s="12" customFormat="1" ht="11.25">
      <c r="B325" s="145"/>
      <c r="D325" s="146" t="s">
        <v>185</v>
      </c>
      <c r="E325" s="147" t="s">
        <v>1</v>
      </c>
      <c r="F325" s="148" t="s">
        <v>451</v>
      </c>
      <c r="H325" s="149">
        <v>178.98240000000001</v>
      </c>
      <c r="I325" s="150"/>
      <c r="L325" s="145"/>
      <c r="M325" s="151"/>
      <c r="T325" s="152"/>
      <c r="AT325" s="147" t="s">
        <v>185</v>
      </c>
      <c r="AU325" s="147" t="s">
        <v>88</v>
      </c>
      <c r="AV325" s="12" t="s">
        <v>88</v>
      </c>
      <c r="AW325" s="12" t="s">
        <v>33</v>
      </c>
      <c r="AX325" s="12" t="s">
        <v>86</v>
      </c>
      <c r="AY325" s="147" t="s">
        <v>176</v>
      </c>
    </row>
    <row r="326" spans="2:65" s="1" customFormat="1" ht="37.9" customHeight="1">
      <c r="B326" s="32"/>
      <c r="C326" s="132" t="s">
        <v>452</v>
      </c>
      <c r="D326" s="132" t="s">
        <v>178</v>
      </c>
      <c r="E326" s="133" t="s">
        <v>453</v>
      </c>
      <c r="F326" s="134" t="s">
        <v>454</v>
      </c>
      <c r="G326" s="135" t="s">
        <v>298</v>
      </c>
      <c r="H326" s="136">
        <v>202</v>
      </c>
      <c r="I326" s="137"/>
      <c r="J326" s="138">
        <f>ROUND(I326*H326,2)</f>
        <v>0</v>
      </c>
      <c r="K326" s="134" t="s">
        <v>207</v>
      </c>
      <c r="L326" s="32"/>
      <c r="M326" s="139" t="s">
        <v>1</v>
      </c>
      <c r="N326" s="140" t="s">
        <v>43</v>
      </c>
      <c r="P326" s="141">
        <f>O326*H326</f>
        <v>0</v>
      </c>
      <c r="Q326" s="141">
        <v>0.20449000000000001</v>
      </c>
      <c r="R326" s="141">
        <f>Q326*H326</f>
        <v>41.306980000000003</v>
      </c>
      <c r="S326" s="141">
        <v>0</v>
      </c>
      <c r="T326" s="142">
        <f>S326*H326</f>
        <v>0</v>
      </c>
      <c r="AR326" s="143" t="s">
        <v>183</v>
      </c>
      <c r="AT326" s="143" t="s">
        <v>178</v>
      </c>
      <c r="AU326" s="143" t="s">
        <v>88</v>
      </c>
      <c r="AY326" s="17" t="s">
        <v>176</v>
      </c>
      <c r="BE326" s="144">
        <f>IF(N326="základní",J326,0)</f>
        <v>0</v>
      </c>
      <c r="BF326" s="144">
        <f>IF(N326="snížená",J326,0)</f>
        <v>0</v>
      </c>
      <c r="BG326" s="144">
        <f>IF(N326="zákl. přenesená",J326,0)</f>
        <v>0</v>
      </c>
      <c r="BH326" s="144">
        <f>IF(N326="sníž. přenesená",J326,0)</f>
        <v>0</v>
      </c>
      <c r="BI326" s="144">
        <f>IF(N326="nulová",J326,0)</f>
        <v>0</v>
      </c>
      <c r="BJ326" s="17" t="s">
        <v>86</v>
      </c>
      <c r="BK326" s="144">
        <f>ROUND(I326*H326,2)</f>
        <v>0</v>
      </c>
      <c r="BL326" s="17" t="s">
        <v>183</v>
      </c>
      <c r="BM326" s="143" t="s">
        <v>455</v>
      </c>
    </row>
    <row r="327" spans="2:65" s="12" customFormat="1" ht="11.25">
      <c r="B327" s="145"/>
      <c r="D327" s="146" t="s">
        <v>185</v>
      </c>
      <c r="E327" s="147" t="s">
        <v>1</v>
      </c>
      <c r="F327" s="148" t="s">
        <v>456</v>
      </c>
      <c r="H327" s="149">
        <v>202</v>
      </c>
      <c r="I327" s="150"/>
      <c r="L327" s="145"/>
      <c r="M327" s="151"/>
      <c r="T327" s="152"/>
      <c r="AT327" s="147" t="s">
        <v>185</v>
      </c>
      <c r="AU327" s="147" t="s">
        <v>88</v>
      </c>
      <c r="AV327" s="12" t="s">
        <v>88</v>
      </c>
      <c r="AW327" s="12" t="s">
        <v>33</v>
      </c>
      <c r="AX327" s="12" t="s">
        <v>86</v>
      </c>
      <c r="AY327" s="147" t="s">
        <v>176</v>
      </c>
    </row>
    <row r="328" spans="2:65" s="1" customFormat="1" ht="37.9" customHeight="1">
      <c r="B328" s="32"/>
      <c r="C328" s="132" t="s">
        <v>457</v>
      </c>
      <c r="D328" s="132" t="s">
        <v>178</v>
      </c>
      <c r="E328" s="133" t="s">
        <v>458</v>
      </c>
      <c r="F328" s="134" t="s">
        <v>459</v>
      </c>
      <c r="G328" s="135" t="s">
        <v>200</v>
      </c>
      <c r="H328" s="136">
        <v>213.2</v>
      </c>
      <c r="I328" s="137"/>
      <c r="J328" s="138">
        <f>ROUND(I328*H328,2)</f>
        <v>0</v>
      </c>
      <c r="K328" s="134" t="s">
        <v>207</v>
      </c>
      <c r="L328" s="32"/>
      <c r="M328" s="139" t="s">
        <v>1</v>
      </c>
      <c r="N328" s="140" t="s">
        <v>43</v>
      </c>
      <c r="P328" s="141">
        <f>O328*H328</f>
        <v>0</v>
      </c>
      <c r="Q328" s="141">
        <v>2.30267</v>
      </c>
      <c r="R328" s="141">
        <f>Q328*H328</f>
        <v>490.92924399999998</v>
      </c>
      <c r="S328" s="141">
        <v>0</v>
      </c>
      <c r="T328" s="142">
        <f>S328*H328</f>
        <v>0</v>
      </c>
      <c r="AR328" s="143" t="s">
        <v>183</v>
      </c>
      <c r="AT328" s="143" t="s">
        <v>178</v>
      </c>
      <c r="AU328" s="143" t="s">
        <v>88</v>
      </c>
      <c r="AY328" s="17" t="s">
        <v>176</v>
      </c>
      <c r="BE328" s="144">
        <f>IF(N328="základní",J328,0)</f>
        <v>0</v>
      </c>
      <c r="BF328" s="144">
        <f>IF(N328="snížená",J328,0)</f>
        <v>0</v>
      </c>
      <c r="BG328" s="144">
        <f>IF(N328="zákl. přenesená",J328,0)</f>
        <v>0</v>
      </c>
      <c r="BH328" s="144">
        <f>IF(N328="sníž. přenesená",J328,0)</f>
        <v>0</v>
      </c>
      <c r="BI328" s="144">
        <f>IF(N328="nulová",J328,0)</f>
        <v>0</v>
      </c>
      <c r="BJ328" s="17" t="s">
        <v>86</v>
      </c>
      <c r="BK328" s="144">
        <f>ROUND(I328*H328,2)</f>
        <v>0</v>
      </c>
      <c r="BL328" s="17" t="s">
        <v>183</v>
      </c>
      <c r="BM328" s="143" t="s">
        <v>460</v>
      </c>
    </row>
    <row r="329" spans="2:65" s="14" customFormat="1" ht="11.25">
      <c r="B329" s="160"/>
      <c r="D329" s="146" t="s">
        <v>185</v>
      </c>
      <c r="E329" s="161" t="s">
        <v>1</v>
      </c>
      <c r="F329" s="162" t="s">
        <v>461</v>
      </c>
      <c r="H329" s="161" t="s">
        <v>1</v>
      </c>
      <c r="I329" s="163"/>
      <c r="L329" s="160"/>
      <c r="M329" s="164"/>
      <c r="T329" s="165"/>
      <c r="AT329" s="161" t="s">
        <v>185</v>
      </c>
      <c r="AU329" s="161" t="s">
        <v>88</v>
      </c>
      <c r="AV329" s="14" t="s">
        <v>86</v>
      </c>
      <c r="AW329" s="14" t="s">
        <v>33</v>
      </c>
      <c r="AX329" s="14" t="s">
        <v>78</v>
      </c>
      <c r="AY329" s="161" t="s">
        <v>176</v>
      </c>
    </row>
    <row r="330" spans="2:65" s="12" customFormat="1" ht="11.25">
      <c r="B330" s="145"/>
      <c r="D330" s="146" t="s">
        <v>185</v>
      </c>
      <c r="E330" s="147" t="s">
        <v>1</v>
      </c>
      <c r="F330" s="148" t="s">
        <v>462</v>
      </c>
      <c r="H330" s="149">
        <v>22.2</v>
      </c>
      <c r="I330" s="150"/>
      <c r="L330" s="145"/>
      <c r="M330" s="151"/>
      <c r="T330" s="152"/>
      <c r="AT330" s="147" t="s">
        <v>185</v>
      </c>
      <c r="AU330" s="147" t="s">
        <v>88</v>
      </c>
      <c r="AV330" s="12" t="s">
        <v>88</v>
      </c>
      <c r="AW330" s="12" t="s">
        <v>33</v>
      </c>
      <c r="AX330" s="12" t="s">
        <v>78</v>
      </c>
      <c r="AY330" s="147" t="s">
        <v>176</v>
      </c>
    </row>
    <row r="331" spans="2:65" s="14" customFormat="1" ht="11.25">
      <c r="B331" s="160"/>
      <c r="D331" s="146" t="s">
        <v>185</v>
      </c>
      <c r="E331" s="161" t="s">
        <v>1</v>
      </c>
      <c r="F331" s="162" t="s">
        <v>463</v>
      </c>
      <c r="H331" s="161" t="s">
        <v>1</v>
      </c>
      <c r="I331" s="163"/>
      <c r="L331" s="160"/>
      <c r="M331" s="164"/>
      <c r="T331" s="165"/>
      <c r="AT331" s="161" t="s">
        <v>185</v>
      </c>
      <c r="AU331" s="161" t="s">
        <v>88</v>
      </c>
      <c r="AV331" s="14" t="s">
        <v>86</v>
      </c>
      <c r="AW331" s="14" t="s">
        <v>33</v>
      </c>
      <c r="AX331" s="14" t="s">
        <v>78</v>
      </c>
      <c r="AY331" s="161" t="s">
        <v>176</v>
      </c>
    </row>
    <row r="332" spans="2:65" s="12" customFormat="1" ht="11.25">
      <c r="B332" s="145"/>
      <c r="D332" s="146" t="s">
        <v>185</v>
      </c>
      <c r="E332" s="147" t="s">
        <v>1</v>
      </c>
      <c r="F332" s="148" t="s">
        <v>464</v>
      </c>
      <c r="H332" s="149">
        <v>191</v>
      </c>
      <c r="I332" s="150"/>
      <c r="L332" s="145"/>
      <c r="M332" s="151"/>
      <c r="T332" s="152"/>
      <c r="AT332" s="147" t="s">
        <v>185</v>
      </c>
      <c r="AU332" s="147" t="s">
        <v>88</v>
      </c>
      <c r="AV332" s="12" t="s">
        <v>88</v>
      </c>
      <c r="AW332" s="12" t="s">
        <v>33</v>
      </c>
      <c r="AX332" s="12" t="s">
        <v>78</v>
      </c>
      <c r="AY332" s="147" t="s">
        <v>176</v>
      </c>
    </row>
    <row r="333" spans="2:65" s="13" customFormat="1" ht="11.25">
      <c r="B333" s="153"/>
      <c r="D333" s="146" t="s">
        <v>185</v>
      </c>
      <c r="E333" s="154" t="s">
        <v>1</v>
      </c>
      <c r="F333" s="155" t="s">
        <v>187</v>
      </c>
      <c r="H333" s="156">
        <v>213.2</v>
      </c>
      <c r="I333" s="157"/>
      <c r="L333" s="153"/>
      <c r="M333" s="158"/>
      <c r="T333" s="159"/>
      <c r="AT333" s="154" t="s">
        <v>185</v>
      </c>
      <c r="AU333" s="154" t="s">
        <v>88</v>
      </c>
      <c r="AV333" s="13" t="s">
        <v>183</v>
      </c>
      <c r="AW333" s="13" t="s">
        <v>33</v>
      </c>
      <c r="AX333" s="13" t="s">
        <v>86</v>
      </c>
      <c r="AY333" s="154" t="s">
        <v>176</v>
      </c>
    </row>
    <row r="334" spans="2:65" s="1" customFormat="1" ht="33" customHeight="1">
      <c r="B334" s="32"/>
      <c r="C334" s="132" t="s">
        <v>465</v>
      </c>
      <c r="D334" s="132" t="s">
        <v>178</v>
      </c>
      <c r="E334" s="133" t="s">
        <v>466</v>
      </c>
      <c r="F334" s="134" t="s">
        <v>467</v>
      </c>
      <c r="G334" s="135" t="s">
        <v>298</v>
      </c>
      <c r="H334" s="136">
        <v>477</v>
      </c>
      <c r="I334" s="137"/>
      <c r="J334" s="138">
        <f>ROUND(I334*H334,2)</f>
        <v>0</v>
      </c>
      <c r="K334" s="134" t="s">
        <v>207</v>
      </c>
      <c r="L334" s="32"/>
      <c r="M334" s="139" t="s">
        <v>1</v>
      </c>
      <c r="N334" s="140" t="s">
        <v>43</v>
      </c>
      <c r="P334" s="141">
        <f>O334*H334</f>
        <v>0</v>
      </c>
      <c r="Q334" s="141">
        <v>5.6999999999999998E-4</v>
      </c>
      <c r="R334" s="141">
        <f>Q334*H334</f>
        <v>0.27188999999999997</v>
      </c>
      <c r="S334" s="141">
        <v>0</v>
      </c>
      <c r="T334" s="142">
        <f>S334*H334</f>
        <v>0</v>
      </c>
      <c r="AR334" s="143" t="s">
        <v>183</v>
      </c>
      <c r="AT334" s="143" t="s">
        <v>178</v>
      </c>
      <c r="AU334" s="143" t="s">
        <v>88</v>
      </c>
      <c r="AY334" s="17" t="s">
        <v>176</v>
      </c>
      <c r="BE334" s="144">
        <f>IF(N334="základní",J334,0)</f>
        <v>0</v>
      </c>
      <c r="BF334" s="144">
        <f>IF(N334="snížená",J334,0)</f>
        <v>0</v>
      </c>
      <c r="BG334" s="144">
        <f>IF(N334="zákl. přenesená",J334,0)</f>
        <v>0</v>
      </c>
      <c r="BH334" s="144">
        <f>IF(N334="sníž. přenesená",J334,0)</f>
        <v>0</v>
      </c>
      <c r="BI334" s="144">
        <f>IF(N334="nulová",J334,0)</f>
        <v>0</v>
      </c>
      <c r="BJ334" s="17" t="s">
        <v>86</v>
      </c>
      <c r="BK334" s="144">
        <f>ROUND(I334*H334,2)</f>
        <v>0</v>
      </c>
      <c r="BL334" s="17" t="s">
        <v>183</v>
      </c>
      <c r="BM334" s="143" t="s">
        <v>468</v>
      </c>
    </row>
    <row r="335" spans="2:65" s="14" customFormat="1" ht="11.25">
      <c r="B335" s="160"/>
      <c r="D335" s="146" t="s">
        <v>185</v>
      </c>
      <c r="E335" s="161" t="s">
        <v>1</v>
      </c>
      <c r="F335" s="162" t="s">
        <v>469</v>
      </c>
      <c r="H335" s="161" t="s">
        <v>1</v>
      </c>
      <c r="I335" s="163"/>
      <c r="L335" s="160"/>
      <c r="M335" s="164"/>
      <c r="T335" s="165"/>
      <c r="AT335" s="161" t="s">
        <v>185</v>
      </c>
      <c r="AU335" s="161" t="s">
        <v>88</v>
      </c>
      <c r="AV335" s="14" t="s">
        <v>86</v>
      </c>
      <c r="AW335" s="14" t="s">
        <v>33</v>
      </c>
      <c r="AX335" s="14" t="s">
        <v>78</v>
      </c>
      <c r="AY335" s="161" t="s">
        <v>176</v>
      </c>
    </row>
    <row r="336" spans="2:65" s="12" customFormat="1" ht="11.25">
      <c r="B336" s="145"/>
      <c r="D336" s="146" t="s">
        <v>185</v>
      </c>
      <c r="E336" s="147" t="s">
        <v>1</v>
      </c>
      <c r="F336" s="148" t="s">
        <v>470</v>
      </c>
      <c r="H336" s="149">
        <v>60</v>
      </c>
      <c r="I336" s="150"/>
      <c r="L336" s="145"/>
      <c r="M336" s="151"/>
      <c r="T336" s="152"/>
      <c r="AT336" s="147" t="s">
        <v>185</v>
      </c>
      <c r="AU336" s="147" t="s">
        <v>88</v>
      </c>
      <c r="AV336" s="12" t="s">
        <v>88</v>
      </c>
      <c r="AW336" s="12" t="s">
        <v>33</v>
      </c>
      <c r="AX336" s="12" t="s">
        <v>78</v>
      </c>
      <c r="AY336" s="147" t="s">
        <v>176</v>
      </c>
    </row>
    <row r="337" spans="2:65" s="12" customFormat="1" ht="11.25">
      <c r="B337" s="145"/>
      <c r="D337" s="146" t="s">
        <v>185</v>
      </c>
      <c r="E337" s="147" t="s">
        <v>1</v>
      </c>
      <c r="F337" s="148" t="s">
        <v>471</v>
      </c>
      <c r="H337" s="149">
        <v>189</v>
      </c>
      <c r="I337" s="150"/>
      <c r="L337" s="145"/>
      <c r="M337" s="151"/>
      <c r="T337" s="152"/>
      <c r="AT337" s="147" t="s">
        <v>185</v>
      </c>
      <c r="AU337" s="147" t="s">
        <v>88</v>
      </c>
      <c r="AV337" s="12" t="s">
        <v>88</v>
      </c>
      <c r="AW337" s="12" t="s">
        <v>33</v>
      </c>
      <c r="AX337" s="12" t="s">
        <v>78</v>
      </c>
      <c r="AY337" s="147" t="s">
        <v>176</v>
      </c>
    </row>
    <row r="338" spans="2:65" s="14" customFormat="1" ht="11.25">
      <c r="B338" s="160"/>
      <c r="D338" s="146" t="s">
        <v>185</v>
      </c>
      <c r="E338" s="161" t="s">
        <v>1</v>
      </c>
      <c r="F338" s="162" t="s">
        <v>472</v>
      </c>
      <c r="H338" s="161" t="s">
        <v>1</v>
      </c>
      <c r="I338" s="163"/>
      <c r="L338" s="160"/>
      <c r="M338" s="164"/>
      <c r="T338" s="165"/>
      <c r="AT338" s="161" t="s">
        <v>185</v>
      </c>
      <c r="AU338" s="161" t="s">
        <v>88</v>
      </c>
      <c r="AV338" s="14" t="s">
        <v>86</v>
      </c>
      <c r="AW338" s="14" t="s">
        <v>33</v>
      </c>
      <c r="AX338" s="14" t="s">
        <v>78</v>
      </c>
      <c r="AY338" s="161" t="s">
        <v>176</v>
      </c>
    </row>
    <row r="339" spans="2:65" s="12" customFormat="1" ht="11.25">
      <c r="B339" s="145"/>
      <c r="D339" s="146" t="s">
        <v>185</v>
      </c>
      <c r="E339" s="147" t="s">
        <v>1</v>
      </c>
      <c r="F339" s="148" t="s">
        <v>473</v>
      </c>
      <c r="H339" s="149">
        <v>21</v>
      </c>
      <c r="I339" s="150"/>
      <c r="L339" s="145"/>
      <c r="M339" s="151"/>
      <c r="T339" s="152"/>
      <c r="AT339" s="147" t="s">
        <v>185</v>
      </c>
      <c r="AU339" s="147" t="s">
        <v>88</v>
      </c>
      <c r="AV339" s="12" t="s">
        <v>88</v>
      </c>
      <c r="AW339" s="12" t="s">
        <v>33</v>
      </c>
      <c r="AX339" s="12" t="s">
        <v>78</v>
      </c>
      <c r="AY339" s="147" t="s">
        <v>176</v>
      </c>
    </row>
    <row r="340" spans="2:65" s="12" customFormat="1" ht="11.25">
      <c r="B340" s="145"/>
      <c r="D340" s="146" t="s">
        <v>185</v>
      </c>
      <c r="E340" s="147" t="s">
        <v>1</v>
      </c>
      <c r="F340" s="148" t="s">
        <v>474</v>
      </c>
      <c r="H340" s="149">
        <v>27</v>
      </c>
      <c r="I340" s="150"/>
      <c r="L340" s="145"/>
      <c r="M340" s="151"/>
      <c r="T340" s="152"/>
      <c r="AT340" s="147" t="s">
        <v>185</v>
      </c>
      <c r="AU340" s="147" t="s">
        <v>88</v>
      </c>
      <c r="AV340" s="12" t="s">
        <v>88</v>
      </c>
      <c r="AW340" s="12" t="s">
        <v>33</v>
      </c>
      <c r="AX340" s="12" t="s">
        <v>78</v>
      </c>
      <c r="AY340" s="147" t="s">
        <v>176</v>
      </c>
    </row>
    <row r="341" spans="2:65" s="15" customFormat="1" ht="11.25">
      <c r="B341" s="166"/>
      <c r="D341" s="146" t="s">
        <v>185</v>
      </c>
      <c r="E341" s="167" t="s">
        <v>1</v>
      </c>
      <c r="F341" s="168" t="s">
        <v>228</v>
      </c>
      <c r="H341" s="169">
        <v>297</v>
      </c>
      <c r="I341" s="170"/>
      <c r="L341" s="166"/>
      <c r="M341" s="171"/>
      <c r="T341" s="172"/>
      <c r="AT341" s="167" t="s">
        <v>185</v>
      </c>
      <c r="AU341" s="167" t="s">
        <v>88</v>
      </c>
      <c r="AV341" s="15" t="s">
        <v>193</v>
      </c>
      <c r="AW341" s="15" t="s">
        <v>33</v>
      </c>
      <c r="AX341" s="15" t="s">
        <v>78</v>
      </c>
      <c r="AY341" s="167" t="s">
        <v>176</v>
      </c>
    </row>
    <row r="342" spans="2:65" s="14" customFormat="1" ht="11.25">
      <c r="B342" s="160"/>
      <c r="D342" s="146" t="s">
        <v>185</v>
      </c>
      <c r="E342" s="161" t="s">
        <v>1</v>
      </c>
      <c r="F342" s="162" t="s">
        <v>475</v>
      </c>
      <c r="H342" s="161" t="s">
        <v>1</v>
      </c>
      <c r="I342" s="163"/>
      <c r="L342" s="160"/>
      <c r="M342" s="164"/>
      <c r="T342" s="165"/>
      <c r="AT342" s="161" t="s">
        <v>185</v>
      </c>
      <c r="AU342" s="161" t="s">
        <v>88</v>
      </c>
      <c r="AV342" s="14" t="s">
        <v>86</v>
      </c>
      <c r="AW342" s="14" t="s">
        <v>33</v>
      </c>
      <c r="AX342" s="14" t="s">
        <v>78</v>
      </c>
      <c r="AY342" s="161" t="s">
        <v>176</v>
      </c>
    </row>
    <row r="343" spans="2:65" s="12" customFormat="1" ht="11.25">
      <c r="B343" s="145"/>
      <c r="D343" s="146" t="s">
        <v>185</v>
      </c>
      <c r="E343" s="147" t="s">
        <v>1</v>
      </c>
      <c r="F343" s="148" t="s">
        <v>344</v>
      </c>
      <c r="H343" s="149">
        <v>180</v>
      </c>
      <c r="I343" s="150"/>
      <c r="L343" s="145"/>
      <c r="M343" s="151"/>
      <c r="T343" s="152"/>
      <c r="AT343" s="147" t="s">
        <v>185</v>
      </c>
      <c r="AU343" s="147" t="s">
        <v>88</v>
      </c>
      <c r="AV343" s="12" t="s">
        <v>88</v>
      </c>
      <c r="AW343" s="12" t="s">
        <v>33</v>
      </c>
      <c r="AX343" s="12" t="s">
        <v>78</v>
      </c>
      <c r="AY343" s="147" t="s">
        <v>176</v>
      </c>
    </row>
    <row r="344" spans="2:65" s="13" customFormat="1" ht="11.25">
      <c r="B344" s="153"/>
      <c r="D344" s="146" t="s">
        <v>185</v>
      </c>
      <c r="E344" s="154" t="s">
        <v>1</v>
      </c>
      <c r="F344" s="155" t="s">
        <v>187</v>
      </c>
      <c r="H344" s="156">
        <v>477</v>
      </c>
      <c r="I344" s="157"/>
      <c r="L344" s="153"/>
      <c r="M344" s="158"/>
      <c r="T344" s="159"/>
      <c r="AT344" s="154" t="s">
        <v>185</v>
      </c>
      <c r="AU344" s="154" t="s">
        <v>88</v>
      </c>
      <c r="AV344" s="13" t="s">
        <v>183</v>
      </c>
      <c r="AW344" s="13" t="s">
        <v>33</v>
      </c>
      <c r="AX344" s="13" t="s">
        <v>86</v>
      </c>
      <c r="AY344" s="154" t="s">
        <v>176</v>
      </c>
    </row>
    <row r="345" spans="2:65" s="1" customFormat="1" ht="24.2" customHeight="1">
      <c r="B345" s="32"/>
      <c r="C345" s="132" t="s">
        <v>476</v>
      </c>
      <c r="D345" s="132" t="s">
        <v>178</v>
      </c>
      <c r="E345" s="133" t="s">
        <v>477</v>
      </c>
      <c r="F345" s="134" t="s">
        <v>478</v>
      </c>
      <c r="G345" s="135" t="s">
        <v>298</v>
      </c>
      <c r="H345" s="136">
        <v>477</v>
      </c>
      <c r="I345" s="137"/>
      <c r="J345" s="138">
        <f>ROUND(I345*H345,2)</f>
        <v>0</v>
      </c>
      <c r="K345" s="134" t="s">
        <v>207</v>
      </c>
      <c r="L345" s="32"/>
      <c r="M345" s="139" t="s">
        <v>1</v>
      </c>
      <c r="N345" s="140" t="s">
        <v>43</v>
      </c>
      <c r="P345" s="141">
        <f>O345*H345</f>
        <v>0</v>
      </c>
      <c r="Q345" s="141">
        <v>0</v>
      </c>
      <c r="R345" s="141">
        <f>Q345*H345</f>
        <v>0</v>
      </c>
      <c r="S345" s="141">
        <v>0</v>
      </c>
      <c r="T345" s="142">
        <f>S345*H345</f>
        <v>0</v>
      </c>
      <c r="AR345" s="143" t="s">
        <v>183</v>
      </c>
      <c r="AT345" s="143" t="s">
        <v>178</v>
      </c>
      <c r="AU345" s="143" t="s">
        <v>88</v>
      </c>
      <c r="AY345" s="17" t="s">
        <v>176</v>
      </c>
      <c r="BE345" s="144">
        <f>IF(N345="základní",J345,0)</f>
        <v>0</v>
      </c>
      <c r="BF345" s="144">
        <f>IF(N345="snížená",J345,0)</f>
        <v>0</v>
      </c>
      <c r="BG345" s="144">
        <f>IF(N345="zákl. přenesená",J345,0)</f>
        <v>0</v>
      </c>
      <c r="BH345" s="144">
        <f>IF(N345="sníž. přenesená",J345,0)</f>
        <v>0</v>
      </c>
      <c r="BI345" s="144">
        <f>IF(N345="nulová",J345,0)</f>
        <v>0</v>
      </c>
      <c r="BJ345" s="17" t="s">
        <v>86</v>
      </c>
      <c r="BK345" s="144">
        <f>ROUND(I345*H345,2)</f>
        <v>0</v>
      </c>
      <c r="BL345" s="17" t="s">
        <v>183</v>
      </c>
      <c r="BM345" s="143" t="s">
        <v>479</v>
      </c>
    </row>
    <row r="346" spans="2:65" s="1" customFormat="1" ht="37.9" customHeight="1">
      <c r="B346" s="32"/>
      <c r="C346" s="132" t="s">
        <v>480</v>
      </c>
      <c r="D346" s="132" t="s">
        <v>178</v>
      </c>
      <c r="E346" s="133" t="s">
        <v>481</v>
      </c>
      <c r="F346" s="134" t="s">
        <v>482</v>
      </c>
      <c r="G346" s="135" t="s">
        <v>298</v>
      </c>
      <c r="H346" s="136">
        <v>477</v>
      </c>
      <c r="I346" s="137"/>
      <c r="J346" s="138">
        <f>ROUND(I346*H346,2)</f>
        <v>0</v>
      </c>
      <c r="K346" s="134" t="s">
        <v>207</v>
      </c>
      <c r="L346" s="32"/>
      <c r="M346" s="139" t="s">
        <v>1</v>
      </c>
      <c r="N346" s="140" t="s">
        <v>43</v>
      </c>
      <c r="P346" s="141">
        <f>O346*H346</f>
        <v>0</v>
      </c>
      <c r="Q346" s="141">
        <v>0</v>
      </c>
      <c r="R346" s="141">
        <f>Q346*H346</f>
        <v>0</v>
      </c>
      <c r="S346" s="141">
        <v>0</v>
      </c>
      <c r="T346" s="142">
        <f>S346*H346</f>
        <v>0</v>
      </c>
      <c r="AR346" s="143" t="s">
        <v>183</v>
      </c>
      <c r="AT346" s="143" t="s">
        <v>178</v>
      </c>
      <c r="AU346" s="143" t="s">
        <v>88</v>
      </c>
      <c r="AY346" s="17" t="s">
        <v>176</v>
      </c>
      <c r="BE346" s="144">
        <f>IF(N346="základní",J346,0)</f>
        <v>0</v>
      </c>
      <c r="BF346" s="144">
        <f>IF(N346="snížená",J346,0)</f>
        <v>0</v>
      </c>
      <c r="BG346" s="144">
        <f>IF(N346="zákl. přenesená",J346,0)</f>
        <v>0</v>
      </c>
      <c r="BH346" s="144">
        <f>IF(N346="sníž. přenesená",J346,0)</f>
        <v>0</v>
      </c>
      <c r="BI346" s="144">
        <f>IF(N346="nulová",J346,0)</f>
        <v>0</v>
      </c>
      <c r="BJ346" s="17" t="s">
        <v>86</v>
      </c>
      <c r="BK346" s="144">
        <f>ROUND(I346*H346,2)</f>
        <v>0</v>
      </c>
      <c r="BL346" s="17" t="s">
        <v>183</v>
      </c>
      <c r="BM346" s="143" t="s">
        <v>483</v>
      </c>
    </row>
    <row r="347" spans="2:65" s="1" customFormat="1" ht="16.5" customHeight="1">
      <c r="B347" s="32"/>
      <c r="C347" s="176" t="s">
        <v>484</v>
      </c>
      <c r="D347" s="176" t="s">
        <v>304</v>
      </c>
      <c r="E347" s="177" t="s">
        <v>485</v>
      </c>
      <c r="F347" s="178" t="s">
        <v>486</v>
      </c>
      <c r="G347" s="179" t="s">
        <v>200</v>
      </c>
      <c r="H347" s="180">
        <v>47.7</v>
      </c>
      <c r="I347" s="181"/>
      <c r="J347" s="182">
        <f>ROUND(I347*H347,2)</f>
        <v>0</v>
      </c>
      <c r="K347" s="178" t="s">
        <v>207</v>
      </c>
      <c r="L347" s="183"/>
      <c r="M347" s="184" t="s">
        <v>1</v>
      </c>
      <c r="N347" s="185" t="s">
        <v>43</v>
      </c>
      <c r="P347" s="141">
        <f>O347*H347</f>
        <v>0</v>
      </c>
      <c r="Q347" s="141">
        <v>2.4289999999999998</v>
      </c>
      <c r="R347" s="141">
        <f>Q347*H347</f>
        <v>115.8633</v>
      </c>
      <c r="S347" s="141">
        <v>0</v>
      </c>
      <c r="T347" s="142">
        <f>S347*H347</f>
        <v>0</v>
      </c>
      <c r="AR347" s="143" t="s">
        <v>269</v>
      </c>
      <c r="AT347" s="143" t="s">
        <v>304</v>
      </c>
      <c r="AU347" s="143" t="s">
        <v>88</v>
      </c>
      <c r="AY347" s="17" t="s">
        <v>176</v>
      </c>
      <c r="BE347" s="144">
        <f>IF(N347="základní",J347,0)</f>
        <v>0</v>
      </c>
      <c r="BF347" s="144">
        <f>IF(N347="snížená",J347,0)</f>
        <v>0</v>
      </c>
      <c r="BG347" s="144">
        <f>IF(N347="zákl. přenesená",J347,0)</f>
        <v>0</v>
      </c>
      <c r="BH347" s="144">
        <f>IF(N347="sníž. přenesená",J347,0)</f>
        <v>0</v>
      </c>
      <c r="BI347" s="144">
        <f>IF(N347="nulová",J347,0)</f>
        <v>0</v>
      </c>
      <c r="BJ347" s="17" t="s">
        <v>86</v>
      </c>
      <c r="BK347" s="144">
        <f>ROUND(I347*H347,2)</f>
        <v>0</v>
      </c>
      <c r="BL347" s="17" t="s">
        <v>183</v>
      </c>
      <c r="BM347" s="143" t="s">
        <v>487</v>
      </c>
    </row>
    <row r="348" spans="2:65" s="12" customFormat="1" ht="11.25">
      <c r="B348" s="145"/>
      <c r="D348" s="146" t="s">
        <v>185</v>
      </c>
      <c r="F348" s="148" t="s">
        <v>488</v>
      </c>
      <c r="H348" s="149">
        <v>47.7</v>
      </c>
      <c r="I348" s="150"/>
      <c r="L348" s="145"/>
      <c r="M348" s="151"/>
      <c r="T348" s="152"/>
      <c r="AT348" s="147" t="s">
        <v>185</v>
      </c>
      <c r="AU348" s="147" t="s">
        <v>88</v>
      </c>
      <c r="AV348" s="12" t="s">
        <v>88</v>
      </c>
      <c r="AW348" s="12" t="s">
        <v>4</v>
      </c>
      <c r="AX348" s="12" t="s">
        <v>86</v>
      </c>
      <c r="AY348" s="147" t="s">
        <v>176</v>
      </c>
    </row>
    <row r="349" spans="2:65" s="1" customFormat="1" ht="24.2" customHeight="1">
      <c r="B349" s="32"/>
      <c r="C349" s="132" t="s">
        <v>489</v>
      </c>
      <c r="D349" s="132" t="s">
        <v>178</v>
      </c>
      <c r="E349" s="133" t="s">
        <v>490</v>
      </c>
      <c r="F349" s="134" t="s">
        <v>491</v>
      </c>
      <c r="G349" s="135" t="s">
        <v>307</v>
      </c>
      <c r="H349" s="136">
        <v>2.8620000000000001</v>
      </c>
      <c r="I349" s="137"/>
      <c r="J349" s="138">
        <f>ROUND(I349*H349,2)</f>
        <v>0</v>
      </c>
      <c r="K349" s="134" t="s">
        <v>207</v>
      </c>
      <c r="L349" s="32"/>
      <c r="M349" s="139" t="s">
        <v>1</v>
      </c>
      <c r="N349" s="140" t="s">
        <v>43</v>
      </c>
      <c r="P349" s="141">
        <f>O349*H349</f>
        <v>0</v>
      </c>
      <c r="Q349" s="141">
        <v>1.11381</v>
      </c>
      <c r="R349" s="141">
        <f>Q349*H349</f>
        <v>3.1877242200000002</v>
      </c>
      <c r="S349" s="141">
        <v>0</v>
      </c>
      <c r="T349" s="142">
        <f>S349*H349</f>
        <v>0</v>
      </c>
      <c r="AR349" s="143" t="s">
        <v>183</v>
      </c>
      <c r="AT349" s="143" t="s">
        <v>178</v>
      </c>
      <c r="AU349" s="143" t="s">
        <v>88</v>
      </c>
      <c r="AY349" s="17" t="s">
        <v>176</v>
      </c>
      <c r="BE349" s="144">
        <f>IF(N349="základní",J349,0)</f>
        <v>0</v>
      </c>
      <c r="BF349" s="144">
        <f>IF(N349="snížená",J349,0)</f>
        <v>0</v>
      </c>
      <c r="BG349" s="144">
        <f>IF(N349="zákl. přenesená",J349,0)</f>
        <v>0</v>
      </c>
      <c r="BH349" s="144">
        <f>IF(N349="sníž. přenesená",J349,0)</f>
        <v>0</v>
      </c>
      <c r="BI349" s="144">
        <f>IF(N349="nulová",J349,0)</f>
        <v>0</v>
      </c>
      <c r="BJ349" s="17" t="s">
        <v>86</v>
      </c>
      <c r="BK349" s="144">
        <f>ROUND(I349*H349,2)</f>
        <v>0</v>
      </c>
      <c r="BL349" s="17" t="s">
        <v>183</v>
      </c>
      <c r="BM349" s="143" t="s">
        <v>492</v>
      </c>
    </row>
    <row r="350" spans="2:65" s="12" customFormat="1" ht="11.25">
      <c r="B350" s="145"/>
      <c r="D350" s="146" t="s">
        <v>185</v>
      </c>
      <c r="E350" s="147" t="s">
        <v>1</v>
      </c>
      <c r="F350" s="148" t="s">
        <v>493</v>
      </c>
      <c r="H350" s="149">
        <v>2.8620000000000001</v>
      </c>
      <c r="I350" s="150"/>
      <c r="L350" s="145"/>
      <c r="M350" s="151"/>
      <c r="T350" s="152"/>
      <c r="AT350" s="147" t="s">
        <v>185</v>
      </c>
      <c r="AU350" s="147" t="s">
        <v>88</v>
      </c>
      <c r="AV350" s="12" t="s">
        <v>88</v>
      </c>
      <c r="AW350" s="12" t="s">
        <v>33</v>
      </c>
      <c r="AX350" s="12" t="s">
        <v>86</v>
      </c>
      <c r="AY350" s="147" t="s">
        <v>176</v>
      </c>
    </row>
    <row r="351" spans="2:65" s="1" customFormat="1" ht="24.2" customHeight="1">
      <c r="B351" s="32"/>
      <c r="C351" s="132" t="s">
        <v>494</v>
      </c>
      <c r="D351" s="132" t="s">
        <v>178</v>
      </c>
      <c r="E351" s="133" t="s">
        <v>495</v>
      </c>
      <c r="F351" s="134" t="s">
        <v>496</v>
      </c>
      <c r="G351" s="135" t="s">
        <v>200</v>
      </c>
      <c r="H351" s="136">
        <v>286.5</v>
      </c>
      <c r="I351" s="137"/>
      <c r="J351" s="138">
        <f>ROUND(I351*H351,2)</f>
        <v>0</v>
      </c>
      <c r="K351" s="134" t="s">
        <v>207</v>
      </c>
      <c r="L351" s="32"/>
      <c r="M351" s="139" t="s">
        <v>1</v>
      </c>
      <c r="N351" s="140" t="s">
        <v>43</v>
      </c>
      <c r="P351" s="141">
        <f>O351*H351</f>
        <v>0</v>
      </c>
      <c r="Q351" s="141">
        <v>2.16</v>
      </c>
      <c r="R351" s="141">
        <f>Q351*H351</f>
        <v>618.84</v>
      </c>
      <c r="S351" s="141">
        <v>0</v>
      </c>
      <c r="T351" s="142">
        <f>S351*H351</f>
        <v>0</v>
      </c>
      <c r="AR351" s="143" t="s">
        <v>183</v>
      </c>
      <c r="AT351" s="143" t="s">
        <v>178</v>
      </c>
      <c r="AU351" s="143" t="s">
        <v>88</v>
      </c>
      <c r="AY351" s="17" t="s">
        <v>176</v>
      </c>
      <c r="BE351" s="144">
        <f>IF(N351="základní",J351,0)</f>
        <v>0</v>
      </c>
      <c r="BF351" s="144">
        <f>IF(N351="snížená",J351,0)</f>
        <v>0</v>
      </c>
      <c r="BG351" s="144">
        <f>IF(N351="zákl. přenesená",J351,0)</f>
        <v>0</v>
      </c>
      <c r="BH351" s="144">
        <f>IF(N351="sníž. přenesená",J351,0)</f>
        <v>0</v>
      </c>
      <c r="BI351" s="144">
        <f>IF(N351="nulová",J351,0)</f>
        <v>0</v>
      </c>
      <c r="BJ351" s="17" t="s">
        <v>86</v>
      </c>
      <c r="BK351" s="144">
        <f>ROUND(I351*H351,2)</f>
        <v>0</v>
      </c>
      <c r="BL351" s="17" t="s">
        <v>183</v>
      </c>
      <c r="BM351" s="143" t="s">
        <v>497</v>
      </c>
    </row>
    <row r="352" spans="2:65" s="14" customFormat="1" ht="11.25">
      <c r="B352" s="160"/>
      <c r="D352" s="146" t="s">
        <v>185</v>
      </c>
      <c r="E352" s="161" t="s">
        <v>1</v>
      </c>
      <c r="F352" s="162" t="s">
        <v>498</v>
      </c>
      <c r="H352" s="161" t="s">
        <v>1</v>
      </c>
      <c r="I352" s="163"/>
      <c r="L352" s="160"/>
      <c r="M352" s="164"/>
      <c r="T352" s="165"/>
      <c r="AT352" s="161" t="s">
        <v>185</v>
      </c>
      <c r="AU352" s="161" t="s">
        <v>88</v>
      </c>
      <c r="AV352" s="14" t="s">
        <v>86</v>
      </c>
      <c r="AW352" s="14" t="s">
        <v>33</v>
      </c>
      <c r="AX352" s="14" t="s">
        <v>78</v>
      </c>
      <c r="AY352" s="161" t="s">
        <v>176</v>
      </c>
    </row>
    <row r="353" spans="2:65" s="12" customFormat="1" ht="11.25">
      <c r="B353" s="145"/>
      <c r="D353" s="146" t="s">
        <v>185</v>
      </c>
      <c r="E353" s="147" t="s">
        <v>1</v>
      </c>
      <c r="F353" s="148" t="s">
        <v>499</v>
      </c>
      <c r="H353" s="149">
        <v>286.5</v>
      </c>
      <c r="I353" s="150"/>
      <c r="L353" s="145"/>
      <c r="M353" s="151"/>
      <c r="T353" s="152"/>
      <c r="AT353" s="147" t="s">
        <v>185</v>
      </c>
      <c r="AU353" s="147" t="s">
        <v>88</v>
      </c>
      <c r="AV353" s="12" t="s">
        <v>88</v>
      </c>
      <c r="AW353" s="12" t="s">
        <v>33</v>
      </c>
      <c r="AX353" s="12" t="s">
        <v>78</v>
      </c>
      <c r="AY353" s="147" t="s">
        <v>176</v>
      </c>
    </row>
    <row r="354" spans="2:65" s="13" customFormat="1" ht="11.25">
      <c r="B354" s="153"/>
      <c r="D354" s="146" t="s">
        <v>185</v>
      </c>
      <c r="E354" s="154" t="s">
        <v>1</v>
      </c>
      <c r="F354" s="155" t="s">
        <v>187</v>
      </c>
      <c r="H354" s="156">
        <v>286.5</v>
      </c>
      <c r="I354" s="157"/>
      <c r="L354" s="153"/>
      <c r="M354" s="158"/>
      <c r="T354" s="159"/>
      <c r="AT354" s="154" t="s">
        <v>185</v>
      </c>
      <c r="AU354" s="154" t="s">
        <v>88</v>
      </c>
      <c r="AV354" s="13" t="s">
        <v>183</v>
      </c>
      <c r="AW354" s="13" t="s">
        <v>33</v>
      </c>
      <c r="AX354" s="13" t="s">
        <v>86</v>
      </c>
      <c r="AY354" s="154" t="s">
        <v>176</v>
      </c>
    </row>
    <row r="355" spans="2:65" s="1" customFormat="1" ht="24.2" customHeight="1">
      <c r="B355" s="32"/>
      <c r="C355" s="132" t="s">
        <v>500</v>
      </c>
      <c r="D355" s="132" t="s">
        <v>178</v>
      </c>
      <c r="E355" s="133" t="s">
        <v>501</v>
      </c>
      <c r="F355" s="134" t="s">
        <v>502</v>
      </c>
      <c r="G355" s="135" t="s">
        <v>200</v>
      </c>
      <c r="H355" s="136">
        <v>286.5</v>
      </c>
      <c r="I355" s="137"/>
      <c r="J355" s="138">
        <f>ROUND(I355*H355,2)</f>
        <v>0</v>
      </c>
      <c r="K355" s="134" t="s">
        <v>207</v>
      </c>
      <c r="L355" s="32"/>
      <c r="M355" s="139" t="s">
        <v>1</v>
      </c>
      <c r="N355" s="140" t="s">
        <v>43</v>
      </c>
      <c r="P355" s="141">
        <f>O355*H355</f>
        <v>0</v>
      </c>
      <c r="Q355" s="141">
        <v>2.16</v>
      </c>
      <c r="R355" s="141">
        <f>Q355*H355</f>
        <v>618.84</v>
      </c>
      <c r="S355" s="141">
        <v>0</v>
      </c>
      <c r="T355" s="142">
        <f>S355*H355</f>
        <v>0</v>
      </c>
      <c r="AR355" s="143" t="s">
        <v>183</v>
      </c>
      <c r="AT355" s="143" t="s">
        <v>178</v>
      </c>
      <c r="AU355" s="143" t="s">
        <v>88</v>
      </c>
      <c r="AY355" s="17" t="s">
        <v>176</v>
      </c>
      <c r="BE355" s="144">
        <f>IF(N355="základní",J355,0)</f>
        <v>0</v>
      </c>
      <c r="BF355" s="144">
        <f>IF(N355="snížená",J355,0)</f>
        <v>0</v>
      </c>
      <c r="BG355" s="144">
        <f>IF(N355="zákl. přenesená",J355,0)</f>
        <v>0</v>
      </c>
      <c r="BH355" s="144">
        <f>IF(N355="sníž. přenesená",J355,0)</f>
        <v>0</v>
      </c>
      <c r="BI355" s="144">
        <f>IF(N355="nulová",J355,0)</f>
        <v>0</v>
      </c>
      <c r="BJ355" s="17" t="s">
        <v>86</v>
      </c>
      <c r="BK355" s="144">
        <f>ROUND(I355*H355,2)</f>
        <v>0</v>
      </c>
      <c r="BL355" s="17" t="s">
        <v>183</v>
      </c>
      <c r="BM355" s="143" t="s">
        <v>503</v>
      </c>
    </row>
    <row r="356" spans="2:65" s="1" customFormat="1" ht="24.2" customHeight="1">
      <c r="B356" s="32"/>
      <c r="C356" s="132" t="s">
        <v>504</v>
      </c>
      <c r="D356" s="132" t="s">
        <v>178</v>
      </c>
      <c r="E356" s="133" t="s">
        <v>505</v>
      </c>
      <c r="F356" s="134" t="s">
        <v>506</v>
      </c>
      <c r="G356" s="135" t="s">
        <v>200</v>
      </c>
      <c r="H356" s="136">
        <v>45</v>
      </c>
      <c r="I356" s="137"/>
      <c r="J356" s="138">
        <f>ROUND(I356*H356,2)</f>
        <v>0</v>
      </c>
      <c r="K356" s="134" t="s">
        <v>207</v>
      </c>
      <c r="L356" s="32"/>
      <c r="M356" s="139" t="s">
        <v>1</v>
      </c>
      <c r="N356" s="140" t="s">
        <v>43</v>
      </c>
      <c r="P356" s="141">
        <f>O356*H356</f>
        <v>0</v>
      </c>
      <c r="Q356" s="141">
        <v>1.98</v>
      </c>
      <c r="R356" s="141">
        <f>Q356*H356</f>
        <v>89.1</v>
      </c>
      <c r="S356" s="141">
        <v>0</v>
      </c>
      <c r="T356" s="142">
        <f>S356*H356</f>
        <v>0</v>
      </c>
      <c r="AR356" s="143" t="s">
        <v>183</v>
      </c>
      <c r="AT356" s="143" t="s">
        <v>178</v>
      </c>
      <c r="AU356" s="143" t="s">
        <v>88</v>
      </c>
      <c r="AY356" s="17" t="s">
        <v>176</v>
      </c>
      <c r="BE356" s="144">
        <f>IF(N356="základní",J356,0)</f>
        <v>0</v>
      </c>
      <c r="BF356" s="144">
        <f>IF(N356="snížená",J356,0)</f>
        <v>0</v>
      </c>
      <c r="BG356" s="144">
        <f>IF(N356="zákl. přenesená",J356,0)</f>
        <v>0</v>
      </c>
      <c r="BH356" s="144">
        <f>IF(N356="sníž. přenesená",J356,0)</f>
        <v>0</v>
      </c>
      <c r="BI356" s="144">
        <f>IF(N356="nulová",J356,0)</f>
        <v>0</v>
      </c>
      <c r="BJ356" s="17" t="s">
        <v>86</v>
      </c>
      <c r="BK356" s="144">
        <f>ROUND(I356*H356,2)</f>
        <v>0</v>
      </c>
      <c r="BL356" s="17" t="s">
        <v>183</v>
      </c>
      <c r="BM356" s="143" t="s">
        <v>507</v>
      </c>
    </row>
    <row r="357" spans="2:65" s="14" customFormat="1" ht="11.25">
      <c r="B357" s="160"/>
      <c r="D357" s="146" t="s">
        <v>185</v>
      </c>
      <c r="E357" s="161" t="s">
        <v>1</v>
      </c>
      <c r="F357" s="162" t="s">
        <v>508</v>
      </c>
      <c r="H357" s="161" t="s">
        <v>1</v>
      </c>
      <c r="I357" s="163"/>
      <c r="L357" s="160"/>
      <c r="M357" s="164"/>
      <c r="T357" s="165"/>
      <c r="AT357" s="161" t="s">
        <v>185</v>
      </c>
      <c r="AU357" s="161" t="s">
        <v>88</v>
      </c>
      <c r="AV357" s="14" t="s">
        <v>86</v>
      </c>
      <c r="AW357" s="14" t="s">
        <v>33</v>
      </c>
      <c r="AX357" s="14" t="s">
        <v>78</v>
      </c>
      <c r="AY357" s="161" t="s">
        <v>176</v>
      </c>
    </row>
    <row r="358" spans="2:65" s="12" customFormat="1" ht="11.25">
      <c r="B358" s="145"/>
      <c r="D358" s="146" t="s">
        <v>185</v>
      </c>
      <c r="E358" s="147" t="s">
        <v>1</v>
      </c>
      <c r="F358" s="148" t="s">
        <v>509</v>
      </c>
      <c r="H358" s="149">
        <v>45</v>
      </c>
      <c r="I358" s="150"/>
      <c r="L358" s="145"/>
      <c r="M358" s="151"/>
      <c r="T358" s="152"/>
      <c r="AT358" s="147" t="s">
        <v>185</v>
      </c>
      <c r="AU358" s="147" t="s">
        <v>88</v>
      </c>
      <c r="AV358" s="12" t="s">
        <v>88</v>
      </c>
      <c r="AW358" s="12" t="s">
        <v>33</v>
      </c>
      <c r="AX358" s="12" t="s">
        <v>78</v>
      </c>
      <c r="AY358" s="147" t="s">
        <v>176</v>
      </c>
    </row>
    <row r="359" spans="2:65" s="13" customFormat="1" ht="11.25">
      <c r="B359" s="153"/>
      <c r="D359" s="146" t="s">
        <v>185</v>
      </c>
      <c r="E359" s="154" t="s">
        <v>1</v>
      </c>
      <c r="F359" s="155" t="s">
        <v>187</v>
      </c>
      <c r="H359" s="156">
        <v>45</v>
      </c>
      <c r="I359" s="157"/>
      <c r="L359" s="153"/>
      <c r="M359" s="158"/>
      <c r="T359" s="159"/>
      <c r="AT359" s="154" t="s">
        <v>185</v>
      </c>
      <c r="AU359" s="154" t="s">
        <v>88</v>
      </c>
      <c r="AV359" s="13" t="s">
        <v>183</v>
      </c>
      <c r="AW359" s="13" t="s">
        <v>33</v>
      </c>
      <c r="AX359" s="13" t="s">
        <v>86</v>
      </c>
      <c r="AY359" s="154" t="s">
        <v>176</v>
      </c>
    </row>
    <row r="360" spans="2:65" s="1" customFormat="1" ht="16.5" customHeight="1">
      <c r="B360" s="32"/>
      <c r="C360" s="132" t="s">
        <v>510</v>
      </c>
      <c r="D360" s="132" t="s">
        <v>178</v>
      </c>
      <c r="E360" s="133" t="s">
        <v>511</v>
      </c>
      <c r="F360" s="134" t="s">
        <v>512</v>
      </c>
      <c r="G360" s="135" t="s">
        <v>200</v>
      </c>
      <c r="H360" s="136">
        <v>210.1</v>
      </c>
      <c r="I360" s="137"/>
      <c r="J360" s="138">
        <f>ROUND(I360*H360,2)</f>
        <v>0</v>
      </c>
      <c r="K360" s="134" t="s">
        <v>207</v>
      </c>
      <c r="L360" s="32"/>
      <c r="M360" s="139" t="s">
        <v>1</v>
      </c>
      <c r="N360" s="140" t="s">
        <v>43</v>
      </c>
      <c r="P360" s="141">
        <f>O360*H360</f>
        <v>0</v>
      </c>
      <c r="Q360" s="141">
        <v>2.5018699999999998</v>
      </c>
      <c r="R360" s="141">
        <f>Q360*H360</f>
        <v>525.64288699999997</v>
      </c>
      <c r="S360" s="141">
        <v>0</v>
      </c>
      <c r="T360" s="142">
        <f>S360*H360</f>
        <v>0</v>
      </c>
      <c r="AR360" s="143" t="s">
        <v>183</v>
      </c>
      <c r="AT360" s="143" t="s">
        <v>178</v>
      </c>
      <c r="AU360" s="143" t="s">
        <v>88</v>
      </c>
      <c r="AY360" s="17" t="s">
        <v>176</v>
      </c>
      <c r="BE360" s="144">
        <f>IF(N360="základní",J360,0)</f>
        <v>0</v>
      </c>
      <c r="BF360" s="144">
        <f>IF(N360="snížená",J360,0)</f>
        <v>0</v>
      </c>
      <c r="BG360" s="144">
        <f>IF(N360="zákl. přenesená",J360,0)</f>
        <v>0</v>
      </c>
      <c r="BH360" s="144">
        <f>IF(N360="sníž. přenesená",J360,0)</f>
        <v>0</v>
      </c>
      <c r="BI360" s="144">
        <f>IF(N360="nulová",J360,0)</f>
        <v>0</v>
      </c>
      <c r="BJ360" s="17" t="s">
        <v>86</v>
      </c>
      <c r="BK360" s="144">
        <f>ROUND(I360*H360,2)</f>
        <v>0</v>
      </c>
      <c r="BL360" s="17" t="s">
        <v>183</v>
      </c>
      <c r="BM360" s="143" t="s">
        <v>513</v>
      </c>
    </row>
    <row r="361" spans="2:65" s="14" customFormat="1" ht="11.25">
      <c r="B361" s="160"/>
      <c r="D361" s="146" t="s">
        <v>185</v>
      </c>
      <c r="E361" s="161" t="s">
        <v>1</v>
      </c>
      <c r="F361" s="162" t="s">
        <v>514</v>
      </c>
      <c r="H361" s="161" t="s">
        <v>1</v>
      </c>
      <c r="I361" s="163"/>
      <c r="L361" s="160"/>
      <c r="M361" s="164"/>
      <c r="T361" s="165"/>
      <c r="AT361" s="161" t="s">
        <v>185</v>
      </c>
      <c r="AU361" s="161" t="s">
        <v>88</v>
      </c>
      <c r="AV361" s="14" t="s">
        <v>86</v>
      </c>
      <c r="AW361" s="14" t="s">
        <v>33</v>
      </c>
      <c r="AX361" s="14" t="s">
        <v>78</v>
      </c>
      <c r="AY361" s="161" t="s">
        <v>176</v>
      </c>
    </row>
    <row r="362" spans="2:65" s="14" customFormat="1" ht="11.25">
      <c r="B362" s="160"/>
      <c r="D362" s="146" t="s">
        <v>185</v>
      </c>
      <c r="E362" s="161" t="s">
        <v>1</v>
      </c>
      <c r="F362" s="162" t="s">
        <v>515</v>
      </c>
      <c r="H362" s="161" t="s">
        <v>1</v>
      </c>
      <c r="I362" s="163"/>
      <c r="L362" s="160"/>
      <c r="M362" s="164"/>
      <c r="T362" s="165"/>
      <c r="AT362" s="161" t="s">
        <v>185</v>
      </c>
      <c r="AU362" s="161" t="s">
        <v>88</v>
      </c>
      <c r="AV362" s="14" t="s">
        <v>86</v>
      </c>
      <c r="AW362" s="14" t="s">
        <v>33</v>
      </c>
      <c r="AX362" s="14" t="s">
        <v>78</v>
      </c>
      <c r="AY362" s="161" t="s">
        <v>176</v>
      </c>
    </row>
    <row r="363" spans="2:65" s="12" customFormat="1" ht="11.25">
      <c r="B363" s="145"/>
      <c r="D363" s="146" t="s">
        <v>185</v>
      </c>
      <c r="E363" s="147" t="s">
        <v>1</v>
      </c>
      <c r="F363" s="148" t="s">
        <v>516</v>
      </c>
      <c r="H363" s="149">
        <v>210.1</v>
      </c>
      <c r="I363" s="150"/>
      <c r="L363" s="145"/>
      <c r="M363" s="151"/>
      <c r="T363" s="152"/>
      <c r="AT363" s="147" t="s">
        <v>185</v>
      </c>
      <c r="AU363" s="147" t="s">
        <v>88</v>
      </c>
      <c r="AV363" s="12" t="s">
        <v>88</v>
      </c>
      <c r="AW363" s="12" t="s">
        <v>33</v>
      </c>
      <c r="AX363" s="12" t="s">
        <v>78</v>
      </c>
      <c r="AY363" s="147" t="s">
        <v>176</v>
      </c>
    </row>
    <row r="364" spans="2:65" s="13" customFormat="1" ht="11.25">
      <c r="B364" s="153"/>
      <c r="D364" s="146" t="s">
        <v>185</v>
      </c>
      <c r="E364" s="154" t="s">
        <v>1</v>
      </c>
      <c r="F364" s="155" t="s">
        <v>187</v>
      </c>
      <c r="H364" s="156">
        <v>210.1</v>
      </c>
      <c r="I364" s="157"/>
      <c r="L364" s="153"/>
      <c r="M364" s="158"/>
      <c r="T364" s="159"/>
      <c r="AT364" s="154" t="s">
        <v>185</v>
      </c>
      <c r="AU364" s="154" t="s">
        <v>88</v>
      </c>
      <c r="AV364" s="13" t="s">
        <v>183</v>
      </c>
      <c r="AW364" s="13" t="s">
        <v>33</v>
      </c>
      <c r="AX364" s="13" t="s">
        <v>86</v>
      </c>
      <c r="AY364" s="154" t="s">
        <v>176</v>
      </c>
    </row>
    <row r="365" spans="2:65" s="1" customFormat="1" ht="24.2" customHeight="1">
      <c r="B365" s="32"/>
      <c r="C365" s="132" t="s">
        <v>517</v>
      </c>
      <c r="D365" s="132" t="s">
        <v>178</v>
      </c>
      <c r="E365" s="133" t="s">
        <v>518</v>
      </c>
      <c r="F365" s="134" t="s">
        <v>519</v>
      </c>
      <c r="G365" s="135" t="s">
        <v>200</v>
      </c>
      <c r="H365" s="136">
        <v>710.85816999999997</v>
      </c>
      <c r="I365" s="137"/>
      <c r="J365" s="138">
        <f>ROUND(I365*H365,2)</f>
        <v>0</v>
      </c>
      <c r="K365" s="134" t="s">
        <v>207</v>
      </c>
      <c r="L365" s="32"/>
      <c r="M365" s="139" t="s">
        <v>1</v>
      </c>
      <c r="N365" s="140" t="s">
        <v>43</v>
      </c>
      <c r="P365" s="141">
        <f>O365*H365</f>
        <v>0</v>
      </c>
      <c r="Q365" s="141">
        <v>2.5018699999999998</v>
      </c>
      <c r="R365" s="141">
        <f>Q365*H365</f>
        <v>1778.4747297778997</v>
      </c>
      <c r="S365" s="141">
        <v>0</v>
      </c>
      <c r="T365" s="142">
        <f>S365*H365</f>
        <v>0</v>
      </c>
      <c r="AR365" s="143" t="s">
        <v>183</v>
      </c>
      <c r="AT365" s="143" t="s">
        <v>178</v>
      </c>
      <c r="AU365" s="143" t="s">
        <v>88</v>
      </c>
      <c r="AY365" s="17" t="s">
        <v>176</v>
      </c>
      <c r="BE365" s="144">
        <f>IF(N365="základní",J365,0)</f>
        <v>0</v>
      </c>
      <c r="BF365" s="144">
        <f>IF(N365="snížená",J365,0)</f>
        <v>0</v>
      </c>
      <c r="BG365" s="144">
        <f>IF(N365="zákl. přenesená",J365,0)</f>
        <v>0</v>
      </c>
      <c r="BH365" s="144">
        <f>IF(N365="sníž. přenesená",J365,0)</f>
        <v>0</v>
      </c>
      <c r="BI365" s="144">
        <f>IF(N365="nulová",J365,0)</f>
        <v>0</v>
      </c>
      <c r="BJ365" s="17" t="s">
        <v>86</v>
      </c>
      <c r="BK365" s="144">
        <f>ROUND(I365*H365,2)</f>
        <v>0</v>
      </c>
      <c r="BL365" s="17" t="s">
        <v>183</v>
      </c>
      <c r="BM365" s="143" t="s">
        <v>520</v>
      </c>
    </row>
    <row r="366" spans="2:65" s="14" customFormat="1" ht="11.25">
      <c r="B366" s="160"/>
      <c r="D366" s="146" t="s">
        <v>185</v>
      </c>
      <c r="E366" s="161" t="s">
        <v>1</v>
      </c>
      <c r="F366" s="162" t="s">
        <v>521</v>
      </c>
      <c r="H366" s="161" t="s">
        <v>1</v>
      </c>
      <c r="I366" s="163"/>
      <c r="L366" s="160"/>
      <c r="M366" s="164"/>
      <c r="T366" s="165"/>
      <c r="AT366" s="161" t="s">
        <v>185</v>
      </c>
      <c r="AU366" s="161" t="s">
        <v>88</v>
      </c>
      <c r="AV366" s="14" t="s">
        <v>86</v>
      </c>
      <c r="AW366" s="14" t="s">
        <v>33</v>
      </c>
      <c r="AX366" s="14" t="s">
        <v>78</v>
      </c>
      <c r="AY366" s="161" t="s">
        <v>176</v>
      </c>
    </row>
    <row r="367" spans="2:65" s="14" customFormat="1" ht="11.25">
      <c r="B367" s="160"/>
      <c r="D367" s="146" t="s">
        <v>185</v>
      </c>
      <c r="E367" s="161" t="s">
        <v>1</v>
      </c>
      <c r="F367" s="162" t="s">
        <v>522</v>
      </c>
      <c r="H367" s="161" t="s">
        <v>1</v>
      </c>
      <c r="I367" s="163"/>
      <c r="L367" s="160"/>
      <c r="M367" s="164"/>
      <c r="T367" s="165"/>
      <c r="AT367" s="161" t="s">
        <v>185</v>
      </c>
      <c r="AU367" s="161" t="s">
        <v>88</v>
      </c>
      <c r="AV367" s="14" t="s">
        <v>86</v>
      </c>
      <c r="AW367" s="14" t="s">
        <v>33</v>
      </c>
      <c r="AX367" s="14" t="s">
        <v>78</v>
      </c>
      <c r="AY367" s="161" t="s">
        <v>176</v>
      </c>
    </row>
    <row r="368" spans="2:65" s="12" customFormat="1" ht="11.25">
      <c r="B368" s="145"/>
      <c r="D368" s="146" t="s">
        <v>185</v>
      </c>
      <c r="E368" s="147" t="s">
        <v>1</v>
      </c>
      <c r="F368" s="148" t="s">
        <v>523</v>
      </c>
      <c r="H368" s="149">
        <v>0.95138</v>
      </c>
      <c r="I368" s="150"/>
      <c r="L368" s="145"/>
      <c r="M368" s="151"/>
      <c r="T368" s="152"/>
      <c r="AT368" s="147" t="s">
        <v>185</v>
      </c>
      <c r="AU368" s="147" t="s">
        <v>88</v>
      </c>
      <c r="AV368" s="12" t="s">
        <v>88</v>
      </c>
      <c r="AW368" s="12" t="s">
        <v>33</v>
      </c>
      <c r="AX368" s="12" t="s">
        <v>78</v>
      </c>
      <c r="AY368" s="147" t="s">
        <v>176</v>
      </c>
    </row>
    <row r="369" spans="2:51" s="12" customFormat="1" ht="11.25">
      <c r="B369" s="145"/>
      <c r="D369" s="146" t="s">
        <v>185</v>
      </c>
      <c r="E369" s="147" t="s">
        <v>1</v>
      </c>
      <c r="F369" s="148" t="s">
        <v>524</v>
      </c>
      <c r="H369" s="149">
        <v>13.373390000000001</v>
      </c>
      <c r="I369" s="150"/>
      <c r="L369" s="145"/>
      <c r="M369" s="151"/>
      <c r="T369" s="152"/>
      <c r="AT369" s="147" t="s">
        <v>185</v>
      </c>
      <c r="AU369" s="147" t="s">
        <v>88</v>
      </c>
      <c r="AV369" s="12" t="s">
        <v>88</v>
      </c>
      <c r="AW369" s="12" t="s">
        <v>33</v>
      </c>
      <c r="AX369" s="12" t="s">
        <v>78</v>
      </c>
      <c r="AY369" s="147" t="s">
        <v>176</v>
      </c>
    </row>
    <row r="370" spans="2:51" s="12" customFormat="1" ht="11.25">
      <c r="B370" s="145"/>
      <c r="D370" s="146" t="s">
        <v>185</v>
      </c>
      <c r="E370" s="147" t="s">
        <v>1</v>
      </c>
      <c r="F370" s="148" t="s">
        <v>525</v>
      </c>
      <c r="H370" s="149">
        <v>8.4244699999999995</v>
      </c>
      <c r="I370" s="150"/>
      <c r="L370" s="145"/>
      <c r="M370" s="151"/>
      <c r="T370" s="152"/>
      <c r="AT370" s="147" t="s">
        <v>185</v>
      </c>
      <c r="AU370" s="147" t="s">
        <v>88</v>
      </c>
      <c r="AV370" s="12" t="s">
        <v>88</v>
      </c>
      <c r="AW370" s="12" t="s">
        <v>33</v>
      </c>
      <c r="AX370" s="12" t="s">
        <v>78</v>
      </c>
      <c r="AY370" s="147" t="s">
        <v>176</v>
      </c>
    </row>
    <row r="371" spans="2:51" s="12" customFormat="1" ht="11.25">
      <c r="B371" s="145"/>
      <c r="D371" s="146" t="s">
        <v>185</v>
      </c>
      <c r="E371" s="147" t="s">
        <v>1</v>
      </c>
      <c r="F371" s="148" t="s">
        <v>526</v>
      </c>
      <c r="H371" s="149">
        <v>0.80486000000000002</v>
      </c>
      <c r="I371" s="150"/>
      <c r="L371" s="145"/>
      <c r="M371" s="151"/>
      <c r="T371" s="152"/>
      <c r="AT371" s="147" t="s">
        <v>185</v>
      </c>
      <c r="AU371" s="147" t="s">
        <v>88</v>
      </c>
      <c r="AV371" s="12" t="s">
        <v>88</v>
      </c>
      <c r="AW371" s="12" t="s">
        <v>33</v>
      </c>
      <c r="AX371" s="12" t="s">
        <v>78</v>
      </c>
      <c r="AY371" s="147" t="s">
        <v>176</v>
      </c>
    </row>
    <row r="372" spans="2:51" s="12" customFormat="1" ht="11.25">
      <c r="B372" s="145"/>
      <c r="D372" s="146" t="s">
        <v>185</v>
      </c>
      <c r="E372" s="147" t="s">
        <v>1</v>
      </c>
      <c r="F372" s="148" t="s">
        <v>527</v>
      </c>
      <c r="H372" s="149">
        <v>29.399360000000001</v>
      </c>
      <c r="I372" s="150"/>
      <c r="L372" s="145"/>
      <c r="M372" s="151"/>
      <c r="T372" s="152"/>
      <c r="AT372" s="147" t="s">
        <v>185</v>
      </c>
      <c r="AU372" s="147" t="s">
        <v>88</v>
      </c>
      <c r="AV372" s="12" t="s">
        <v>88</v>
      </c>
      <c r="AW372" s="12" t="s">
        <v>33</v>
      </c>
      <c r="AX372" s="12" t="s">
        <v>78</v>
      </c>
      <c r="AY372" s="147" t="s">
        <v>176</v>
      </c>
    </row>
    <row r="373" spans="2:51" s="12" customFormat="1" ht="11.25">
      <c r="B373" s="145"/>
      <c r="D373" s="146" t="s">
        <v>185</v>
      </c>
      <c r="E373" s="147" t="s">
        <v>1</v>
      </c>
      <c r="F373" s="148" t="s">
        <v>528</v>
      </c>
      <c r="H373" s="149">
        <v>8.4998699999999996</v>
      </c>
      <c r="I373" s="150"/>
      <c r="L373" s="145"/>
      <c r="M373" s="151"/>
      <c r="T373" s="152"/>
      <c r="AT373" s="147" t="s">
        <v>185</v>
      </c>
      <c r="AU373" s="147" t="s">
        <v>88</v>
      </c>
      <c r="AV373" s="12" t="s">
        <v>88</v>
      </c>
      <c r="AW373" s="12" t="s">
        <v>33</v>
      </c>
      <c r="AX373" s="12" t="s">
        <v>78</v>
      </c>
      <c r="AY373" s="147" t="s">
        <v>176</v>
      </c>
    </row>
    <row r="374" spans="2:51" s="12" customFormat="1" ht="11.25">
      <c r="B374" s="145"/>
      <c r="D374" s="146" t="s">
        <v>185</v>
      </c>
      <c r="E374" s="147" t="s">
        <v>1</v>
      </c>
      <c r="F374" s="148" t="s">
        <v>529</v>
      </c>
      <c r="H374" s="149">
        <v>2.4327100000000002</v>
      </c>
      <c r="I374" s="150"/>
      <c r="L374" s="145"/>
      <c r="M374" s="151"/>
      <c r="T374" s="152"/>
      <c r="AT374" s="147" t="s">
        <v>185</v>
      </c>
      <c r="AU374" s="147" t="s">
        <v>88</v>
      </c>
      <c r="AV374" s="12" t="s">
        <v>88</v>
      </c>
      <c r="AW374" s="12" t="s">
        <v>33</v>
      </c>
      <c r="AX374" s="12" t="s">
        <v>78</v>
      </c>
      <c r="AY374" s="147" t="s">
        <v>176</v>
      </c>
    </row>
    <row r="375" spans="2:51" s="12" customFormat="1" ht="11.25">
      <c r="B375" s="145"/>
      <c r="D375" s="146" t="s">
        <v>185</v>
      </c>
      <c r="E375" s="147" t="s">
        <v>1</v>
      </c>
      <c r="F375" s="148" t="s">
        <v>530</v>
      </c>
      <c r="H375" s="149">
        <v>9.0112000000000005</v>
      </c>
      <c r="I375" s="150"/>
      <c r="L375" s="145"/>
      <c r="M375" s="151"/>
      <c r="T375" s="152"/>
      <c r="AT375" s="147" t="s">
        <v>185</v>
      </c>
      <c r="AU375" s="147" t="s">
        <v>88</v>
      </c>
      <c r="AV375" s="12" t="s">
        <v>88</v>
      </c>
      <c r="AW375" s="12" t="s">
        <v>33</v>
      </c>
      <c r="AX375" s="12" t="s">
        <v>78</v>
      </c>
      <c r="AY375" s="147" t="s">
        <v>176</v>
      </c>
    </row>
    <row r="376" spans="2:51" s="12" customFormat="1" ht="11.25">
      <c r="B376" s="145"/>
      <c r="D376" s="146" t="s">
        <v>185</v>
      </c>
      <c r="E376" s="147" t="s">
        <v>1</v>
      </c>
      <c r="F376" s="148" t="s">
        <v>531</v>
      </c>
      <c r="H376" s="149">
        <v>9.7039000000000009</v>
      </c>
      <c r="I376" s="150"/>
      <c r="L376" s="145"/>
      <c r="M376" s="151"/>
      <c r="T376" s="152"/>
      <c r="AT376" s="147" t="s">
        <v>185</v>
      </c>
      <c r="AU376" s="147" t="s">
        <v>88</v>
      </c>
      <c r="AV376" s="12" t="s">
        <v>88</v>
      </c>
      <c r="AW376" s="12" t="s">
        <v>33</v>
      </c>
      <c r="AX376" s="12" t="s">
        <v>78</v>
      </c>
      <c r="AY376" s="147" t="s">
        <v>176</v>
      </c>
    </row>
    <row r="377" spans="2:51" s="15" customFormat="1" ht="11.25">
      <c r="B377" s="166"/>
      <c r="D377" s="146" t="s">
        <v>185</v>
      </c>
      <c r="E377" s="167" t="s">
        <v>1</v>
      </c>
      <c r="F377" s="168" t="s">
        <v>228</v>
      </c>
      <c r="H377" s="169">
        <v>82.601140000000001</v>
      </c>
      <c r="I377" s="170"/>
      <c r="L377" s="166"/>
      <c r="M377" s="171"/>
      <c r="T377" s="172"/>
      <c r="AT377" s="167" t="s">
        <v>185</v>
      </c>
      <c r="AU377" s="167" t="s">
        <v>88</v>
      </c>
      <c r="AV377" s="15" t="s">
        <v>193</v>
      </c>
      <c r="AW377" s="15" t="s">
        <v>33</v>
      </c>
      <c r="AX377" s="15" t="s">
        <v>78</v>
      </c>
      <c r="AY377" s="167" t="s">
        <v>176</v>
      </c>
    </row>
    <row r="378" spans="2:51" s="14" customFormat="1" ht="11.25">
      <c r="B378" s="160"/>
      <c r="D378" s="146" t="s">
        <v>185</v>
      </c>
      <c r="E378" s="161" t="s">
        <v>1</v>
      </c>
      <c r="F378" s="162" t="s">
        <v>532</v>
      </c>
      <c r="H378" s="161" t="s">
        <v>1</v>
      </c>
      <c r="I378" s="163"/>
      <c r="L378" s="160"/>
      <c r="M378" s="164"/>
      <c r="T378" s="165"/>
      <c r="AT378" s="161" t="s">
        <v>185</v>
      </c>
      <c r="AU378" s="161" t="s">
        <v>88</v>
      </c>
      <c r="AV378" s="14" t="s">
        <v>86</v>
      </c>
      <c r="AW378" s="14" t="s">
        <v>33</v>
      </c>
      <c r="AX378" s="14" t="s">
        <v>78</v>
      </c>
      <c r="AY378" s="161" t="s">
        <v>176</v>
      </c>
    </row>
    <row r="379" spans="2:51" s="12" customFormat="1" ht="11.25">
      <c r="B379" s="145"/>
      <c r="D379" s="146" t="s">
        <v>185</v>
      </c>
      <c r="E379" s="147" t="s">
        <v>1</v>
      </c>
      <c r="F379" s="148" t="s">
        <v>533</v>
      </c>
      <c r="H379" s="149">
        <v>2.3780299999999999</v>
      </c>
      <c r="I379" s="150"/>
      <c r="L379" s="145"/>
      <c r="M379" s="151"/>
      <c r="T379" s="152"/>
      <c r="AT379" s="147" t="s">
        <v>185</v>
      </c>
      <c r="AU379" s="147" t="s">
        <v>88</v>
      </c>
      <c r="AV379" s="12" t="s">
        <v>88</v>
      </c>
      <c r="AW379" s="12" t="s">
        <v>33</v>
      </c>
      <c r="AX379" s="12" t="s">
        <v>78</v>
      </c>
      <c r="AY379" s="147" t="s">
        <v>176</v>
      </c>
    </row>
    <row r="380" spans="2:51" s="15" customFormat="1" ht="11.25">
      <c r="B380" s="166"/>
      <c r="D380" s="146" t="s">
        <v>185</v>
      </c>
      <c r="E380" s="167" t="s">
        <v>1</v>
      </c>
      <c r="F380" s="168" t="s">
        <v>228</v>
      </c>
      <c r="H380" s="169">
        <v>2.3780299999999999</v>
      </c>
      <c r="I380" s="170"/>
      <c r="L380" s="166"/>
      <c r="M380" s="171"/>
      <c r="T380" s="172"/>
      <c r="AT380" s="167" t="s">
        <v>185</v>
      </c>
      <c r="AU380" s="167" t="s">
        <v>88</v>
      </c>
      <c r="AV380" s="15" t="s">
        <v>193</v>
      </c>
      <c r="AW380" s="15" t="s">
        <v>33</v>
      </c>
      <c r="AX380" s="15" t="s">
        <v>78</v>
      </c>
      <c r="AY380" s="167" t="s">
        <v>176</v>
      </c>
    </row>
    <row r="381" spans="2:51" s="14" customFormat="1" ht="11.25">
      <c r="B381" s="160"/>
      <c r="D381" s="146" t="s">
        <v>185</v>
      </c>
      <c r="E381" s="161" t="s">
        <v>1</v>
      </c>
      <c r="F381" s="162" t="s">
        <v>534</v>
      </c>
      <c r="H381" s="161" t="s">
        <v>1</v>
      </c>
      <c r="I381" s="163"/>
      <c r="L381" s="160"/>
      <c r="M381" s="164"/>
      <c r="T381" s="165"/>
      <c r="AT381" s="161" t="s">
        <v>185</v>
      </c>
      <c r="AU381" s="161" t="s">
        <v>88</v>
      </c>
      <c r="AV381" s="14" t="s">
        <v>86</v>
      </c>
      <c r="AW381" s="14" t="s">
        <v>33</v>
      </c>
      <c r="AX381" s="14" t="s">
        <v>78</v>
      </c>
      <c r="AY381" s="161" t="s">
        <v>176</v>
      </c>
    </row>
    <row r="382" spans="2:51" s="12" customFormat="1" ht="11.25">
      <c r="B382" s="145"/>
      <c r="D382" s="146" t="s">
        <v>185</v>
      </c>
      <c r="E382" s="147" t="s">
        <v>1</v>
      </c>
      <c r="F382" s="148" t="s">
        <v>535</v>
      </c>
      <c r="H382" s="149">
        <v>2.552</v>
      </c>
      <c r="I382" s="150"/>
      <c r="L382" s="145"/>
      <c r="M382" s="151"/>
      <c r="T382" s="152"/>
      <c r="AT382" s="147" t="s">
        <v>185</v>
      </c>
      <c r="AU382" s="147" t="s">
        <v>88</v>
      </c>
      <c r="AV382" s="12" t="s">
        <v>88</v>
      </c>
      <c r="AW382" s="12" t="s">
        <v>33</v>
      </c>
      <c r="AX382" s="12" t="s">
        <v>78</v>
      </c>
      <c r="AY382" s="147" t="s">
        <v>176</v>
      </c>
    </row>
    <row r="383" spans="2:51" s="12" customFormat="1" ht="11.25">
      <c r="B383" s="145"/>
      <c r="D383" s="146" t="s">
        <v>185</v>
      </c>
      <c r="E383" s="147" t="s">
        <v>1</v>
      </c>
      <c r="F383" s="148" t="s">
        <v>536</v>
      </c>
      <c r="H383" s="149">
        <v>623.327</v>
      </c>
      <c r="I383" s="150"/>
      <c r="L383" s="145"/>
      <c r="M383" s="151"/>
      <c r="T383" s="152"/>
      <c r="AT383" s="147" t="s">
        <v>185</v>
      </c>
      <c r="AU383" s="147" t="s">
        <v>88</v>
      </c>
      <c r="AV383" s="12" t="s">
        <v>88</v>
      </c>
      <c r="AW383" s="12" t="s">
        <v>33</v>
      </c>
      <c r="AX383" s="12" t="s">
        <v>78</v>
      </c>
      <c r="AY383" s="147" t="s">
        <v>176</v>
      </c>
    </row>
    <row r="384" spans="2:51" s="15" customFormat="1" ht="11.25">
      <c r="B384" s="166"/>
      <c r="D384" s="146" t="s">
        <v>185</v>
      </c>
      <c r="E384" s="167" t="s">
        <v>1</v>
      </c>
      <c r="F384" s="168" t="s">
        <v>228</v>
      </c>
      <c r="H384" s="169">
        <v>625.87900000000002</v>
      </c>
      <c r="I384" s="170"/>
      <c r="L384" s="166"/>
      <c r="M384" s="171"/>
      <c r="T384" s="172"/>
      <c r="AT384" s="167" t="s">
        <v>185</v>
      </c>
      <c r="AU384" s="167" t="s">
        <v>88</v>
      </c>
      <c r="AV384" s="15" t="s">
        <v>193</v>
      </c>
      <c r="AW384" s="15" t="s">
        <v>33</v>
      </c>
      <c r="AX384" s="15" t="s">
        <v>78</v>
      </c>
      <c r="AY384" s="167" t="s">
        <v>176</v>
      </c>
    </row>
    <row r="385" spans="2:65" s="13" customFormat="1" ht="11.25">
      <c r="B385" s="153"/>
      <c r="D385" s="146" t="s">
        <v>185</v>
      </c>
      <c r="E385" s="154" t="s">
        <v>1</v>
      </c>
      <c r="F385" s="155" t="s">
        <v>187</v>
      </c>
      <c r="H385" s="156">
        <v>710.85816999999997</v>
      </c>
      <c r="I385" s="157"/>
      <c r="L385" s="153"/>
      <c r="M385" s="158"/>
      <c r="T385" s="159"/>
      <c r="AT385" s="154" t="s">
        <v>185</v>
      </c>
      <c r="AU385" s="154" t="s">
        <v>88</v>
      </c>
      <c r="AV385" s="13" t="s">
        <v>183</v>
      </c>
      <c r="AW385" s="13" t="s">
        <v>33</v>
      </c>
      <c r="AX385" s="13" t="s">
        <v>86</v>
      </c>
      <c r="AY385" s="154" t="s">
        <v>176</v>
      </c>
    </row>
    <row r="386" spans="2:65" s="1" customFormat="1" ht="16.5" customHeight="1">
      <c r="B386" s="32"/>
      <c r="C386" s="132" t="s">
        <v>537</v>
      </c>
      <c r="D386" s="132" t="s">
        <v>178</v>
      </c>
      <c r="E386" s="133" t="s">
        <v>538</v>
      </c>
      <c r="F386" s="134" t="s">
        <v>539</v>
      </c>
      <c r="G386" s="135" t="s">
        <v>181</v>
      </c>
      <c r="H386" s="136">
        <v>139.0616</v>
      </c>
      <c r="I386" s="137"/>
      <c r="J386" s="138">
        <f>ROUND(I386*H386,2)</f>
        <v>0</v>
      </c>
      <c r="K386" s="134" t="s">
        <v>207</v>
      </c>
      <c r="L386" s="32"/>
      <c r="M386" s="139" t="s">
        <v>1</v>
      </c>
      <c r="N386" s="140" t="s">
        <v>43</v>
      </c>
      <c r="P386" s="141">
        <f>O386*H386</f>
        <v>0</v>
      </c>
      <c r="Q386" s="141">
        <v>2.9399999999999999E-3</v>
      </c>
      <c r="R386" s="141">
        <f>Q386*H386</f>
        <v>0.40884110399999996</v>
      </c>
      <c r="S386" s="141">
        <v>0</v>
      </c>
      <c r="T386" s="142">
        <f>S386*H386</f>
        <v>0</v>
      </c>
      <c r="AR386" s="143" t="s">
        <v>183</v>
      </c>
      <c r="AT386" s="143" t="s">
        <v>178</v>
      </c>
      <c r="AU386" s="143" t="s">
        <v>88</v>
      </c>
      <c r="AY386" s="17" t="s">
        <v>176</v>
      </c>
      <c r="BE386" s="144">
        <f>IF(N386="základní",J386,0)</f>
        <v>0</v>
      </c>
      <c r="BF386" s="144">
        <f>IF(N386="snížená",J386,0)</f>
        <v>0</v>
      </c>
      <c r="BG386" s="144">
        <f>IF(N386="zákl. přenesená",J386,0)</f>
        <v>0</v>
      </c>
      <c r="BH386" s="144">
        <f>IF(N386="sníž. přenesená",J386,0)</f>
        <v>0</v>
      </c>
      <c r="BI386" s="144">
        <f>IF(N386="nulová",J386,0)</f>
        <v>0</v>
      </c>
      <c r="BJ386" s="17" t="s">
        <v>86</v>
      </c>
      <c r="BK386" s="144">
        <f>ROUND(I386*H386,2)</f>
        <v>0</v>
      </c>
      <c r="BL386" s="17" t="s">
        <v>183</v>
      </c>
      <c r="BM386" s="143" t="s">
        <v>540</v>
      </c>
    </row>
    <row r="387" spans="2:65" s="14" customFormat="1" ht="11.25">
      <c r="B387" s="160"/>
      <c r="D387" s="146" t="s">
        <v>185</v>
      </c>
      <c r="E387" s="161" t="s">
        <v>1</v>
      </c>
      <c r="F387" s="162" t="s">
        <v>541</v>
      </c>
      <c r="H387" s="161" t="s">
        <v>1</v>
      </c>
      <c r="I387" s="163"/>
      <c r="L387" s="160"/>
      <c r="M387" s="164"/>
      <c r="T387" s="165"/>
      <c r="AT387" s="161" t="s">
        <v>185</v>
      </c>
      <c r="AU387" s="161" t="s">
        <v>88</v>
      </c>
      <c r="AV387" s="14" t="s">
        <v>86</v>
      </c>
      <c r="AW387" s="14" t="s">
        <v>33</v>
      </c>
      <c r="AX387" s="14" t="s">
        <v>78</v>
      </c>
      <c r="AY387" s="161" t="s">
        <v>176</v>
      </c>
    </row>
    <row r="388" spans="2:65" s="14" customFormat="1" ht="11.25">
      <c r="B388" s="160"/>
      <c r="D388" s="146" t="s">
        <v>185</v>
      </c>
      <c r="E388" s="161" t="s">
        <v>1</v>
      </c>
      <c r="F388" s="162" t="s">
        <v>522</v>
      </c>
      <c r="H388" s="161" t="s">
        <v>1</v>
      </c>
      <c r="I388" s="163"/>
      <c r="L388" s="160"/>
      <c r="M388" s="164"/>
      <c r="T388" s="165"/>
      <c r="AT388" s="161" t="s">
        <v>185</v>
      </c>
      <c r="AU388" s="161" t="s">
        <v>88</v>
      </c>
      <c r="AV388" s="14" t="s">
        <v>86</v>
      </c>
      <c r="AW388" s="14" t="s">
        <v>33</v>
      </c>
      <c r="AX388" s="14" t="s">
        <v>78</v>
      </c>
      <c r="AY388" s="161" t="s">
        <v>176</v>
      </c>
    </row>
    <row r="389" spans="2:65" s="12" customFormat="1" ht="11.25">
      <c r="B389" s="145"/>
      <c r="D389" s="146" t="s">
        <v>185</v>
      </c>
      <c r="E389" s="147" t="s">
        <v>1</v>
      </c>
      <c r="F389" s="148" t="s">
        <v>542</v>
      </c>
      <c r="H389" s="149">
        <v>2.04</v>
      </c>
      <c r="I389" s="150"/>
      <c r="L389" s="145"/>
      <c r="M389" s="151"/>
      <c r="T389" s="152"/>
      <c r="AT389" s="147" t="s">
        <v>185</v>
      </c>
      <c r="AU389" s="147" t="s">
        <v>88</v>
      </c>
      <c r="AV389" s="12" t="s">
        <v>88</v>
      </c>
      <c r="AW389" s="12" t="s">
        <v>33</v>
      </c>
      <c r="AX389" s="12" t="s">
        <v>78</v>
      </c>
      <c r="AY389" s="147" t="s">
        <v>176</v>
      </c>
    </row>
    <row r="390" spans="2:65" s="12" customFormat="1" ht="11.25">
      <c r="B390" s="145"/>
      <c r="D390" s="146" t="s">
        <v>185</v>
      </c>
      <c r="E390" s="147" t="s">
        <v>1</v>
      </c>
      <c r="F390" s="148" t="s">
        <v>543</v>
      </c>
      <c r="H390" s="149">
        <v>26.082599999999999</v>
      </c>
      <c r="I390" s="150"/>
      <c r="L390" s="145"/>
      <c r="M390" s="151"/>
      <c r="T390" s="152"/>
      <c r="AT390" s="147" t="s">
        <v>185</v>
      </c>
      <c r="AU390" s="147" t="s">
        <v>88</v>
      </c>
      <c r="AV390" s="12" t="s">
        <v>88</v>
      </c>
      <c r="AW390" s="12" t="s">
        <v>33</v>
      </c>
      <c r="AX390" s="12" t="s">
        <v>78</v>
      </c>
      <c r="AY390" s="147" t="s">
        <v>176</v>
      </c>
    </row>
    <row r="391" spans="2:65" s="12" customFormat="1" ht="11.25">
      <c r="B391" s="145"/>
      <c r="D391" s="146" t="s">
        <v>185</v>
      </c>
      <c r="E391" s="147" t="s">
        <v>1</v>
      </c>
      <c r="F391" s="148" t="s">
        <v>544</v>
      </c>
      <c r="H391" s="149">
        <v>9.1319999999999997</v>
      </c>
      <c r="I391" s="150"/>
      <c r="L391" s="145"/>
      <c r="M391" s="151"/>
      <c r="T391" s="152"/>
      <c r="AT391" s="147" t="s">
        <v>185</v>
      </c>
      <c r="AU391" s="147" t="s">
        <v>88</v>
      </c>
      <c r="AV391" s="12" t="s">
        <v>88</v>
      </c>
      <c r="AW391" s="12" t="s">
        <v>33</v>
      </c>
      <c r="AX391" s="12" t="s">
        <v>78</v>
      </c>
      <c r="AY391" s="147" t="s">
        <v>176</v>
      </c>
    </row>
    <row r="392" spans="2:65" s="15" customFormat="1" ht="11.25">
      <c r="B392" s="166"/>
      <c r="D392" s="146" t="s">
        <v>185</v>
      </c>
      <c r="E392" s="167" t="s">
        <v>1</v>
      </c>
      <c r="F392" s="168" t="s">
        <v>228</v>
      </c>
      <c r="H392" s="169">
        <v>37.254600000000003</v>
      </c>
      <c r="I392" s="170"/>
      <c r="L392" s="166"/>
      <c r="M392" s="171"/>
      <c r="T392" s="172"/>
      <c r="AT392" s="167" t="s">
        <v>185</v>
      </c>
      <c r="AU392" s="167" t="s">
        <v>88</v>
      </c>
      <c r="AV392" s="15" t="s">
        <v>193</v>
      </c>
      <c r="AW392" s="15" t="s">
        <v>33</v>
      </c>
      <c r="AX392" s="15" t="s">
        <v>78</v>
      </c>
      <c r="AY392" s="167" t="s">
        <v>176</v>
      </c>
    </row>
    <row r="393" spans="2:65" s="14" customFormat="1" ht="11.25">
      <c r="B393" s="160"/>
      <c r="D393" s="146" t="s">
        <v>185</v>
      </c>
      <c r="E393" s="161" t="s">
        <v>1</v>
      </c>
      <c r="F393" s="162" t="s">
        <v>532</v>
      </c>
      <c r="H393" s="161" t="s">
        <v>1</v>
      </c>
      <c r="I393" s="163"/>
      <c r="L393" s="160"/>
      <c r="M393" s="164"/>
      <c r="T393" s="165"/>
      <c r="AT393" s="161" t="s">
        <v>185</v>
      </c>
      <c r="AU393" s="161" t="s">
        <v>88</v>
      </c>
      <c r="AV393" s="14" t="s">
        <v>86</v>
      </c>
      <c r="AW393" s="14" t="s">
        <v>33</v>
      </c>
      <c r="AX393" s="14" t="s">
        <v>78</v>
      </c>
      <c r="AY393" s="161" t="s">
        <v>176</v>
      </c>
    </row>
    <row r="394" spans="2:65" s="12" customFormat="1" ht="11.25">
      <c r="B394" s="145"/>
      <c r="D394" s="146" t="s">
        <v>185</v>
      </c>
      <c r="E394" s="147" t="s">
        <v>1</v>
      </c>
      <c r="F394" s="148" t="s">
        <v>545</v>
      </c>
      <c r="H394" s="149">
        <v>3.7320000000000002</v>
      </c>
      <c r="I394" s="150"/>
      <c r="L394" s="145"/>
      <c r="M394" s="151"/>
      <c r="T394" s="152"/>
      <c r="AT394" s="147" t="s">
        <v>185</v>
      </c>
      <c r="AU394" s="147" t="s">
        <v>88</v>
      </c>
      <c r="AV394" s="12" t="s">
        <v>88</v>
      </c>
      <c r="AW394" s="12" t="s">
        <v>33</v>
      </c>
      <c r="AX394" s="12" t="s">
        <v>78</v>
      </c>
      <c r="AY394" s="147" t="s">
        <v>176</v>
      </c>
    </row>
    <row r="395" spans="2:65" s="15" customFormat="1" ht="11.25">
      <c r="B395" s="166"/>
      <c r="D395" s="146" t="s">
        <v>185</v>
      </c>
      <c r="E395" s="167" t="s">
        <v>1</v>
      </c>
      <c r="F395" s="168" t="s">
        <v>228</v>
      </c>
      <c r="H395" s="169">
        <v>3.7320000000000002</v>
      </c>
      <c r="I395" s="170"/>
      <c r="L395" s="166"/>
      <c r="M395" s="171"/>
      <c r="T395" s="172"/>
      <c r="AT395" s="167" t="s">
        <v>185</v>
      </c>
      <c r="AU395" s="167" t="s">
        <v>88</v>
      </c>
      <c r="AV395" s="15" t="s">
        <v>193</v>
      </c>
      <c r="AW395" s="15" t="s">
        <v>33</v>
      </c>
      <c r="AX395" s="15" t="s">
        <v>78</v>
      </c>
      <c r="AY395" s="167" t="s">
        <v>176</v>
      </c>
    </row>
    <row r="396" spans="2:65" s="12" customFormat="1" ht="11.25">
      <c r="B396" s="145"/>
      <c r="D396" s="146" t="s">
        <v>185</v>
      </c>
      <c r="E396" s="147" t="s">
        <v>1</v>
      </c>
      <c r="F396" s="148" t="s">
        <v>546</v>
      </c>
      <c r="H396" s="149">
        <v>98.075000000000003</v>
      </c>
      <c r="I396" s="150"/>
      <c r="L396" s="145"/>
      <c r="M396" s="151"/>
      <c r="T396" s="152"/>
      <c r="AT396" s="147" t="s">
        <v>185</v>
      </c>
      <c r="AU396" s="147" t="s">
        <v>88</v>
      </c>
      <c r="AV396" s="12" t="s">
        <v>88</v>
      </c>
      <c r="AW396" s="12" t="s">
        <v>33</v>
      </c>
      <c r="AX396" s="12" t="s">
        <v>78</v>
      </c>
      <c r="AY396" s="147" t="s">
        <v>176</v>
      </c>
    </row>
    <row r="397" spans="2:65" s="15" customFormat="1" ht="11.25">
      <c r="B397" s="166"/>
      <c r="D397" s="146" t="s">
        <v>185</v>
      </c>
      <c r="E397" s="167" t="s">
        <v>1</v>
      </c>
      <c r="F397" s="168" t="s">
        <v>228</v>
      </c>
      <c r="H397" s="169">
        <v>98.075000000000003</v>
      </c>
      <c r="I397" s="170"/>
      <c r="L397" s="166"/>
      <c r="M397" s="171"/>
      <c r="T397" s="172"/>
      <c r="AT397" s="167" t="s">
        <v>185</v>
      </c>
      <c r="AU397" s="167" t="s">
        <v>88</v>
      </c>
      <c r="AV397" s="15" t="s">
        <v>193</v>
      </c>
      <c r="AW397" s="15" t="s">
        <v>33</v>
      </c>
      <c r="AX397" s="15" t="s">
        <v>78</v>
      </c>
      <c r="AY397" s="167" t="s">
        <v>176</v>
      </c>
    </row>
    <row r="398" spans="2:65" s="13" customFormat="1" ht="11.25">
      <c r="B398" s="153"/>
      <c r="D398" s="146" t="s">
        <v>185</v>
      </c>
      <c r="E398" s="154" t="s">
        <v>1</v>
      </c>
      <c r="F398" s="155" t="s">
        <v>187</v>
      </c>
      <c r="H398" s="156">
        <v>139.0616</v>
      </c>
      <c r="I398" s="157"/>
      <c r="L398" s="153"/>
      <c r="M398" s="158"/>
      <c r="T398" s="159"/>
      <c r="AT398" s="154" t="s">
        <v>185</v>
      </c>
      <c r="AU398" s="154" t="s">
        <v>88</v>
      </c>
      <c r="AV398" s="13" t="s">
        <v>183</v>
      </c>
      <c r="AW398" s="13" t="s">
        <v>33</v>
      </c>
      <c r="AX398" s="13" t="s">
        <v>86</v>
      </c>
      <c r="AY398" s="154" t="s">
        <v>176</v>
      </c>
    </row>
    <row r="399" spans="2:65" s="1" customFormat="1" ht="16.5" customHeight="1">
      <c r="B399" s="32"/>
      <c r="C399" s="132" t="s">
        <v>547</v>
      </c>
      <c r="D399" s="132" t="s">
        <v>178</v>
      </c>
      <c r="E399" s="133" t="s">
        <v>548</v>
      </c>
      <c r="F399" s="134" t="s">
        <v>549</v>
      </c>
      <c r="G399" s="135" t="s">
        <v>181</v>
      </c>
      <c r="H399" s="136">
        <v>139.06200000000001</v>
      </c>
      <c r="I399" s="137"/>
      <c r="J399" s="138">
        <f>ROUND(I399*H399,2)</f>
        <v>0</v>
      </c>
      <c r="K399" s="134" t="s">
        <v>207</v>
      </c>
      <c r="L399" s="32"/>
      <c r="M399" s="139" t="s">
        <v>1</v>
      </c>
      <c r="N399" s="140" t="s">
        <v>43</v>
      </c>
      <c r="P399" s="141">
        <f>O399*H399</f>
        <v>0</v>
      </c>
      <c r="Q399" s="141">
        <v>0</v>
      </c>
      <c r="R399" s="141">
        <f>Q399*H399</f>
        <v>0</v>
      </c>
      <c r="S399" s="141">
        <v>0</v>
      </c>
      <c r="T399" s="142">
        <f>S399*H399</f>
        <v>0</v>
      </c>
      <c r="AR399" s="143" t="s">
        <v>183</v>
      </c>
      <c r="AT399" s="143" t="s">
        <v>178</v>
      </c>
      <c r="AU399" s="143" t="s">
        <v>88</v>
      </c>
      <c r="AY399" s="17" t="s">
        <v>176</v>
      </c>
      <c r="BE399" s="144">
        <f>IF(N399="základní",J399,0)</f>
        <v>0</v>
      </c>
      <c r="BF399" s="144">
        <f>IF(N399="snížená",J399,0)</f>
        <v>0</v>
      </c>
      <c r="BG399" s="144">
        <f>IF(N399="zákl. přenesená",J399,0)</f>
        <v>0</v>
      </c>
      <c r="BH399" s="144">
        <f>IF(N399="sníž. přenesená",J399,0)</f>
        <v>0</v>
      </c>
      <c r="BI399" s="144">
        <f>IF(N399="nulová",J399,0)</f>
        <v>0</v>
      </c>
      <c r="BJ399" s="17" t="s">
        <v>86</v>
      </c>
      <c r="BK399" s="144">
        <f>ROUND(I399*H399,2)</f>
        <v>0</v>
      </c>
      <c r="BL399" s="17" t="s">
        <v>183</v>
      </c>
      <c r="BM399" s="143" t="s">
        <v>550</v>
      </c>
    </row>
    <row r="400" spans="2:65" s="1" customFormat="1" ht="21.75" customHeight="1">
      <c r="B400" s="32"/>
      <c r="C400" s="132" t="s">
        <v>551</v>
      </c>
      <c r="D400" s="132" t="s">
        <v>178</v>
      </c>
      <c r="E400" s="133" t="s">
        <v>552</v>
      </c>
      <c r="F400" s="134" t="s">
        <v>553</v>
      </c>
      <c r="G400" s="135" t="s">
        <v>307</v>
      </c>
      <c r="H400" s="136">
        <v>86.013670000000005</v>
      </c>
      <c r="I400" s="137"/>
      <c r="J400" s="138">
        <f>ROUND(I400*H400,2)</f>
        <v>0</v>
      </c>
      <c r="K400" s="134" t="s">
        <v>207</v>
      </c>
      <c r="L400" s="32"/>
      <c r="M400" s="139" t="s">
        <v>1</v>
      </c>
      <c r="N400" s="140" t="s">
        <v>43</v>
      </c>
      <c r="P400" s="141">
        <f>O400*H400</f>
        <v>0</v>
      </c>
      <c r="Q400" s="141">
        <v>1.0606199999999999</v>
      </c>
      <c r="R400" s="141">
        <f>Q400*H400</f>
        <v>91.227818675400002</v>
      </c>
      <c r="S400" s="141">
        <v>0</v>
      </c>
      <c r="T400" s="142">
        <f>S400*H400</f>
        <v>0</v>
      </c>
      <c r="AR400" s="143" t="s">
        <v>183</v>
      </c>
      <c r="AT400" s="143" t="s">
        <v>178</v>
      </c>
      <c r="AU400" s="143" t="s">
        <v>88</v>
      </c>
      <c r="AY400" s="17" t="s">
        <v>176</v>
      </c>
      <c r="BE400" s="144">
        <f>IF(N400="základní",J400,0)</f>
        <v>0</v>
      </c>
      <c r="BF400" s="144">
        <f>IF(N400="snížená",J400,0)</f>
        <v>0</v>
      </c>
      <c r="BG400" s="144">
        <f>IF(N400="zákl. přenesená",J400,0)</f>
        <v>0</v>
      </c>
      <c r="BH400" s="144">
        <f>IF(N400="sníž. přenesená",J400,0)</f>
        <v>0</v>
      </c>
      <c r="BI400" s="144">
        <f>IF(N400="nulová",J400,0)</f>
        <v>0</v>
      </c>
      <c r="BJ400" s="17" t="s">
        <v>86</v>
      </c>
      <c r="BK400" s="144">
        <f>ROUND(I400*H400,2)</f>
        <v>0</v>
      </c>
      <c r="BL400" s="17" t="s">
        <v>183</v>
      </c>
      <c r="BM400" s="143" t="s">
        <v>554</v>
      </c>
    </row>
    <row r="401" spans="2:65" s="14" customFormat="1" ht="11.25">
      <c r="B401" s="160"/>
      <c r="D401" s="146" t="s">
        <v>185</v>
      </c>
      <c r="E401" s="161" t="s">
        <v>1</v>
      </c>
      <c r="F401" s="162" t="s">
        <v>555</v>
      </c>
      <c r="H401" s="161" t="s">
        <v>1</v>
      </c>
      <c r="I401" s="163"/>
      <c r="L401" s="160"/>
      <c r="M401" s="164"/>
      <c r="T401" s="165"/>
      <c r="AT401" s="161" t="s">
        <v>185</v>
      </c>
      <c r="AU401" s="161" t="s">
        <v>88</v>
      </c>
      <c r="AV401" s="14" t="s">
        <v>86</v>
      </c>
      <c r="AW401" s="14" t="s">
        <v>33</v>
      </c>
      <c r="AX401" s="14" t="s">
        <v>78</v>
      </c>
      <c r="AY401" s="161" t="s">
        <v>176</v>
      </c>
    </row>
    <row r="402" spans="2:65" s="12" customFormat="1" ht="11.25">
      <c r="B402" s="145"/>
      <c r="D402" s="146" t="s">
        <v>185</v>
      </c>
      <c r="E402" s="147" t="s">
        <v>1</v>
      </c>
      <c r="F402" s="148" t="s">
        <v>556</v>
      </c>
      <c r="H402" s="149">
        <v>78.194270000000003</v>
      </c>
      <c r="I402" s="150"/>
      <c r="L402" s="145"/>
      <c r="M402" s="151"/>
      <c r="T402" s="152"/>
      <c r="AT402" s="147" t="s">
        <v>185</v>
      </c>
      <c r="AU402" s="147" t="s">
        <v>88</v>
      </c>
      <c r="AV402" s="12" t="s">
        <v>88</v>
      </c>
      <c r="AW402" s="12" t="s">
        <v>33</v>
      </c>
      <c r="AX402" s="12" t="s">
        <v>78</v>
      </c>
      <c r="AY402" s="147" t="s">
        <v>176</v>
      </c>
    </row>
    <row r="403" spans="2:65" s="12" customFormat="1" ht="22.5">
      <c r="B403" s="145"/>
      <c r="D403" s="146" t="s">
        <v>185</v>
      </c>
      <c r="E403" s="147" t="s">
        <v>1</v>
      </c>
      <c r="F403" s="148" t="s">
        <v>557</v>
      </c>
      <c r="H403" s="149">
        <v>7.8193999999999999</v>
      </c>
      <c r="I403" s="150"/>
      <c r="L403" s="145"/>
      <c r="M403" s="151"/>
      <c r="T403" s="152"/>
      <c r="AT403" s="147" t="s">
        <v>185</v>
      </c>
      <c r="AU403" s="147" t="s">
        <v>88</v>
      </c>
      <c r="AV403" s="12" t="s">
        <v>88</v>
      </c>
      <c r="AW403" s="12" t="s">
        <v>33</v>
      </c>
      <c r="AX403" s="12" t="s">
        <v>78</v>
      </c>
      <c r="AY403" s="147" t="s">
        <v>176</v>
      </c>
    </row>
    <row r="404" spans="2:65" s="13" customFormat="1" ht="11.25">
      <c r="B404" s="153"/>
      <c r="D404" s="146" t="s">
        <v>185</v>
      </c>
      <c r="E404" s="154" t="s">
        <v>1</v>
      </c>
      <c r="F404" s="155" t="s">
        <v>187</v>
      </c>
      <c r="H404" s="156">
        <v>86.013670000000005</v>
      </c>
      <c r="I404" s="157"/>
      <c r="L404" s="153"/>
      <c r="M404" s="158"/>
      <c r="T404" s="159"/>
      <c r="AT404" s="154" t="s">
        <v>185</v>
      </c>
      <c r="AU404" s="154" t="s">
        <v>88</v>
      </c>
      <c r="AV404" s="13" t="s">
        <v>183</v>
      </c>
      <c r="AW404" s="13" t="s">
        <v>33</v>
      </c>
      <c r="AX404" s="13" t="s">
        <v>86</v>
      </c>
      <c r="AY404" s="154" t="s">
        <v>176</v>
      </c>
    </row>
    <row r="405" spans="2:65" s="1" customFormat="1" ht="24.2" customHeight="1">
      <c r="B405" s="32"/>
      <c r="C405" s="132" t="s">
        <v>558</v>
      </c>
      <c r="D405" s="132" t="s">
        <v>178</v>
      </c>
      <c r="E405" s="133" t="s">
        <v>559</v>
      </c>
      <c r="F405" s="134" t="s">
        <v>560</v>
      </c>
      <c r="G405" s="135" t="s">
        <v>200</v>
      </c>
      <c r="H405" s="136">
        <v>106.08499999999999</v>
      </c>
      <c r="I405" s="137"/>
      <c r="J405" s="138">
        <f>ROUND(I405*H405,2)</f>
        <v>0</v>
      </c>
      <c r="K405" s="134" t="s">
        <v>207</v>
      </c>
      <c r="L405" s="32"/>
      <c r="M405" s="139" t="s">
        <v>1</v>
      </c>
      <c r="N405" s="140" t="s">
        <v>43</v>
      </c>
      <c r="P405" s="141">
        <f>O405*H405</f>
        <v>0</v>
      </c>
      <c r="Q405" s="141">
        <v>2.5018699999999998</v>
      </c>
      <c r="R405" s="141">
        <f>Q405*H405</f>
        <v>265.41087894999998</v>
      </c>
      <c r="S405" s="141">
        <v>0</v>
      </c>
      <c r="T405" s="142">
        <f>S405*H405</f>
        <v>0</v>
      </c>
      <c r="AR405" s="143" t="s">
        <v>183</v>
      </c>
      <c r="AT405" s="143" t="s">
        <v>178</v>
      </c>
      <c r="AU405" s="143" t="s">
        <v>88</v>
      </c>
      <c r="AY405" s="17" t="s">
        <v>176</v>
      </c>
      <c r="BE405" s="144">
        <f>IF(N405="základní",J405,0)</f>
        <v>0</v>
      </c>
      <c r="BF405" s="144">
        <f>IF(N405="snížená",J405,0)</f>
        <v>0</v>
      </c>
      <c r="BG405" s="144">
        <f>IF(N405="zákl. přenesená",J405,0)</f>
        <v>0</v>
      </c>
      <c r="BH405" s="144">
        <f>IF(N405="sníž. přenesená",J405,0)</f>
        <v>0</v>
      </c>
      <c r="BI405" s="144">
        <f>IF(N405="nulová",J405,0)</f>
        <v>0</v>
      </c>
      <c r="BJ405" s="17" t="s">
        <v>86</v>
      </c>
      <c r="BK405" s="144">
        <f>ROUND(I405*H405,2)</f>
        <v>0</v>
      </c>
      <c r="BL405" s="17" t="s">
        <v>183</v>
      </c>
      <c r="BM405" s="143" t="s">
        <v>561</v>
      </c>
    </row>
    <row r="406" spans="2:65" s="14" customFormat="1" ht="11.25">
      <c r="B406" s="160"/>
      <c r="D406" s="146" t="s">
        <v>185</v>
      </c>
      <c r="E406" s="161" t="s">
        <v>1</v>
      </c>
      <c r="F406" s="162" t="s">
        <v>562</v>
      </c>
      <c r="H406" s="161" t="s">
        <v>1</v>
      </c>
      <c r="I406" s="163"/>
      <c r="L406" s="160"/>
      <c r="M406" s="164"/>
      <c r="T406" s="165"/>
      <c r="AT406" s="161" t="s">
        <v>185</v>
      </c>
      <c r="AU406" s="161" t="s">
        <v>88</v>
      </c>
      <c r="AV406" s="14" t="s">
        <v>86</v>
      </c>
      <c r="AW406" s="14" t="s">
        <v>33</v>
      </c>
      <c r="AX406" s="14" t="s">
        <v>78</v>
      </c>
      <c r="AY406" s="161" t="s">
        <v>176</v>
      </c>
    </row>
    <row r="407" spans="2:65" s="12" customFormat="1" ht="11.25">
      <c r="B407" s="145"/>
      <c r="D407" s="146" t="s">
        <v>185</v>
      </c>
      <c r="E407" s="147" t="s">
        <v>1</v>
      </c>
      <c r="F407" s="148" t="s">
        <v>563</v>
      </c>
      <c r="H407" s="149">
        <v>37.289000000000001</v>
      </c>
      <c r="I407" s="150"/>
      <c r="L407" s="145"/>
      <c r="M407" s="151"/>
      <c r="T407" s="152"/>
      <c r="AT407" s="147" t="s">
        <v>185</v>
      </c>
      <c r="AU407" s="147" t="s">
        <v>88</v>
      </c>
      <c r="AV407" s="12" t="s">
        <v>88</v>
      </c>
      <c r="AW407" s="12" t="s">
        <v>33</v>
      </c>
      <c r="AX407" s="12" t="s">
        <v>78</v>
      </c>
      <c r="AY407" s="147" t="s">
        <v>176</v>
      </c>
    </row>
    <row r="408" spans="2:65" s="12" customFormat="1" ht="11.25">
      <c r="B408" s="145"/>
      <c r="D408" s="146" t="s">
        <v>185</v>
      </c>
      <c r="E408" s="147" t="s">
        <v>1</v>
      </c>
      <c r="F408" s="148" t="s">
        <v>564</v>
      </c>
      <c r="H408" s="149">
        <v>34.066000000000003</v>
      </c>
      <c r="I408" s="150"/>
      <c r="L408" s="145"/>
      <c r="M408" s="151"/>
      <c r="T408" s="152"/>
      <c r="AT408" s="147" t="s">
        <v>185</v>
      </c>
      <c r="AU408" s="147" t="s">
        <v>88</v>
      </c>
      <c r="AV408" s="12" t="s">
        <v>88</v>
      </c>
      <c r="AW408" s="12" t="s">
        <v>33</v>
      </c>
      <c r="AX408" s="12" t="s">
        <v>78</v>
      </c>
      <c r="AY408" s="147" t="s">
        <v>176</v>
      </c>
    </row>
    <row r="409" spans="2:65" s="12" customFormat="1" ht="11.25">
      <c r="B409" s="145"/>
      <c r="D409" s="146" t="s">
        <v>185</v>
      </c>
      <c r="E409" s="147" t="s">
        <v>1</v>
      </c>
      <c r="F409" s="148" t="s">
        <v>565</v>
      </c>
      <c r="H409" s="149">
        <v>6.8620000000000001</v>
      </c>
      <c r="I409" s="150"/>
      <c r="L409" s="145"/>
      <c r="M409" s="151"/>
      <c r="T409" s="152"/>
      <c r="AT409" s="147" t="s">
        <v>185</v>
      </c>
      <c r="AU409" s="147" t="s">
        <v>88</v>
      </c>
      <c r="AV409" s="12" t="s">
        <v>88</v>
      </c>
      <c r="AW409" s="12" t="s">
        <v>33</v>
      </c>
      <c r="AX409" s="12" t="s">
        <v>78</v>
      </c>
      <c r="AY409" s="147" t="s">
        <v>176</v>
      </c>
    </row>
    <row r="410" spans="2:65" s="12" customFormat="1" ht="11.25">
      <c r="B410" s="145"/>
      <c r="D410" s="146" t="s">
        <v>185</v>
      </c>
      <c r="E410" s="147" t="s">
        <v>1</v>
      </c>
      <c r="F410" s="148" t="s">
        <v>566</v>
      </c>
      <c r="H410" s="149">
        <v>21.184000000000001</v>
      </c>
      <c r="I410" s="150"/>
      <c r="L410" s="145"/>
      <c r="M410" s="151"/>
      <c r="T410" s="152"/>
      <c r="AT410" s="147" t="s">
        <v>185</v>
      </c>
      <c r="AU410" s="147" t="s">
        <v>88</v>
      </c>
      <c r="AV410" s="12" t="s">
        <v>88</v>
      </c>
      <c r="AW410" s="12" t="s">
        <v>33</v>
      </c>
      <c r="AX410" s="12" t="s">
        <v>78</v>
      </c>
      <c r="AY410" s="147" t="s">
        <v>176</v>
      </c>
    </row>
    <row r="411" spans="2:65" s="12" customFormat="1" ht="11.25">
      <c r="B411" s="145"/>
      <c r="D411" s="146" t="s">
        <v>185</v>
      </c>
      <c r="E411" s="147" t="s">
        <v>1</v>
      </c>
      <c r="F411" s="148" t="s">
        <v>567</v>
      </c>
      <c r="H411" s="149">
        <v>3.2320000000000002</v>
      </c>
      <c r="I411" s="150"/>
      <c r="L411" s="145"/>
      <c r="M411" s="151"/>
      <c r="T411" s="152"/>
      <c r="AT411" s="147" t="s">
        <v>185</v>
      </c>
      <c r="AU411" s="147" t="s">
        <v>88</v>
      </c>
      <c r="AV411" s="12" t="s">
        <v>88</v>
      </c>
      <c r="AW411" s="12" t="s">
        <v>33</v>
      </c>
      <c r="AX411" s="12" t="s">
        <v>78</v>
      </c>
      <c r="AY411" s="147" t="s">
        <v>176</v>
      </c>
    </row>
    <row r="412" spans="2:65" s="12" customFormat="1" ht="11.25">
      <c r="B412" s="145"/>
      <c r="D412" s="146" t="s">
        <v>185</v>
      </c>
      <c r="E412" s="147" t="s">
        <v>1</v>
      </c>
      <c r="F412" s="148" t="s">
        <v>568</v>
      </c>
      <c r="H412" s="149">
        <v>3.452</v>
      </c>
      <c r="I412" s="150"/>
      <c r="L412" s="145"/>
      <c r="M412" s="151"/>
      <c r="T412" s="152"/>
      <c r="AT412" s="147" t="s">
        <v>185</v>
      </c>
      <c r="AU412" s="147" t="s">
        <v>88</v>
      </c>
      <c r="AV412" s="12" t="s">
        <v>88</v>
      </c>
      <c r="AW412" s="12" t="s">
        <v>33</v>
      </c>
      <c r="AX412" s="12" t="s">
        <v>78</v>
      </c>
      <c r="AY412" s="147" t="s">
        <v>176</v>
      </c>
    </row>
    <row r="413" spans="2:65" s="13" customFormat="1" ht="11.25">
      <c r="B413" s="153"/>
      <c r="D413" s="146" t="s">
        <v>185</v>
      </c>
      <c r="E413" s="154" t="s">
        <v>1</v>
      </c>
      <c r="F413" s="155" t="s">
        <v>187</v>
      </c>
      <c r="H413" s="156">
        <v>106.08499999999999</v>
      </c>
      <c r="I413" s="157"/>
      <c r="L413" s="153"/>
      <c r="M413" s="158"/>
      <c r="T413" s="159"/>
      <c r="AT413" s="154" t="s">
        <v>185</v>
      </c>
      <c r="AU413" s="154" t="s">
        <v>88</v>
      </c>
      <c r="AV413" s="13" t="s">
        <v>183</v>
      </c>
      <c r="AW413" s="13" t="s">
        <v>33</v>
      </c>
      <c r="AX413" s="13" t="s">
        <v>86</v>
      </c>
      <c r="AY413" s="154" t="s">
        <v>176</v>
      </c>
    </row>
    <row r="414" spans="2:65" s="1" customFormat="1" ht="16.5" customHeight="1">
      <c r="B414" s="32"/>
      <c r="C414" s="132" t="s">
        <v>569</v>
      </c>
      <c r="D414" s="132" t="s">
        <v>178</v>
      </c>
      <c r="E414" s="133" t="s">
        <v>570</v>
      </c>
      <c r="F414" s="134" t="s">
        <v>571</v>
      </c>
      <c r="G414" s="135" t="s">
        <v>181</v>
      </c>
      <c r="H414" s="136">
        <v>508.58839999999998</v>
      </c>
      <c r="I414" s="137"/>
      <c r="J414" s="138">
        <f>ROUND(I414*H414,2)</f>
        <v>0</v>
      </c>
      <c r="K414" s="134" t="s">
        <v>207</v>
      </c>
      <c r="L414" s="32"/>
      <c r="M414" s="139" t="s">
        <v>1</v>
      </c>
      <c r="N414" s="140" t="s">
        <v>43</v>
      </c>
      <c r="P414" s="141">
        <f>O414*H414</f>
        <v>0</v>
      </c>
      <c r="Q414" s="141">
        <v>2.6900000000000001E-3</v>
      </c>
      <c r="R414" s="141">
        <f>Q414*H414</f>
        <v>1.3681027960000001</v>
      </c>
      <c r="S414" s="141">
        <v>0</v>
      </c>
      <c r="T414" s="142">
        <f>S414*H414</f>
        <v>0</v>
      </c>
      <c r="AR414" s="143" t="s">
        <v>183</v>
      </c>
      <c r="AT414" s="143" t="s">
        <v>178</v>
      </c>
      <c r="AU414" s="143" t="s">
        <v>88</v>
      </c>
      <c r="AY414" s="17" t="s">
        <v>176</v>
      </c>
      <c r="BE414" s="144">
        <f>IF(N414="základní",J414,0)</f>
        <v>0</v>
      </c>
      <c r="BF414" s="144">
        <f>IF(N414="snížená",J414,0)</f>
        <v>0</v>
      </c>
      <c r="BG414" s="144">
        <f>IF(N414="zákl. přenesená",J414,0)</f>
        <v>0</v>
      </c>
      <c r="BH414" s="144">
        <f>IF(N414="sníž. přenesená",J414,0)</f>
        <v>0</v>
      </c>
      <c r="BI414" s="144">
        <f>IF(N414="nulová",J414,0)</f>
        <v>0</v>
      </c>
      <c r="BJ414" s="17" t="s">
        <v>86</v>
      </c>
      <c r="BK414" s="144">
        <f>ROUND(I414*H414,2)</f>
        <v>0</v>
      </c>
      <c r="BL414" s="17" t="s">
        <v>183</v>
      </c>
      <c r="BM414" s="143" t="s">
        <v>572</v>
      </c>
    </row>
    <row r="415" spans="2:65" s="14" customFormat="1" ht="11.25">
      <c r="B415" s="160"/>
      <c r="D415" s="146" t="s">
        <v>185</v>
      </c>
      <c r="E415" s="161" t="s">
        <v>1</v>
      </c>
      <c r="F415" s="162" t="s">
        <v>241</v>
      </c>
      <c r="H415" s="161" t="s">
        <v>1</v>
      </c>
      <c r="I415" s="163"/>
      <c r="L415" s="160"/>
      <c r="M415" s="164"/>
      <c r="T415" s="165"/>
      <c r="AT415" s="161" t="s">
        <v>185</v>
      </c>
      <c r="AU415" s="161" t="s">
        <v>88</v>
      </c>
      <c r="AV415" s="14" t="s">
        <v>86</v>
      </c>
      <c r="AW415" s="14" t="s">
        <v>33</v>
      </c>
      <c r="AX415" s="14" t="s">
        <v>78</v>
      </c>
      <c r="AY415" s="161" t="s">
        <v>176</v>
      </c>
    </row>
    <row r="416" spans="2:65" s="14" customFormat="1" ht="11.25">
      <c r="B416" s="160"/>
      <c r="D416" s="146" t="s">
        <v>185</v>
      </c>
      <c r="E416" s="161" t="s">
        <v>1</v>
      </c>
      <c r="F416" s="162" t="s">
        <v>242</v>
      </c>
      <c r="H416" s="161" t="s">
        <v>1</v>
      </c>
      <c r="I416" s="163"/>
      <c r="L416" s="160"/>
      <c r="M416" s="164"/>
      <c r="T416" s="165"/>
      <c r="AT416" s="161" t="s">
        <v>185</v>
      </c>
      <c r="AU416" s="161" t="s">
        <v>88</v>
      </c>
      <c r="AV416" s="14" t="s">
        <v>86</v>
      </c>
      <c r="AW416" s="14" t="s">
        <v>33</v>
      </c>
      <c r="AX416" s="14" t="s">
        <v>78</v>
      </c>
      <c r="AY416" s="161" t="s">
        <v>176</v>
      </c>
    </row>
    <row r="417" spans="2:51" s="12" customFormat="1" ht="22.5">
      <c r="B417" s="145"/>
      <c r="D417" s="146" t="s">
        <v>185</v>
      </c>
      <c r="E417" s="147" t="s">
        <v>1</v>
      </c>
      <c r="F417" s="148" t="s">
        <v>573</v>
      </c>
      <c r="H417" s="149">
        <v>92.406000000000006</v>
      </c>
      <c r="I417" s="150"/>
      <c r="L417" s="145"/>
      <c r="M417" s="151"/>
      <c r="T417" s="152"/>
      <c r="AT417" s="147" t="s">
        <v>185</v>
      </c>
      <c r="AU417" s="147" t="s">
        <v>88</v>
      </c>
      <c r="AV417" s="12" t="s">
        <v>88</v>
      </c>
      <c r="AW417" s="12" t="s">
        <v>33</v>
      </c>
      <c r="AX417" s="12" t="s">
        <v>78</v>
      </c>
      <c r="AY417" s="147" t="s">
        <v>176</v>
      </c>
    </row>
    <row r="418" spans="2:51" s="12" customFormat="1" ht="11.25">
      <c r="B418" s="145"/>
      <c r="D418" s="146" t="s">
        <v>185</v>
      </c>
      <c r="E418" s="147" t="s">
        <v>1</v>
      </c>
      <c r="F418" s="148" t="s">
        <v>574</v>
      </c>
      <c r="H418" s="149">
        <v>10.68</v>
      </c>
      <c r="I418" s="150"/>
      <c r="L418" s="145"/>
      <c r="M418" s="151"/>
      <c r="T418" s="152"/>
      <c r="AT418" s="147" t="s">
        <v>185</v>
      </c>
      <c r="AU418" s="147" t="s">
        <v>88</v>
      </c>
      <c r="AV418" s="12" t="s">
        <v>88</v>
      </c>
      <c r="AW418" s="12" t="s">
        <v>33</v>
      </c>
      <c r="AX418" s="12" t="s">
        <v>78</v>
      </c>
      <c r="AY418" s="147" t="s">
        <v>176</v>
      </c>
    </row>
    <row r="419" spans="2:51" s="12" customFormat="1" ht="11.25">
      <c r="B419" s="145"/>
      <c r="D419" s="146" t="s">
        <v>185</v>
      </c>
      <c r="E419" s="147" t="s">
        <v>1</v>
      </c>
      <c r="F419" s="148" t="s">
        <v>575</v>
      </c>
      <c r="H419" s="149">
        <v>5.82</v>
      </c>
      <c r="I419" s="150"/>
      <c r="L419" s="145"/>
      <c r="M419" s="151"/>
      <c r="T419" s="152"/>
      <c r="AT419" s="147" t="s">
        <v>185</v>
      </c>
      <c r="AU419" s="147" t="s">
        <v>88</v>
      </c>
      <c r="AV419" s="12" t="s">
        <v>88</v>
      </c>
      <c r="AW419" s="12" t="s">
        <v>33</v>
      </c>
      <c r="AX419" s="12" t="s">
        <v>78</v>
      </c>
      <c r="AY419" s="147" t="s">
        <v>176</v>
      </c>
    </row>
    <row r="420" spans="2:51" s="14" customFormat="1" ht="11.25">
      <c r="B420" s="160"/>
      <c r="D420" s="146" t="s">
        <v>185</v>
      </c>
      <c r="E420" s="161" t="s">
        <v>1</v>
      </c>
      <c r="F420" s="162" t="s">
        <v>246</v>
      </c>
      <c r="H420" s="161" t="s">
        <v>1</v>
      </c>
      <c r="I420" s="163"/>
      <c r="L420" s="160"/>
      <c r="M420" s="164"/>
      <c r="T420" s="165"/>
      <c r="AT420" s="161" t="s">
        <v>185</v>
      </c>
      <c r="AU420" s="161" t="s">
        <v>88</v>
      </c>
      <c r="AV420" s="14" t="s">
        <v>86</v>
      </c>
      <c r="AW420" s="14" t="s">
        <v>33</v>
      </c>
      <c r="AX420" s="14" t="s">
        <v>78</v>
      </c>
      <c r="AY420" s="161" t="s">
        <v>176</v>
      </c>
    </row>
    <row r="421" spans="2:51" s="12" customFormat="1" ht="11.25">
      <c r="B421" s="145"/>
      <c r="D421" s="146" t="s">
        <v>185</v>
      </c>
      <c r="E421" s="147" t="s">
        <v>1</v>
      </c>
      <c r="F421" s="148" t="s">
        <v>576</v>
      </c>
      <c r="H421" s="149">
        <v>0.28000000000000003</v>
      </c>
      <c r="I421" s="150"/>
      <c r="L421" s="145"/>
      <c r="M421" s="151"/>
      <c r="T421" s="152"/>
      <c r="AT421" s="147" t="s">
        <v>185</v>
      </c>
      <c r="AU421" s="147" t="s">
        <v>88</v>
      </c>
      <c r="AV421" s="12" t="s">
        <v>88</v>
      </c>
      <c r="AW421" s="12" t="s">
        <v>33</v>
      </c>
      <c r="AX421" s="12" t="s">
        <v>78</v>
      </c>
      <c r="AY421" s="147" t="s">
        <v>176</v>
      </c>
    </row>
    <row r="422" spans="2:51" s="14" customFormat="1" ht="11.25">
      <c r="B422" s="160"/>
      <c r="D422" s="146" t="s">
        <v>185</v>
      </c>
      <c r="E422" s="161" t="s">
        <v>1</v>
      </c>
      <c r="F422" s="162" t="s">
        <v>248</v>
      </c>
      <c r="H422" s="161" t="s">
        <v>1</v>
      </c>
      <c r="I422" s="163"/>
      <c r="L422" s="160"/>
      <c r="M422" s="164"/>
      <c r="T422" s="165"/>
      <c r="AT422" s="161" t="s">
        <v>185</v>
      </c>
      <c r="AU422" s="161" t="s">
        <v>88</v>
      </c>
      <c r="AV422" s="14" t="s">
        <v>86</v>
      </c>
      <c r="AW422" s="14" t="s">
        <v>33</v>
      </c>
      <c r="AX422" s="14" t="s">
        <v>78</v>
      </c>
      <c r="AY422" s="161" t="s">
        <v>176</v>
      </c>
    </row>
    <row r="423" spans="2:51" s="14" customFormat="1" ht="11.25">
      <c r="B423" s="160"/>
      <c r="D423" s="146" t="s">
        <v>185</v>
      </c>
      <c r="E423" s="161" t="s">
        <v>1</v>
      </c>
      <c r="F423" s="162" t="s">
        <v>249</v>
      </c>
      <c r="H423" s="161" t="s">
        <v>1</v>
      </c>
      <c r="I423" s="163"/>
      <c r="L423" s="160"/>
      <c r="M423" s="164"/>
      <c r="T423" s="165"/>
      <c r="AT423" s="161" t="s">
        <v>185</v>
      </c>
      <c r="AU423" s="161" t="s">
        <v>88</v>
      </c>
      <c r="AV423" s="14" t="s">
        <v>86</v>
      </c>
      <c r="AW423" s="14" t="s">
        <v>33</v>
      </c>
      <c r="AX423" s="14" t="s">
        <v>78</v>
      </c>
      <c r="AY423" s="161" t="s">
        <v>176</v>
      </c>
    </row>
    <row r="424" spans="2:51" s="12" customFormat="1" ht="11.25">
      <c r="B424" s="145"/>
      <c r="D424" s="146" t="s">
        <v>185</v>
      </c>
      <c r="E424" s="147" t="s">
        <v>1</v>
      </c>
      <c r="F424" s="148" t="s">
        <v>577</v>
      </c>
      <c r="H424" s="149">
        <v>62.9</v>
      </c>
      <c r="I424" s="150"/>
      <c r="L424" s="145"/>
      <c r="M424" s="151"/>
      <c r="T424" s="152"/>
      <c r="AT424" s="147" t="s">
        <v>185</v>
      </c>
      <c r="AU424" s="147" t="s">
        <v>88</v>
      </c>
      <c r="AV424" s="12" t="s">
        <v>88</v>
      </c>
      <c r="AW424" s="12" t="s">
        <v>33</v>
      </c>
      <c r="AX424" s="12" t="s">
        <v>78</v>
      </c>
      <c r="AY424" s="147" t="s">
        <v>176</v>
      </c>
    </row>
    <row r="425" spans="2:51" s="12" customFormat="1" ht="11.25">
      <c r="B425" s="145"/>
      <c r="D425" s="146" t="s">
        <v>185</v>
      </c>
      <c r="E425" s="147" t="s">
        <v>1</v>
      </c>
      <c r="F425" s="148" t="s">
        <v>578</v>
      </c>
      <c r="H425" s="149">
        <v>94.7</v>
      </c>
      <c r="I425" s="150"/>
      <c r="L425" s="145"/>
      <c r="M425" s="151"/>
      <c r="T425" s="152"/>
      <c r="AT425" s="147" t="s">
        <v>185</v>
      </c>
      <c r="AU425" s="147" t="s">
        <v>88</v>
      </c>
      <c r="AV425" s="12" t="s">
        <v>88</v>
      </c>
      <c r="AW425" s="12" t="s">
        <v>33</v>
      </c>
      <c r="AX425" s="12" t="s">
        <v>78</v>
      </c>
      <c r="AY425" s="147" t="s">
        <v>176</v>
      </c>
    </row>
    <row r="426" spans="2:51" s="14" customFormat="1" ht="11.25">
      <c r="B426" s="160"/>
      <c r="D426" s="146" t="s">
        <v>185</v>
      </c>
      <c r="E426" s="161" t="s">
        <v>1</v>
      </c>
      <c r="F426" s="162" t="s">
        <v>252</v>
      </c>
      <c r="H426" s="161" t="s">
        <v>1</v>
      </c>
      <c r="I426" s="163"/>
      <c r="L426" s="160"/>
      <c r="M426" s="164"/>
      <c r="T426" s="165"/>
      <c r="AT426" s="161" t="s">
        <v>185</v>
      </c>
      <c r="AU426" s="161" t="s">
        <v>88</v>
      </c>
      <c r="AV426" s="14" t="s">
        <v>86</v>
      </c>
      <c r="AW426" s="14" t="s">
        <v>33</v>
      </c>
      <c r="AX426" s="14" t="s">
        <v>78</v>
      </c>
      <c r="AY426" s="161" t="s">
        <v>176</v>
      </c>
    </row>
    <row r="427" spans="2:51" s="14" customFormat="1" ht="11.25">
      <c r="B427" s="160"/>
      <c r="D427" s="146" t="s">
        <v>185</v>
      </c>
      <c r="E427" s="161" t="s">
        <v>1</v>
      </c>
      <c r="F427" s="162" t="s">
        <v>253</v>
      </c>
      <c r="H427" s="161" t="s">
        <v>1</v>
      </c>
      <c r="I427" s="163"/>
      <c r="L427" s="160"/>
      <c r="M427" s="164"/>
      <c r="T427" s="165"/>
      <c r="AT427" s="161" t="s">
        <v>185</v>
      </c>
      <c r="AU427" s="161" t="s">
        <v>88</v>
      </c>
      <c r="AV427" s="14" t="s">
        <v>86</v>
      </c>
      <c r="AW427" s="14" t="s">
        <v>33</v>
      </c>
      <c r="AX427" s="14" t="s">
        <v>78</v>
      </c>
      <c r="AY427" s="161" t="s">
        <v>176</v>
      </c>
    </row>
    <row r="428" spans="2:51" s="12" customFormat="1" ht="11.25">
      <c r="B428" s="145"/>
      <c r="D428" s="146" t="s">
        <v>185</v>
      </c>
      <c r="E428" s="147" t="s">
        <v>1</v>
      </c>
      <c r="F428" s="148" t="s">
        <v>579</v>
      </c>
      <c r="H428" s="149">
        <v>32.747999999999998</v>
      </c>
      <c r="I428" s="150"/>
      <c r="L428" s="145"/>
      <c r="M428" s="151"/>
      <c r="T428" s="152"/>
      <c r="AT428" s="147" t="s">
        <v>185</v>
      </c>
      <c r="AU428" s="147" t="s">
        <v>88</v>
      </c>
      <c r="AV428" s="12" t="s">
        <v>88</v>
      </c>
      <c r="AW428" s="12" t="s">
        <v>33</v>
      </c>
      <c r="AX428" s="12" t="s">
        <v>78</v>
      </c>
      <c r="AY428" s="147" t="s">
        <v>176</v>
      </c>
    </row>
    <row r="429" spans="2:51" s="12" customFormat="1" ht="11.25">
      <c r="B429" s="145"/>
      <c r="D429" s="146" t="s">
        <v>185</v>
      </c>
      <c r="E429" s="147" t="s">
        <v>1</v>
      </c>
      <c r="F429" s="148" t="s">
        <v>580</v>
      </c>
      <c r="H429" s="149">
        <v>24.27</v>
      </c>
      <c r="I429" s="150"/>
      <c r="L429" s="145"/>
      <c r="M429" s="151"/>
      <c r="T429" s="152"/>
      <c r="AT429" s="147" t="s">
        <v>185</v>
      </c>
      <c r="AU429" s="147" t="s">
        <v>88</v>
      </c>
      <c r="AV429" s="12" t="s">
        <v>88</v>
      </c>
      <c r="AW429" s="12" t="s">
        <v>33</v>
      </c>
      <c r="AX429" s="12" t="s">
        <v>78</v>
      </c>
      <c r="AY429" s="147" t="s">
        <v>176</v>
      </c>
    </row>
    <row r="430" spans="2:51" s="14" customFormat="1" ht="11.25">
      <c r="B430" s="160"/>
      <c r="D430" s="146" t="s">
        <v>185</v>
      </c>
      <c r="E430" s="161" t="s">
        <v>1</v>
      </c>
      <c r="F430" s="162" t="s">
        <v>256</v>
      </c>
      <c r="H430" s="161" t="s">
        <v>1</v>
      </c>
      <c r="I430" s="163"/>
      <c r="L430" s="160"/>
      <c r="M430" s="164"/>
      <c r="T430" s="165"/>
      <c r="AT430" s="161" t="s">
        <v>185</v>
      </c>
      <c r="AU430" s="161" t="s">
        <v>88</v>
      </c>
      <c r="AV430" s="14" t="s">
        <v>86</v>
      </c>
      <c r="AW430" s="14" t="s">
        <v>33</v>
      </c>
      <c r="AX430" s="14" t="s">
        <v>78</v>
      </c>
      <c r="AY430" s="161" t="s">
        <v>176</v>
      </c>
    </row>
    <row r="431" spans="2:51" s="12" customFormat="1" ht="11.25">
      <c r="B431" s="145"/>
      <c r="D431" s="146" t="s">
        <v>185</v>
      </c>
      <c r="E431" s="147" t="s">
        <v>1</v>
      </c>
      <c r="F431" s="148" t="s">
        <v>581</v>
      </c>
      <c r="H431" s="149">
        <v>44.82</v>
      </c>
      <c r="I431" s="150"/>
      <c r="L431" s="145"/>
      <c r="M431" s="151"/>
      <c r="T431" s="152"/>
      <c r="AT431" s="147" t="s">
        <v>185</v>
      </c>
      <c r="AU431" s="147" t="s">
        <v>88</v>
      </c>
      <c r="AV431" s="12" t="s">
        <v>88</v>
      </c>
      <c r="AW431" s="12" t="s">
        <v>33</v>
      </c>
      <c r="AX431" s="12" t="s">
        <v>78</v>
      </c>
      <c r="AY431" s="147" t="s">
        <v>176</v>
      </c>
    </row>
    <row r="432" spans="2:51" s="12" customFormat="1" ht="11.25">
      <c r="B432" s="145"/>
      <c r="D432" s="146" t="s">
        <v>185</v>
      </c>
      <c r="E432" s="147" t="s">
        <v>1</v>
      </c>
      <c r="F432" s="148" t="s">
        <v>582</v>
      </c>
      <c r="H432" s="149">
        <v>57.851999999999997</v>
      </c>
      <c r="I432" s="150"/>
      <c r="L432" s="145"/>
      <c r="M432" s="151"/>
      <c r="T432" s="152"/>
      <c r="AT432" s="147" t="s">
        <v>185</v>
      </c>
      <c r="AU432" s="147" t="s">
        <v>88</v>
      </c>
      <c r="AV432" s="12" t="s">
        <v>88</v>
      </c>
      <c r="AW432" s="12" t="s">
        <v>33</v>
      </c>
      <c r="AX432" s="12" t="s">
        <v>78</v>
      </c>
      <c r="AY432" s="147" t="s">
        <v>176</v>
      </c>
    </row>
    <row r="433" spans="2:65" s="12" customFormat="1" ht="11.25">
      <c r="B433" s="145"/>
      <c r="D433" s="146" t="s">
        <v>185</v>
      </c>
      <c r="E433" s="147" t="s">
        <v>1</v>
      </c>
      <c r="F433" s="148" t="s">
        <v>583</v>
      </c>
      <c r="H433" s="149">
        <v>5.6003999999999996</v>
      </c>
      <c r="I433" s="150"/>
      <c r="L433" s="145"/>
      <c r="M433" s="151"/>
      <c r="T433" s="152"/>
      <c r="AT433" s="147" t="s">
        <v>185</v>
      </c>
      <c r="AU433" s="147" t="s">
        <v>88</v>
      </c>
      <c r="AV433" s="12" t="s">
        <v>88</v>
      </c>
      <c r="AW433" s="12" t="s">
        <v>33</v>
      </c>
      <c r="AX433" s="12" t="s">
        <v>78</v>
      </c>
      <c r="AY433" s="147" t="s">
        <v>176</v>
      </c>
    </row>
    <row r="434" spans="2:65" s="14" customFormat="1" ht="11.25">
      <c r="B434" s="160"/>
      <c r="D434" s="146" t="s">
        <v>185</v>
      </c>
      <c r="E434" s="161" t="s">
        <v>1</v>
      </c>
      <c r="F434" s="162" t="s">
        <v>260</v>
      </c>
      <c r="H434" s="161" t="s">
        <v>1</v>
      </c>
      <c r="I434" s="163"/>
      <c r="L434" s="160"/>
      <c r="M434" s="164"/>
      <c r="T434" s="165"/>
      <c r="AT434" s="161" t="s">
        <v>185</v>
      </c>
      <c r="AU434" s="161" t="s">
        <v>88</v>
      </c>
      <c r="AV434" s="14" t="s">
        <v>86</v>
      </c>
      <c r="AW434" s="14" t="s">
        <v>33</v>
      </c>
      <c r="AX434" s="14" t="s">
        <v>78</v>
      </c>
      <c r="AY434" s="161" t="s">
        <v>176</v>
      </c>
    </row>
    <row r="435" spans="2:65" s="12" customFormat="1" ht="11.25">
      <c r="B435" s="145"/>
      <c r="D435" s="146" t="s">
        <v>185</v>
      </c>
      <c r="E435" s="147" t="s">
        <v>1</v>
      </c>
      <c r="F435" s="148" t="s">
        <v>584</v>
      </c>
      <c r="H435" s="149">
        <v>18.239999999999998</v>
      </c>
      <c r="I435" s="150"/>
      <c r="L435" s="145"/>
      <c r="M435" s="151"/>
      <c r="T435" s="152"/>
      <c r="AT435" s="147" t="s">
        <v>185</v>
      </c>
      <c r="AU435" s="147" t="s">
        <v>88</v>
      </c>
      <c r="AV435" s="12" t="s">
        <v>88</v>
      </c>
      <c r="AW435" s="12" t="s">
        <v>33</v>
      </c>
      <c r="AX435" s="12" t="s">
        <v>78</v>
      </c>
      <c r="AY435" s="147" t="s">
        <v>176</v>
      </c>
    </row>
    <row r="436" spans="2:65" s="14" customFormat="1" ht="11.25">
      <c r="B436" s="160"/>
      <c r="D436" s="146" t="s">
        <v>185</v>
      </c>
      <c r="E436" s="161" t="s">
        <v>1</v>
      </c>
      <c r="F436" s="162" t="s">
        <v>262</v>
      </c>
      <c r="H436" s="161" t="s">
        <v>1</v>
      </c>
      <c r="I436" s="163"/>
      <c r="L436" s="160"/>
      <c r="M436" s="164"/>
      <c r="T436" s="165"/>
      <c r="AT436" s="161" t="s">
        <v>185</v>
      </c>
      <c r="AU436" s="161" t="s">
        <v>88</v>
      </c>
      <c r="AV436" s="14" t="s">
        <v>86</v>
      </c>
      <c r="AW436" s="14" t="s">
        <v>33</v>
      </c>
      <c r="AX436" s="14" t="s">
        <v>78</v>
      </c>
      <c r="AY436" s="161" t="s">
        <v>176</v>
      </c>
    </row>
    <row r="437" spans="2:65" s="12" customFormat="1" ht="11.25">
      <c r="B437" s="145"/>
      <c r="D437" s="146" t="s">
        <v>185</v>
      </c>
      <c r="E437" s="147" t="s">
        <v>1</v>
      </c>
      <c r="F437" s="148" t="s">
        <v>585</v>
      </c>
      <c r="H437" s="149">
        <v>26.753599999999999</v>
      </c>
      <c r="I437" s="150"/>
      <c r="L437" s="145"/>
      <c r="M437" s="151"/>
      <c r="T437" s="152"/>
      <c r="AT437" s="147" t="s">
        <v>185</v>
      </c>
      <c r="AU437" s="147" t="s">
        <v>88</v>
      </c>
      <c r="AV437" s="12" t="s">
        <v>88</v>
      </c>
      <c r="AW437" s="12" t="s">
        <v>33</v>
      </c>
      <c r="AX437" s="12" t="s">
        <v>78</v>
      </c>
      <c r="AY437" s="147" t="s">
        <v>176</v>
      </c>
    </row>
    <row r="438" spans="2:65" s="14" customFormat="1" ht="11.25">
      <c r="B438" s="160"/>
      <c r="D438" s="146" t="s">
        <v>185</v>
      </c>
      <c r="E438" s="161" t="s">
        <v>1</v>
      </c>
      <c r="F438" s="162" t="s">
        <v>264</v>
      </c>
      <c r="H438" s="161" t="s">
        <v>1</v>
      </c>
      <c r="I438" s="163"/>
      <c r="L438" s="160"/>
      <c r="M438" s="164"/>
      <c r="T438" s="165"/>
      <c r="AT438" s="161" t="s">
        <v>185</v>
      </c>
      <c r="AU438" s="161" t="s">
        <v>88</v>
      </c>
      <c r="AV438" s="14" t="s">
        <v>86</v>
      </c>
      <c r="AW438" s="14" t="s">
        <v>33</v>
      </c>
      <c r="AX438" s="14" t="s">
        <v>78</v>
      </c>
      <c r="AY438" s="161" t="s">
        <v>176</v>
      </c>
    </row>
    <row r="439" spans="2:65" s="12" customFormat="1" ht="11.25">
      <c r="B439" s="145"/>
      <c r="D439" s="146" t="s">
        <v>185</v>
      </c>
      <c r="E439" s="147" t="s">
        <v>1</v>
      </c>
      <c r="F439" s="148" t="s">
        <v>586</v>
      </c>
      <c r="H439" s="149">
        <v>29.3584</v>
      </c>
      <c r="I439" s="150"/>
      <c r="L439" s="145"/>
      <c r="M439" s="151"/>
      <c r="T439" s="152"/>
      <c r="AT439" s="147" t="s">
        <v>185</v>
      </c>
      <c r="AU439" s="147" t="s">
        <v>88</v>
      </c>
      <c r="AV439" s="12" t="s">
        <v>88</v>
      </c>
      <c r="AW439" s="12" t="s">
        <v>33</v>
      </c>
      <c r="AX439" s="12" t="s">
        <v>78</v>
      </c>
      <c r="AY439" s="147" t="s">
        <v>176</v>
      </c>
    </row>
    <row r="440" spans="2:65" s="14" customFormat="1" ht="11.25">
      <c r="B440" s="160"/>
      <c r="D440" s="146" t="s">
        <v>185</v>
      </c>
      <c r="E440" s="161" t="s">
        <v>1</v>
      </c>
      <c r="F440" s="162" t="s">
        <v>266</v>
      </c>
      <c r="H440" s="161" t="s">
        <v>1</v>
      </c>
      <c r="I440" s="163"/>
      <c r="L440" s="160"/>
      <c r="M440" s="164"/>
      <c r="T440" s="165"/>
      <c r="AT440" s="161" t="s">
        <v>185</v>
      </c>
      <c r="AU440" s="161" t="s">
        <v>88</v>
      </c>
      <c r="AV440" s="14" t="s">
        <v>86</v>
      </c>
      <c r="AW440" s="14" t="s">
        <v>33</v>
      </c>
      <c r="AX440" s="14" t="s">
        <v>78</v>
      </c>
      <c r="AY440" s="161" t="s">
        <v>176</v>
      </c>
    </row>
    <row r="441" spans="2:65" s="12" customFormat="1" ht="11.25">
      <c r="B441" s="145"/>
      <c r="D441" s="146" t="s">
        <v>185</v>
      </c>
      <c r="E441" s="147" t="s">
        <v>1</v>
      </c>
      <c r="F441" s="148" t="s">
        <v>587</v>
      </c>
      <c r="H441" s="149">
        <v>2.16</v>
      </c>
      <c r="I441" s="150"/>
      <c r="L441" s="145"/>
      <c r="M441" s="151"/>
      <c r="T441" s="152"/>
      <c r="AT441" s="147" t="s">
        <v>185</v>
      </c>
      <c r="AU441" s="147" t="s">
        <v>88</v>
      </c>
      <c r="AV441" s="12" t="s">
        <v>88</v>
      </c>
      <c r="AW441" s="12" t="s">
        <v>33</v>
      </c>
      <c r="AX441" s="12" t="s">
        <v>78</v>
      </c>
      <c r="AY441" s="147" t="s">
        <v>176</v>
      </c>
    </row>
    <row r="442" spans="2:65" s="13" customFormat="1" ht="11.25">
      <c r="B442" s="153"/>
      <c r="D442" s="146" t="s">
        <v>185</v>
      </c>
      <c r="E442" s="154" t="s">
        <v>1</v>
      </c>
      <c r="F442" s="155" t="s">
        <v>187</v>
      </c>
      <c r="H442" s="156">
        <v>508.58839999999998</v>
      </c>
      <c r="I442" s="157"/>
      <c r="L442" s="153"/>
      <c r="M442" s="158"/>
      <c r="T442" s="159"/>
      <c r="AT442" s="154" t="s">
        <v>185</v>
      </c>
      <c r="AU442" s="154" t="s">
        <v>88</v>
      </c>
      <c r="AV442" s="13" t="s">
        <v>183</v>
      </c>
      <c r="AW442" s="13" t="s">
        <v>33</v>
      </c>
      <c r="AX442" s="13" t="s">
        <v>86</v>
      </c>
      <c r="AY442" s="154" t="s">
        <v>176</v>
      </c>
    </row>
    <row r="443" spans="2:65" s="1" customFormat="1" ht="16.5" customHeight="1">
      <c r="B443" s="32"/>
      <c r="C443" s="132" t="s">
        <v>588</v>
      </c>
      <c r="D443" s="132" t="s">
        <v>178</v>
      </c>
      <c r="E443" s="133" t="s">
        <v>589</v>
      </c>
      <c r="F443" s="134" t="s">
        <v>590</v>
      </c>
      <c r="G443" s="135" t="s">
        <v>181</v>
      </c>
      <c r="H443" s="136">
        <v>508.58800000000002</v>
      </c>
      <c r="I443" s="137"/>
      <c r="J443" s="138">
        <f>ROUND(I443*H443,2)</f>
        <v>0</v>
      </c>
      <c r="K443" s="134" t="s">
        <v>207</v>
      </c>
      <c r="L443" s="32"/>
      <c r="M443" s="139" t="s">
        <v>1</v>
      </c>
      <c r="N443" s="140" t="s">
        <v>43</v>
      </c>
      <c r="P443" s="141">
        <f>O443*H443</f>
        <v>0</v>
      </c>
      <c r="Q443" s="141">
        <v>0</v>
      </c>
      <c r="R443" s="141">
        <f>Q443*H443</f>
        <v>0</v>
      </c>
      <c r="S443" s="141">
        <v>0</v>
      </c>
      <c r="T443" s="142">
        <f>S443*H443</f>
        <v>0</v>
      </c>
      <c r="AR443" s="143" t="s">
        <v>183</v>
      </c>
      <c r="AT443" s="143" t="s">
        <v>178</v>
      </c>
      <c r="AU443" s="143" t="s">
        <v>88</v>
      </c>
      <c r="AY443" s="17" t="s">
        <v>176</v>
      </c>
      <c r="BE443" s="144">
        <f>IF(N443="základní",J443,0)</f>
        <v>0</v>
      </c>
      <c r="BF443" s="144">
        <f>IF(N443="snížená",J443,0)</f>
        <v>0</v>
      </c>
      <c r="BG443" s="144">
        <f>IF(N443="zákl. přenesená",J443,0)</f>
        <v>0</v>
      </c>
      <c r="BH443" s="144">
        <f>IF(N443="sníž. přenesená",J443,0)</f>
        <v>0</v>
      </c>
      <c r="BI443" s="144">
        <f>IF(N443="nulová",J443,0)</f>
        <v>0</v>
      </c>
      <c r="BJ443" s="17" t="s">
        <v>86</v>
      </c>
      <c r="BK443" s="144">
        <f>ROUND(I443*H443,2)</f>
        <v>0</v>
      </c>
      <c r="BL443" s="17" t="s">
        <v>183</v>
      </c>
      <c r="BM443" s="143" t="s">
        <v>591</v>
      </c>
    </row>
    <row r="444" spans="2:65" s="1" customFormat="1" ht="21.75" customHeight="1">
      <c r="B444" s="32"/>
      <c r="C444" s="132" t="s">
        <v>592</v>
      </c>
      <c r="D444" s="132" t="s">
        <v>178</v>
      </c>
      <c r="E444" s="133" t="s">
        <v>593</v>
      </c>
      <c r="F444" s="134" t="s">
        <v>594</v>
      </c>
      <c r="G444" s="135" t="s">
        <v>307</v>
      </c>
      <c r="H444" s="136">
        <v>12.83625</v>
      </c>
      <c r="I444" s="137"/>
      <c r="J444" s="138">
        <f>ROUND(I444*H444,2)</f>
        <v>0</v>
      </c>
      <c r="K444" s="134" t="s">
        <v>207</v>
      </c>
      <c r="L444" s="32"/>
      <c r="M444" s="139" t="s">
        <v>1</v>
      </c>
      <c r="N444" s="140" t="s">
        <v>43</v>
      </c>
      <c r="P444" s="141">
        <f>O444*H444</f>
        <v>0</v>
      </c>
      <c r="Q444" s="141">
        <v>1.0606199999999999</v>
      </c>
      <c r="R444" s="141">
        <f>Q444*H444</f>
        <v>13.614383474999999</v>
      </c>
      <c r="S444" s="141">
        <v>0</v>
      </c>
      <c r="T444" s="142">
        <f>S444*H444</f>
        <v>0</v>
      </c>
      <c r="AR444" s="143" t="s">
        <v>183</v>
      </c>
      <c r="AT444" s="143" t="s">
        <v>178</v>
      </c>
      <c r="AU444" s="143" t="s">
        <v>88</v>
      </c>
      <c r="AY444" s="17" t="s">
        <v>176</v>
      </c>
      <c r="BE444" s="144">
        <f>IF(N444="základní",J444,0)</f>
        <v>0</v>
      </c>
      <c r="BF444" s="144">
        <f>IF(N444="snížená",J444,0)</f>
        <v>0</v>
      </c>
      <c r="BG444" s="144">
        <f>IF(N444="zákl. přenesená",J444,0)</f>
        <v>0</v>
      </c>
      <c r="BH444" s="144">
        <f>IF(N444="sníž. přenesená",J444,0)</f>
        <v>0</v>
      </c>
      <c r="BI444" s="144">
        <f>IF(N444="nulová",J444,0)</f>
        <v>0</v>
      </c>
      <c r="BJ444" s="17" t="s">
        <v>86</v>
      </c>
      <c r="BK444" s="144">
        <f>ROUND(I444*H444,2)</f>
        <v>0</v>
      </c>
      <c r="BL444" s="17" t="s">
        <v>183</v>
      </c>
      <c r="BM444" s="143" t="s">
        <v>595</v>
      </c>
    </row>
    <row r="445" spans="2:65" s="14" customFormat="1" ht="11.25">
      <c r="B445" s="160"/>
      <c r="D445" s="146" t="s">
        <v>185</v>
      </c>
      <c r="E445" s="161" t="s">
        <v>1</v>
      </c>
      <c r="F445" s="162" t="s">
        <v>555</v>
      </c>
      <c r="H445" s="161" t="s">
        <v>1</v>
      </c>
      <c r="I445" s="163"/>
      <c r="L445" s="160"/>
      <c r="M445" s="164"/>
      <c r="T445" s="165"/>
      <c r="AT445" s="161" t="s">
        <v>185</v>
      </c>
      <c r="AU445" s="161" t="s">
        <v>88</v>
      </c>
      <c r="AV445" s="14" t="s">
        <v>86</v>
      </c>
      <c r="AW445" s="14" t="s">
        <v>33</v>
      </c>
      <c r="AX445" s="14" t="s">
        <v>78</v>
      </c>
      <c r="AY445" s="161" t="s">
        <v>176</v>
      </c>
    </row>
    <row r="446" spans="2:65" s="12" customFormat="1" ht="11.25">
      <c r="B446" s="145"/>
      <c r="D446" s="146" t="s">
        <v>185</v>
      </c>
      <c r="E446" s="147" t="s">
        <v>1</v>
      </c>
      <c r="F446" s="148" t="s">
        <v>596</v>
      </c>
      <c r="H446" s="149">
        <v>11.66935</v>
      </c>
      <c r="I446" s="150"/>
      <c r="L446" s="145"/>
      <c r="M446" s="151"/>
      <c r="T446" s="152"/>
      <c r="AT446" s="147" t="s">
        <v>185</v>
      </c>
      <c r="AU446" s="147" t="s">
        <v>88</v>
      </c>
      <c r="AV446" s="12" t="s">
        <v>88</v>
      </c>
      <c r="AW446" s="12" t="s">
        <v>33</v>
      </c>
      <c r="AX446" s="12" t="s">
        <v>78</v>
      </c>
      <c r="AY446" s="147" t="s">
        <v>176</v>
      </c>
    </row>
    <row r="447" spans="2:65" s="12" customFormat="1" ht="22.5">
      <c r="B447" s="145"/>
      <c r="D447" s="146" t="s">
        <v>185</v>
      </c>
      <c r="E447" s="147" t="s">
        <v>1</v>
      </c>
      <c r="F447" s="148" t="s">
        <v>597</v>
      </c>
      <c r="H447" s="149">
        <v>1.1669</v>
      </c>
      <c r="I447" s="150"/>
      <c r="L447" s="145"/>
      <c r="M447" s="151"/>
      <c r="T447" s="152"/>
      <c r="AT447" s="147" t="s">
        <v>185</v>
      </c>
      <c r="AU447" s="147" t="s">
        <v>88</v>
      </c>
      <c r="AV447" s="12" t="s">
        <v>88</v>
      </c>
      <c r="AW447" s="12" t="s">
        <v>33</v>
      </c>
      <c r="AX447" s="12" t="s">
        <v>78</v>
      </c>
      <c r="AY447" s="147" t="s">
        <v>176</v>
      </c>
    </row>
    <row r="448" spans="2:65" s="13" customFormat="1" ht="11.25">
      <c r="B448" s="153"/>
      <c r="D448" s="146" t="s">
        <v>185</v>
      </c>
      <c r="E448" s="154" t="s">
        <v>1</v>
      </c>
      <c r="F448" s="155" t="s">
        <v>187</v>
      </c>
      <c r="H448" s="156">
        <v>12.83625</v>
      </c>
      <c r="I448" s="157"/>
      <c r="L448" s="153"/>
      <c r="M448" s="158"/>
      <c r="T448" s="159"/>
      <c r="AT448" s="154" t="s">
        <v>185</v>
      </c>
      <c r="AU448" s="154" t="s">
        <v>88</v>
      </c>
      <c r="AV448" s="13" t="s">
        <v>183</v>
      </c>
      <c r="AW448" s="13" t="s">
        <v>33</v>
      </c>
      <c r="AX448" s="13" t="s">
        <v>86</v>
      </c>
      <c r="AY448" s="154" t="s">
        <v>176</v>
      </c>
    </row>
    <row r="449" spans="2:65" s="1" customFormat="1" ht="24.2" customHeight="1">
      <c r="B449" s="32"/>
      <c r="C449" s="132" t="s">
        <v>598</v>
      </c>
      <c r="D449" s="132" t="s">
        <v>178</v>
      </c>
      <c r="E449" s="133" t="s">
        <v>599</v>
      </c>
      <c r="F449" s="134" t="s">
        <v>600</v>
      </c>
      <c r="G449" s="135" t="s">
        <v>200</v>
      </c>
      <c r="H449" s="136">
        <v>88.721000000000004</v>
      </c>
      <c r="I449" s="137"/>
      <c r="J449" s="138">
        <f>ROUND(I449*H449,2)</f>
        <v>0</v>
      </c>
      <c r="K449" s="134" t="s">
        <v>207</v>
      </c>
      <c r="L449" s="32"/>
      <c r="M449" s="139" t="s">
        <v>1</v>
      </c>
      <c r="N449" s="140" t="s">
        <v>43</v>
      </c>
      <c r="P449" s="141">
        <f>O449*H449</f>
        <v>0</v>
      </c>
      <c r="Q449" s="141">
        <v>2.5018699999999998</v>
      </c>
      <c r="R449" s="141">
        <f>Q449*H449</f>
        <v>221.96840827</v>
      </c>
      <c r="S449" s="141">
        <v>0</v>
      </c>
      <c r="T449" s="142">
        <f>S449*H449</f>
        <v>0</v>
      </c>
      <c r="AR449" s="143" t="s">
        <v>183</v>
      </c>
      <c r="AT449" s="143" t="s">
        <v>178</v>
      </c>
      <c r="AU449" s="143" t="s">
        <v>88</v>
      </c>
      <c r="AY449" s="17" t="s">
        <v>176</v>
      </c>
      <c r="BE449" s="144">
        <f>IF(N449="základní",J449,0)</f>
        <v>0</v>
      </c>
      <c r="BF449" s="144">
        <f>IF(N449="snížená",J449,0)</f>
        <v>0</v>
      </c>
      <c r="BG449" s="144">
        <f>IF(N449="zákl. přenesená",J449,0)</f>
        <v>0</v>
      </c>
      <c r="BH449" s="144">
        <f>IF(N449="sníž. přenesená",J449,0)</f>
        <v>0</v>
      </c>
      <c r="BI449" s="144">
        <f>IF(N449="nulová",J449,0)</f>
        <v>0</v>
      </c>
      <c r="BJ449" s="17" t="s">
        <v>86</v>
      </c>
      <c r="BK449" s="144">
        <f>ROUND(I449*H449,2)</f>
        <v>0</v>
      </c>
      <c r="BL449" s="17" t="s">
        <v>183</v>
      </c>
      <c r="BM449" s="143" t="s">
        <v>601</v>
      </c>
    </row>
    <row r="450" spans="2:65" s="14" customFormat="1" ht="11.25">
      <c r="B450" s="160"/>
      <c r="D450" s="146" t="s">
        <v>185</v>
      </c>
      <c r="E450" s="161" t="s">
        <v>1</v>
      </c>
      <c r="F450" s="162" t="s">
        <v>602</v>
      </c>
      <c r="H450" s="161" t="s">
        <v>1</v>
      </c>
      <c r="I450" s="163"/>
      <c r="L450" s="160"/>
      <c r="M450" s="164"/>
      <c r="T450" s="165"/>
      <c r="AT450" s="161" t="s">
        <v>185</v>
      </c>
      <c r="AU450" s="161" t="s">
        <v>88</v>
      </c>
      <c r="AV450" s="14" t="s">
        <v>86</v>
      </c>
      <c r="AW450" s="14" t="s">
        <v>33</v>
      </c>
      <c r="AX450" s="14" t="s">
        <v>78</v>
      </c>
      <c r="AY450" s="161" t="s">
        <v>176</v>
      </c>
    </row>
    <row r="451" spans="2:65" s="12" customFormat="1" ht="11.25">
      <c r="B451" s="145"/>
      <c r="D451" s="146" t="s">
        <v>185</v>
      </c>
      <c r="E451" s="147" t="s">
        <v>1</v>
      </c>
      <c r="F451" s="148" t="s">
        <v>603</v>
      </c>
      <c r="H451" s="149">
        <v>88.721000000000004</v>
      </c>
      <c r="I451" s="150"/>
      <c r="L451" s="145"/>
      <c r="M451" s="151"/>
      <c r="T451" s="152"/>
      <c r="AT451" s="147" t="s">
        <v>185</v>
      </c>
      <c r="AU451" s="147" t="s">
        <v>88</v>
      </c>
      <c r="AV451" s="12" t="s">
        <v>88</v>
      </c>
      <c r="AW451" s="12" t="s">
        <v>33</v>
      </c>
      <c r="AX451" s="12" t="s">
        <v>78</v>
      </c>
      <c r="AY451" s="147" t="s">
        <v>176</v>
      </c>
    </row>
    <row r="452" spans="2:65" s="13" customFormat="1" ht="11.25">
      <c r="B452" s="153"/>
      <c r="D452" s="146" t="s">
        <v>185</v>
      </c>
      <c r="E452" s="154" t="s">
        <v>1</v>
      </c>
      <c r="F452" s="155" t="s">
        <v>187</v>
      </c>
      <c r="H452" s="156">
        <v>88.721000000000004</v>
      </c>
      <c r="I452" s="157"/>
      <c r="L452" s="153"/>
      <c r="M452" s="158"/>
      <c r="T452" s="159"/>
      <c r="AT452" s="154" t="s">
        <v>185</v>
      </c>
      <c r="AU452" s="154" t="s">
        <v>88</v>
      </c>
      <c r="AV452" s="13" t="s">
        <v>183</v>
      </c>
      <c r="AW452" s="13" t="s">
        <v>33</v>
      </c>
      <c r="AX452" s="13" t="s">
        <v>86</v>
      </c>
      <c r="AY452" s="154" t="s">
        <v>176</v>
      </c>
    </row>
    <row r="453" spans="2:65" s="1" customFormat="1" ht="16.5" customHeight="1">
      <c r="B453" s="32"/>
      <c r="C453" s="132" t="s">
        <v>604</v>
      </c>
      <c r="D453" s="132" t="s">
        <v>178</v>
      </c>
      <c r="E453" s="133" t="s">
        <v>605</v>
      </c>
      <c r="F453" s="134" t="s">
        <v>606</v>
      </c>
      <c r="G453" s="135" t="s">
        <v>181</v>
      </c>
      <c r="H453" s="136">
        <v>239.4</v>
      </c>
      <c r="I453" s="137"/>
      <c r="J453" s="138">
        <f>ROUND(I453*H453,2)</f>
        <v>0</v>
      </c>
      <c r="K453" s="134" t="s">
        <v>207</v>
      </c>
      <c r="L453" s="32"/>
      <c r="M453" s="139" t="s">
        <v>1</v>
      </c>
      <c r="N453" s="140" t="s">
        <v>43</v>
      </c>
      <c r="P453" s="141">
        <f>O453*H453</f>
        <v>0</v>
      </c>
      <c r="Q453" s="141">
        <v>2.64E-3</v>
      </c>
      <c r="R453" s="141">
        <f>Q453*H453</f>
        <v>0.63201600000000002</v>
      </c>
      <c r="S453" s="141">
        <v>0</v>
      </c>
      <c r="T453" s="142">
        <f>S453*H453</f>
        <v>0</v>
      </c>
      <c r="AR453" s="143" t="s">
        <v>183</v>
      </c>
      <c r="AT453" s="143" t="s">
        <v>178</v>
      </c>
      <c r="AU453" s="143" t="s">
        <v>88</v>
      </c>
      <c r="AY453" s="17" t="s">
        <v>176</v>
      </c>
      <c r="BE453" s="144">
        <f>IF(N453="základní",J453,0)</f>
        <v>0</v>
      </c>
      <c r="BF453" s="144">
        <f>IF(N453="snížená",J453,0)</f>
        <v>0</v>
      </c>
      <c r="BG453" s="144">
        <f>IF(N453="zákl. přenesená",J453,0)</f>
        <v>0</v>
      </c>
      <c r="BH453" s="144">
        <f>IF(N453="sníž. přenesená",J453,0)</f>
        <v>0</v>
      </c>
      <c r="BI453" s="144">
        <f>IF(N453="nulová",J453,0)</f>
        <v>0</v>
      </c>
      <c r="BJ453" s="17" t="s">
        <v>86</v>
      </c>
      <c r="BK453" s="144">
        <f>ROUND(I453*H453,2)</f>
        <v>0</v>
      </c>
      <c r="BL453" s="17" t="s">
        <v>183</v>
      </c>
      <c r="BM453" s="143" t="s">
        <v>607</v>
      </c>
    </row>
    <row r="454" spans="2:65" s="14" customFormat="1" ht="11.25">
      <c r="B454" s="160"/>
      <c r="D454" s="146" t="s">
        <v>185</v>
      </c>
      <c r="E454" s="161" t="s">
        <v>1</v>
      </c>
      <c r="F454" s="162" t="s">
        <v>608</v>
      </c>
      <c r="H454" s="161" t="s">
        <v>1</v>
      </c>
      <c r="I454" s="163"/>
      <c r="L454" s="160"/>
      <c r="M454" s="164"/>
      <c r="T454" s="165"/>
      <c r="AT454" s="161" t="s">
        <v>185</v>
      </c>
      <c r="AU454" s="161" t="s">
        <v>88</v>
      </c>
      <c r="AV454" s="14" t="s">
        <v>86</v>
      </c>
      <c r="AW454" s="14" t="s">
        <v>33</v>
      </c>
      <c r="AX454" s="14" t="s">
        <v>78</v>
      </c>
      <c r="AY454" s="161" t="s">
        <v>176</v>
      </c>
    </row>
    <row r="455" spans="2:65" s="14" customFormat="1" ht="11.25">
      <c r="B455" s="160"/>
      <c r="D455" s="146" t="s">
        <v>185</v>
      </c>
      <c r="E455" s="161" t="s">
        <v>1</v>
      </c>
      <c r="F455" s="162" t="s">
        <v>609</v>
      </c>
      <c r="H455" s="161" t="s">
        <v>1</v>
      </c>
      <c r="I455" s="163"/>
      <c r="L455" s="160"/>
      <c r="M455" s="164"/>
      <c r="T455" s="165"/>
      <c r="AT455" s="161" t="s">
        <v>185</v>
      </c>
      <c r="AU455" s="161" t="s">
        <v>88</v>
      </c>
      <c r="AV455" s="14" t="s">
        <v>86</v>
      </c>
      <c r="AW455" s="14" t="s">
        <v>33</v>
      </c>
      <c r="AX455" s="14" t="s">
        <v>78</v>
      </c>
      <c r="AY455" s="161" t="s">
        <v>176</v>
      </c>
    </row>
    <row r="456" spans="2:65" s="12" customFormat="1" ht="11.25">
      <c r="B456" s="145"/>
      <c r="D456" s="146" t="s">
        <v>185</v>
      </c>
      <c r="E456" s="147" t="s">
        <v>1</v>
      </c>
      <c r="F456" s="148" t="s">
        <v>610</v>
      </c>
      <c r="H456" s="149">
        <v>26</v>
      </c>
      <c r="I456" s="150"/>
      <c r="L456" s="145"/>
      <c r="M456" s="151"/>
      <c r="T456" s="152"/>
      <c r="AT456" s="147" t="s">
        <v>185</v>
      </c>
      <c r="AU456" s="147" t="s">
        <v>88</v>
      </c>
      <c r="AV456" s="12" t="s">
        <v>88</v>
      </c>
      <c r="AW456" s="12" t="s">
        <v>33</v>
      </c>
      <c r="AX456" s="12" t="s">
        <v>78</v>
      </c>
      <c r="AY456" s="147" t="s">
        <v>176</v>
      </c>
    </row>
    <row r="457" spans="2:65" s="12" customFormat="1" ht="11.25">
      <c r="B457" s="145"/>
      <c r="D457" s="146" t="s">
        <v>185</v>
      </c>
      <c r="E457" s="147" t="s">
        <v>1</v>
      </c>
      <c r="F457" s="148" t="s">
        <v>611</v>
      </c>
      <c r="H457" s="149">
        <v>12</v>
      </c>
      <c r="I457" s="150"/>
      <c r="L457" s="145"/>
      <c r="M457" s="151"/>
      <c r="T457" s="152"/>
      <c r="AT457" s="147" t="s">
        <v>185</v>
      </c>
      <c r="AU457" s="147" t="s">
        <v>88</v>
      </c>
      <c r="AV457" s="12" t="s">
        <v>88</v>
      </c>
      <c r="AW457" s="12" t="s">
        <v>33</v>
      </c>
      <c r="AX457" s="12" t="s">
        <v>78</v>
      </c>
      <c r="AY457" s="147" t="s">
        <v>176</v>
      </c>
    </row>
    <row r="458" spans="2:65" s="12" customFormat="1" ht="11.25">
      <c r="B458" s="145"/>
      <c r="D458" s="146" t="s">
        <v>185</v>
      </c>
      <c r="E458" s="147" t="s">
        <v>1</v>
      </c>
      <c r="F458" s="148" t="s">
        <v>612</v>
      </c>
      <c r="H458" s="149">
        <v>6.8</v>
      </c>
      <c r="I458" s="150"/>
      <c r="L458" s="145"/>
      <c r="M458" s="151"/>
      <c r="T458" s="152"/>
      <c r="AT458" s="147" t="s">
        <v>185</v>
      </c>
      <c r="AU458" s="147" t="s">
        <v>88</v>
      </c>
      <c r="AV458" s="12" t="s">
        <v>88</v>
      </c>
      <c r="AW458" s="12" t="s">
        <v>33</v>
      </c>
      <c r="AX458" s="12" t="s">
        <v>78</v>
      </c>
      <c r="AY458" s="147" t="s">
        <v>176</v>
      </c>
    </row>
    <row r="459" spans="2:65" s="12" customFormat="1" ht="11.25">
      <c r="B459" s="145"/>
      <c r="D459" s="146" t="s">
        <v>185</v>
      </c>
      <c r="E459" s="147" t="s">
        <v>1</v>
      </c>
      <c r="F459" s="148" t="s">
        <v>613</v>
      </c>
      <c r="H459" s="149">
        <v>29</v>
      </c>
      <c r="I459" s="150"/>
      <c r="L459" s="145"/>
      <c r="M459" s="151"/>
      <c r="T459" s="152"/>
      <c r="AT459" s="147" t="s">
        <v>185</v>
      </c>
      <c r="AU459" s="147" t="s">
        <v>88</v>
      </c>
      <c r="AV459" s="12" t="s">
        <v>88</v>
      </c>
      <c r="AW459" s="12" t="s">
        <v>33</v>
      </c>
      <c r="AX459" s="12" t="s">
        <v>78</v>
      </c>
      <c r="AY459" s="147" t="s">
        <v>176</v>
      </c>
    </row>
    <row r="460" spans="2:65" s="14" customFormat="1" ht="11.25">
      <c r="B460" s="160"/>
      <c r="D460" s="146" t="s">
        <v>185</v>
      </c>
      <c r="E460" s="161" t="s">
        <v>1</v>
      </c>
      <c r="F460" s="162" t="s">
        <v>614</v>
      </c>
      <c r="H460" s="161" t="s">
        <v>1</v>
      </c>
      <c r="I460" s="163"/>
      <c r="L460" s="160"/>
      <c r="M460" s="164"/>
      <c r="T460" s="165"/>
      <c r="AT460" s="161" t="s">
        <v>185</v>
      </c>
      <c r="AU460" s="161" t="s">
        <v>88</v>
      </c>
      <c r="AV460" s="14" t="s">
        <v>86</v>
      </c>
      <c r="AW460" s="14" t="s">
        <v>33</v>
      </c>
      <c r="AX460" s="14" t="s">
        <v>78</v>
      </c>
      <c r="AY460" s="161" t="s">
        <v>176</v>
      </c>
    </row>
    <row r="461" spans="2:65" s="12" customFormat="1" ht="11.25">
      <c r="B461" s="145"/>
      <c r="D461" s="146" t="s">
        <v>185</v>
      </c>
      <c r="E461" s="147" t="s">
        <v>1</v>
      </c>
      <c r="F461" s="148" t="s">
        <v>615</v>
      </c>
      <c r="H461" s="149">
        <v>8</v>
      </c>
      <c r="I461" s="150"/>
      <c r="L461" s="145"/>
      <c r="M461" s="151"/>
      <c r="T461" s="152"/>
      <c r="AT461" s="147" t="s">
        <v>185</v>
      </c>
      <c r="AU461" s="147" t="s">
        <v>88</v>
      </c>
      <c r="AV461" s="12" t="s">
        <v>88</v>
      </c>
      <c r="AW461" s="12" t="s">
        <v>33</v>
      </c>
      <c r="AX461" s="12" t="s">
        <v>78</v>
      </c>
      <c r="AY461" s="147" t="s">
        <v>176</v>
      </c>
    </row>
    <row r="462" spans="2:65" s="12" customFormat="1" ht="11.25">
      <c r="B462" s="145"/>
      <c r="D462" s="146" t="s">
        <v>185</v>
      </c>
      <c r="E462" s="147" t="s">
        <v>1</v>
      </c>
      <c r="F462" s="148" t="s">
        <v>616</v>
      </c>
      <c r="H462" s="149">
        <v>52</v>
      </c>
      <c r="I462" s="150"/>
      <c r="L462" s="145"/>
      <c r="M462" s="151"/>
      <c r="T462" s="152"/>
      <c r="AT462" s="147" t="s">
        <v>185</v>
      </c>
      <c r="AU462" s="147" t="s">
        <v>88</v>
      </c>
      <c r="AV462" s="12" t="s">
        <v>88</v>
      </c>
      <c r="AW462" s="12" t="s">
        <v>33</v>
      </c>
      <c r="AX462" s="12" t="s">
        <v>78</v>
      </c>
      <c r="AY462" s="147" t="s">
        <v>176</v>
      </c>
    </row>
    <row r="463" spans="2:65" s="12" customFormat="1" ht="11.25">
      <c r="B463" s="145"/>
      <c r="D463" s="146" t="s">
        <v>185</v>
      </c>
      <c r="E463" s="147" t="s">
        <v>1</v>
      </c>
      <c r="F463" s="148" t="s">
        <v>617</v>
      </c>
      <c r="H463" s="149">
        <v>48</v>
      </c>
      <c r="I463" s="150"/>
      <c r="L463" s="145"/>
      <c r="M463" s="151"/>
      <c r="T463" s="152"/>
      <c r="AT463" s="147" t="s">
        <v>185</v>
      </c>
      <c r="AU463" s="147" t="s">
        <v>88</v>
      </c>
      <c r="AV463" s="12" t="s">
        <v>88</v>
      </c>
      <c r="AW463" s="12" t="s">
        <v>33</v>
      </c>
      <c r="AX463" s="12" t="s">
        <v>78</v>
      </c>
      <c r="AY463" s="147" t="s">
        <v>176</v>
      </c>
    </row>
    <row r="464" spans="2:65" s="12" customFormat="1" ht="11.25">
      <c r="B464" s="145"/>
      <c r="D464" s="146" t="s">
        <v>185</v>
      </c>
      <c r="E464" s="147" t="s">
        <v>1</v>
      </c>
      <c r="F464" s="148" t="s">
        <v>618</v>
      </c>
      <c r="H464" s="149">
        <v>27.2</v>
      </c>
      <c r="I464" s="150"/>
      <c r="L464" s="145"/>
      <c r="M464" s="151"/>
      <c r="T464" s="152"/>
      <c r="AT464" s="147" t="s">
        <v>185</v>
      </c>
      <c r="AU464" s="147" t="s">
        <v>88</v>
      </c>
      <c r="AV464" s="12" t="s">
        <v>88</v>
      </c>
      <c r="AW464" s="12" t="s">
        <v>33</v>
      </c>
      <c r="AX464" s="12" t="s">
        <v>78</v>
      </c>
      <c r="AY464" s="147" t="s">
        <v>176</v>
      </c>
    </row>
    <row r="465" spans="2:65" s="12" customFormat="1" ht="11.25">
      <c r="B465" s="145"/>
      <c r="D465" s="146" t="s">
        <v>185</v>
      </c>
      <c r="E465" s="147" t="s">
        <v>1</v>
      </c>
      <c r="F465" s="148" t="s">
        <v>619</v>
      </c>
      <c r="H465" s="149">
        <v>11.6</v>
      </c>
      <c r="I465" s="150"/>
      <c r="L465" s="145"/>
      <c r="M465" s="151"/>
      <c r="T465" s="152"/>
      <c r="AT465" s="147" t="s">
        <v>185</v>
      </c>
      <c r="AU465" s="147" t="s">
        <v>88</v>
      </c>
      <c r="AV465" s="12" t="s">
        <v>88</v>
      </c>
      <c r="AW465" s="12" t="s">
        <v>33</v>
      </c>
      <c r="AX465" s="12" t="s">
        <v>78</v>
      </c>
      <c r="AY465" s="147" t="s">
        <v>176</v>
      </c>
    </row>
    <row r="466" spans="2:65" s="12" customFormat="1" ht="11.25">
      <c r="B466" s="145"/>
      <c r="D466" s="146" t="s">
        <v>185</v>
      </c>
      <c r="E466" s="147" t="s">
        <v>1</v>
      </c>
      <c r="F466" s="148" t="s">
        <v>620</v>
      </c>
      <c r="H466" s="149">
        <v>12</v>
      </c>
      <c r="I466" s="150"/>
      <c r="L466" s="145"/>
      <c r="M466" s="151"/>
      <c r="T466" s="152"/>
      <c r="AT466" s="147" t="s">
        <v>185</v>
      </c>
      <c r="AU466" s="147" t="s">
        <v>88</v>
      </c>
      <c r="AV466" s="12" t="s">
        <v>88</v>
      </c>
      <c r="AW466" s="12" t="s">
        <v>33</v>
      </c>
      <c r="AX466" s="12" t="s">
        <v>78</v>
      </c>
      <c r="AY466" s="147" t="s">
        <v>176</v>
      </c>
    </row>
    <row r="467" spans="2:65" s="14" customFormat="1" ht="11.25">
      <c r="B467" s="160"/>
      <c r="D467" s="146" t="s">
        <v>185</v>
      </c>
      <c r="E467" s="161" t="s">
        <v>1</v>
      </c>
      <c r="F467" s="162" t="s">
        <v>621</v>
      </c>
      <c r="H467" s="161" t="s">
        <v>1</v>
      </c>
      <c r="I467" s="163"/>
      <c r="L467" s="160"/>
      <c r="M467" s="164"/>
      <c r="T467" s="165"/>
      <c r="AT467" s="161" t="s">
        <v>185</v>
      </c>
      <c r="AU467" s="161" t="s">
        <v>88</v>
      </c>
      <c r="AV467" s="14" t="s">
        <v>86</v>
      </c>
      <c r="AW467" s="14" t="s">
        <v>33</v>
      </c>
      <c r="AX467" s="14" t="s">
        <v>78</v>
      </c>
      <c r="AY467" s="161" t="s">
        <v>176</v>
      </c>
    </row>
    <row r="468" spans="2:65" s="12" customFormat="1" ht="11.25">
      <c r="B468" s="145"/>
      <c r="D468" s="146" t="s">
        <v>185</v>
      </c>
      <c r="E468" s="147" t="s">
        <v>1</v>
      </c>
      <c r="F468" s="148" t="s">
        <v>612</v>
      </c>
      <c r="H468" s="149">
        <v>6.8</v>
      </c>
      <c r="I468" s="150"/>
      <c r="L468" s="145"/>
      <c r="M468" s="151"/>
      <c r="T468" s="152"/>
      <c r="AT468" s="147" t="s">
        <v>185</v>
      </c>
      <c r="AU468" s="147" t="s">
        <v>88</v>
      </c>
      <c r="AV468" s="12" t="s">
        <v>88</v>
      </c>
      <c r="AW468" s="12" t="s">
        <v>33</v>
      </c>
      <c r="AX468" s="12" t="s">
        <v>78</v>
      </c>
      <c r="AY468" s="147" t="s">
        <v>176</v>
      </c>
    </row>
    <row r="469" spans="2:65" s="13" customFormat="1" ht="11.25">
      <c r="B469" s="153"/>
      <c r="D469" s="146" t="s">
        <v>185</v>
      </c>
      <c r="E469" s="154" t="s">
        <v>1</v>
      </c>
      <c r="F469" s="155" t="s">
        <v>187</v>
      </c>
      <c r="H469" s="156">
        <v>239.4</v>
      </c>
      <c r="I469" s="157"/>
      <c r="L469" s="153"/>
      <c r="M469" s="158"/>
      <c r="T469" s="159"/>
      <c r="AT469" s="154" t="s">
        <v>185</v>
      </c>
      <c r="AU469" s="154" t="s">
        <v>88</v>
      </c>
      <c r="AV469" s="13" t="s">
        <v>183</v>
      </c>
      <c r="AW469" s="13" t="s">
        <v>33</v>
      </c>
      <c r="AX469" s="13" t="s">
        <v>86</v>
      </c>
      <c r="AY469" s="154" t="s">
        <v>176</v>
      </c>
    </row>
    <row r="470" spans="2:65" s="1" customFormat="1" ht="16.5" customHeight="1">
      <c r="B470" s="32"/>
      <c r="C470" s="132" t="s">
        <v>622</v>
      </c>
      <c r="D470" s="132" t="s">
        <v>178</v>
      </c>
      <c r="E470" s="133" t="s">
        <v>623</v>
      </c>
      <c r="F470" s="134" t="s">
        <v>624</v>
      </c>
      <c r="G470" s="135" t="s">
        <v>181</v>
      </c>
      <c r="H470" s="136">
        <v>239.4</v>
      </c>
      <c r="I470" s="137"/>
      <c r="J470" s="138">
        <f>ROUND(I470*H470,2)</f>
        <v>0</v>
      </c>
      <c r="K470" s="134" t="s">
        <v>207</v>
      </c>
      <c r="L470" s="32"/>
      <c r="M470" s="139" t="s">
        <v>1</v>
      </c>
      <c r="N470" s="140" t="s">
        <v>43</v>
      </c>
      <c r="P470" s="141">
        <f>O470*H470</f>
        <v>0</v>
      </c>
      <c r="Q470" s="141">
        <v>0</v>
      </c>
      <c r="R470" s="141">
        <f>Q470*H470</f>
        <v>0</v>
      </c>
      <c r="S470" s="141">
        <v>0</v>
      </c>
      <c r="T470" s="142">
        <f>S470*H470</f>
        <v>0</v>
      </c>
      <c r="AR470" s="143" t="s">
        <v>183</v>
      </c>
      <c r="AT470" s="143" t="s">
        <v>178</v>
      </c>
      <c r="AU470" s="143" t="s">
        <v>88</v>
      </c>
      <c r="AY470" s="17" t="s">
        <v>176</v>
      </c>
      <c r="BE470" s="144">
        <f>IF(N470="základní",J470,0)</f>
        <v>0</v>
      </c>
      <c r="BF470" s="144">
        <f>IF(N470="snížená",J470,0)</f>
        <v>0</v>
      </c>
      <c r="BG470" s="144">
        <f>IF(N470="zákl. přenesená",J470,0)</f>
        <v>0</v>
      </c>
      <c r="BH470" s="144">
        <f>IF(N470="sníž. přenesená",J470,0)</f>
        <v>0</v>
      </c>
      <c r="BI470" s="144">
        <f>IF(N470="nulová",J470,0)</f>
        <v>0</v>
      </c>
      <c r="BJ470" s="17" t="s">
        <v>86</v>
      </c>
      <c r="BK470" s="144">
        <f>ROUND(I470*H470,2)</f>
        <v>0</v>
      </c>
      <c r="BL470" s="17" t="s">
        <v>183</v>
      </c>
      <c r="BM470" s="143" t="s">
        <v>625</v>
      </c>
    </row>
    <row r="471" spans="2:65" s="1" customFormat="1" ht="21.75" customHeight="1">
      <c r="B471" s="32"/>
      <c r="C471" s="132" t="s">
        <v>626</v>
      </c>
      <c r="D471" s="132" t="s">
        <v>178</v>
      </c>
      <c r="E471" s="133" t="s">
        <v>627</v>
      </c>
      <c r="F471" s="134" t="s">
        <v>628</v>
      </c>
      <c r="G471" s="135" t="s">
        <v>307</v>
      </c>
      <c r="H471" s="136">
        <v>18.1083</v>
      </c>
      <c r="I471" s="137"/>
      <c r="J471" s="138">
        <f>ROUND(I471*H471,2)</f>
        <v>0</v>
      </c>
      <c r="K471" s="134" t="s">
        <v>207</v>
      </c>
      <c r="L471" s="32"/>
      <c r="M471" s="139" t="s">
        <v>1</v>
      </c>
      <c r="N471" s="140" t="s">
        <v>43</v>
      </c>
      <c r="P471" s="141">
        <f>O471*H471</f>
        <v>0</v>
      </c>
      <c r="Q471" s="141">
        <v>1.0606199999999999</v>
      </c>
      <c r="R471" s="141">
        <f>Q471*H471</f>
        <v>19.206025145999998</v>
      </c>
      <c r="S471" s="141">
        <v>0</v>
      </c>
      <c r="T471" s="142">
        <f>S471*H471</f>
        <v>0</v>
      </c>
      <c r="AR471" s="143" t="s">
        <v>183</v>
      </c>
      <c r="AT471" s="143" t="s">
        <v>178</v>
      </c>
      <c r="AU471" s="143" t="s">
        <v>88</v>
      </c>
      <c r="AY471" s="17" t="s">
        <v>176</v>
      </c>
      <c r="BE471" s="144">
        <f>IF(N471="základní",J471,0)</f>
        <v>0</v>
      </c>
      <c r="BF471" s="144">
        <f>IF(N471="snížená",J471,0)</f>
        <v>0</v>
      </c>
      <c r="BG471" s="144">
        <f>IF(N471="zákl. přenesená",J471,0)</f>
        <v>0</v>
      </c>
      <c r="BH471" s="144">
        <f>IF(N471="sníž. přenesená",J471,0)</f>
        <v>0</v>
      </c>
      <c r="BI471" s="144">
        <f>IF(N471="nulová",J471,0)</f>
        <v>0</v>
      </c>
      <c r="BJ471" s="17" t="s">
        <v>86</v>
      </c>
      <c r="BK471" s="144">
        <f>ROUND(I471*H471,2)</f>
        <v>0</v>
      </c>
      <c r="BL471" s="17" t="s">
        <v>183</v>
      </c>
      <c r="BM471" s="143" t="s">
        <v>629</v>
      </c>
    </row>
    <row r="472" spans="2:65" s="14" customFormat="1" ht="11.25">
      <c r="B472" s="160"/>
      <c r="D472" s="146" t="s">
        <v>185</v>
      </c>
      <c r="E472" s="161" t="s">
        <v>1</v>
      </c>
      <c r="F472" s="162" t="s">
        <v>555</v>
      </c>
      <c r="H472" s="161" t="s">
        <v>1</v>
      </c>
      <c r="I472" s="163"/>
      <c r="L472" s="160"/>
      <c r="M472" s="164"/>
      <c r="T472" s="165"/>
      <c r="AT472" s="161" t="s">
        <v>185</v>
      </c>
      <c r="AU472" s="161" t="s">
        <v>88</v>
      </c>
      <c r="AV472" s="14" t="s">
        <v>86</v>
      </c>
      <c r="AW472" s="14" t="s">
        <v>33</v>
      </c>
      <c r="AX472" s="14" t="s">
        <v>78</v>
      </c>
      <c r="AY472" s="161" t="s">
        <v>176</v>
      </c>
    </row>
    <row r="473" spans="2:65" s="12" customFormat="1" ht="11.25">
      <c r="B473" s="145"/>
      <c r="D473" s="146" t="s">
        <v>185</v>
      </c>
      <c r="E473" s="147" t="s">
        <v>1</v>
      </c>
      <c r="F473" s="148" t="s">
        <v>630</v>
      </c>
      <c r="H473" s="149">
        <v>9.4853000000000005</v>
      </c>
      <c r="I473" s="150"/>
      <c r="L473" s="145"/>
      <c r="M473" s="151"/>
      <c r="T473" s="152"/>
      <c r="AT473" s="147" t="s">
        <v>185</v>
      </c>
      <c r="AU473" s="147" t="s">
        <v>88</v>
      </c>
      <c r="AV473" s="12" t="s">
        <v>88</v>
      </c>
      <c r="AW473" s="12" t="s">
        <v>33</v>
      </c>
      <c r="AX473" s="12" t="s">
        <v>78</v>
      </c>
      <c r="AY473" s="147" t="s">
        <v>176</v>
      </c>
    </row>
    <row r="474" spans="2:65" s="12" customFormat="1" ht="22.5">
      <c r="B474" s="145"/>
      <c r="D474" s="146" t="s">
        <v>185</v>
      </c>
      <c r="E474" s="147" t="s">
        <v>1</v>
      </c>
      <c r="F474" s="148" t="s">
        <v>631</v>
      </c>
      <c r="H474" s="149">
        <v>8.6229999999999993</v>
      </c>
      <c r="I474" s="150"/>
      <c r="L474" s="145"/>
      <c r="M474" s="151"/>
      <c r="T474" s="152"/>
      <c r="AT474" s="147" t="s">
        <v>185</v>
      </c>
      <c r="AU474" s="147" t="s">
        <v>88</v>
      </c>
      <c r="AV474" s="12" t="s">
        <v>88</v>
      </c>
      <c r="AW474" s="12" t="s">
        <v>33</v>
      </c>
      <c r="AX474" s="12" t="s">
        <v>78</v>
      </c>
      <c r="AY474" s="147" t="s">
        <v>176</v>
      </c>
    </row>
    <row r="475" spans="2:65" s="13" customFormat="1" ht="11.25">
      <c r="B475" s="153"/>
      <c r="D475" s="146" t="s">
        <v>185</v>
      </c>
      <c r="E475" s="154" t="s">
        <v>1</v>
      </c>
      <c r="F475" s="155" t="s">
        <v>187</v>
      </c>
      <c r="H475" s="156">
        <v>18.1083</v>
      </c>
      <c r="I475" s="157"/>
      <c r="L475" s="153"/>
      <c r="M475" s="158"/>
      <c r="T475" s="159"/>
      <c r="AT475" s="154" t="s">
        <v>185</v>
      </c>
      <c r="AU475" s="154" t="s">
        <v>88</v>
      </c>
      <c r="AV475" s="13" t="s">
        <v>183</v>
      </c>
      <c r="AW475" s="13" t="s">
        <v>33</v>
      </c>
      <c r="AX475" s="13" t="s">
        <v>86</v>
      </c>
      <c r="AY475" s="154" t="s">
        <v>176</v>
      </c>
    </row>
    <row r="476" spans="2:65" s="1" customFormat="1" ht="24.2" customHeight="1">
      <c r="B476" s="32"/>
      <c r="C476" s="132" t="s">
        <v>632</v>
      </c>
      <c r="D476" s="132" t="s">
        <v>178</v>
      </c>
      <c r="E476" s="133" t="s">
        <v>633</v>
      </c>
      <c r="F476" s="134" t="s">
        <v>634</v>
      </c>
      <c r="G476" s="135" t="s">
        <v>298</v>
      </c>
      <c r="H476" s="136">
        <v>500</v>
      </c>
      <c r="I476" s="137"/>
      <c r="J476" s="138">
        <f>ROUND(I476*H476,2)</f>
        <v>0</v>
      </c>
      <c r="K476" s="134" t="s">
        <v>182</v>
      </c>
      <c r="L476" s="32"/>
      <c r="M476" s="139" t="s">
        <v>1</v>
      </c>
      <c r="N476" s="140" t="s">
        <v>43</v>
      </c>
      <c r="P476" s="141">
        <f>O476*H476</f>
        <v>0</v>
      </c>
      <c r="Q476" s="141">
        <v>6.9999999999999999E-4</v>
      </c>
      <c r="R476" s="141">
        <f>Q476*H476</f>
        <v>0.35</v>
      </c>
      <c r="S476" s="141">
        <v>0</v>
      </c>
      <c r="T476" s="142">
        <f>S476*H476</f>
        <v>0</v>
      </c>
      <c r="AR476" s="143" t="s">
        <v>183</v>
      </c>
      <c r="AT476" s="143" t="s">
        <v>178</v>
      </c>
      <c r="AU476" s="143" t="s">
        <v>88</v>
      </c>
      <c r="AY476" s="17" t="s">
        <v>176</v>
      </c>
      <c r="BE476" s="144">
        <f>IF(N476="základní",J476,0)</f>
        <v>0</v>
      </c>
      <c r="BF476" s="144">
        <f>IF(N476="snížená",J476,0)</f>
        <v>0</v>
      </c>
      <c r="BG476" s="144">
        <f>IF(N476="zákl. přenesená",J476,0)</f>
        <v>0</v>
      </c>
      <c r="BH476" s="144">
        <f>IF(N476="sníž. přenesená",J476,0)</f>
        <v>0</v>
      </c>
      <c r="BI476" s="144">
        <f>IF(N476="nulová",J476,0)</f>
        <v>0</v>
      </c>
      <c r="BJ476" s="17" t="s">
        <v>86</v>
      </c>
      <c r="BK476" s="144">
        <f>ROUND(I476*H476,2)</f>
        <v>0</v>
      </c>
      <c r="BL476" s="17" t="s">
        <v>183</v>
      </c>
      <c r="BM476" s="143" t="s">
        <v>635</v>
      </c>
    </row>
    <row r="477" spans="2:65" s="1" customFormat="1" ht="29.25">
      <c r="B477" s="32"/>
      <c r="D477" s="146" t="s">
        <v>234</v>
      </c>
      <c r="F477" s="173" t="s">
        <v>636</v>
      </c>
      <c r="I477" s="174"/>
      <c r="L477" s="32"/>
      <c r="M477" s="175"/>
      <c r="T477" s="56"/>
      <c r="AT477" s="17" t="s">
        <v>234</v>
      </c>
      <c r="AU477" s="17" t="s">
        <v>88</v>
      </c>
    </row>
    <row r="478" spans="2:65" s="1" customFormat="1" ht="24.2" customHeight="1">
      <c r="B478" s="32"/>
      <c r="C478" s="132" t="s">
        <v>637</v>
      </c>
      <c r="D478" s="132" t="s">
        <v>178</v>
      </c>
      <c r="E478" s="133" t="s">
        <v>638</v>
      </c>
      <c r="F478" s="134" t="s">
        <v>639</v>
      </c>
      <c r="G478" s="135" t="s">
        <v>298</v>
      </c>
      <c r="H478" s="136">
        <v>250</v>
      </c>
      <c r="I478" s="137"/>
      <c r="J478" s="138">
        <f>ROUND(I478*H478,2)</f>
        <v>0</v>
      </c>
      <c r="K478" s="134" t="s">
        <v>182</v>
      </c>
      <c r="L478" s="32"/>
      <c r="M478" s="139" t="s">
        <v>1</v>
      </c>
      <c r="N478" s="140" t="s">
        <v>43</v>
      </c>
      <c r="P478" s="141">
        <f>O478*H478</f>
        <v>0</v>
      </c>
      <c r="Q478" s="141">
        <v>6.4999999999999997E-4</v>
      </c>
      <c r="R478" s="141">
        <f>Q478*H478</f>
        <v>0.16250000000000001</v>
      </c>
      <c r="S478" s="141">
        <v>1E-3</v>
      </c>
      <c r="T478" s="142">
        <f>S478*H478</f>
        <v>0.25</v>
      </c>
      <c r="AR478" s="143" t="s">
        <v>183</v>
      </c>
      <c r="AT478" s="143" t="s">
        <v>178</v>
      </c>
      <c r="AU478" s="143" t="s">
        <v>88</v>
      </c>
      <c r="AY478" s="17" t="s">
        <v>176</v>
      </c>
      <c r="BE478" s="144">
        <f>IF(N478="základní",J478,0)</f>
        <v>0</v>
      </c>
      <c r="BF478" s="144">
        <f>IF(N478="snížená",J478,0)</f>
        <v>0</v>
      </c>
      <c r="BG478" s="144">
        <f>IF(N478="zákl. přenesená",J478,0)</f>
        <v>0</v>
      </c>
      <c r="BH478" s="144">
        <f>IF(N478="sníž. přenesená",J478,0)</f>
        <v>0</v>
      </c>
      <c r="BI478" s="144">
        <f>IF(N478="nulová",J478,0)</f>
        <v>0</v>
      </c>
      <c r="BJ478" s="17" t="s">
        <v>86</v>
      </c>
      <c r="BK478" s="144">
        <f>ROUND(I478*H478,2)</f>
        <v>0</v>
      </c>
      <c r="BL478" s="17" t="s">
        <v>183</v>
      </c>
      <c r="BM478" s="143" t="s">
        <v>640</v>
      </c>
    </row>
    <row r="479" spans="2:65" s="12" customFormat="1" ht="22.5">
      <c r="B479" s="145"/>
      <c r="D479" s="146" t="s">
        <v>185</v>
      </c>
      <c r="E479" s="147" t="s">
        <v>1</v>
      </c>
      <c r="F479" s="148" t="s">
        <v>641</v>
      </c>
      <c r="H479" s="149">
        <v>250</v>
      </c>
      <c r="I479" s="150"/>
      <c r="L479" s="145"/>
      <c r="M479" s="151"/>
      <c r="T479" s="152"/>
      <c r="AT479" s="147" t="s">
        <v>185</v>
      </c>
      <c r="AU479" s="147" t="s">
        <v>88</v>
      </c>
      <c r="AV479" s="12" t="s">
        <v>88</v>
      </c>
      <c r="AW479" s="12" t="s">
        <v>33</v>
      </c>
      <c r="AX479" s="12" t="s">
        <v>78</v>
      </c>
      <c r="AY479" s="147" t="s">
        <v>176</v>
      </c>
    </row>
    <row r="480" spans="2:65" s="14" customFormat="1" ht="11.25">
      <c r="B480" s="160"/>
      <c r="D480" s="146" t="s">
        <v>185</v>
      </c>
      <c r="E480" s="161" t="s">
        <v>1</v>
      </c>
      <c r="F480" s="162" t="s">
        <v>642</v>
      </c>
      <c r="H480" s="161" t="s">
        <v>1</v>
      </c>
      <c r="I480" s="163"/>
      <c r="L480" s="160"/>
      <c r="M480" s="164"/>
      <c r="T480" s="165"/>
      <c r="AT480" s="161" t="s">
        <v>185</v>
      </c>
      <c r="AU480" s="161" t="s">
        <v>88</v>
      </c>
      <c r="AV480" s="14" t="s">
        <v>86</v>
      </c>
      <c r="AW480" s="14" t="s">
        <v>33</v>
      </c>
      <c r="AX480" s="14" t="s">
        <v>78</v>
      </c>
      <c r="AY480" s="161" t="s">
        <v>176</v>
      </c>
    </row>
    <row r="481" spans="2:65" s="13" customFormat="1" ht="11.25">
      <c r="B481" s="153"/>
      <c r="D481" s="146" t="s">
        <v>185</v>
      </c>
      <c r="E481" s="154" t="s">
        <v>1</v>
      </c>
      <c r="F481" s="155" t="s">
        <v>187</v>
      </c>
      <c r="H481" s="156">
        <v>250</v>
      </c>
      <c r="I481" s="157"/>
      <c r="L481" s="153"/>
      <c r="M481" s="158"/>
      <c r="T481" s="159"/>
      <c r="AT481" s="154" t="s">
        <v>185</v>
      </c>
      <c r="AU481" s="154" t="s">
        <v>88</v>
      </c>
      <c r="AV481" s="13" t="s">
        <v>183</v>
      </c>
      <c r="AW481" s="13" t="s">
        <v>33</v>
      </c>
      <c r="AX481" s="13" t="s">
        <v>86</v>
      </c>
      <c r="AY481" s="154" t="s">
        <v>176</v>
      </c>
    </row>
    <row r="482" spans="2:65" s="1" customFormat="1" ht="24.2" customHeight="1">
      <c r="B482" s="32"/>
      <c r="C482" s="176" t="s">
        <v>643</v>
      </c>
      <c r="D482" s="176" t="s">
        <v>304</v>
      </c>
      <c r="E482" s="177" t="s">
        <v>644</v>
      </c>
      <c r="F482" s="178" t="s">
        <v>645</v>
      </c>
      <c r="G482" s="179" t="s">
        <v>307</v>
      </c>
      <c r="H482" s="180">
        <v>0.40749999999999997</v>
      </c>
      <c r="I482" s="181"/>
      <c r="J482" s="182">
        <f>ROUND(I482*H482,2)</f>
        <v>0</v>
      </c>
      <c r="K482" s="178" t="s">
        <v>182</v>
      </c>
      <c r="L482" s="183"/>
      <c r="M482" s="184" t="s">
        <v>1</v>
      </c>
      <c r="N482" s="185" t="s">
        <v>43</v>
      </c>
      <c r="P482" s="141">
        <f>O482*H482</f>
        <v>0</v>
      </c>
      <c r="Q482" s="141">
        <v>1</v>
      </c>
      <c r="R482" s="141">
        <f>Q482*H482</f>
        <v>0.40749999999999997</v>
      </c>
      <c r="S482" s="141">
        <v>0</v>
      </c>
      <c r="T482" s="142">
        <f>S482*H482</f>
        <v>0</v>
      </c>
      <c r="AR482" s="143" t="s">
        <v>269</v>
      </c>
      <c r="AT482" s="143" t="s">
        <v>304</v>
      </c>
      <c r="AU482" s="143" t="s">
        <v>88</v>
      </c>
      <c r="AY482" s="17" t="s">
        <v>176</v>
      </c>
      <c r="BE482" s="144">
        <f>IF(N482="základní",J482,0)</f>
        <v>0</v>
      </c>
      <c r="BF482" s="144">
        <f>IF(N482="snížená",J482,0)</f>
        <v>0</v>
      </c>
      <c r="BG482" s="144">
        <f>IF(N482="zákl. přenesená",J482,0)</f>
        <v>0</v>
      </c>
      <c r="BH482" s="144">
        <f>IF(N482="sníž. přenesená",J482,0)</f>
        <v>0</v>
      </c>
      <c r="BI482" s="144">
        <f>IF(N482="nulová",J482,0)</f>
        <v>0</v>
      </c>
      <c r="BJ482" s="17" t="s">
        <v>86</v>
      </c>
      <c r="BK482" s="144">
        <f>ROUND(I482*H482,2)</f>
        <v>0</v>
      </c>
      <c r="BL482" s="17" t="s">
        <v>183</v>
      </c>
      <c r="BM482" s="143" t="s">
        <v>646</v>
      </c>
    </row>
    <row r="483" spans="2:65" s="12" customFormat="1" ht="11.25">
      <c r="B483" s="145"/>
      <c r="D483" s="146" t="s">
        <v>185</v>
      </c>
      <c r="F483" s="148" t="s">
        <v>647</v>
      </c>
      <c r="H483" s="149">
        <v>0.40749999999999997</v>
      </c>
      <c r="I483" s="150"/>
      <c r="L483" s="145"/>
      <c r="M483" s="151"/>
      <c r="T483" s="152"/>
      <c r="AT483" s="147" t="s">
        <v>185</v>
      </c>
      <c r="AU483" s="147" t="s">
        <v>88</v>
      </c>
      <c r="AV483" s="12" t="s">
        <v>88</v>
      </c>
      <c r="AW483" s="12" t="s">
        <v>4</v>
      </c>
      <c r="AX483" s="12" t="s">
        <v>86</v>
      </c>
      <c r="AY483" s="147" t="s">
        <v>176</v>
      </c>
    </row>
    <row r="484" spans="2:65" s="1" customFormat="1" ht="24.2" customHeight="1">
      <c r="B484" s="32"/>
      <c r="C484" s="132" t="s">
        <v>648</v>
      </c>
      <c r="D484" s="132" t="s">
        <v>178</v>
      </c>
      <c r="E484" s="133" t="s">
        <v>649</v>
      </c>
      <c r="F484" s="134" t="s">
        <v>650</v>
      </c>
      <c r="G484" s="135" t="s">
        <v>298</v>
      </c>
      <c r="H484" s="136">
        <v>250</v>
      </c>
      <c r="I484" s="137"/>
      <c r="J484" s="138">
        <f>ROUND(I484*H484,2)</f>
        <v>0</v>
      </c>
      <c r="K484" s="134" t="s">
        <v>182</v>
      </c>
      <c r="L484" s="32"/>
      <c r="M484" s="139" t="s">
        <v>1</v>
      </c>
      <c r="N484" s="140" t="s">
        <v>43</v>
      </c>
      <c r="P484" s="141">
        <f>O484*H484</f>
        <v>0</v>
      </c>
      <c r="Q484" s="141">
        <v>0</v>
      </c>
      <c r="R484" s="141">
        <f>Q484*H484</f>
        <v>0</v>
      </c>
      <c r="S484" s="141">
        <v>0</v>
      </c>
      <c r="T484" s="142">
        <f>S484*H484</f>
        <v>0</v>
      </c>
      <c r="AR484" s="143" t="s">
        <v>183</v>
      </c>
      <c r="AT484" s="143" t="s">
        <v>178</v>
      </c>
      <c r="AU484" s="143" t="s">
        <v>88</v>
      </c>
      <c r="AY484" s="17" t="s">
        <v>176</v>
      </c>
      <c r="BE484" s="144">
        <f>IF(N484="základní",J484,0)</f>
        <v>0</v>
      </c>
      <c r="BF484" s="144">
        <f>IF(N484="snížená",J484,0)</f>
        <v>0</v>
      </c>
      <c r="BG484" s="144">
        <f>IF(N484="zákl. přenesená",J484,0)</f>
        <v>0</v>
      </c>
      <c r="BH484" s="144">
        <f>IF(N484="sníž. přenesená",J484,0)</f>
        <v>0</v>
      </c>
      <c r="BI484" s="144">
        <f>IF(N484="nulová",J484,0)</f>
        <v>0</v>
      </c>
      <c r="BJ484" s="17" t="s">
        <v>86</v>
      </c>
      <c r="BK484" s="144">
        <f>ROUND(I484*H484,2)</f>
        <v>0</v>
      </c>
      <c r="BL484" s="17" t="s">
        <v>183</v>
      </c>
      <c r="BM484" s="143" t="s">
        <v>651</v>
      </c>
    </row>
    <row r="485" spans="2:65" s="1" customFormat="1" ht="24.2" customHeight="1">
      <c r="B485" s="32"/>
      <c r="C485" s="132" t="s">
        <v>652</v>
      </c>
      <c r="D485" s="132" t="s">
        <v>178</v>
      </c>
      <c r="E485" s="133" t="s">
        <v>653</v>
      </c>
      <c r="F485" s="134" t="s">
        <v>654</v>
      </c>
      <c r="G485" s="135" t="s">
        <v>298</v>
      </c>
      <c r="H485" s="136">
        <v>250</v>
      </c>
      <c r="I485" s="137"/>
      <c r="J485" s="138">
        <f>ROUND(I485*H485,2)</f>
        <v>0</v>
      </c>
      <c r="K485" s="134" t="s">
        <v>182</v>
      </c>
      <c r="L485" s="32"/>
      <c r="M485" s="139" t="s">
        <v>1</v>
      </c>
      <c r="N485" s="140" t="s">
        <v>43</v>
      </c>
      <c r="P485" s="141">
        <f>O485*H485</f>
        <v>0</v>
      </c>
      <c r="Q485" s="141">
        <v>0</v>
      </c>
      <c r="R485" s="141">
        <f>Q485*H485</f>
        <v>0</v>
      </c>
      <c r="S485" s="141">
        <v>0</v>
      </c>
      <c r="T485" s="142">
        <f>S485*H485</f>
        <v>0</v>
      </c>
      <c r="AR485" s="143" t="s">
        <v>183</v>
      </c>
      <c r="AT485" s="143" t="s">
        <v>178</v>
      </c>
      <c r="AU485" s="143" t="s">
        <v>88</v>
      </c>
      <c r="AY485" s="17" t="s">
        <v>176</v>
      </c>
      <c r="BE485" s="144">
        <f>IF(N485="základní",J485,0)</f>
        <v>0</v>
      </c>
      <c r="BF485" s="144">
        <f>IF(N485="snížená",J485,0)</f>
        <v>0</v>
      </c>
      <c r="BG485" s="144">
        <f>IF(N485="zákl. přenesená",J485,0)</f>
        <v>0</v>
      </c>
      <c r="BH485" s="144">
        <f>IF(N485="sníž. přenesená",J485,0)</f>
        <v>0</v>
      </c>
      <c r="BI485" s="144">
        <f>IF(N485="nulová",J485,0)</f>
        <v>0</v>
      </c>
      <c r="BJ485" s="17" t="s">
        <v>86</v>
      </c>
      <c r="BK485" s="144">
        <f>ROUND(I485*H485,2)</f>
        <v>0</v>
      </c>
      <c r="BL485" s="17" t="s">
        <v>183</v>
      </c>
      <c r="BM485" s="143" t="s">
        <v>655</v>
      </c>
    </row>
    <row r="486" spans="2:65" s="11" customFormat="1" ht="22.9" customHeight="1">
      <c r="B486" s="120"/>
      <c r="D486" s="121" t="s">
        <v>77</v>
      </c>
      <c r="E486" s="130" t="s">
        <v>193</v>
      </c>
      <c r="F486" s="130" t="s">
        <v>656</v>
      </c>
      <c r="I486" s="123"/>
      <c r="J486" s="131">
        <f>BK486</f>
        <v>0</v>
      </c>
      <c r="L486" s="120"/>
      <c r="M486" s="125"/>
      <c r="P486" s="126">
        <f>SUM(P487:P943)</f>
        <v>0</v>
      </c>
      <c r="R486" s="126">
        <f>SUM(R487:R943)</f>
        <v>4483.8996149374998</v>
      </c>
      <c r="T486" s="127">
        <f>SUM(T487:T943)</f>
        <v>0</v>
      </c>
      <c r="AR486" s="121" t="s">
        <v>86</v>
      </c>
      <c r="AT486" s="128" t="s">
        <v>77</v>
      </c>
      <c r="AU486" s="128" t="s">
        <v>86</v>
      </c>
      <c r="AY486" s="121" t="s">
        <v>176</v>
      </c>
      <c r="BK486" s="129">
        <f>SUM(BK487:BK943)</f>
        <v>0</v>
      </c>
    </row>
    <row r="487" spans="2:65" s="1" customFormat="1" ht="33" customHeight="1">
      <c r="B487" s="32"/>
      <c r="C487" s="132" t="s">
        <v>657</v>
      </c>
      <c r="D487" s="132" t="s">
        <v>178</v>
      </c>
      <c r="E487" s="133" t="s">
        <v>658</v>
      </c>
      <c r="F487" s="134" t="s">
        <v>659</v>
      </c>
      <c r="G487" s="135" t="s">
        <v>181</v>
      </c>
      <c r="H487" s="136">
        <v>211.072</v>
      </c>
      <c r="I487" s="137"/>
      <c r="J487" s="138">
        <f>ROUND(I487*H487,2)</f>
        <v>0</v>
      </c>
      <c r="K487" s="134" t="s">
        <v>207</v>
      </c>
      <c r="L487" s="32"/>
      <c r="M487" s="139" t="s">
        <v>1</v>
      </c>
      <c r="N487" s="140" t="s">
        <v>43</v>
      </c>
      <c r="P487" s="141">
        <f>O487*H487</f>
        <v>0</v>
      </c>
      <c r="Q487" s="141">
        <v>0.23132</v>
      </c>
      <c r="R487" s="141">
        <f>Q487*H487</f>
        <v>48.825175039999998</v>
      </c>
      <c r="S487" s="141">
        <v>0</v>
      </c>
      <c r="T487" s="142">
        <f>S487*H487</f>
        <v>0</v>
      </c>
      <c r="AR487" s="143" t="s">
        <v>183</v>
      </c>
      <c r="AT487" s="143" t="s">
        <v>178</v>
      </c>
      <c r="AU487" s="143" t="s">
        <v>88</v>
      </c>
      <c r="AY487" s="17" t="s">
        <v>176</v>
      </c>
      <c r="BE487" s="144">
        <f>IF(N487="základní",J487,0)</f>
        <v>0</v>
      </c>
      <c r="BF487" s="144">
        <f>IF(N487="snížená",J487,0)</f>
        <v>0</v>
      </c>
      <c r="BG487" s="144">
        <f>IF(N487="zákl. přenesená",J487,0)</f>
        <v>0</v>
      </c>
      <c r="BH487" s="144">
        <f>IF(N487="sníž. přenesená",J487,0)</f>
        <v>0</v>
      </c>
      <c r="BI487" s="144">
        <f>IF(N487="nulová",J487,0)</f>
        <v>0</v>
      </c>
      <c r="BJ487" s="17" t="s">
        <v>86</v>
      </c>
      <c r="BK487" s="144">
        <f>ROUND(I487*H487,2)</f>
        <v>0</v>
      </c>
      <c r="BL487" s="17" t="s">
        <v>183</v>
      </c>
      <c r="BM487" s="143" t="s">
        <v>660</v>
      </c>
    </row>
    <row r="488" spans="2:65" s="14" customFormat="1" ht="11.25">
      <c r="B488" s="160"/>
      <c r="D488" s="146" t="s">
        <v>185</v>
      </c>
      <c r="E488" s="161" t="s">
        <v>1</v>
      </c>
      <c r="F488" s="162" t="s">
        <v>661</v>
      </c>
      <c r="H488" s="161" t="s">
        <v>1</v>
      </c>
      <c r="I488" s="163"/>
      <c r="L488" s="160"/>
      <c r="M488" s="164"/>
      <c r="T488" s="165"/>
      <c r="AT488" s="161" t="s">
        <v>185</v>
      </c>
      <c r="AU488" s="161" t="s">
        <v>88</v>
      </c>
      <c r="AV488" s="14" t="s">
        <v>86</v>
      </c>
      <c r="AW488" s="14" t="s">
        <v>33</v>
      </c>
      <c r="AX488" s="14" t="s">
        <v>78</v>
      </c>
      <c r="AY488" s="161" t="s">
        <v>176</v>
      </c>
    </row>
    <row r="489" spans="2:65" s="12" customFormat="1" ht="22.5">
      <c r="B489" s="145"/>
      <c r="D489" s="146" t="s">
        <v>185</v>
      </c>
      <c r="E489" s="147" t="s">
        <v>1</v>
      </c>
      <c r="F489" s="148" t="s">
        <v>662</v>
      </c>
      <c r="H489" s="149">
        <v>211.072</v>
      </c>
      <c r="I489" s="150"/>
      <c r="L489" s="145"/>
      <c r="M489" s="151"/>
      <c r="T489" s="152"/>
      <c r="AT489" s="147" t="s">
        <v>185</v>
      </c>
      <c r="AU489" s="147" t="s">
        <v>88</v>
      </c>
      <c r="AV489" s="12" t="s">
        <v>88</v>
      </c>
      <c r="AW489" s="12" t="s">
        <v>33</v>
      </c>
      <c r="AX489" s="12" t="s">
        <v>78</v>
      </c>
      <c r="AY489" s="147" t="s">
        <v>176</v>
      </c>
    </row>
    <row r="490" spans="2:65" s="13" customFormat="1" ht="11.25">
      <c r="B490" s="153"/>
      <c r="D490" s="146" t="s">
        <v>185</v>
      </c>
      <c r="E490" s="154" t="s">
        <v>1</v>
      </c>
      <c r="F490" s="155" t="s">
        <v>187</v>
      </c>
      <c r="H490" s="156">
        <v>211.072</v>
      </c>
      <c r="I490" s="157"/>
      <c r="L490" s="153"/>
      <c r="M490" s="158"/>
      <c r="T490" s="159"/>
      <c r="AT490" s="154" t="s">
        <v>185</v>
      </c>
      <c r="AU490" s="154" t="s">
        <v>88</v>
      </c>
      <c r="AV490" s="13" t="s">
        <v>183</v>
      </c>
      <c r="AW490" s="13" t="s">
        <v>33</v>
      </c>
      <c r="AX490" s="13" t="s">
        <v>86</v>
      </c>
      <c r="AY490" s="154" t="s">
        <v>176</v>
      </c>
    </row>
    <row r="491" spans="2:65" s="1" customFormat="1" ht="37.9" customHeight="1">
      <c r="B491" s="32"/>
      <c r="C491" s="132" t="s">
        <v>663</v>
      </c>
      <c r="D491" s="132" t="s">
        <v>178</v>
      </c>
      <c r="E491" s="133" t="s">
        <v>664</v>
      </c>
      <c r="F491" s="134" t="s">
        <v>665</v>
      </c>
      <c r="G491" s="135" t="s">
        <v>181</v>
      </c>
      <c r="H491" s="136">
        <v>156.6335</v>
      </c>
      <c r="I491" s="137"/>
      <c r="J491" s="138">
        <f>ROUND(I491*H491,2)</f>
        <v>0</v>
      </c>
      <c r="K491" s="134" t="s">
        <v>207</v>
      </c>
      <c r="L491" s="32"/>
      <c r="M491" s="139" t="s">
        <v>1</v>
      </c>
      <c r="N491" s="140" t="s">
        <v>43</v>
      </c>
      <c r="P491" s="141">
        <f>O491*H491</f>
        <v>0</v>
      </c>
      <c r="Q491" s="141">
        <v>0.37678</v>
      </c>
      <c r="R491" s="141">
        <f>Q491*H491</f>
        <v>59.016370129999999</v>
      </c>
      <c r="S491" s="141">
        <v>0</v>
      </c>
      <c r="T491" s="142">
        <f>S491*H491</f>
        <v>0</v>
      </c>
      <c r="AR491" s="143" t="s">
        <v>183</v>
      </c>
      <c r="AT491" s="143" t="s">
        <v>178</v>
      </c>
      <c r="AU491" s="143" t="s">
        <v>88</v>
      </c>
      <c r="AY491" s="17" t="s">
        <v>176</v>
      </c>
      <c r="BE491" s="144">
        <f>IF(N491="základní",J491,0)</f>
        <v>0</v>
      </c>
      <c r="BF491" s="144">
        <f>IF(N491="snížená",J491,0)</f>
        <v>0</v>
      </c>
      <c r="BG491" s="144">
        <f>IF(N491="zákl. přenesená",J491,0)</f>
        <v>0</v>
      </c>
      <c r="BH491" s="144">
        <f>IF(N491="sníž. přenesená",J491,0)</f>
        <v>0</v>
      </c>
      <c r="BI491" s="144">
        <f>IF(N491="nulová",J491,0)</f>
        <v>0</v>
      </c>
      <c r="BJ491" s="17" t="s">
        <v>86</v>
      </c>
      <c r="BK491" s="144">
        <f>ROUND(I491*H491,2)</f>
        <v>0</v>
      </c>
      <c r="BL491" s="17" t="s">
        <v>183</v>
      </c>
      <c r="BM491" s="143" t="s">
        <v>666</v>
      </c>
    </row>
    <row r="492" spans="2:65" s="14" customFormat="1" ht="11.25">
      <c r="B492" s="160"/>
      <c r="D492" s="146" t="s">
        <v>185</v>
      </c>
      <c r="E492" s="161" t="s">
        <v>1</v>
      </c>
      <c r="F492" s="162" t="s">
        <v>667</v>
      </c>
      <c r="H492" s="161" t="s">
        <v>1</v>
      </c>
      <c r="I492" s="163"/>
      <c r="L492" s="160"/>
      <c r="M492" s="164"/>
      <c r="T492" s="165"/>
      <c r="AT492" s="161" t="s">
        <v>185</v>
      </c>
      <c r="AU492" s="161" t="s">
        <v>88</v>
      </c>
      <c r="AV492" s="14" t="s">
        <v>86</v>
      </c>
      <c r="AW492" s="14" t="s">
        <v>33</v>
      </c>
      <c r="AX492" s="14" t="s">
        <v>78</v>
      </c>
      <c r="AY492" s="161" t="s">
        <v>176</v>
      </c>
    </row>
    <row r="493" spans="2:65" s="12" customFormat="1" ht="11.25">
      <c r="B493" s="145"/>
      <c r="D493" s="146" t="s">
        <v>185</v>
      </c>
      <c r="E493" s="147" t="s">
        <v>1</v>
      </c>
      <c r="F493" s="148" t="s">
        <v>668</v>
      </c>
      <c r="H493" s="149">
        <v>184.096</v>
      </c>
      <c r="I493" s="150"/>
      <c r="L493" s="145"/>
      <c r="M493" s="151"/>
      <c r="T493" s="152"/>
      <c r="AT493" s="147" t="s">
        <v>185</v>
      </c>
      <c r="AU493" s="147" t="s">
        <v>88</v>
      </c>
      <c r="AV493" s="12" t="s">
        <v>88</v>
      </c>
      <c r="AW493" s="12" t="s">
        <v>33</v>
      </c>
      <c r="AX493" s="12" t="s">
        <v>78</v>
      </c>
      <c r="AY493" s="147" t="s">
        <v>176</v>
      </c>
    </row>
    <row r="494" spans="2:65" s="12" customFormat="1" ht="11.25">
      <c r="B494" s="145"/>
      <c r="D494" s="146" t="s">
        <v>185</v>
      </c>
      <c r="E494" s="147" t="s">
        <v>1</v>
      </c>
      <c r="F494" s="148" t="s">
        <v>669</v>
      </c>
      <c r="H494" s="149">
        <v>-1.6</v>
      </c>
      <c r="I494" s="150"/>
      <c r="L494" s="145"/>
      <c r="M494" s="151"/>
      <c r="T494" s="152"/>
      <c r="AT494" s="147" t="s">
        <v>185</v>
      </c>
      <c r="AU494" s="147" t="s">
        <v>88</v>
      </c>
      <c r="AV494" s="12" t="s">
        <v>88</v>
      </c>
      <c r="AW494" s="12" t="s">
        <v>33</v>
      </c>
      <c r="AX494" s="12" t="s">
        <v>78</v>
      </c>
      <c r="AY494" s="147" t="s">
        <v>176</v>
      </c>
    </row>
    <row r="495" spans="2:65" s="12" customFormat="1" ht="11.25">
      <c r="B495" s="145"/>
      <c r="D495" s="146" t="s">
        <v>185</v>
      </c>
      <c r="E495" s="147" t="s">
        <v>1</v>
      </c>
      <c r="F495" s="148" t="s">
        <v>670</v>
      </c>
      <c r="H495" s="149">
        <v>-6</v>
      </c>
      <c r="I495" s="150"/>
      <c r="L495" s="145"/>
      <c r="M495" s="151"/>
      <c r="T495" s="152"/>
      <c r="AT495" s="147" t="s">
        <v>185</v>
      </c>
      <c r="AU495" s="147" t="s">
        <v>88</v>
      </c>
      <c r="AV495" s="12" t="s">
        <v>88</v>
      </c>
      <c r="AW495" s="12" t="s">
        <v>33</v>
      </c>
      <c r="AX495" s="12" t="s">
        <v>78</v>
      </c>
      <c r="AY495" s="147" t="s">
        <v>176</v>
      </c>
    </row>
    <row r="496" spans="2:65" s="12" customFormat="1" ht="11.25">
      <c r="B496" s="145"/>
      <c r="D496" s="146" t="s">
        <v>185</v>
      </c>
      <c r="E496" s="147" t="s">
        <v>1</v>
      </c>
      <c r="F496" s="148" t="s">
        <v>671</v>
      </c>
      <c r="H496" s="149">
        <v>-6.0625</v>
      </c>
      <c r="I496" s="150"/>
      <c r="L496" s="145"/>
      <c r="M496" s="151"/>
      <c r="T496" s="152"/>
      <c r="AT496" s="147" t="s">
        <v>185</v>
      </c>
      <c r="AU496" s="147" t="s">
        <v>88</v>
      </c>
      <c r="AV496" s="12" t="s">
        <v>88</v>
      </c>
      <c r="AW496" s="12" t="s">
        <v>33</v>
      </c>
      <c r="AX496" s="12" t="s">
        <v>78</v>
      </c>
      <c r="AY496" s="147" t="s">
        <v>176</v>
      </c>
    </row>
    <row r="497" spans="2:65" s="12" customFormat="1" ht="11.25">
      <c r="B497" s="145"/>
      <c r="D497" s="146" t="s">
        <v>185</v>
      </c>
      <c r="E497" s="147" t="s">
        <v>1</v>
      </c>
      <c r="F497" s="148" t="s">
        <v>672</v>
      </c>
      <c r="H497" s="149">
        <v>-10</v>
      </c>
      <c r="I497" s="150"/>
      <c r="L497" s="145"/>
      <c r="M497" s="151"/>
      <c r="T497" s="152"/>
      <c r="AT497" s="147" t="s">
        <v>185</v>
      </c>
      <c r="AU497" s="147" t="s">
        <v>88</v>
      </c>
      <c r="AV497" s="12" t="s">
        <v>88</v>
      </c>
      <c r="AW497" s="12" t="s">
        <v>33</v>
      </c>
      <c r="AX497" s="12" t="s">
        <v>78</v>
      </c>
      <c r="AY497" s="147" t="s">
        <v>176</v>
      </c>
    </row>
    <row r="498" spans="2:65" s="12" customFormat="1" ht="11.25">
      <c r="B498" s="145"/>
      <c r="D498" s="146" t="s">
        <v>185</v>
      </c>
      <c r="E498" s="147" t="s">
        <v>1</v>
      </c>
      <c r="F498" s="148" t="s">
        <v>673</v>
      </c>
      <c r="H498" s="149">
        <v>-3.8</v>
      </c>
      <c r="I498" s="150"/>
      <c r="L498" s="145"/>
      <c r="M498" s="151"/>
      <c r="T498" s="152"/>
      <c r="AT498" s="147" t="s">
        <v>185</v>
      </c>
      <c r="AU498" s="147" t="s">
        <v>88</v>
      </c>
      <c r="AV498" s="12" t="s">
        <v>88</v>
      </c>
      <c r="AW498" s="12" t="s">
        <v>33</v>
      </c>
      <c r="AX498" s="12" t="s">
        <v>78</v>
      </c>
      <c r="AY498" s="147" t="s">
        <v>176</v>
      </c>
    </row>
    <row r="499" spans="2:65" s="13" customFormat="1" ht="11.25">
      <c r="B499" s="153"/>
      <c r="D499" s="146" t="s">
        <v>185</v>
      </c>
      <c r="E499" s="154" t="s">
        <v>1</v>
      </c>
      <c r="F499" s="155" t="s">
        <v>187</v>
      </c>
      <c r="H499" s="156">
        <v>156.6335</v>
      </c>
      <c r="I499" s="157"/>
      <c r="L499" s="153"/>
      <c r="M499" s="158"/>
      <c r="T499" s="159"/>
      <c r="AT499" s="154" t="s">
        <v>185</v>
      </c>
      <c r="AU499" s="154" t="s">
        <v>88</v>
      </c>
      <c r="AV499" s="13" t="s">
        <v>183</v>
      </c>
      <c r="AW499" s="13" t="s">
        <v>33</v>
      </c>
      <c r="AX499" s="13" t="s">
        <v>86</v>
      </c>
      <c r="AY499" s="154" t="s">
        <v>176</v>
      </c>
    </row>
    <row r="500" spans="2:65" s="1" customFormat="1" ht="24.2" customHeight="1">
      <c r="B500" s="32"/>
      <c r="C500" s="132" t="s">
        <v>674</v>
      </c>
      <c r="D500" s="132" t="s">
        <v>178</v>
      </c>
      <c r="E500" s="133" t="s">
        <v>675</v>
      </c>
      <c r="F500" s="134" t="s">
        <v>676</v>
      </c>
      <c r="G500" s="135" t="s">
        <v>181</v>
      </c>
      <c r="H500" s="136">
        <v>1192.6980000000001</v>
      </c>
      <c r="I500" s="137"/>
      <c r="J500" s="138">
        <f>ROUND(I500*H500,2)</f>
        <v>0</v>
      </c>
      <c r="K500" s="134" t="s">
        <v>207</v>
      </c>
      <c r="L500" s="32"/>
      <c r="M500" s="139" t="s">
        <v>1</v>
      </c>
      <c r="N500" s="140" t="s">
        <v>43</v>
      </c>
      <c r="P500" s="141">
        <f>O500*H500</f>
        <v>0</v>
      </c>
      <c r="Q500" s="141">
        <v>0.30590000000000001</v>
      </c>
      <c r="R500" s="141">
        <f>Q500*H500</f>
        <v>364.84631820000004</v>
      </c>
      <c r="S500" s="141">
        <v>0</v>
      </c>
      <c r="T500" s="142">
        <f>S500*H500</f>
        <v>0</v>
      </c>
      <c r="AR500" s="143" t="s">
        <v>183</v>
      </c>
      <c r="AT500" s="143" t="s">
        <v>178</v>
      </c>
      <c r="AU500" s="143" t="s">
        <v>88</v>
      </c>
      <c r="AY500" s="17" t="s">
        <v>176</v>
      </c>
      <c r="BE500" s="144">
        <f>IF(N500="základní",J500,0)</f>
        <v>0</v>
      </c>
      <c r="BF500" s="144">
        <f>IF(N500="snížená",J500,0)</f>
        <v>0</v>
      </c>
      <c r="BG500" s="144">
        <f>IF(N500="zákl. přenesená",J500,0)</f>
        <v>0</v>
      </c>
      <c r="BH500" s="144">
        <f>IF(N500="sníž. přenesená",J500,0)</f>
        <v>0</v>
      </c>
      <c r="BI500" s="144">
        <f>IF(N500="nulová",J500,0)</f>
        <v>0</v>
      </c>
      <c r="BJ500" s="17" t="s">
        <v>86</v>
      </c>
      <c r="BK500" s="144">
        <f>ROUND(I500*H500,2)</f>
        <v>0</v>
      </c>
      <c r="BL500" s="17" t="s">
        <v>183</v>
      </c>
      <c r="BM500" s="143" t="s">
        <v>677</v>
      </c>
    </row>
    <row r="501" spans="2:65" s="14" customFormat="1" ht="11.25">
      <c r="B501" s="160"/>
      <c r="D501" s="146" t="s">
        <v>185</v>
      </c>
      <c r="E501" s="161" t="s">
        <v>1</v>
      </c>
      <c r="F501" s="162" t="s">
        <v>678</v>
      </c>
      <c r="H501" s="161" t="s">
        <v>1</v>
      </c>
      <c r="I501" s="163"/>
      <c r="L501" s="160"/>
      <c r="M501" s="164"/>
      <c r="T501" s="165"/>
      <c r="AT501" s="161" t="s">
        <v>185</v>
      </c>
      <c r="AU501" s="161" t="s">
        <v>88</v>
      </c>
      <c r="AV501" s="14" t="s">
        <v>86</v>
      </c>
      <c r="AW501" s="14" t="s">
        <v>33</v>
      </c>
      <c r="AX501" s="14" t="s">
        <v>78</v>
      </c>
      <c r="AY501" s="161" t="s">
        <v>176</v>
      </c>
    </row>
    <row r="502" spans="2:65" s="14" customFormat="1" ht="11.25">
      <c r="B502" s="160"/>
      <c r="D502" s="146" t="s">
        <v>185</v>
      </c>
      <c r="E502" s="161" t="s">
        <v>1</v>
      </c>
      <c r="F502" s="162" t="s">
        <v>679</v>
      </c>
      <c r="H502" s="161" t="s">
        <v>1</v>
      </c>
      <c r="I502" s="163"/>
      <c r="L502" s="160"/>
      <c r="M502" s="164"/>
      <c r="T502" s="165"/>
      <c r="AT502" s="161" t="s">
        <v>185</v>
      </c>
      <c r="AU502" s="161" t="s">
        <v>88</v>
      </c>
      <c r="AV502" s="14" t="s">
        <v>86</v>
      </c>
      <c r="AW502" s="14" t="s">
        <v>33</v>
      </c>
      <c r="AX502" s="14" t="s">
        <v>78</v>
      </c>
      <c r="AY502" s="161" t="s">
        <v>176</v>
      </c>
    </row>
    <row r="503" spans="2:65" s="12" customFormat="1" ht="11.25">
      <c r="B503" s="145"/>
      <c r="D503" s="146" t="s">
        <v>185</v>
      </c>
      <c r="E503" s="147" t="s">
        <v>1</v>
      </c>
      <c r="F503" s="148" t="s">
        <v>680</v>
      </c>
      <c r="H503" s="149">
        <v>73.680000000000007</v>
      </c>
      <c r="I503" s="150"/>
      <c r="L503" s="145"/>
      <c r="M503" s="151"/>
      <c r="T503" s="152"/>
      <c r="AT503" s="147" t="s">
        <v>185</v>
      </c>
      <c r="AU503" s="147" t="s">
        <v>88</v>
      </c>
      <c r="AV503" s="12" t="s">
        <v>88</v>
      </c>
      <c r="AW503" s="12" t="s">
        <v>33</v>
      </c>
      <c r="AX503" s="12" t="s">
        <v>78</v>
      </c>
      <c r="AY503" s="147" t="s">
        <v>176</v>
      </c>
    </row>
    <row r="504" spans="2:65" s="14" customFormat="1" ht="11.25">
      <c r="B504" s="160"/>
      <c r="D504" s="146" t="s">
        <v>185</v>
      </c>
      <c r="E504" s="161" t="s">
        <v>1</v>
      </c>
      <c r="F504" s="162" t="s">
        <v>681</v>
      </c>
      <c r="H504" s="161" t="s">
        <v>1</v>
      </c>
      <c r="I504" s="163"/>
      <c r="L504" s="160"/>
      <c r="M504" s="164"/>
      <c r="T504" s="165"/>
      <c r="AT504" s="161" t="s">
        <v>185</v>
      </c>
      <c r="AU504" s="161" t="s">
        <v>88</v>
      </c>
      <c r="AV504" s="14" t="s">
        <v>86</v>
      </c>
      <c r="AW504" s="14" t="s">
        <v>33</v>
      </c>
      <c r="AX504" s="14" t="s">
        <v>78</v>
      </c>
      <c r="AY504" s="161" t="s">
        <v>176</v>
      </c>
    </row>
    <row r="505" spans="2:65" s="12" customFormat="1" ht="11.25">
      <c r="B505" s="145"/>
      <c r="D505" s="146" t="s">
        <v>185</v>
      </c>
      <c r="E505" s="147" t="s">
        <v>1</v>
      </c>
      <c r="F505" s="148" t="s">
        <v>682</v>
      </c>
      <c r="H505" s="149">
        <v>133.80000000000001</v>
      </c>
      <c r="I505" s="150"/>
      <c r="L505" s="145"/>
      <c r="M505" s="151"/>
      <c r="T505" s="152"/>
      <c r="AT505" s="147" t="s">
        <v>185</v>
      </c>
      <c r="AU505" s="147" t="s">
        <v>88</v>
      </c>
      <c r="AV505" s="12" t="s">
        <v>88</v>
      </c>
      <c r="AW505" s="12" t="s">
        <v>33</v>
      </c>
      <c r="AX505" s="12" t="s">
        <v>78</v>
      </c>
      <c r="AY505" s="147" t="s">
        <v>176</v>
      </c>
    </row>
    <row r="506" spans="2:65" s="12" customFormat="1" ht="11.25">
      <c r="B506" s="145"/>
      <c r="D506" s="146" t="s">
        <v>185</v>
      </c>
      <c r="E506" s="147" t="s">
        <v>1</v>
      </c>
      <c r="F506" s="148" t="s">
        <v>683</v>
      </c>
      <c r="H506" s="149">
        <v>-25.2</v>
      </c>
      <c r="I506" s="150"/>
      <c r="L506" s="145"/>
      <c r="M506" s="151"/>
      <c r="T506" s="152"/>
      <c r="AT506" s="147" t="s">
        <v>185</v>
      </c>
      <c r="AU506" s="147" t="s">
        <v>88</v>
      </c>
      <c r="AV506" s="12" t="s">
        <v>88</v>
      </c>
      <c r="AW506" s="12" t="s">
        <v>33</v>
      </c>
      <c r="AX506" s="12" t="s">
        <v>78</v>
      </c>
      <c r="AY506" s="147" t="s">
        <v>176</v>
      </c>
    </row>
    <row r="507" spans="2:65" s="12" customFormat="1" ht="11.25">
      <c r="B507" s="145"/>
      <c r="D507" s="146" t="s">
        <v>185</v>
      </c>
      <c r="E507" s="147" t="s">
        <v>1</v>
      </c>
      <c r="F507" s="148" t="s">
        <v>684</v>
      </c>
      <c r="H507" s="149">
        <v>-45.36</v>
      </c>
      <c r="I507" s="150"/>
      <c r="L507" s="145"/>
      <c r="M507" s="151"/>
      <c r="T507" s="152"/>
      <c r="AT507" s="147" t="s">
        <v>185</v>
      </c>
      <c r="AU507" s="147" t="s">
        <v>88</v>
      </c>
      <c r="AV507" s="12" t="s">
        <v>88</v>
      </c>
      <c r="AW507" s="12" t="s">
        <v>33</v>
      </c>
      <c r="AX507" s="12" t="s">
        <v>78</v>
      </c>
      <c r="AY507" s="147" t="s">
        <v>176</v>
      </c>
    </row>
    <row r="508" spans="2:65" s="12" customFormat="1" ht="11.25">
      <c r="B508" s="145"/>
      <c r="D508" s="146" t="s">
        <v>185</v>
      </c>
      <c r="E508" s="147" t="s">
        <v>1</v>
      </c>
      <c r="F508" s="148" t="s">
        <v>685</v>
      </c>
      <c r="H508" s="149">
        <v>508.3</v>
      </c>
      <c r="I508" s="150"/>
      <c r="L508" s="145"/>
      <c r="M508" s="151"/>
      <c r="T508" s="152"/>
      <c r="AT508" s="147" t="s">
        <v>185</v>
      </c>
      <c r="AU508" s="147" t="s">
        <v>88</v>
      </c>
      <c r="AV508" s="12" t="s">
        <v>88</v>
      </c>
      <c r="AW508" s="12" t="s">
        <v>33</v>
      </c>
      <c r="AX508" s="12" t="s">
        <v>78</v>
      </c>
      <c r="AY508" s="147" t="s">
        <v>176</v>
      </c>
    </row>
    <row r="509" spans="2:65" s="12" customFormat="1" ht="11.25">
      <c r="B509" s="145"/>
      <c r="D509" s="146" t="s">
        <v>185</v>
      </c>
      <c r="E509" s="147" t="s">
        <v>1</v>
      </c>
      <c r="F509" s="148" t="s">
        <v>686</v>
      </c>
      <c r="H509" s="149">
        <v>-22.342500000000001</v>
      </c>
      <c r="I509" s="150"/>
      <c r="L509" s="145"/>
      <c r="M509" s="151"/>
      <c r="T509" s="152"/>
      <c r="AT509" s="147" t="s">
        <v>185</v>
      </c>
      <c r="AU509" s="147" t="s">
        <v>88</v>
      </c>
      <c r="AV509" s="12" t="s">
        <v>88</v>
      </c>
      <c r="AW509" s="12" t="s">
        <v>33</v>
      </c>
      <c r="AX509" s="12" t="s">
        <v>78</v>
      </c>
      <c r="AY509" s="147" t="s">
        <v>176</v>
      </c>
    </row>
    <row r="510" spans="2:65" s="12" customFormat="1" ht="11.25">
      <c r="B510" s="145"/>
      <c r="D510" s="146" t="s">
        <v>185</v>
      </c>
      <c r="E510" s="147" t="s">
        <v>1</v>
      </c>
      <c r="F510" s="148" t="s">
        <v>687</v>
      </c>
      <c r="H510" s="149">
        <v>-13.8</v>
      </c>
      <c r="I510" s="150"/>
      <c r="L510" s="145"/>
      <c r="M510" s="151"/>
      <c r="T510" s="152"/>
      <c r="AT510" s="147" t="s">
        <v>185</v>
      </c>
      <c r="AU510" s="147" t="s">
        <v>88</v>
      </c>
      <c r="AV510" s="12" t="s">
        <v>88</v>
      </c>
      <c r="AW510" s="12" t="s">
        <v>33</v>
      </c>
      <c r="AX510" s="12" t="s">
        <v>78</v>
      </c>
      <c r="AY510" s="147" t="s">
        <v>176</v>
      </c>
    </row>
    <row r="511" spans="2:65" s="12" customFormat="1" ht="11.25">
      <c r="B511" s="145"/>
      <c r="D511" s="146" t="s">
        <v>185</v>
      </c>
      <c r="E511" s="147" t="s">
        <v>1</v>
      </c>
      <c r="F511" s="148" t="s">
        <v>688</v>
      </c>
      <c r="H511" s="149">
        <v>-55.89</v>
      </c>
      <c r="I511" s="150"/>
      <c r="L511" s="145"/>
      <c r="M511" s="151"/>
      <c r="T511" s="152"/>
      <c r="AT511" s="147" t="s">
        <v>185</v>
      </c>
      <c r="AU511" s="147" t="s">
        <v>88</v>
      </c>
      <c r="AV511" s="12" t="s">
        <v>88</v>
      </c>
      <c r="AW511" s="12" t="s">
        <v>33</v>
      </c>
      <c r="AX511" s="12" t="s">
        <v>78</v>
      </c>
      <c r="AY511" s="147" t="s">
        <v>176</v>
      </c>
    </row>
    <row r="512" spans="2:65" s="12" customFormat="1" ht="11.25">
      <c r="B512" s="145"/>
      <c r="D512" s="146" t="s">
        <v>185</v>
      </c>
      <c r="E512" s="147" t="s">
        <v>1</v>
      </c>
      <c r="F512" s="148" t="s">
        <v>689</v>
      </c>
      <c r="H512" s="149">
        <v>-26.19</v>
      </c>
      <c r="I512" s="150"/>
      <c r="L512" s="145"/>
      <c r="M512" s="151"/>
      <c r="T512" s="152"/>
      <c r="AT512" s="147" t="s">
        <v>185</v>
      </c>
      <c r="AU512" s="147" t="s">
        <v>88</v>
      </c>
      <c r="AV512" s="12" t="s">
        <v>88</v>
      </c>
      <c r="AW512" s="12" t="s">
        <v>33</v>
      </c>
      <c r="AX512" s="12" t="s">
        <v>78</v>
      </c>
      <c r="AY512" s="147" t="s">
        <v>176</v>
      </c>
    </row>
    <row r="513" spans="2:51" s="12" customFormat="1" ht="11.25">
      <c r="B513" s="145"/>
      <c r="D513" s="146" t="s">
        <v>185</v>
      </c>
      <c r="E513" s="147" t="s">
        <v>1</v>
      </c>
      <c r="F513" s="148" t="s">
        <v>690</v>
      </c>
      <c r="H513" s="149">
        <v>-31.5</v>
      </c>
      <c r="I513" s="150"/>
      <c r="L513" s="145"/>
      <c r="M513" s="151"/>
      <c r="T513" s="152"/>
      <c r="AT513" s="147" t="s">
        <v>185</v>
      </c>
      <c r="AU513" s="147" t="s">
        <v>88</v>
      </c>
      <c r="AV513" s="12" t="s">
        <v>88</v>
      </c>
      <c r="AW513" s="12" t="s">
        <v>33</v>
      </c>
      <c r="AX513" s="12" t="s">
        <v>78</v>
      </c>
      <c r="AY513" s="147" t="s">
        <v>176</v>
      </c>
    </row>
    <row r="514" spans="2:51" s="12" customFormat="1" ht="11.25">
      <c r="B514" s="145"/>
      <c r="D514" s="146" t="s">
        <v>185</v>
      </c>
      <c r="E514" s="147" t="s">
        <v>1</v>
      </c>
      <c r="F514" s="148" t="s">
        <v>691</v>
      </c>
      <c r="H514" s="149">
        <v>-36.450000000000003</v>
      </c>
      <c r="I514" s="150"/>
      <c r="L514" s="145"/>
      <c r="M514" s="151"/>
      <c r="T514" s="152"/>
      <c r="AT514" s="147" t="s">
        <v>185</v>
      </c>
      <c r="AU514" s="147" t="s">
        <v>88</v>
      </c>
      <c r="AV514" s="12" t="s">
        <v>88</v>
      </c>
      <c r="AW514" s="12" t="s">
        <v>33</v>
      </c>
      <c r="AX514" s="12" t="s">
        <v>78</v>
      </c>
      <c r="AY514" s="147" t="s">
        <v>176</v>
      </c>
    </row>
    <row r="515" spans="2:51" s="12" customFormat="1" ht="11.25">
      <c r="B515" s="145"/>
      <c r="D515" s="146" t="s">
        <v>185</v>
      </c>
      <c r="E515" s="147" t="s">
        <v>1</v>
      </c>
      <c r="F515" s="148" t="s">
        <v>692</v>
      </c>
      <c r="H515" s="149">
        <v>-40.5</v>
      </c>
      <c r="I515" s="150"/>
      <c r="L515" s="145"/>
      <c r="M515" s="151"/>
      <c r="T515" s="152"/>
      <c r="AT515" s="147" t="s">
        <v>185</v>
      </c>
      <c r="AU515" s="147" t="s">
        <v>88</v>
      </c>
      <c r="AV515" s="12" t="s">
        <v>88</v>
      </c>
      <c r="AW515" s="12" t="s">
        <v>33</v>
      </c>
      <c r="AX515" s="12" t="s">
        <v>78</v>
      </c>
      <c r="AY515" s="147" t="s">
        <v>176</v>
      </c>
    </row>
    <row r="516" spans="2:51" s="12" customFormat="1" ht="11.25">
      <c r="B516" s="145"/>
      <c r="D516" s="146" t="s">
        <v>185</v>
      </c>
      <c r="E516" s="147" t="s">
        <v>1</v>
      </c>
      <c r="F516" s="148" t="s">
        <v>693</v>
      </c>
      <c r="H516" s="149">
        <v>-6.6</v>
      </c>
      <c r="I516" s="150"/>
      <c r="L516" s="145"/>
      <c r="M516" s="151"/>
      <c r="T516" s="152"/>
      <c r="AT516" s="147" t="s">
        <v>185</v>
      </c>
      <c r="AU516" s="147" t="s">
        <v>88</v>
      </c>
      <c r="AV516" s="12" t="s">
        <v>88</v>
      </c>
      <c r="AW516" s="12" t="s">
        <v>33</v>
      </c>
      <c r="AX516" s="12" t="s">
        <v>78</v>
      </c>
      <c r="AY516" s="147" t="s">
        <v>176</v>
      </c>
    </row>
    <row r="517" spans="2:51" s="12" customFormat="1" ht="11.25">
      <c r="B517" s="145"/>
      <c r="D517" s="146" t="s">
        <v>185</v>
      </c>
      <c r="E517" s="147" t="s">
        <v>1</v>
      </c>
      <c r="F517" s="148" t="s">
        <v>694</v>
      </c>
      <c r="H517" s="149">
        <v>-11.88</v>
      </c>
      <c r="I517" s="150"/>
      <c r="L517" s="145"/>
      <c r="M517" s="151"/>
      <c r="T517" s="152"/>
      <c r="AT517" s="147" t="s">
        <v>185</v>
      </c>
      <c r="AU517" s="147" t="s">
        <v>88</v>
      </c>
      <c r="AV517" s="12" t="s">
        <v>88</v>
      </c>
      <c r="AW517" s="12" t="s">
        <v>33</v>
      </c>
      <c r="AX517" s="12" t="s">
        <v>78</v>
      </c>
      <c r="AY517" s="147" t="s">
        <v>176</v>
      </c>
    </row>
    <row r="518" spans="2:51" s="12" customFormat="1" ht="11.25">
      <c r="B518" s="145"/>
      <c r="D518" s="146" t="s">
        <v>185</v>
      </c>
      <c r="E518" s="147" t="s">
        <v>1</v>
      </c>
      <c r="F518" s="148" t="s">
        <v>695</v>
      </c>
      <c r="H518" s="149">
        <v>-18.63</v>
      </c>
      <c r="I518" s="150"/>
      <c r="L518" s="145"/>
      <c r="M518" s="151"/>
      <c r="T518" s="152"/>
      <c r="AT518" s="147" t="s">
        <v>185</v>
      </c>
      <c r="AU518" s="147" t="s">
        <v>88</v>
      </c>
      <c r="AV518" s="12" t="s">
        <v>88</v>
      </c>
      <c r="AW518" s="12" t="s">
        <v>33</v>
      </c>
      <c r="AX518" s="12" t="s">
        <v>78</v>
      </c>
      <c r="AY518" s="147" t="s">
        <v>176</v>
      </c>
    </row>
    <row r="519" spans="2:51" s="12" customFormat="1" ht="11.25">
      <c r="B519" s="145"/>
      <c r="D519" s="146" t="s">
        <v>185</v>
      </c>
      <c r="E519" s="147" t="s">
        <v>1</v>
      </c>
      <c r="F519" s="148" t="s">
        <v>696</v>
      </c>
      <c r="H519" s="149">
        <v>-20.7</v>
      </c>
      <c r="I519" s="150"/>
      <c r="L519" s="145"/>
      <c r="M519" s="151"/>
      <c r="T519" s="152"/>
      <c r="AT519" s="147" t="s">
        <v>185</v>
      </c>
      <c r="AU519" s="147" t="s">
        <v>88</v>
      </c>
      <c r="AV519" s="12" t="s">
        <v>88</v>
      </c>
      <c r="AW519" s="12" t="s">
        <v>33</v>
      </c>
      <c r="AX519" s="12" t="s">
        <v>78</v>
      </c>
      <c r="AY519" s="147" t="s">
        <v>176</v>
      </c>
    </row>
    <row r="520" spans="2:51" s="12" customFormat="1" ht="11.25">
      <c r="B520" s="145"/>
      <c r="D520" s="146" t="s">
        <v>185</v>
      </c>
      <c r="E520" s="147" t="s">
        <v>1</v>
      </c>
      <c r="F520" s="148" t="s">
        <v>697</v>
      </c>
      <c r="H520" s="149">
        <v>-21.375</v>
      </c>
      <c r="I520" s="150"/>
      <c r="L520" s="145"/>
      <c r="M520" s="151"/>
      <c r="T520" s="152"/>
      <c r="AT520" s="147" t="s">
        <v>185</v>
      </c>
      <c r="AU520" s="147" t="s">
        <v>88</v>
      </c>
      <c r="AV520" s="12" t="s">
        <v>88</v>
      </c>
      <c r="AW520" s="12" t="s">
        <v>33</v>
      </c>
      <c r="AX520" s="12" t="s">
        <v>78</v>
      </c>
      <c r="AY520" s="147" t="s">
        <v>176</v>
      </c>
    </row>
    <row r="521" spans="2:51" s="14" customFormat="1" ht="11.25">
      <c r="B521" s="160"/>
      <c r="D521" s="146" t="s">
        <v>185</v>
      </c>
      <c r="E521" s="161" t="s">
        <v>1</v>
      </c>
      <c r="F521" s="162" t="s">
        <v>698</v>
      </c>
      <c r="H521" s="161" t="s">
        <v>1</v>
      </c>
      <c r="I521" s="163"/>
      <c r="L521" s="160"/>
      <c r="M521" s="164"/>
      <c r="T521" s="165"/>
      <c r="AT521" s="161" t="s">
        <v>185</v>
      </c>
      <c r="AU521" s="161" t="s">
        <v>88</v>
      </c>
      <c r="AV521" s="14" t="s">
        <v>86</v>
      </c>
      <c r="AW521" s="14" t="s">
        <v>33</v>
      </c>
      <c r="AX521" s="14" t="s">
        <v>78</v>
      </c>
      <c r="AY521" s="161" t="s">
        <v>176</v>
      </c>
    </row>
    <row r="522" spans="2:51" s="12" customFormat="1" ht="11.25">
      <c r="B522" s="145"/>
      <c r="D522" s="146" t="s">
        <v>185</v>
      </c>
      <c r="E522" s="147" t="s">
        <v>1</v>
      </c>
      <c r="F522" s="148" t="s">
        <v>699</v>
      </c>
      <c r="H522" s="149">
        <v>37.1</v>
      </c>
      <c r="I522" s="150"/>
      <c r="L522" s="145"/>
      <c r="M522" s="151"/>
      <c r="T522" s="152"/>
      <c r="AT522" s="147" t="s">
        <v>185</v>
      </c>
      <c r="AU522" s="147" t="s">
        <v>88</v>
      </c>
      <c r="AV522" s="12" t="s">
        <v>88</v>
      </c>
      <c r="AW522" s="12" t="s">
        <v>33</v>
      </c>
      <c r="AX522" s="12" t="s">
        <v>78</v>
      </c>
      <c r="AY522" s="147" t="s">
        <v>176</v>
      </c>
    </row>
    <row r="523" spans="2:51" s="15" customFormat="1" ht="11.25">
      <c r="B523" s="166"/>
      <c r="D523" s="146" t="s">
        <v>185</v>
      </c>
      <c r="E523" s="167" t="s">
        <v>1</v>
      </c>
      <c r="F523" s="168" t="s">
        <v>228</v>
      </c>
      <c r="H523" s="169">
        <v>376.46250000000009</v>
      </c>
      <c r="I523" s="170"/>
      <c r="L523" s="166"/>
      <c r="M523" s="171"/>
      <c r="T523" s="172"/>
      <c r="AT523" s="167" t="s">
        <v>185</v>
      </c>
      <c r="AU523" s="167" t="s">
        <v>88</v>
      </c>
      <c r="AV523" s="15" t="s">
        <v>193</v>
      </c>
      <c r="AW523" s="15" t="s">
        <v>33</v>
      </c>
      <c r="AX523" s="15" t="s">
        <v>78</v>
      </c>
      <c r="AY523" s="167" t="s">
        <v>176</v>
      </c>
    </row>
    <row r="524" spans="2:51" s="14" customFormat="1" ht="11.25">
      <c r="B524" s="160"/>
      <c r="D524" s="146" t="s">
        <v>185</v>
      </c>
      <c r="E524" s="161" t="s">
        <v>1</v>
      </c>
      <c r="F524" s="162" t="s">
        <v>700</v>
      </c>
      <c r="H524" s="161" t="s">
        <v>1</v>
      </c>
      <c r="I524" s="163"/>
      <c r="L524" s="160"/>
      <c r="M524" s="164"/>
      <c r="T524" s="165"/>
      <c r="AT524" s="161" t="s">
        <v>185</v>
      </c>
      <c r="AU524" s="161" t="s">
        <v>88</v>
      </c>
      <c r="AV524" s="14" t="s">
        <v>86</v>
      </c>
      <c r="AW524" s="14" t="s">
        <v>33</v>
      </c>
      <c r="AX524" s="14" t="s">
        <v>78</v>
      </c>
      <c r="AY524" s="161" t="s">
        <v>176</v>
      </c>
    </row>
    <row r="525" spans="2:51" s="12" customFormat="1" ht="11.25">
      <c r="B525" s="145"/>
      <c r="D525" s="146" t="s">
        <v>185</v>
      </c>
      <c r="E525" s="147" t="s">
        <v>1</v>
      </c>
      <c r="F525" s="148" t="s">
        <v>701</v>
      </c>
      <c r="H525" s="149">
        <v>288.745</v>
      </c>
      <c r="I525" s="150"/>
      <c r="L525" s="145"/>
      <c r="M525" s="151"/>
      <c r="T525" s="152"/>
      <c r="AT525" s="147" t="s">
        <v>185</v>
      </c>
      <c r="AU525" s="147" t="s">
        <v>88</v>
      </c>
      <c r="AV525" s="12" t="s">
        <v>88</v>
      </c>
      <c r="AW525" s="12" t="s">
        <v>33</v>
      </c>
      <c r="AX525" s="12" t="s">
        <v>78</v>
      </c>
      <c r="AY525" s="147" t="s">
        <v>176</v>
      </c>
    </row>
    <row r="526" spans="2:51" s="12" customFormat="1" ht="11.25">
      <c r="B526" s="145"/>
      <c r="D526" s="146" t="s">
        <v>185</v>
      </c>
      <c r="E526" s="147" t="s">
        <v>1</v>
      </c>
      <c r="F526" s="148" t="s">
        <v>702</v>
      </c>
      <c r="H526" s="149">
        <v>-29.1</v>
      </c>
      <c r="I526" s="150"/>
      <c r="L526" s="145"/>
      <c r="M526" s="151"/>
      <c r="T526" s="152"/>
      <c r="AT526" s="147" t="s">
        <v>185</v>
      </c>
      <c r="AU526" s="147" t="s">
        <v>88</v>
      </c>
      <c r="AV526" s="12" t="s">
        <v>88</v>
      </c>
      <c r="AW526" s="12" t="s">
        <v>33</v>
      </c>
      <c r="AX526" s="12" t="s">
        <v>78</v>
      </c>
      <c r="AY526" s="147" t="s">
        <v>176</v>
      </c>
    </row>
    <row r="527" spans="2:51" s="12" customFormat="1" ht="11.25">
      <c r="B527" s="145"/>
      <c r="D527" s="146" t="s">
        <v>185</v>
      </c>
      <c r="E527" s="147" t="s">
        <v>1</v>
      </c>
      <c r="F527" s="148" t="s">
        <v>690</v>
      </c>
      <c r="H527" s="149">
        <v>-31.5</v>
      </c>
      <c r="I527" s="150"/>
      <c r="L527" s="145"/>
      <c r="M527" s="151"/>
      <c r="T527" s="152"/>
      <c r="AT527" s="147" t="s">
        <v>185</v>
      </c>
      <c r="AU527" s="147" t="s">
        <v>88</v>
      </c>
      <c r="AV527" s="12" t="s">
        <v>88</v>
      </c>
      <c r="AW527" s="12" t="s">
        <v>33</v>
      </c>
      <c r="AX527" s="12" t="s">
        <v>78</v>
      </c>
      <c r="AY527" s="147" t="s">
        <v>176</v>
      </c>
    </row>
    <row r="528" spans="2:51" s="12" customFormat="1" ht="11.25">
      <c r="B528" s="145"/>
      <c r="D528" s="146" t="s">
        <v>185</v>
      </c>
      <c r="E528" s="147" t="s">
        <v>1</v>
      </c>
      <c r="F528" s="148" t="s">
        <v>703</v>
      </c>
      <c r="H528" s="149">
        <v>-81</v>
      </c>
      <c r="I528" s="150"/>
      <c r="L528" s="145"/>
      <c r="M528" s="151"/>
      <c r="T528" s="152"/>
      <c r="AT528" s="147" t="s">
        <v>185</v>
      </c>
      <c r="AU528" s="147" t="s">
        <v>88</v>
      </c>
      <c r="AV528" s="12" t="s">
        <v>88</v>
      </c>
      <c r="AW528" s="12" t="s">
        <v>33</v>
      </c>
      <c r="AX528" s="12" t="s">
        <v>78</v>
      </c>
      <c r="AY528" s="147" t="s">
        <v>176</v>
      </c>
    </row>
    <row r="529" spans="2:51" s="15" customFormat="1" ht="11.25">
      <c r="B529" s="166"/>
      <c r="D529" s="146" t="s">
        <v>185</v>
      </c>
      <c r="E529" s="167" t="s">
        <v>1</v>
      </c>
      <c r="F529" s="168" t="s">
        <v>228</v>
      </c>
      <c r="H529" s="169">
        <v>147.14499999999998</v>
      </c>
      <c r="I529" s="170"/>
      <c r="L529" s="166"/>
      <c r="M529" s="171"/>
      <c r="T529" s="172"/>
      <c r="AT529" s="167" t="s">
        <v>185</v>
      </c>
      <c r="AU529" s="167" t="s">
        <v>88</v>
      </c>
      <c r="AV529" s="15" t="s">
        <v>193</v>
      </c>
      <c r="AW529" s="15" t="s">
        <v>33</v>
      </c>
      <c r="AX529" s="15" t="s">
        <v>78</v>
      </c>
      <c r="AY529" s="167" t="s">
        <v>176</v>
      </c>
    </row>
    <row r="530" spans="2:51" s="14" customFormat="1" ht="11.25">
      <c r="B530" s="160"/>
      <c r="D530" s="146" t="s">
        <v>185</v>
      </c>
      <c r="E530" s="161" t="s">
        <v>1</v>
      </c>
      <c r="F530" s="162" t="s">
        <v>704</v>
      </c>
      <c r="H530" s="161" t="s">
        <v>1</v>
      </c>
      <c r="I530" s="163"/>
      <c r="L530" s="160"/>
      <c r="M530" s="164"/>
      <c r="T530" s="165"/>
      <c r="AT530" s="161" t="s">
        <v>185</v>
      </c>
      <c r="AU530" s="161" t="s">
        <v>88</v>
      </c>
      <c r="AV530" s="14" t="s">
        <v>86</v>
      </c>
      <c r="AW530" s="14" t="s">
        <v>33</v>
      </c>
      <c r="AX530" s="14" t="s">
        <v>78</v>
      </c>
      <c r="AY530" s="161" t="s">
        <v>176</v>
      </c>
    </row>
    <row r="531" spans="2:51" s="12" customFormat="1" ht="11.25">
      <c r="B531" s="145"/>
      <c r="D531" s="146" t="s">
        <v>185</v>
      </c>
      <c r="E531" s="147" t="s">
        <v>1</v>
      </c>
      <c r="F531" s="148" t="s">
        <v>701</v>
      </c>
      <c r="H531" s="149">
        <v>288.745</v>
      </c>
      <c r="I531" s="150"/>
      <c r="L531" s="145"/>
      <c r="M531" s="151"/>
      <c r="T531" s="152"/>
      <c r="AT531" s="147" t="s">
        <v>185</v>
      </c>
      <c r="AU531" s="147" t="s">
        <v>88</v>
      </c>
      <c r="AV531" s="12" t="s">
        <v>88</v>
      </c>
      <c r="AW531" s="12" t="s">
        <v>33</v>
      </c>
      <c r="AX531" s="12" t="s">
        <v>78</v>
      </c>
      <c r="AY531" s="147" t="s">
        <v>176</v>
      </c>
    </row>
    <row r="532" spans="2:51" s="12" customFormat="1" ht="11.25">
      <c r="B532" s="145"/>
      <c r="D532" s="146" t="s">
        <v>185</v>
      </c>
      <c r="E532" s="147" t="s">
        <v>1</v>
      </c>
      <c r="F532" s="148" t="s">
        <v>702</v>
      </c>
      <c r="H532" s="149">
        <v>-29.1</v>
      </c>
      <c r="I532" s="150"/>
      <c r="L532" s="145"/>
      <c r="M532" s="151"/>
      <c r="T532" s="152"/>
      <c r="AT532" s="147" t="s">
        <v>185</v>
      </c>
      <c r="AU532" s="147" t="s">
        <v>88</v>
      </c>
      <c r="AV532" s="12" t="s">
        <v>88</v>
      </c>
      <c r="AW532" s="12" t="s">
        <v>33</v>
      </c>
      <c r="AX532" s="12" t="s">
        <v>78</v>
      </c>
      <c r="AY532" s="147" t="s">
        <v>176</v>
      </c>
    </row>
    <row r="533" spans="2:51" s="12" customFormat="1" ht="11.25">
      <c r="B533" s="145"/>
      <c r="D533" s="146" t="s">
        <v>185</v>
      </c>
      <c r="E533" s="147" t="s">
        <v>1</v>
      </c>
      <c r="F533" s="148" t="s">
        <v>690</v>
      </c>
      <c r="H533" s="149">
        <v>-31.5</v>
      </c>
      <c r="I533" s="150"/>
      <c r="L533" s="145"/>
      <c r="M533" s="151"/>
      <c r="T533" s="152"/>
      <c r="AT533" s="147" t="s">
        <v>185</v>
      </c>
      <c r="AU533" s="147" t="s">
        <v>88</v>
      </c>
      <c r="AV533" s="12" t="s">
        <v>88</v>
      </c>
      <c r="AW533" s="12" t="s">
        <v>33</v>
      </c>
      <c r="AX533" s="12" t="s">
        <v>78</v>
      </c>
      <c r="AY533" s="147" t="s">
        <v>176</v>
      </c>
    </row>
    <row r="534" spans="2:51" s="12" customFormat="1" ht="11.25">
      <c r="B534" s="145"/>
      <c r="D534" s="146" t="s">
        <v>185</v>
      </c>
      <c r="E534" s="147" t="s">
        <v>1</v>
      </c>
      <c r="F534" s="148" t="s">
        <v>703</v>
      </c>
      <c r="H534" s="149">
        <v>-81</v>
      </c>
      <c r="I534" s="150"/>
      <c r="L534" s="145"/>
      <c r="M534" s="151"/>
      <c r="T534" s="152"/>
      <c r="AT534" s="147" t="s">
        <v>185</v>
      </c>
      <c r="AU534" s="147" t="s">
        <v>88</v>
      </c>
      <c r="AV534" s="12" t="s">
        <v>88</v>
      </c>
      <c r="AW534" s="12" t="s">
        <v>33</v>
      </c>
      <c r="AX534" s="12" t="s">
        <v>78</v>
      </c>
      <c r="AY534" s="147" t="s">
        <v>176</v>
      </c>
    </row>
    <row r="535" spans="2:51" s="15" customFormat="1" ht="11.25">
      <c r="B535" s="166"/>
      <c r="D535" s="146" t="s">
        <v>185</v>
      </c>
      <c r="E535" s="167" t="s">
        <v>1</v>
      </c>
      <c r="F535" s="168" t="s">
        <v>228</v>
      </c>
      <c r="H535" s="169">
        <v>147.14499999999998</v>
      </c>
      <c r="I535" s="170"/>
      <c r="L535" s="166"/>
      <c r="M535" s="171"/>
      <c r="T535" s="172"/>
      <c r="AT535" s="167" t="s">
        <v>185</v>
      </c>
      <c r="AU535" s="167" t="s">
        <v>88</v>
      </c>
      <c r="AV535" s="15" t="s">
        <v>193</v>
      </c>
      <c r="AW535" s="15" t="s">
        <v>33</v>
      </c>
      <c r="AX535" s="15" t="s">
        <v>78</v>
      </c>
      <c r="AY535" s="167" t="s">
        <v>176</v>
      </c>
    </row>
    <row r="536" spans="2:51" s="14" customFormat="1" ht="11.25">
      <c r="B536" s="160"/>
      <c r="D536" s="146" t="s">
        <v>185</v>
      </c>
      <c r="E536" s="161" t="s">
        <v>1</v>
      </c>
      <c r="F536" s="162" t="s">
        <v>705</v>
      </c>
      <c r="H536" s="161" t="s">
        <v>1</v>
      </c>
      <c r="I536" s="163"/>
      <c r="L536" s="160"/>
      <c r="M536" s="164"/>
      <c r="T536" s="165"/>
      <c r="AT536" s="161" t="s">
        <v>185</v>
      </c>
      <c r="AU536" s="161" t="s">
        <v>88</v>
      </c>
      <c r="AV536" s="14" t="s">
        <v>86</v>
      </c>
      <c r="AW536" s="14" t="s">
        <v>33</v>
      </c>
      <c r="AX536" s="14" t="s">
        <v>78</v>
      </c>
      <c r="AY536" s="161" t="s">
        <v>176</v>
      </c>
    </row>
    <row r="537" spans="2:51" s="12" customFormat="1" ht="11.25">
      <c r="B537" s="145"/>
      <c r="D537" s="146" t="s">
        <v>185</v>
      </c>
      <c r="E537" s="147" t="s">
        <v>1</v>
      </c>
      <c r="F537" s="148" t="s">
        <v>706</v>
      </c>
      <c r="H537" s="149">
        <v>324.61099999999999</v>
      </c>
      <c r="I537" s="150"/>
      <c r="L537" s="145"/>
      <c r="M537" s="151"/>
      <c r="T537" s="152"/>
      <c r="AT537" s="147" t="s">
        <v>185</v>
      </c>
      <c r="AU537" s="147" t="s">
        <v>88</v>
      </c>
      <c r="AV537" s="12" t="s">
        <v>88</v>
      </c>
      <c r="AW537" s="12" t="s">
        <v>33</v>
      </c>
      <c r="AX537" s="12" t="s">
        <v>78</v>
      </c>
      <c r="AY537" s="147" t="s">
        <v>176</v>
      </c>
    </row>
    <row r="538" spans="2:51" s="12" customFormat="1" ht="11.25">
      <c r="B538" s="145"/>
      <c r="D538" s="146" t="s">
        <v>185</v>
      </c>
      <c r="E538" s="147" t="s">
        <v>1</v>
      </c>
      <c r="F538" s="148" t="s">
        <v>702</v>
      </c>
      <c r="H538" s="149">
        <v>-29.1</v>
      </c>
      <c r="I538" s="150"/>
      <c r="L538" s="145"/>
      <c r="M538" s="151"/>
      <c r="T538" s="152"/>
      <c r="AT538" s="147" t="s">
        <v>185</v>
      </c>
      <c r="AU538" s="147" t="s">
        <v>88</v>
      </c>
      <c r="AV538" s="12" t="s">
        <v>88</v>
      </c>
      <c r="AW538" s="12" t="s">
        <v>33</v>
      </c>
      <c r="AX538" s="12" t="s">
        <v>78</v>
      </c>
      <c r="AY538" s="147" t="s">
        <v>176</v>
      </c>
    </row>
    <row r="539" spans="2:51" s="12" customFormat="1" ht="11.25">
      <c r="B539" s="145"/>
      <c r="D539" s="146" t="s">
        <v>185</v>
      </c>
      <c r="E539" s="147" t="s">
        <v>1</v>
      </c>
      <c r="F539" s="148" t="s">
        <v>690</v>
      </c>
      <c r="H539" s="149">
        <v>-31.5</v>
      </c>
      <c r="I539" s="150"/>
      <c r="L539" s="145"/>
      <c r="M539" s="151"/>
      <c r="T539" s="152"/>
      <c r="AT539" s="147" t="s">
        <v>185</v>
      </c>
      <c r="AU539" s="147" t="s">
        <v>88</v>
      </c>
      <c r="AV539" s="12" t="s">
        <v>88</v>
      </c>
      <c r="AW539" s="12" t="s">
        <v>33</v>
      </c>
      <c r="AX539" s="12" t="s">
        <v>78</v>
      </c>
      <c r="AY539" s="147" t="s">
        <v>176</v>
      </c>
    </row>
    <row r="540" spans="2:51" s="12" customFormat="1" ht="11.25">
      <c r="B540" s="145"/>
      <c r="D540" s="146" t="s">
        <v>185</v>
      </c>
      <c r="E540" s="147" t="s">
        <v>1</v>
      </c>
      <c r="F540" s="148" t="s">
        <v>703</v>
      </c>
      <c r="H540" s="149">
        <v>-81</v>
      </c>
      <c r="I540" s="150"/>
      <c r="L540" s="145"/>
      <c r="M540" s="151"/>
      <c r="T540" s="152"/>
      <c r="AT540" s="147" t="s">
        <v>185</v>
      </c>
      <c r="AU540" s="147" t="s">
        <v>88</v>
      </c>
      <c r="AV540" s="12" t="s">
        <v>88</v>
      </c>
      <c r="AW540" s="12" t="s">
        <v>33</v>
      </c>
      <c r="AX540" s="12" t="s">
        <v>78</v>
      </c>
      <c r="AY540" s="147" t="s">
        <v>176</v>
      </c>
    </row>
    <row r="541" spans="2:51" s="15" customFormat="1" ht="11.25">
      <c r="B541" s="166"/>
      <c r="D541" s="146" t="s">
        <v>185</v>
      </c>
      <c r="E541" s="167" t="s">
        <v>1</v>
      </c>
      <c r="F541" s="168" t="s">
        <v>228</v>
      </c>
      <c r="H541" s="169">
        <v>183.01099999999997</v>
      </c>
      <c r="I541" s="170"/>
      <c r="L541" s="166"/>
      <c r="M541" s="171"/>
      <c r="T541" s="172"/>
      <c r="AT541" s="167" t="s">
        <v>185</v>
      </c>
      <c r="AU541" s="167" t="s">
        <v>88</v>
      </c>
      <c r="AV541" s="15" t="s">
        <v>193</v>
      </c>
      <c r="AW541" s="15" t="s">
        <v>33</v>
      </c>
      <c r="AX541" s="15" t="s">
        <v>78</v>
      </c>
      <c r="AY541" s="167" t="s">
        <v>176</v>
      </c>
    </row>
    <row r="542" spans="2:51" s="14" customFormat="1" ht="11.25">
      <c r="B542" s="160"/>
      <c r="D542" s="146" t="s">
        <v>185</v>
      </c>
      <c r="E542" s="161" t="s">
        <v>1</v>
      </c>
      <c r="F542" s="162" t="s">
        <v>707</v>
      </c>
      <c r="H542" s="161" t="s">
        <v>1</v>
      </c>
      <c r="I542" s="163"/>
      <c r="L542" s="160"/>
      <c r="M542" s="164"/>
      <c r="T542" s="165"/>
      <c r="AT542" s="161" t="s">
        <v>185</v>
      </c>
      <c r="AU542" s="161" t="s">
        <v>88</v>
      </c>
      <c r="AV542" s="14" t="s">
        <v>86</v>
      </c>
      <c r="AW542" s="14" t="s">
        <v>33</v>
      </c>
      <c r="AX542" s="14" t="s">
        <v>78</v>
      </c>
      <c r="AY542" s="161" t="s">
        <v>176</v>
      </c>
    </row>
    <row r="543" spans="2:51" s="12" customFormat="1" ht="11.25">
      <c r="B543" s="145"/>
      <c r="D543" s="146" t="s">
        <v>185</v>
      </c>
      <c r="E543" s="147" t="s">
        <v>1</v>
      </c>
      <c r="F543" s="148" t="s">
        <v>708</v>
      </c>
      <c r="H543" s="149">
        <v>308.59375</v>
      </c>
      <c r="I543" s="150"/>
      <c r="L543" s="145"/>
      <c r="M543" s="151"/>
      <c r="T543" s="152"/>
      <c r="AT543" s="147" t="s">
        <v>185</v>
      </c>
      <c r="AU543" s="147" t="s">
        <v>88</v>
      </c>
      <c r="AV543" s="12" t="s">
        <v>88</v>
      </c>
      <c r="AW543" s="12" t="s">
        <v>33</v>
      </c>
      <c r="AX543" s="12" t="s">
        <v>78</v>
      </c>
      <c r="AY543" s="147" t="s">
        <v>176</v>
      </c>
    </row>
    <row r="544" spans="2:51" s="12" customFormat="1" ht="11.25">
      <c r="B544" s="145"/>
      <c r="D544" s="146" t="s">
        <v>185</v>
      </c>
      <c r="E544" s="147" t="s">
        <v>1</v>
      </c>
      <c r="F544" s="148" t="s">
        <v>709</v>
      </c>
      <c r="H544" s="149">
        <v>-18.347999999999999</v>
      </c>
      <c r="I544" s="150"/>
      <c r="L544" s="145"/>
      <c r="M544" s="151"/>
      <c r="T544" s="152"/>
      <c r="AT544" s="147" t="s">
        <v>185</v>
      </c>
      <c r="AU544" s="147" t="s">
        <v>88</v>
      </c>
      <c r="AV544" s="12" t="s">
        <v>88</v>
      </c>
      <c r="AW544" s="12" t="s">
        <v>33</v>
      </c>
      <c r="AX544" s="12" t="s">
        <v>78</v>
      </c>
      <c r="AY544" s="147" t="s">
        <v>176</v>
      </c>
    </row>
    <row r="545" spans="2:65" s="12" customFormat="1" ht="11.25">
      <c r="B545" s="145"/>
      <c r="D545" s="146" t="s">
        <v>185</v>
      </c>
      <c r="E545" s="147" t="s">
        <v>1</v>
      </c>
      <c r="F545" s="148" t="s">
        <v>710</v>
      </c>
      <c r="H545" s="149">
        <v>-11.398</v>
      </c>
      <c r="I545" s="150"/>
      <c r="L545" s="145"/>
      <c r="M545" s="151"/>
      <c r="T545" s="152"/>
      <c r="AT545" s="147" t="s">
        <v>185</v>
      </c>
      <c r="AU545" s="147" t="s">
        <v>88</v>
      </c>
      <c r="AV545" s="12" t="s">
        <v>88</v>
      </c>
      <c r="AW545" s="12" t="s">
        <v>33</v>
      </c>
      <c r="AX545" s="12" t="s">
        <v>78</v>
      </c>
      <c r="AY545" s="147" t="s">
        <v>176</v>
      </c>
    </row>
    <row r="546" spans="2:65" s="12" customFormat="1" ht="11.25">
      <c r="B546" s="145"/>
      <c r="D546" s="146" t="s">
        <v>185</v>
      </c>
      <c r="E546" s="147" t="s">
        <v>1</v>
      </c>
      <c r="F546" s="148" t="s">
        <v>711</v>
      </c>
      <c r="H546" s="149">
        <v>-3.24</v>
      </c>
      <c r="I546" s="150"/>
      <c r="L546" s="145"/>
      <c r="M546" s="151"/>
      <c r="T546" s="152"/>
      <c r="AT546" s="147" t="s">
        <v>185</v>
      </c>
      <c r="AU546" s="147" t="s">
        <v>88</v>
      </c>
      <c r="AV546" s="12" t="s">
        <v>88</v>
      </c>
      <c r="AW546" s="12" t="s">
        <v>33</v>
      </c>
      <c r="AX546" s="12" t="s">
        <v>78</v>
      </c>
      <c r="AY546" s="147" t="s">
        <v>176</v>
      </c>
    </row>
    <row r="547" spans="2:65" s="12" customFormat="1" ht="11.25">
      <c r="B547" s="145"/>
      <c r="D547" s="146" t="s">
        <v>185</v>
      </c>
      <c r="E547" s="147" t="s">
        <v>1</v>
      </c>
      <c r="F547" s="148" t="s">
        <v>712</v>
      </c>
      <c r="H547" s="149">
        <v>-2.964</v>
      </c>
      <c r="I547" s="150"/>
      <c r="L547" s="145"/>
      <c r="M547" s="151"/>
      <c r="T547" s="152"/>
      <c r="AT547" s="147" t="s">
        <v>185</v>
      </c>
      <c r="AU547" s="147" t="s">
        <v>88</v>
      </c>
      <c r="AV547" s="12" t="s">
        <v>88</v>
      </c>
      <c r="AW547" s="12" t="s">
        <v>33</v>
      </c>
      <c r="AX547" s="12" t="s">
        <v>78</v>
      </c>
      <c r="AY547" s="147" t="s">
        <v>176</v>
      </c>
    </row>
    <row r="548" spans="2:65" s="12" customFormat="1" ht="11.25">
      <c r="B548" s="145"/>
      <c r="D548" s="146" t="s">
        <v>185</v>
      </c>
      <c r="E548" s="147" t="s">
        <v>1</v>
      </c>
      <c r="F548" s="148" t="s">
        <v>713</v>
      </c>
      <c r="H548" s="149">
        <v>-6.1159999999999997</v>
      </c>
      <c r="I548" s="150"/>
      <c r="L548" s="145"/>
      <c r="M548" s="151"/>
      <c r="T548" s="152"/>
      <c r="AT548" s="147" t="s">
        <v>185</v>
      </c>
      <c r="AU548" s="147" t="s">
        <v>88</v>
      </c>
      <c r="AV548" s="12" t="s">
        <v>88</v>
      </c>
      <c r="AW548" s="12" t="s">
        <v>33</v>
      </c>
      <c r="AX548" s="12" t="s">
        <v>78</v>
      </c>
      <c r="AY548" s="147" t="s">
        <v>176</v>
      </c>
    </row>
    <row r="549" spans="2:65" s="12" customFormat="1" ht="11.25">
      <c r="B549" s="145"/>
      <c r="D549" s="146" t="s">
        <v>185</v>
      </c>
      <c r="E549" s="147" t="s">
        <v>1</v>
      </c>
      <c r="F549" s="148" t="s">
        <v>714</v>
      </c>
      <c r="H549" s="149">
        <v>-3.0579999999999998</v>
      </c>
      <c r="I549" s="150"/>
      <c r="L549" s="145"/>
      <c r="M549" s="151"/>
      <c r="T549" s="152"/>
      <c r="AT549" s="147" t="s">
        <v>185</v>
      </c>
      <c r="AU549" s="147" t="s">
        <v>88</v>
      </c>
      <c r="AV549" s="12" t="s">
        <v>88</v>
      </c>
      <c r="AW549" s="12" t="s">
        <v>33</v>
      </c>
      <c r="AX549" s="12" t="s">
        <v>78</v>
      </c>
      <c r="AY549" s="147" t="s">
        <v>176</v>
      </c>
    </row>
    <row r="550" spans="2:65" s="14" customFormat="1" ht="11.25">
      <c r="B550" s="160"/>
      <c r="D550" s="146" t="s">
        <v>185</v>
      </c>
      <c r="E550" s="161" t="s">
        <v>1</v>
      </c>
      <c r="F550" s="162" t="s">
        <v>715</v>
      </c>
      <c r="H550" s="161" t="s">
        <v>1</v>
      </c>
      <c r="I550" s="163"/>
      <c r="L550" s="160"/>
      <c r="M550" s="164"/>
      <c r="T550" s="165"/>
      <c r="AT550" s="161" t="s">
        <v>185</v>
      </c>
      <c r="AU550" s="161" t="s">
        <v>88</v>
      </c>
      <c r="AV550" s="14" t="s">
        <v>86</v>
      </c>
      <c r="AW550" s="14" t="s">
        <v>33</v>
      </c>
      <c r="AX550" s="14" t="s">
        <v>78</v>
      </c>
      <c r="AY550" s="161" t="s">
        <v>176</v>
      </c>
    </row>
    <row r="551" spans="2:65" s="12" customFormat="1" ht="11.25">
      <c r="B551" s="145"/>
      <c r="D551" s="146" t="s">
        <v>185</v>
      </c>
      <c r="E551" s="147" t="s">
        <v>1</v>
      </c>
      <c r="F551" s="148" t="s">
        <v>716</v>
      </c>
      <c r="H551" s="149">
        <v>75.464749999999995</v>
      </c>
      <c r="I551" s="150"/>
      <c r="L551" s="145"/>
      <c r="M551" s="151"/>
      <c r="T551" s="152"/>
      <c r="AT551" s="147" t="s">
        <v>185</v>
      </c>
      <c r="AU551" s="147" t="s">
        <v>88</v>
      </c>
      <c r="AV551" s="12" t="s">
        <v>88</v>
      </c>
      <c r="AW551" s="12" t="s">
        <v>33</v>
      </c>
      <c r="AX551" s="12" t="s">
        <v>78</v>
      </c>
      <c r="AY551" s="147" t="s">
        <v>176</v>
      </c>
    </row>
    <row r="552" spans="2:65" s="15" customFormat="1" ht="11.25">
      <c r="B552" s="166"/>
      <c r="D552" s="146" t="s">
        <v>185</v>
      </c>
      <c r="E552" s="167" t="s">
        <v>1</v>
      </c>
      <c r="F552" s="168" t="s">
        <v>228</v>
      </c>
      <c r="H552" s="169">
        <v>338.93449999999996</v>
      </c>
      <c r="I552" s="170"/>
      <c r="L552" s="166"/>
      <c r="M552" s="171"/>
      <c r="T552" s="172"/>
      <c r="AT552" s="167" t="s">
        <v>185</v>
      </c>
      <c r="AU552" s="167" t="s">
        <v>88</v>
      </c>
      <c r="AV552" s="15" t="s">
        <v>193</v>
      </c>
      <c r="AW552" s="15" t="s">
        <v>33</v>
      </c>
      <c r="AX552" s="15" t="s">
        <v>78</v>
      </c>
      <c r="AY552" s="167" t="s">
        <v>176</v>
      </c>
    </row>
    <row r="553" spans="2:65" s="13" customFormat="1" ht="11.25">
      <c r="B553" s="153"/>
      <c r="D553" s="146" t="s">
        <v>185</v>
      </c>
      <c r="E553" s="154" t="s">
        <v>1</v>
      </c>
      <c r="F553" s="155" t="s">
        <v>187</v>
      </c>
      <c r="H553" s="156">
        <v>1192.6980000000003</v>
      </c>
      <c r="I553" s="157"/>
      <c r="L553" s="153"/>
      <c r="M553" s="158"/>
      <c r="T553" s="159"/>
      <c r="AT553" s="154" t="s">
        <v>185</v>
      </c>
      <c r="AU553" s="154" t="s">
        <v>88</v>
      </c>
      <c r="AV553" s="13" t="s">
        <v>183</v>
      </c>
      <c r="AW553" s="13" t="s">
        <v>33</v>
      </c>
      <c r="AX553" s="13" t="s">
        <v>86</v>
      </c>
      <c r="AY553" s="154" t="s">
        <v>176</v>
      </c>
    </row>
    <row r="554" spans="2:65" s="1" customFormat="1" ht="33" customHeight="1">
      <c r="B554" s="32"/>
      <c r="C554" s="132" t="s">
        <v>717</v>
      </c>
      <c r="D554" s="132" t="s">
        <v>178</v>
      </c>
      <c r="E554" s="133" t="s">
        <v>718</v>
      </c>
      <c r="F554" s="134" t="s">
        <v>719</v>
      </c>
      <c r="G554" s="135" t="s">
        <v>298</v>
      </c>
      <c r="H554" s="136">
        <v>513.83000000000004</v>
      </c>
      <c r="I554" s="137"/>
      <c r="J554" s="138">
        <f>ROUND(I554*H554,2)</f>
        <v>0</v>
      </c>
      <c r="K554" s="134" t="s">
        <v>207</v>
      </c>
      <c r="L554" s="32"/>
      <c r="M554" s="139" t="s">
        <v>1</v>
      </c>
      <c r="N554" s="140" t="s">
        <v>43</v>
      </c>
      <c r="P554" s="141">
        <f>O554*H554</f>
        <v>0</v>
      </c>
      <c r="Q554" s="141">
        <v>1.5520000000000001E-2</v>
      </c>
      <c r="R554" s="141">
        <f>Q554*H554</f>
        <v>7.9746416000000009</v>
      </c>
      <c r="S554" s="141">
        <v>0</v>
      </c>
      <c r="T554" s="142">
        <f>S554*H554</f>
        <v>0</v>
      </c>
      <c r="AR554" s="143" t="s">
        <v>183</v>
      </c>
      <c r="AT554" s="143" t="s">
        <v>178</v>
      </c>
      <c r="AU554" s="143" t="s">
        <v>88</v>
      </c>
      <c r="AY554" s="17" t="s">
        <v>176</v>
      </c>
      <c r="BE554" s="144">
        <f>IF(N554="základní",J554,0)</f>
        <v>0</v>
      </c>
      <c r="BF554" s="144">
        <f>IF(N554="snížená",J554,0)</f>
        <v>0</v>
      </c>
      <c r="BG554" s="144">
        <f>IF(N554="zákl. přenesená",J554,0)</f>
        <v>0</v>
      </c>
      <c r="BH554" s="144">
        <f>IF(N554="sníž. přenesená",J554,0)</f>
        <v>0</v>
      </c>
      <c r="BI554" s="144">
        <f>IF(N554="nulová",J554,0)</f>
        <v>0</v>
      </c>
      <c r="BJ554" s="17" t="s">
        <v>86</v>
      </c>
      <c r="BK554" s="144">
        <f>ROUND(I554*H554,2)</f>
        <v>0</v>
      </c>
      <c r="BL554" s="17" t="s">
        <v>183</v>
      </c>
      <c r="BM554" s="143" t="s">
        <v>720</v>
      </c>
    </row>
    <row r="555" spans="2:65" s="14" customFormat="1" ht="11.25">
      <c r="B555" s="160"/>
      <c r="D555" s="146" t="s">
        <v>185</v>
      </c>
      <c r="E555" s="161" t="s">
        <v>1</v>
      </c>
      <c r="F555" s="162" t="s">
        <v>678</v>
      </c>
      <c r="H555" s="161" t="s">
        <v>1</v>
      </c>
      <c r="I555" s="163"/>
      <c r="L555" s="160"/>
      <c r="M555" s="164"/>
      <c r="T555" s="165"/>
      <c r="AT555" s="161" t="s">
        <v>185</v>
      </c>
      <c r="AU555" s="161" t="s">
        <v>88</v>
      </c>
      <c r="AV555" s="14" t="s">
        <v>86</v>
      </c>
      <c r="AW555" s="14" t="s">
        <v>33</v>
      </c>
      <c r="AX555" s="14" t="s">
        <v>78</v>
      </c>
      <c r="AY555" s="161" t="s">
        <v>176</v>
      </c>
    </row>
    <row r="556" spans="2:65" s="14" customFormat="1" ht="11.25">
      <c r="B556" s="160"/>
      <c r="D556" s="146" t="s">
        <v>185</v>
      </c>
      <c r="E556" s="161" t="s">
        <v>1</v>
      </c>
      <c r="F556" s="162" t="s">
        <v>679</v>
      </c>
      <c r="H556" s="161" t="s">
        <v>1</v>
      </c>
      <c r="I556" s="163"/>
      <c r="L556" s="160"/>
      <c r="M556" s="164"/>
      <c r="T556" s="165"/>
      <c r="AT556" s="161" t="s">
        <v>185</v>
      </c>
      <c r="AU556" s="161" t="s">
        <v>88</v>
      </c>
      <c r="AV556" s="14" t="s">
        <v>86</v>
      </c>
      <c r="AW556" s="14" t="s">
        <v>33</v>
      </c>
      <c r="AX556" s="14" t="s">
        <v>78</v>
      </c>
      <c r="AY556" s="161" t="s">
        <v>176</v>
      </c>
    </row>
    <row r="557" spans="2:65" s="12" customFormat="1" ht="11.25">
      <c r="B557" s="145"/>
      <c r="D557" s="146" t="s">
        <v>185</v>
      </c>
      <c r="E557" s="147" t="s">
        <v>1</v>
      </c>
      <c r="F557" s="148" t="s">
        <v>721</v>
      </c>
      <c r="H557" s="149">
        <v>18.420000000000002</v>
      </c>
      <c r="I557" s="150"/>
      <c r="L557" s="145"/>
      <c r="M557" s="151"/>
      <c r="T557" s="152"/>
      <c r="AT557" s="147" t="s">
        <v>185</v>
      </c>
      <c r="AU557" s="147" t="s">
        <v>88</v>
      </c>
      <c r="AV557" s="12" t="s">
        <v>88</v>
      </c>
      <c r="AW557" s="12" t="s">
        <v>33</v>
      </c>
      <c r="AX557" s="12" t="s">
        <v>78</v>
      </c>
      <c r="AY557" s="147" t="s">
        <v>176</v>
      </c>
    </row>
    <row r="558" spans="2:65" s="14" customFormat="1" ht="11.25">
      <c r="B558" s="160"/>
      <c r="D558" s="146" t="s">
        <v>185</v>
      </c>
      <c r="E558" s="161" t="s">
        <v>1</v>
      </c>
      <c r="F558" s="162" t="s">
        <v>722</v>
      </c>
      <c r="H558" s="161" t="s">
        <v>1</v>
      </c>
      <c r="I558" s="163"/>
      <c r="L558" s="160"/>
      <c r="M558" s="164"/>
      <c r="T558" s="165"/>
      <c r="AT558" s="161" t="s">
        <v>185</v>
      </c>
      <c r="AU558" s="161" t="s">
        <v>88</v>
      </c>
      <c r="AV558" s="14" t="s">
        <v>86</v>
      </c>
      <c r="AW558" s="14" t="s">
        <v>33</v>
      </c>
      <c r="AX558" s="14" t="s">
        <v>78</v>
      </c>
      <c r="AY558" s="161" t="s">
        <v>176</v>
      </c>
    </row>
    <row r="559" spans="2:65" s="12" customFormat="1" ht="11.25">
      <c r="B559" s="145"/>
      <c r="D559" s="146" t="s">
        <v>185</v>
      </c>
      <c r="E559" s="147" t="s">
        <v>1</v>
      </c>
      <c r="F559" s="148" t="s">
        <v>723</v>
      </c>
      <c r="H559" s="149">
        <v>33.450000000000003</v>
      </c>
      <c r="I559" s="150"/>
      <c r="L559" s="145"/>
      <c r="M559" s="151"/>
      <c r="T559" s="152"/>
      <c r="AT559" s="147" t="s">
        <v>185</v>
      </c>
      <c r="AU559" s="147" t="s">
        <v>88</v>
      </c>
      <c r="AV559" s="12" t="s">
        <v>88</v>
      </c>
      <c r="AW559" s="12" t="s">
        <v>33</v>
      </c>
      <c r="AX559" s="12" t="s">
        <v>78</v>
      </c>
      <c r="AY559" s="147" t="s">
        <v>176</v>
      </c>
    </row>
    <row r="560" spans="2:65" s="12" customFormat="1" ht="11.25">
      <c r="B560" s="145"/>
      <c r="D560" s="146" t="s">
        <v>185</v>
      </c>
      <c r="E560" s="147" t="s">
        <v>1</v>
      </c>
      <c r="F560" s="148" t="s">
        <v>724</v>
      </c>
      <c r="H560" s="149">
        <v>127.075</v>
      </c>
      <c r="I560" s="150"/>
      <c r="L560" s="145"/>
      <c r="M560" s="151"/>
      <c r="T560" s="152"/>
      <c r="AT560" s="147" t="s">
        <v>185</v>
      </c>
      <c r="AU560" s="147" t="s">
        <v>88</v>
      </c>
      <c r="AV560" s="12" t="s">
        <v>88</v>
      </c>
      <c r="AW560" s="12" t="s">
        <v>33</v>
      </c>
      <c r="AX560" s="12" t="s">
        <v>78</v>
      </c>
      <c r="AY560" s="147" t="s">
        <v>176</v>
      </c>
    </row>
    <row r="561" spans="2:51" s="14" customFormat="1" ht="11.25">
      <c r="B561" s="160"/>
      <c r="D561" s="146" t="s">
        <v>185</v>
      </c>
      <c r="E561" s="161" t="s">
        <v>1</v>
      </c>
      <c r="F561" s="162" t="s">
        <v>698</v>
      </c>
      <c r="H561" s="161" t="s">
        <v>1</v>
      </c>
      <c r="I561" s="163"/>
      <c r="L561" s="160"/>
      <c r="M561" s="164"/>
      <c r="T561" s="165"/>
      <c r="AT561" s="161" t="s">
        <v>185</v>
      </c>
      <c r="AU561" s="161" t="s">
        <v>88</v>
      </c>
      <c r="AV561" s="14" t="s">
        <v>86</v>
      </c>
      <c r="AW561" s="14" t="s">
        <v>33</v>
      </c>
      <c r="AX561" s="14" t="s">
        <v>78</v>
      </c>
      <c r="AY561" s="161" t="s">
        <v>176</v>
      </c>
    </row>
    <row r="562" spans="2:51" s="12" customFormat="1" ht="11.25">
      <c r="B562" s="145"/>
      <c r="D562" s="146" t="s">
        <v>185</v>
      </c>
      <c r="E562" s="147" t="s">
        <v>1</v>
      </c>
      <c r="F562" s="148" t="s">
        <v>725</v>
      </c>
      <c r="H562" s="149">
        <v>9.2750000000000004</v>
      </c>
      <c r="I562" s="150"/>
      <c r="L562" s="145"/>
      <c r="M562" s="151"/>
      <c r="T562" s="152"/>
      <c r="AT562" s="147" t="s">
        <v>185</v>
      </c>
      <c r="AU562" s="147" t="s">
        <v>88</v>
      </c>
      <c r="AV562" s="12" t="s">
        <v>88</v>
      </c>
      <c r="AW562" s="12" t="s">
        <v>33</v>
      </c>
      <c r="AX562" s="12" t="s">
        <v>78</v>
      </c>
      <c r="AY562" s="147" t="s">
        <v>176</v>
      </c>
    </row>
    <row r="563" spans="2:51" s="15" customFormat="1" ht="11.25">
      <c r="B563" s="166"/>
      <c r="D563" s="146" t="s">
        <v>185</v>
      </c>
      <c r="E563" s="167" t="s">
        <v>1</v>
      </c>
      <c r="F563" s="168" t="s">
        <v>228</v>
      </c>
      <c r="H563" s="169">
        <v>188.22</v>
      </c>
      <c r="I563" s="170"/>
      <c r="L563" s="166"/>
      <c r="M563" s="171"/>
      <c r="T563" s="172"/>
      <c r="AT563" s="167" t="s">
        <v>185</v>
      </c>
      <c r="AU563" s="167" t="s">
        <v>88</v>
      </c>
      <c r="AV563" s="15" t="s">
        <v>193</v>
      </c>
      <c r="AW563" s="15" t="s">
        <v>33</v>
      </c>
      <c r="AX563" s="15" t="s">
        <v>78</v>
      </c>
      <c r="AY563" s="167" t="s">
        <v>176</v>
      </c>
    </row>
    <row r="564" spans="2:51" s="14" customFormat="1" ht="11.25">
      <c r="B564" s="160"/>
      <c r="D564" s="146" t="s">
        <v>185</v>
      </c>
      <c r="E564" s="161" t="s">
        <v>1</v>
      </c>
      <c r="F564" s="162" t="s">
        <v>700</v>
      </c>
      <c r="H564" s="161" t="s">
        <v>1</v>
      </c>
      <c r="I564" s="163"/>
      <c r="L564" s="160"/>
      <c r="M564" s="164"/>
      <c r="T564" s="165"/>
      <c r="AT564" s="161" t="s">
        <v>185</v>
      </c>
      <c r="AU564" s="161" t="s">
        <v>88</v>
      </c>
      <c r="AV564" s="14" t="s">
        <v>86</v>
      </c>
      <c r="AW564" s="14" t="s">
        <v>33</v>
      </c>
      <c r="AX564" s="14" t="s">
        <v>78</v>
      </c>
      <c r="AY564" s="161" t="s">
        <v>176</v>
      </c>
    </row>
    <row r="565" spans="2:51" s="12" customFormat="1" ht="11.25">
      <c r="B565" s="145"/>
      <c r="D565" s="146" t="s">
        <v>185</v>
      </c>
      <c r="E565" s="147" t="s">
        <v>1</v>
      </c>
      <c r="F565" s="148" t="s">
        <v>726</v>
      </c>
      <c r="H565" s="149">
        <v>73.099999999999994</v>
      </c>
      <c r="I565" s="150"/>
      <c r="L565" s="145"/>
      <c r="M565" s="151"/>
      <c r="T565" s="152"/>
      <c r="AT565" s="147" t="s">
        <v>185</v>
      </c>
      <c r="AU565" s="147" t="s">
        <v>88</v>
      </c>
      <c r="AV565" s="12" t="s">
        <v>88</v>
      </c>
      <c r="AW565" s="12" t="s">
        <v>33</v>
      </c>
      <c r="AX565" s="12" t="s">
        <v>78</v>
      </c>
      <c r="AY565" s="147" t="s">
        <v>176</v>
      </c>
    </row>
    <row r="566" spans="2:51" s="15" customFormat="1" ht="11.25">
      <c r="B566" s="166"/>
      <c r="D566" s="146" t="s">
        <v>185</v>
      </c>
      <c r="E566" s="167" t="s">
        <v>1</v>
      </c>
      <c r="F566" s="168" t="s">
        <v>228</v>
      </c>
      <c r="H566" s="169">
        <v>73.099999999999994</v>
      </c>
      <c r="I566" s="170"/>
      <c r="L566" s="166"/>
      <c r="M566" s="171"/>
      <c r="T566" s="172"/>
      <c r="AT566" s="167" t="s">
        <v>185</v>
      </c>
      <c r="AU566" s="167" t="s">
        <v>88</v>
      </c>
      <c r="AV566" s="15" t="s">
        <v>193</v>
      </c>
      <c r="AW566" s="15" t="s">
        <v>33</v>
      </c>
      <c r="AX566" s="15" t="s">
        <v>78</v>
      </c>
      <c r="AY566" s="167" t="s">
        <v>176</v>
      </c>
    </row>
    <row r="567" spans="2:51" s="14" customFormat="1" ht="11.25">
      <c r="B567" s="160"/>
      <c r="D567" s="146" t="s">
        <v>185</v>
      </c>
      <c r="E567" s="161" t="s">
        <v>1</v>
      </c>
      <c r="F567" s="162" t="s">
        <v>704</v>
      </c>
      <c r="H567" s="161" t="s">
        <v>1</v>
      </c>
      <c r="I567" s="163"/>
      <c r="L567" s="160"/>
      <c r="M567" s="164"/>
      <c r="T567" s="165"/>
      <c r="AT567" s="161" t="s">
        <v>185</v>
      </c>
      <c r="AU567" s="161" t="s">
        <v>88</v>
      </c>
      <c r="AV567" s="14" t="s">
        <v>86</v>
      </c>
      <c r="AW567" s="14" t="s">
        <v>33</v>
      </c>
      <c r="AX567" s="14" t="s">
        <v>78</v>
      </c>
      <c r="AY567" s="161" t="s">
        <v>176</v>
      </c>
    </row>
    <row r="568" spans="2:51" s="12" customFormat="1" ht="11.25">
      <c r="B568" s="145"/>
      <c r="D568" s="146" t="s">
        <v>185</v>
      </c>
      <c r="E568" s="147" t="s">
        <v>1</v>
      </c>
      <c r="F568" s="148" t="s">
        <v>726</v>
      </c>
      <c r="H568" s="149">
        <v>73.099999999999994</v>
      </c>
      <c r="I568" s="150"/>
      <c r="L568" s="145"/>
      <c r="M568" s="151"/>
      <c r="T568" s="152"/>
      <c r="AT568" s="147" t="s">
        <v>185</v>
      </c>
      <c r="AU568" s="147" t="s">
        <v>88</v>
      </c>
      <c r="AV568" s="12" t="s">
        <v>88</v>
      </c>
      <c r="AW568" s="12" t="s">
        <v>33</v>
      </c>
      <c r="AX568" s="12" t="s">
        <v>78</v>
      </c>
      <c r="AY568" s="147" t="s">
        <v>176</v>
      </c>
    </row>
    <row r="569" spans="2:51" s="15" customFormat="1" ht="11.25">
      <c r="B569" s="166"/>
      <c r="D569" s="146" t="s">
        <v>185</v>
      </c>
      <c r="E569" s="167" t="s">
        <v>1</v>
      </c>
      <c r="F569" s="168" t="s">
        <v>228</v>
      </c>
      <c r="H569" s="169">
        <v>73.099999999999994</v>
      </c>
      <c r="I569" s="170"/>
      <c r="L569" s="166"/>
      <c r="M569" s="171"/>
      <c r="T569" s="172"/>
      <c r="AT569" s="167" t="s">
        <v>185</v>
      </c>
      <c r="AU569" s="167" t="s">
        <v>88</v>
      </c>
      <c r="AV569" s="15" t="s">
        <v>193</v>
      </c>
      <c r="AW569" s="15" t="s">
        <v>33</v>
      </c>
      <c r="AX569" s="15" t="s">
        <v>78</v>
      </c>
      <c r="AY569" s="167" t="s">
        <v>176</v>
      </c>
    </row>
    <row r="570" spans="2:51" s="14" customFormat="1" ht="11.25">
      <c r="B570" s="160"/>
      <c r="D570" s="146" t="s">
        <v>185</v>
      </c>
      <c r="E570" s="161" t="s">
        <v>1</v>
      </c>
      <c r="F570" s="162" t="s">
        <v>705</v>
      </c>
      <c r="H570" s="161" t="s">
        <v>1</v>
      </c>
      <c r="I570" s="163"/>
      <c r="L570" s="160"/>
      <c r="M570" s="164"/>
      <c r="T570" s="165"/>
      <c r="AT570" s="161" t="s">
        <v>185</v>
      </c>
      <c r="AU570" s="161" t="s">
        <v>88</v>
      </c>
      <c r="AV570" s="14" t="s">
        <v>86</v>
      </c>
      <c r="AW570" s="14" t="s">
        <v>33</v>
      </c>
      <c r="AX570" s="14" t="s">
        <v>78</v>
      </c>
      <c r="AY570" s="161" t="s">
        <v>176</v>
      </c>
    </row>
    <row r="571" spans="2:51" s="12" customFormat="1" ht="11.25">
      <c r="B571" s="145"/>
      <c r="D571" s="146" t="s">
        <v>185</v>
      </c>
      <c r="E571" s="147" t="s">
        <v>1</v>
      </c>
      <c r="F571" s="148" t="s">
        <v>727</v>
      </c>
      <c r="H571" s="149">
        <v>82.18</v>
      </c>
      <c r="I571" s="150"/>
      <c r="L571" s="145"/>
      <c r="M571" s="151"/>
      <c r="T571" s="152"/>
      <c r="AT571" s="147" t="s">
        <v>185</v>
      </c>
      <c r="AU571" s="147" t="s">
        <v>88</v>
      </c>
      <c r="AV571" s="12" t="s">
        <v>88</v>
      </c>
      <c r="AW571" s="12" t="s">
        <v>33</v>
      </c>
      <c r="AX571" s="12" t="s">
        <v>78</v>
      </c>
      <c r="AY571" s="147" t="s">
        <v>176</v>
      </c>
    </row>
    <row r="572" spans="2:51" s="15" customFormat="1" ht="11.25">
      <c r="B572" s="166"/>
      <c r="D572" s="146" t="s">
        <v>185</v>
      </c>
      <c r="E572" s="167" t="s">
        <v>1</v>
      </c>
      <c r="F572" s="168" t="s">
        <v>228</v>
      </c>
      <c r="H572" s="169">
        <v>82.18</v>
      </c>
      <c r="I572" s="170"/>
      <c r="L572" s="166"/>
      <c r="M572" s="171"/>
      <c r="T572" s="172"/>
      <c r="AT572" s="167" t="s">
        <v>185</v>
      </c>
      <c r="AU572" s="167" t="s">
        <v>88</v>
      </c>
      <c r="AV572" s="15" t="s">
        <v>193</v>
      </c>
      <c r="AW572" s="15" t="s">
        <v>33</v>
      </c>
      <c r="AX572" s="15" t="s">
        <v>78</v>
      </c>
      <c r="AY572" s="167" t="s">
        <v>176</v>
      </c>
    </row>
    <row r="573" spans="2:51" s="14" customFormat="1" ht="11.25">
      <c r="B573" s="160"/>
      <c r="D573" s="146" t="s">
        <v>185</v>
      </c>
      <c r="E573" s="161" t="s">
        <v>1</v>
      </c>
      <c r="F573" s="162" t="s">
        <v>707</v>
      </c>
      <c r="H573" s="161" t="s">
        <v>1</v>
      </c>
      <c r="I573" s="163"/>
      <c r="L573" s="160"/>
      <c r="M573" s="164"/>
      <c r="T573" s="165"/>
      <c r="AT573" s="161" t="s">
        <v>185</v>
      </c>
      <c r="AU573" s="161" t="s">
        <v>88</v>
      </c>
      <c r="AV573" s="14" t="s">
        <v>86</v>
      </c>
      <c r="AW573" s="14" t="s">
        <v>33</v>
      </c>
      <c r="AX573" s="14" t="s">
        <v>78</v>
      </c>
      <c r="AY573" s="161" t="s">
        <v>176</v>
      </c>
    </row>
    <row r="574" spans="2:51" s="12" customFormat="1" ht="11.25">
      <c r="B574" s="145"/>
      <c r="D574" s="146" t="s">
        <v>185</v>
      </c>
      <c r="E574" s="147" t="s">
        <v>1</v>
      </c>
      <c r="F574" s="148" t="s">
        <v>728</v>
      </c>
      <c r="H574" s="149">
        <v>78.125</v>
      </c>
      <c r="I574" s="150"/>
      <c r="L574" s="145"/>
      <c r="M574" s="151"/>
      <c r="T574" s="152"/>
      <c r="AT574" s="147" t="s">
        <v>185</v>
      </c>
      <c r="AU574" s="147" t="s">
        <v>88</v>
      </c>
      <c r="AV574" s="12" t="s">
        <v>88</v>
      </c>
      <c r="AW574" s="12" t="s">
        <v>33</v>
      </c>
      <c r="AX574" s="12" t="s">
        <v>78</v>
      </c>
      <c r="AY574" s="147" t="s">
        <v>176</v>
      </c>
    </row>
    <row r="575" spans="2:51" s="14" customFormat="1" ht="11.25">
      <c r="B575" s="160"/>
      <c r="D575" s="146" t="s">
        <v>185</v>
      </c>
      <c r="E575" s="161" t="s">
        <v>1</v>
      </c>
      <c r="F575" s="162" t="s">
        <v>715</v>
      </c>
      <c r="H575" s="161" t="s">
        <v>1</v>
      </c>
      <c r="I575" s="163"/>
      <c r="L575" s="160"/>
      <c r="M575" s="164"/>
      <c r="T575" s="165"/>
      <c r="AT575" s="161" t="s">
        <v>185</v>
      </c>
      <c r="AU575" s="161" t="s">
        <v>88</v>
      </c>
      <c r="AV575" s="14" t="s">
        <v>86</v>
      </c>
      <c r="AW575" s="14" t="s">
        <v>33</v>
      </c>
      <c r="AX575" s="14" t="s">
        <v>78</v>
      </c>
      <c r="AY575" s="161" t="s">
        <v>176</v>
      </c>
    </row>
    <row r="576" spans="2:51" s="12" customFormat="1" ht="11.25">
      <c r="B576" s="145"/>
      <c r="D576" s="146" t="s">
        <v>185</v>
      </c>
      <c r="E576" s="147" t="s">
        <v>1</v>
      </c>
      <c r="F576" s="148" t="s">
        <v>729</v>
      </c>
      <c r="H576" s="149">
        <v>19.105</v>
      </c>
      <c r="I576" s="150"/>
      <c r="L576" s="145"/>
      <c r="M576" s="151"/>
      <c r="T576" s="152"/>
      <c r="AT576" s="147" t="s">
        <v>185</v>
      </c>
      <c r="AU576" s="147" t="s">
        <v>88</v>
      </c>
      <c r="AV576" s="12" t="s">
        <v>88</v>
      </c>
      <c r="AW576" s="12" t="s">
        <v>33</v>
      </c>
      <c r="AX576" s="12" t="s">
        <v>78</v>
      </c>
      <c r="AY576" s="147" t="s">
        <v>176</v>
      </c>
    </row>
    <row r="577" spans="2:65" s="15" customFormat="1" ht="11.25">
      <c r="B577" s="166"/>
      <c r="D577" s="146" t="s">
        <v>185</v>
      </c>
      <c r="E577" s="167" t="s">
        <v>1</v>
      </c>
      <c r="F577" s="168" t="s">
        <v>228</v>
      </c>
      <c r="H577" s="169">
        <v>97.23</v>
      </c>
      <c r="I577" s="170"/>
      <c r="L577" s="166"/>
      <c r="M577" s="171"/>
      <c r="T577" s="172"/>
      <c r="AT577" s="167" t="s">
        <v>185</v>
      </c>
      <c r="AU577" s="167" t="s">
        <v>88</v>
      </c>
      <c r="AV577" s="15" t="s">
        <v>193</v>
      </c>
      <c r="AW577" s="15" t="s">
        <v>33</v>
      </c>
      <c r="AX577" s="15" t="s">
        <v>78</v>
      </c>
      <c r="AY577" s="167" t="s">
        <v>176</v>
      </c>
    </row>
    <row r="578" spans="2:65" s="13" customFormat="1" ht="11.25">
      <c r="B578" s="153"/>
      <c r="D578" s="146" t="s">
        <v>185</v>
      </c>
      <c r="E578" s="154" t="s">
        <v>1</v>
      </c>
      <c r="F578" s="155" t="s">
        <v>187</v>
      </c>
      <c r="H578" s="156">
        <v>513.82999999999993</v>
      </c>
      <c r="I578" s="157"/>
      <c r="L578" s="153"/>
      <c r="M578" s="158"/>
      <c r="T578" s="159"/>
      <c r="AT578" s="154" t="s">
        <v>185</v>
      </c>
      <c r="AU578" s="154" t="s">
        <v>88</v>
      </c>
      <c r="AV578" s="13" t="s">
        <v>183</v>
      </c>
      <c r="AW578" s="13" t="s">
        <v>33</v>
      </c>
      <c r="AX578" s="13" t="s">
        <v>86</v>
      </c>
      <c r="AY578" s="154" t="s">
        <v>176</v>
      </c>
    </row>
    <row r="579" spans="2:65" s="1" customFormat="1" ht="21.75" customHeight="1">
      <c r="B579" s="32"/>
      <c r="C579" s="132" t="s">
        <v>730</v>
      </c>
      <c r="D579" s="132" t="s">
        <v>178</v>
      </c>
      <c r="E579" s="133" t="s">
        <v>731</v>
      </c>
      <c r="F579" s="134" t="s">
        <v>732</v>
      </c>
      <c r="G579" s="135" t="s">
        <v>200</v>
      </c>
      <c r="H579" s="136">
        <v>886.98299999999995</v>
      </c>
      <c r="I579" s="137"/>
      <c r="J579" s="138">
        <f>ROUND(I579*H579,2)</f>
        <v>0</v>
      </c>
      <c r="K579" s="134" t="s">
        <v>207</v>
      </c>
      <c r="L579" s="32"/>
      <c r="M579" s="139" t="s">
        <v>1</v>
      </c>
      <c r="N579" s="140" t="s">
        <v>43</v>
      </c>
      <c r="P579" s="141">
        <f>O579*H579</f>
        <v>0</v>
      </c>
      <c r="Q579" s="141">
        <v>2.5018699999999998</v>
      </c>
      <c r="R579" s="141">
        <f>Q579*H579</f>
        <v>2219.1161582099999</v>
      </c>
      <c r="S579" s="141">
        <v>0</v>
      </c>
      <c r="T579" s="142">
        <f>S579*H579</f>
        <v>0</v>
      </c>
      <c r="AR579" s="143" t="s">
        <v>183</v>
      </c>
      <c r="AT579" s="143" t="s">
        <v>178</v>
      </c>
      <c r="AU579" s="143" t="s">
        <v>88</v>
      </c>
      <c r="AY579" s="17" t="s">
        <v>176</v>
      </c>
      <c r="BE579" s="144">
        <f>IF(N579="základní",J579,0)</f>
        <v>0</v>
      </c>
      <c r="BF579" s="144">
        <f>IF(N579="snížená",J579,0)</f>
        <v>0</v>
      </c>
      <c r="BG579" s="144">
        <f>IF(N579="zákl. přenesená",J579,0)</f>
        <v>0</v>
      </c>
      <c r="BH579" s="144">
        <f>IF(N579="sníž. přenesená",J579,0)</f>
        <v>0</v>
      </c>
      <c r="BI579" s="144">
        <f>IF(N579="nulová",J579,0)</f>
        <v>0</v>
      </c>
      <c r="BJ579" s="17" t="s">
        <v>86</v>
      </c>
      <c r="BK579" s="144">
        <f>ROUND(I579*H579,2)</f>
        <v>0</v>
      </c>
      <c r="BL579" s="17" t="s">
        <v>183</v>
      </c>
      <c r="BM579" s="143" t="s">
        <v>733</v>
      </c>
    </row>
    <row r="580" spans="2:65" s="14" customFormat="1" ht="11.25">
      <c r="B580" s="160"/>
      <c r="D580" s="146" t="s">
        <v>185</v>
      </c>
      <c r="E580" s="161" t="s">
        <v>1</v>
      </c>
      <c r="F580" s="162" t="s">
        <v>734</v>
      </c>
      <c r="H580" s="161" t="s">
        <v>1</v>
      </c>
      <c r="I580" s="163"/>
      <c r="L580" s="160"/>
      <c r="M580" s="164"/>
      <c r="T580" s="165"/>
      <c r="AT580" s="161" t="s">
        <v>185</v>
      </c>
      <c r="AU580" s="161" t="s">
        <v>88</v>
      </c>
      <c r="AV580" s="14" t="s">
        <v>86</v>
      </c>
      <c r="AW580" s="14" t="s">
        <v>33</v>
      </c>
      <c r="AX580" s="14" t="s">
        <v>78</v>
      </c>
      <c r="AY580" s="161" t="s">
        <v>176</v>
      </c>
    </row>
    <row r="581" spans="2:65" s="12" customFormat="1" ht="11.25">
      <c r="B581" s="145"/>
      <c r="D581" s="146" t="s">
        <v>185</v>
      </c>
      <c r="E581" s="147" t="s">
        <v>1</v>
      </c>
      <c r="F581" s="148" t="s">
        <v>735</v>
      </c>
      <c r="H581" s="149">
        <v>200.67099999999999</v>
      </c>
      <c r="I581" s="150"/>
      <c r="L581" s="145"/>
      <c r="M581" s="151"/>
      <c r="T581" s="152"/>
      <c r="AT581" s="147" t="s">
        <v>185</v>
      </c>
      <c r="AU581" s="147" t="s">
        <v>88</v>
      </c>
      <c r="AV581" s="12" t="s">
        <v>88</v>
      </c>
      <c r="AW581" s="12" t="s">
        <v>33</v>
      </c>
      <c r="AX581" s="12" t="s">
        <v>78</v>
      </c>
      <c r="AY581" s="147" t="s">
        <v>176</v>
      </c>
    </row>
    <row r="582" spans="2:65" s="14" customFormat="1" ht="11.25">
      <c r="B582" s="160"/>
      <c r="D582" s="146" t="s">
        <v>185</v>
      </c>
      <c r="E582" s="161" t="s">
        <v>1</v>
      </c>
      <c r="F582" s="162" t="s">
        <v>736</v>
      </c>
      <c r="H582" s="161" t="s">
        <v>1</v>
      </c>
      <c r="I582" s="163"/>
      <c r="L582" s="160"/>
      <c r="M582" s="164"/>
      <c r="T582" s="165"/>
      <c r="AT582" s="161" t="s">
        <v>185</v>
      </c>
      <c r="AU582" s="161" t="s">
        <v>88</v>
      </c>
      <c r="AV582" s="14" t="s">
        <v>86</v>
      </c>
      <c r="AW582" s="14" t="s">
        <v>33</v>
      </c>
      <c r="AX582" s="14" t="s">
        <v>78</v>
      </c>
      <c r="AY582" s="161" t="s">
        <v>176</v>
      </c>
    </row>
    <row r="583" spans="2:65" s="12" customFormat="1" ht="11.25">
      <c r="B583" s="145"/>
      <c r="D583" s="146" t="s">
        <v>185</v>
      </c>
      <c r="E583" s="147" t="s">
        <v>1</v>
      </c>
      <c r="F583" s="148" t="s">
        <v>737</v>
      </c>
      <c r="H583" s="149">
        <v>177.494</v>
      </c>
      <c r="I583" s="150"/>
      <c r="L583" s="145"/>
      <c r="M583" s="151"/>
      <c r="T583" s="152"/>
      <c r="AT583" s="147" t="s">
        <v>185</v>
      </c>
      <c r="AU583" s="147" t="s">
        <v>88</v>
      </c>
      <c r="AV583" s="12" t="s">
        <v>88</v>
      </c>
      <c r="AW583" s="12" t="s">
        <v>33</v>
      </c>
      <c r="AX583" s="12" t="s">
        <v>78</v>
      </c>
      <c r="AY583" s="147" t="s">
        <v>176</v>
      </c>
    </row>
    <row r="584" spans="2:65" s="14" customFormat="1" ht="11.25">
      <c r="B584" s="160"/>
      <c r="D584" s="146" t="s">
        <v>185</v>
      </c>
      <c r="E584" s="161" t="s">
        <v>1</v>
      </c>
      <c r="F584" s="162" t="s">
        <v>738</v>
      </c>
      <c r="H584" s="161" t="s">
        <v>1</v>
      </c>
      <c r="I584" s="163"/>
      <c r="L584" s="160"/>
      <c r="M584" s="164"/>
      <c r="T584" s="165"/>
      <c r="AT584" s="161" t="s">
        <v>185</v>
      </c>
      <c r="AU584" s="161" t="s">
        <v>88</v>
      </c>
      <c r="AV584" s="14" t="s">
        <v>86</v>
      </c>
      <c r="AW584" s="14" t="s">
        <v>33</v>
      </c>
      <c r="AX584" s="14" t="s">
        <v>78</v>
      </c>
      <c r="AY584" s="161" t="s">
        <v>176</v>
      </c>
    </row>
    <row r="585" spans="2:65" s="12" customFormat="1" ht="11.25">
      <c r="B585" s="145"/>
      <c r="D585" s="146" t="s">
        <v>185</v>
      </c>
      <c r="E585" s="147" t="s">
        <v>1</v>
      </c>
      <c r="F585" s="148" t="s">
        <v>739</v>
      </c>
      <c r="H585" s="149">
        <v>178.77199999999999</v>
      </c>
      <c r="I585" s="150"/>
      <c r="L585" s="145"/>
      <c r="M585" s="151"/>
      <c r="T585" s="152"/>
      <c r="AT585" s="147" t="s">
        <v>185</v>
      </c>
      <c r="AU585" s="147" t="s">
        <v>88</v>
      </c>
      <c r="AV585" s="12" t="s">
        <v>88</v>
      </c>
      <c r="AW585" s="12" t="s">
        <v>33</v>
      </c>
      <c r="AX585" s="12" t="s">
        <v>78</v>
      </c>
      <c r="AY585" s="147" t="s">
        <v>176</v>
      </c>
    </row>
    <row r="586" spans="2:65" s="14" customFormat="1" ht="11.25">
      <c r="B586" s="160"/>
      <c r="D586" s="146" t="s">
        <v>185</v>
      </c>
      <c r="E586" s="161" t="s">
        <v>1</v>
      </c>
      <c r="F586" s="162" t="s">
        <v>740</v>
      </c>
      <c r="H586" s="161" t="s">
        <v>1</v>
      </c>
      <c r="I586" s="163"/>
      <c r="L586" s="160"/>
      <c r="M586" s="164"/>
      <c r="T586" s="165"/>
      <c r="AT586" s="161" t="s">
        <v>185</v>
      </c>
      <c r="AU586" s="161" t="s">
        <v>88</v>
      </c>
      <c r="AV586" s="14" t="s">
        <v>86</v>
      </c>
      <c r="AW586" s="14" t="s">
        <v>33</v>
      </c>
      <c r="AX586" s="14" t="s">
        <v>78</v>
      </c>
      <c r="AY586" s="161" t="s">
        <v>176</v>
      </c>
    </row>
    <row r="587" spans="2:65" s="12" customFormat="1" ht="11.25">
      <c r="B587" s="145"/>
      <c r="D587" s="146" t="s">
        <v>185</v>
      </c>
      <c r="E587" s="147" t="s">
        <v>1</v>
      </c>
      <c r="F587" s="148" t="s">
        <v>741</v>
      </c>
      <c r="H587" s="149">
        <v>178.83099999999999</v>
      </c>
      <c r="I587" s="150"/>
      <c r="L587" s="145"/>
      <c r="M587" s="151"/>
      <c r="T587" s="152"/>
      <c r="AT587" s="147" t="s">
        <v>185</v>
      </c>
      <c r="AU587" s="147" t="s">
        <v>88</v>
      </c>
      <c r="AV587" s="12" t="s">
        <v>88</v>
      </c>
      <c r="AW587" s="12" t="s">
        <v>33</v>
      </c>
      <c r="AX587" s="12" t="s">
        <v>78</v>
      </c>
      <c r="AY587" s="147" t="s">
        <v>176</v>
      </c>
    </row>
    <row r="588" spans="2:65" s="14" customFormat="1" ht="11.25">
      <c r="B588" s="160"/>
      <c r="D588" s="146" t="s">
        <v>185</v>
      </c>
      <c r="E588" s="161" t="s">
        <v>1</v>
      </c>
      <c r="F588" s="162" t="s">
        <v>742</v>
      </c>
      <c r="H588" s="161" t="s">
        <v>1</v>
      </c>
      <c r="I588" s="163"/>
      <c r="L588" s="160"/>
      <c r="M588" s="164"/>
      <c r="T588" s="165"/>
      <c r="AT588" s="161" t="s">
        <v>185</v>
      </c>
      <c r="AU588" s="161" t="s">
        <v>88</v>
      </c>
      <c r="AV588" s="14" t="s">
        <v>86</v>
      </c>
      <c r="AW588" s="14" t="s">
        <v>33</v>
      </c>
      <c r="AX588" s="14" t="s">
        <v>78</v>
      </c>
      <c r="AY588" s="161" t="s">
        <v>176</v>
      </c>
    </row>
    <row r="589" spans="2:65" s="12" customFormat="1" ht="11.25">
      <c r="B589" s="145"/>
      <c r="D589" s="146" t="s">
        <v>185</v>
      </c>
      <c r="E589" s="147" t="s">
        <v>1</v>
      </c>
      <c r="F589" s="148" t="s">
        <v>743</v>
      </c>
      <c r="H589" s="149">
        <v>151.215</v>
      </c>
      <c r="I589" s="150"/>
      <c r="L589" s="145"/>
      <c r="M589" s="151"/>
      <c r="T589" s="152"/>
      <c r="AT589" s="147" t="s">
        <v>185</v>
      </c>
      <c r="AU589" s="147" t="s">
        <v>88</v>
      </c>
      <c r="AV589" s="12" t="s">
        <v>88</v>
      </c>
      <c r="AW589" s="12" t="s">
        <v>33</v>
      </c>
      <c r="AX589" s="12" t="s">
        <v>78</v>
      </c>
      <c r="AY589" s="147" t="s">
        <v>176</v>
      </c>
    </row>
    <row r="590" spans="2:65" s="13" customFormat="1" ht="11.25">
      <c r="B590" s="153"/>
      <c r="D590" s="146" t="s">
        <v>185</v>
      </c>
      <c r="E590" s="154" t="s">
        <v>1</v>
      </c>
      <c r="F590" s="155" t="s">
        <v>187</v>
      </c>
      <c r="H590" s="156">
        <v>886.98299999999995</v>
      </c>
      <c r="I590" s="157"/>
      <c r="L590" s="153"/>
      <c r="M590" s="158"/>
      <c r="T590" s="159"/>
      <c r="AT590" s="154" t="s">
        <v>185</v>
      </c>
      <c r="AU590" s="154" t="s">
        <v>88</v>
      </c>
      <c r="AV590" s="13" t="s">
        <v>183</v>
      </c>
      <c r="AW590" s="13" t="s">
        <v>33</v>
      </c>
      <c r="AX590" s="13" t="s">
        <v>86</v>
      </c>
      <c r="AY590" s="154" t="s">
        <v>176</v>
      </c>
    </row>
    <row r="591" spans="2:65" s="1" customFormat="1" ht="24.2" customHeight="1">
      <c r="B591" s="32"/>
      <c r="C591" s="132" t="s">
        <v>744</v>
      </c>
      <c r="D591" s="132" t="s">
        <v>178</v>
      </c>
      <c r="E591" s="133" t="s">
        <v>745</v>
      </c>
      <c r="F591" s="134" t="s">
        <v>746</v>
      </c>
      <c r="G591" s="135" t="s">
        <v>181</v>
      </c>
      <c r="H591" s="136">
        <v>6710</v>
      </c>
      <c r="I591" s="137"/>
      <c r="J591" s="138">
        <f>ROUND(I591*H591,2)</f>
        <v>0</v>
      </c>
      <c r="K591" s="134" t="s">
        <v>207</v>
      </c>
      <c r="L591" s="32"/>
      <c r="M591" s="139" t="s">
        <v>1</v>
      </c>
      <c r="N591" s="140" t="s">
        <v>43</v>
      </c>
      <c r="P591" s="141">
        <f>O591*H591</f>
        <v>0</v>
      </c>
      <c r="Q591" s="141">
        <v>2.7499999999999998E-3</v>
      </c>
      <c r="R591" s="141">
        <f>Q591*H591</f>
        <v>18.452500000000001</v>
      </c>
      <c r="S591" s="141">
        <v>0</v>
      </c>
      <c r="T591" s="142">
        <f>S591*H591</f>
        <v>0</v>
      </c>
      <c r="AR591" s="143" t="s">
        <v>183</v>
      </c>
      <c r="AT591" s="143" t="s">
        <v>178</v>
      </c>
      <c r="AU591" s="143" t="s">
        <v>88</v>
      </c>
      <c r="AY591" s="17" t="s">
        <v>176</v>
      </c>
      <c r="BE591" s="144">
        <f>IF(N591="základní",J591,0)</f>
        <v>0</v>
      </c>
      <c r="BF591" s="144">
        <f>IF(N591="snížená",J591,0)</f>
        <v>0</v>
      </c>
      <c r="BG591" s="144">
        <f>IF(N591="zákl. přenesená",J591,0)</f>
        <v>0</v>
      </c>
      <c r="BH591" s="144">
        <f>IF(N591="sníž. přenesená",J591,0)</f>
        <v>0</v>
      </c>
      <c r="BI591" s="144">
        <f>IF(N591="nulová",J591,0)</f>
        <v>0</v>
      </c>
      <c r="BJ591" s="17" t="s">
        <v>86</v>
      </c>
      <c r="BK591" s="144">
        <f>ROUND(I591*H591,2)</f>
        <v>0</v>
      </c>
      <c r="BL591" s="17" t="s">
        <v>183</v>
      </c>
      <c r="BM591" s="143" t="s">
        <v>747</v>
      </c>
    </row>
    <row r="592" spans="2:65" s="12" customFormat="1" ht="11.25">
      <c r="B592" s="145"/>
      <c r="D592" s="146" t="s">
        <v>185</v>
      </c>
      <c r="E592" s="147" t="s">
        <v>1</v>
      </c>
      <c r="F592" s="148" t="s">
        <v>748</v>
      </c>
      <c r="H592" s="149">
        <v>6710</v>
      </c>
      <c r="I592" s="150"/>
      <c r="L592" s="145"/>
      <c r="M592" s="151"/>
      <c r="T592" s="152"/>
      <c r="AT592" s="147" t="s">
        <v>185</v>
      </c>
      <c r="AU592" s="147" t="s">
        <v>88</v>
      </c>
      <c r="AV592" s="12" t="s">
        <v>88</v>
      </c>
      <c r="AW592" s="12" t="s">
        <v>33</v>
      </c>
      <c r="AX592" s="12" t="s">
        <v>78</v>
      </c>
      <c r="AY592" s="147" t="s">
        <v>176</v>
      </c>
    </row>
    <row r="593" spans="2:65" s="13" customFormat="1" ht="11.25">
      <c r="B593" s="153"/>
      <c r="D593" s="146" t="s">
        <v>185</v>
      </c>
      <c r="E593" s="154" t="s">
        <v>1</v>
      </c>
      <c r="F593" s="155" t="s">
        <v>187</v>
      </c>
      <c r="H593" s="156">
        <v>6710</v>
      </c>
      <c r="I593" s="157"/>
      <c r="L593" s="153"/>
      <c r="M593" s="158"/>
      <c r="T593" s="159"/>
      <c r="AT593" s="154" t="s">
        <v>185</v>
      </c>
      <c r="AU593" s="154" t="s">
        <v>88</v>
      </c>
      <c r="AV593" s="13" t="s">
        <v>183</v>
      </c>
      <c r="AW593" s="13" t="s">
        <v>33</v>
      </c>
      <c r="AX593" s="13" t="s">
        <v>86</v>
      </c>
      <c r="AY593" s="154" t="s">
        <v>176</v>
      </c>
    </row>
    <row r="594" spans="2:65" s="1" customFormat="1" ht="24.2" customHeight="1">
      <c r="B594" s="32"/>
      <c r="C594" s="132" t="s">
        <v>749</v>
      </c>
      <c r="D594" s="132" t="s">
        <v>178</v>
      </c>
      <c r="E594" s="133" t="s">
        <v>750</v>
      </c>
      <c r="F594" s="134" t="s">
        <v>751</v>
      </c>
      <c r="G594" s="135" t="s">
        <v>181</v>
      </c>
      <c r="H594" s="136">
        <v>6710</v>
      </c>
      <c r="I594" s="137"/>
      <c r="J594" s="138">
        <f>ROUND(I594*H594,2)</f>
        <v>0</v>
      </c>
      <c r="K594" s="134" t="s">
        <v>207</v>
      </c>
      <c r="L594" s="32"/>
      <c r="M594" s="139" t="s">
        <v>1</v>
      </c>
      <c r="N594" s="140" t="s">
        <v>43</v>
      </c>
      <c r="P594" s="141">
        <f>O594*H594</f>
        <v>0</v>
      </c>
      <c r="Q594" s="141">
        <v>0</v>
      </c>
      <c r="R594" s="141">
        <f>Q594*H594</f>
        <v>0</v>
      </c>
      <c r="S594" s="141">
        <v>0</v>
      </c>
      <c r="T594" s="142">
        <f>S594*H594</f>
        <v>0</v>
      </c>
      <c r="AR594" s="143" t="s">
        <v>183</v>
      </c>
      <c r="AT594" s="143" t="s">
        <v>178</v>
      </c>
      <c r="AU594" s="143" t="s">
        <v>88</v>
      </c>
      <c r="AY594" s="17" t="s">
        <v>176</v>
      </c>
      <c r="BE594" s="144">
        <f>IF(N594="základní",J594,0)</f>
        <v>0</v>
      </c>
      <c r="BF594" s="144">
        <f>IF(N594="snížená",J594,0)</f>
        <v>0</v>
      </c>
      <c r="BG594" s="144">
        <f>IF(N594="zákl. přenesená",J594,0)</f>
        <v>0</v>
      </c>
      <c r="BH594" s="144">
        <f>IF(N594="sníž. přenesená",J594,0)</f>
        <v>0</v>
      </c>
      <c r="BI594" s="144">
        <f>IF(N594="nulová",J594,0)</f>
        <v>0</v>
      </c>
      <c r="BJ594" s="17" t="s">
        <v>86</v>
      </c>
      <c r="BK594" s="144">
        <f>ROUND(I594*H594,2)</f>
        <v>0</v>
      </c>
      <c r="BL594" s="17" t="s">
        <v>183</v>
      </c>
      <c r="BM594" s="143" t="s">
        <v>752</v>
      </c>
    </row>
    <row r="595" spans="2:65" s="1" customFormat="1" ht="16.5" customHeight="1">
      <c r="B595" s="32"/>
      <c r="C595" s="132" t="s">
        <v>753</v>
      </c>
      <c r="D595" s="132" t="s">
        <v>178</v>
      </c>
      <c r="E595" s="133" t="s">
        <v>754</v>
      </c>
      <c r="F595" s="134" t="s">
        <v>755</v>
      </c>
      <c r="G595" s="135" t="s">
        <v>307</v>
      </c>
      <c r="H595" s="136">
        <v>149.17796000000001</v>
      </c>
      <c r="I595" s="137"/>
      <c r="J595" s="138">
        <f>ROUND(I595*H595,2)</f>
        <v>0</v>
      </c>
      <c r="K595" s="134" t="s">
        <v>207</v>
      </c>
      <c r="L595" s="32"/>
      <c r="M595" s="139" t="s">
        <v>1</v>
      </c>
      <c r="N595" s="140" t="s">
        <v>43</v>
      </c>
      <c r="P595" s="141">
        <f>O595*H595</f>
        <v>0</v>
      </c>
      <c r="Q595" s="141">
        <v>1.04922</v>
      </c>
      <c r="R595" s="141">
        <f>Q595*H595</f>
        <v>156.52049919120003</v>
      </c>
      <c r="S595" s="141">
        <v>0</v>
      </c>
      <c r="T595" s="142">
        <f>S595*H595</f>
        <v>0</v>
      </c>
      <c r="AR595" s="143" t="s">
        <v>183</v>
      </c>
      <c r="AT595" s="143" t="s">
        <v>178</v>
      </c>
      <c r="AU595" s="143" t="s">
        <v>88</v>
      </c>
      <c r="AY595" s="17" t="s">
        <v>176</v>
      </c>
      <c r="BE595" s="144">
        <f>IF(N595="základní",J595,0)</f>
        <v>0</v>
      </c>
      <c r="BF595" s="144">
        <f>IF(N595="snížená",J595,0)</f>
        <v>0</v>
      </c>
      <c r="BG595" s="144">
        <f>IF(N595="zákl. přenesená",J595,0)</f>
        <v>0</v>
      </c>
      <c r="BH595" s="144">
        <f>IF(N595="sníž. přenesená",J595,0)</f>
        <v>0</v>
      </c>
      <c r="BI595" s="144">
        <f>IF(N595="nulová",J595,0)</f>
        <v>0</v>
      </c>
      <c r="BJ595" s="17" t="s">
        <v>86</v>
      </c>
      <c r="BK595" s="144">
        <f>ROUND(I595*H595,2)</f>
        <v>0</v>
      </c>
      <c r="BL595" s="17" t="s">
        <v>183</v>
      </c>
      <c r="BM595" s="143" t="s">
        <v>756</v>
      </c>
    </row>
    <row r="596" spans="2:65" s="12" customFormat="1" ht="11.25">
      <c r="B596" s="145"/>
      <c r="D596" s="146" t="s">
        <v>185</v>
      </c>
      <c r="E596" s="147" t="s">
        <v>1</v>
      </c>
      <c r="F596" s="148" t="s">
        <v>757</v>
      </c>
      <c r="H596" s="149">
        <v>32.799199999999999</v>
      </c>
      <c r="I596" s="150"/>
      <c r="L596" s="145"/>
      <c r="M596" s="151"/>
      <c r="T596" s="152"/>
      <c r="AT596" s="147" t="s">
        <v>185</v>
      </c>
      <c r="AU596" s="147" t="s">
        <v>88</v>
      </c>
      <c r="AV596" s="12" t="s">
        <v>88</v>
      </c>
      <c r="AW596" s="12" t="s">
        <v>33</v>
      </c>
      <c r="AX596" s="12" t="s">
        <v>78</v>
      </c>
      <c r="AY596" s="147" t="s">
        <v>176</v>
      </c>
    </row>
    <row r="597" spans="2:65" s="12" customFormat="1" ht="11.25">
      <c r="B597" s="145"/>
      <c r="D597" s="146" t="s">
        <v>185</v>
      </c>
      <c r="E597" s="147" t="s">
        <v>1</v>
      </c>
      <c r="F597" s="148" t="s">
        <v>758</v>
      </c>
      <c r="H597" s="149">
        <v>2.5844399999999998</v>
      </c>
      <c r="I597" s="150"/>
      <c r="L597" s="145"/>
      <c r="M597" s="151"/>
      <c r="T597" s="152"/>
      <c r="AT597" s="147" t="s">
        <v>185</v>
      </c>
      <c r="AU597" s="147" t="s">
        <v>88</v>
      </c>
      <c r="AV597" s="12" t="s">
        <v>88</v>
      </c>
      <c r="AW597" s="12" t="s">
        <v>33</v>
      </c>
      <c r="AX597" s="12" t="s">
        <v>78</v>
      </c>
      <c r="AY597" s="147" t="s">
        <v>176</v>
      </c>
    </row>
    <row r="598" spans="2:65" s="12" customFormat="1" ht="11.25">
      <c r="B598" s="145"/>
      <c r="D598" s="146" t="s">
        <v>185</v>
      </c>
      <c r="E598" s="147" t="s">
        <v>1</v>
      </c>
      <c r="F598" s="148" t="s">
        <v>759</v>
      </c>
      <c r="H598" s="149">
        <v>2.32179</v>
      </c>
      <c r="I598" s="150"/>
      <c r="L598" s="145"/>
      <c r="M598" s="151"/>
      <c r="T598" s="152"/>
      <c r="AT598" s="147" t="s">
        <v>185</v>
      </c>
      <c r="AU598" s="147" t="s">
        <v>88</v>
      </c>
      <c r="AV598" s="12" t="s">
        <v>88</v>
      </c>
      <c r="AW598" s="12" t="s">
        <v>33</v>
      </c>
      <c r="AX598" s="12" t="s">
        <v>78</v>
      </c>
      <c r="AY598" s="147" t="s">
        <v>176</v>
      </c>
    </row>
    <row r="599" spans="2:65" s="15" customFormat="1" ht="11.25">
      <c r="B599" s="166"/>
      <c r="D599" s="146" t="s">
        <v>185</v>
      </c>
      <c r="E599" s="167" t="s">
        <v>1</v>
      </c>
      <c r="F599" s="168" t="s">
        <v>228</v>
      </c>
      <c r="H599" s="169">
        <v>37.70543</v>
      </c>
      <c r="I599" s="170"/>
      <c r="L599" s="166"/>
      <c r="M599" s="171"/>
      <c r="T599" s="172"/>
      <c r="AT599" s="167" t="s">
        <v>185</v>
      </c>
      <c r="AU599" s="167" t="s">
        <v>88</v>
      </c>
      <c r="AV599" s="15" t="s">
        <v>193</v>
      </c>
      <c r="AW599" s="15" t="s">
        <v>33</v>
      </c>
      <c r="AX599" s="15" t="s">
        <v>78</v>
      </c>
      <c r="AY599" s="167" t="s">
        <v>176</v>
      </c>
    </row>
    <row r="600" spans="2:65" s="12" customFormat="1" ht="11.25">
      <c r="B600" s="145"/>
      <c r="D600" s="146" t="s">
        <v>185</v>
      </c>
      <c r="E600" s="147" t="s">
        <v>1</v>
      </c>
      <c r="F600" s="148" t="s">
        <v>760</v>
      </c>
      <c r="H600" s="149">
        <v>3.7705000000000002</v>
      </c>
      <c r="I600" s="150"/>
      <c r="L600" s="145"/>
      <c r="M600" s="151"/>
      <c r="T600" s="152"/>
      <c r="AT600" s="147" t="s">
        <v>185</v>
      </c>
      <c r="AU600" s="147" t="s">
        <v>88</v>
      </c>
      <c r="AV600" s="12" t="s">
        <v>88</v>
      </c>
      <c r="AW600" s="12" t="s">
        <v>33</v>
      </c>
      <c r="AX600" s="12" t="s">
        <v>78</v>
      </c>
      <c r="AY600" s="147" t="s">
        <v>176</v>
      </c>
    </row>
    <row r="601" spans="2:65" s="12" customFormat="1" ht="11.25">
      <c r="B601" s="145"/>
      <c r="D601" s="146" t="s">
        <v>185</v>
      </c>
      <c r="E601" s="147" t="s">
        <v>1</v>
      </c>
      <c r="F601" s="148" t="s">
        <v>761</v>
      </c>
      <c r="H601" s="149">
        <v>97.568129999999996</v>
      </c>
      <c r="I601" s="150"/>
      <c r="L601" s="145"/>
      <c r="M601" s="151"/>
      <c r="T601" s="152"/>
      <c r="AT601" s="147" t="s">
        <v>185</v>
      </c>
      <c r="AU601" s="147" t="s">
        <v>88</v>
      </c>
      <c r="AV601" s="12" t="s">
        <v>88</v>
      </c>
      <c r="AW601" s="12" t="s">
        <v>33</v>
      </c>
      <c r="AX601" s="12" t="s">
        <v>78</v>
      </c>
      <c r="AY601" s="147" t="s">
        <v>176</v>
      </c>
    </row>
    <row r="602" spans="2:65" s="15" customFormat="1" ht="11.25">
      <c r="B602" s="166"/>
      <c r="D602" s="146" t="s">
        <v>185</v>
      </c>
      <c r="E602" s="167" t="s">
        <v>1</v>
      </c>
      <c r="F602" s="168" t="s">
        <v>228</v>
      </c>
      <c r="H602" s="169">
        <v>101.33862999999999</v>
      </c>
      <c r="I602" s="170"/>
      <c r="L602" s="166"/>
      <c r="M602" s="171"/>
      <c r="T602" s="172"/>
      <c r="AT602" s="167" t="s">
        <v>185</v>
      </c>
      <c r="AU602" s="167" t="s">
        <v>88</v>
      </c>
      <c r="AV602" s="15" t="s">
        <v>193</v>
      </c>
      <c r="AW602" s="15" t="s">
        <v>33</v>
      </c>
      <c r="AX602" s="15" t="s">
        <v>78</v>
      </c>
      <c r="AY602" s="167" t="s">
        <v>176</v>
      </c>
    </row>
    <row r="603" spans="2:65" s="12" customFormat="1" ht="11.25">
      <c r="B603" s="145"/>
      <c r="D603" s="146" t="s">
        <v>185</v>
      </c>
      <c r="E603" s="147" t="s">
        <v>1</v>
      </c>
      <c r="F603" s="148" t="s">
        <v>762</v>
      </c>
      <c r="H603" s="149">
        <v>10.133900000000001</v>
      </c>
      <c r="I603" s="150"/>
      <c r="L603" s="145"/>
      <c r="M603" s="151"/>
      <c r="T603" s="152"/>
      <c r="AT603" s="147" t="s">
        <v>185</v>
      </c>
      <c r="AU603" s="147" t="s">
        <v>88</v>
      </c>
      <c r="AV603" s="12" t="s">
        <v>88</v>
      </c>
      <c r="AW603" s="12" t="s">
        <v>33</v>
      </c>
      <c r="AX603" s="12" t="s">
        <v>78</v>
      </c>
      <c r="AY603" s="147" t="s">
        <v>176</v>
      </c>
    </row>
    <row r="604" spans="2:65" s="13" customFormat="1" ht="11.25">
      <c r="B604" s="153"/>
      <c r="D604" s="146" t="s">
        <v>185</v>
      </c>
      <c r="E604" s="154" t="s">
        <v>1</v>
      </c>
      <c r="F604" s="155" t="s">
        <v>187</v>
      </c>
      <c r="H604" s="156">
        <v>149.17796000000001</v>
      </c>
      <c r="I604" s="157"/>
      <c r="L604" s="153"/>
      <c r="M604" s="158"/>
      <c r="T604" s="159"/>
      <c r="AT604" s="154" t="s">
        <v>185</v>
      </c>
      <c r="AU604" s="154" t="s">
        <v>88</v>
      </c>
      <c r="AV604" s="13" t="s">
        <v>183</v>
      </c>
      <c r="AW604" s="13" t="s">
        <v>33</v>
      </c>
      <c r="AX604" s="13" t="s">
        <v>86</v>
      </c>
      <c r="AY604" s="154" t="s">
        <v>176</v>
      </c>
    </row>
    <row r="605" spans="2:65" s="1" customFormat="1" ht="33" customHeight="1">
      <c r="B605" s="32"/>
      <c r="C605" s="132" t="s">
        <v>763</v>
      </c>
      <c r="D605" s="132" t="s">
        <v>178</v>
      </c>
      <c r="E605" s="133" t="s">
        <v>764</v>
      </c>
      <c r="F605" s="134" t="s">
        <v>765</v>
      </c>
      <c r="G605" s="135" t="s">
        <v>355</v>
      </c>
      <c r="H605" s="136">
        <v>1350</v>
      </c>
      <c r="I605" s="137"/>
      <c r="J605" s="138">
        <f>ROUND(I605*H605,2)</f>
        <v>0</v>
      </c>
      <c r="K605" s="134" t="s">
        <v>342</v>
      </c>
      <c r="L605" s="32"/>
      <c r="M605" s="139" t="s">
        <v>1</v>
      </c>
      <c r="N605" s="140" t="s">
        <v>43</v>
      </c>
      <c r="P605" s="141">
        <f>O605*H605</f>
        <v>0</v>
      </c>
      <c r="Q605" s="141">
        <v>0</v>
      </c>
      <c r="R605" s="141">
        <f>Q605*H605</f>
        <v>0</v>
      </c>
      <c r="S605" s="141">
        <v>0</v>
      </c>
      <c r="T605" s="142">
        <f>S605*H605</f>
        <v>0</v>
      </c>
      <c r="AR605" s="143" t="s">
        <v>183</v>
      </c>
      <c r="AT605" s="143" t="s">
        <v>178</v>
      </c>
      <c r="AU605" s="143" t="s">
        <v>88</v>
      </c>
      <c r="AY605" s="17" t="s">
        <v>176</v>
      </c>
      <c r="BE605" s="144">
        <f>IF(N605="základní",J605,0)</f>
        <v>0</v>
      </c>
      <c r="BF605" s="144">
        <f>IF(N605="snížená",J605,0)</f>
        <v>0</v>
      </c>
      <c r="BG605" s="144">
        <f>IF(N605="zákl. přenesená",J605,0)</f>
        <v>0</v>
      </c>
      <c r="BH605" s="144">
        <f>IF(N605="sníž. přenesená",J605,0)</f>
        <v>0</v>
      </c>
      <c r="BI605" s="144">
        <f>IF(N605="nulová",J605,0)</f>
        <v>0</v>
      </c>
      <c r="BJ605" s="17" t="s">
        <v>86</v>
      </c>
      <c r="BK605" s="144">
        <f>ROUND(I605*H605,2)</f>
        <v>0</v>
      </c>
      <c r="BL605" s="17" t="s">
        <v>183</v>
      </c>
      <c r="BM605" s="143" t="s">
        <v>766</v>
      </c>
    </row>
    <row r="606" spans="2:65" s="1" customFormat="1" ht="29.25">
      <c r="B606" s="32"/>
      <c r="D606" s="146" t="s">
        <v>234</v>
      </c>
      <c r="F606" s="173" t="s">
        <v>767</v>
      </c>
      <c r="I606" s="174"/>
      <c r="L606" s="32"/>
      <c r="M606" s="175"/>
      <c r="T606" s="56"/>
      <c r="AT606" s="17" t="s">
        <v>234</v>
      </c>
      <c r="AU606" s="17" t="s">
        <v>88</v>
      </c>
    </row>
    <row r="607" spans="2:65" s="12" customFormat="1" ht="11.25">
      <c r="B607" s="145"/>
      <c r="D607" s="146" t="s">
        <v>185</v>
      </c>
      <c r="E607" s="147" t="s">
        <v>1</v>
      </c>
      <c r="F607" s="148" t="s">
        <v>768</v>
      </c>
      <c r="H607" s="149">
        <v>1350</v>
      </c>
      <c r="I607" s="150"/>
      <c r="L607" s="145"/>
      <c r="M607" s="151"/>
      <c r="T607" s="152"/>
      <c r="AT607" s="147" t="s">
        <v>185</v>
      </c>
      <c r="AU607" s="147" t="s">
        <v>88</v>
      </c>
      <c r="AV607" s="12" t="s">
        <v>88</v>
      </c>
      <c r="AW607" s="12" t="s">
        <v>33</v>
      </c>
      <c r="AX607" s="12" t="s">
        <v>86</v>
      </c>
      <c r="AY607" s="147" t="s">
        <v>176</v>
      </c>
    </row>
    <row r="608" spans="2:65" s="1" customFormat="1" ht="24.2" customHeight="1">
      <c r="B608" s="32"/>
      <c r="C608" s="132" t="s">
        <v>769</v>
      </c>
      <c r="D608" s="132" t="s">
        <v>178</v>
      </c>
      <c r="E608" s="133" t="s">
        <v>770</v>
      </c>
      <c r="F608" s="134" t="s">
        <v>771</v>
      </c>
      <c r="G608" s="135" t="s">
        <v>181</v>
      </c>
      <c r="H608" s="136">
        <v>6710</v>
      </c>
      <c r="I608" s="137"/>
      <c r="J608" s="138">
        <f t="shared" ref="J608:J618" si="0">ROUND(I608*H608,2)</f>
        <v>0</v>
      </c>
      <c r="K608" s="134" t="s">
        <v>207</v>
      </c>
      <c r="L608" s="32"/>
      <c r="M608" s="139" t="s">
        <v>1</v>
      </c>
      <c r="N608" s="140" t="s">
        <v>43</v>
      </c>
      <c r="P608" s="141">
        <f t="shared" ref="P608:P618" si="1">O608*H608</f>
        <v>0</v>
      </c>
      <c r="Q608" s="141">
        <v>2.5000000000000001E-3</v>
      </c>
      <c r="R608" s="141">
        <f t="shared" ref="R608:R618" si="2">Q608*H608</f>
        <v>16.774999999999999</v>
      </c>
      <c r="S608" s="141">
        <v>0</v>
      </c>
      <c r="T608" s="142">
        <f t="shared" ref="T608:T618" si="3">S608*H608</f>
        <v>0</v>
      </c>
      <c r="AR608" s="143" t="s">
        <v>183</v>
      </c>
      <c r="AT608" s="143" t="s">
        <v>178</v>
      </c>
      <c r="AU608" s="143" t="s">
        <v>88</v>
      </c>
      <c r="AY608" s="17" t="s">
        <v>176</v>
      </c>
      <c r="BE608" s="144">
        <f t="shared" ref="BE608:BE618" si="4">IF(N608="základní",J608,0)</f>
        <v>0</v>
      </c>
      <c r="BF608" s="144">
        <f t="shared" ref="BF608:BF618" si="5">IF(N608="snížená",J608,0)</f>
        <v>0</v>
      </c>
      <c r="BG608" s="144">
        <f t="shared" ref="BG608:BG618" si="6">IF(N608="zákl. přenesená",J608,0)</f>
        <v>0</v>
      </c>
      <c r="BH608" s="144">
        <f t="shared" ref="BH608:BH618" si="7">IF(N608="sníž. přenesená",J608,0)</f>
        <v>0</v>
      </c>
      <c r="BI608" s="144">
        <f t="shared" ref="BI608:BI618" si="8">IF(N608="nulová",J608,0)</f>
        <v>0</v>
      </c>
      <c r="BJ608" s="17" t="s">
        <v>86</v>
      </c>
      <c r="BK608" s="144">
        <f t="shared" ref="BK608:BK618" si="9">ROUND(I608*H608,2)</f>
        <v>0</v>
      </c>
      <c r="BL608" s="17" t="s">
        <v>183</v>
      </c>
      <c r="BM608" s="143" t="s">
        <v>772</v>
      </c>
    </row>
    <row r="609" spans="2:65" s="1" customFormat="1" ht="21.75" customHeight="1">
      <c r="B609" s="32"/>
      <c r="C609" s="132" t="s">
        <v>773</v>
      </c>
      <c r="D609" s="132" t="s">
        <v>178</v>
      </c>
      <c r="E609" s="133" t="s">
        <v>774</v>
      </c>
      <c r="F609" s="134" t="s">
        <v>775</v>
      </c>
      <c r="G609" s="135" t="s">
        <v>355</v>
      </c>
      <c r="H609" s="136">
        <v>86</v>
      </c>
      <c r="I609" s="137"/>
      <c r="J609" s="138">
        <f t="shared" si="0"/>
        <v>0</v>
      </c>
      <c r="K609" s="134" t="s">
        <v>182</v>
      </c>
      <c r="L609" s="32"/>
      <c r="M609" s="139" t="s">
        <v>1</v>
      </c>
      <c r="N609" s="140" t="s">
        <v>43</v>
      </c>
      <c r="P609" s="141">
        <f t="shared" si="1"/>
        <v>0</v>
      </c>
      <c r="Q609" s="141">
        <v>6.8799999999999998E-3</v>
      </c>
      <c r="R609" s="141">
        <f t="shared" si="2"/>
        <v>0.59167999999999998</v>
      </c>
      <c r="S609" s="141">
        <v>0</v>
      </c>
      <c r="T609" s="142">
        <f t="shared" si="3"/>
        <v>0</v>
      </c>
      <c r="AR609" s="143" t="s">
        <v>183</v>
      </c>
      <c r="AT609" s="143" t="s">
        <v>178</v>
      </c>
      <c r="AU609" s="143" t="s">
        <v>88</v>
      </c>
      <c r="AY609" s="17" t="s">
        <v>176</v>
      </c>
      <c r="BE609" s="144">
        <f t="shared" si="4"/>
        <v>0</v>
      </c>
      <c r="BF609" s="144">
        <f t="shared" si="5"/>
        <v>0</v>
      </c>
      <c r="BG609" s="144">
        <f t="shared" si="6"/>
        <v>0</v>
      </c>
      <c r="BH609" s="144">
        <f t="shared" si="7"/>
        <v>0</v>
      </c>
      <c r="BI609" s="144">
        <f t="shared" si="8"/>
        <v>0</v>
      </c>
      <c r="BJ609" s="17" t="s">
        <v>86</v>
      </c>
      <c r="BK609" s="144">
        <f t="shared" si="9"/>
        <v>0</v>
      </c>
      <c r="BL609" s="17" t="s">
        <v>183</v>
      </c>
      <c r="BM609" s="143" t="s">
        <v>776</v>
      </c>
    </row>
    <row r="610" spans="2:65" s="1" customFormat="1" ht="16.5" customHeight="1">
      <c r="B610" s="32"/>
      <c r="C610" s="176" t="s">
        <v>777</v>
      </c>
      <c r="D610" s="176" t="s">
        <v>304</v>
      </c>
      <c r="E610" s="177" t="s">
        <v>778</v>
      </c>
      <c r="F610" s="178" t="s">
        <v>779</v>
      </c>
      <c r="G610" s="179" t="s">
        <v>355</v>
      </c>
      <c r="H610" s="180">
        <v>76</v>
      </c>
      <c r="I610" s="181"/>
      <c r="J610" s="182">
        <f t="shared" si="0"/>
        <v>0</v>
      </c>
      <c r="K610" s="178" t="s">
        <v>1</v>
      </c>
      <c r="L610" s="183"/>
      <c r="M610" s="184" t="s">
        <v>1</v>
      </c>
      <c r="N610" s="185" t="s">
        <v>43</v>
      </c>
      <c r="P610" s="141">
        <f t="shared" si="1"/>
        <v>0</v>
      </c>
      <c r="Q610" s="141">
        <v>0.05</v>
      </c>
      <c r="R610" s="141">
        <f t="shared" si="2"/>
        <v>3.8000000000000003</v>
      </c>
      <c r="S610" s="141">
        <v>0</v>
      </c>
      <c r="T610" s="142">
        <f t="shared" si="3"/>
        <v>0</v>
      </c>
      <c r="AR610" s="143" t="s">
        <v>269</v>
      </c>
      <c r="AT610" s="143" t="s">
        <v>304</v>
      </c>
      <c r="AU610" s="143" t="s">
        <v>88</v>
      </c>
      <c r="AY610" s="17" t="s">
        <v>176</v>
      </c>
      <c r="BE610" s="144">
        <f t="shared" si="4"/>
        <v>0</v>
      </c>
      <c r="BF610" s="144">
        <f t="shared" si="5"/>
        <v>0</v>
      </c>
      <c r="BG610" s="144">
        <f t="shared" si="6"/>
        <v>0</v>
      </c>
      <c r="BH610" s="144">
        <f t="shared" si="7"/>
        <v>0</v>
      </c>
      <c r="BI610" s="144">
        <f t="shared" si="8"/>
        <v>0</v>
      </c>
      <c r="BJ610" s="17" t="s">
        <v>86</v>
      </c>
      <c r="BK610" s="144">
        <f t="shared" si="9"/>
        <v>0</v>
      </c>
      <c r="BL610" s="17" t="s">
        <v>183</v>
      </c>
      <c r="BM610" s="143" t="s">
        <v>780</v>
      </c>
    </row>
    <row r="611" spans="2:65" s="1" customFormat="1" ht="16.5" customHeight="1">
      <c r="B611" s="32"/>
      <c r="C611" s="176" t="s">
        <v>781</v>
      </c>
      <c r="D611" s="176" t="s">
        <v>304</v>
      </c>
      <c r="E611" s="177" t="s">
        <v>782</v>
      </c>
      <c r="F611" s="178" t="s">
        <v>783</v>
      </c>
      <c r="G611" s="179" t="s">
        <v>355</v>
      </c>
      <c r="H611" s="180">
        <v>10</v>
      </c>
      <c r="I611" s="181"/>
      <c r="J611" s="182">
        <f t="shared" si="0"/>
        <v>0</v>
      </c>
      <c r="K611" s="178" t="s">
        <v>1</v>
      </c>
      <c r="L611" s="183"/>
      <c r="M611" s="184" t="s">
        <v>1</v>
      </c>
      <c r="N611" s="185" t="s">
        <v>43</v>
      </c>
      <c r="P611" s="141">
        <f t="shared" si="1"/>
        <v>0</v>
      </c>
      <c r="Q611" s="141">
        <v>0.06</v>
      </c>
      <c r="R611" s="141">
        <f t="shared" si="2"/>
        <v>0.6</v>
      </c>
      <c r="S611" s="141">
        <v>0</v>
      </c>
      <c r="T611" s="142">
        <f t="shared" si="3"/>
        <v>0</v>
      </c>
      <c r="AR611" s="143" t="s">
        <v>269</v>
      </c>
      <c r="AT611" s="143" t="s">
        <v>304</v>
      </c>
      <c r="AU611" s="143" t="s">
        <v>88</v>
      </c>
      <c r="AY611" s="17" t="s">
        <v>176</v>
      </c>
      <c r="BE611" s="144">
        <f t="shared" si="4"/>
        <v>0</v>
      </c>
      <c r="BF611" s="144">
        <f t="shared" si="5"/>
        <v>0</v>
      </c>
      <c r="BG611" s="144">
        <f t="shared" si="6"/>
        <v>0</v>
      </c>
      <c r="BH611" s="144">
        <f t="shared" si="7"/>
        <v>0</v>
      </c>
      <c r="BI611" s="144">
        <f t="shared" si="8"/>
        <v>0</v>
      </c>
      <c r="BJ611" s="17" t="s">
        <v>86</v>
      </c>
      <c r="BK611" s="144">
        <f t="shared" si="9"/>
        <v>0</v>
      </c>
      <c r="BL611" s="17" t="s">
        <v>183</v>
      </c>
      <c r="BM611" s="143" t="s">
        <v>784</v>
      </c>
    </row>
    <row r="612" spans="2:65" s="1" customFormat="1" ht="24.2" customHeight="1">
      <c r="B612" s="32"/>
      <c r="C612" s="132" t="s">
        <v>785</v>
      </c>
      <c r="D612" s="132" t="s">
        <v>178</v>
      </c>
      <c r="E612" s="133" t="s">
        <v>786</v>
      </c>
      <c r="F612" s="134" t="s">
        <v>787</v>
      </c>
      <c r="G612" s="135" t="s">
        <v>355</v>
      </c>
      <c r="H612" s="136">
        <v>13</v>
      </c>
      <c r="I612" s="137"/>
      <c r="J612" s="138">
        <f t="shared" si="0"/>
        <v>0</v>
      </c>
      <c r="K612" s="134" t="s">
        <v>182</v>
      </c>
      <c r="L612" s="32"/>
      <c r="M612" s="139" t="s">
        <v>1</v>
      </c>
      <c r="N612" s="140" t="s">
        <v>43</v>
      </c>
      <c r="P612" s="141">
        <f t="shared" si="1"/>
        <v>0</v>
      </c>
      <c r="Q612" s="141">
        <v>9.1800000000000007E-3</v>
      </c>
      <c r="R612" s="141">
        <f t="shared" si="2"/>
        <v>0.11934</v>
      </c>
      <c r="S612" s="141">
        <v>0</v>
      </c>
      <c r="T612" s="142">
        <f t="shared" si="3"/>
        <v>0</v>
      </c>
      <c r="AR612" s="143" t="s">
        <v>183</v>
      </c>
      <c r="AT612" s="143" t="s">
        <v>178</v>
      </c>
      <c r="AU612" s="143" t="s">
        <v>88</v>
      </c>
      <c r="AY612" s="17" t="s">
        <v>176</v>
      </c>
      <c r="BE612" s="144">
        <f t="shared" si="4"/>
        <v>0</v>
      </c>
      <c r="BF612" s="144">
        <f t="shared" si="5"/>
        <v>0</v>
      </c>
      <c r="BG612" s="144">
        <f t="shared" si="6"/>
        <v>0</v>
      </c>
      <c r="BH612" s="144">
        <f t="shared" si="7"/>
        <v>0</v>
      </c>
      <c r="BI612" s="144">
        <f t="shared" si="8"/>
        <v>0</v>
      </c>
      <c r="BJ612" s="17" t="s">
        <v>86</v>
      </c>
      <c r="BK612" s="144">
        <f t="shared" si="9"/>
        <v>0</v>
      </c>
      <c r="BL612" s="17" t="s">
        <v>183</v>
      </c>
      <c r="BM612" s="143" t="s">
        <v>788</v>
      </c>
    </row>
    <row r="613" spans="2:65" s="1" customFormat="1" ht="16.5" customHeight="1">
      <c r="B613" s="32"/>
      <c r="C613" s="176" t="s">
        <v>789</v>
      </c>
      <c r="D613" s="176" t="s">
        <v>304</v>
      </c>
      <c r="E613" s="177" t="s">
        <v>790</v>
      </c>
      <c r="F613" s="178" t="s">
        <v>791</v>
      </c>
      <c r="G613" s="179" t="s">
        <v>355</v>
      </c>
      <c r="H613" s="180">
        <v>13</v>
      </c>
      <c r="I613" s="181"/>
      <c r="J613" s="182">
        <f t="shared" si="0"/>
        <v>0</v>
      </c>
      <c r="K613" s="178" t="s">
        <v>1</v>
      </c>
      <c r="L613" s="183"/>
      <c r="M613" s="184" t="s">
        <v>1</v>
      </c>
      <c r="N613" s="185" t="s">
        <v>43</v>
      </c>
      <c r="P613" s="141">
        <f t="shared" si="1"/>
        <v>0</v>
      </c>
      <c r="Q613" s="141">
        <v>7.0999999999999994E-2</v>
      </c>
      <c r="R613" s="141">
        <f t="shared" si="2"/>
        <v>0.92299999999999993</v>
      </c>
      <c r="S613" s="141">
        <v>0</v>
      </c>
      <c r="T613" s="142">
        <f t="shared" si="3"/>
        <v>0</v>
      </c>
      <c r="AR613" s="143" t="s">
        <v>269</v>
      </c>
      <c r="AT613" s="143" t="s">
        <v>304</v>
      </c>
      <c r="AU613" s="143" t="s">
        <v>88</v>
      </c>
      <c r="AY613" s="17" t="s">
        <v>176</v>
      </c>
      <c r="BE613" s="144">
        <f t="shared" si="4"/>
        <v>0</v>
      </c>
      <c r="BF613" s="144">
        <f t="shared" si="5"/>
        <v>0</v>
      </c>
      <c r="BG613" s="144">
        <f t="shared" si="6"/>
        <v>0</v>
      </c>
      <c r="BH613" s="144">
        <f t="shared" si="7"/>
        <v>0</v>
      </c>
      <c r="BI613" s="144">
        <f t="shared" si="8"/>
        <v>0</v>
      </c>
      <c r="BJ613" s="17" t="s">
        <v>86</v>
      </c>
      <c r="BK613" s="144">
        <f t="shared" si="9"/>
        <v>0</v>
      </c>
      <c r="BL613" s="17" t="s">
        <v>183</v>
      </c>
      <c r="BM613" s="143" t="s">
        <v>792</v>
      </c>
    </row>
    <row r="614" spans="2:65" s="1" customFormat="1" ht="24.2" customHeight="1">
      <c r="B614" s="32"/>
      <c r="C614" s="132" t="s">
        <v>793</v>
      </c>
      <c r="D614" s="132" t="s">
        <v>178</v>
      </c>
      <c r="E614" s="133" t="s">
        <v>794</v>
      </c>
      <c r="F614" s="134" t="s">
        <v>795</v>
      </c>
      <c r="G614" s="135" t="s">
        <v>355</v>
      </c>
      <c r="H614" s="136">
        <v>40</v>
      </c>
      <c r="I614" s="137"/>
      <c r="J614" s="138">
        <f t="shared" si="0"/>
        <v>0</v>
      </c>
      <c r="K614" s="134" t="s">
        <v>1</v>
      </c>
      <c r="L614" s="32"/>
      <c r="M614" s="139" t="s">
        <v>1</v>
      </c>
      <c r="N614" s="140" t="s">
        <v>43</v>
      </c>
      <c r="P614" s="141">
        <f t="shared" si="1"/>
        <v>0</v>
      </c>
      <c r="Q614" s="141">
        <v>1.1469999999999999E-2</v>
      </c>
      <c r="R614" s="141">
        <f t="shared" si="2"/>
        <v>0.45879999999999999</v>
      </c>
      <c r="S614" s="141">
        <v>0</v>
      </c>
      <c r="T614" s="142">
        <f t="shared" si="3"/>
        <v>0</v>
      </c>
      <c r="AR614" s="143" t="s">
        <v>183</v>
      </c>
      <c r="AT614" s="143" t="s">
        <v>178</v>
      </c>
      <c r="AU614" s="143" t="s">
        <v>88</v>
      </c>
      <c r="AY614" s="17" t="s">
        <v>176</v>
      </c>
      <c r="BE614" s="144">
        <f t="shared" si="4"/>
        <v>0</v>
      </c>
      <c r="BF614" s="144">
        <f t="shared" si="5"/>
        <v>0</v>
      </c>
      <c r="BG614" s="144">
        <f t="shared" si="6"/>
        <v>0</v>
      </c>
      <c r="BH614" s="144">
        <f t="shared" si="7"/>
        <v>0</v>
      </c>
      <c r="BI614" s="144">
        <f t="shared" si="8"/>
        <v>0</v>
      </c>
      <c r="BJ614" s="17" t="s">
        <v>86</v>
      </c>
      <c r="BK614" s="144">
        <f t="shared" si="9"/>
        <v>0</v>
      </c>
      <c r="BL614" s="17" t="s">
        <v>183</v>
      </c>
      <c r="BM614" s="143" t="s">
        <v>796</v>
      </c>
    </row>
    <row r="615" spans="2:65" s="1" customFormat="1" ht="16.5" customHeight="1">
      <c r="B615" s="32"/>
      <c r="C615" s="176" t="s">
        <v>797</v>
      </c>
      <c r="D615" s="176" t="s">
        <v>304</v>
      </c>
      <c r="E615" s="177" t="s">
        <v>798</v>
      </c>
      <c r="F615" s="178" t="s">
        <v>799</v>
      </c>
      <c r="G615" s="179" t="s">
        <v>355</v>
      </c>
      <c r="H615" s="180">
        <v>34</v>
      </c>
      <c r="I615" s="181"/>
      <c r="J615" s="182">
        <f t="shared" si="0"/>
        <v>0</v>
      </c>
      <c r="K615" s="178" t="s">
        <v>1</v>
      </c>
      <c r="L615" s="183"/>
      <c r="M615" s="184" t="s">
        <v>1</v>
      </c>
      <c r="N615" s="185" t="s">
        <v>43</v>
      </c>
      <c r="P615" s="141">
        <f t="shared" si="1"/>
        <v>0</v>
      </c>
      <c r="Q615" s="141">
        <v>0.10199999999999999</v>
      </c>
      <c r="R615" s="141">
        <f t="shared" si="2"/>
        <v>3.468</v>
      </c>
      <c r="S615" s="141">
        <v>0</v>
      </c>
      <c r="T615" s="142">
        <f t="shared" si="3"/>
        <v>0</v>
      </c>
      <c r="AR615" s="143" t="s">
        <v>269</v>
      </c>
      <c r="AT615" s="143" t="s">
        <v>304</v>
      </c>
      <c r="AU615" s="143" t="s">
        <v>88</v>
      </c>
      <c r="AY615" s="17" t="s">
        <v>176</v>
      </c>
      <c r="BE615" s="144">
        <f t="shared" si="4"/>
        <v>0</v>
      </c>
      <c r="BF615" s="144">
        <f t="shared" si="5"/>
        <v>0</v>
      </c>
      <c r="BG615" s="144">
        <f t="shared" si="6"/>
        <v>0</v>
      </c>
      <c r="BH615" s="144">
        <f t="shared" si="7"/>
        <v>0</v>
      </c>
      <c r="BI615" s="144">
        <f t="shared" si="8"/>
        <v>0</v>
      </c>
      <c r="BJ615" s="17" t="s">
        <v>86</v>
      </c>
      <c r="BK615" s="144">
        <f t="shared" si="9"/>
        <v>0</v>
      </c>
      <c r="BL615" s="17" t="s">
        <v>183</v>
      </c>
      <c r="BM615" s="143" t="s">
        <v>800</v>
      </c>
    </row>
    <row r="616" spans="2:65" s="1" customFormat="1" ht="16.5" customHeight="1">
      <c r="B616" s="32"/>
      <c r="C616" s="176" t="s">
        <v>801</v>
      </c>
      <c r="D616" s="176" t="s">
        <v>304</v>
      </c>
      <c r="E616" s="177" t="s">
        <v>802</v>
      </c>
      <c r="F616" s="178" t="s">
        <v>803</v>
      </c>
      <c r="G616" s="179" t="s">
        <v>355</v>
      </c>
      <c r="H616" s="180">
        <v>4</v>
      </c>
      <c r="I616" s="181"/>
      <c r="J616" s="182">
        <f t="shared" si="0"/>
        <v>0</v>
      </c>
      <c r="K616" s="178" t="s">
        <v>1</v>
      </c>
      <c r="L616" s="183"/>
      <c r="M616" s="184" t="s">
        <v>1</v>
      </c>
      <c r="N616" s="185" t="s">
        <v>43</v>
      </c>
      <c r="P616" s="141">
        <f t="shared" si="1"/>
        <v>0</v>
      </c>
      <c r="Q616" s="141">
        <v>0.14599999999999999</v>
      </c>
      <c r="R616" s="141">
        <f t="shared" si="2"/>
        <v>0.58399999999999996</v>
      </c>
      <c r="S616" s="141">
        <v>0</v>
      </c>
      <c r="T616" s="142">
        <f t="shared" si="3"/>
        <v>0</v>
      </c>
      <c r="AR616" s="143" t="s">
        <v>269</v>
      </c>
      <c r="AT616" s="143" t="s">
        <v>304</v>
      </c>
      <c r="AU616" s="143" t="s">
        <v>88</v>
      </c>
      <c r="AY616" s="17" t="s">
        <v>176</v>
      </c>
      <c r="BE616" s="144">
        <f t="shared" si="4"/>
        <v>0</v>
      </c>
      <c r="BF616" s="144">
        <f t="shared" si="5"/>
        <v>0</v>
      </c>
      <c r="BG616" s="144">
        <f t="shared" si="6"/>
        <v>0</v>
      </c>
      <c r="BH616" s="144">
        <f t="shared" si="7"/>
        <v>0</v>
      </c>
      <c r="BI616" s="144">
        <f t="shared" si="8"/>
        <v>0</v>
      </c>
      <c r="BJ616" s="17" t="s">
        <v>86</v>
      </c>
      <c r="BK616" s="144">
        <f t="shared" si="9"/>
        <v>0</v>
      </c>
      <c r="BL616" s="17" t="s">
        <v>183</v>
      </c>
      <c r="BM616" s="143" t="s">
        <v>804</v>
      </c>
    </row>
    <row r="617" spans="2:65" s="1" customFormat="1" ht="16.5" customHeight="1">
      <c r="B617" s="32"/>
      <c r="C617" s="176" t="s">
        <v>805</v>
      </c>
      <c r="D617" s="176" t="s">
        <v>304</v>
      </c>
      <c r="E617" s="177" t="s">
        <v>806</v>
      </c>
      <c r="F617" s="178" t="s">
        <v>807</v>
      </c>
      <c r="G617" s="179" t="s">
        <v>355</v>
      </c>
      <c r="H617" s="180">
        <v>2</v>
      </c>
      <c r="I617" s="181"/>
      <c r="J617" s="182">
        <f t="shared" si="0"/>
        <v>0</v>
      </c>
      <c r="K617" s="178" t="s">
        <v>1</v>
      </c>
      <c r="L617" s="183"/>
      <c r="M617" s="184" t="s">
        <v>1</v>
      </c>
      <c r="N617" s="185" t="s">
        <v>43</v>
      </c>
      <c r="P617" s="141">
        <f t="shared" si="1"/>
        <v>0</v>
      </c>
      <c r="Q617" s="141">
        <v>0.188</v>
      </c>
      <c r="R617" s="141">
        <f t="shared" si="2"/>
        <v>0.376</v>
      </c>
      <c r="S617" s="141">
        <v>0</v>
      </c>
      <c r="T617" s="142">
        <f t="shared" si="3"/>
        <v>0</v>
      </c>
      <c r="AR617" s="143" t="s">
        <v>269</v>
      </c>
      <c r="AT617" s="143" t="s">
        <v>304</v>
      </c>
      <c r="AU617" s="143" t="s">
        <v>88</v>
      </c>
      <c r="AY617" s="17" t="s">
        <v>176</v>
      </c>
      <c r="BE617" s="144">
        <f t="shared" si="4"/>
        <v>0</v>
      </c>
      <c r="BF617" s="144">
        <f t="shared" si="5"/>
        <v>0</v>
      </c>
      <c r="BG617" s="144">
        <f t="shared" si="6"/>
        <v>0</v>
      </c>
      <c r="BH617" s="144">
        <f t="shared" si="7"/>
        <v>0</v>
      </c>
      <c r="BI617" s="144">
        <f t="shared" si="8"/>
        <v>0</v>
      </c>
      <c r="BJ617" s="17" t="s">
        <v>86</v>
      </c>
      <c r="BK617" s="144">
        <f t="shared" si="9"/>
        <v>0</v>
      </c>
      <c r="BL617" s="17" t="s">
        <v>183</v>
      </c>
      <c r="BM617" s="143" t="s">
        <v>808</v>
      </c>
    </row>
    <row r="618" spans="2:65" s="1" customFormat="1" ht="16.5" customHeight="1">
      <c r="B618" s="32"/>
      <c r="C618" s="132" t="s">
        <v>809</v>
      </c>
      <c r="D618" s="132" t="s">
        <v>178</v>
      </c>
      <c r="E618" s="133" t="s">
        <v>810</v>
      </c>
      <c r="F618" s="134" t="s">
        <v>811</v>
      </c>
      <c r="G618" s="135" t="s">
        <v>812</v>
      </c>
      <c r="H618" s="136">
        <v>350</v>
      </c>
      <c r="I618" s="137"/>
      <c r="J618" s="138">
        <f t="shared" si="0"/>
        <v>0</v>
      </c>
      <c r="K618" s="134" t="s">
        <v>342</v>
      </c>
      <c r="L618" s="32"/>
      <c r="M618" s="139" t="s">
        <v>1</v>
      </c>
      <c r="N618" s="140" t="s">
        <v>43</v>
      </c>
      <c r="P618" s="141">
        <f t="shared" si="1"/>
        <v>0</v>
      </c>
      <c r="Q618" s="141">
        <v>1.7940000000000001E-2</v>
      </c>
      <c r="R618" s="141">
        <f t="shared" si="2"/>
        <v>6.2790000000000008</v>
      </c>
      <c r="S618" s="141">
        <v>0</v>
      </c>
      <c r="T618" s="142">
        <f t="shared" si="3"/>
        <v>0</v>
      </c>
      <c r="AR618" s="143" t="s">
        <v>183</v>
      </c>
      <c r="AT618" s="143" t="s">
        <v>178</v>
      </c>
      <c r="AU618" s="143" t="s">
        <v>88</v>
      </c>
      <c r="AY618" s="17" t="s">
        <v>176</v>
      </c>
      <c r="BE618" s="144">
        <f t="shared" si="4"/>
        <v>0</v>
      </c>
      <c r="BF618" s="144">
        <f t="shared" si="5"/>
        <v>0</v>
      </c>
      <c r="BG618" s="144">
        <f t="shared" si="6"/>
        <v>0</v>
      </c>
      <c r="BH618" s="144">
        <f t="shared" si="7"/>
        <v>0</v>
      </c>
      <c r="BI618" s="144">
        <f t="shared" si="8"/>
        <v>0</v>
      </c>
      <c r="BJ618" s="17" t="s">
        <v>86</v>
      </c>
      <c r="BK618" s="144">
        <f t="shared" si="9"/>
        <v>0</v>
      </c>
      <c r="BL618" s="17" t="s">
        <v>183</v>
      </c>
      <c r="BM618" s="143" t="s">
        <v>813</v>
      </c>
    </row>
    <row r="619" spans="2:65" s="12" customFormat="1" ht="11.25">
      <c r="B619" s="145"/>
      <c r="D619" s="146" t="s">
        <v>185</v>
      </c>
      <c r="E619" s="147" t="s">
        <v>1</v>
      </c>
      <c r="F619" s="148" t="s">
        <v>814</v>
      </c>
      <c r="H619" s="149">
        <v>350</v>
      </c>
      <c r="I619" s="150"/>
      <c r="L619" s="145"/>
      <c r="M619" s="151"/>
      <c r="T619" s="152"/>
      <c r="AT619" s="147" t="s">
        <v>185</v>
      </c>
      <c r="AU619" s="147" t="s">
        <v>88</v>
      </c>
      <c r="AV619" s="12" t="s">
        <v>88</v>
      </c>
      <c r="AW619" s="12" t="s">
        <v>33</v>
      </c>
      <c r="AX619" s="12" t="s">
        <v>86</v>
      </c>
      <c r="AY619" s="147" t="s">
        <v>176</v>
      </c>
    </row>
    <row r="620" spans="2:65" s="1" customFormat="1" ht="24.2" customHeight="1">
      <c r="B620" s="32"/>
      <c r="C620" s="132" t="s">
        <v>815</v>
      </c>
      <c r="D620" s="132" t="s">
        <v>178</v>
      </c>
      <c r="E620" s="133" t="s">
        <v>816</v>
      </c>
      <c r="F620" s="134" t="s">
        <v>817</v>
      </c>
      <c r="G620" s="135" t="s">
        <v>200</v>
      </c>
      <c r="H620" s="136">
        <v>288.74299999999999</v>
      </c>
      <c r="I620" s="137"/>
      <c r="J620" s="138">
        <f>ROUND(I620*H620,2)</f>
        <v>0</v>
      </c>
      <c r="K620" s="134" t="s">
        <v>207</v>
      </c>
      <c r="L620" s="32"/>
      <c r="M620" s="139" t="s">
        <v>1</v>
      </c>
      <c r="N620" s="140" t="s">
        <v>43</v>
      </c>
      <c r="P620" s="141">
        <f>O620*H620</f>
        <v>0</v>
      </c>
      <c r="Q620" s="141">
        <v>2.5018699999999998</v>
      </c>
      <c r="R620" s="141">
        <f>Q620*H620</f>
        <v>722.39744940999992</v>
      </c>
      <c r="S620" s="141">
        <v>0</v>
      </c>
      <c r="T620" s="142">
        <f>S620*H620</f>
        <v>0</v>
      </c>
      <c r="AR620" s="143" t="s">
        <v>183</v>
      </c>
      <c r="AT620" s="143" t="s">
        <v>178</v>
      </c>
      <c r="AU620" s="143" t="s">
        <v>88</v>
      </c>
      <c r="AY620" s="17" t="s">
        <v>176</v>
      </c>
      <c r="BE620" s="144">
        <f>IF(N620="základní",J620,0)</f>
        <v>0</v>
      </c>
      <c r="BF620" s="144">
        <f>IF(N620="snížená",J620,0)</f>
        <v>0</v>
      </c>
      <c r="BG620" s="144">
        <f>IF(N620="zákl. přenesená",J620,0)</f>
        <v>0</v>
      </c>
      <c r="BH620" s="144">
        <f>IF(N620="sníž. přenesená",J620,0)</f>
        <v>0</v>
      </c>
      <c r="BI620" s="144">
        <f>IF(N620="nulová",J620,0)</f>
        <v>0</v>
      </c>
      <c r="BJ620" s="17" t="s">
        <v>86</v>
      </c>
      <c r="BK620" s="144">
        <f>ROUND(I620*H620,2)</f>
        <v>0</v>
      </c>
      <c r="BL620" s="17" t="s">
        <v>183</v>
      </c>
      <c r="BM620" s="143" t="s">
        <v>818</v>
      </c>
    </row>
    <row r="621" spans="2:65" s="14" customFormat="1" ht="11.25">
      <c r="B621" s="160"/>
      <c r="D621" s="146" t="s">
        <v>185</v>
      </c>
      <c r="E621" s="161" t="s">
        <v>1</v>
      </c>
      <c r="F621" s="162" t="s">
        <v>562</v>
      </c>
      <c r="H621" s="161" t="s">
        <v>1</v>
      </c>
      <c r="I621" s="163"/>
      <c r="L621" s="160"/>
      <c r="M621" s="164"/>
      <c r="T621" s="165"/>
      <c r="AT621" s="161" t="s">
        <v>185</v>
      </c>
      <c r="AU621" s="161" t="s">
        <v>88</v>
      </c>
      <c r="AV621" s="14" t="s">
        <v>86</v>
      </c>
      <c r="AW621" s="14" t="s">
        <v>33</v>
      </c>
      <c r="AX621" s="14" t="s">
        <v>78</v>
      </c>
      <c r="AY621" s="161" t="s">
        <v>176</v>
      </c>
    </row>
    <row r="622" spans="2:65" s="14" customFormat="1" ht="11.25">
      <c r="B622" s="160"/>
      <c r="D622" s="146" t="s">
        <v>185</v>
      </c>
      <c r="E622" s="161" t="s">
        <v>1</v>
      </c>
      <c r="F622" s="162" t="s">
        <v>819</v>
      </c>
      <c r="H622" s="161" t="s">
        <v>1</v>
      </c>
      <c r="I622" s="163"/>
      <c r="L622" s="160"/>
      <c r="M622" s="164"/>
      <c r="T622" s="165"/>
      <c r="AT622" s="161" t="s">
        <v>185</v>
      </c>
      <c r="AU622" s="161" t="s">
        <v>88</v>
      </c>
      <c r="AV622" s="14" t="s">
        <v>86</v>
      </c>
      <c r="AW622" s="14" t="s">
        <v>33</v>
      </c>
      <c r="AX622" s="14" t="s">
        <v>78</v>
      </c>
      <c r="AY622" s="161" t="s">
        <v>176</v>
      </c>
    </row>
    <row r="623" spans="2:65" s="12" customFormat="1" ht="11.25">
      <c r="B623" s="145"/>
      <c r="D623" s="146" t="s">
        <v>185</v>
      </c>
      <c r="E623" s="147" t="s">
        <v>1</v>
      </c>
      <c r="F623" s="148" t="s">
        <v>820</v>
      </c>
      <c r="H623" s="149">
        <v>66.233000000000004</v>
      </c>
      <c r="I623" s="150"/>
      <c r="L623" s="145"/>
      <c r="M623" s="151"/>
      <c r="T623" s="152"/>
      <c r="AT623" s="147" t="s">
        <v>185</v>
      </c>
      <c r="AU623" s="147" t="s">
        <v>88</v>
      </c>
      <c r="AV623" s="12" t="s">
        <v>88</v>
      </c>
      <c r="AW623" s="12" t="s">
        <v>33</v>
      </c>
      <c r="AX623" s="12" t="s">
        <v>78</v>
      </c>
      <c r="AY623" s="147" t="s">
        <v>176</v>
      </c>
    </row>
    <row r="624" spans="2:65" s="14" customFormat="1" ht="11.25">
      <c r="B624" s="160"/>
      <c r="D624" s="146" t="s">
        <v>185</v>
      </c>
      <c r="E624" s="161" t="s">
        <v>1</v>
      </c>
      <c r="F624" s="162" t="s">
        <v>736</v>
      </c>
      <c r="H624" s="161" t="s">
        <v>1</v>
      </c>
      <c r="I624" s="163"/>
      <c r="L624" s="160"/>
      <c r="M624" s="164"/>
      <c r="T624" s="165"/>
      <c r="AT624" s="161" t="s">
        <v>185</v>
      </c>
      <c r="AU624" s="161" t="s">
        <v>88</v>
      </c>
      <c r="AV624" s="14" t="s">
        <v>86</v>
      </c>
      <c r="AW624" s="14" t="s">
        <v>33</v>
      </c>
      <c r="AX624" s="14" t="s">
        <v>78</v>
      </c>
      <c r="AY624" s="161" t="s">
        <v>176</v>
      </c>
    </row>
    <row r="625" spans="2:65" s="12" customFormat="1" ht="11.25">
      <c r="B625" s="145"/>
      <c r="D625" s="146" t="s">
        <v>185</v>
      </c>
      <c r="E625" s="147" t="s">
        <v>1</v>
      </c>
      <c r="F625" s="148" t="s">
        <v>821</v>
      </c>
      <c r="H625" s="149">
        <v>64.087999999999994</v>
      </c>
      <c r="I625" s="150"/>
      <c r="L625" s="145"/>
      <c r="M625" s="151"/>
      <c r="T625" s="152"/>
      <c r="AT625" s="147" t="s">
        <v>185</v>
      </c>
      <c r="AU625" s="147" t="s">
        <v>88</v>
      </c>
      <c r="AV625" s="12" t="s">
        <v>88</v>
      </c>
      <c r="AW625" s="12" t="s">
        <v>33</v>
      </c>
      <c r="AX625" s="12" t="s">
        <v>78</v>
      </c>
      <c r="AY625" s="147" t="s">
        <v>176</v>
      </c>
    </row>
    <row r="626" spans="2:65" s="14" customFormat="1" ht="11.25">
      <c r="B626" s="160"/>
      <c r="D626" s="146" t="s">
        <v>185</v>
      </c>
      <c r="E626" s="161" t="s">
        <v>1</v>
      </c>
      <c r="F626" s="162" t="s">
        <v>738</v>
      </c>
      <c r="H626" s="161" t="s">
        <v>1</v>
      </c>
      <c r="I626" s="163"/>
      <c r="L626" s="160"/>
      <c r="M626" s="164"/>
      <c r="T626" s="165"/>
      <c r="AT626" s="161" t="s">
        <v>185</v>
      </c>
      <c r="AU626" s="161" t="s">
        <v>88</v>
      </c>
      <c r="AV626" s="14" t="s">
        <v>86</v>
      </c>
      <c r="AW626" s="14" t="s">
        <v>33</v>
      </c>
      <c r="AX626" s="14" t="s">
        <v>78</v>
      </c>
      <c r="AY626" s="161" t="s">
        <v>176</v>
      </c>
    </row>
    <row r="627" spans="2:65" s="12" customFormat="1" ht="11.25">
      <c r="B627" s="145"/>
      <c r="D627" s="146" t="s">
        <v>185</v>
      </c>
      <c r="E627" s="147" t="s">
        <v>1</v>
      </c>
      <c r="F627" s="148" t="s">
        <v>822</v>
      </c>
      <c r="H627" s="149">
        <v>64.994</v>
      </c>
      <c r="I627" s="150"/>
      <c r="L627" s="145"/>
      <c r="M627" s="151"/>
      <c r="T627" s="152"/>
      <c r="AT627" s="147" t="s">
        <v>185</v>
      </c>
      <c r="AU627" s="147" t="s">
        <v>88</v>
      </c>
      <c r="AV627" s="12" t="s">
        <v>88</v>
      </c>
      <c r="AW627" s="12" t="s">
        <v>33</v>
      </c>
      <c r="AX627" s="12" t="s">
        <v>78</v>
      </c>
      <c r="AY627" s="147" t="s">
        <v>176</v>
      </c>
    </row>
    <row r="628" spans="2:65" s="14" customFormat="1" ht="11.25">
      <c r="B628" s="160"/>
      <c r="D628" s="146" t="s">
        <v>185</v>
      </c>
      <c r="E628" s="161" t="s">
        <v>1</v>
      </c>
      <c r="F628" s="162" t="s">
        <v>740</v>
      </c>
      <c r="H628" s="161" t="s">
        <v>1</v>
      </c>
      <c r="I628" s="163"/>
      <c r="L628" s="160"/>
      <c r="M628" s="164"/>
      <c r="T628" s="165"/>
      <c r="AT628" s="161" t="s">
        <v>185</v>
      </c>
      <c r="AU628" s="161" t="s">
        <v>88</v>
      </c>
      <c r="AV628" s="14" t="s">
        <v>86</v>
      </c>
      <c r="AW628" s="14" t="s">
        <v>33</v>
      </c>
      <c r="AX628" s="14" t="s">
        <v>78</v>
      </c>
      <c r="AY628" s="161" t="s">
        <v>176</v>
      </c>
    </row>
    <row r="629" spans="2:65" s="12" customFormat="1" ht="11.25">
      <c r="B629" s="145"/>
      <c r="D629" s="146" t="s">
        <v>185</v>
      </c>
      <c r="E629" s="147" t="s">
        <v>1</v>
      </c>
      <c r="F629" s="148" t="s">
        <v>823</v>
      </c>
      <c r="H629" s="149">
        <v>62.954000000000001</v>
      </c>
      <c r="I629" s="150"/>
      <c r="L629" s="145"/>
      <c r="M629" s="151"/>
      <c r="T629" s="152"/>
      <c r="AT629" s="147" t="s">
        <v>185</v>
      </c>
      <c r="AU629" s="147" t="s">
        <v>88</v>
      </c>
      <c r="AV629" s="12" t="s">
        <v>88</v>
      </c>
      <c r="AW629" s="12" t="s">
        <v>33</v>
      </c>
      <c r="AX629" s="12" t="s">
        <v>78</v>
      </c>
      <c r="AY629" s="147" t="s">
        <v>176</v>
      </c>
    </row>
    <row r="630" spans="2:65" s="14" customFormat="1" ht="11.25">
      <c r="B630" s="160"/>
      <c r="D630" s="146" t="s">
        <v>185</v>
      </c>
      <c r="E630" s="161" t="s">
        <v>1</v>
      </c>
      <c r="F630" s="162" t="s">
        <v>742</v>
      </c>
      <c r="H630" s="161" t="s">
        <v>1</v>
      </c>
      <c r="I630" s="163"/>
      <c r="L630" s="160"/>
      <c r="M630" s="164"/>
      <c r="T630" s="165"/>
      <c r="AT630" s="161" t="s">
        <v>185</v>
      </c>
      <c r="AU630" s="161" t="s">
        <v>88</v>
      </c>
      <c r="AV630" s="14" t="s">
        <v>86</v>
      </c>
      <c r="AW630" s="14" t="s">
        <v>33</v>
      </c>
      <c r="AX630" s="14" t="s">
        <v>78</v>
      </c>
      <c r="AY630" s="161" t="s">
        <v>176</v>
      </c>
    </row>
    <row r="631" spans="2:65" s="12" customFormat="1" ht="11.25">
      <c r="B631" s="145"/>
      <c r="D631" s="146" t="s">
        <v>185</v>
      </c>
      <c r="E631" s="147" t="s">
        <v>1</v>
      </c>
      <c r="F631" s="148" t="s">
        <v>824</v>
      </c>
      <c r="H631" s="149">
        <v>30.474</v>
      </c>
      <c r="I631" s="150"/>
      <c r="L631" s="145"/>
      <c r="M631" s="151"/>
      <c r="T631" s="152"/>
      <c r="AT631" s="147" t="s">
        <v>185</v>
      </c>
      <c r="AU631" s="147" t="s">
        <v>88</v>
      </c>
      <c r="AV631" s="12" t="s">
        <v>88</v>
      </c>
      <c r="AW631" s="12" t="s">
        <v>33</v>
      </c>
      <c r="AX631" s="12" t="s">
        <v>78</v>
      </c>
      <c r="AY631" s="147" t="s">
        <v>176</v>
      </c>
    </row>
    <row r="632" spans="2:65" s="13" customFormat="1" ht="11.25">
      <c r="B632" s="153"/>
      <c r="D632" s="146" t="s">
        <v>185</v>
      </c>
      <c r="E632" s="154" t="s">
        <v>1</v>
      </c>
      <c r="F632" s="155" t="s">
        <v>187</v>
      </c>
      <c r="H632" s="156">
        <v>288.74299999999999</v>
      </c>
      <c r="I632" s="157"/>
      <c r="L632" s="153"/>
      <c r="M632" s="158"/>
      <c r="T632" s="159"/>
      <c r="AT632" s="154" t="s">
        <v>185</v>
      </c>
      <c r="AU632" s="154" t="s">
        <v>88</v>
      </c>
      <c r="AV632" s="13" t="s">
        <v>183</v>
      </c>
      <c r="AW632" s="13" t="s">
        <v>33</v>
      </c>
      <c r="AX632" s="13" t="s">
        <v>86</v>
      </c>
      <c r="AY632" s="154" t="s">
        <v>176</v>
      </c>
    </row>
    <row r="633" spans="2:65" s="1" customFormat="1" ht="24.2" customHeight="1">
      <c r="B633" s="32"/>
      <c r="C633" s="132" t="s">
        <v>825</v>
      </c>
      <c r="D633" s="132" t="s">
        <v>178</v>
      </c>
      <c r="E633" s="133" t="s">
        <v>826</v>
      </c>
      <c r="F633" s="134" t="s">
        <v>827</v>
      </c>
      <c r="G633" s="135" t="s">
        <v>181</v>
      </c>
      <c r="H633" s="136">
        <v>1776</v>
      </c>
      <c r="I633" s="137"/>
      <c r="J633" s="138">
        <f>ROUND(I633*H633,2)</f>
        <v>0</v>
      </c>
      <c r="K633" s="134" t="s">
        <v>207</v>
      </c>
      <c r="L633" s="32"/>
      <c r="M633" s="139" t="s">
        <v>1</v>
      </c>
      <c r="N633" s="140" t="s">
        <v>43</v>
      </c>
      <c r="P633" s="141">
        <f>O633*H633</f>
        <v>0</v>
      </c>
      <c r="Q633" s="141">
        <v>2.4399999999999999E-3</v>
      </c>
      <c r="R633" s="141">
        <f>Q633*H633</f>
        <v>4.3334399999999995</v>
      </c>
      <c r="S633" s="141">
        <v>0</v>
      </c>
      <c r="T633" s="142">
        <f>S633*H633</f>
        <v>0</v>
      </c>
      <c r="AR633" s="143" t="s">
        <v>183</v>
      </c>
      <c r="AT633" s="143" t="s">
        <v>178</v>
      </c>
      <c r="AU633" s="143" t="s">
        <v>88</v>
      </c>
      <c r="AY633" s="17" t="s">
        <v>176</v>
      </c>
      <c r="BE633" s="144">
        <f>IF(N633="základní",J633,0)</f>
        <v>0</v>
      </c>
      <c r="BF633" s="144">
        <f>IF(N633="snížená",J633,0)</f>
        <v>0</v>
      </c>
      <c r="BG633" s="144">
        <f>IF(N633="zákl. přenesená",J633,0)</f>
        <v>0</v>
      </c>
      <c r="BH633" s="144">
        <f>IF(N633="sníž. přenesená",J633,0)</f>
        <v>0</v>
      </c>
      <c r="BI633" s="144">
        <f>IF(N633="nulová",J633,0)</f>
        <v>0</v>
      </c>
      <c r="BJ633" s="17" t="s">
        <v>86</v>
      </c>
      <c r="BK633" s="144">
        <f>ROUND(I633*H633,2)</f>
        <v>0</v>
      </c>
      <c r="BL633" s="17" t="s">
        <v>183</v>
      </c>
      <c r="BM633" s="143" t="s">
        <v>828</v>
      </c>
    </row>
    <row r="634" spans="2:65" s="12" customFormat="1" ht="11.25">
      <c r="B634" s="145"/>
      <c r="D634" s="146" t="s">
        <v>185</v>
      </c>
      <c r="E634" s="147" t="s">
        <v>1</v>
      </c>
      <c r="F634" s="148" t="s">
        <v>829</v>
      </c>
      <c r="H634" s="149">
        <v>1776</v>
      </c>
      <c r="I634" s="150"/>
      <c r="L634" s="145"/>
      <c r="M634" s="151"/>
      <c r="T634" s="152"/>
      <c r="AT634" s="147" t="s">
        <v>185</v>
      </c>
      <c r="AU634" s="147" t="s">
        <v>88</v>
      </c>
      <c r="AV634" s="12" t="s">
        <v>88</v>
      </c>
      <c r="AW634" s="12" t="s">
        <v>33</v>
      </c>
      <c r="AX634" s="12" t="s">
        <v>86</v>
      </c>
      <c r="AY634" s="147" t="s">
        <v>176</v>
      </c>
    </row>
    <row r="635" spans="2:65" s="1" customFormat="1" ht="24.2" customHeight="1">
      <c r="B635" s="32"/>
      <c r="C635" s="132" t="s">
        <v>830</v>
      </c>
      <c r="D635" s="132" t="s">
        <v>178</v>
      </c>
      <c r="E635" s="133" t="s">
        <v>831</v>
      </c>
      <c r="F635" s="134" t="s">
        <v>832</v>
      </c>
      <c r="G635" s="135" t="s">
        <v>181</v>
      </c>
      <c r="H635" s="136">
        <v>1776</v>
      </c>
      <c r="I635" s="137"/>
      <c r="J635" s="138">
        <f>ROUND(I635*H635,2)</f>
        <v>0</v>
      </c>
      <c r="K635" s="134" t="s">
        <v>207</v>
      </c>
      <c r="L635" s="32"/>
      <c r="M635" s="139" t="s">
        <v>1</v>
      </c>
      <c r="N635" s="140" t="s">
        <v>43</v>
      </c>
      <c r="P635" s="141">
        <f>O635*H635</f>
        <v>0</v>
      </c>
      <c r="Q635" s="141">
        <v>0</v>
      </c>
      <c r="R635" s="141">
        <f>Q635*H635</f>
        <v>0</v>
      </c>
      <c r="S635" s="141">
        <v>0</v>
      </c>
      <c r="T635" s="142">
        <f>S635*H635</f>
        <v>0</v>
      </c>
      <c r="AR635" s="143" t="s">
        <v>183</v>
      </c>
      <c r="AT635" s="143" t="s">
        <v>178</v>
      </c>
      <c r="AU635" s="143" t="s">
        <v>88</v>
      </c>
      <c r="AY635" s="17" t="s">
        <v>176</v>
      </c>
      <c r="BE635" s="144">
        <f>IF(N635="základní",J635,0)</f>
        <v>0</v>
      </c>
      <c r="BF635" s="144">
        <f>IF(N635="snížená",J635,0)</f>
        <v>0</v>
      </c>
      <c r="BG635" s="144">
        <f>IF(N635="zákl. přenesená",J635,0)</f>
        <v>0</v>
      </c>
      <c r="BH635" s="144">
        <f>IF(N635="sníž. přenesená",J635,0)</f>
        <v>0</v>
      </c>
      <c r="BI635" s="144">
        <f>IF(N635="nulová",J635,0)</f>
        <v>0</v>
      </c>
      <c r="BJ635" s="17" t="s">
        <v>86</v>
      </c>
      <c r="BK635" s="144">
        <f>ROUND(I635*H635,2)</f>
        <v>0</v>
      </c>
      <c r="BL635" s="17" t="s">
        <v>183</v>
      </c>
      <c r="BM635" s="143" t="s">
        <v>833</v>
      </c>
    </row>
    <row r="636" spans="2:65" s="1" customFormat="1" ht="24.2" customHeight="1">
      <c r="B636" s="32"/>
      <c r="C636" s="132" t="s">
        <v>834</v>
      </c>
      <c r="D636" s="132" t="s">
        <v>178</v>
      </c>
      <c r="E636" s="133" t="s">
        <v>835</v>
      </c>
      <c r="F636" s="134" t="s">
        <v>836</v>
      </c>
      <c r="G636" s="135" t="s">
        <v>181</v>
      </c>
      <c r="H636" s="136">
        <v>1776</v>
      </c>
      <c r="I636" s="137"/>
      <c r="J636" s="138">
        <f>ROUND(I636*H636,2)</f>
        <v>0</v>
      </c>
      <c r="K636" s="134" t="s">
        <v>207</v>
      </c>
      <c r="L636" s="32"/>
      <c r="M636" s="139" t="s">
        <v>1</v>
      </c>
      <c r="N636" s="140" t="s">
        <v>43</v>
      </c>
      <c r="P636" s="141">
        <f>O636*H636</f>
        <v>0</v>
      </c>
      <c r="Q636" s="141">
        <v>2.7000000000000001E-3</v>
      </c>
      <c r="R636" s="141">
        <f>Q636*H636</f>
        <v>4.7952000000000004</v>
      </c>
      <c r="S636" s="141">
        <v>0</v>
      </c>
      <c r="T636" s="142">
        <f>S636*H636</f>
        <v>0</v>
      </c>
      <c r="AR636" s="143" t="s">
        <v>183</v>
      </c>
      <c r="AT636" s="143" t="s">
        <v>178</v>
      </c>
      <c r="AU636" s="143" t="s">
        <v>88</v>
      </c>
      <c r="AY636" s="17" t="s">
        <v>176</v>
      </c>
      <c r="BE636" s="144">
        <f>IF(N636="základní",J636,0)</f>
        <v>0</v>
      </c>
      <c r="BF636" s="144">
        <f>IF(N636="snížená",J636,0)</f>
        <v>0</v>
      </c>
      <c r="BG636" s="144">
        <f>IF(N636="zákl. přenesená",J636,0)</f>
        <v>0</v>
      </c>
      <c r="BH636" s="144">
        <f>IF(N636="sníž. přenesená",J636,0)</f>
        <v>0</v>
      </c>
      <c r="BI636" s="144">
        <f>IF(N636="nulová",J636,0)</f>
        <v>0</v>
      </c>
      <c r="BJ636" s="17" t="s">
        <v>86</v>
      </c>
      <c r="BK636" s="144">
        <f>ROUND(I636*H636,2)</f>
        <v>0</v>
      </c>
      <c r="BL636" s="17" t="s">
        <v>183</v>
      </c>
      <c r="BM636" s="143" t="s">
        <v>837</v>
      </c>
    </row>
    <row r="637" spans="2:65" s="1" customFormat="1" ht="21.75" customHeight="1">
      <c r="B637" s="32"/>
      <c r="C637" s="132" t="s">
        <v>838</v>
      </c>
      <c r="D637" s="132" t="s">
        <v>178</v>
      </c>
      <c r="E637" s="133" t="s">
        <v>839</v>
      </c>
      <c r="F637" s="134" t="s">
        <v>840</v>
      </c>
      <c r="G637" s="135" t="s">
        <v>307</v>
      </c>
      <c r="H637" s="136">
        <v>88.932339999999996</v>
      </c>
      <c r="I637" s="137"/>
      <c r="J637" s="138">
        <f>ROUND(I637*H637,2)</f>
        <v>0</v>
      </c>
      <c r="K637" s="134" t="s">
        <v>207</v>
      </c>
      <c r="L637" s="32"/>
      <c r="M637" s="139" t="s">
        <v>1</v>
      </c>
      <c r="N637" s="140" t="s">
        <v>43</v>
      </c>
      <c r="P637" s="141">
        <f>O637*H637</f>
        <v>0</v>
      </c>
      <c r="Q637" s="141">
        <v>1.05237</v>
      </c>
      <c r="R637" s="141">
        <f>Q637*H637</f>
        <v>93.589726645799999</v>
      </c>
      <c r="S637" s="141">
        <v>0</v>
      </c>
      <c r="T637" s="142">
        <f>S637*H637</f>
        <v>0</v>
      </c>
      <c r="AR637" s="143" t="s">
        <v>183</v>
      </c>
      <c r="AT637" s="143" t="s">
        <v>178</v>
      </c>
      <c r="AU637" s="143" t="s">
        <v>88</v>
      </c>
      <c r="AY637" s="17" t="s">
        <v>176</v>
      </c>
      <c r="BE637" s="144">
        <f>IF(N637="základní",J637,0)</f>
        <v>0</v>
      </c>
      <c r="BF637" s="144">
        <f>IF(N637="snížená",J637,0)</f>
        <v>0</v>
      </c>
      <c r="BG637" s="144">
        <f>IF(N637="zákl. přenesená",J637,0)</f>
        <v>0</v>
      </c>
      <c r="BH637" s="144">
        <f>IF(N637="sníž. přenesená",J637,0)</f>
        <v>0</v>
      </c>
      <c r="BI637" s="144">
        <f>IF(N637="nulová",J637,0)</f>
        <v>0</v>
      </c>
      <c r="BJ637" s="17" t="s">
        <v>86</v>
      </c>
      <c r="BK637" s="144">
        <f>ROUND(I637*H637,2)</f>
        <v>0</v>
      </c>
      <c r="BL637" s="17" t="s">
        <v>183</v>
      </c>
      <c r="BM637" s="143" t="s">
        <v>841</v>
      </c>
    </row>
    <row r="638" spans="2:65" s="12" customFormat="1" ht="11.25">
      <c r="B638" s="145"/>
      <c r="D638" s="146" t="s">
        <v>185</v>
      </c>
      <c r="E638" s="147" t="s">
        <v>1</v>
      </c>
      <c r="F638" s="148" t="s">
        <v>842</v>
      </c>
      <c r="H638" s="149">
        <v>80.848039999999997</v>
      </c>
      <c r="I638" s="150"/>
      <c r="L638" s="145"/>
      <c r="M638" s="151"/>
      <c r="T638" s="152"/>
      <c r="AT638" s="147" t="s">
        <v>185</v>
      </c>
      <c r="AU638" s="147" t="s">
        <v>88</v>
      </c>
      <c r="AV638" s="12" t="s">
        <v>88</v>
      </c>
      <c r="AW638" s="12" t="s">
        <v>33</v>
      </c>
      <c r="AX638" s="12" t="s">
        <v>78</v>
      </c>
      <c r="AY638" s="147" t="s">
        <v>176</v>
      </c>
    </row>
    <row r="639" spans="2:65" s="12" customFormat="1" ht="22.5">
      <c r="B639" s="145"/>
      <c r="D639" s="146" t="s">
        <v>185</v>
      </c>
      <c r="E639" s="147" t="s">
        <v>1</v>
      </c>
      <c r="F639" s="148" t="s">
        <v>843</v>
      </c>
      <c r="H639" s="149">
        <v>8.0843000000000007</v>
      </c>
      <c r="I639" s="150"/>
      <c r="L639" s="145"/>
      <c r="M639" s="151"/>
      <c r="T639" s="152"/>
      <c r="AT639" s="147" t="s">
        <v>185</v>
      </c>
      <c r="AU639" s="147" t="s">
        <v>88</v>
      </c>
      <c r="AV639" s="12" t="s">
        <v>88</v>
      </c>
      <c r="AW639" s="12" t="s">
        <v>33</v>
      </c>
      <c r="AX639" s="12" t="s">
        <v>78</v>
      </c>
      <c r="AY639" s="147" t="s">
        <v>176</v>
      </c>
    </row>
    <row r="640" spans="2:65" s="13" customFormat="1" ht="11.25">
      <c r="B640" s="153"/>
      <c r="D640" s="146" t="s">
        <v>185</v>
      </c>
      <c r="E640" s="154" t="s">
        <v>1</v>
      </c>
      <c r="F640" s="155" t="s">
        <v>187</v>
      </c>
      <c r="H640" s="156">
        <v>88.932339999999996</v>
      </c>
      <c r="I640" s="157"/>
      <c r="L640" s="153"/>
      <c r="M640" s="158"/>
      <c r="T640" s="159"/>
      <c r="AT640" s="154" t="s">
        <v>185</v>
      </c>
      <c r="AU640" s="154" t="s">
        <v>88</v>
      </c>
      <c r="AV640" s="13" t="s">
        <v>183</v>
      </c>
      <c r="AW640" s="13" t="s">
        <v>33</v>
      </c>
      <c r="AX640" s="13" t="s">
        <v>86</v>
      </c>
      <c r="AY640" s="154" t="s">
        <v>176</v>
      </c>
    </row>
    <row r="641" spans="2:65" s="1" customFormat="1" ht="24.2" customHeight="1">
      <c r="B641" s="32"/>
      <c r="C641" s="132" t="s">
        <v>844</v>
      </c>
      <c r="D641" s="132" t="s">
        <v>178</v>
      </c>
      <c r="E641" s="133" t="s">
        <v>845</v>
      </c>
      <c r="F641" s="134" t="s">
        <v>846</v>
      </c>
      <c r="G641" s="135" t="s">
        <v>181</v>
      </c>
      <c r="H641" s="136">
        <v>176</v>
      </c>
      <c r="I641" s="137"/>
      <c r="J641" s="138">
        <f>ROUND(I641*H641,2)</f>
        <v>0</v>
      </c>
      <c r="K641" s="134" t="s">
        <v>207</v>
      </c>
      <c r="L641" s="32"/>
      <c r="M641" s="139" t="s">
        <v>1</v>
      </c>
      <c r="N641" s="140" t="s">
        <v>43</v>
      </c>
      <c r="P641" s="141">
        <f>O641*H641</f>
        <v>0</v>
      </c>
      <c r="Q641" s="141">
        <v>3.1099999999999999E-3</v>
      </c>
      <c r="R641" s="141">
        <f>Q641*H641</f>
        <v>0.54735999999999996</v>
      </c>
      <c r="S641" s="141">
        <v>0</v>
      </c>
      <c r="T641" s="142">
        <f>S641*H641</f>
        <v>0</v>
      </c>
      <c r="AR641" s="143" t="s">
        <v>183</v>
      </c>
      <c r="AT641" s="143" t="s">
        <v>178</v>
      </c>
      <c r="AU641" s="143" t="s">
        <v>88</v>
      </c>
      <c r="AY641" s="17" t="s">
        <v>176</v>
      </c>
      <c r="BE641" s="144">
        <f>IF(N641="základní",J641,0)</f>
        <v>0</v>
      </c>
      <c r="BF641" s="144">
        <f>IF(N641="snížená",J641,0)</f>
        <v>0</v>
      </c>
      <c r="BG641" s="144">
        <f>IF(N641="zákl. přenesená",J641,0)</f>
        <v>0</v>
      </c>
      <c r="BH641" s="144">
        <f>IF(N641="sníž. přenesená",J641,0)</f>
        <v>0</v>
      </c>
      <c r="BI641" s="144">
        <f>IF(N641="nulová",J641,0)</f>
        <v>0</v>
      </c>
      <c r="BJ641" s="17" t="s">
        <v>86</v>
      </c>
      <c r="BK641" s="144">
        <f>ROUND(I641*H641,2)</f>
        <v>0</v>
      </c>
      <c r="BL641" s="17" t="s">
        <v>183</v>
      </c>
      <c r="BM641" s="143" t="s">
        <v>847</v>
      </c>
    </row>
    <row r="642" spans="2:65" s="1" customFormat="1" ht="24.2" customHeight="1">
      <c r="B642" s="32"/>
      <c r="C642" s="132" t="s">
        <v>848</v>
      </c>
      <c r="D642" s="132" t="s">
        <v>178</v>
      </c>
      <c r="E642" s="133" t="s">
        <v>849</v>
      </c>
      <c r="F642" s="134" t="s">
        <v>850</v>
      </c>
      <c r="G642" s="135" t="s">
        <v>181</v>
      </c>
      <c r="H642" s="136">
        <v>176</v>
      </c>
      <c r="I642" s="137"/>
      <c r="J642" s="138">
        <f>ROUND(I642*H642,2)</f>
        <v>0</v>
      </c>
      <c r="K642" s="134" t="s">
        <v>207</v>
      </c>
      <c r="L642" s="32"/>
      <c r="M642" s="139" t="s">
        <v>1</v>
      </c>
      <c r="N642" s="140" t="s">
        <v>43</v>
      </c>
      <c r="P642" s="141">
        <f>O642*H642</f>
        <v>0</v>
      </c>
      <c r="Q642" s="141">
        <v>0</v>
      </c>
      <c r="R642" s="141">
        <f>Q642*H642</f>
        <v>0</v>
      </c>
      <c r="S642" s="141">
        <v>0</v>
      </c>
      <c r="T642" s="142">
        <f>S642*H642</f>
        <v>0</v>
      </c>
      <c r="AR642" s="143" t="s">
        <v>183</v>
      </c>
      <c r="AT642" s="143" t="s">
        <v>178</v>
      </c>
      <c r="AU642" s="143" t="s">
        <v>88</v>
      </c>
      <c r="AY642" s="17" t="s">
        <v>176</v>
      </c>
      <c r="BE642" s="144">
        <f>IF(N642="základní",J642,0)</f>
        <v>0</v>
      </c>
      <c r="BF642" s="144">
        <f>IF(N642="snížená",J642,0)</f>
        <v>0</v>
      </c>
      <c r="BG642" s="144">
        <f>IF(N642="zákl. přenesená",J642,0)</f>
        <v>0</v>
      </c>
      <c r="BH642" s="144">
        <f>IF(N642="sníž. přenesená",J642,0)</f>
        <v>0</v>
      </c>
      <c r="BI642" s="144">
        <f>IF(N642="nulová",J642,0)</f>
        <v>0</v>
      </c>
      <c r="BJ642" s="17" t="s">
        <v>86</v>
      </c>
      <c r="BK642" s="144">
        <f>ROUND(I642*H642,2)</f>
        <v>0</v>
      </c>
      <c r="BL642" s="17" t="s">
        <v>183</v>
      </c>
      <c r="BM642" s="143" t="s">
        <v>851</v>
      </c>
    </row>
    <row r="643" spans="2:65" s="1" customFormat="1" ht="24.2" customHeight="1">
      <c r="B643" s="32"/>
      <c r="C643" s="132" t="s">
        <v>852</v>
      </c>
      <c r="D643" s="132" t="s">
        <v>178</v>
      </c>
      <c r="E643" s="133" t="s">
        <v>853</v>
      </c>
      <c r="F643" s="134" t="s">
        <v>854</v>
      </c>
      <c r="G643" s="135" t="s">
        <v>181</v>
      </c>
      <c r="H643" s="136">
        <v>176</v>
      </c>
      <c r="I643" s="137"/>
      <c r="J643" s="138">
        <f>ROUND(I643*H643,2)</f>
        <v>0</v>
      </c>
      <c r="K643" s="134" t="s">
        <v>207</v>
      </c>
      <c r="L643" s="32"/>
      <c r="M643" s="139" t="s">
        <v>1</v>
      </c>
      <c r="N643" s="140" t="s">
        <v>43</v>
      </c>
      <c r="P643" s="141">
        <f>O643*H643</f>
        <v>0</v>
      </c>
      <c r="Q643" s="141">
        <v>2.8999999999999998E-3</v>
      </c>
      <c r="R643" s="141">
        <f>Q643*H643</f>
        <v>0.51039999999999996</v>
      </c>
      <c r="S643" s="141">
        <v>0</v>
      </c>
      <c r="T643" s="142">
        <f>S643*H643</f>
        <v>0</v>
      </c>
      <c r="AR643" s="143" t="s">
        <v>183</v>
      </c>
      <c r="AT643" s="143" t="s">
        <v>178</v>
      </c>
      <c r="AU643" s="143" t="s">
        <v>88</v>
      </c>
      <c r="AY643" s="17" t="s">
        <v>176</v>
      </c>
      <c r="BE643" s="144">
        <f>IF(N643="základní",J643,0)</f>
        <v>0</v>
      </c>
      <c r="BF643" s="144">
        <f>IF(N643="snížená",J643,0)</f>
        <v>0</v>
      </c>
      <c r="BG643" s="144">
        <f>IF(N643="zákl. přenesená",J643,0)</f>
        <v>0</v>
      </c>
      <c r="BH643" s="144">
        <f>IF(N643="sníž. přenesená",J643,0)</f>
        <v>0</v>
      </c>
      <c r="BI643" s="144">
        <f>IF(N643="nulová",J643,0)</f>
        <v>0</v>
      </c>
      <c r="BJ643" s="17" t="s">
        <v>86</v>
      </c>
      <c r="BK643" s="144">
        <f>ROUND(I643*H643,2)</f>
        <v>0</v>
      </c>
      <c r="BL643" s="17" t="s">
        <v>183</v>
      </c>
      <c r="BM643" s="143" t="s">
        <v>855</v>
      </c>
    </row>
    <row r="644" spans="2:65" s="1" customFormat="1" ht="16.5" customHeight="1">
      <c r="B644" s="32"/>
      <c r="C644" s="132" t="s">
        <v>856</v>
      </c>
      <c r="D644" s="132" t="s">
        <v>178</v>
      </c>
      <c r="E644" s="133" t="s">
        <v>857</v>
      </c>
      <c r="F644" s="134" t="s">
        <v>858</v>
      </c>
      <c r="G644" s="135" t="s">
        <v>307</v>
      </c>
      <c r="H644" s="136">
        <v>88.932000000000002</v>
      </c>
      <c r="I644" s="137"/>
      <c r="J644" s="138">
        <f>ROUND(I644*H644,2)</f>
        <v>0</v>
      </c>
      <c r="K644" s="134" t="s">
        <v>207</v>
      </c>
      <c r="L644" s="32"/>
      <c r="M644" s="139" t="s">
        <v>1</v>
      </c>
      <c r="N644" s="140" t="s">
        <v>43</v>
      </c>
      <c r="P644" s="141">
        <f>O644*H644</f>
        <v>0</v>
      </c>
      <c r="Q644" s="141">
        <v>1.05237</v>
      </c>
      <c r="R644" s="141">
        <f>Q644*H644</f>
        <v>93.589368840000006</v>
      </c>
      <c r="S644" s="141">
        <v>0</v>
      </c>
      <c r="T644" s="142">
        <f>S644*H644</f>
        <v>0</v>
      </c>
      <c r="AR644" s="143" t="s">
        <v>183</v>
      </c>
      <c r="AT644" s="143" t="s">
        <v>178</v>
      </c>
      <c r="AU644" s="143" t="s">
        <v>88</v>
      </c>
      <c r="AY644" s="17" t="s">
        <v>176</v>
      </c>
      <c r="BE644" s="144">
        <f>IF(N644="základní",J644,0)</f>
        <v>0</v>
      </c>
      <c r="BF644" s="144">
        <f>IF(N644="snížená",J644,0)</f>
        <v>0</v>
      </c>
      <c r="BG644" s="144">
        <f>IF(N644="zákl. přenesená",J644,0)</f>
        <v>0</v>
      </c>
      <c r="BH644" s="144">
        <f>IF(N644="sníž. přenesená",J644,0)</f>
        <v>0</v>
      </c>
      <c r="BI644" s="144">
        <f>IF(N644="nulová",J644,0)</f>
        <v>0</v>
      </c>
      <c r="BJ644" s="17" t="s">
        <v>86</v>
      </c>
      <c r="BK644" s="144">
        <f>ROUND(I644*H644,2)</f>
        <v>0</v>
      </c>
      <c r="BL644" s="17" t="s">
        <v>183</v>
      </c>
      <c r="BM644" s="143" t="s">
        <v>859</v>
      </c>
    </row>
    <row r="645" spans="2:65" s="1" customFormat="1" ht="55.5" customHeight="1">
      <c r="B645" s="32"/>
      <c r="C645" s="132" t="s">
        <v>860</v>
      </c>
      <c r="D645" s="132" t="s">
        <v>178</v>
      </c>
      <c r="E645" s="133" t="s">
        <v>861</v>
      </c>
      <c r="F645" s="134" t="s">
        <v>862</v>
      </c>
      <c r="G645" s="135" t="s">
        <v>200</v>
      </c>
      <c r="H645" s="136">
        <v>79.596000000000004</v>
      </c>
      <c r="I645" s="137"/>
      <c r="J645" s="138">
        <f>ROUND(I645*H645,2)</f>
        <v>0</v>
      </c>
      <c r="K645" s="134" t="s">
        <v>1</v>
      </c>
      <c r="L645" s="32"/>
      <c r="M645" s="139" t="s">
        <v>1</v>
      </c>
      <c r="N645" s="140" t="s">
        <v>43</v>
      </c>
      <c r="P645" s="141">
        <f>O645*H645</f>
        <v>0</v>
      </c>
      <c r="Q645" s="141">
        <v>1.05237</v>
      </c>
      <c r="R645" s="141">
        <f>Q645*H645</f>
        <v>83.764442520000003</v>
      </c>
      <c r="S645" s="141">
        <v>0</v>
      </c>
      <c r="T645" s="142">
        <f>S645*H645</f>
        <v>0</v>
      </c>
      <c r="AR645" s="143" t="s">
        <v>183</v>
      </c>
      <c r="AT645" s="143" t="s">
        <v>178</v>
      </c>
      <c r="AU645" s="143" t="s">
        <v>88</v>
      </c>
      <c r="AY645" s="17" t="s">
        <v>176</v>
      </c>
      <c r="BE645" s="144">
        <f>IF(N645="základní",J645,0)</f>
        <v>0</v>
      </c>
      <c r="BF645" s="144">
        <f>IF(N645="snížená",J645,0)</f>
        <v>0</v>
      </c>
      <c r="BG645" s="144">
        <f>IF(N645="zákl. přenesená",J645,0)</f>
        <v>0</v>
      </c>
      <c r="BH645" s="144">
        <f>IF(N645="sníž. přenesená",J645,0)</f>
        <v>0</v>
      </c>
      <c r="BI645" s="144">
        <f>IF(N645="nulová",J645,0)</f>
        <v>0</v>
      </c>
      <c r="BJ645" s="17" t="s">
        <v>86</v>
      </c>
      <c r="BK645" s="144">
        <f>ROUND(I645*H645,2)</f>
        <v>0</v>
      </c>
      <c r="BL645" s="17" t="s">
        <v>183</v>
      </c>
      <c r="BM645" s="143" t="s">
        <v>863</v>
      </c>
    </row>
    <row r="646" spans="2:65" s="14" customFormat="1" ht="11.25">
      <c r="B646" s="160"/>
      <c r="D646" s="146" t="s">
        <v>185</v>
      </c>
      <c r="E646" s="161" t="s">
        <v>1</v>
      </c>
      <c r="F646" s="162" t="s">
        <v>864</v>
      </c>
      <c r="H646" s="161" t="s">
        <v>1</v>
      </c>
      <c r="I646" s="163"/>
      <c r="L646" s="160"/>
      <c r="M646" s="164"/>
      <c r="T646" s="165"/>
      <c r="AT646" s="161" t="s">
        <v>185</v>
      </c>
      <c r="AU646" s="161" t="s">
        <v>88</v>
      </c>
      <c r="AV646" s="14" t="s">
        <v>86</v>
      </c>
      <c r="AW646" s="14" t="s">
        <v>33</v>
      </c>
      <c r="AX646" s="14" t="s">
        <v>78</v>
      </c>
      <c r="AY646" s="161" t="s">
        <v>176</v>
      </c>
    </row>
    <row r="647" spans="2:65" s="12" customFormat="1" ht="11.25">
      <c r="B647" s="145"/>
      <c r="D647" s="146" t="s">
        <v>185</v>
      </c>
      <c r="E647" s="147" t="s">
        <v>1</v>
      </c>
      <c r="F647" s="148" t="s">
        <v>865</v>
      </c>
      <c r="H647" s="149">
        <v>42.335999999999999</v>
      </c>
      <c r="I647" s="150"/>
      <c r="L647" s="145"/>
      <c r="M647" s="151"/>
      <c r="T647" s="152"/>
      <c r="AT647" s="147" t="s">
        <v>185</v>
      </c>
      <c r="AU647" s="147" t="s">
        <v>88</v>
      </c>
      <c r="AV647" s="12" t="s">
        <v>88</v>
      </c>
      <c r="AW647" s="12" t="s">
        <v>33</v>
      </c>
      <c r="AX647" s="12" t="s">
        <v>78</v>
      </c>
      <c r="AY647" s="147" t="s">
        <v>176</v>
      </c>
    </row>
    <row r="648" spans="2:65" s="14" customFormat="1" ht="11.25">
      <c r="B648" s="160"/>
      <c r="D648" s="146" t="s">
        <v>185</v>
      </c>
      <c r="E648" s="161" t="s">
        <v>1</v>
      </c>
      <c r="F648" s="162" t="s">
        <v>866</v>
      </c>
      <c r="H648" s="161" t="s">
        <v>1</v>
      </c>
      <c r="I648" s="163"/>
      <c r="L648" s="160"/>
      <c r="M648" s="164"/>
      <c r="T648" s="165"/>
      <c r="AT648" s="161" t="s">
        <v>185</v>
      </c>
      <c r="AU648" s="161" t="s">
        <v>88</v>
      </c>
      <c r="AV648" s="14" t="s">
        <v>86</v>
      </c>
      <c r="AW648" s="14" t="s">
        <v>33</v>
      </c>
      <c r="AX648" s="14" t="s">
        <v>78</v>
      </c>
      <c r="AY648" s="161" t="s">
        <v>176</v>
      </c>
    </row>
    <row r="649" spans="2:65" s="12" customFormat="1" ht="11.25">
      <c r="B649" s="145"/>
      <c r="D649" s="146" t="s">
        <v>185</v>
      </c>
      <c r="E649" s="147" t="s">
        <v>1</v>
      </c>
      <c r="F649" s="148" t="s">
        <v>867</v>
      </c>
      <c r="H649" s="149">
        <v>15.875999999999999</v>
      </c>
      <c r="I649" s="150"/>
      <c r="L649" s="145"/>
      <c r="M649" s="151"/>
      <c r="T649" s="152"/>
      <c r="AT649" s="147" t="s">
        <v>185</v>
      </c>
      <c r="AU649" s="147" t="s">
        <v>88</v>
      </c>
      <c r="AV649" s="12" t="s">
        <v>88</v>
      </c>
      <c r="AW649" s="12" t="s">
        <v>33</v>
      </c>
      <c r="AX649" s="12" t="s">
        <v>78</v>
      </c>
      <c r="AY649" s="147" t="s">
        <v>176</v>
      </c>
    </row>
    <row r="650" spans="2:65" s="14" customFormat="1" ht="11.25">
      <c r="B650" s="160"/>
      <c r="D650" s="146" t="s">
        <v>185</v>
      </c>
      <c r="E650" s="161" t="s">
        <v>1</v>
      </c>
      <c r="F650" s="162" t="s">
        <v>868</v>
      </c>
      <c r="H650" s="161" t="s">
        <v>1</v>
      </c>
      <c r="I650" s="163"/>
      <c r="L650" s="160"/>
      <c r="M650" s="164"/>
      <c r="T650" s="165"/>
      <c r="AT650" s="161" t="s">
        <v>185</v>
      </c>
      <c r="AU650" s="161" t="s">
        <v>88</v>
      </c>
      <c r="AV650" s="14" t="s">
        <v>86</v>
      </c>
      <c r="AW650" s="14" t="s">
        <v>33</v>
      </c>
      <c r="AX650" s="14" t="s">
        <v>78</v>
      </c>
      <c r="AY650" s="161" t="s">
        <v>176</v>
      </c>
    </row>
    <row r="651" spans="2:65" s="12" customFormat="1" ht="11.25">
      <c r="B651" s="145"/>
      <c r="D651" s="146" t="s">
        <v>185</v>
      </c>
      <c r="E651" s="147" t="s">
        <v>1</v>
      </c>
      <c r="F651" s="148" t="s">
        <v>869</v>
      </c>
      <c r="H651" s="149">
        <v>21.384</v>
      </c>
      <c r="I651" s="150"/>
      <c r="L651" s="145"/>
      <c r="M651" s="151"/>
      <c r="T651" s="152"/>
      <c r="AT651" s="147" t="s">
        <v>185</v>
      </c>
      <c r="AU651" s="147" t="s">
        <v>88</v>
      </c>
      <c r="AV651" s="12" t="s">
        <v>88</v>
      </c>
      <c r="AW651" s="12" t="s">
        <v>33</v>
      </c>
      <c r="AX651" s="12" t="s">
        <v>78</v>
      </c>
      <c r="AY651" s="147" t="s">
        <v>176</v>
      </c>
    </row>
    <row r="652" spans="2:65" s="13" customFormat="1" ht="11.25">
      <c r="B652" s="153"/>
      <c r="D652" s="146" t="s">
        <v>185</v>
      </c>
      <c r="E652" s="154" t="s">
        <v>1</v>
      </c>
      <c r="F652" s="155" t="s">
        <v>187</v>
      </c>
      <c r="H652" s="156">
        <v>79.596000000000004</v>
      </c>
      <c r="I652" s="157"/>
      <c r="L652" s="153"/>
      <c r="M652" s="158"/>
      <c r="T652" s="159"/>
      <c r="AT652" s="154" t="s">
        <v>185</v>
      </c>
      <c r="AU652" s="154" t="s">
        <v>88</v>
      </c>
      <c r="AV652" s="13" t="s">
        <v>183</v>
      </c>
      <c r="AW652" s="13" t="s">
        <v>33</v>
      </c>
      <c r="AX652" s="13" t="s">
        <v>86</v>
      </c>
      <c r="AY652" s="154" t="s">
        <v>176</v>
      </c>
    </row>
    <row r="653" spans="2:65" s="1" customFormat="1" ht="24.2" customHeight="1">
      <c r="B653" s="32"/>
      <c r="C653" s="132" t="s">
        <v>870</v>
      </c>
      <c r="D653" s="132" t="s">
        <v>178</v>
      </c>
      <c r="E653" s="133" t="s">
        <v>871</v>
      </c>
      <c r="F653" s="134" t="s">
        <v>872</v>
      </c>
      <c r="G653" s="135" t="s">
        <v>181</v>
      </c>
      <c r="H653" s="136">
        <v>964.34550000000002</v>
      </c>
      <c r="I653" s="137"/>
      <c r="J653" s="138">
        <f>ROUND(I653*H653,2)</f>
        <v>0</v>
      </c>
      <c r="K653" s="134" t="s">
        <v>207</v>
      </c>
      <c r="L653" s="32"/>
      <c r="M653" s="139" t="s">
        <v>1</v>
      </c>
      <c r="N653" s="140" t="s">
        <v>43</v>
      </c>
      <c r="P653" s="141">
        <f>O653*H653</f>
        <v>0</v>
      </c>
      <c r="Q653" s="141">
        <v>0.12466000000000001</v>
      </c>
      <c r="R653" s="141">
        <f>Q653*H653</f>
        <v>120.21531003000001</v>
      </c>
      <c r="S653" s="141">
        <v>0</v>
      </c>
      <c r="T653" s="142">
        <f>S653*H653</f>
        <v>0</v>
      </c>
      <c r="AR653" s="143" t="s">
        <v>183</v>
      </c>
      <c r="AT653" s="143" t="s">
        <v>178</v>
      </c>
      <c r="AU653" s="143" t="s">
        <v>88</v>
      </c>
      <c r="AY653" s="17" t="s">
        <v>176</v>
      </c>
      <c r="BE653" s="144">
        <f>IF(N653="základní",J653,0)</f>
        <v>0</v>
      </c>
      <c r="BF653" s="144">
        <f>IF(N653="snížená",J653,0)</f>
        <v>0</v>
      </c>
      <c r="BG653" s="144">
        <f>IF(N653="zákl. přenesená",J653,0)</f>
        <v>0</v>
      </c>
      <c r="BH653" s="144">
        <f>IF(N653="sníž. přenesená",J653,0)</f>
        <v>0</v>
      </c>
      <c r="BI653" s="144">
        <f>IF(N653="nulová",J653,0)</f>
        <v>0</v>
      </c>
      <c r="BJ653" s="17" t="s">
        <v>86</v>
      </c>
      <c r="BK653" s="144">
        <f>ROUND(I653*H653,2)</f>
        <v>0</v>
      </c>
      <c r="BL653" s="17" t="s">
        <v>183</v>
      </c>
      <c r="BM653" s="143" t="s">
        <v>873</v>
      </c>
    </row>
    <row r="654" spans="2:65" s="12" customFormat="1" ht="22.5">
      <c r="B654" s="145"/>
      <c r="D654" s="146" t="s">
        <v>185</v>
      </c>
      <c r="E654" s="147" t="s">
        <v>1</v>
      </c>
      <c r="F654" s="148" t="s">
        <v>874</v>
      </c>
      <c r="H654" s="149">
        <v>211.072</v>
      </c>
      <c r="I654" s="150"/>
      <c r="L654" s="145"/>
      <c r="M654" s="151"/>
      <c r="T654" s="152"/>
      <c r="AT654" s="147" t="s">
        <v>185</v>
      </c>
      <c r="AU654" s="147" t="s">
        <v>88</v>
      </c>
      <c r="AV654" s="12" t="s">
        <v>88</v>
      </c>
      <c r="AW654" s="12" t="s">
        <v>33</v>
      </c>
      <c r="AX654" s="12" t="s">
        <v>78</v>
      </c>
      <c r="AY654" s="147" t="s">
        <v>176</v>
      </c>
    </row>
    <row r="655" spans="2:65" s="15" customFormat="1" ht="11.25">
      <c r="B655" s="166"/>
      <c r="D655" s="146" t="s">
        <v>185</v>
      </c>
      <c r="E655" s="167" t="s">
        <v>1</v>
      </c>
      <c r="F655" s="168" t="s">
        <v>228</v>
      </c>
      <c r="H655" s="169">
        <v>211.072</v>
      </c>
      <c r="I655" s="170"/>
      <c r="L655" s="166"/>
      <c r="M655" s="171"/>
      <c r="T655" s="172"/>
      <c r="AT655" s="167" t="s">
        <v>185</v>
      </c>
      <c r="AU655" s="167" t="s">
        <v>88</v>
      </c>
      <c r="AV655" s="15" t="s">
        <v>193</v>
      </c>
      <c r="AW655" s="15" t="s">
        <v>33</v>
      </c>
      <c r="AX655" s="15" t="s">
        <v>78</v>
      </c>
      <c r="AY655" s="167" t="s">
        <v>176</v>
      </c>
    </row>
    <row r="656" spans="2:65" s="14" customFormat="1" ht="11.25">
      <c r="B656" s="160"/>
      <c r="D656" s="146" t="s">
        <v>185</v>
      </c>
      <c r="E656" s="161" t="s">
        <v>1</v>
      </c>
      <c r="F656" s="162" t="s">
        <v>678</v>
      </c>
      <c r="H656" s="161" t="s">
        <v>1</v>
      </c>
      <c r="I656" s="163"/>
      <c r="L656" s="160"/>
      <c r="M656" s="164"/>
      <c r="T656" s="165"/>
      <c r="AT656" s="161" t="s">
        <v>185</v>
      </c>
      <c r="AU656" s="161" t="s">
        <v>88</v>
      </c>
      <c r="AV656" s="14" t="s">
        <v>86</v>
      </c>
      <c r="AW656" s="14" t="s">
        <v>33</v>
      </c>
      <c r="AX656" s="14" t="s">
        <v>78</v>
      </c>
      <c r="AY656" s="161" t="s">
        <v>176</v>
      </c>
    </row>
    <row r="657" spans="2:51" s="14" customFormat="1" ht="11.25">
      <c r="B657" s="160"/>
      <c r="D657" s="146" t="s">
        <v>185</v>
      </c>
      <c r="E657" s="161" t="s">
        <v>1</v>
      </c>
      <c r="F657" s="162" t="s">
        <v>875</v>
      </c>
      <c r="H657" s="161" t="s">
        <v>1</v>
      </c>
      <c r="I657" s="163"/>
      <c r="L657" s="160"/>
      <c r="M657" s="164"/>
      <c r="T657" s="165"/>
      <c r="AT657" s="161" t="s">
        <v>185</v>
      </c>
      <c r="AU657" s="161" t="s">
        <v>88</v>
      </c>
      <c r="AV657" s="14" t="s">
        <v>86</v>
      </c>
      <c r="AW657" s="14" t="s">
        <v>33</v>
      </c>
      <c r="AX657" s="14" t="s">
        <v>78</v>
      </c>
      <c r="AY657" s="161" t="s">
        <v>176</v>
      </c>
    </row>
    <row r="658" spans="2:51" s="12" customFormat="1" ht="11.25">
      <c r="B658" s="145"/>
      <c r="D658" s="146" t="s">
        <v>185</v>
      </c>
      <c r="E658" s="147" t="s">
        <v>1</v>
      </c>
      <c r="F658" s="148" t="s">
        <v>876</v>
      </c>
      <c r="H658" s="149">
        <v>77.599999999999994</v>
      </c>
      <c r="I658" s="150"/>
      <c r="L658" s="145"/>
      <c r="M658" s="151"/>
      <c r="T658" s="152"/>
      <c r="AT658" s="147" t="s">
        <v>185</v>
      </c>
      <c r="AU658" s="147" t="s">
        <v>88</v>
      </c>
      <c r="AV658" s="12" t="s">
        <v>88</v>
      </c>
      <c r="AW658" s="12" t="s">
        <v>33</v>
      </c>
      <c r="AX658" s="12" t="s">
        <v>78</v>
      </c>
      <c r="AY658" s="147" t="s">
        <v>176</v>
      </c>
    </row>
    <row r="659" spans="2:51" s="12" customFormat="1" ht="11.25">
      <c r="B659" s="145"/>
      <c r="D659" s="146" t="s">
        <v>185</v>
      </c>
      <c r="E659" s="147" t="s">
        <v>1</v>
      </c>
      <c r="F659" s="148" t="s">
        <v>877</v>
      </c>
      <c r="H659" s="149">
        <v>-11.2</v>
      </c>
      <c r="I659" s="150"/>
      <c r="L659" s="145"/>
      <c r="M659" s="151"/>
      <c r="T659" s="152"/>
      <c r="AT659" s="147" t="s">
        <v>185</v>
      </c>
      <c r="AU659" s="147" t="s">
        <v>88</v>
      </c>
      <c r="AV659" s="12" t="s">
        <v>88</v>
      </c>
      <c r="AW659" s="12" t="s">
        <v>33</v>
      </c>
      <c r="AX659" s="12" t="s">
        <v>78</v>
      </c>
      <c r="AY659" s="147" t="s">
        <v>176</v>
      </c>
    </row>
    <row r="660" spans="2:51" s="12" customFormat="1" ht="11.25">
      <c r="B660" s="145"/>
      <c r="D660" s="146" t="s">
        <v>185</v>
      </c>
      <c r="E660" s="147" t="s">
        <v>1</v>
      </c>
      <c r="F660" s="148" t="s">
        <v>878</v>
      </c>
      <c r="H660" s="149">
        <v>11.4</v>
      </c>
      <c r="I660" s="150"/>
      <c r="L660" s="145"/>
      <c r="M660" s="151"/>
      <c r="T660" s="152"/>
      <c r="AT660" s="147" t="s">
        <v>185</v>
      </c>
      <c r="AU660" s="147" t="s">
        <v>88</v>
      </c>
      <c r="AV660" s="12" t="s">
        <v>88</v>
      </c>
      <c r="AW660" s="12" t="s">
        <v>33</v>
      </c>
      <c r="AX660" s="12" t="s">
        <v>78</v>
      </c>
      <c r="AY660" s="147" t="s">
        <v>176</v>
      </c>
    </row>
    <row r="661" spans="2:51" s="12" customFormat="1" ht="11.25">
      <c r="B661" s="145"/>
      <c r="D661" s="146" t="s">
        <v>185</v>
      </c>
      <c r="E661" s="147" t="s">
        <v>1</v>
      </c>
      <c r="F661" s="148" t="s">
        <v>879</v>
      </c>
      <c r="H661" s="149">
        <v>25.1</v>
      </c>
      <c r="I661" s="150"/>
      <c r="L661" s="145"/>
      <c r="M661" s="151"/>
      <c r="T661" s="152"/>
      <c r="AT661" s="147" t="s">
        <v>185</v>
      </c>
      <c r="AU661" s="147" t="s">
        <v>88</v>
      </c>
      <c r="AV661" s="12" t="s">
        <v>88</v>
      </c>
      <c r="AW661" s="12" t="s">
        <v>33</v>
      </c>
      <c r="AX661" s="12" t="s">
        <v>78</v>
      </c>
      <c r="AY661" s="147" t="s">
        <v>176</v>
      </c>
    </row>
    <row r="662" spans="2:51" s="12" customFormat="1" ht="11.25">
      <c r="B662" s="145"/>
      <c r="D662" s="146" t="s">
        <v>185</v>
      </c>
      <c r="E662" s="147" t="s">
        <v>1</v>
      </c>
      <c r="F662" s="148" t="s">
        <v>880</v>
      </c>
      <c r="H662" s="149">
        <v>-4</v>
      </c>
      <c r="I662" s="150"/>
      <c r="L662" s="145"/>
      <c r="M662" s="151"/>
      <c r="T662" s="152"/>
      <c r="AT662" s="147" t="s">
        <v>185</v>
      </c>
      <c r="AU662" s="147" t="s">
        <v>88</v>
      </c>
      <c r="AV662" s="12" t="s">
        <v>88</v>
      </c>
      <c r="AW662" s="12" t="s">
        <v>33</v>
      </c>
      <c r="AX662" s="12" t="s">
        <v>78</v>
      </c>
      <c r="AY662" s="147" t="s">
        <v>176</v>
      </c>
    </row>
    <row r="663" spans="2:51" s="12" customFormat="1" ht="11.25">
      <c r="B663" s="145"/>
      <c r="D663" s="146" t="s">
        <v>185</v>
      </c>
      <c r="E663" s="147" t="s">
        <v>1</v>
      </c>
      <c r="F663" s="148" t="s">
        <v>881</v>
      </c>
      <c r="H663" s="149">
        <v>23.7</v>
      </c>
      <c r="I663" s="150"/>
      <c r="L663" s="145"/>
      <c r="M663" s="151"/>
      <c r="T663" s="152"/>
      <c r="AT663" s="147" t="s">
        <v>185</v>
      </c>
      <c r="AU663" s="147" t="s">
        <v>88</v>
      </c>
      <c r="AV663" s="12" t="s">
        <v>88</v>
      </c>
      <c r="AW663" s="12" t="s">
        <v>33</v>
      </c>
      <c r="AX663" s="12" t="s">
        <v>78</v>
      </c>
      <c r="AY663" s="147" t="s">
        <v>176</v>
      </c>
    </row>
    <row r="664" spans="2:51" s="12" customFormat="1" ht="11.25">
      <c r="B664" s="145"/>
      <c r="D664" s="146" t="s">
        <v>185</v>
      </c>
      <c r="E664" s="147" t="s">
        <v>1</v>
      </c>
      <c r="F664" s="148" t="s">
        <v>880</v>
      </c>
      <c r="H664" s="149">
        <v>-4</v>
      </c>
      <c r="I664" s="150"/>
      <c r="L664" s="145"/>
      <c r="M664" s="151"/>
      <c r="T664" s="152"/>
      <c r="AT664" s="147" t="s">
        <v>185</v>
      </c>
      <c r="AU664" s="147" t="s">
        <v>88</v>
      </c>
      <c r="AV664" s="12" t="s">
        <v>88</v>
      </c>
      <c r="AW664" s="12" t="s">
        <v>33</v>
      </c>
      <c r="AX664" s="12" t="s">
        <v>78</v>
      </c>
      <c r="AY664" s="147" t="s">
        <v>176</v>
      </c>
    </row>
    <row r="665" spans="2:51" s="12" customFormat="1" ht="11.25">
      <c r="B665" s="145"/>
      <c r="D665" s="146" t="s">
        <v>185</v>
      </c>
      <c r="E665" s="147" t="s">
        <v>1</v>
      </c>
      <c r="F665" s="148" t="s">
        <v>882</v>
      </c>
      <c r="H665" s="149">
        <v>15</v>
      </c>
      <c r="I665" s="150"/>
      <c r="L665" s="145"/>
      <c r="M665" s="151"/>
      <c r="T665" s="152"/>
      <c r="AT665" s="147" t="s">
        <v>185</v>
      </c>
      <c r="AU665" s="147" t="s">
        <v>88</v>
      </c>
      <c r="AV665" s="12" t="s">
        <v>88</v>
      </c>
      <c r="AW665" s="12" t="s">
        <v>33</v>
      </c>
      <c r="AX665" s="12" t="s">
        <v>78</v>
      </c>
      <c r="AY665" s="147" t="s">
        <v>176</v>
      </c>
    </row>
    <row r="666" spans="2:51" s="12" customFormat="1" ht="11.25">
      <c r="B666" s="145"/>
      <c r="D666" s="146" t="s">
        <v>185</v>
      </c>
      <c r="E666" s="147" t="s">
        <v>1</v>
      </c>
      <c r="F666" s="148" t="s">
        <v>883</v>
      </c>
      <c r="H666" s="149">
        <v>25.44</v>
      </c>
      <c r="I666" s="150"/>
      <c r="L666" s="145"/>
      <c r="M666" s="151"/>
      <c r="T666" s="152"/>
      <c r="AT666" s="147" t="s">
        <v>185</v>
      </c>
      <c r="AU666" s="147" t="s">
        <v>88</v>
      </c>
      <c r="AV666" s="12" t="s">
        <v>88</v>
      </c>
      <c r="AW666" s="12" t="s">
        <v>33</v>
      </c>
      <c r="AX666" s="12" t="s">
        <v>78</v>
      </c>
      <c r="AY666" s="147" t="s">
        <v>176</v>
      </c>
    </row>
    <row r="667" spans="2:51" s="12" customFormat="1" ht="11.25">
      <c r="B667" s="145"/>
      <c r="D667" s="146" t="s">
        <v>185</v>
      </c>
      <c r="E667" s="147" t="s">
        <v>1</v>
      </c>
      <c r="F667" s="148" t="s">
        <v>884</v>
      </c>
      <c r="H667" s="149">
        <v>-3.2</v>
      </c>
      <c r="I667" s="150"/>
      <c r="L667" s="145"/>
      <c r="M667" s="151"/>
      <c r="T667" s="152"/>
      <c r="AT667" s="147" t="s">
        <v>185</v>
      </c>
      <c r="AU667" s="147" t="s">
        <v>88</v>
      </c>
      <c r="AV667" s="12" t="s">
        <v>88</v>
      </c>
      <c r="AW667" s="12" t="s">
        <v>33</v>
      </c>
      <c r="AX667" s="12" t="s">
        <v>78</v>
      </c>
      <c r="AY667" s="147" t="s">
        <v>176</v>
      </c>
    </row>
    <row r="668" spans="2:51" s="12" customFormat="1" ht="11.25">
      <c r="B668" s="145"/>
      <c r="D668" s="146" t="s">
        <v>185</v>
      </c>
      <c r="E668" s="147" t="s">
        <v>1</v>
      </c>
      <c r="F668" s="148" t="s">
        <v>885</v>
      </c>
      <c r="H668" s="149">
        <v>-1.47</v>
      </c>
      <c r="I668" s="150"/>
      <c r="L668" s="145"/>
      <c r="M668" s="151"/>
      <c r="T668" s="152"/>
      <c r="AT668" s="147" t="s">
        <v>185</v>
      </c>
      <c r="AU668" s="147" t="s">
        <v>88</v>
      </c>
      <c r="AV668" s="12" t="s">
        <v>88</v>
      </c>
      <c r="AW668" s="12" t="s">
        <v>33</v>
      </c>
      <c r="AX668" s="12" t="s">
        <v>78</v>
      </c>
      <c r="AY668" s="147" t="s">
        <v>176</v>
      </c>
    </row>
    <row r="669" spans="2:51" s="14" customFormat="1" ht="11.25">
      <c r="B669" s="160"/>
      <c r="D669" s="146" t="s">
        <v>185</v>
      </c>
      <c r="E669" s="161" t="s">
        <v>1</v>
      </c>
      <c r="F669" s="162" t="s">
        <v>886</v>
      </c>
      <c r="H669" s="161" t="s">
        <v>1</v>
      </c>
      <c r="I669" s="163"/>
      <c r="L669" s="160"/>
      <c r="M669" s="164"/>
      <c r="T669" s="165"/>
      <c r="AT669" s="161" t="s">
        <v>185</v>
      </c>
      <c r="AU669" s="161" t="s">
        <v>88</v>
      </c>
      <c r="AV669" s="14" t="s">
        <v>86</v>
      </c>
      <c r="AW669" s="14" t="s">
        <v>33</v>
      </c>
      <c r="AX669" s="14" t="s">
        <v>78</v>
      </c>
      <c r="AY669" s="161" t="s">
        <v>176</v>
      </c>
    </row>
    <row r="670" spans="2:51" s="12" customFormat="1" ht="11.25">
      <c r="B670" s="145"/>
      <c r="D670" s="146" t="s">
        <v>185</v>
      </c>
      <c r="E670" s="147" t="s">
        <v>1</v>
      </c>
      <c r="F670" s="148" t="s">
        <v>887</v>
      </c>
      <c r="H670" s="149">
        <v>67.8</v>
      </c>
      <c r="I670" s="150"/>
      <c r="L670" s="145"/>
      <c r="M670" s="151"/>
      <c r="T670" s="152"/>
      <c r="AT670" s="147" t="s">
        <v>185</v>
      </c>
      <c r="AU670" s="147" t="s">
        <v>88</v>
      </c>
      <c r="AV670" s="12" t="s">
        <v>88</v>
      </c>
      <c r="AW670" s="12" t="s">
        <v>33</v>
      </c>
      <c r="AX670" s="12" t="s">
        <v>78</v>
      </c>
      <c r="AY670" s="147" t="s">
        <v>176</v>
      </c>
    </row>
    <row r="671" spans="2:51" s="12" customFormat="1" ht="11.25">
      <c r="B671" s="145"/>
      <c r="D671" s="146" t="s">
        <v>185</v>
      </c>
      <c r="E671" s="147" t="s">
        <v>1</v>
      </c>
      <c r="F671" s="148" t="s">
        <v>888</v>
      </c>
      <c r="H671" s="149">
        <v>-4.8</v>
      </c>
      <c r="I671" s="150"/>
      <c r="L671" s="145"/>
      <c r="M671" s="151"/>
      <c r="T671" s="152"/>
      <c r="AT671" s="147" t="s">
        <v>185</v>
      </c>
      <c r="AU671" s="147" t="s">
        <v>88</v>
      </c>
      <c r="AV671" s="12" t="s">
        <v>88</v>
      </c>
      <c r="AW671" s="12" t="s">
        <v>33</v>
      </c>
      <c r="AX671" s="12" t="s">
        <v>78</v>
      </c>
      <c r="AY671" s="147" t="s">
        <v>176</v>
      </c>
    </row>
    <row r="672" spans="2:51" s="12" customFormat="1" ht="11.25">
      <c r="B672" s="145"/>
      <c r="D672" s="146" t="s">
        <v>185</v>
      </c>
      <c r="E672" s="147" t="s">
        <v>1</v>
      </c>
      <c r="F672" s="148" t="s">
        <v>889</v>
      </c>
      <c r="H672" s="149">
        <v>-1.8</v>
      </c>
      <c r="I672" s="150"/>
      <c r="L672" s="145"/>
      <c r="M672" s="151"/>
      <c r="T672" s="152"/>
      <c r="AT672" s="147" t="s">
        <v>185</v>
      </c>
      <c r="AU672" s="147" t="s">
        <v>88</v>
      </c>
      <c r="AV672" s="12" t="s">
        <v>88</v>
      </c>
      <c r="AW672" s="12" t="s">
        <v>33</v>
      </c>
      <c r="AX672" s="12" t="s">
        <v>78</v>
      </c>
      <c r="AY672" s="147" t="s">
        <v>176</v>
      </c>
    </row>
    <row r="673" spans="2:51" s="12" customFormat="1" ht="11.25">
      <c r="B673" s="145"/>
      <c r="D673" s="146" t="s">
        <v>185</v>
      </c>
      <c r="E673" s="147" t="s">
        <v>1</v>
      </c>
      <c r="F673" s="148" t="s">
        <v>890</v>
      </c>
      <c r="H673" s="149">
        <v>45.46</v>
      </c>
      <c r="I673" s="150"/>
      <c r="L673" s="145"/>
      <c r="M673" s="151"/>
      <c r="T673" s="152"/>
      <c r="AT673" s="147" t="s">
        <v>185</v>
      </c>
      <c r="AU673" s="147" t="s">
        <v>88</v>
      </c>
      <c r="AV673" s="12" t="s">
        <v>88</v>
      </c>
      <c r="AW673" s="12" t="s">
        <v>33</v>
      </c>
      <c r="AX673" s="12" t="s">
        <v>78</v>
      </c>
      <c r="AY673" s="147" t="s">
        <v>176</v>
      </c>
    </row>
    <row r="674" spans="2:51" s="12" customFormat="1" ht="11.25">
      <c r="B674" s="145"/>
      <c r="D674" s="146" t="s">
        <v>185</v>
      </c>
      <c r="E674" s="147" t="s">
        <v>1</v>
      </c>
      <c r="F674" s="148" t="s">
        <v>884</v>
      </c>
      <c r="H674" s="149">
        <v>-3.2</v>
      </c>
      <c r="I674" s="150"/>
      <c r="L674" s="145"/>
      <c r="M674" s="151"/>
      <c r="T674" s="152"/>
      <c r="AT674" s="147" t="s">
        <v>185</v>
      </c>
      <c r="AU674" s="147" t="s">
        <v>88</v>
      </c>
      <c r="AV674" s="12" t="s">
        <v>88</v>
      </c>
      <c r="AW674" s="12" t="s">
        <v>33</v>
      </c>
      <c r="AX674" s="12" t="s">
        <v>78</v>
      </c>
      <c r="AY674" s="147" t="s">
        <v>176</v>
      </c>
    </row>
    <row r="675" spans="2:51" s="15" customFormat="1" ht="11.25">
      <c r="B675" s="166"/>
      <c r="D675" s="146" t="s">
        <v>185</v>
      </c>
      <c r="E675" s="167" t="s">
        <v>1</v>
      </c>
      <c r="F675" s="168" t="s">
        <v>228</v>
      </c>
      <c r="H675" s="169">
        <v>257.83</v>
      </c>
      <c r="I675" s="170"/>
      <c r="L675" s="166"/>
      <c r="M675" s="171"/>
      <c r="T675" s="172"/>
      <c r="AT675" s="167" t="s">
        <v>185</v>
      </c>
      <c r="AU675" s="167" t="s">
        <v>88</v>
      </c>
      <c r="AV675" s="15" t="s">
        <v>193</v>
      </c>
      <c r="AW675" s="15" t="s">
        <v>33</v>
      </c>
      <c r="AX675" s="15" t="s">
        <v>78</v>
      </c>
      <c r="AY675" s="167" t="s">
        <v>176</v>
      </c>
    </row>
    <row r="676" spans="2:51" s="14" customFormat="1" ht="11.25">
      <c r="B676" s="160"/>
      <c r="D676" s="146" t="s">
        <v>185</v>
      </c>
      <c r="E676" s="161" t="s">
        <v>1</v>
      </c>
      <c r="F676" s="162" t="s">
        <v>700</v>
      </c>
      <c r="H676" s="161" t="s">
        <v>1</v>
      </c>
      <c r="I676" s="163"/>
      <c r="L676" s="160"/>
      <c r="M676" s="164"/>
      <c r="T676" s="165"/>
      <c r="AT676" s="161" t="s">
        <v>185</v>
      </c>
      <c r="AU676" s="161" t="s">
        <v>88</v>
      </c>
      <c r="AV676" s="14" t="s">
        <v>86</v>
      </c>
      <c r="AW676" s="14" t="s">
        <v>33</v>
      </c>
      <c r="AX676" s="14" t="s">
        <v>78</v>
      </c>
      <c r="AY676" s="161" t="s">
        <v>176</v>
      </c>
    </row>
    <row r="677" spans="2:51" s="14" customFormat="1" ht="11.25">
      <c r="B677" s="160"/>
      <c r="D677" s="146" t="s">
        <v>185</v>
      </c>
      <c r="E677" s="161" t="s">
        <v>1</v>
      </c>
      <c r="F677" s="162" t="s">
        <v>875</v>
      </c>
      <c r="H677" s="161" t="s">
        <v>1</v>
      </c>
      <c r="I677" s="163"/>
      <c r="L677" s="160"/>
      <c r="M677" s="164"/>
      <c r="T677" s="165"/>
      <c r="AT677" s="161" t="s">
        <v>185</v>
      </c>
      <c r="AU677" s="161" t="s">
        <v>88</v>
      </c>
      <c r="AV677" s="14" t="s">
        <v>86</v>
      </c>
      <c r="AW677" s="14" t="s">
        <v>33</v>
      </c>
      <c r="AX677" s="14" t="s">
        <v>78</v>
      </c>
      <c r="AY677" s="161" t="s">
        <v>176</v>
      </c>
    </row>
    <row r="678" spans="2:51" s="12" customFormat="1" ht="11.25">
      <c r="B678" s="145"/>
      <c r="D678" s="146" t="s">
        <v>185</v>
      </c>
      <c r="E678" s="147" t="s">
        <v>1</v>
      </c>
      <c r="F678" s="148" t="s">
        <v>891</v>
      </c>
      <c r="H678" s="149">
        <v>11.2575</v>
      </c>
      <c r="I678" s="150"/>
      <c r="L678" s="145"/>
      <c r="M678" s="151"/>
      <c r="T678" s="152"/>
      <c r="AT678" s="147" t="s">
        <v>185</v>
      </c>
      <c r="AU678" s="147" t="s">
        <v>88</v>
      </c>
      <c r="AV678" s="12" t="s">
        <v>88</v>
      </c>
      <c r="AW678" s="12" t="s">
        <v>33</v>
      </c>
      <c r="AX678" s="12" t="s">
        <v>78</v>
      </c>
      <c r="AY678" s="147" t="s">
        <v>176</v>
      </c>
    </row>
    <row r="679" spans="2:51" s="12" customFormat="1" ht="11.25">
      <c r="B679" s="145"/>
      <c r="D679" s="146" t="s">
        <v>185</v>
      </c>
      <c r="E679" s="147" t="s">
        <v>1</v>
      </c>
      <c r="F679" s="148" t="s">
        <v>892</v>
      </c>
      <c r="H679" s="149">
        <v>23.403749999999999</v>
      </c>
      <c r="I679" s="150"/>
      <c r="L679" s="145"/>
      <c r="M679" s="151"/>
      <c r="T679" s="152"/>
      <c r="AT679" s="147" t="s">
        <v>185</v>
      </c>
      <c r="AU679" s="147" t="s">
        <v>88</v>
      </c>
      <c r="AV679" s="12" t="s">
        <v>88</v>
      </c>
      <c r="AW679" s="12" t="s">
        <v>33</v>
      </c>
      <c r="AX679" s="12" t="s">
        <v>78</v>
      </c>
      <c r="AY679" s="147" t="s">
        <v>176</v>
      </c>
    </row>
    <row r="680" spans="2:51" s="12" customFormat="1" ht="11.25">
      <c r="B680" s="145"/>
      <c r="D680" s="146" t="s">
        <v>185</v>
      </c>
      <c r="E680" s="147" t="s">
        <v>1</v>
      </c>
      <c r="F680" s="148" t="s">
        <v>888</v>
      </c>
      <c r="H680" s="149">
        <v>-4.8</v>
      </c>
      <c r="I680" s="150"/>
      <c r="L680" s="145"/>
      <c r="M680" s="151"/>
      <c r="T680" s="152"/>
      <c r="AT680" s="147" t="s">
        <v>185</v>
      </c>
      <c r="AU680" s="147" t="s">
        <v>88</v>
      </c>
      <c r="AV680" s="12" t="s">
        <v>88</v>
      </c>
      <c r="AW680" s="12" t="s">
        <v>33</v>
      </c>
      <c r="AX680" s="12" t="s">
        <v>78</v>
      </c>
      <c r="AY680" s="147" t="s">
        <v>176</v>
      </c>
    </row>
    <row r="681" spans="2:51" s="14" customFormat="1" ht="11.25">
      <c r="B681" s="160"/>
      <c r="D681" s="146" t="s">
        <v>185</v>
      </c>
      <c r="E681" s="161" t="s">
        <v>1</v>
      </c>
      <c r="F681" s="162" t="s">
        <v>893</v>
      </c>
      <c r="H681" s="161" t="s">
        <v>1</v>
      </c>
      <c r="I681" s="163"/>
      <c r="L681" s="160"/>
      <c r="M681" s="164"/>
      <c r="T681" s="165"/>
      <c r="AT681" s="161" t="s">
        <v>185</v>
      </c>
      <c r="AU681" s="161" t="s">
        <v>88</v>
      </c>
      <c r="AV681" s="14" t="s">
        <v>86</v>
      </c>
      <c r="AW681" s="14" t="s">
        <v>33</v>
      </c>
      <c r="AX681" s="14" t="s">
        <v>78</v>
      </c>
      <c r="AY681" s="161" t="s">
        <v>176</v>
      </c>
    </row>
    <row r="682" spans="2:51" s="12" customFormat="1" ht="11.25">
      <c r="B682" s="145"/>
      <c r="D682" s="146" t="s">
        <v>185</v>
      </c>
      <c r="E682" s="147" t="s">
        <v>1</v>
      </c>
      <c r="F682" s="148" t="s">
        <v>894</v>
      </c>
      <c r="H682" s="149">
        <v>45.503999999999998</v>
      </c>
      <c r="I682" s="150"/>
      <c r="L682" s="145"/>
      <c r="M682" s="151"/>
      <c r="T682" s="152"/>
      <c r="AT682" s="147" t="s">
        <v>185</v>
      </c>
      <c r="AU682" s="147" t="s">
        <v>88</v>
      </c>
      <c r="AV682" s="12" t="s">
        <v>88</v>
      </c>
      <c r="AW682" s="12" t="s">
        <v>33</v>
      </c>
      <c r="AX682" s="12" t="s">
        <v>78</v>
      </c>
      <c r="AY682" s="147" t="s">
        <v>176</v>
      </c>
    </row>
    <row r="683" spans="2:51" s="12" customFormat="1" ht="11.25">
      <c r="B683" s="145"/>
      <c r="D683" s="146" t="s">
        <v>185</v>
      </c>
      <c r="E683" s="147" t="s">
        <v>1</v>
      </c>
      <c r="F683" s="148" t="s">
        <v>889</v>
      </c>
      <c r="H683" s="149">
        <v>-1.8</v>
      </c>
      <c r="I683" s="150"/>
      <c r="L683" s="145"/>
      <c r="M683" s="151"/>
      <c r="T683" s="152"/>
      <c r="AT683" s="147" t="s">
        <v>185</v>
      </c>
      <c r="AU683" s="147" t="s">
        <v>88</v>
      </c>
      <c r="AV683" s="12" t="s">
        <v>88</v>
      </c>
      <c r="AW683" s="12" t="s">
        <v>33</v>
      </c>
      <c r="AX683" s="12" t="s">
        <v>78</v>
      </c>
      <c r="AY683" s="147" t="s">
        <v>176</v>
      </c>
    </row>
    <row r="684" spans="2:51" s="12" customFormat="1" ht="11.25">
      <c r="B684" s="145"/>
      <c r="D684" s="146" t="s">
        <v>185</v>
      </c>
      <c r="E684" s="147" t="s">
        <v>1</v>
      </c>
      <c r="F684" s="148" t="s">
        <v>669</v>
      </c>
      <c r="H684" s="149">
        <v>-1.6</v>
      </c>
      <c r="I684" s="150"/>
      <c r="L684" s="145"/>
      <c r="M684" s="151"/>
      <c r="T684" s="152"/>
      <c r="AT684" s="147" t="s">
        <v>185</v>
      </c>
      <c r="AU684" s="147" t="s">
        <v>88</v>
      </c>
      <c r="AV684" s="12" t="s">
        <v>88</v>
      </c>
      <c r="AW684" s="12" t="s">
        <v>33</v>
      </c>
      <c r="AX684" s="12" t="s">
        <v>78</v>
      </c>
      <c r="AY684" s="147" t="s">
        <v>176</v>
      </c>
    </row>
    <row r="685" spans="2:51" s="12" customFormat="1" ht="11.25">
      <c r="B685" s="145"/>
      <c r="D685" s="146" t="s">
        <v>185</v>
      </c>
      <c r="E685" s="147" t="s">
        <v>1</v>
      </c>
      <c r="F685" s="148" t="s">
        <v>895</v>
      </c>
      <c r="H685" s="149">
        <v>11.2575</v>
      </c>
      <c r="I685" s="150"/>
      <c r="L685" s="145"/>
      <c r="M685" s="151"/>
      <c r="T685" s="152"/>
      <c r="AT685" s="147" t="s">
        <v>185</v>
      </c>
      <c r="AU685" s="147" t="s">
        <v>88</v>
      </c>
      <c r="AV685" s="12" t="s">
        <v>88</v>
      </c>
      <c r="AW685" s="12" t="s">
        <v>33</v>
      </c>
      <c r="AX685" s="12" t="s">
        <v>78</v>
      </c>
      <c r="AY685" s="147" t="s">
        <v>176</v>
      </c>
    </row>
    <row r="686" spans="2:51" s="15" customFormat="1" ht="11.25">
      <c r="B686" s="166"/>
      <c r="D686" s="146" t="s">
        <v>185</v>
      </c>
      <c r="E686" s="167" t="s">
        <v>1</v>
      </c>
      <c r="F686" s="168" t="s">
        <v>228</v>
      </c>
      <c r="H686" s="169">
        <v>83.222750000000005</v>
      </c>
      <c r="I686" s="170"/>
      <c r="L686" s="166"/>
      <c r="M686" s="171"/>
      <c r="T686" s="172"/>
      <c r="AT686" s="167" t="s">
        <v>185</v>
      </c>
      <c r="AU686" s="167" t="s">
        <v>88</v>
      </c>
      <c r="AV686" s="15" t="s">
        <v>193</v>
      </c>
      <c r="AW686" s="15" t="s">
        <v>33</v>
      </c>
      <c r="AX686" s="15" t="s">
        <v>78</v>
      </c>
      <c r="AY686" s="167" t="s">
        <v>176</v>
      </c>
    </row>
    <row r="687" spans="2:51" s="14" customFormat="1" ht="11.25">
      <c r="B687" s="160"/>
      <c r="D687" s="146" t="s">
        <v>185</v>
      </c>
      <c r="E687" s="161" t="s">
        <v>1</v>
      </c>
      <c r="F687" s="162" t="s">
        <v>704</v>
      </c>
      <c r="H687" s="161" t="s">
        <v>1</v>
      </c>
      <c r="I687" s="163"/>
      <c r="L687" s="160"/>
      <c r="M687" s="164"/>
      <c r="T687" s="165"/>
      <c r="AT687" s="161" t="s">
        <v>185</v>
      </c>
      <c r="AU687" s="161" t="s">
        <v>88</v>
      </c>
      <c r="AV687" s="14" t="s">
        <v>86</v>
      </c>
      <c r="AW687" s="14" t="s">
        <v>33</v>
      </c>
      <c r="AX687" s="14" t="s">
        <v>78</v>
      </c>
      <c r="AY687" s="161" t="s">
        <v>176</v>
      </c>
    </row>
    <row r="688" spans="2:51" s="14" customFormat="1" ht="11.25">
      <c r="B688" s="160"/>
      <c r="D688" s="146" t="s">
        <v>185</v>
      </c>
      <c r="E688" s="161" t="s">
        <v>1</v>
      </c>
      <c r="F688" s="162" t="s">
        <v>875</v>
      </c>
      <c r="H688" s="161" t="s">
        <v>1</v>
      </c>
      <c r="I688" s="163"/>
      <c r="L688" s="160"/>
      <c r="M688" s="164"/>
      <c r="T688" s="165"/>
      <c r="AT688" s="161" t="s">
        <v>185</v>
      </c>
      <c r="AU688" s="161" t="s">
        <v>88</v>
      </c>
      <c r="AV688" s="14" t="s">
        <v>86</v>
      </c>
      <c r="AW688" s="14" t="s">
        <v>33</v>
      </c>
      <c r="AX688" s="14" t="s">
        <v>78</v>
      </c>
      <c r="AY688" s="161" t="s">
        <v>176</v>
      </c>
    </row>
    <row r="689" spans="2:51" s="12" customFormat="1" ht="11.25">
      <c r="B689" s="145"/>
      <c r="D689" s="146" t="s">
        <v>185</v>
      </c>
      <c r="E689" s="147" t="s">
        <v>1</v>
      </c>
      <c r="F689" s="148" t="s">
        <v>896</v>
      </c>
      <c r="H689" s="149">
        <v>11.2575</v>
      </c>
      <c r="I689" s="150"/>
      <c r="L689" s="145"/>
      <c r="M689" s="151"/>
      <c r="T689" s="152"/>
      <c r="AT689" s="147" t="s">
        <v>185</v>
      </c>
      <c r="AU689" s="147" t="s">
        <v>88</v>
      </c>
      <c r="AV689" s="12" t="s">
        <v>88</v>
      </c>
      <c r="AW689" s="12" t="s">
        <v>33</v>
      </c>
      <c r="AX689" s="12" t="s">
        <v>78</v>
      </c>
      <c r="AY689" s="147" t="s">
        <v>176</v>
      </c>
    </row>
    <row r="690" spans="2:51" s="12" customFormat="1" ht="11.25">
      <c r="B690" s="145"/>
      <c r="D690" s="146" t="s">
        <v>185</v>
      </c>
      <c r="E690" s="147" t="s">
        <v>1</v>
      </c>
      <c r="F690" s="148" t="s">
        <v>892</v>
      </c>
      <c r="H690" s="149">
        <v>23.403749999999999</v>
      </c>
      <c r="I690" s="150"/>
      <c r="L690" s="145"/>
      <c r="M690" s="151"/>
      <c r="T690" s="152"/>
      <c r="AT690" s="147" t="s">
        <v>185</v>
      </c>
      <c r="AU690" s="147" t="s">
        <v>88</v>
      </c>
      <c r="AV690" s="12" t="s">
        <v>88</v>
      </c>
      <c r="AW690" s="12" t="s">
        <v>33</v>
      </c>
      <c r="AX690" s="12" t="s">
        <v>78</v>
      </c>
      <c r="AY690" s="147" t="s">
        <v>176</v>
      </c>
    </row>
    <row r="691" spans="2:51" s="12" customFormat="1" ht="11.25">
      <c r="B691" s="145"/>
      <c r="D691" s="146" t="s">
        <v>185</v>
      </c>
      <c r="E691" s="147" t="s">
        <v>1</v>
      </c>
      <c r="F691" s="148" t="s">
        <v>888</v>
      </c>
      <c r="H691" s="149">
        <v>-4.8</v>
      </c>
      <c r="I691" s="150"/>
      <c r="L691" s="145"/>
      <c r="M691" s="151"/>
      <c r="T691" s="152"/>
      <c r="AT691" s="147" t="s">
        <v>185</v>
      </c>
      <c r="AU691" s="147" t="s">
        <v>88</v>
      </c>
      <c r="AV691" s="12" t="s">
        <v>88</v>
      </c>
      <c r="AW691" s="12" t="s">
        <v>33</v>
      </c>
      <c r="AX691" s="12" t="s">
        <v>78</v>
      </c>
      <c r="AY691" s="147" t="s">
        <v>176</v>
      </c>
    </row>
    <row r="692" spans="2:51" s="14" customFormat="1" ht="11.25">
      <c r="B692" s="160"/>
      <c r="D692" s="146" t="s">
        <v>185</v>
      </c>
      <c r="E692" s="161" t="s">
        <v>1</v>
      </c>
      <c r="F692" s="162" t="s">
        <v>893</v>
      </c>
      <c r="H692" s="161" t="s">
        <v>1</v>
      </c>
      <c r="I692" s="163"/>
      <c r="L692" s="160"/>
      <c r="M692" s="164"/>
      <c r="T692" s="165"/>
      <c r="AT692" s="161" t="s">
        <v>185</v>
      </c>
      <c r="AU692" s="161" t="s">
        <v>88</v>
      </c>
      <c r="AV692" s="14" t="s">
        <v>86</v>
      </c>
      <c r="AW692" s="14" t="s">
        <v>33</v>
      </c>
      <c r="AX692" s="14" t="s">
        <v>78</v>
      </c>
      <c r="AY692" s="161" t="s">
        <v>176</v>
      </c>
    </row>
    <row r="693" spans="2:51" s="12" customFormat="1" ht="11.25">
      <c r="B693" s="145"/>
      <c r="D693" s="146" t="s">
        <v>185</v>
      </c>
      <c r="E693" s="147" t="s">
        <v>1</v>
      </c>
      <c r="F693" s="148" t="s">
        <v>894</v>
      </c>
      <c r="H693" s="149">
        <v>45.503999999999998</v>
      </c>
      <c r="I693" s="150"/>
      <c r="L693" s="145"/>
      <c r="M693" s="151"/>
      <c r="T693" s="152"/>
      <c r="AT693" s="147" t="s">
        <v>185</v>
      </c>
      <c r="AU693" s="147" t="s">
        <v>88</v>
      </c>
      <c r="AV693" s="12" t="s">
        <v>88</v>
      </c>
      <c r="AW693" s="12" t="s">
        <v>33</v>
      </c>
      <c r="AX693" s="12" t="s">
        <v>78</v>
      </c>
      <c r="AY693" s="147" t="s">
        <v>176</v>
      </c>
    </row>
    <row r="694" spans="2:51" s="12" customFormat="1" ht="11.25">
      <c r="B694" s="145"/>
      <c r="D694" s="146" t="s">
        <v>185</v>
      </c>
      <c r="E694" s="147" t="s">
        <v>1</v>
      </c>
      <c r="F694" s="148" t="s">
        <v>889</v>
      </c>
      <c r="H694" s="149">
        <v>-1.8</v>
      </c>
      <c r="I694" s="150"/>
      <c r="L694" s="145"/>
      <c r="M694" s="151"/>
      <c r="T694" s="152"/>
      <c r="AT694" s="147" t="s">
        <v>185</v>
      </c>
      <c r="AU694" s="147" t="s">
        <v>88</v>
      </c>
      <c r="AV694" s="12" t="s">
        <v>88</v>
      </c>
      <c r="AW694" s="12" t="s">
        <v>33</v>
      </c>
      <c r="AX694" s="12" t="s">
        <v>78</v>
      </c>
      <c r="AY694" s="147" t="s">
        <v>176</v>
      </c>
    </row>
    <row r="695" spans="2:51" s="12" customFormat="1" ht="11.25">
      <c r="B695" s="145"/>
      <c r="D695" s="146" t="s">
        <v>185</v>
      </c>
      <c r="E695" s="147" t="s">
        <v>1</v>
      </c>
      <c r="F695" s="148" t="s">
        <v>669</v>
      </c>
      <c r="H695" s="149">
        <v>-1.6</v>
      </c>
      <c r="I695" s="150"/>
      <c r="L695" s="145"/>
      <c r="M695" s="151"/>
      <c r="T695" s="152"/>
      <c r="AT695" s="147" t="s">
        <v>185</v>
      </c>
      <c r="AU695" s="147" t="s">
        <v>88</v>
      </c>
      <c r="AV695" s="12" t="s">
        <v>88</v>
      </c>
      <c r="AW695" s="12" t="s">
        <v>33</v>
      </c>
      <c r="AX695" s="12" t="s">
        <v>78</v>
      </c>
      <c r="AY695" s="147" t="s">
        <v>176</v>
      </c>
    </row>
    <row r="696" spans="2:51" s="12" customFormat="1" ht="11.25">
      <c r="B696" s="145"/>
      <c r="D696" s="146" t="s">
        <v>185</v>
      </c>
      <c r="E696" s="147" t="s">
        <v>1</v>
      </c>
      <c r="F696" s="148" t="s">
        <v>897</v>
      </c>
      <c r="H696" s="149">
        <v>11.2575</v>
      </c>
      <c r="I696" s="150"/>
      <c r="L696" s="145"/>
      <c r="M696" s="151"/>
      <c r="T696" s="152"/>
      <c r="AT696" s="147" t="s">
        <v>185</v>
      </c>
      <c r="AU696" s="147" t="s">
        <v>88</v>
      </c>
      <c r="AV696" s="12" t="s">
        <v>88</v>
      </c>
      <c r="AW696" s="12" t="s">
        <v>33</v>
      </c>
      <c r="AX696" s="12" t="s">
        <v>78</v>
      </c>
      <c r="AY696" s="147" t="s">
        <v>176</v>
      </c>
    </row>
    <row r="697" spans="2:51" s="15" customFormat="1" ht="11.25">
      <c r="B697" s="166"/>
      <c r="D697" s="146" t="s">
        <v>185</v>
      </c>
      <c r="E697" s="167" t="s">
        <v>1</v>
      </c>
      <c r="F697" s="168" t="s">
        <v>228</v>
      </c>
      <c r="H697" s="169">
        <v>83.222750000000005</v>
      </c>
      <c r="I697" s="170"/>
      <c r="L697" s="166"/>
      <c r="M697" s="171"/>
      <c r="T697" s="172"/>
      <c r="AT697" s="167" t="s">
        <v>185</v>
      </c>
      <c r="AU697" s="167" t="s">
        <v>88</v>
      </c>
      <c r="AV697" s="15" t="s">
        <v>193</v>
      </c>
      <c r="AW697" s="15" t="s">
        <v>33</v>
      </c>
      <c r="AX697" s="15" t="s">
        <v>78</v>
      </c>
      <c r="AY697" s="167" t="s">
        <v>176</v>
      </c>
    </row>
    <row r="698" spans="2:51" s="14" customFormat="1" ht="11.25">
      <c r="B698" s="160"/>
      <c r="D698" s="146" t="s">
        <v>185</v>
      </c>
      <c r="E698" s="161" t="s">
        <v>1</v>
      </c>
      <c r="F698" s="162" t="s">
        <v>898</v>
      </c>
      <c r="H698" s="161" t="s">
        <v>1</v>
      </c>
      <c r="I698" s="163"/>
      <c r="L698" s="160"/>
      <c r="M698" s="164"/>
      <c r="T698" s="165"/>
      <c r="AT698" s="161" t="s">
        <v>185</v>
      </c>
      <c r="AU698" s="161" t="s">
        <v>88</v>
      </c>
      <c r="AV698" s="14" t="s">
        <v>86</v>
      </c>
      <c r="AW698" s="14" t="s">
        <v>33</v>
      </c>
      <c r="AX698" s="14" t="s">
        <v>78</v>
      </c>
      <c r="AY698" s="161" t="s">
        <v>176</v>
      </c>
    </row>
    <row r="699" spans="2:51" s="14" customFormat="1" ht="11.25">
      <c r="B699" s="160"/>
      <c r="D699" s="146" t="s">
        <v>185</v>
      </c>
      <c r="E699" s="161" t="s">
        <v>1</v>
      </c>
      <c r="F699" s="162" t="s">
        <v>875</v>
      </c>
      <c r="H699" s="161" t="s">
        <v>1</v>
      </c>
      <c r="I699" s="163"/>
      <c r="L699" s="160"/>
      <c r="M699" s="164"/>
      <c r="T699" s="165"/>
      <c r="AT699" s="161" t="s">
        <v>185</v>
      </c>
      <c r="AU699" s="161" t="s">
        <v>88</v>
      </c>
      <c r="AV699" s="14" t="s">
        <v>86</v>
      </c>
      <c r="AW699" s="14" t="s">
        <v>33</v>
      </c>
      <c r="AX699" s="14" t="s">
        <v>78</v>
      </c>
      <c r="AY699" s="161" t="s">
        <v>176</v>
      </c>
    </row>
    <row r="700" spans="2:51" s="12" customFormat="1" ht="11.25">
      <c r="B700" s="145"/>
      <c r="D700" s="146" t="s">
        <v>185</v>
      </c>
      <c r="E700" s="147" t="s">
        <v>1</v>
      </c>
      <c r="F700" s="148" t="s">
        <v>899</v>
      </c>
      <c r="H700" s="149">
        <v>11.2575</v>
      </c>
      <c r="I700" s="150"/>
      <c r="L700" s="145"/>
      <c r="M700" s="151"/>
      <c r="T700" s="152"/>
      <c r="AT700" s="147" t="s">
        <v>185</v>
      </c>
      <c r="AU700" s="147" t="s">
        <v>88</v>
      </c>
      <c r="AV700" s="12" t="s">
        <v>88</v>
      </c>
      <c r="AW700" s="12" t="s">
        <v>33</v>
      </c>
      <c r="AX700" s="12" t="s">
        <v>78</v>
      </c>
      <c r="AY700" s="147" t="s">
        <v>176</v>
      </c>
    </row>
    <row r="701" spans="2:51" s="12" customFormat="1" ht="11.25">
      <c r="B701" s="145"/>
      <c r="D701" s="146" t="s">
        <v>185</v>
      </c>
      <c r="E701" s="147" t="s">
        <v>1</v>
      </c>
      <c r="F701" s="148" t="s">
        <v>892</v>
      </c>
      <c r="H701" s="149">
        <v>23.403749999999999</v>
      </c>
      <c r="I701" s="150"/>
      <c r="L701" s="145"/>
      <c r="M701" s="151"/>
      <c r="T701" s="152"/>
      <c r="AT701" s="147" t="s">
        <v>185</v>
      </c>
      <c r="AU701" s="147" t="s">
        <v>88</v>
      </c>
      <c r="AV701" s="12" t="s">
        <v>88</v>
      </c>
      <c r="AW701" s="12" t="s">
        <v>33</v>
      </c>
      <c r="AX701" s="12" t="s">
        <v>78</v>
      </c>
      <c r="AY701" s="147" t="s">
        <v>176</v>
      </c>
    </row>
    <row r="702" spans="2:51" s="12" customFormat="1" ht="11.25">
      <c r="B702" s="145"/>
      <c r="D702" s="146" t="s">
        <v>185</v>
      </c>
      <c r="E702" s="147" t="s">
        <v>1</v>
      </c>
      <c r="F702" s="148" t="s">
        <v>888</v>
      </c>
      <c r="H702" s="149">
        <v>-4.8</v>
      </c>
      <c r="I702" s="150"/>
      <c r="L702" s="145"/>
      <c r="M702" s="151"/>
      <c r="T702" s="152"/>
      <c r="AT702" s="147" t="s">
        <v>185</v>
      </c>
      <c r="AU702" s="147" t="s">
        <v>88</v>
      </c>
      <c r="AV702" s="12" t="s">
        <v>88</v>
      </c>
      <c r="AW702" s="12" t="s">
        <v>33</v>
      </c>
      <c r="AX702" s="12" t="s">
        <v>78</v>
      </c>
      <c r="AY702" s="147" t="s">
        <v>176</v>
      </c>
    </row>
    <row r="703" spans="2:51" s="14" customFormat="1" ht="11.25">
      <c r="B703" s="160"/>
      <c r="D703" s="146" t="s">
        <v>185</v>
      </c>
      <c r="E703" s="161" t="s">
        <v>1</v>
      </c>
      <c r="F703" s="162" t="s">
        <v>893</v>
      </c>
      <c r="H703" s="161" t="s">
        <v>1</v>
      </c>
      <c r="I703" s="163"/>
      <c r="L703" s="160"/>
      <c r="M703" s="164"/>
      <c r="T703" s="165"/>
      <c r="AT703" s="161" t="s">
        <v>185</v>
      </c>
      <c r="AU703" s="161" t="s">
        <v>88</v>
      </c>
      <c r="AV703" s="14" t="s">
        <v>86</v>
      </c>
      <c r="AW703" s="14" t="s">
        <v>33</v>
      </c>
      <c r="AX703" s="14" t="s">
        <v>78</v>
      </c>
      <c r="AY703" s="161" t="s">
        <v>176</v>
      </c>
    </row>
    <row r="704" spans="2:51" s="12" customFormat="1" ht="11.25">
      <c r="B704" s="145"/>
      <c r="D704" s="146" t="s">
        <v>185</v>
      </c>
      <c r="E704" s="147" t="s">
        <v>1</v>
      </c>
      <c r="F704" s="148" t="s">
        <v>894</v>
      </c>
      <c r="H704" s="149">
        <v>45.503999999999998</v>
      </c>
      <c r="I704" s="150"/>
      <c r="L704" s="145"/>
      <c r="M704" s="151"/>
      <c r="T704" s="152"/>
      <c r="AT704" s="147" t="s">
        <v>185</v>
      </c>
      <c r="AU704" s="147" t="s">
        <v>88</v>
      </c>
      <c r="AV704" s="12" t="s">
        <v>88</v>
      </c>
      <c r="AW704" s="12" t="s">
        <v>33</v>
      </c>
      <c r="AX704" s="12" t="s">
        <v>78</v>
      </c>
      <c r="AY704" s="147" t="s">
        <v>176</v>
      </c>
    </row>
    <row r="705" spans="2:51" s="12" customFormat="1" ht="11.25">
      <c r="B705" s="145"/>
      <c r="D705" s="146" t="s">
        <v>185</v>
      </c>
      <c r="E705" s="147" t="s">
        <v>1</v>
      </c>
      <c r="F705" s="148" t="s">
        <v>889</v>
      </c>
      <c r="H705" s="149">
        <v>-1.8</v>
      </c>
      <c r="I705" s="150"/>
      <c r="L705" s="145"/>
      <c r="M705" s="151"/>
      <c r="T705" s="152"/>
      <c r="AT705" s="147" t="s">
        <v>185</v>
      </c>
      <c r="AU705" s="147" t="s">
        <v>88</v>
      </c>
      <c r="AV705" s="12" t="s">
        <v>88</v>
      </c>
      <c r="AW705" s="12" t="s">
        <v>33</v>
      </c>
      <c r="AX705" s="12" t="s">
        <v>78</v>
      </c>
      <c r="AY705" s="147" t="s">
        <v>176</v>
      </c>
    </row>
    <row r="706" spans="2:51" s="12" customFormat="1" ht="11.25">
      <c r="B706" s="145"/>
      <c r="D706" s="146" t="s">
        <v>185</v>
      </c>
      <c r="E706" s="147" t="s">
        <v>1</v>
      </c>
      <c r="F706" s="148" t="s">
        <v>669</v>
      </c>
      <c r="H706" s="149">
        <v>-1.6</v>
      </c>
      <c r="I706" s="150"/>
      <c r="L706" s="145"/>
      <c r="M706" s="151"/>
      <c r="T706" s="152"/>
      <c r="AT706" s="147" t="s">
        <v>185</v>
      </c>
      <c r="AU706" s="147" t="s">
        <v>88</v>
      </c>
      <c r="AV706" s="12" t="s">
        <v>88</v>
      </c>
      <c r="AW706" s="12" t="s">
        <v>33</v>
      </c>
      <c r="AX706" s="12" t="s">
        <v>78</v>
      </c>
      <c r="AY706" s="147" t="s">
        <v>176</v>
      </c>
    </row>
    <row r="707" spans="2:51" s="12" customFormat="1" ht="11.25">
      <c r="B707" s="145"/>
      <c r="D707" s="146" t="s">
        <v>185</v>
      </c>
      <c r="E707" s="147" t="s">
        <v>1</v>
      </c>
      <c r="F707" s="148" t="s">
        <v>900</v>
      </c>
      <c r="H707" s="149">
        <v>11.2575</v>
      </c>
      <c r="I707" s="150"/>
      <c r="L707" s="145"/>
      <c r="M707" s="151"/>
      <c r="T707" s="152"/>
      <c r="AT707" s="147" t="s">
        <v>185</v>
      </c>
      <c r="AU707" s="147" t="s">
        <v>88</v>
      </c>
      <c r="AV707" s="12" t="s">
        <v>88</v>
      </c>
      <c r="AW707" s="12" t="s">
        <v>33</v>
      </c>
      <c r="AX707" s="12" t="s">
        <v>78</v>
      </c>
      <c r="AY707" s="147" t="s">
        <v>176</v>
      </c>
    </row>
    <row r="708" spans="2:51" s="15" customFormat="1" ht="11.25">
      <c r="B708" s="166"/>
      <c r="D708" s="146" t="s">
        <v>185</v>
      </c>
      <c r="E708" s="167" t="s">
        <v>1</v>
      </c>
      <c r="F708" s="168" t="s">
        <v>228</v>
      </c>
      <c r="H708" s="169">
        <v>83.222750000000005</v>
      </c>
      <c r="I708" s="170"/>
      <c r="L708" s="166"/>
      <c r="M708" s="171"/>
      <c r="T708" s="172"/>
      <c r="AT708" s="167" t="s">
        <v>185</v>
      </c>
      <c r="AU708" s="167" t="s">
        <v>88</v>
      </c>
      <c r="AV708" s="15" t="s">
        <v>193</v>
      </c>
      <c r="AW708" s="15" t="s">
        <v>33</v>
      </c>
      <c r="AX708" s="15" t="s">
        <v>78</v>
      </c>
      <c r="AY708" s="167" t="s">
        <v>176</v>
      </c>
    </row>
    <row r="709" spans="2:51" s="14" customFormat="1" ht="11.25">
      <c r="B709" s="160"/>
      <c r="D709" s="146" t="s">
        <v>185</v>
      </c>
      <c r="E709" s="161" t="s">
        <v>1</v>
      </c>
      <c r="F709" s="162" t="s">
        <v>901</v>
      </c>
      <c r="H709" s="161" t="s">
        <v>1</v>
      </c>
      <c r="I709" s="163"/>
      <c r="L709" s="160"/>
      <c r="M709" s="164"/>
      <c r="T709" s="165"/>
      <c r="AT709" s="161" t="s">
        <v>185</v>
      </c>
      <c r="AU709" s="161" t="s">
        <v>88</v>
      </c>
      <c r="AV709" s="14" t="s">
        <v>86</v>
      </c>
      <c r="AW709" s="14" t="s">
        <v>33</v>
      </c>
      <c r="AX709" s="14" t="s">
        <v>78</v>
      </c>
      <c r="AY709" s="161" t="s">
        <v>176</v>
      </c>
    </row>
    <row r="710" spans="2:51" s="14" customFormat="1" ht="11.25">
      <c r="B710" s="160"/>
      <c r="D710" s="146" t="s">
        <v>185</v>
      </c>
      <c r="E710" s="161" t="s">
        <v>1</v>
      </c>
      <c r="F710" s="162" t="s">
        <v>875</v>
      </c>
      <c r="H710" s="161" t="s">
        <v>1</v>
      </c>
      <c r="I710" s="163"/>
      <c r="L710" s="160"/>
      <c r="M710" s="164"/>
      <c r="T710" s="165"/>
      <c r="AT710" s="161" t="s">
        <v>185</v>
      </c>
      <c r="AU710" s="161" t="s">
        <v>88</v>
      </c>
      <c r="AV710" s="14" t="s">
        <v>86</v>
      </c>
      <c r="AW710" s="14" t="s">
        <v>33</v>
      </c>
      <c r="AX710" s="14" t="s">
        <v>78</v>
      </c>
      <c r="AY710" s="161" t="s">
        <v>176</v>
      </c>
    </row>
    <row r="711" spans="2:51" s="12" customFormat="1" ht="11.25">
      <c r="B711" s="145"/>
      <c r="D711" s="146" t="s">
        <v>185</v>
      </c>
      <c r="E711" s="147" t="s">
        <v>1</v>
      </c>
      <c r="F711" s="148" t="s">
        <v>902</v>
      </c>
      <c r="H711" s="149">
        <v>11.2575</v>
      </c>
      <c r="I711" s="150"/>
      <c r="L711" s="145"/>
      <c r="M711" s="151"/>
      <c r="T711" s="152"/>
      <c r="AT711" s="147" t="s">
        <v>185</v>
      </c>
      <c r="AU711" s="147" t="s">
        <v>88</v>
      </c>
      <c r="AV711" s="12" t="s">
        <v>88</v>
      </c>
      <c r="AW711" s="12" t="s">
        <v>33</v>
      </c>
      <c r="AX711" s="12" t="s">
        <v>78</v>
      </c>
      <c r="AY711" s="147" t="s">
        <v>176</v>
      </c>
    </row>
    <row r="712" spans="2:51" s="12" customFormat="1" ht="11.25">
      <c r="B712" s="145"/>
      <c r="D712" s="146" t="s">
        <v>185</v>
      </c>
      <c r="E712" s="147" t="s">
        <v>1</v>
      </c>
      <c r="F712" s="148" t="s">
        <v>903</v>
      </c>
      <c r="H712" s="149">
        <v>26.662500000000001</v>
      </c>
      <c r="I712" s="150"/>
      <c r="L712" s="145"/>
      <c r="M712" s="151"/>
      <c r="T712" s="152"/>
      <c r="AT712" s="147" t="s">
        <v>185</v>
      </c>
      <c r="AU712" s="147" t="s">
        <v>88</v>
      </c>
      <c r="AV712" s="12" t="s">
        <v>88</v>
      </c>
      <c r="AW712" s="12" t="s">
        <v>33</v>
      </c>
      <c r="AX712" s="12" t="s">
        <v>78</v>
      </c>
      <c r="AY712" s="147" t="s">
        <v>176</v>
      </c>
    </row>
    <row r="713" spans="2:51" s="12" customFormat="1" ht="11.25">
      <c r="B713" s="145"/>
      <c r="D713" s="146" t="s">
        <v>185</v>
      </c>
      <c r="E713" s="147" t="s">
        <v>1</v>
      </c>
      <c r="F713" s="148" t="s">
        <v>884</v>
      </c>
      <c r="H713" s="149">
        <v>-3.2</v>
      </c>
      <c r="I713" s="150"/>
      <c r="L713" s="145"/>
      <c r="M713" s="151"/>
      <c r="T713" s="152"/>
      <c r="AT713" s="147" t="s">
        <v>185</v>
      </c>
      <c r="AU713" s="147" t="s">
        <v>88</v>
      </c>
      <c r="AV713" s="12" t="s">
        <v>88</v>
      </c>
      <c r="AW713" s="12" t="s">
        <v>33</v>
      </c>
      <c r="AX713" s="12" t="s">
        <v>78</v>
      </c>
      <c r="AY713" s="147" t="s">
        <v>176</v>
      </c>
    </row>
    <row r="714" spans="2:51" s="14" customFormat="1" ht="11.25">
      <c r="B714" s="160"/>
      <c r="D714" s="146" t="s">
        <v>185</v>
      </c>
      <c r="E714" s="161" t="s">
        <v>1</v>
      </c>
      <c r="F714" s="162" t="s">
        <v>893</v>
      </c>
      <c r="H714" s="161" t="s">
        <v>1</v>
      </c>
      <c r="I714" s="163"/>
      <c r="L714" s="160"/>
      <c r="M714" s="164"/>
      <c r="T714" s="165"/>
      <c r="AT714" s="161" t="s">
        <v>185</v>
      </c>
      <c r="AU714" s="161" t="s">
        <v>88</v>
      </c>
      <c r="AV714" s="14" t="s">
        <v>86</v>
      </c>
      <c r="AW714" s="14" t="s">
        <v>33</v>
      </c>
      <c r="AX714" s="14" t="s">
        <v>78</v>
      </c>
      <c r="AY714" s="161" t="s">
        <v>176</v>
      </c>
    </row>
    <row r="715" spans="2:51" s="12" customFormat="1" ht="11.25">
      <c r="B715" s="145"/>
      <c r="D715" s="146" t="s">
        <v>185</v>
      </c>
      <c r="E715" s="147" t="s">
        <v>1</v>
      </c>
      <c r="F715" s="148" t="s">
        <v>904</v>
      </c>
      <c r="H715" s="149">
        <v>17.538</v>
      </c>
      <c r="I715" s="150"/>
      <c r="L715" s="145"/>
      <c r="M715" s="151"/>
      <c r="T715" s="152"/>
      <c r="AT715" s="147" t="s">
        <v>185</v>
      </c>
      <c r="AU715" s="147" t="s">
        <v>88</v>
      </c>
      <c r="AV715" s="12" t="s">
        <v>88</v>
      </c>
      <c r="AW715" s="12" t="s">
        <v>33</v>
      </c>
      <c r="AX715" s="12" t="s">
        <v>78</v>
      </c>
      <c r="AY715" s="147" t="s">
        <v>176</v>
      </c>
    </row>
    <row r="716" spans="2:51" s="12" customFormat="1" ht="11.25">
      <c r="B716" s="145"/>
      <c r="D716" s="146" t="s">
        <v>185</v>
      </c>
      <c r="E716" s="147" t="s">
        <v>1</v>
      </c>
      <c r="F716" s="148" t="s">
        <v>884</v>
      </c>
      <c r="H716" s="149">
        <v>-3.2</v>
      </c>
      <c r="I716" s="150"/>
      <c r="L716" s="145"/>
      <c r="M716" s="151"/>
      <c r="T716" s="152"/>
      <c r="AT716" s="147" t="s">
        <v>185</v>
      </c>
      <c r="AU716" s="147" t="s">
        <v>88</v>
      </c>
      <c r="AV716" s="12" t="s">
        <v>88</v>
      </c>
      <c r="AW716" s="12" t="s">
        <v>33</v>
      </c>
      <c r="AX716" s="12" t="s">
        <v>78</v>
      </c>
      <c r="AY716" s="147" t="s">
        <v>176</v>
      </c>
    </row>
    <row r="717" spans="2:51" s="12" customFormat="1" ht="11.25">
      <c r="B717" s="145"/>
      <c r="D717" s="146" t="s">
        <v>185</v>
      </c>
      <c r="E717" s="147" t="s">
        <v>1</v>
      </c>
      <c r="F717" s="148" t="s">
        <v>905</v>
      </c>
      <c r="H717" s="149">
        <v>11.2575</v>
      </c>
      <c r="I717" s="150"/>
      <c r="L717" s="145"/>
      <c r="M717" s="151"/>
      <c r="T717" s="152"/>
      <c r="AT717" s="147" t="s">
        <v>185</v>
      </c>
      <c r="AU717" s="147" t="s">
        <v>88</v>
      </c>
      <c r="AV717" s="12" t="s">
        <v>88</v>
      </c>
      <c r="AW717" s="12" t="s">
        <v>33</v>
      </c>
      <c r="AX717" s="12" t="s">
        <v>78</v>
      </c>
      <c r="AY717" s="147" t="s">
        <v>176</v>
      </c>
    </row>
    <row r="718" spans="2:51" s="15" customFormat="1" ht="11.25">
      <c r="B718" s="166"/>
      <c r="D718" s="146" t="s">
        <v>185</v>
      </c>
      <c r="E718" s="167" t="s">
        <v>1</v>
      </c>
      <c r="F718" s="168" t="s">
        <v>228</v>
      </c>
      <c r="H718" s="169">
        <v>60.3155</v>
      </c>
      <c r="I718" s="170"/>
      <c r="L718" s="166"/>
      <c r="M718" s="171"/>
      <c r="T718" s="172"/>
      <c r="AT718" s="167" t="s">
        <v>185</v>
      </c>
      <c r="AU718" s="167" t="s">
        <v>88</v>
      </c>
      <c r="AV718" s="15" t="s">
        <v>193</v>
      </c>
      <c r="AW718" s="15" t="s">
        <v>33</v>
      </c>
      <c r="AX718" s="15" t="s">
        <v>78</v>
      </c>
      <c r="AY718" s="167" t="s">
        <v>176</v>
      </c>
    </row>
    <row r="719" spans="2:51" s="14" customFormat="1" ht="11.25">
      <c r="B719" s="160"/>
      <c r="D719" s="146" t="s">
        <v>185</v>
      </c>
      <c r="E719" s="161" t="s">
        <v>1</v>
      </c>
      <c r="F719" s="162" t="s">
        <v>906</v>
      </c>
      <c r="H719" s="161" t="s">
        <v>1</v>
      </c>
      <c r="I719" s="163"/>
      <c r="L719" s="160"/>
      <c r="M719" s="164"/>
      <c r="T719" s="165"/>
      <c r="AT719" s="161" t="s">
        <v>185</v>
      </c>
      <c r="AU719" s="161" t="s">
        <v>88</v>
      </c>
      <c r="AV719" s="14" t="s">
        <v>86</v>
      </c>
      <c r="AW719" s="14" t="s">
        <v>33</v>
      </c>
      <c r="AX719" s="14" t="s">
        <v>78</v>
      </c>
      <c r="AY719" s="161" t="s">
        <v>176</v>
      </c>
    </row>
    <row r="720" spans="2:51" s="14" customFormat="1" ht="11.25">
      <c r="B720" s="160"/>
      <c r="D720" s="146" t="s">
        <v>185</v>
      </c>
      <c r="E720" s="161" t="s">
        <v>1</v>
      </c>
      <c r="F720" s="162" t="s">
        <v>907</v>
      </c>
      <c r="H720" s="161" t="s">
        <v>1</v>
      </c>
      <c r="I720" s="163"/>
      <c r="L720" s="160"/>
      <c r="M720" s="164"/>
      <c r="T720" s="165"/>
      <c r="AT720" s="161" t="s">
        <v>185</v>
      </c>
      <c r="AU720" s="161" t="s">
        <v>88</v>
      </c>
      <c r="AV720" s="14" t="s">
        <v>86</v>
      </c>
      <c r="AW720" s="14" t="s">
        <v>33</v>
      </c>
      <c r="AX720" s="14" t="s">
        <v>78</v>
      </c>
      <c r="AY720" s="161" t="s">
        <v>176</v>
      </c>
    </row>
    <row r="721" spans="2:51" s="14" customFormat="1" ht="11.25">
      <c r="B721" s="160"/>
      <c r="D721" s="146" t="s">
        <v>185</v>
      </c>
      <c r="E721" s="161" t="s">
        <v>1</v>
      </c>
      <c r="F721" s="162" t="s">
        <v>908</v>
      </c>
      <c r="H721" s="161" t="s">
        <v>1</v>
      </c>
      <c r="I721" s="163"/>
      <c r="L721" s="160"/>
      <c r="M721" s="164"/>
      <c r="T721" s="165"/>
      <c r="AT721" s="161" t="s">
        <v>185</v>
      </c>
      <c r="AU721" s="161" t="s">
        <v>88</v>
      </c>
      <c r="AV721" s="14" t="s">
        <v>86</v>
      </c>
      <c r="AW721" s="14" t="s">
        <v>33</v>
      </c>
      <c r="AX721" s="14" t="s">
        <v>78</v>
      </c>
      <c r="AY721" s="161" t="s">
        <v>176</v>
      </c>
    </row>
    <row r="722" spans="2:51" s="12" customFormat="1" ht="11.25">
      <c r="B722" s="145"/>
      <c r="D722" s="146" t="s">
        <v>185</v>
      </c>
      <c r="E722" s="147" t="s">
        <v>1</v>
      </c>
      <c r="F722" s="148" t="s">
        <v>909</v>
      </c>
      <c r="H722" s="149">
        <v>10.14</v>
      </c>
      <c r="I722" s="150"/>
      <c r="L722" s="145"/>
      <c r="M722" s="151"/>
      <c r="T722" s="152"/>
      <c r="AT722" s="147" t="s">
        <v>185</v>
      </c>
      <c r="AU722" s="147" t="s">
        <v>88</v>
      </c>
      <c r="AV722" s="12" t="s">
        <v>88</v>
      </c>
      <c r="AW722" s="12" t="s">
        <v>33</v>
      </c>
      <c r="AX722" s="12" t="s">
        <v>78</v>
      </c>
      <c r="AY722" s="147" t="s">
        <v>176</v>
      </c>
    </row>
    <row r="723" spans="2:51" s="14" customFormat="1" ht="11.25">
      <c r="B723" s="160"/>
      <c r="D723" s="146" t="s">
        <v>185</v>
      </c>
      <c r="E723" s="161" t="s">
        <v>1</v>
      </c>
      <c r="F723" s="162" t="s">
        <v>910</v>
      </c>
      <c r="H723" s="161" t="s">
        <v>1</v>
      </c>
      <c r="I723" s="163"/>
      <c r="L723" s="160"/>
      <c r="M723" s="164"/>
      <c r="T723" s="165"/>
      <c r="AT723" s="161" t="s">
        <v>185</v>
      </c>
      <c r="AU723" s="161" t="s">
        <v>88</v>
      </c>
      <c r="AV723" s="14" t="s">
        <v>86</v>
      </c>
      <c r="AW723" s="14" t="s">
        <v>33</v>
      </c>
      <c r="AX723" s="14" t="s">
        <v>78</v>
      </c>
      <c r="AY723" s="161" t="s">
        <v>176</v>
      </c>
    </row>
    <row r="724" spans="2:51" s="12" customFormat="1" ht="11.25">
      <c r="B724" s="145"/>
      <c r="D724" s="146" t="s">
        <v>185</v>
      </c>
      <c r="E724" s="147" t="s">
        <v>1</v>
      </c>
      <c r="F724" s="148" t="s">
        <v>911</v>
      </c>
      <c r="H724" s="149">
        <v>10.119999999999999</v>
      </c>
      <c r="I724" s="150"/>
      <c r="L724" s="145"/>
      <c r="M724" s="151"/>
      <c r="T724" s="152"/>
      <c r="AT724" s="147" t="s">
        <v>185</v>
      </c>
      <c r="AU724" s="147" t="s">
        <v>88</v>
      </c>
      <c r="AV724" s="12" t="s">
        <v>88</v>
      </c>
      <c r="AW724" s="12" t="s">
        <v>33</v>
      </c>
      <c r="AX724" s="12" t="s">
        <v>78</v>
      </c>
      <c r="AY724" s="147" t="s">
        <v>176</v>
      </c>
    </row>
    <row r="725" spans="2:51" s="12" customFormat="1" ht="11.25">
      <c r="B725" s="145"/>
      <c r="D725" s="146" t="s">
        <v>185</v>
      </c>
      <c r="E725" s="147" t="s">
        <v>1</v>
      </c>
      <c r="F725" s="148" t="s">
        <v>912</v>
      </c>
      <c r="H725" s="149">
        <v>-2</v>
      </c>
      <c r="I725" s="150"/>
      <c r="L725" s="145"/>
      <c r="M725" s="151"/>
      <c r="T725" s="152"/>
      <c r="AT725" s="147" t="s">
        <v>185</v>
      </c>
      <c r="AU725" s="147" t="s">
        <v>88</v>
      </c>
      <c r="AV725" s="12" t="s">
        <v>88</v>
      </c>
      <c r="AW725" s="12" t="s">
        <v>33</v>
      </c>
      <c r="AX725" s="12" t="s">
        <v>78</v>
      </c>
      <c r="AY725" s="147" t="s">
        <v>176</v>
      </c>
    </row>
    <row r="726" spans="2:51" s="14" customFormat="1" ht="11.25">
      <c r="B726" s="160"/>
      <c r="D726" s="146" t="s">
        <v>185</v>
      </c>
      <c r="E726" s="161" t="s">
        <v>1</v>
      </c>
      <c r="F726" s="162" t="s">
        <v>913</v>
      </c>
      <c r="H726" s="161" t="s">
        <v>1</v>
      </c>
      <c r="I726" s="163"/>
      <c r="L726" s="160"/>
      <c r="M726" s="164"/>
      <c r="T726" s="165"/>
      <c r="AT726" s="161" t="s">
        <v>185</v>
      </c>
      <c r="AU726" s="161" t="s">
        <v>88</v>
      </c>
      <c r="AV726" s="14" t="s">
        <v>86</v>
      </c>
      <c r="AW726" s="14" t="s">
        <v>33</v>
      </c>
      <c r="AX726" s="14" t="s">
        <v>78</v>
      </c>
      <c r="AY726" s="161" t="s">
        <v>176</v>
      </c>
    </row>
    <row r="727" spans="2:51" s="14" customFormat="1" ht="11.25">
      <c r="B727" s="160"/>
      <c r="D727" s="146" t="s">
        <v>185</v>
      </c>
      <c r="E727" s="161" t="s">
        <v>1</v>
      </c>
      <c r="F727" s="162" t="s">
        <v>914</v>
      </c>
      <c r="H727" s="161" t="s">
        <v>1</v>
      </c>
      <c r="I727" s="163"/>
      <c r="L727" s="160"/>
      <c r="M727" s="164"/>
      <c r="T727" s="165"/>
      <c r="AT727" s="161" t="s">
        <v>185</v>
      </c>
      <c r="AU727" s="161" t="s">
        <v>88</v>
      </c>
      <c r="AV727" s="14" t="s">
        <v>86</v>
      </c>
      <c r="AW727" s="14" t="s">
        <v>33</v>
      </c>
      <c r="AX727" s="14" t="s">
        <v>78</v>
      </c>
      <c r="AY727" s="161" t="s">
        <v>176</v>
      </c>
    </row>
    <row r="728" spans="2:51" s="12" customFormat="1" ht="11.25">
      <c r="B728" s="145"/>
      <c r="D728" s="146" t="s">
        <v>185</v>
      </c>
      <c r="E728" s="147" t="s">
        <v>1</v>
      </c>
      <c r="F728" s="148" t="s">
        <v>915</v>
      </c>
      <c r="H728" s="149">
        <v>10.013249999999999</v>
      </c>
      <c r="I728" s="150"/>
      <c r="L728" s="145"/>
      <c r="M728" s="151"/>
      <c r="T728" s="152"/>
      <c r="AT728" s="147" t="s">
        <v>185</v>
      </c>
      <c r="AU728" s="147" t="s">
        <v>88</v>
      </c>
      <c r="AV728" s="12" t="s">
        <v>88</v>
      </c>
      <c r="AW728" s="12" t="s">
        <v>33</v>
      </c>
      <c r="AX728" s="12" t="s">
        <v>78</v>
      </c>
      <c r="AY728" s="147" t="s">
        <v>176</v>
      </c>
    </row>
    <row r="729" spans="2:51" s="14" customFormat="1" ht="11.25">
      <c r="B729" s="160"/>
      <c r="D729" s="146" t="s">
        <v>185</v>
      </c>
      <c r="E729" s="161" t="s">
        <v>1</v>
      </c>
      <c r="F729" s="162" t="s">
        <v>738</v>
      </c>
      <c r="H729" s="161" t="s">
        <v>1</v>
      </c>
      <c r="I729" s="163"/>
      <c r="L729" s="160"/>
      <c r="M729" s="164"/>
      <c r="T729" s="165"/>
      <c r="AT729" s="161" t="s">
        <v>185</v>
      </c>
      <c r="AU729" s="161" t="s">
        <v>88</v>
      </c>
      <c r="AV729" s="14" t="s">
        <v>86</v>
      </c>
      <c r="AW729" s="14" t="s">
        <v>33</v>
      </c>
      <c r="AX729" s="14" t="s">
        <v>78</v>
      </c>
      <c r="AY729" s="161" t="s">
        <v>176</v>
      </c>
    </row>
    <row r="730" spans="2:51" s="14" customFormat="1" ht="11.25">
      <c r="B730" s="160"/>
      <c r="D730" s="146" t="s">
        <v>185</v>
      </c>
      <c r="E730" s="161" t="s">
        <v>1</v>
      </c>
      <c r="F730" s="162" t="s">
        <v>916</v>
      </c>
      <c r="H730" s="161" t="s">
        <v>1</v>
      </c>
      <c r="I730" s="163"/>
      <c r="L730" s="160"/>
      <c r="M730" s="164"/>
      <c r="T730" s="165"/>
      <c r="AT730" s="161" t="s">
        <v>185</v>
      </c>
      <c r="AU730" s="161" t="s">
        <v>88</v>
      </c>
      <c r="AV730" s="14" t="s">
        <v>86</v>
      </c>
      <c r="AW730" s="14" t="s">
        <v>33</v>
      </c>
      <c r="AX730" s="14" t="s">
        <v>78</v>
      </c>
      <c r="AY730" s="161" t="s">
        <v>176</v>
      </c>
    </row>
    <row r="731" spans="2:51" s="12" customFormat="1" ht="11.25">
      <c r="B731" s="145"/>
      <c r="D731" s="146" t="s">
        <v>185</v>
      </c>
      <c r="E731" s="147" t="s">
        <v>1</v>
      </c>
      <c r="F731" s="148" t="s">
        <v>915</v>
      </c>
      <c r="H731" s="149">
        <v>10.013249999999999</v>
      </c>
      <c r="I731" s="150"/>
      <c r="L731" s="145"/>
      <c r="M731" s="151"/>
      <c r="T731" s="152"/>
      <c r="AT731" s="147" t="s">
        <v>185</v>
      </c>
      <c r="AU731" s="147" t="s">
        <v>88</v>
      </c>
      <c r="AV731" s="12" t="s">
        <v>88</v>
      </c>
      <c r="AW731" s="12" t="s">
        <v>33</v>
      </c>
      <c r="AX731" s="12" t="s">
        <v>78</v>
      </c>
      <c r="AY731" s="147" t="s">
        <v>176</v>
      </c>
    </row>
    <row r="732" spans="2:51" s="14" customFormat="1" ht="11.25">
      <c r="B732" s="160"/>
      <c r="D732" s="146" t="s">
        <v>185</v>
      </c>
      <c r="E732" s="161" t="s">
        <v>1</v>
      </c>
      <c r="F732" s="162" t="s">
        <v>917</v>
      </c>
      <c r="H732" s="161" t="s">
        <v>1</v>
      </c>
      <c r="I732" s="163"/>
      <c r="L732" s="160"/>
      <c r="M732" s="164"/>
      <c r="T732" s="165"/>
      <c r="AT732" s="161" t="s">
        <v>185</v>
      </c>
      <c r="AU732" s="161" t="s">
        <v>88</v>
      </c>
      <c r="AV732" s="14" t="s">
        <v>86</v>
      </c>
      <c r="AW732" s="14" t="s">
        <v>33</v>
      </c>
      <c r="AX732" s="14" t="s">
        <v>78</v>
      </c>
      <c r="AY732" s="161" t="s">
        <v>176</v>
      </c>
    </row>
    <row r="733" spans="2:51" s="14" customFormat="1" ht="11.25">
      <c r="B733" s="160"/>
      <c r="D733" s="146" t="s">
        <v>185</v>
      </c>
      <c r="E733" s="161" t="s">
        <v>1</v>
      </c>
      <c r="F733" s="162" t="s">
        <v>918</v>
      </c>
      <c r="H733" s="161" t="s">
        <v>1</v>
      </c>
      <c r="I733" s="163"/>
      <c r="L733" s="160"/>
      <c r="M733" s="164"/>
      <c r="T733" s="165"/>
      <c r="AT733" s="161" t="s">
        <v>185</v>
      </c>
      <c r="AU733" s="161" t="s">
        <v>88</v>
      </c>
      <c r="AV733" s="14" t="s">
        <v>86</v>
      </c>
      <c r="AW733" s="14" t="s">
        <v>33</v>
      </c>
      <c r="AX733" s="14" t="s">
        <v>78</v>
      </c>
      <c r="AY733" s="161" t="s">
        <v>176</v>
      </c>
    </row>
    <row r="734" spans="2:51" s="12" customFormat="1" ht="11.25">
      <c r="B734" s="145"/>
      <c r="D734" s="146" t="s">
        <v>185</v>
      </c>
      <c r="E734" s="147" t="s">
        <v>1</v>
      </c>
      <c r="F734" s="148" t="s">
        <v>915</v>
      </c>
      <c r="H734" s="149">
        <v>10.013249999999999</v>
      </c>
      <c r="I734" s="150"/>
      <c r="L734" s="145"/>
      <c r="M734" s="151"/>
      <c r="T734" s="152"/>
      <c r="AT734" s="147" t="s">
        <v>185</v>
      </c>
      <c r="AU734" s="147" t="s">
        <v>88</v>
      </c>
      <c r="AV734" s="12" t="s">
        <v>88</v>
      </c>
      <c r="AW734" s="12" t="s">
        <v>33</v>
      </c>
      <c r="AX734" s="12" t="s">
        <v>78</v>
      </c>
      <c r="AY734" s="147" t="s">
        <v>176</v>
      </c>
    </row>
    <row r="735" spans="2:51" s="15" customFormat="1" ht="11.25">
      <c r="B735" s="166"/>
      <c r="D735" s="146" t="s">
        <v>185</v>
      </c>
      <c r="E735" s="167" t="s">
        <v>1</v>
      </c>
      <c r="F735" s="168" t="s">
        <v>228</v>
      </c>
      <c r="H735" s="169">
        <v>48.299750000000003</v>
      </c>
      <c r="I735" s="170"/>
      <c r="L735" s="166"/>
      <c r="M735" s="171"/>
      <c r="T735" s="172"/>
      <c r="AT735" s="167" t="s">
        <v>185</v>
      </c>
      <c r="AU735" s="167" t="s">
        <v>88</v>
      </c>
      <c r="AV735" s="15" t="s">
        <v>193</v>
      </c>
      <c r="AW735" s="15" t="s">
        <v>33</v>
      </c>
      <c r="AX735" s="15" t="s">
        <v>78</v>
      </c>
      <c r="AY735" s="167" t="s">
        <v>176</v>
      </c>
    </row>
    <row r="736" spans="2:51" s="14" customFormat="1" ht="11.25">
      <c r="B736" s="160"/>
      <c r="D736" s="146" t="s">
        <v>185</v>
      </c>
      <c r="E736" s="161" t="s">
        <v>1</v>
      </c>
      <c r="F736" s="162" t="s">
        <v>919</v>
      </c>
      <c r="H736" s="161" t="s">
        <v>1</v>
      </c>
      <c r="I736" s="163"/>
      <c r="L736" s="160"/>
      <c r="M736" s="164"/>
      <c r="T736" s="165"/>
      <c r="AT736" s="161" t="s">
        <v>185</v>
      </c>
      <c r="AU736" s="161" t="s">
        <v>88</v>
      </c>
      <c r="AV736" s="14" t="s">
        <v>86</v>
      </c>
      <c r="AW736" s="14" t="s">
        <v>33</v>
      </c>
      <c r="AX736" s="14" t="s">
        <v>78</v>
      </c>
      <c r="AY736" s="161" t="s">
        <v>176</v>
      </c>
    </row>
    <row r="737" spans="2:65" s="14" customFormat="1" ht="11.25">
      <c r="B737" s="160"/>
      <c r="D737" s="146" t="s">
        <v>185</v>
      </c>
      <c r="E737" s="161" t="s">
        <v>1</v>
      </c>
      <c r="F737" s="162" t="s">
        <v>920</v>
      </c>
      <c r="H737" s="161" t="s">
        <v>1</v>
      </c>
      <c r="I737" s="163"/>
      <c r="L737" s="160"/>
      <c r="M737" s="164"/>
      <c r="T737" s="165"/>
      <c r="AT737" s="161" t="s">
        <v>185</v>
      </c>
      <c r="AU737" s="161" t="s">
        <v>88</v>
      </c>
      <c r="AV737" s="14" t="s">
        <v>86</v>
      </c>
      <c r="AW737" s="14" t="s">
        <v>33</v>
      </c>
      <c r="AX737" s="14" t="s">
        <v>78</v>
      </c>
      <c r="AY737" s="161" t="s">
        <v>176</v>
      </c>
    </row>
    <row r="738" spans="2:65" s="12" customFormat="1" ht="11.25">
      <c r="B738" s="145"/>
      <c r="D738" s="146" t="s">
        <v>185</v>
      </c>
      <c r="E738" s="147" t="s">
        <v>1</v>
      </c>
      <c r="F738" s="148" t="s">
        <v>921</v>
      </c>
      <c r="H738" s="149">
        <v>157.96</v>
      </c>
      <c r="I738" s="150"/>
      <c r="L738" s="145"/>
      <c r="M738" s="151"/>
      <c r="T738" s="152"/>
      <c r="AT738" s="147" t="s">
        <v>185</v>
      </c>
      <c r="AU738" s="147" t="s">
        <v>88</v>
      </c>
      <c r="AV738" s="12" t="s">
        <v>88</v>
      </c>
      <c r="AW738" s="12" t="s">
        <v>33</v>
      </c>
      <c r="AX738" s="12" t="s">
        <v>78</v>
      </c>
      <c r="AY738" s="147" t="s">
        <v>176</v>
      </c>
    </row>
    <row r="739" spans="2:65" s="12" customFormat="1" ht="11.25">
      <c r="B739" s="145"/>
      <c r="D739" s="146" t="s">
        <v>185</v>
      </c>
      <c r="E739" s="147" t="s">
        <v>1</v>
      </c>
      <c r="F739" s="148" t="s">
        <v>922</v>
      </c>
      <c r="H739" s="149">
        <v>-8</v>
      </c>
      <c r="I739" s="150"/>
      <c r="L739" s="145"/>
      <c r="M739" s="151"/>
      <c r="T739" s="152"/>
      <c r="AT739" s="147" t="s">
        <v>185</v>
      </c>
      <c r="AU739" s="147" t="s">
        <v>88</v>
      </c>
      <c r="AV739" s="12" t="s">
        <v>88</v>
      </c>
      <c r="AW739" s="12" t="s">
        <v>33</v>
      </c>
      <c r="AX739" s="12" t="s">
        <v>78</v>
      </c>
      <c r="AY739" s="147" t="s">
        <v>176</v>
      </c>
    </row>
    <row r="740" spans="2:65" s="12" customFormat="1" ht="11.25">
      <c r="B740" s="145"/>
      <c r="D740" s="146" t="s">
        <v>185</v>
      </c>
      <c r="E740" s="147" t="s">
        <v>1</v>
      </c>
      <c r="F740" s="148" t="s">
        <v>923</v>
      </c>
      <c r="H740" s="149">
        <v>-8</v>
      </c>
      <c r="I740" s="150"/>
      <c r="L740" s="145"/>
      <c r="M740" s="151"/>
      <c r="T740" s="152"/>
      <c r="AT740" s="147" t="s">
        <v>185</v>
      </c>
      <c r="AU740" s="147" t="s">
        <v>88</v>
      </c>
      <c r="AV740" s="12" t="s">
        <v>88</v>
      </c>
      <c r="AW740" s="12" t="s">
        <v>33</v>
      </c>
      <c r="AX740" s="12" t="s">
        <v>78</v>
      </c>
      <c r="AY740" s="147" t="s">
        <v>176</v>
      </c>
    </row>
    <row r="741" spans="2:65" s="12" customFormat="1" ht="11.25">
      <c r="B741" s="145"/>
      <c r="D741" s="146" t="s">
        <v>185</v>
      </c>
      <c r="E741" s="147" t="s">
        <v>1</v>
      </c>
      <c r="F741" s="148" t="s">
        <v>888</v>
      </c>
      <c r="H741" s="149">
        <v>-4.8</v>
      </c>
      <c r="I741" s="150"/>
      <c r="L741" s="145"/>
      <c r="M741" s="151"/>
      <c r="T741" s="152"/>
      <c r="AT741" s="147" t="s">
        <v>185</v>
      </c>
      <c r="AU741" s="147" t="s">
        <v>88</v>
      </c>
      <c r="AV741" s="12" t="s">
        <v>88</v>
      </c>
      <c r="AW741" s="12" t="s">
        <v>33</v>
      </c>
      <c r="AX741" s="12" t="s">
        <v>78</v>
      </c>
      <c r="AY741" s="147" t="s">
        <v>176</v>
      </c>
    </row>
    <row r="742" spans="2:65" s="15" customFormat="1" ht="11.25">
      <c r="B742" s="166"/>
      <c r="D742" s="146" t="s">
        <v>185</v>
      </c>
      <c r="E742" s="167" t="s">
        <v>1</v>
      </c>
      <c r="F742" s="168" t="s">
        <v>228</v>
      </c>
      <c r="H742" s="169">
        <v>137.16</v>
      </c>
      <c r="I742" s="170"/>
      <c r="L742" s="166"/>
      <c r="M742" s="171"/>
      <c r="T742" s="172"/>
      <c r="AT742" s="167" t="s">
        <v>185</v>
      </c>
      <c r="AU742" s="167" t="s">
        <v>88</v>
      </c>
      <c r="AV742" s="15" t="s">
        <v>193</v>
      </c>
      <c r="AW742" s="15" t="s">
        <v>33</v>
      </c>
      <c r="AX742" s="15" t="s">
        <v>78</v>
      </c>
      <c r="AY742" s="167" t="s">
        <v>176</v>
      </c>
    </row>
    <row r="743" spans="2:65" s="13" customFormat="1" ht="11.25">
      <c r="B743" s="153"/>
      <c r="D743" s="146" t="s">
        <v>185</v>
      </c>
      <c r="E743" s="154" t="s">
        <v>1</v>
      </c>
      <c r="F743" s="155" t="s">
        <v>187</v>
      </c>
      <c r="H743" s="156">
        <v>964.34550000000002</v>
      </c>
      <c r="I743" s="157"/>
      <c r="L743" s="153"/>
      <c r="M743" s="158"/>
      <c r="T743" s="159"/>
      <c r="AT743" s="154" t="s">
        <v>185</v>
      </c>
      <c r="AU743" s="154" t="s">
        <v>88</v>
      </c>
      <c r="AV743" s="13" t="s">
        <v>183</v>
      </c>
      <c r="AW743" s="13" t="s">
        <v>33</v>
      </c>
      <c r="AX743" s="13" t="s">
        <v>86</v>
      </c>
      <c r="AY743" s="154" t="s">
        <v>176</v>
      </c>
    </row>
    <row r="744" spans="2:65" s="1" customFormat="1" ht="24.2" customHeight="1">
      <c r="B744" s="32"/>
      <c r="C744" s="132" t="s">
        <v>924</v>
      </c>
      <c r="D744" s="132" t="s">
        <v>178</v>
      </c>
      <c r="E744" s="133" t="s">
        <v>925</v>
      </c>
      <c r="F744" s="134" t="s">
        <v>926</v>
      </c>
      <c r="G744" s="135" t="s">
        <v>181</v>
      </c>
      <c r="H744" s="136">
        <v>2078.5540000000001</v>
      </c>
      <c r="I744" s="137"/>
      <c r="J744" s="138">
        <f>ROUND(I744*H744,2)</f>
        <v>0</v>
      </c>
      <c r="K744" s="134" t="s">
        <v>207</v>
      </c>
      <c r="L744" s="32"/>
      <c r="M744" s="139" t="s">
        <v>1</v>
      </c>
      <c r="N744" s="140" t="s">
        <v>43</v>
      </c>
      <c r="P744" s="141">
        <f>O744*H744</f>
        <v>0</v>
      </c>
      <c r="Q744" s="141">
        <v>0.18648000000000001</v>
      </c>
      <c r="R744" s="141">
        <f>Q744*H744</f>
        <v>387.60874992000004</v>
      </c>
      <c r="S744" s="141">
        <v>0</v>
      </c>
      <c r="T744" s="142">
        <f>S744*H744</f>
        <v>0</v>
      </c>
      <c r="AR744" s="143" t="s">
        <v>183</v>
      </c>
      <c r="AT744" s="143" t="s">
        <v>178</v>
      </c>
      <c r="AU744" s="143" t="s">
        <v>88</v>
      </c>
      <c r="AY744" s="17" t="s">
        <v>176</v>
      </c>
      <c r="BE744" s="144">
        <f>IF(N744="základní",J744,0)</f>
        <v>0</v>
      </c>
      <c r="BF744" s="144">
        <f>IF(N744="snížená",J744,0)</f>
        <v>0</v>
      </c>
      <c r="BG744" s="144">
        <f>IF(N744="zákl. přenesená",J744,0)</f>
        <v>0</v>
      </c>
      <c r="BH744" s="144">
        <f>IF(N744="sníž. přenesená",J744,0)</f>
        <v>0</v>
      </c>
      <c r="BI744" s="144">
        <f>IF(N744="nulová",J744,0)</f>
        <v>0</v>
      </c>
      <c r="BJ744" s="17" t="s">
        <v>86</v>
      </c>
      <c r="BK744" s="144">
        <f>ROUND(I744*H744,2)</f>
        <v>0</v>
      </c>
      <c r="BL744" s="17" t="s">
        <v>183</v>
      </c>
      <c r="BM744" s="143" t="s">
        <v>927</v>
      </c>
    </row>
    <row r="745" spans="2:65" s="12" customFormat="1" ht="22.5">
      <c r="B745" s="145"/>
      <c r="D745" s="146" t="s">
        <v>185</v>
      </c>
      <c r="E745" s="147" t="s">
        <v>1</v>
      </c>
      <c r="F745" s="148" t="s">
        <v>928</v>
      </c>
      <c r="H745" s="149">
        <v>184.096</v>
      </c>
      <c r="I745" s="150"/>
      <c r="L745" s="145"/>
      <c r="M745" s="151"/>
      <c r="T745" s="152"/>
      <c r="AT745" s="147" t="s">
        <v>185</v>
      </c>
      <c r="AU745" s="147" t="s">
        <v>88</v>
      </c>
      <c r="AV745" s="12" t="s">
        <v>88</v>
      </c>
      <c r="AW745" s="12" t="s">
        <v>33</v>
      </c>
      <c r="AX745" s="12" t="s">
        <v>78</v>
      </c>
      <c r="AY745" s="147" t="s">
        <v>176</v>
      </c>
    </row>
    <row r="746" spans="2:65" s="12" customFormat="1" ht="11.25">
      <c r="B746" s="145"/>
      <c r="D746" s="146" t="s">
        <v>185</v>
      </c>
      <c r="E746" s="147" t="s">
        <v>1</v>
      </c>
      <c r="F746" s="148" t="s">
        <v>669</v>
      </c>
      <c r="H746" s="149">
        <v>-1.6</v>
      </c>
      <c r="I746" s="150"/>
      <c r="L746" s="145"/>
      <c r="M746" s="151"/>
      <c r="T746" s="152"/>
      <c r="AT746" s="147" t="s">
        <v>185</v>
      </c>
      <c r="AU746" s="147" t="s">
        <v>88</v>
      </c>
      <c r="AV746" s="12" t="s">
        <v>88</v>
      </c>
      <c r="AW746" s="12" t="s">
        <v>33</v>
      </c>
      <c r="AX746" s="12" t="s">
        <v>78</v>
      </c>
      <c r="AY746" s="147" t="s">
        <v>176</v>
      </c>
    </row>
    <row r="747" spans="2:65" s="12" customFormat="1" ht="11.25">
      <c r="B747" s="145"/>
      <c r="D747" s="146" t="s">
        <v>185</v>
      </c>
      <c r="E747" s="147" t="s">
        <v>1</v>
      </c>
      <c r="F747" s="148" t="s">
        <v>670</v>
      </c>
      <c r="H747" s="149">
        <v>-6</v>
      </c>
      <c r="I747" s="150"/>
      <c r="L747" s="145"/>
      <c r="M747" s="151"/>
      <c r="T747" s="152"/>
      <c r="AT747" s="147" t="s">
        <v>185</v>
      </c>
      <c r="AU747" s="147" t="s">
        <v>88</v>
      </c>
      <c r="AV747" s="12" t="s">
        <v>88</v>
      </c>
      <c r="AW747" s="12" t="s">
        <v>33</v>
      </c>
      <c r="AX747" s="12" t="s">
        <v>78</v>
      </c>
      <c r="AY747" s="147" t="s">
        <v>176</v>
      </c>
    </row>
    <row r="748" spans="2:65" s="12" customFormat="1" ht="11.25">
      <c r="B748" s="145"/>
      <c r="D748" s="146" t="s">
        <v>185</v>
      </c>
      <c r="E748" s="147" t="s">
        <v>1</v>
      </c>
      <c r="F748" s="148" t="s">
        <v>671</v>
      </c>
      <c r="H748" s="149">
        <v>-6.0625</v>
      </c>
      <c r="I748" s="150"/>
      <c r="L748" s="145"/>
      <c r="M748" s="151"/>
      <c r="T748" s="152"/>
      <c r="AT748" s="147" t="s">
        <v>185</v>
      </c>
      <c r="AU748" s="147" t="s">
        <v>88</v>
      </c>
      <c r="AV748" s="12" t="s">
        <v>88</v>
      </c>
      <c r="AW748" s="12" t="s">
        <v>33</v>
      </c>
      <c r="AX748" s="12" t="s">
        <v>78</v>
      </c>
      <c r="AY748" s="147" t="s">
        <v>176</v>
      </c>
    </row>
    <row r="749" spans="2:65" s="12" customFormat="1" ht="11.25">
      <c r="B749" s="145"/>
      <c r="D749" s="146" t="s">
        <v>185</v>
      </c>
      <c r="E749" s="147" t="s">
        <v>1</v>
      </c>
      <c r="F749" s="148" t="s">
        <v>672</v>
      </c>
      <c r="H749" s="149">
        <v>-10</v>
      </c>
      <c r="I749" s="150"/>
      <c r="L749" s="145"/>
      <c r="M749" s="151"/>
      <c r="T749" s="152"/>
      <c r="AT749" s="147" t="s">
        <v>185</v>
      </c>
      <c r="AU749" s="147" t="s">
        <v>88</v>
      </c>
      <c r="AV749" s="12" t="s">
        <v>88</v>
      </c>
      <c r="AW749" s="12" t="s">
        <v>33</v>
      </c>
      <c r="AX749" s="12" t="s">
        <v>78</v>
      </c>
      <c r="AY749" s="147" t="s">
        <v>176</v>
      </c>
    </row>
    <row r="750" spans="2:65" s="12" customFormat="1" ht="11.25">
      <c r="B750" s="145"/>
      <c r="D750" s="146" t="s">
        <v>185</v>
      </c>
      <c r="E750" s="147" t="s">
        <v>1</v>
      </c>
      <c r="F750" s="148" t="s">
        <v>673</v>
      </c>
      <c r="H750" s="149">
        <v>-3.8</v>
      </c>
      <c r="I750" s="150"/>
      <c r="L750" s="145"/>
      <c r="M750" s="151"/>
      <c r="T750" s="152"/>
      <c r="AT750" s="147" t="s">
        <v>185</v>
      </c>
      <c r="AU750" s="147" t="s">
        <v>88</v>
      </c>
      <c r="AV750" s="12" t="s">
        <v>88</v>
      </c>
      <c r="AW750" s="12" t="s">
        <v>33</v>
      </c>
      <c r="AX750" s="12" t="s">
        <v>78</v>
      </c>
      <c r="AY750" s="147" t="s">
        <v>176</v>
      </c>
    </row>
    <row r="751" spans="2:65" s="15" customFormat="1" ht="11.25">
      <c r="B751" s="166"/>
      <c r="D751" s="146" t="s">
        <v>185</v>
      </c>
      <c r="E751" s="167" t="s">
        <v>1</v>
      </c>
      <c r="F751" s="168" t="s">
        <v>228</v>
      </c>
      <c r="H751" s="169">
        <v>156.6335</v>
      </c>
      <c r="I751" s="170"/>
      <c r="L751" s="166"/>
      <c r="M751" s="171"/>
      <c r="T751" s="172"/>
      <c r="AT751" s="167" t="s">
        <v>185</v>
      </c>
      <c r="AU751" s="167" t="s">
        <v>88</v>
      </c>
      <c r="AV751" s="15" t="s">
        <v>193</v>
      </c>
      <c r="AW751" s="15" t="s">
        <v>33</v>
      </c>
      <c r="AX751" s="15" t="s">
        <v>78</v>
      </c>
      <c r="AY751" s="167" t="s">
        <v>176</v>
      </c>
    </row>
    <row r="752" spans="2:65" s="14" customFormat="1" ht="11.25">
      <c r="B752" s="160"/>
      <c r="D752" s="146" t="s">
        <v>185</v>
      </c>
      <c r="E752" s="161" t="s">
        <v>1</v>
      </c>
      <c r="F752" s="162" t="s">
        <v>678</v>
      </c>
      <c r="H752" s="161" t="s">
        <v>1</v>
      </c>
      <c r="I752" s="163"/>
      <c r="L752" s="160"/>
      <c r="M752" s="164"/>
      <c r="T752" s="165"/>
      <c r="AT752" s="161" t="s">
        <v>185</v>
      </c>
      <c r="AU752" s="161" t="s">
        <v>88</v>
      </c>
      <c r="AV752" s="14" t="s">
        <v>86</v>
      </c>
      <c r="AW752" s="14" t="s">
        <v>33</v>
      </c>
      <c r="AX752" s="14" t="s">
        <v>78</v>
      </c>
      <c r="AY752" s="161" t="s">
        <v>176</v>
      </c>
    </row>
    <row r="753" spans="2:51" s="14" customFormat="1" ht="11.25">
      <c r="B753" s="160"/>
      <c r="D753" s="146" t="s">
        <v>185</v>
      </c>
      <c r="E753" s="161" t="s">
        <v>1</v>
      </c>
      <c r="F753" s="162" t="s">
        <v>875</v>
      </c>
      <c r="H753" s="161" t="s">
        <v>1</v>
      </c>
      <c r="I753" s="163"/>
      <c r="L753" s="160"/>
      <c r="M753" s="164"/>
      <c r="T753" s="165"/>
      <c r="AT753" s="161" t="s">
        <v>185</v>
      </c>
      <c r="AU753" s="161" t="s">
        <v>88</v>
      </c>
      <c r="AV753" s="14" t="s">
        <v>86</v>
      </c>
      <c r="AW753" s="14" t="s">
        <v>33</v>
      </c>
      <c r="AX753" s="14" t="s">
        <v>78</v>
      </c>
      <c r="AY753" s="161" t="s">
        <v>176</v>
      </c>
    </row>
    <row r="754" spans="2:51" s="12" customFormat="1" ht="22.5">
      <c r="B754" s="145"/>
      <c r="D754" s="146" t="s">
        <v>185</v>
      </c>
      <c r="E754" s="147" t="s">
        <v>1</v>
      </c>
      <c r="F754" s="148" t="s">
        <v>929</v>
      </c>
      <c r="H754" s="149">
        <v>197.96</v>
      </c>
      <c r="I754" s="150"/>
      <c r="L754" s="145"/>
      <c r="M754" s="151"/>
      <c r="T754" s="152"/>
      <c r="AT754" s="147" t="s">
        <v>185</v>
      </c>
      <c r="AU754" s="147" t="s">
        <v>88</v>
      </c>
      <c r="AV754" s="12" t="s">
        <v>88</v>
      </c>
      <c r="AW754" s="12" t="s">
        <v>33</v>
      </c>
      <c r="AX754" s="12" t="s">
        <v>78</v>
      </c>
      <c r="AY754" s="147" t="s">
        <v>176</v>
      </c>
    </row>
    <row r="755" spans="2:51" s="12" customFormat="1" ht="11.25">
      <c r="B755" s="145"/>
      <c r="D755" s="146" t="s">
        <v>185</v>
      </c>
      <c r="E755" s="147" t="s">
        <v>1</v>
      </c>
      <c r="F755" s="148" t="s">
        <v>930</v>
      </c>
      <c r="H755" s="149">
        <v>-2.95</v>
      </c>
      <c r="I755" s="150"/>
      <c r="L755" s="145"/>
      <c r="M755" s="151"/>
      <c r="T755" s="152"/>
      <c r="AT755" s="147" t="s">
        <v>185</v>
      </c>
      <c r="AU755" s="147" t="s">
        <v>88</v>
      </c>
      <c r="AV755" s="12" t="s">
        <v>88</v>
      </c>
      <c r="AW755" s="12" t="s">
        <v>33</v>
      </c>
      <c r="AX755" s="12" t="s">
        <v>78</v>
      </c>
      <c r="AY755" s="147" t="s">
        <v>176</v>
      </c>
    </row>
    <row r="756" spans="2:51" s="12" customFormat="1" ht="11.25">
      <c r="B756" s="145"/>
      <c r="D756" s="146" t="s">
        <v>185</v>
      </c>
      <c r="E756" s="147" t="s">
        <v>1</v>
      </c>
      <c r="F756" s="148" t="s">
        <v>931</v>
      </c>
      <c r="H756" s="149">
        <v>-5.31</v>
      </c>
      <c r="I756" s="150"/>
      <c r="L756" s="145"/>
      <c r="M756" s="151"/>
      <c r="T756" s="152"/>
      <c r="AT756" s="147" t="s">
        <v>185</v>
      </c>
      <c r="AU756" s="147" t="s">
        <v>88</v>
      </c>
      <c r="AV756" s="12" t="s">
        <v>88</v>
      </c>
      <c r="AW756" s="12" t="s">
        <v>33</v>
      </c>
      <c r="AX756" s="12" t="s">
        <v>78</v>
      </c>
      <c r="AY756" s="147" t="s">
        <v>176</v>
      </c>
    </row>
    <row r="757" spans="2:51" s="12" customFormat="1" ht="11.25">
      <c r="B757" s="145"/>
      <c r="D757" s="146" t="s">
        <v>185</v>
      </c>
      <c r="E757" s="147" t="s">
        <v>1</v>
      </c>
      <c r="F757" s="148" t="s">
        <v>932</v>
      </c>
      <c r="H757" s="149">
        <v>-5.4539999999999997</v>
      </c>
      <c r="I757" s="150"/>
      <c r="L757" s="145"/>
      <c r="M757" s="151"/>
      <c r="T757" s="152"/>
      <c r="AT757" s="147" t="s">
        <v>185</v>
      </c>
      <c r="AU757" s="147" t="s">
        <v>88</v>
      </c>
      <c r="AV757" s="12" t="s">
        <v>88</v>
      </c>
      <c r="AW757" s="12" t="s">
        <v>33</v>
      </c>
      <c r="AX757" s="12" t="s">
        <v>78</v>
      </c>
      <c r="AY757" s="147" t="s">
        <v>176</v>
      </c>
    </row>
    <row r="758" spans="2:51" s="12" customFormat="1" ht="11.25">
      <c r="B758" s="145"/>
      <c r="D758" s="146" t="s">
        <v>185</v>
      </c>
      <c r="E758" s="147" t="s">
        <v>1</v>
      </c>
      <c r="F758" s="148" t="s">
        <v>933</v>
      </c>
      <c r="H758" s="149">
        <v>-3.2450000000000001</v>
      </c>
      <c r="I758" s="150"/>
      <c r="L758" s="145"/>
      <c r="M758" s="151"/>
      <c r="T758" s="152"/>
      <c r="AT758" s="147" t="s">
        <v>185</v>
      </c>
      <c r="AU758" s="147" t="s">
        <v>88</v>
      </c>
      <c r="AV758" s="12" t="s">
        <v>88</v>
      </c>
      <c r="AW758" s="12" t="s">
        <v>33</v>
      </c>
      <c r="AX758" s="12" t="s">
        <v>78</v>
      </c>
      <c r="AY758" s="147" t="s">
        <v>176</v>
      </c>
    </row>
    <row r="759" spans="2:51" s="12" customFormat="1" ht="11.25">
      <c r="B759" s="145"/>
      <c r="D759" s="146" t="s">
        <v>185</v>
      </c>
      <c r="E759" s="147" t="s">
        <v>1</v>
      </c>
      <c r="F759" s="148" t="s">
        <v>934</v>
      </c>
      <c r="H759" s="149">
        <v>190.38</v>
      </c>
      <c r="I759" s="150"/>
      <c r="L759" s="145"/>
      <c r="M759" s="151"/>
      <c r="T759" s="152"/>
      <c r="AT759" s="147" t="s">
        <v>185</v>
      </c>
      <c r="AU759" s="147" t="s">
        <v>88</v>
      </c>
      <c r="AV759" s="12" t="s">
        <v>88</v>
      </c>
      <c r="AW759" s="12" t="s">
        <v>33</v>
      </c>
      <c r="AX759" s="12" t="s">
        <v>78</v>
      </c>
      <c r="AY759" s="147" t="s">
        <v>176</v>
      </c>
    </row>
    <row r="760" spans="2:51" s="12" customFormat="1" ht="11.25">
      <c r="B760" s="145"/>
      <c r="D760" s="146" t="s">
        <v>185</v>
      </c>
      <c r="E760" s="147" t="s">
        <v>1</v>
      </c>
      <c r="F760" s="148" t="s">
        <v>935</v>
      </c>
      <c r="H760" s="149">
        <v>-14.75</v>
      </c>
      <c r="I760" s="150"/>
      <c r="L760" s="145"/>
      <c r="M760" s="151"/>
      <c r="T760" s="152"/>
      <c r="AT760" s="147" t="s">
        <v>185</v>
      </c>
      <c r="AU760" s="147" t="s">
        <v>88</v>
      </c>
      <c r="AV760" s="12" t="s">
        <v>88</v>
      </c>
      <c r="AW760" s="12" t="s">
        <v>33</v>
      </c>
      <c r="AX760" s="12" t="s">
        <v>78</v>
      </c>
      <c r="AY760" s="147" t="s">
        <v>176</v>
      </c>
    </row>
    <row r="761" spans="2:51" s="12" customFormat="1" ht="11.25">
      <c r="B761" s="145"/>
      <c r="D761" s="146" t="s">
        <v>185</v>
      </c>
      <c r="E761" s="147" t="s">
        <v>1</v>
      </c>
      <c r="F761" s="148" t="s">
        <v>936</v>
      </c>
      <c r="H761" s="149">
        <v>-11.34</v>
      </c>
      <c r="I761" s="150"/>
      <c r="L761" s="145"/>
      <c r="M761" s="151"/>
      <c r="T761" s="152"/>
      <c r="AT761" s="147" t="s">
        <v>185</v>
      </c>
      <c r="AU761" s="147" t="s">
        <v>88</v>
      </c>
      <c r="AV761" s="12" t="s">
        <v>88</v>
      </c>
      <c r="AW761" s="12" t="s">
        <v>33</v>
      </c>
      <c r="AX761" s="12" t="s">
        <v>78</v>
      </c>
      <c r="AY761" s="147" t="s">
        <v>176</v>
      </c>
    </row>
    <row r="762" spans="2:51" s="12" customFormat="1" ht="11.25">
      <c r="B762" s="145"/>
      <c r="D762" s="146" t="s">
        <v>185</v>
      </c>
      <c r="E762" s="147" t="s">
        <v>1</v>
      </c>
      <c r="F762" s="148" t="s">
        <v>937</v>
      </c>
      <c r="H762" s="149">
        <v>134.24</v>
      </c>
      <c r="I762" s="150"/>
      <c r="L762" s="145"/>
      <c r="M762" s="151"/>
      <c r="T762" s="152"/>
      <c r="AT762" s="147" t="s">
        <v>185</v>
      </c>
      <c r="AU762" s="147" t="s">
        <v>88</v>
      </c>
      <c r="AV762" s="12" t="s">
        <v>88</v>
      </c>
      <c r="AW762" s="12" t="s">
        <v>33</v>
      </c>
      <c r="AX762" s="12" t="s">
        <v>78</v>
      </c>
      <c r="AY762" s="147" t="s">
        <v>176</v>
      </c>
    </row>
    <row r="763" spans="2:51" s="12" customFormat="1" ht="11.25">
      <c r="B763" s="145"/>
      <c r="D763" s="146" t="s">
        <v>185</v>
      </c>
      <c r="E763" s="147" t="s">
        <v>1</v>
      </c>
      <c r="F763" s="148" t="s">
        <v>884</v>
      </c>
      <c r="H763" s="149">
        <v>-3.2</v>
      </c>
      <c r="I763" s="150"/>
      <c r="L763" s="145"/>
      <c r="M763" s="151"/>
      <c r="T763" s="152"/>
      <c r="AT763" s="147" t="s">
        <v>185</v>
      </c>
      <c r="AU763" s="147" t="s">
        <v>88</v>
      </c>
      <c r="AV763" s="12" t="s">
        <v>88</v>
      </c>
      <c r="AW763" s="12" t="s">
        <v>33</v>
      </c>
      <c r="AX763" s="12" t="s">
        <v>78</v>
      </c>
      <c r="AY763" s="147" t="s">
        <v>176</v>
      </c>
    </row>
    <row r="764" spans="2:51" s="12" customFormat="1" ht="11.25">
      <c r="B764" s="145"/>
      <c r="D764" s="146" t="s">
        <v>185</v>
      </c>
      <c r="E764" s="147" t="s">
        <v>1</v>
      </c>
      <c r="F764" s="148" t="s">
        <v>938</v>
      </c>
      <c r="H764" s="149">
        <v>-3.1</v>
      </c>
      <c r="I764" s="150"/>
      <c r="L764" s="145"/>
      <c r="M764" s="151"/>
      <c r="T764" s="152"/>
      <c r="AT764" s="147" t="s">
        <v>185</v>
      </c>
      <c r="AU764" s="147" t="s">
        <v>88</v>
      </c>
      <c r="AV764" s="12" t="s">
        <v>88</v>
      </c>
      <c r="AW764" s="12" t="s">
        <v>33</v>
      </c>
      <c r="AX764" s="12" t="s">
        <v>78</v>
      </c>
      <c r="AY764" s="147" t="s">
        <v>176</v>
      </c>
    </row>
    <row r="765" spans="2:51" s="14" customFormat="1" ht="11.25">
      <c r="B765" s="160"/>
      <c r="D765" s="146" t="s">
        <v>185</v>
      </c>
      <c r="E765" s="161" t="s">
        <v>1</v>
      </c>
      <c r="F765" s="162" t="s">
        <v>893</v>
      </c>
      <c r="H765" s="161" t="s">
        <v>1</v>
      </c>
      <c r="I765" s="163"/>
      <c r="L765" s="160"/>
      <c r="M765" s="164"/>
      <c r="T765" s="165"/>
      <c r="AT765" s="161" t="s">
        <v>185</v>
      </c>
      <c r="AU765" s="161" t="s">
        <v>88</v>
      </c>
      <c r="AV765" s="14" t="s">
        <v>86</v>
      </c>
      <c r="AW765" s="14" t="s">
        <v>33</v>
      </c>
      <c r="AX765" s="14" t="s">
        <v>78</v>
      </c>
      <c r="AY765" s="161" t="s">
        <v>176</v>
      </c>
    </row>
    <row r="766" spans="2:51" s="12" customFormat="1" ht="11.25">
      <c r="B766" s="145"/>
      <c r="D766" s="146" t="s">
        <v>185</v>
      </c>
      <c r="E766" s="147" t="s">
        <v>1</v>
      </c>
      <c r="F766" s="148" t="s">
        <v>939</v>
      </c>
      <c r="H766" s="149">
        <v>173.9</v>
      </c>
      <c r="I766" s="150"/>
      <c r="L766" s="145"/>
      <c r="M766" s="151"/>
      <c r="T766" s="152"/>
      <c r="AT766" s="147" t="s">
        <v>185</v>
      </c>
      <c r="AU766" s="147" t="s">
        <v>88</v>
      </c>
      <c r="AV766" s="12" t="s">
        <v>88</v>
      </c>
      <c r="AW766" s="12" t="s">
        <v>33</v>
      </c>
      <c r="AX766" s="12" t="s">
        <v>78</v>
      </c>
      <c r="AY766" s="147" t="s">
        <v>176</v>
      </c>
    </row>
    <row r="767" spans="2:51" s="12" customFormat="1" ht="11.25">
      <c r="B767" s="145"/>
      <c r="D767" s="146" t="s">
        <v>185</v>
      </c>
      <c r="E767" s="147" t="s">
        <v>1</v>
      </c>
      <c r="F767" s="148" t="s">
        <v>912</v>
      </c>
      <c r="H767" s="149">
        <v>-2</v>
      </c>
      <c r="I767" s="150"/>
      <c r="L767" s="145"/>
      <c r="M767" s="151"/>
      <c r="T767" s="152"/>
      <c r="AT767" s="147" t="s">
        <v>185</v>
      </c>
      <c r="AU767" s="147" t="s">
        <v>88</v>
      </c>
      <c r="AV767" s="12" t="s">
        <v>88</v>
      </c>
      <c r="AW767" s="12" t="s">
        <v>33</v>
      </c>
      <c r="AX767" s="12" t="s">
        <v>78</v>
      </c>
      <c r="AY767" s="147" t="s">
        <v>176</v>
      </c>
    </row>
    <row r="768" spans="2:51" s="12" customFormat="1" ht="11.25">
      <c r="B768" s="145"/>
      <c r="D768" s="146" t="s">
        <v>185</v>
      </c>
      <c r="E768" s="147" t="s">
        <v>1</v>
      </c>
      <c r="F768" s="148" t="s">
        <v>940</v>
      </c>
      <c r="H768" s="149">
        <v>-11.8</v>
      </c>
      <c r="I768" s="150"/>
      <c r="L768" s="145"/>
      <c r="M768" s="151"/>
      <c r="T768" s="152"/>
      <c r="AT768" s="147" t="s">
        <v>185</v>
      </c>
      <c r="AU768" s="147" t="s">
        <v>88</v>
      </c>
      <c r="AV768" s="12" t="s">
        <v>88</v>
      </c>
      <c r="AW768" s="12" t="s">
        <v>33</v>
      </c>
      <c r="AX768" s="12" t="s">
        <v>78</v>
      </c>
      <c r="AY768" s="147" t="s">
        <v>176</v>
      </c>
    </row>
    <row r="769" spans="2:51" s="15" customFormat="1" ht="11.25">
      <c r="B769" s="166"/>
      <c r="D769" s="146" t="s">
        <v>185</v>
      </c>
      <c r="E769" s="167" t="s">
        <v>1</v>
      </c>
      <c r="F769" s="168" t="s">
        <v>228</v>
      </c>
      <c r="H769" s="169">
        <v>633.33100000000002</v>
      </c>
      <c r="I769" s="170"/>
      <c r="L769" s="166"/>
      <c r="M769" s="171"/>
      <c r="T769" s="172"/>
      <c r="AT769" s="167" t="s">
        <v>185</v>
      </c>
      <c r="AU769" s="167" t="s">
        <v>88</v>
      </c>
      <c r="AV769" s="15" t="s">
        <v>193</v>
      </c>
      <c r="AW769" s="15" t="s">
        <v>33</v>
      </c>
      <c r="AX769" s="15" t="s">
        <v>78</v>
      </c>
      <c r="AY769" s="167" t="s">
        <v>176</v>
      </c>
    </row>
    <row r="770" spans="2:51" s="14" customFormat="1" ht="11.25">
      <c r="B770" s="160"/>
      <c r="D770" s="146" t="s">
        <v>185</v>
      </c>
      <c r="E770" s="161" t="s">
        <v>1</v>
      </c>
      <c r="F770" s="162" t="s">
        <v>700</v>
      </c>
      <c r="H770" s="161" t="s">
        <v>1</v>
      </c>
      <c r="I770" s="163"/>
      <c r="L770" s="160"/>
      <c r="M770" s="164"/>
      <c r="T770" s="165"/>
      <c r="AT770" s="161" t="s">
        <v>185</v>
      </c>
      <c r="AU770" s="161" t="s">
        <v>88</v>
      </c>
      <c r="AV770" s="14" t="s">
        <v>86</v>
      </c>
      <c r="AW770" s="14" t="s">
        <v>33</v>
      </c>
      <c r="AX770" s="14" t="s">
        <v>78</v>
      </c>
      <c r="AY770" s="161" t="s">
        <v>176</v>
      </c>
    </row>
    <row r="771" spans="2:51" s="14" customFormat="1" ht="11.25">
      <c r="B771" s="160"/>
      <c r="D771" s="146" t="s">
        <v>185</v>
      </c>
      <c r="E771" s="161" t="s">
        <v>1</v>
      </c>
      <c r="F771" s="162" t="s">
        <v>941</v>
      </c>
      <c r="H771" s="161" t="s">
        <v>1</v>
      </c>
      <c r="I771" s="163"/>
      <c r="L771" s="160"/>
      <c r="M771" s="164"/>
      <c r="T771" s="165"/>
      <c r="AT771" s="161" t="s">
        <v>185</v>
      </c>
      <c r="AU771" s="161" t="s">
        <v>88</v>
      </c>
      <c r="AV771" s="14" t="s">
        <v>86</v>
      </c>
      <c r="AW771" s="14" t="s">
        <v>33</v>
      </c>
      <c r="AX771" s="14" t="s">
        <v>78</v>
      </c>
      <c r="AY771" s="161" t="s">
        <v>176</v>
      </c>
    </row>
    <row r="772" spans="2:51" s="12" customFormat="1" ht="11.25">
      <c r="B772" s="145"/>
      <c r="D772" s="146" t="s">
        <v>185</v>
      </c>
      <c r="E772" s="147" t="s">
        <v>1</v>
      </c>
      <c r="F772" s="148" t="s">
        <v>942</v>
      </c>
      <c r="H772" s="149">
        <v>121.12675</v>
      </c>
      <c r="I772" s="150"/>
      <c r="L772" s="145"/>
      <c r="M772" s="151"/>
      <c r="T772" s="152"/>
      <c r="AT772" s="147" t="s">
        <v>185</v>
      </c>
      <c r="AU772" s="147" t="s">
        <v>88</v>
      </c>
      <c r="AV772" s="12" t="s">
        <v>88</v>
      </c>
      <c r="AW772" s="12" t="s">
        <v>33</v>
      </c>
      <c r="AX772" s="12" t="s">
        <v>78</v>
      </c>
      <c r="AY772" s="147" t="s">
        <v>176</v>
      </c>
    </row>
    <row r="773" spans="2:51" s="12" customFormat="1" ht="11.25">
      <c r="B773" s="145"/>
      <c r="D773" s="146" t="s">
        <v>185</v>
      </c>
      <c r="E773" s="147" t="s">
        <v>1</v>
      </c>
      <c r="F773" s="148" t="s">
        <v>912</v>
      </c>
      <c r="H773" s="149">
        <v>-2</v>
      </c>
      <c r="I773" s="150"/>
      <c r="L773" s="145"/>
      <c r="M773" s="151"/>
      <c r="T773" s="152"/>
      <c r="AT773" s="147" t="s">
        <v>185</v>
      </c>
      <c r="AU773" s="147" t="s">
        <v>88</v>
      </c>
      <c r="AV773" s="12" t="s">
        <v>88</v>
      </c>
      <c r="AW773" s="12" t="s">
        <v>33</v>
      </c>
      <c r="AX773" s="12" t="s">
        <v>78</v>
      </c>
      <c r="AY773" s="147" t="s">
        <v>176</v>
      </c>
    </row>
    <row r="774" spans="2:51" s="12" customFormat="1" ht="11.25">
      <c r="B774" s="145"/>
      <c r="D774" s="146" t="s">
        <v>185</v>
      </c>
      <c r="E774" s="147" t="s">
        <v>1</v>
      </c>
      <c r="F774" s="148" t="s">
        <v>930</v>
      </c>
      <c r="H774" s="149">
        <v>-2.95</v>
      </c>
      <c r="I774" s="150"/>
      <c r="L774" s="145"/>
      <c r="M774" s="151"/>
      <c r="T774" s="152"/>
      <c r="AT774" s="147" t="s">
        <v>185</v>
      </c>
      <c r="AU774" s="147" t="s">
        <v>88</v>
      </c>
      <c r="AV774" s="12" t="s">
        <v>88</v>
      </c>
      <c r="AW774" s="12" t="s">
        <v>33</v>
      </c>
      <c r="AX774" s="12" t="s">
        <v>78</v>
      </c>
      <c r="AY774" s="147" t="s">
        <v>176</v>
      </c>
    </row>
    <row r="775" spans="2:51" s="14" customFormat="1" ht="11.25">
      <c r="B775" s="160"/>
      <c r="D775" s="146" t="s">
        <v>185</v>
      </c>
      <c r="E775" s="161" t="s">
        <v>1</v>
      </c>
      <c r="F775" s="162" t="s">
        <v>893</v>
      </c>
      <c r="H775" s="161" t="s">
        <v>1</v>
      </c>
      <c r="I775" s="163"/>
      <c r="L775" s="160"/>
      <c r="M775" s="164"/>
      <c r="T775" s="165"/>
      <c r="AT775" s="161" t="s">
        <v>185</v>
      </c>
      <c r="AU775" s="161" t="s">
        <v>88</v>
      </c>
      <c r="AV775" s="14" t="s">
        <v>86</v>
      </c>
      <c r="AW775" s="14" t="s">
        <v>33</v>
      </c>
      <c r="AX775" s="14" t="s">
        <v>78</v>
      </c>
      <c r="AY775" s="161" t="s">
        <v>176</v>
      </c>
    </row>
    <row r="776" spans="2:51" s="12" customFormat="1" ht="11.25">
      <c r="B776" s="145"/>
      <c r="D776" s="146" t="s">
        <v>185</v>
      </c>
      <c r="E776" s="147" t="s">
        <v>1</v>
      </c>
      <c r="F776" s="148" t="s">
        <v>943</v>
      </c>
      <c r="H776" s="149">
        <v>85.32</v>
      </c>
      <c r="I776" s="150"/>
      <c r="L776" s="145"/>
      <c r="M776" s="151"/>
      <c r="T776" s="152"/>
      <c r="AT776" s="147" t="s">
        <v>185</v>
      </c>
      <c r="AU776" s="147" t="s">
        <v>88</v>
      </c>
      <c r="AV776" s="12" t="s">
        <v>88</v>
      </c>
      <c r="AW776" s="12" t="s">
        <v>33</v>
      </c>
      <c r="AX776" s="12" t="s">
        <v>78</v>
      </c>
      <c r="AY776" s="147" t="s">
        <v>176</v>
      </c>
    </row>
    <row r="777" spans="2:51" s="12" customFormat="1" ht="11.25">
      <c r="B777" s="145"/>
      <c r="D777" s="146" t="s">
        <v>185</v>
      </c>
      <c r="E777" s="147" t="s">
        <v>1</v>
      </c>
      <c r="F777" s="148" t="s">
        <v>930</v>
      </c>
      <c r="H777" s="149">
        <v>-2.95</v>
      </c>
      <c r="I777" s="150"/>
      <c r="L777" s="145"/>
      <c r="M777" s="151"/>
      <c r="T777" s="152"/>
      <c r="AT777" s="147" t="s">
        <v>185</v>
      </c>
      <c r="AU777" s="147" t="s">
        <v>88</v>
      </c>
      <c r="AV777" s="12" t="s">
        <v>88</v>
      </c>
      <c r="AW777" s="12" t="s">
        <v>33</v>
      </c>
      <c r="AX777" s="12" t="s">
        <v>78</v>
      </c>
      <c r="AY777" s="147" t="s">
        <v>176</v>
      </c>
    </row>
    <row r="778" spans="2:51" s="12" customFormat="1" ht="11.25">
      <c r="B778" s="145"/>
      <c r="D778" s="146" t="s">
        <v>185</v>
      </c>
      <c r="E778" s="147" t="s">
        <v>1</v>
      </c>
      <c r="F778" s="148" t="s">
        <v>912</v>
      </c>
      <c r="H778" s="149">
        <v>-2</v>
      </c>
      <c r="I778" s="150"/>
      <c r="L778" s="145"/>
      <c r="M778" s="151"/>
      <c r="T778" s="152"/>
      <c r="AT778" s="147" t="s">
        <v>185</v>
      </c>
      <c r="AU778" s="147" t="s">
        <v>88</v>
      </c>
      <c r="AV778" s="12" t="s">
        <v>88</v>
      </c>
      <c r="AW778" s="12" t="s">
        <v>33</v>
      </c>
      <c r="AX778" s="12" t="s">
        <v>78</v>
      </c>
      <c r="AY778" s="147" t="s">
        <v>176</v>
      </c>
    </row>
    <row r="779" spans="2:51" s="15" customFormat="1" ht="11.25">
      <c r="B779" s="166"/>
      <c r="D779" s="146" t="s">
        <v>185</v>
      </c>
      <c r="E779" s="167" t="s">
        <v>1</v>
      </c>
      <c r="F779" s="168" t="s">
        <v>228</v>
      </c>
      <c r="H779" s="169">
        <v>196.54675</v>
      </c>
      <c r="I779" s="170"/>
      <c r="L779" s="166"/>
      <c r="M779" s="171"/>
      <c r="T779" s="172"/>
      <c r="AT779" s="167" t="s">
        <v>185</v>
      </c>
      <c r="AU779" s="167" t="s">
        <v>88</v>
      </c>
      <c r="AV779" s="15" t="s">
        <v>193</v>
      </c>
      <c r="AW779" s="15" t="s">
        <v>33</v>
      </c>
      <c r="AX779" s="15" t="s">
        <v>78</v>
      </c>
      <c r="AY779" s="167" t="s">
        <v>176</v>
      </c>
    </row>
    <row r="780" spans="2:51" s="14" customFormat="1" ht="11.25">
      <c r="B780" s="160"/>
      <c r="D780" s="146" t="s">
        <v>185</v>
      </c>
      <c r="E780" s="161" t="s">
        <v>1</v>
      </c>
      <c r="F780" s="162" t="s">
        <v>704</v>
      </c>
      <c r="H780" s="161" t="s">
        <v>1</v>
      </c>
      <c r="I780" s="163"/>
      <c r="L780" s="160"/>
      <c r="M780" s="164"/>
      <c r="T780" s="165"/>
      <c r="AT780" s="161" t="s">
        <v>185</v>
      </c>
      <c r="AU780" s="161" t="s">
        <v>88</v>
      </c>
      <c r="AV780" s="14" t="s">
        <v>86</v>
      </c>
      <c r="AW780" s="14" t="s">
        <v>33</v>
      </c>
      <c r="AX780" s="14" t="s">
        <v>78</v>
      </c>
      <c r="AY780" s="161" t="s">
        <v>176</v>
      </c>
    </row>
    <row r="781" spans="2:51" s="14" customFormat="1" ht="11.25">
      <c r="B781" s="160"/>
      <c r="D781" s="146" t="s">
        <v>185</v>
      </c>
      <c r="E781" s="161" t="s">
        <v>1</v>
      </c>
      <c r="F781" s="162" t="s">
        <v>941</v>
      </c>
      <c r="H781" s="161" t="s">
        <v>1</v>
      </c>
      <c r="I781" s="163"/>
      <c r="L781" s="160"/>
      <c r="M781" s="164"/>
      <c r="T781" s="165"/>
      <c r="AT781" s="161" t="s">
        <v>185</v>
      </c>
      <c r="AU781" s="161" t="s">
        <v>88</v>
      </c>
      <c r="AV781" s="14" t="s">
        <v>86</v>
      </c>
      <c r="AW781" s="14" t="s">
        <v>33</v>
      </c>
      <c r="AX781" s="14" t="s">
        <v>78</v>
      </c>
      <c r="AY781" s="161" t="s">
        <v>176</v>
      </c>
    </row>
    <row r="782" spans="2:51" s="12" customFormat="1" ht="11.25">
      <c r="B782" s="145"/>
      <c r="D782" s="146" t="s">
        <v>185</v>
      </c>
      <c r="E782" s="147" t="s">
        <v>1</v>
      </c>
      <c r="F782" s="148" t="s">
        <v>942</v>
      </c>
      <c r="H782" s="149">
        <v>121.12675</v>
      </c>
      <c r="I782" s="150"/>
      <c r="L782" s="145"/>
      <c r="M782" s="151"/>
      <c r="T782" s="152"/>
      <c r="AT782" s="147" t="s">
        <v>185</v>
      </c>
      <c r="AU782" s="147" t="s">
        <v>88</v>
      </c>
      <c r="AV782" s="12" t="s">
        <v>88</v>
      </c>
      <c r="AW782" s="12" t="s">
        <v>33</v>
      </c>
      <c r="AX782" s="12" t="s">
        <v>78</v>
      </c>
      <c r="AY782" s="147" t="s">
        <v>176</v>
      </c>
    </row>
    <row r="783" spans="2:51" s="12" customFormat="1" ht="11.25">
      <c r="B783" s="145"/>
      <c r="D783" s="146" t="s">
        <v>185</v>
      </c>
      <c r="E783" s="147" t="s">
        <v>1</v>
      </c>
      <c r="F783" s="148" t="s">
        <v>912</v>
      </c>
      <c r="H783" s="149">
        <v>-2</v>
      </c>
      <c r="I783" s="150"/>
      <c r="L783" s="145"/>
      <c r="M783" s="151"/>
      <c r="T783" s="152"/>
      <c r="AT783" s="147" t="s">
        <v>185</v>
      </c>
      <c r="AU783" s="147" t="s">
        <v>88</v>
      </c>
      <c r="AV783" s="12" t="s">
        <v>88</v>
      </c>
      <c r="AW783" s="12" t="s">
        <v>33</v>
      </c>
      <c r="AX783" s="12" t="s">
        <v>78</v>
      </c>
      <c r="AY783" s="147" t="s">
        <v>176</v>
      </c>
    </row>
    <row r="784" spans="2:51" s="12" customFormat="1" ht="11.25">
      <c r="B784" s="145"/>
      <c r="D784" s="146" t="s">
        <v>185</v>
      </c>
      <c r="E784" s="147" t="s">
        <v>1</v>
      </c>
      <c r="F784" s="148" t="s">
        <v>930</v>
      </c>
      <c r="H784" s="149">
        <v>-2.95</v>
      </c>
      <c r="I784" s="150"/>
      <c r="L784" s="145"/>
      <c r="M784" s="151"/>
      <c r="T784" s="152"/>
      <c r="AT784" s="147" t="s">
        <v>185</v>
      </c>
      <c r="AU784" s="147" t="s">
        <v>88</v>
      </c>
      <c r="AV784" s="12" t="s">
        <v>88</v>
      </c>
      <c r="AW784" s="12" t="s">
        <v>33</v>
      </c>
      <c r="AX784" s="12" t="s">
        <v>78</v>
      </c>
      <c r="AY784" s="147" t="s">
        <v>176</v>
      </c>
    </row>
    <row r="785" spans="2:51" s="14" customFormat="1" ht="11.25">
      <c r="B785" s="160"/>
      <c r="D785" s="146" t="s">
        <v>185</v>
      </c>
      <c r="E785" s="161" t="s">
        <v>1</v>
      </c>
      <c r="F785" s="162" t="s">
        <v>893</v>
      </c>
      <c r="H785" s="161" t="s">
        <v>1</v>
      </c>
      <c r="I785" s="163"/>
      <c r="L785" s="160"/>
      <c r="M785" s="164"/>
      <c r="T785" s="165"/>
      <c r="AT785" s="161" t="s">
        <v>185</v>
      </c>
      <c r="AU785" s="161" t="s">
        <v>88</v>
      </c>
      <c r="AV785" s="14" t="s">
        <v>86</v>
      </c>
      <c r="AW785" s="14" t="s">
        <v>33</v>
      </c>
      <c r="AX785" s="14" t="s">
        <v>78</v>
      </c>
      <c r="AY785" s="161" t="s">
        <v>176</v>
      </c>
    </row>
    <row r="786" spans="2:51" s="12" customFormat="1" ht="11.25">
      <c r="B786" s="145"/>
      <c r="D786" s="146" t="s">
        <v>185</v>
      </c>
      <c r="E786" s="147" t="s">
        <v>1</v>
      </c>
      <c r="F786" s="148" t="s">
        <v>943</v>
      </c>
      <c r="H786" s="149">
        <v>85.32</v>
      </c>
      <c r="I786" s="150"/>
      <c r="L786" s="145"/>
      <c r="M786" s="151"/>
      <c r="T786" s="152"/>
      <c r="AT786" s="147" t="s">
        <v>185</v>
      </c>
      <c r="AU786" s="147" t="s">
        <v>88</v>
      </c>
      <c r="AV786" s="12" t="s">
        <v>88</v>
      </c>
      <c r="AW786" s="12" t="s">
        <v>33</v>
      </c>
      <c r="AX786" s="12" t="s">
        <v>78</v>
      </c>
      <c r="AY786" s="147" t="s">
        <v>176</v>
      </c>
    </row>
    <row r="787" spans="2:51" s="12" customFormat="1" ht="11.25">
      <c r="B787" s="145"/>
      <c r="D787" s="146" t="s">
        <v>185</v>
      </c>
      <c r="E787" s="147" t="s">
        <v>1</v>
      </c>
      <c r="F787" s="148" t="s">
        <v>930</v>
      </c>
      <c r="H787" s="149">
        <v>-2.95</v>
      </c>
      <c r="I787" s="150"/>
      <c r="L787" s="145"/>
      <c r="M787" s="151"/>
      <c r="T787" s="152"/>
      <c r="AT787" s="147" t="s">
        <v>185</v>
      </c>
      <c r="AU787" s="147" t="s">
        <v>88</v>
      </c>
      <c r="AV787" s="12" t="s">
        <v>88</v>
      </c>
      <c r="AW787" s="12" t="s">
        <v>33</v>
      </c>
      <c r="AX787" s="12" t="s">
        <v>78</v>
      </c>
      <c r="AY787" s="147" t="s">
        <v>176</v>
      </c>
    </row>
    <row r="788" spans="2:51" s="12" customFormat="1" ht="11.25">
      <c r="B788" s="145"/>
      <c r="D788" s="146" t="s">
        <v>185</v>
      </c>
      <c r="E788" s="147" t="s">
        <v>1</v>
      </c>
      <c r="F788" s="148" t="s">
        <v>912</v>
      </c>
      <c r="H788" s="149">
        <v>-2</v>
      </c>
      <c r="I788" s="150"/>
      <c r="L788" s="145"/>
      <c r="M788" s="151"/>
      <c r="T788" s="152"/>
      <c r="AT788" s="147" t="s">
        <v>185</v>
      </c>
      <c r="AU788" s="147" t="s">
        <v>88</v>
      </c>
      <c r="AV788" s="12" t="s">
        <v>88</v>
      </c>
      <c r="AW788" s="12" t="s">
        <v>33</v>
      </c>
      <c r="AX788" s="12" t="s">
        <v>78</v>
      </c>
      <c r="AY788" s="147" t="s">
        <v>176</v>
      </c>
    </row>
    <row r="789" spans="2:51" s="15" customFormat="1" ht="11.25">
      <c r="B789" s="166"/>
      <c r="D789" s="146" t="s">
        <v>185</v>
      </c>
      <c r="E789" s="167" t="s">
        <v>1</v>
      </c>
      <c r="F789" s="168" t="s">
        <v>228</v>
      </c>
      <c r="H789" s="169">
        <v>196.54675</v>
      </c>
      <c r="I789" s="170"/>
      <c r="L789" s="166"/>
      <c r="M789" s="171"/>
      <c r="T789" s="172"/>
      <c r="AT789" s="167" t="s">
        <v>185</v>
      </c>
      <c r="AU789" s="167" t="s">
        <v>88</v>
      </c>
      <c r="AV789" s="15" t="s">
        <v>193</v>
      </c>
      <c r="AW789" s="15" t="s">
        <v>33</v>
      </c>
      <c r="AX789" s="15" t="s">
        <v>78</v>
      </c>
      <c r="AY789" s="167" t="s">
        <v>176</v>
      </c>
    </row>
    <row r="790" spans="2:51" s="14" customFormat="1" ht="11.25">
      <c r="B790" s="160"/>
      <c r="D790" s="146" t="s">
        <v>185</v>
      </c>
      <c r="E790" s="161" t="s">
        <v>1</v>
      </c>
      <c r="F790" s="162" t="s">
        <v>705</v>
      </c>
      <c r="H790" s="161" t="s">
        <v>1</v>
      </c>
      <c r="I790" s="163"/>
      <c r="L790" s="160"/>
      <c r="M790" s="164"/>
      <c r="T790" s="165"/>
      <c r="AT790" s="161" t="s">
        <v>185</v>
      </c>
      <c r="AU790" s="161" t="s">
        <v>88</v>
      </c>
      <c r="AV790" s="14" t="s">
        <v>86</v>
      </c>
      <c r="AW790" s="14" t="s">
        <v>33</v>
      </c>
      <c r="AX790" s="14" t="s">
        <v>78</v>
      </c>
      <c r="AY790" s="161" t="s">
        <v>176</v>
      </c>
    </row>
    <row r="791" spans="2:51" s="14" customFormat="1" ht="11.25">
      <c r="B791" s="160"/>
      <c r="D791" s="146" t="s">
        <v>185</v>
      </c>
      <c r="E791" s="161" t="s">
        <v>1</v>
      </c>
      <c r="F791" s="162" t="s">
        <v>941</v>
      </c>
      <c r="H791" s="161" t="s">
        <v>1</v>
      </c>
      <c r="I791" s="163"/>
      <c r="L791" s="160"/>
      <c r="M791" s="164"/>
      <c r="T791" s="165"/>
      <c r="AT791" s="161" t="s">
        <v>185</v>
      </c>
      <c r="AU791" s="161" t="s">
        <v>88</v>
      </c>
      <c r="AV791" s="14" t="s">
        <v>86</v>
      </c>
      <c r="AW791" s="14" t="s">
        <v>33</v>
      </c>
      <c r="AX791" s="14" t="s">
        <v>78</v>
      </c>
      <c r="AY791" s="161" t="s">
        <v>176</v>
      </c>
    </row>
    <row r="792" spans="2:51" s="12" customFormat="1" ht="11.25">
      <c r="B792" s="145"/>
      <c r="D792" s="146" t="s">
        <v>185</v>
      </c>
      <c r="E792" s="147" t="s">
        <v>1</v>
      </c>
      <c r="F792" s="148" t="s">
        <v>942</v>
      </c>
      <c r="H792" s="149">
        <v>121.12675</v>
      </c>
      <c r="I792" s="150"/>
      <c r="L792" s="145"/>
      <c r="M792" s="151"/>
      <c r="T792" s="152"/>
      <c r="AT792" s="147" t="s">
        <v>185</v>
      </c>
      <c r="AU792" s="147" t="s">
        <v>88</v>
      </c>
      <c r="AV792" s="12" t="s">
        <v>88</v>
      </c>
      <c r="AW792" s="12" t="s">
        <v>33</v>
      </c>
      <c r="AX792" s="12" t="s">
        <v>78</v>
      </c>
      <c r="AY792" s="147" t="s">
        <v>176</v>
      </c>
    </row>
    <row r="793" spans="2:51" s="12" customFormat="1" ht="11.25">
      <c r="B793" s="145"/>
      <c r="D793" s="146" t="s">
        <v>185</v>
      </c>
      <c r="E793" s="147" t="s">
        <v>1</v>
      </c>
      <c r="F793" s="148" t="s">
        <v>912</v>
      </c>
      <c r="H793" s="149">
        <v>-2</v>
      </c>
      <c r="I793" s="150"/>
      <c r="L793" s="145"/>
      <c r="M793" s="151"/>
      <c r="T793" s="152"/>
      <c r="AT793" s="147" t="s">
        <v>185</v>
      </c>
      <c r="AU793" s="147" t="s">
        <v>88</v>
      </c>
      <c r="AV793" s="12" t="s">
        <v>88</v>
      </c>
      <c r="AW793" s="12" t="s">
        <v>33</v>
      </c>
      <c r="AX793" s="12" t="s">
        <v>78</v>
      </c>
      <c r="AY793" s="147" t="s">
        <v>176</v>
      </c>
    </row>
    <row r="794" spans="2:51" s="12" customFormat="1" ht="11.25">
      <c r="B794" s="145"/>
      <c r="D794" s="146" t="s">
        <v>185</v>
      </c>
      <c r="E794" s="147" t="s">
        <v>1</v>
      </c>
      <c r="F794" s="148" t="s">
        <v>930</v>
      </c>
      <c r="H794" s="149">
        <v>-2.95</v>
      </c>
      <c r="I794" s="150"/>
      <c r="L794" s="145"/>
      <c r="M794" s="151"/>
      <c r="T794" s="152"/>
      <c r="AT794" s="147" t="s">
        <v>185</v>
      </c>
      <c r="AU794" s="147" t="s">
        <v>88</v>
      </c>
      <c r="AV794" s="12" t="s">
        <v>88</v>
      </c>
      <c r="AW794" s="12" t="s">
        <v>33</v>
      </c>
      <c r="AX794" s="12" t="s">
        <v>78</v>
      </c>
      <c r="AY794" s="147" t="s">
        <v>176</v>
      </c>
    </row>
    <row r="795" spans="2:51" s="14" customFormat="1" ht="11.25">
      <c r="B795" s="160"/>
      <c r="D795" s="146" t="s">
        <v>185</v>
      </c>
      <c r="E795" s="161" t="s">
        <v>1</v>
      </c>
      <c r="F795" s="162" t="s">
        <v>893</v>
      </c>
      <c r="H795" s="161" t="s">
        <v>1</v>
      </c>
      <c r="I795" s="163"/>
      <c r="L795" s="160"/>
      <c r="M795" s="164"/>
      <c r="T795" s="165"/>
      <c r="AT795" s="161" t="s">
        <v>185</v>
      </c>
      <c r="AU795" s="161" t="s">
        <v>88</v>
      </c>
      <c r="AV795" s="14" t="s">
        <v>86</v>
      </c>
      <c r="AW795" s="14" t="s">
        <v>33</v>
      </c>
      <c r="AX795" s="14" t="s">
        <v>78</v>
      </c>
      <c r="AY795" s="161" t="s">
        <v>176</v>
      </c>
    </row>
    <row r="796" spans="2:51" s="12" customFormat="1" ht="11.25">
      <c r="B796" s="145"/>
      <c r="D796" s="146" t="s">
        <v>185</v>
      </c>
      <c r="E796" s="147" t="s">
        <v>1</v>
      </c>
      <c r="F796" s="148" t="s">
        <v>944</v>
      </c>
      <c r="H796" s="149">
        <v>89.566249999999997</v>
      </c>
      <c r="I796" s="150"/>
      <c r="L796" s="145"/>
      <c r="M796" s="151"/>
      <c r="T796" s="152"/>
      <c r="AT796" s="147" t="s">
        <v>185</v>
      </c>
      <c r="AU796" s="147" t="s">
        <v>88</v>
      </c>
      <c r="AV796" s="12" t="s">
        <v>88</v>
      </c>
      <c r="AW796" s="12" t="s">
        <v>33</v>
      </c>
      <c r="AX796" s="12" t="s">
        <v>78</v>
      </c>
      <c r="AY796" s="147" t="s">
        <v>176</v>
      </c>
    </row>
    <row r="797" spans="2:51" s="12" customFormat="1" ht="11.25">
      <c r="B797" s="145"/>
      <c r="D797" s="146" t="s">
        <v>185</v>
      </c>
      <c r="E797" s="147" t="s">
        <v>1</v>
      </c>
      <c r="F797" s="148" t="s">
        <v>945</v>
      </c>
      <c r="H797" s="149">
        <v>-4</v>
      </c>
      <c r="I797" s="150"/>
      <c r="L797" s="145"/>
      <c r="M797" s="151"/>
      <c r="T797" s="152"/>
      <c r="AT797" s="147" t="s">
        <v>185</v>
      </c>
      <c r="AU797" s="147" t="s">
        <v>88</v>
      </c>
      <c r="AV797" s="12" t="s">
        <v>88</v>
      </c>
      <c r="AW797" s="12" t="s">
        <v>33</v>
      </c>
      <c r="AX797" s="12" t="s">
        <v>78</v>
      </c>
      <c r="AY797" s="147" t="s">
        <v>176</v>
      </c>
    </row>
    <row r="798" spans="2:51" s="15" customFormat="1" ht="11.25">
      <c r="B798" s="166"/>
      <c r="D798" s="146" t="s">
        <v>185</v>
      </c>
      <c r="E798" s="167" t="s">
        <v>1</v>
      </c>
      <c r="F798" s="168" t="s">
        <v>228</v>
      </c>
      <c r="H798" s="169">
        <v>201.74299999999999</v>
      </c>
      <c r="I798" s="170"/>
      <c r="L798" s="166"/>
      <c r="M798" s="171"/>
      <c r="T798" s="172"/>
      <c r="AT798" s="167" t="s">
        <v>185</v>
      </c>
      <c r="AU798" s="167" t="s">
        <v>88</v>
      </c>
      <c r="AV798" s="15" t="s">
        <v>193</v>
      </c>
      <c r="AW798" s="15" t="s">
        <v>33</v>
      </c>
      <c r="AX798" s="15" t="s">
        <v>78</v>
      </c>
      <c r="AY798" s="167" t="s">
        <v>176</v>
      </c>
    </row>
    <row r="799" spans="2:51" s="14" customFormat="1" ht="11.25">
      <c r="B799" s="160"/>
      <c r="D799" s="146" t="s">
        <v>185</v>
      </c>
      <c r="E799" s="161" t="s">
        <v>1</v>
      </c>
      <c r="F799" s="162" t="s">
        <v>707</v>
      </c>
      <c r="H799" s="161" t="s">
        <v>1</v>
      </c>
      <c r="I799" s="163"/>
      <c r="L799" s="160"/>
      <c r="M799" s="164"/>
      <c r="T799" s="165"/>
      <c r="AT799" s="161" t="s">
        <v>185</v>
      </c>
      <c r="AU799" s="161" t="s">
        <v>88</v>
      </c>
      <c r="AV799" s="14" t="s">
        <v>86</v>
      </c>
      <c r="AW799" s="14" t="s">
        <v>33</v>
      </c>
      <c r="AX799" s="14" t="s">
        <v>78</v>
      </c>
      <c r="AY799" s="161" t="s">
        <v>176</v>
      </c>
    </row>
    <row r="800" spans="2:51" s="12" customFormat="1" ht="11.25">
      <c r="B800" s="145"/>
      <c r="D800" s="146" t="s">
        <v>185</v>
      </c>
      <c r="E800" s="147" t="s">
        <v>1</v>
      </c>
      <c r="F800" s="148" t="s">
        <v>946</v>
      </c>
      <c r="H800" s="149">
        <v>327.613</v>
      </c>
      <c r="I800" s="150"/>
      <c r="L800" s="145"/>
      <c r="M800" s="151"/>
      <c r="T800" s="152"/>
      <c r="AT800" s="147" t="s">
        <v>185</v>
      </c>
      <c r="AU800" s="147" t="s">
        <v>88</v>
      </c>
      <c r="AV800" s="12" t="s">
        <v>88</v>
      </c>
      <c r="AW800" s="12" t="s">
        <v>33</v>
      </c>
      <c r="AX800" s="12" t="s">
        <v>78</v>
      </c>
      <c r="AY800" s="147" t="s">
        <v>176</v>
      </c>
    </row>
    <row r="801" spans="2:51" s="12" customFormat="1" ht="11.25">
      <c r="B801" s="145"/>
      <c r="D801" s="146" t="s">
        <v>185</v>
      </c>
      <c r="E801" s="147" t="s">
        <v>1</v>
      </c>
      <c r="F801" s="148" t="s">
        <v>947</v>
      </c>
      <c r="H801" s="149">
        <v>-13.275</v>
      </c>
      <c r="I801" s="150"/>
      <c r="L801" s="145"/>
      <c r="M801" s="151"/>
      <c r="T801" s="152"/>
      <c r="AT801" s="147" t="s">
        <v>185</v>
      </c>
      <c r="AU801" s="147" t="s">
        <v>88</v>
      </c>
      <c r="AV801" s="12" t="s">
        <v>88</v>
      </c>
      <c r="AW801" s="12" t="s">
        <v>33</v>
      </c>
      <c r="AX801" s="12" t="s">
        <v>78</v>
      </c>
      <c r="AY801" s="147" t="s">
        <v>176</v>
      </c>
    </row>
    <row r="802" spans="2:51" s="12" customFormat="1" ht="11.25">
      <c r="B802" s="145"/>
      <c r="D802" s="146" t="s">
        <v>185</v>
      </c>
      <c r="E802" s="147" t="s">
        <v>1</v>
      </c>
      <c r="F802" s="148" t="s">
        <v>930</v>
      </c>
      <c r="H802" s="149">
        <v>-2.95</v>
      </c>
      <c r="I802" s="150"/>
      <c r="L802" s="145"/>
      <c r="M802" s="151"/>
      <c r="T802" s="152"/>
      <c r="AT802" s="147" t="s">
        <v>185</v>
      </c>
      <c r="AU802" s="147" t="s">
        <v>88</v>
      </c>
      <c r="AV802" s="12" t="s">
        <v>88</v>
      </c>
      <c r="AW802" s="12" t="s">
        <v>33</v>
      </c>
      <c r="AX802" s="12" t="s">
        <v>78</v>
      </c>
      <c r="AY802" s="147" t="s">
        <v>176</v>
      </c>
    </row>
    <row r="803" spans="2:51" s="12" customFormat="1" ht="11.25">
      <c r="B803" s="145"/>
      <c r="D803" s="146" t="s">
        <v>185</v>
      </c>
      <c r="E803" s="147" t="s">
        <v>1</v>
      </c>
      <c r="F803" s="148" t="s">
        <v>948</v>
      </c>
      <c r="H803" s="149">
        <v>-7.92</v>
      </c>
      <c r="I803" s="150"/>
      <c r="L803" s="145"/>
      <c r="M803" s="151"/>
      <c r="T803" s="152"/>
      <c r="AT803" s="147" t="s">
        <v>185</v>
      </c>
      <c r="AU803" s="147" t="s">
        <v>88</v>
      </c>
      <c r="AV803" s="12" t="s">
        <v>88</v>
      </c>
      <c r="AW803" s="12" t="s">
        <v>33</v>
      </c>
      <c r="AX803" s="12" t="s">
        <v>78</v>
      </c>
      <c r="AY803" s="147" t="s">
        <v>176</v>
      </c>
    </row>
    <row r="804" spans="2:51" s="12" customFormat="1" ht="11.25">
      <c r="B804" s="145"/>
      <c r="D804" s="146" t="s">
        <v>185</v>
      </c>
      <c r="E804" s="147" t="s">
        <v>1</v>
      </c>
      <c r="F804" s="148" t="s">
        <v>949</v>
      </c>
      <c r="H804" s="149">
        <v>-9.7349999999999994</v>
      </c>
      <c r="I804" s="150"/>
      <c r="L804" s="145"/>
      <c r="M804" s="151"/>
      <c r="T804" s="152"/>
      <c r="AT804" s="147" t="s">
        <v>185</v>
      </c>
      <c r="AU804" s="147" t="s">
        <v>88</v>
      </c>
      <c r="AV804" s="12" t="s">
        <v>88</v>
      </c>
      <c r="AW804" s="12" t="s">
        <v>33</v>
      </c>
      <c r="AX804" s="12" t="s">
        <v>78</v>
      </c>
      <c r="AY804" s="147" t="s">
        <v>176</v>
      </c>
    </row>
    <row r="805" spans="2:51" s="15" customFormat="1" ht="11.25">
      <c r="B805" s="166"/>
      <c r="D805" s="146" t="s">
        <v>185</v>
      </c>
      <c r="E805" s="167" t="s">
        <v>1</v>
      </c>
      <c r="F805" s="168" t="s">
        <v>228</v>
      </c>
      <c r="H805" s="169">
        <v>293.733</v>
      </c>
      <c r="I805" s="170"/>
      <c r="L805" s="166"/>
      <c r="M805" s="171"/>
      <c r="T805" s="172"/>
      <c r="AT805" s="167" t="s">
        <v>185</v>
      </c>
      <c r="AU805" s="167" t="s">
        <v>88</v>
      </c>
      <c r="AV805" s="15" t="s">
        <v>193</v>
      </c>
      <c r="AW805" s="15" t="s">
        <v>33</v>
      </c>
      <c r="AX805" s="15" t="s">
        <v>78</v>
      </c>
      <c r="AY805" s="167" t="s">
        <v>176</v>
      </c>
    </row>
    <row r="806" spans="2:51" s="14" customFormat="1" ht="11.25">
      <c r="B806" s="160"/>
      <c r="D806" s="146" t="s">
        <v>185</v>
      </c>
      <c r="E806" s="161" t="s">
        <v>1</v>
      </c>
      <c r="F806" s="162" t="s">
        <v>950</v>
      </c>
      <c r="H806" s="161" t="s">
        <v>1</v>
      </c>
      <c r="I806" s="163"/>
      <c r="L806" s="160"/>
      <c r="M806" s="164"/>
      <c r="T806" s="165"/>
      <c r="AT806" s="161" t="s">
        <v>185</v>
      </c>
      <c r="AU806" s="161" t="s">
        <v>88</v>
      </c>
      <c r="AV806" s="14" t="s">
        <v>86</v>
      </c>
      <c r="AW806" s="14" t="s">
        <v>33</v>
      </c>
      <c r="AX806" s="14" t="s">
        <v>78</v>
      </c>
      <c r="AY806" s="161" t="s">
        <v>176</v>
      </c>
    </row>
    <row r="807" spans="2:51" s="14" customFormat="1" ht="11.25">
      <c r="B807" s="160"/>
      <c r="D807" s="146" t="s">
        <v>185</v>
      </c>
      <c r="E807" s="161" t="s">
        <v>1</v>
      </c>
      <c r="F807" s="162" t="s">
        <v>920</v>
      </c>
      <c r="H807" s="161" t="s">
        <v>1</v>
      </c>
      <c r="I807" s="163"/>
      <c r="L807" s="160"/>
      <c r="M807" s="164"/>
      <c r="T807" s="165"/>
      <c r="AT807" s="161" t="s">
        <v>185</v>
      </c>
      <c r="AU807" s="161" t="s">
        <v>88</v>
      </c>
      <c r="AV807" s="14" t="s">
        <v>86</v>
      </c>
      <c r="AW807" s="14" t="s">
        <v>33</v>
      </c>
      <c r="AX807" s="14" t="s">
        <v>78</v>
      </c>
      <c r="AY807" s="161" t="s">
        <v>176</v>
      </c>
    </row>
    <row r="808" spans="2:51" s="12" customFormat="1" ht="22.5">
      <c r="B808" s="145"/>
      <c r="D808" s="146" t="s">
        <v>185</v>
      </c>
      <c r="E808" s="147" t="s">
        <v>1</v>
      </c>
      <c r="F808" s="148" t="s">
        <v>951</v>
      </c>
      <c r="H808" s="149">
        <v>436.2</v>
      </c>
      <c r="I808" s="150"/>
      <c r="L808" s="145"/>
      <c r="M808" s="151"/>
      <c r="T808" s="152"/>
      <c r="AT808" s="147" t="s">
        <v>185</v>
      </c>
      <c r="AU808" s="147" t="s">
        <v>88</v>
      </c>
      <c r="AV808" s="12" t="s">
        <v>88</v>
      </c>
      <c r="AW808" s="12" t="s">
        <v>33</v>
      </c>
      <c r="AX808" s="12" t="s">
        <v>78</v>
      </c>
      <c r="AY808" s="147" t="s">
        <v>176</v>
      </c>
    </row>
    <row r="809" spans="2:51" s="12" customFormat="1" ht="11.25">
      <c r="B809" s="145"/>
      <c r="D809" s="146" t="s">
        <v>185</v>
      </c>
      <c r="E809" s="147" t="s">
        <v>1</v>
      </c>
      <c r="F809" s="148" t="s">
        <v>952</v>
      </c>
      <c r="H809" s="149">
        <v>-3.6</v>
      </c>
      <c r="I809" s="150"/>
      <c r="L809" s="145"/>
      <c r="M809" s="151"/>
      <c r="T809" s="152"/>
      <c r="AT809" s="147" t="s">
        <v>185</v>
      </c>
      <c r="AU809" s="147" t="s">
        <v>88</v>
      </c>
      <c r="AV809" s="12" t="s">
        <v>88</v>
      </c>
      <c r="AW809" s="12" t="s">
        <v>33</v>
      </c>
      <c r="AX809" s="12" t="s">
        <v>78</v>
      </c>
      <c r="AY809" s="147" t="s">
        <v>176</v>
      </c>
    </row>
    <row r="810" spans="2:51" s="12" customFormat="1" ht="11.25">
      <c r="B810" s="145"/>
      <c r="D810" s="146" t="s">
        <v>185</v>
      </c>
      <c r="E810" s="147" t="s">
        <v>1</v>
      </c>
      <c r="F810" s="148" t="s">
        <v>933</v>
      </c>
      <c r="H810" s="149">
        <v>-3.2450000000000001</v>
      </c>
      <c r="I810" s="150"/>
      <c r="L810" s="145"/>
      <c r="M810" s="151"/>
      <c r="T810" s="152"/>
      <c r="AT810" s="147" t="s">
        <v>185</v>
      </c>
      <c r="AU810" s="147" t="s">
        <v>88</v>
      </c>
      <c r="AV810" s="12" t="s">
        <v>88</v>
      </c>
      <c r="AW810" s="12" t="s">
        <v>33</v>
      </c>
      <c r="AX810" s="12" t="s">
        <v>78</v>
      </c>
      <c r="AY810" s="147" t="s">
        <v>176</v>
      </c>
    </row>
    <row r="811" spans="2:51" s="12" customFormat="1" ht="11.25">
      <c r="B811" s="145"/>
      <c r="D811" s="146" t="s">
        <v>185</v>
      </c>
      <c r="E811" s="147" t="s">
        <v>1</v>
      </c>
      <c r="F811" s="148" t="s">
        <v>931</v>
      </c>
      <c r="H811" s="149">
        <v>-5.31</v>
      </c>
      <c r="I811" s="150"/>
      <c r="L811" s="145"/>
      <c r="M811" s="151"/>
      <c r="T811" s="152"/>
      <c r="AT811" s="147" t="s">
        <v>185</v>
      </c>
      <c r="AU811" s="147" t="s">
        <v>88</v>
      </c>
      <c r="AV811" s="12" t="s">
        <v>88</v>
      </c>
      <c r="AW811" s="12" t="s">
        <v>33</v>
      </c>
      <c r="AX811" s="12" t="s">
        <v>78</v>
      </c>
      <c r="AY811" s="147" t="s">
        <v>176</v>
      </c>
    </row>
    <row r="812" spans="2:51" s="12" customFormat="1" ht="11.25">
      <c r="B812" s="145"/>
      <c r="D812" s="146" t="s">
        <v>185</v>
      </c>
      <c r="E812" s="147" t="s">
        <v>1</v>
      </c>
      <c r="F812" s="148" t="s">
        <v>936</v>
      </c>
      <c r="H812" s="149">
        <v>-11.34</v>
      </c>
      <c r="I812" s="150"/>
      <c r="L812" s="145"/>
      <c r="M812" s="151"/>
      <c r="T812" s="152"/>
      <c r="AT812" s="147" t="s">
        <v>185</v>
      </c>
      <c r="AU812" s="147" t="s">
        <v>88</v>
      </c>
      <c r="AV812" s="12" t="s">
        <v>88</v>
      </c>
      <c r="AW812" s="12" t="s">
        <v>33</v>
      </c>
      <c r="AX812" s="12" t="s">
        <v>78</v>
      </c>
      <c r="AY812" s="147" t="s">
        <v>176</v>
      </c>
    </row>
    <row r="813" spans="2:51" s="12" customFormat="1" ht="11.25">
      <c r="B813" s="145"/>
      <c r="D813" s="146" t="s">
        <v>185</v>
      </c>
      <c r="E813" s="147" t="s">
        <v>1</v>
      </c>
      <c r="F813" s="148" t="s">
        <v>949</v>
      </c>
      <c r="H813" s="149">
        <v>-9.7349999999999994</v>
      </c>
      <c r="I813" s="150"/>
      <c r="L813" s="145"/>
      <c r="M813" s="151"/>
      <c r="T813" s="152"/>
      <c r="AT813" s="147" t="s">
        <v>185</v>
      </c>
      <c r="AU813" s="147" t="s">
        <v>88</v>
      </c>
      <c r="AV813" s="12" t="s">
        <v>88</v>
      </c>
      <c r="AW813" s="12" t="s">
        <v>33</v>
      </c>
      <c r="AX813" s="12" t="s">
        <v>78</v>
      </c>
      <c r="AY813" s="147" t="s">
        <v>176</v>
      </c>
    </row>
    <row r="814" spans="2:51" s="12" customFormat="1" ht="11.25">
      <c r="B814" s="145"/>
      <c r="D814" s="146" t="s">
        <v>185</v>
      </c>
      <c r="E814" s="147" t="s">
        <v>1</v>
      </c>
      <c r="F814" s="148" t="s">
        <v>930</v>
      </c>
      <c r="H814" s="149">
        <v>-2.95</v>
      </c>
      <c r="I814" s="150"/>
      <c r="L814" s="145"/>
      <c r="M814" s="151"/>
      <c r="T814" s="152"/>
      <c r="AT814" s="147" t="s">
        <v>185</v>
      </c>
      <c r="AU814" s="147" t="s">
        <v>88</v>
      </c>
      <c r="AV814" s="12" t="s">
        <v>88</v>
      </c>
      <c r="AW814" s="12" t="s">
        <v>33</v>
      </c>
      <c r="AX814" s="12" t="s">
        <v>78</v>
      </c>
      <c r="AY814" s="147" t="s">
        <v>176</v>
      </c>
    </row>
    <row r="815" spans="2:51" s="15" customFormat="1" ht="11.25">
      <c r="B815" s="166"/>
      <c r="D815" s="146" t="s">
        <v>185</v>
      </c>
      <c r="E815" s="167" t="s">
        <v>1</v>
      </c>
      <c r="F815" s="168" t="s">
        <v>228</v>
      </c>
      <c r="H815" s="169">
        <v>400.02</v>
      </c>
      <c r="I815" s="170"/>
      <c r="L815" s="166"/>
      <c r="M815" s="171"/>
      <c r="T815" s="172"/>
      <c r="AT815" s="167" t="s">
        <v>185</v>
      </c>
      <c r="AU815" s="167" t="s">
        <v>88</v>
      </c>
      <c r="AV815" s="15" t="s">
        <v>193</v>
      </c>
      <c r="AW815" s="15" t="s">
        <v>33</v>
      </c>
      <c r="AX815" s="15" t="s">
        <v>78</v>
      </c>
      <c r="AY815" s="167" t="s">
        <v>176</v>
      </c>
    </row>
    <row r="816" spans="2:51" s="13" customFormat="1" ht="11.25">
      <c r="B816" s="153"/>
      <c r="D816" s="146" t="s">
        <v>185</v>
      </c>
      <c r="E816" s="154" t="s">
        <v>1</v>
      </c>
      <c r="F816" s="155" t="s">
        <v>187</v>
      </c>
      <c r="H816" s="156">
        <v>2078.5540000000001</v>
      </c>
      <c r="I816" s="157"/>
      <c r="L816" s="153"/>
      <c r="M816" s="158"/>
      <c r="T816" s="159"/>
      <c r="AT816" s="154" t="s">
        <v>185</v>
      </c>
      <c r="AU816" s="154" t="s">
        <v>88</v>
      </c>
      <c r="AV816" s="13" t="s">
        <v>183</v>
      </c>
      <c r="AW816" s="13" t="s">
        <v>33</v>
      </c>
      <c r="AX816" s="13" t="s">
        <v>86</v>
      </c>
      <c r="AY816" s="154" t="s">
        <v>176</v>
      </c>
    </row>
    <row r="817" spans="2:65" s="1" customFormat="1" ht="24.2" customHeight="1">
      <c r="B817" s="32"/>
      <c r="C817" s="132" t="s">
        <v>953</v>
      </c>
      <c r="D817" s="132" t="s">
        <v>178</v>
      </c>
      <c r="E817" s="133" t="s">
        <v>954</v>
      </c>
      <c r="F817" s="134" t="s">
        <v>955</v>
      </c>
      <c r="G817" s="135" t="s">
        <v>298</v>
      </c>
      <c r="H817" s="136">
        <v>1069.01</v>
      </c>
      <c r="I817" s="137"/>
      <c r="J817" s="138">
        <f>ROUND(I817*H817,2)</f>
        <v>0</v>
      </c>
      <c r="K817" s="134" t="s">
        <v>207</v>
      </c>
      <c r="L817" s="32"/>
      <c r="M817" s="139" t="s">
        <v>1</v>
      </c>
      <c r="N817" s="140" t="s">
        <v>43</v>
      </c>
      <c r="P817" s="141">
        <f>O817*H817</f>
        <v>0</v>
      </c>
      <c r="Q817" s="141">
        <v>1.2E-4</v>
      </c>
      <c r="R817" s="141">
        <f>Q817*H817</f>
        <v>0.12828120000000001</v>
      </c>
      <c r="S817" s="141">
        <v>0</v>
      </c>
      <c r="T817" s="142">
        <f>S817*H817</f>
        <v>0</v>
      </c>
      <c r="AR817" s="143" t="s">
        <v>183</v>
      </c>
      <c r="AT817" s="143" t="s">
        <v>178</v>
      </c>
      <c r="AU817" s="143" t="s">
        <v>88</v>
      </c>
      <c r="AY817" s="17" t="s">
        <v>176</v>
      </c>
      <c r="BE817" s="144">
        <f>IF(N817="základní",J817,0)</f>
        <v>0</v>
      </c>
      <c r="BF817" s="144">
        <f>IF(N817="snížená",J817,0)</f>
        <v>0</v>
      </c>
      <c r="BG817" s="144">
        <f>IF(N817="zákl. přenesená",J817,0)</f>
        <v>0</v>
      </c>
      <c r="BH817" s="144">
        <f>IF(N817="sníž. přenesená",J817,0)</f>
        <v>0</v>
      </c>
      <c r="BI817" s="144">
        <f>IF(N817="nulová",J817,0)</f>
        <v>0</v>
      </c>
      <c r="BJ817" s="17" t="s">
        <v>86</v>
      </c>
      <c r="BK817" s="144">
        <f>ROUND(I817*H817,2)</f>
        <v>0</v>
      </c>
      <c r="BL817" s="17" t="s">
        <v>183</v>
      </c>
      <c r="BM817" s="143" t="s">
        <v>956</v>
      </c>
    </row>
    <row r="818" spans="2:65" s="14" customFormat="1" ht="11.25">
      <c r="B818" s="160"/>
      <c r="D818" s="146" t="s">
        <v>185</v>
      </c>
      <c r="E818" s="161" t="s">
        <v>1</v>
      </c>
      <c r="F818" s="162" t="s">
        <v>678</v>
      </c>
      <c r="H818" s="161" t="s">
        <v>1</v>
      </c>
      <c r="I818" s="163"/>
      <c r="L818" s="160"/>
      <c r="M818" s="164"/>
      <c r="T818" s="165"/>
      <c r="AT818" s="161" t="s">
        <v>185</v>
      </c>
      <c r="AU818" s="161" t="s">
        <v>88</v>
      </c>
      <c r="AV818" s="14" t="s">
        <v>86</v>
      </c>
      <c r="AW818" s="14" t="s">
        <v>33</v>
      </c>
      <c r="AX818" s="14" t="s">
        <v>78</v>
      </c>
      <c r="AY818" s="161" t="s">
        <v>176</v>
      </c>
    </row>
    <row r="819" spans="2:65" s="14" customFormat="1" ht="11.25">
      <c r="B819" s="160"/>
      <c r="D819" s="146" t="s">
        <v>185</v>
      </c>
      <c r="E819" s="161" t="s">
        <v>1</v>
      </c>
      <c r="F819" s="162" t="s">
        <v>875</v>
      </c>
      <c r="H819" s="161" t="s">
        <v>1</v>
      </c>
      <c r="I819" s="163"/>
      <c r="L819" s="160"/>
      <c r="M819" s="164"/>
      <c r="T819" s="165"/>
      <c r="AT819" s="161" t="s">
        <v>185</v>
      </c>
      <c r="AU819" s="161" t="s">
        <v>88</v>
      </c>
      <c r="AV819" s="14" t="s">
        <v>86</v>
      </c>
      <c r="AW819" s="14" t="s">
        <v>33</v>
      </c>
      <c r="AX819" s="14" t="s">
        <v>78</v>
      </c>
      <c r="AY819" s="161" t="s">
        <v>176</v>
      </c>
    </row>
    <row r="820" spans="2:65" s="12" customFormat="1" ht="11.25">
      <c r="B820" s="145"/>
      <c r="D820" s="146" t="s">
        <v>185</v>
      </c>
      <c r="E820" s="147" t="s">
        <v>1</v>
      </c>
      <c r="F820" s="148" t="s">
        <v>957</v>
      </c>
      <c r="H820" s="149">
        <v>19.399999999999999</v>
      </c>
      <c r="I820" s="150"/>
      <c r="L820" s="145"/>
      <c r="M820" s="151"/>
      <c r="T820" s="152"/>
      <c r="AT820" s="147" t="s">
        <v>185</v>
      </c>
      <c r="AU820" s="147" t="s">
        <v>88</v>
      </c>
      <c r="AV820" s="12" t="s">
        <v>88</v>
      </c>
      <c r="AW820" s="12" t="s">
        <v>33</v>
      </c>
      <c r="AX820" s="12" t="s">
        <v>78</v>
      </c>
      <c r="AY820" s="147" t="s">
        <v>176</v>
      </c>
    </row>
    <row r="821" spans="2:65" s="12" customFormat="1" ht="11.25">
      <c r="B821" s="145"/>
      <c r="D821" s="146" t="s">
        <v>185</v>
      </c>
      <c r="E821" s="147" t="s">
        <v>1</v>
      </c>
      <c r="F821" s="148" t="s">
        <v>958</v>
      </c>
      <c r="H821" s="149">
        <v>2.85</v>
      </c>
      <c r="I821" s="150"/>
      <c r="L821" s="145"/>
      <c r="M821" s="151"/>
      <c r="T821" s="152"/>
      <c r="AT821" s="147" t="s">
        <v>185</v>
      </c>
      <c r="AU821" s="147" t="s">
        <v>88</v>
      </c>
      <c r="AV821" s="12" t="s">
        <v>88</v>
      </c>
      <c r="AW821" s="12" t="s">
        <v>33</v>
      </c>
      <c r="AX821" s="12" t="s">
        <v>78</v>
      </c>
      <c r="AY821" s="147" t="s">
        <v>176</v>
      </c>
    </row>
    <row r="822" spans="2:65" s="12" customFormat="1" ht="11.25">
      <c r="B822" s="145"/>
      <c r="D822" s="146" t="s">
        <v>185</v>
      </c>
      <c r="E822" s="147" t="s">
        <v>1</v>
      </c>
      <c r="F822" s="148" t="s">
        <v>959</v>
      </c>
      <c r="H822" s="149">
        <v>6.2750000000000004</v>
      </c>
      <c r="I822" s="150"/>
      <c r="L822" s="145"/>
      <c r="M822" s="151"/>
      <c r="T822" s="152"/>
      <c r="AT822" s="147" t="s">
        <v>185</v>
      </c>
      <c r="AU822" s="147" t="s">
        <v>88</v>
      </c>
      <c r="AV822" s="12" t="s">
        <v>88</v>
      </c>
      <c r="AW822" s="12" t="s">
        <v>33</v>
      </c>
      <c r="AX822" s="12" t="s">
        <v>78</v>
      </c>
      <c r="AY822" s="147" t="s">
        <v>176</v>
      </c>
    </row>
    <row r="823" spans="2:65" s="12" customFormat="1" ht="11.25">
      <c r="B823" s="145"/>
      <c r="D823" s="146" t="s">
        <v>185</v>
      </c>
      <c r="E823" s="147" t="s">
        <v>1</v>
      </c>
      <c r="F823" s="148" t="s">
        <v>960</v>
      </c>
      <c r="H823" s="149">
        <v>5.9249999999999998</v>
      </c>
      <c r="I823" s="150"/>
      <c r="L823" s="145"/>
      <c r="M823" s="151"/>
      <c r="T823" s="152"/>
      <c r="AT823" s="147" t="s">
        <v>185</v>
      </c>
      <c r="AU823" s="147" t="s">
        <v>88</v>
      </c>
      <c r="AV823" s="12" t="s">
        <v>88</v>
      </c>
      <c r="AW823" s="12" t="s">
        <v>33</v>
      </c>
      <c r="AX823" s="12" t="s">
        <v>78</v>
      </c>
      <c r="AY823" s="147" t="s">
        <v>176</v>
      </c>
    </row>
    <row r="824" spans="2:65" s="12" customFormat="1" ht="11.25">
      <c r="B824" s="145"/>
      <c r="D824" s="146" t="s">
        <v>185</v>
      </c>
      <c r="E824" s="147" t="s">
        <v>1</v>
      </c>
      <c r="F824" s="148" t="s">
        <v>961</v>
      </c>
      <c r="H824" s="149">
        <v>3.75</v>
      </c>
      <c r="I824" s="150"/>
      <c r="L824" s="145"/>
      <c r="M824" s="151"/>
      <c r="T824" s="152"/>
      <c r="AT824" s="147" t="s">
        <v>185</v>
      </c>
      <c r="AU824" s="147" t="s">
        <v>88</v>
      </c>
      <c r="AV824" s="12" t="s">
        <v>88</v>
      </c>
      <c r="AW824" s="12" t="s">
        <v>33</v>
      </c>
      <c r="AX824" s="12" t="s">
        <v>78</v>
      </c>
      <c r="AY824" s="147" t="s">
        <v>176</v>
      </c>
    </row>
    <row r="825" spans="2:65" s="12" customFormat="1" ht="11.25">
      <c r="B825" s="145"/>
      <c r="D825" s="146" t="s">
        <v>185</v>
      </c>
      <c r="E825" s="147" t="s">
        <v>1</v>
      </c>
      <c r="F825" s="148" t="s">
        <v>962</v>
      </c>
      <c r="H825" s="149">
        <v>6.36</v>
      </c>
      <c r="I825" s="150"/>
      <c r="L825" s="145"/>
      <c r="M825" s="151"/>
      <c r="T825" s="152"/>
      <c r="AT825" s="147" t="s">
        <v>185</v>
      </c>
      <c r="AU825" s="147" t="s">
        <v>88</v>
      </c>
      <c r="AV825" s="12" t="s">
        <v>88</v>
      </c>
      <c r="AW825" s="12" t="s">
        <v>33</v>
      </c>
      <c r="AX825" s="12" t="s">
        <v>78</v>
      </c>
      <c r="AY825" s="147" t="s">
        <v>176</v>
      </c>
    </row>
    <row r="826" spans="2:65" s="14" customFormat="1" ht="11.25">
      <c r="B826" s="160"/>
      <c r="D826" s="146" t="s">
        <v>185</v>
      </c>
      <c r="E826" s="161" t="s">
        <v>1</v>
      </c>
      <c r="F826" s="162" t="s">
        <v>886</v>
      </c>
      <c r="H826" s="161" t="s">
        <v>1</v>
      </c>
      <c r="I826" s="163"/>
      <c r="L826" s="160"/>
      <c r="M826" s="164"/>
      <c r="T826" s="165"/>
      <c r="AT826" s="161" t="s">
        <v>185</v>
      </c>
      <c r="AU826" s="161" t="s">
        <v>88</v>
      </c>
      <c r="AV826" s="14" t="s">
        <v>86</v>
      </c>
      <c r="AW826" s="14" t="s">
        <v>33</v>
      </c>
      <c r="AX826" s="14" t="s">
        <v>78</v>
      </c>
      <c r="AY826" s="161" t="s">
        <v>176</v>
      </c>
    </row>
    <row r="827" spans="2:65" s="12" customFormat="1" ht="11.25">
      <c r="B827" s="145"/>
      <c r="D827" s="146" t="s">
        <v>185</v>
      </c>
      <c r="E827" s="147" t="s">
        <v>1</v>
      </c>
      <c r="F827" s="148" t="s">
        <v>963</v>
      </c>
      <c r="H827" s="149">
        <v>16.95</v>
      </c>
      <c r="I827" s="150"/>
      <c r="L827" s="145"/>
      <c r="M827" s="151"/>
      <c r="T827" s="152"/>
      <c r="AT827" s="147" t="s">
        <v>185</v>
      </c>
      <c r="AU827" s="147" t="s">
        <v>88</v>
      </c>
      <c r="AV827" s="12" t="s">
        <v>88</v>
      </c>
      <c r="AW827" s="12" t="s">
        <v>33</v>
      </c>
      <c r="AX827" s="12" t="s">
        <v>78</v>
      </c>
      <c r="AY827" s="147" t="s">
        <v>176</v>
      </c>
    </row>
    <row r="828" spans="2:65" s="12" customFormat="1" ht="11.25">
      <c r="B828" s="145"/>
      <c r="D828" s="146" t="s">
        <v>185</v>
      </c>
      <c r="E828" s="147" t="s">
        <v>1</v>
      </c>
      <c r="F828" s="148" t="s">
        <v>964</v>
      </c>
      <c r="H828" s="149">
        <v>11.365</v>
      </c>
      <c r="I828" s="150"/>
      <c r="L828" s="145"/>
      <c r="M828" s="151"/>
      <c r="T828" s="152"/>
      <c r="AT828" s="147" t="s">
        <v>185</v>
      </c>
      <c r="AU828" s="147" t="s">
        <v>88</v>
      </c>
      <c r="AV828" s="12" t="s">
        <v>88</v>
      </c>
      <c r="AW828" s="12" t="s">
        <v>33</v>
      </c>
      <c r="AX828" s="12" t="s">
        <v>78</v>
      </c>
      <c r="AY828" s="147" t="s">
        <v>176</v>
      </c>
    </row>
    <row r="829" spans="2:65" s="15" customFormat="1" ht="11.25">
      <c r="B829" s="166"/>
      <c r="D829" s="146" t="s">
        <v>185</v>
      </c>
      <c r="E829" s="167" t="s">
        <v>1</v>
      </c>
      <c r="F829" s="168" t="s">
        <v>228</v>
      </c>
      <c r="H829" s="169">
        <v>72.875</v>
      </c>
      <c r="I829" s="170"/>
      <c r="L829" s="166"/>
      <c r="M829" s="171"/>
      <c r="T829" s="172"/>
      <c r="AT829" s="167" t="s">
        <v>185</v>
      </c>
      <c r="AU829" s="167" t="s">
        <v>88</v>
      </c>
      <c r="AV829" s="15" t="s">
        <v>193</v>
      </c>
      <c r="AW829" s="15" t="s">
        <v>33</v>
      </c>
      <c r="AX829" s="15" t="s">
        <v>78</v>
      </c>
      <c r="AY829" s="167" t="s">
        <v>176</v>
      </c>
    </row>
    <row r="830" spans="2:65" s="14" customFormat="1" ht="11.25">
      <c r="B830" s="160"/>
      <c r="D830" s="146" t="s">
        <v>185</v>
      </c>
      <c r="E830" s="161" t="s">
        <v>1</v>
      </c>
      <c r="F830" s="162" t="s">
        <v>700</v>
      </c>
      <c r="H830" s="161" t="s">
        <v>1</v>
      </c>
      <c r="I830" s="163"/>
      <c r="L830" s="160"/>
      <c r="M830" s="164"/>
      <c r="T830" s="165"/>
      <c r="AT830" s="161" t="s">
        <v>185</v>
      </c>
      <c r="AU830" s="161" t="s">
        <v>88</v>
      </c>
      <c r="AV830" s="14" t="s">
        <v>86</v>
      </c>
      <c r="AW830" s="14" t="s">
        <v>33</v>
      </c>
      <c r="AX830" s="14" t="s">
        <v>78</v>
      </c>
      <c r="AY830" s="161" t="s">
        <v>176</v>
      </c>
    </row>
    <row r="831" spans="2:65" s="14" customFormat="1" ht="11.25">
      <c r="B831" s="160"/>
      <c r="D831" s="146" t="s">
        <v>185</v>
      </c>
      <c r="E831" s="161" t="s">
        <v>1</v>
      </c>
      <c r="F831" s="162" t="s">
        <v>875</v>
      </c>
      <c r="H831" s="161" t="s">
        <v>1</v>
      </c>
      <c r="I831" s="163"/>
      <c r="L831" s="160"/>
      <c r="M831" s="164"/>
      <c r="T831" s="165"/>
      <c r="AT831" s="161" t="s">
        <v>185</v>
      </c>
      <c r="AU831" s="161" t="s">
        <v>88</v>
      </c>
      <c r="AV831" s="14" t="s">
        <v>86</v>
      </c>
      <c r="AW831" s="14" t="s">
        <v>33</v>
      </c>
      <c r="AX831" s="14" t="s">
        <v>78</v>
      </c>
      <c r="AY831" s="161" t="s">
        <v>176</v>
      </c>
    </row>
    <row r="832" spans="2:65" s="12" customFormat="1" ht="11.25">
      <c r="B832" s="145"/>
      <c r="D832" s="146" t="s">
        <v>185</v>
      </c>
      <c r="E832" s="147" t="s">
        <v>1</v>
      </c>
      <c r="F832" s="148" t="s">
        <v>965</v>
      </c>
      <c r="H832" s="149">
        <v>2.85</v>
      </c>
      <c r="I832" s="150"/>
      <c r="L832" s="145"/>
      <c r="M832" s="151"/>
      <c r="T832" s="152"/>
      <c r="AT832" s="147" t="s">
        <v>185</v>
      </c>
      <c r="AU832" s="147" t="s">
        <v>88</v>
      </c>
      <c r="AV832" s="12" t="s">
        <v>88</v>
      </c>
      <c r="AW832" s="12" t="s">
        <v>33</v>
      </c>
      <c r="AX832" s="12" t="s">
        <v>78</v>
      </c>
      <c r="AY832" s="147" t="s">
        <v>176</v>
      </c>
    </row>
    <row r="833" spans="2:51" s="12" customFormat="1" ht="11.25">
      <c r="B833" s="145"/>
      <c r="D833" s="146" t="s">
        <v>185</v>
      </c>
      <c r="E833" s="147" t="s">
        <v>1</v>
      </c>
      <c r="F833" s="148" t="s">
        <v>966</v>
      </c>
      <c r="H833" s="149">
        <v>5.9249999999999998</v>
      </c>
      <c r="I833" s="150"/>
      <c r="L833" s="145"/>
      <c r="M833" s="151"/>
      <c r="T833" s="152"/>
      <c r="AT833" s="147" t="s">
        <v>185</v>
      </c>
      <c r="AU833" s="147" t="s">
        <v>88</v>
      </c>
      <c r="AV833" s="12" t="s">
        <v>88</v>
      </c>
      <c r="AW833" s="12" t="s">
        <v>33</v>
      </c>
      <c r="AX833" s="12" t="s">
        <v>78</v>
      </c>
      <c r="AY833" s="147" t="s">
        <v>176</v>
      </c>
    </row>
    <row r="834" spans="2:51" s="14" customFormat="1" ht="11.25">
      <c r="B834" s="160"/>
      <c r="D834" s="146" t="s">
        <v>185</v>
      </c>
      <c r="E834" s="161" t="s">
        <v>1</v>
      </c>
      <c r="F834" s="162" t="s">
        <v>893</v>
      </c>
      <c r="H834" s="161" t="s">
        <v>1</v>
      </c>
      <c r="I834" s="163"/>
      <c r="L834" s="160"/>
      <c r="M834" s="164"/>
      <c r="T834" s="165"/>
      <c r="AT834" s="161" t="s">
        <v>185</v>
      </c>
      <c r="AU834" s="161" t="s">
        <v>88</v>
      </c>
      <c r="AV834" s="14" t="s">
        <v>86</v>
      </c>
      <c r="AW834" s="14" t="s">
        <v>33</v>
      </c>
      <c r="AX834" s="14" t="s">
        <v>78</v>
      </c>
      <c r="AY834" s="161" t="s">
        <v>176</v>
      </c>
    </row>
    <row r="835" spans="2:51" s="12" customFormat="1" ht="11.25">
      <c r="B835" s="145"/>
      <c r="D835" s="146" t="s">
        <v>185</v>
      </c>
      <c r="E835" s="147" t="s">
        <v>1</v>
      </c>
      <c r="F835" s="148" t="s">
        <v>967</v>
      </c>
      <c r="H835" s="149">
        <v>11.52</v>
      </c>
      <c r="I835" s="150"/>
      <c r="L835" s="145"/>
      <c r="M835" s="151"/>
      <c r="T835" s="152"/>
      <c r="AT835" s="147" t="s">
        <v>185</v>
      </c>
      <c r="AU835" s="147" t="s">
        <v>88</v>
      </c>
      <c r="AV835" s="12" t="s">
        <v>88</v>
      </c>
      <c r="AW835" s="12" t="s">
        <v>33</v>
      </c>
      <c r="AX835" s="12" t="s">
        <v>78</v>
      </c>
      <c r="AY835" s="147" t="s">
        <v>176</v>
      </c>
    </row>
    <row r="836" spans="2:51" s="12" customFormat="1" ht="11.25">
      <c r="B836" s="145"/>
      <c r="D836" s="146" t="s">
        <v>185</v>
      </c>
      <c r="E836" s="147" t="s">
        <v>1</v>
      </c>
      <c r="F836" s="148" t="s">
        <v>968</v>
      </c>
      <c r="H836" s="149">
        <v>2.85</v>
      </c>
      <c r="I836" s="150"/>
      <c r="L836" s="145"/>
      <c r="M836" s="151"/>
      <c r="T836" s="152"/>
      <c r="AT836" s="147" t="s">
        <v>185</v>
      </c>
      <c r="AU836" s="147" t="s">
        <v>88</v>
      </c>
      <c r="AV836" s="12" t="s">
        <v>88</v>
      </c>
      <c r="AW836" s="12" t="s">
        <v>33</v>
      </c>
      <c r="AX836" s="12" t="s">
        <v>78</v>
      </c>
      <c r="AY836" s="147" t="s">
        <v>176</v>
      </c>
    </row>
    <row r="837" spans="2:51" s="15" customFormat="1" ht="11.25">
      <c r="B837" s="166"/>
      <c r="D837" s="146" t="s">
        <v>185</v>
      </c>
      <c r="E837" s="167" t="s">
        <v>1</v>
      </c>
      <c r="F837" s="168" t="s">
        <v>228</v>
      </c>
      <c r="H837" s="169">
        <v>23.145</v>
      </c>
      <c r="I837" s="170"/>
      <c r="L837" s="166"/>
      <c r="M837" s="171"/>
      <c r="T837" s="172"/>
      <c r="AT837" s="167" t="s">
        <v>185</v>
      </c>
      <c r="AU837" s="167" t="s">
        <v>88</v>
      </c>
      <c r="AV837" s="15" t="s">
        <v>193</v>
      </c>
      <c r="AW837" s="15" t="s">
        <v>33</v>
      </c>
      <c r="AX837" s="15" t="s">
        <v>78</v>
      </c>
      <c r="AY837" s="167" t="s">
        <v>176</v>
      </c>
    </row>
    <row r="838" spans="2:51" s="14" customFormat="1" ht="11.25">
      <c r="B838" s="160"/>
      <c r="D838" s="146" t="s">
        <v>185</v>
      </c>
      <c r="E838" s="161" t="s">
        <v>1</v>
      </c>
      <c r="F838" s="162" t="s">
        <v>704</v>
      </c>
      <c r="H838" s="161" t="s">
        <v>1</v>
      </c>
      <c r="I838" s="163"/>
      <c r="L838" s="160"/>
      <c r="M838" s="164"/>
      <c r="T838" s="165"/>
      <c r="AT838" s="161" t="s">
        <v>185</v>
      </c>
      <c r="AU838" s="161" t="s">
        <v>88</v>
      </c>
      <c r="AV838" s="14" t="s">
        <v>86</v>
      </c>
      <c r="AW838" s="14" t="s">
        <v>33</v>
      </c>
      <c r="AX838" s="14" t="s">
        <v>78</v>
      </c>
      <c r="AY838" s="161" t="s">
        <v>176</v>
      </c>
    </row>
    <row r="839" spans="2:51" s="14" customFormat="1" ht="11.25">
      <c r="B839" s="160"/>
      <c r="D839" s="146" t="s">
        <v>185</v>
      </c>
      <c r="E839" s="161" t="s">
        <v>1</v>
      </c>
      <c r="F839" s="162" t="s">
        <v>875</v>
      </c>
      <c r="H839" s="161" t="s">
        <v>1</v>
      </c>
      <c r="I839" s="163"/>
      <c r="L839" s="160"/>
      <c r="M839" s="164"/>
      <c r="T839" s="165"/>
      <c r="AT839" s="161" t="s">
        <v>185</v>
      </c>
      <c r="AU839" s="161" t="s">
        <v>88</v>
      </c>
      <c r="AV839" s="14" t="s">
        <v>86</v>
      </c>
      <c r="AW839" s="14" t="s">
        <v>33</v>
      </c>
      <c r="AX839" s="14" t="s">
        <v>78</v>
      </c>
      <c r="AY839" s="161" t="s">
        <v>176</v>
      </c>
    </row>
    <row r="840" spans="2:51" s="12" customFormat="1" ht="11.25">
      <c r="B840" s="145"/>
      <c r="D840" s="146" t="s">
        <v>185</v>
      </c>
      <c r="E840" s="147" t="s">
        <v>1</v>
      </c>
      <c r="F840" s="148" t="s">
        <v>969</v>
      </c>
      <c r="H840" s="149">
        <v>2.85</v>
      </c>
      <c r="I840" s="150"/>
      <c r="L840" s="145"/>
      <c r="M840" s="151"/>
      <c r="T840" s="152"/>
      <c r="AT840" s="147" t="s">
        <v>185</v>
      </c>
      <c r="AU840" s="147" t="s">
        <v>88</v>
      </c>
      <c r="AV840" s="12" t="s">
        <v>88</v>
      </c>
      <c r="AW840" s="12" t="s">
        <v>33</v>
      </c>
      <c r="AX840" s="12" t="s">
        <v>78</v>
      </c>
      <c r="AY840" s="147" t="s">
        <v>176</v>
      </c>
    </row>
    <row r="841" spans="2:51" s="12" customFormat="1" ht="11.25">
      <c r="B841" s="145"/>
      <c r="D841" s="146" t="s">
        <v>185</v>
      </c>
      <c r="E841" s="147" t="s">
        <v>1</v>
      </c>
      <c r="F841" s="148" t="s">
        <v>966</v>
      </c>
      <c r="H841" s="149">
        <v>5.9249999999999998</v>
      </c>
      <c r="I841" s="150"/>
      <c r="L841" s="145"/>
      <c r="M841" s="151"/>
      <c r="T841" s="152"/>
      <c r="AT841" s="147" t="s">
        <v>185</v>
      </c>
      <c r="AU841" s="147" t="s">
        <v>88</v>
      </c>
      <c r="AV841" s="12" t="s">
        <v>88</v>
      </c>
      <c r="AW841" s="12" t="s">
        <v>33</v>
      </c>
      <c r="AX841" s="12" t="s">
        <v>78</v>
      </c>
      <c r="AY841" s="147" t="s">
        <v>176</v>
      </c>
    </row>
    <row r="842" spans="2:51" s="14" customFormat="1" ht="11.25">
      <c r="B842" s="160"/>
      <c r="D842" s="146" t="s">
        <v>185</v>
      </c>
      <c r="E842" s="161" t="s">
        <v>1</v>
      </c>
      <c r="F842" s="162" t="s">
        <v>893</v>
      </c>
      <c r="H842" s="161" t="s">
        <v>1</v>
      </c>
      <c r="I842" s="163"/>
      <c r="L842" s="160"/>
      <c r="M842" s="164"/>
      <c r="T842" s="165"/>
      <c r="AT842" s="161" t="s">
        <v>185</v>
      </c>
      <c r="AU842" s="161" t="s">
        <v>88</v>
      </c>
      <c r="AV842" s="14" t="s">
        <v>86</v>
      </c>
      <c r="AW842" s="14" t="s">
        <v>33</v>
      </c>
      <c r="AX842" s="14" t="s">
        <v>78</v>
      </c>
      <c r="AY842" s="161" t="s">
        <v>176</v>
      </c>
    </row>
    <row r="843" spans="2:51" s="12" customFormat="1" ht="11.25">
      <c r="B843" s="145"/>
      <c r="D843" s="146" t="s">
        <v>185</v>
      </c>
      <c r="E843" s="147" t="s">
        <v>1</v>
      </c>
      <c r="F843" s="148" t="s">
        <v>967</v>
      </c>
      <c r="H843" s="149">
        <v>11.52</v>
      </c>
      <c r="I843" s="150"/>
      <c r="L843" s="145"/>
      <c r="M843" s="151"/>
      <c r="T843" s="152"/>
      <c r="AT843" s="147" t="s">
        <v>185</v>
      </c>
      <c r="AU843" s="147" t="s">
        <v>88</v>
      </c>
      <c r="AV843" s="12" t="s">
        <v>88</v>
      </c>
      <c r="AW843" s="12" t="s">
        <v>33</v>
      </c>
      <c r="AX843" s="12" t="s">
        <v>78</v>
      </c>
      <c r="AY843" s="147" t="s">
        <v>176</v>
      </c>
    </row>
    <row r="844" spans="2:51" s="12" customFormat="1" ht="11.25">
      <c r="B844" s="145"/>
      <c r="D844" s="146" t="s">
        <v>185</v>
      </c>
      <c r="E844" s="147" t="s">
        <v>1</v>
      </c>
      <c r="F844" s="148" t="s">
        <v>970</v>
      </c>
      <c r="H844" s="149">
        <v>2.85</v>
      </c>
      <c r="I844" s="150"/>
      <c r="L844" s="145"/>
      <c r="M844" s="151"/>
      <c r="T844" s="152"/>
      <c r="AT844" s="147" t="s">
        <v>185</v>
      </c>
      <c r="AU844" s="147" t="s">
        <v>88</v>
      </c>
      <c r="AV844" s="12" t="s">
        <v>88</v>
      </c>
      <c r="AW844" s="12" t="s">
        <v>33</v>
      </c>
      <c r="AX844" s="12" t="s">
        <v>78</v>
      </c>
      <c r="AY844" s="147" t="s">
        <v>176</v>
      </c>
    </row>
    <row r="845" spans="2:51" s="15" customFormat="1" ht="11.25">
      <c r="B845" s="166"/>
      <c r="D845" s="146" t="s">
        <v>185</v>
      </c>
      <c r="E845" s="167" t="s">
        <v>1</v>
      </c>
      <c r="F845" s="168" t="s">
        <v>228</v>
      </c>
      <c r="H845" s="169">
        <v>23.145</v>
      </c>
      <c r="I845" s="170"/>
      <c r="L845" s="166"/>
      <c r="M845" s="171"/>
      <c r="T845" s="172"/>
      <c r="AT845" s="167" t="s">
        <v>185</v>
      </c>
      <c r="AU845" s="167" t="s">
        <v>88</v>
      </c>
      <c r="AV845" s="15" t="s">
        <v>193</v>
      </c>
      <c r="AW845" s="15" t="s">
        <v>33</v>
      </c>
      <c r="AX845" s="15" t="s">
        <v>78</v>
      </c>
      <c r="AY845" s="167" t="s">
        <v>176</v>
      </c>
    </row>
    <row r="846" spans="2:51" s="14" customFormat="1" ht="11.25">
      <c r="B846" s="160"/>
      <c r="D846" s="146" t="s">
        <v>185</v>
      </c>
      <c r="E846" s="161" t="s">
        <v>1</v>
      </c>
      <c r="F846" s="162" t="s">
        <v>898</v>
      </c>
      <c r="H846" s="161" t="s">
        <v>1</v>
      </c>
      <c r="I846" s="163"/>
      <c r="L846" s="160"/>
      <c r="M846" s="164"/>
      <c r="T846" s="165"/>
      <c r="AT846" s="161" t="s">
        <v>185</v>
      </c>
      <c r="AU846" s="161" t="s">
        <v>88</v>
      </c>
      <c r="AV846" s="14" t="s">
        <v>86</v>
      </c>
      <c r="AW846" s="14" t="s">
        <v>33</v>
      </c>
      <c r="AX846" s="14" t="s">
        <v>78</v>
      </c>
      <c r="AY846" s="161" t="s">
        <v>176</v>
      </c>
    </row>
    <row r="847" spans="2:51" s="14" customFormat="1" ht="11.25">
      <c r="B847" s="160"/>
      <c r="D847" s="146" t="s">
        <v>185</v>
      </c>
      <c r="E847" s="161" t="s">
        <v>1</v>
      </c>
      <c r="F847" s="162" t="s">
        <v>875</v>
      </c>
      <c r="H847" s="161" t="s">
        <v>1</v>
      </c>
      <c r="I847" s="163"/>
      <c r="L847" s="160"/>
      <c r="M847" s="164"/>
      <c r="T847" s="165"/>
      <c r="AT847" s="161" t="s">
        <v>185</v>
      </c>
      <c r="AU847" s="161" t="s">
        <v>88</v>
      </c>
      <c r="AV847" s="14" t="s">
        <v>86</v>
      </c>
      <c r="AW847" s="14" t="s">
        <v>33</v>
      </c>
      <c r="AX847" s="14" t="s">
        <v>78</v>
      </c>
      <c r="AY847" s="161" t="s">
        <v>176</v>
      </c>
    </row>
    <row r="848" spans="2:51" s="12" customFormat="1" ht="11.25">
      <c r="B848" s="145"/>
      <c r="D848" s="146" t="s">
        <v>185</v>
      </c>
      <c r="E848" s="147" t="s">
        <v>1</v>
      </c>
      <c r="F848" s="148" t="s">
        <v>971</v>
      </c>
      <c r="H848" s="149">
        <v>2.85</v>
      </c>
      <c r="I848" s="150"/>
      <c r="L848" s="145"/>
      <c r="M848" s="151"/>
      <c r="T848" s="152"/>
      <c r="AT848" s="147" t="s">
        <v>185</v>
      </c>
      <c r="AU848" s="147" t="s">
        <v>88</v>
      </c>
      <c r="AV848" s="12" t="s">
        <v>88</v>
      </c>
      <c r="AW848" s="12" t="s">
        <v>33</v>
      </c>
      <c r="AX848" s="12" t="s">
        <v>78</v>
      </c>
      <c r="AY848" s="147" t="s">
        <v>176</v>
      </c>
    </row>
    <row r="849" spans="2:51" s="12" customFormat="1" ht="11.25">
      <c r="B849" s="145"/>
      <c r="D849" s="146" t="s">
        <v>185</v>
      </c>
      <c r="E849" s="147" t="s">
        <v>1</v>
      </c>
      <c r="F849" s="148" t="s">
        <v>966</v>
      </c>
      <c r="H849" s="149">
        <v>5.9249999999999998</v>
      </c>
      <c r="I849" s="150"/>
      <c r="L849" s="145"/>
      <c r="M849" s="151"/>
      <c r="T849" s="152"/>
      <c r="AT849" s="147" t="s">
        <v>185</v>
      </c>
      <c r="AU849" s="147" t="s">
        <v>88</v>
      </c>
      <c r="AV849" s="12" t="s">
        <v>88</v>
      </c>
      <c r="AW849" s="12" t="s">
        <v>33</v>
      </c>
      <c r="AX849" s="12" t="s">
        <v>78</v>
      </c>
      <c r="AY849" s="147" t="s">
        <v>176</v>
      </c>
    </row>
    <row r="850" spans="2:51" s="14" customFormat="1" ht="11.25">
      <c r="B850" s="160"/>
      <c r="D850" s="146" t="s">
        <v>185</v>
      </c>
      <c r="E850" s="161" t="s">
        <v>1</v>
      </c>
      <c r="F850" s="162" t="s">
        <v>893</v>
      </c>
      <c r="H850" s="161" t="s">
        <v>1</v>
      </c>
      <c r="I850" s="163"/>
      <c r="L850" s="160"/>
      <c r="M850" s="164"/>
      <c r="T850" s="165"/>
      <c r="AT850" s="161" t="s">
        <v>185</v>
      </c>
      <c r="AU850" s="161" t="s">
        <v>88</v>
      </c>
      <c r="AV850" s="14" t="s">
        <v>86</v>
      </c>
      <c r="AW850" s="14" t="s">
        <v>33</v>
      </c>
      <c r="AX850" s="14" t="s">
        <v>78</v>
      </c>
      <c r="AY850" s="161" t="s">
        <v>176</v>
      </c>
    </row>
    <row r="851" spans="2:51" s="12" customFormat="1" ht="11.25">
      <c r="B851" s="145"/>
      <c r="D851" s="146" t="s">
        <v>185</v>
      </c>
      <c r="E851" s="147" t="s">
        <v>1</v>
      </c>
      <c r="F851" s="148" t="s">
        <v>967</v>
      </c>
      <c r="H851" s="149">
        <v>11.52</v>
      </c>
      <c r="I851" s="150"/>
      <c r="L851" s="145"/>
      <c r="M851" s="151"/>
      <c r="T851" s="152"/>
      <c r="AT851" s="147" t="s">
        <v>185</v>
      </c>
      <c r="AU851" s="147" t="s">
        <v>88</v>
      </c>
      <c r="AV851" s="12" t="s">
        <v>88</v>
      </c>
      <c r="AW851" s="12" t="s">
        <v>33</v>
      </c>
      <c r="AX851" s="12" t="s">
        <v>78</v>
      </c>
      <c r="AY851" s="147" t="s">
        <v>176</v>
      </c>
    </row>
    <row r="852" spans="2:51" s="12" customFormat="1" ht="11.25">
      <c r="B852" s="145"/>
      <c r="D852" s="146" t="s">
        <v>185</v>
      </c>
      <c r="E852" s="147" t="s">
        <v>1</v>
      </c>
      <c r="F852" s="148" t="s">
        <v>972</v>
      </c>
      <c r="H852" s="149">
        <v>2.85</v>
      </c>
      <c r="I852" s="150"/>
      <c r="L852" s="145"/>
      <c r="M852" s="151"/>
      <c r="T852" s="152"/>
      <c r="AT852" s="147" t="s">
        <v>185</v>
      </c>
      <c r="AU852" s="147" t="s">
        <v>88</v>
      </c>
      <c r="AV852" s="12" t="s">
        <v>88</v>
      </c>
      <c r="AW852" s="12" t="s">
        <v>33</v>
      </c>
      <c r="AX852" s="12" t="s">
        <v>78</v>
      </c>
      <c r="AY852" s="147" t="s">
        <v>176</v>
      </c>
    </row>
    <row r="853" spans="2:51" s="15" customFormat="1" ht="11.25">
      <c r="B853" s="166"/>
      <c r="D853" s="146" t="s">
        <v>185</v>
      </c>
      <c r="E853" s="167" t="s">
        <v>1</v>
      </c>
      <c r="F853" s="168" t="s">
        <v>228</v>
      </c>
      <c r="H853" s="169">
        <v>23.145</v>
      </c>
      <c r="I853" s="170"/>
      <c r="L853" s="166"/>
      <c r="M853" s="171"/>
      <c r="T853" s="172"/>
      <c r="AT853" s="167" t="s">
        <v>185</v>
      </c>
      <c r="AU853" s="167" t="s">
        <v>88</v>
      </c>
      <c r="AV853" s="15" t="s">
        <v>193</v>
      </c>
      <c r="AW853" s="15" t="s">
        <v>33</v>
      </c>
      <c r="AX853" s="15" t="s">
        <v>78</v>
      </c>
      <c r="AY853" s="167" t="s">
        <v>176</v>
      </c>
    </row>
    <row r="854" spans="2:51" s="14" customFormat="1" ht="11.25">
      <c r="B854" s="160"/>
      <c r="D854" s="146" t="s">
        <v>185</v>
      </c>
      <c r="E854" s="161" t="s">
        <v>1</v>
      </c>
      <c r="F854" s="162" t="s">
        <v>901</v>
      </c>
      <c r="H854" s="161" t="s">
        <v>1</v>
      </c>
      <c r="I854" s="163"/>
      <c r="L854" s="160"/>
      <c r="M854" s="164"/>
      <c r="T854" s="165"/>
      <c r="AT854" s="161" t="s">
        <v>185</v>
      </c>
      <c r="AU854" s="161" t="s">
        <v>88</v>
      </c>
      <c r="AV854" s="14" t="s">
        <v>86</v>
      </c>
      <c r="AW854" s="14" t="s">
        <v>33</v>
      </c>
      <c r="AX854" s="14" t="s">
        <v>78</v>
      </c>
      <c r="AY854" s="161" t="s">
        <v>176</v>
      </c>
    </row>
    <row r="855" spans="2:51" s="14" customFormat="1" ht="11.25">
      <c r="B855" s="160"/>
      <c r="D855" s="146" t="s">
        <v>185</v>
      </c>
      <c r="E855" s="161" t="s">
        <v>1</v>
      </c>
      <c r="F855" s="162" t="s">
        <v>875</v>
      </c>
      <c r="H855" s="161" t="s">
        <v>1</v>
      </c>
      <c r="I855" s="163"/>
      <c r="L855" s="160"/>
      <c r="M855" s="164"/>
      <c r="T855" s="165"/>
      <c r="AT855" s="161" t="s">
        <v>185</v>
      </c>
      <c r="AU855" s="161" t="s">
        <v>88</v>
      </c>
      <c r="AV855" s="14" t="s">
        <v>86</v>
      </c>
      <c r="AW855" s="14" t="s">
        <v>33</v>
      </c>
      <c r="AX855" s="14" t="s">
        <v>78</v>
      </c>
      <c r="AY855" s="161" t="s">
        <v>176</v>
      </c>
    </row>
    <row r="856" spans="2:51" s="12" customFormat="1" ht="11.25">
      <c r="B856" s="145"/>
      <c r="D856" s="146" t="s">
        <v>185</v>
      </c>
      <c r="E856" s="147" t="s">
        <v>1</v>
      </c>
      <c r="F856" s="148" t="s">
        <v>973</v>
      </c>
      <c r="H856" s="149">
        <v>2.85</v>
      </c>
      <c r="I856" s="150"/>
      <c r="L856" s="145"/>
      <c r="M856" s="151"/>
      <c r="T856" s="152"/>
      <c r="AT856" s="147" t="s">
        <v>185</v>
      </c>
      <c r="AU856" s="147" t="s">
        <v>88</v>
      </c>
      <c r="AV856" s="12" t="s">
        <v>88</v>
      </c>
      <c r="AW856" s="12" t="s">
        <v>33</v>
      </c>
      <c r="AX856" s="12" t="s">
        <v>78</v>
      </c>
      <c r="AY856" s="147" t="s">
        <v>176</v>
      </c>
    </row>
    <row r="857" spans="2:51" s="12" customFormat="1" ht="11.25">
      <c r="B857" s="145"/>
      <c r="D857" s="146" t="s">
        <v>185</v>
      </c>
      <c r="E857" s="147" t="s">
        <v>1</v>
      </c>
      <c r="F857" s="148" t="s">
        <v>974</v>
      </c>
      <c r="H857" s="149">
        <v>6.75</v>
      </c>
      <c r="I857" s="150"/>
      <c r="L857" s="145"/>
      <c r="M857" s="151"/>
      <c r="T857" s="152"/>
      <c r="AT857" s="147" t="s">
        <v>185</v>
      </c>
      <c r="AU857" s="147" t="s">
        <v>88</v>
      </c>
      <c r="AV857" s="12" t="s">
        <v>88</v>
      </c>
      <c r="AW857" s="12" t="s">
        <v>33</v>
      </c>
      <c r="AX857" s="12" t="s">
        <v>78</v>
      </c>
      <c r="AY857" s="147" t="s">
        <v>176</v>
      </c>
    </row>
    <row r="858" spans="2:51" s="14" customFormat="1" ht="11.25">
      <c r="B858" s="160"/>
      <c r="D858" s="146" t="s">
        <v>185</v>
      </c>
      <c r="E858" s="161" t="s">
        <v>1</v>
      </c>
      <c r="F858" s="162" t="s">
        <v>893</v>
      </c>
      <c r="H858" s="161" t="s">
        <v>1</v>
      </c>
      <c r="I858" s="163"/>
      <c r="L858" s="160"/>
      <c r="M858" s="164"/>
      <c r="T858" s="165"/>
      <c r="AT858" s="161" t="s">
        <v>185</v>
      </c>
      <c r="AU858" s="161" t="s">
        <v>88</v>
      </c>
      <c r="AV858" s="14" t="s">
        <v>86</v>
      </c>
      <c r="AW858" s="14" t="s">
        <v>33</v>
      </c>
      <c r="AX858" s="14" t="s">
        <v>78</v>
      </c>
      <c r="AY858" s="161" t="s">
        <v>176</v>
      </c>
    </row>
    <row r="859" spans="2:51" s="12" customFormat="1" ht="11.25">
      <c r="B859" s="145"/>
      <c r="D859" s="146" t="s">
        <v>185</v>
      </c>
      <c r="E859" s="147" t="s">
        <v>1</v>
      </c>
      <c r="F859" s="148" t="s">
        <v>975</v>
      </c>
      <c r="H859" s="149">
        <v>4.4400000000000004</v>
      </c>
      <c r="I859" s="150"/>
      <c r="L859" s="145"/>
      <c r="M859" s="151"/>
      <c r="T859" s="152"/>
      <c r="AT859" s="147" t="s">
        <v>185</v>
      </c>
      <c r="AU859" s="147" t="s">
        <v>88</v>
      </c>
      <c r="AV859" s="12" t="s">
        <v>88</v>
      </c>
      <c r="AW859" s="12" t="s">
        <v>33</v>
      </c>
      <c r="AX859" s="12" t="s">
        <v>78</v>
      </c>
      <c r="AY859" s="147" t="s">
        <v>176</v>
      </c>
    </row>
    <row r="860" spans="2:51" s="12" customFormat="1" ht="11.25">
      <c r="B860" s="145"/>
      <c r="D860" s="146" t="s">
        <v>185</v>
      </c>
      <c r="E860" s="147" t="s">
        <v>1</v>
      </c>
      <c r="F860" s="148" t="s">
        <v>976</v>
      </c>
      <c r="H860" s="149">
        <v>2.85</v>
      </c>
      <c r="I860" s="150"/>
      <c r="L860" s="145"/>
      <c r="M860" s="151"/>
      <c r="T860" s="152"/>
      <c r="AT860" s="147" t="s">
        <v>185</v>
      </c>
      <c r="AU860" s="147" t="s">
        <v>88</v>
      </c>
      <c r="AV860" s="12" t="s">
        <v>88</v>
      </c>
      <c r="AW860" s="12" t="s">
        <v>33</v>
      </c>
      <c r="AX860" s="12" t="s">
        <v>78</v>
      </c>
      <c r="AY860" s="147" t="s">
        <v>176</v>
      </c>
    </row>
    <row r="861" spans="2:51" s="15" customFormat="1" ht="11.25">
      <c r="B861" s="166"/>
      <c r="D861" s="146" t="s">
        <v>185</v>
      </c>
      <c r="E861" s="167" t="s">
        <v>1</v>
      </c>
      <c r="F861" s="168" t="s">
        <v>228</v>
      </c>
      <c r="H861" s="169">
        <v>16.89</v>
      </c>
      <c r="I861" s="170"/>
      <c r="L861" s="166"/>
      <c r="M861" s="171"/>
      <c r="T861" s="172"/>
      <c r="AT861" s="167" t="s">
        <v>185</v>
      </c>
      <c r="AU861" s="167" t="s">
        <v>88</v>
      </c>
      <c r="AV861" s="15" t="s">
        <v>193</v>
      </c>
      <c r="AW861" s="15" t="s">
        <v>33</v>
      </c>
      <c r="AX861" s="15" t="s">
        <v>78</v>
      </c>
      <c r="AY861" s="167" t="s">
        <v>176</v>
      </c>
    </row>
    <row r="862" spans="2:51" s="12" customFormat="1" ht="11.25">
      <c r="B862" s="145"/>
      <c r="D862" s="146" t="s">
        <v>185</v>
      </c>
      <c r="E862" s="147" t="s">
        <v>1</v>
      </c>
      <c r="F862" s="148" t="s">
        <v>977</v>
      </c>
      <c r="H862" s="149">
        <v>268</v>
      </c>
      <c r="I862" s="150"/>
      <c r="L862" s="145"/>
      <c r="M862" s="151"/>
      <c r="T862" s="152"/>
      <c r="AT862" s="147" t="s">
        <v>185</v>
      </c>
      <c r="AU862" s="147" t="s">
        <v>88</v>
      </c>
      <c r="AV862" s="12" t="s">
        <v>88</v>
      </c>
      <c r="AW862" s="12" t="s">
        <v>33</v>
      </c>
      <c r="AX862" s="12" t="s">
        <v>78</v>
      </c>
      <c r="AY862" s="147" t="s">
        <v>176</v>
      </c>
    </row>
    <row r="863" spans="2:51" s="12" customFormat="1" ht="11.25">
      <c r="B863" s="145"/>
      <c r="D863" s="146" t="s">
        <v>185</v>
      </c>
      <c r="E863" s="147" t="s">
        <v>1</v>
      </c>
      <c r="F863" s="148" t="s">
        <v>978</v>
      </c>
      <c r="H863" s="149">
        <v>114.55</v>
      </c>
      <c r="I863" s="150"/>
      <c r="L863" s="145"/>
      <c r="M863" s="151"/>
      <c r="T863" s="152"/>
      <c r="AT863" s="147" t="s">
        <v>185</v>
      </c>
      <c r="AU863" s="147" t="s">
        <v>88</v>
      </c>
      <c r="AV863" s="12" t="s">
        <v>88</v>
      </c>
      <c r="AW863" s="12" t="s">
        <v>33</v>
      </c>
      <c r="AX863" s="12" t="s">
        <v>78</v>
      </c>
      <c r="AY863" s="147" t="s">
        <v>176</v>
      </c>
    </row>
    <row r="864" spans="2:51" s="12" customFormat="1" ht="11.25">
      <c r="B864" s="145"/>
      <c r="D864" s="146" t="s">
        <v>185</v>
      </c>
      <c r="E864" s="147" t="s">
        <v>1</v>
      </c>
      <c r="F864" s="148" t="s">
        <v>978</v>
      </c>
      <c r="H864" s="149">
        <v>114.55</v>
      </c>
      <c r="I864" s="150"/>
      <c r="L864" s="145"/>
      <c r="M864" s="151"/>
      <c r="T864" s="152"/>
      <c r="AT864" s="147" t="s">
        <v>185</v>
      </c>
      <c r="AU864" s="147" t="s">
        <v>88</v>
      </c>
      <c r="AV864" s="12" t="s">
        <v>88</v>
      </c>
      <c r="AW864" s="12" t="s">
        <v>33</v>
      </c>
      <c r="AX864" s="12" t="s">
        <v>78</v>
      </c>
      <c r="AY864" s="147" t="s">
        <v>176</v>
      </c>
    </row>
    <row r="865" spans="2:51" s="12" customFormat="1" ht="11.25">
      <c r="B865" s="145"/>
      <c r="D865" s="146" t="s">
        <v>185</v>
      </c>
      <c r="E865" s="147" t="s">
        <v>1</v>
      </c>
      <c r="F865" s="148" t="s">
        <v>979</v>
      </c>
      <c r="H865" s="149">
        <v>130.35</v>
      </c>
      <c r="I865" s="150"/>
      <c r="L865" s="145"/>
      <c r="M865" s="151"/>
      <c r="T865" s="152"/>
      <c r="AT865" s="147" t="s">
        <v>185</v>
      </c>
      <c r="AU865" s="147" t="s">
        <v>88</v>
      </c>
      <c r="AV865" s="12" t="s">
        <v>88</v>
      </c>
      <c r="AW865" s="12" t="s">
        <v>33</v>
      </c>
      <c r="AX865" s="12" t="s">
        <v>78</v>
      </c>
      <c r="AY865" s="147" t="s">
        <v>176</v>
      </c>
    </row>
    <row r="866" spans="2:51" s="12" customFormat="1" ht="11.25">
      <c r="B866" s="145"/>
      <c r="D866" s="146" t="s">
        <v>185</v>
      </c>
      <c r="E866" s="147" t="s">
        <v>1</v>
      </c>
      <c r="F866" s="148" t="s">
        <v>980</v>
      </c>
      <c r="H866" s="149">
        <v>122.45</v>
      </c>
      <c r="I866" s="150"/>
      <c r="L866" s="145"/>
      <c r="M866" s="151"/>
      <c r="T866" s="152"/>
      <c r="AT866" s="147" t="s">
        <v>185</v>
      </c>
      <c r="AU866" s="147" t="s">
        <v>88</v>
      </c>
      <c r="AV866" s="12" t="s">
        <v>88</v>
      </c>
      <c r="AW866" s="12" t="s">
        <v>33</v>
      </c>
      <c r="AX866" s="12" t="s">
        <v>78</v>
      </c>
      <c r="AY866" s="147" t="s">
        <v>176</v>
      </c>
    </row>
    <row r="867" spans="2:51" s="15" customFormat="1" ht="11.25">
      <c r="B867" s="166"/>
      <c r="D867" s="146" t="s">
        <v>185</v>
      </c>
      <c r="E867" s="167" t="s">
        <v>1</v>
      </c>
      <c r="F867" s="168" t="s">
        <v>228</v>
      </c>
      <c r="H867" s="169">
        <v>749.9</v>
      </c>
      <c r="I867" s="170"/>
      <c r="L867" s="166"/>
      <c r="M867" s="171"/>
      <c r="T867" s="172"/>
      <c r="AT867" s="167" t="s">
        <v>185</v>
      </c>
      <c r="AU867" s="167" t="s">
        <v>88</v>
      </c>
      <c r="AV867" s="15" t="s">
        <v>193</v>
      </c>
      <c r="AW867" s="15" t="s">
        <v>33</v>
      </c>
      <c r="AX867" s="15" t="s">
        <v>78</v>
      </c>
      <c r="AY867" s="167" t="s">
        <v>176</v>
      </c>
    </row>
    <row r="868" spans="2:51" s="14" customFormat="1" ht="11.25">
      <c r="B868" s="160"/>
      <c r="D868" s="146" t="s">
        <v>185</v>
      </c>
      <c r="E868" s="161" t="s">
        <v>1</v>
      </c>
      <c r="F868" s="162" t="s">
        <v>981</v>
      </c>
      <c r="H868" s="161" t="s">
        <v>1</v>
      </c>
      <c r="I868" s="163"/>
      <c r="L868" s="160"/>
      <c r="M868" s="164"/>
      <c r="T868" s="165"/>
      <c r="AT868" s="161" t="s">
        <v>185</v>
      </c>
      <c r="AU868" s="161" t="s">
        <v>88</v>
      </c>
      <c r="AV868" s="14" t="s">
        <v>86</v>
      </c>
      <c r="AW868" s="14" t="s">
        <v>33</v>
      </c>
      <c r="AX868" s="14" t="s">
        <v>78</v>
      </c>
      <c r="AY868" s="161" t="s">
        <v>176</v>
      </c>
    </row>
    <row r="869" spans="2:51" s="14" customFormat="1" ht="11.25">
      <c r="B869" s="160"/>
      <c r="D869" s="146" t="s">
        <v>185</v>
      </c>
      <c r="E869" s="161" t="s">
        <v>1</v>
      </c>
      <c r="F869" s="162" t="s">
        <v>907</v>
      </c>
      <c r="H869" s="161" t="s">
        <v>1</v>
      </c>
      <c r="I869" s="163"/>
      <c r="L869" s="160"/>
      <c r="M869" s="164"/>
      <c r="T869" s="165"/>
      <c r="AT869" s="161" t="s">
        <v>185</v>
      </c>
      <c r="AU869" s="161" t="s">
        <v>88</v>
      </c>
      <c r="AV869" s="14" t="s">
        <v>86</v>
      </c>
      <c r="AW869" s="14" t="s">
        <v>33</v>
      </c>
      <c r="AX869" s="14" t="s">
        <v>78</v>
      </c>
      <c r="AY869" s="161" t="s">
        <v>176</v>
      </c>
    </row>
    <row r="870" spans="2:51" s="14" customFormat="1" ht="11.25">
      <c r="B870" s="160"/>
      <c r="D870" s="146" t="s">
        <v>185</v>
      </c>
      <c r="E870" s="161" t="s">
        <v>1</v>
      </c>
      <c r="F870" s="162" t="s">
        <v>908</v>
      </c>
      <c r="H870" s="161" t="s">
        <v>1</v>
      </c>
      <c r="I870" s="163"/>
      <c r="L870" s="160"/>
      <c r="M870" s="164"/>
      <c r="T870" s="165"/>
      <c r="AT870" s="161" t="s">
        <v>185</v>
      </c>
      <c r="AU870" s="161" t="s">
        <v>88</v>
      </c>
      <c r="AV870" s="14" t="s">
        <v>86</v>
      </c>
      <c r="AW870" s="14" t="s">
        <v>33</v>
      </c>
      <c r="AX870" s="14" t="s">
        <v>78</v>
      </c>
      <c r="AY870" s="161" t="s">
        <v>176</v>
      </c>
    </row>
    <row r="871" spans="2:51" s="12" customFormat="1" ht="11.25">
      <c r="B871" s="145"/>
      <c r="D871" s="146" t="s">
        <v>185</v>
      </c>
      <c r="E871" s="147" t="s">
        <v>1</v>
      </c>
      <c r="F871" s="148" t="s">
        <v>982</v>
      </c>
      <c r="H871" s="149">
        <v>2.5350000000000001</v>
      </c>
      <c r="I871" s="150"/>
      <c r="L871" s="145"/>
      <c r="M871" s="151"/>
      <c r="T871" s="152"/>
      <c r="AT871" s="147" t="s">
        <v>185</v>
      </c>
      <c r="AU871" s="147" t="s">
        <v>88</v>
      </c>
      <c r="AV871" s="12" t="s">
        <v>88</v>
      </c>
      <c r="AW871" s="12" t="s">
        <v>33</v>
      </c>
      <c r="AX871" s="12" t="s">
        <v>78</v>
      </c>
      <c r="AY871" s="147" t="s">
        <v>176</v>
      </c>
    </row>
    <row r="872" spans="2:51" s="14" customFormat="1" ht="11.25">
      <c r="B872" s="160"/>
      <c r="D872" s="146" t="s">
        <v>185</v>
      </c>
      <c r="E872" s="161" t="s">
        <v>1</v>
      </c>
      <c r="F872" s="162" t="s">
        <v>910</v>
      </c>
      <c r="H872" s="161" t="s">
        <v>1</v>
      </c>
      <c r="I872" s="163"/>
      <c r="L872" s="160"/>
      <c r="M872" s="164"/>
      <c r="T872" s="165"/>
      <c r="AT872" s="161" t="s">
        <v>185</v>
      </c>
      <c r="AU872" s="161" t="s">
        <v>88</v>
      </c>
      <c r="AV872" s="14" t="s">
        <v>86</v>
      </c>
      <c r="AW872" s="14" t="s">
        <v>33</v>
      </c>
      <c r="AX872" s="14" t="s">
        <v>78</v>
      </c>
      <c r="AY872" s="161" t="s">
        <v>176</v>
      </c>
    </row>
    <row r="873" spans="2:51" s="12" customFormat="1" ht="11.25">
      <c r="B873" s="145"/>
      <c r="D873" s="146" t="s">
        <v>185</v>
      </c>
      <c r="E873" s="147" t="s">
        <v>1</v>
      </c>
      <c r="F873" s="148" t="s">
        <v>983</v>
      </c>
      <c r="H873" s="149">
        <v>2.5299999999999998</v>
      </c>
      <c r="I873" s="150"/>
      <c r="L873" s="145"/>
      <c r="M873" s="151"/>
      <c r="T873" s="152"/>
      <c r="AT873" s="147" t="s">
        <v>185</v>
      </c>
      <c r="AU873" s="147" t="s">
        <v>88</v>
      </c>
      <c r="AV873" s="12" t="s">
        <v>88</v>
      </c>
      <c r="AW873" s="12" t="s">
        <v>33</v>
      </c>
      <c r="AX873" s="12" t="s">
        <v>78</v>
      </c>
      <c r="AY873" s="147" t="s">
        <v>176</v>
      </c>
    </row>
    <row r="874" spans="2:51" s="14" customFormat="1" ht="11.25">
      <c r="B874" s="160"/>
      <c r="D874" s="146" t="s">
        <v>185</v>
      </c>
      <c r="E874" s="161" t="s">
        <v>1</v>
      </c>
      <c r="F874" s="162" t="s">
        <v>913</v>
      </c>
      <c r="H874" s="161" t="s">
        <v>1</v>
      </c>
      <c r="I874" s="163"/>
      <c r="L874" s="160"/>
      <c r="M874" s="164"/>
      <c r="T874" s="165"/>
      <c r="AT874" s="161" t="s">
        <v>185</v>
      </c>
      <c r="AU874" s="161" t="s">
        <v>88</v>
      </c>
      <c r="AV874" s="14" t="s">
        <v>86</v>
      </c>
      <c r="AW874" s="14" t="s">
        <v>33</v>
      </c>
      <c r="AX874" s="14" t="s">
        <v>78</v>
      </c>
      <c r="AY874" s="161" t="s">
        <v>176</v>
      </c>
    </row>
    <row r="875" spans="2:51" s="14" customFormat="1" ht="11.25">
      <c r="B875" s="160"/>
      <c r="D875" s="146" t="s">
        <v>185</v>
      </c>
      <c r="E875" s="161" t="s">
        <v>1</v>
      </c>
      <c r="F875" s="162" t="s">
        <v>914</v>
      </c>
      <c r="H875" s="161" t="s">
        <v>1</v>
      </c>
      <c r="I875" s="163"/>
      <c r="L875" s="160"/>
      <c r="M875" s="164"/>
      <c r="T875" s="165"/>
      <c r="AT875" s="161" t="s">
        <v>185</v>
      </c>
      <c r="AU875" s="161" t="s">
        <v>88</v>
      </c>
      <c r="AV875" s="14" t="s">
        <v>86</v>
      </c>
      <c r="AW875" s="14" t="s">
        <v>33</v>
      </c>
      <c r="AX875" s="14" t="s">
        <v>78</v>
      </c>
      <c r="AY875" s="161" t="s">
        <v>176</v>
      </c>
    </row>
    <row r="876" spans="2:51" s="12" customFormat="1" ht="11.25">
      <c r="B876" s="145"/>
      <c r="D876" s="146" t="s">
        <v>185</v>
      </c>
      <c r="E876" s="147" t="s">
        <v>1</v>
      </c>
      <c r="F876" s="148" t="s">
        <v>982</v>
      </c>
      <c r="H876" s="149">
        <v>2.5350000000000001</v>
      </c>
      <c r="I876" s="150"/>
      <c r="L876" s="145"/>
      <c r="M876" s="151"/>
      <c r="T876" s="152"/>
      <c r="AT876" s="147" t="s">
        <v>185</v>
      </c>
      <c r="AU876" s="147" t="s">
        <v>88</v>
      </c>
      <c r="AV876" s="12" t="s">
        <v>88</v>
      </c>
      <c r="AW876" s="12" t="s">
        <v>33</v>
      </c>
      <c r="AX876" s="12" t="s">
        <v>78</v>
      </c>
      <c r="AY876" s="147" t="s">
        <v>176</v>
      </c>
    </row>
    <row r="877" spans="2:51" s="14" customFormat="1" ht="11.25">
      <c r="B877" s="160"/>
      <c r="D877" s="146" t="s">
        <v>185</v>
      </c>
      <c r="E877" s="161" t="s">
        <v>1</v>
      </c>
      <c r="F877" s="162" t="s">
        <v>738</v>
      </c>
      <c r="H877" s="161" t="s">
        <v>1</v>
      </c>
      <c r="I877" s="163"/>
      <c r="L877" s="160"/>
      <c r="M877" s="164"/>
      <c r="T877" s="165"/>
      <c r="AT877" s="161" t="s">
        <v>185</v>
      </c>
      <c r="AU877" s="161" t="s">
        <v>88</v>
      </c>
      <c r="AV877" s="14" t="s">
        <v>86</v>
      </c>
      <c r="AW877" s="14" t="s">
        <v>33</v>
      </c>
      <c r="AX877" s="14" t="s">
        <v>78</v>
      </c>
      <c r="AY877" s="161" t="s">
        <v>176</v>
      </c>
    </row>
    <row r="878" spans="2:51" s="14" customFormat="1" ht="11.25">
      <c r="B878" s="160"/>
      <c r="D878" s="146" t="s">
        <v>185</v>
      </c>
      <c r="E878" s="161" t="s">
        <v>1</v>
      </c>
      <c r="F878" s="162" t="s">
        <v>916</v>
      </c>
      <c r="H878" s="161" t="s">
        <v>1</v>
      </c>
      <c r="I878" s="163"/>
      <c r="L878" s="160"/>
      <c r="M878" s="164"/>
      <c r="T878" s="165"/>
      <c r="AT878" s="161" t="s">
        <v>185</v>
      </c>
      <c r="AU878" s="161" t="s">
        <v>88</v>
      </c>
      <c r="AV878" s="14" t="s">
        <v>86</v>
      </c>
      <c r="AW878" s="14" t="s">
        <v>33</v>
      </c>
      <c r="AX878" s="14" t="s">
        <v>78</v>
      </c>
      <c r="AY878" s="161" t="s">
        <v>176</v>
      </c>
    </row>
    <row r="879" spans="2:51" s="12" customFormat="1" ht="11.25">
      <c r="B879" s="145"/>
      <c r="D879" s="146" t="s">
        <v>185</v>
      </c>
      <c r="E879" s="147" t="s">
        <v>1</v>
      </c>
      <c r="F879" s="148" t="s">
        <v>982</v>
      </c>
      <c r="H879" s="149">
        <v>2.5350000000000001</v>
      </c>
      <c r="I879" s="150"/>
      <c r="L879" s="145"/>
      <c r="M879" s="151"/>
      <c r="T879" s="152"/>
      <c r="AT879" s="147" t="s">
        <v>185</v>
      </c>
      <c r="AU879" s="147" t="s">
        <v>88</v>
      </c>
      <c r="AV879" s="12" t="s">
        <v>88</v>
      </c>
      <c r="AW879" s="12" t="s">
        <v>33</v>
      </c>
      <c r="AX879" s="12" t="s">
        <v>78</v>
      </c>
      <c r="AY879" s="147" t="s">
        <v>176</v>
      </c>
    </row>
    <row r="880" spans="2:51" s="14" customFormat="1" ht="11.25">
      <c r="B880" s="160"/>
      <c r="D880" s="146" t="s">
        <v>185</v>
      </c>
      <c r="E880" s="161" t="s">
        <v>1</v>
      </c>
      <c r="F880" s="162" t="s">
        <v>917</v>
      </c>
      <c r="H880" s="161" t="s">
        <v>1</v>
      </c>
      <c r="I880" s="163"/>
      <c r="L880" s="160"/>
      <c r="M880" s="164"/>
      <c r="T880" s="165"/>
      <c r="AT880" s="161" t="s">
        <v>185</v>
      </c>
      <c r="AU880" s="161" t="s">
        <v>88</v>
      </c>
      <c r="AV880" s="14" t="s">
        <v>86</v>
      </c>
      <c r="AW880" s="14" t="s">
        <v>33</v>
      </c>
      <c r="AX880" s="14" t="s">
        <v>78</v>
      </c>
      <c r="AY880" s="161" t="s">
        <v>176</v>
      </c>
    </row>
    <row r="881" spans="2:65" s="14" customFormat="1" ht="11.25">
      <c r="B881" s="160"/>
      <c r="D881" s="146" t="s">
        <v>185</v>
      </c>
      <c r="E881" s="161" t="s">
        <v>1</v>
      </c>
      <c r="F881" s="162" t="s">
        <v>918</v>
      </c>
      <c r="H881" s="161" t="s">
        <v>1</v>
      </c>
      <c r="I881" s="163"/>
      <c r="L881" s="160"/>
      <c r="M881" s="164"/>
      <c r="T881" s="165"/>
      <c r="AT881" s="161" t="s">
        <v>185</v>
      </c>
      <c r="AU881" s="161" t="s">
        <v>88</v>
      </c>
      <c r="AV881" s="14" t="s">
        <v>86</v>
      </c>
      <c r="AW881" s="14" t="s">
        <v>33</v>
      </c>
      <c r="AX881" s="14" t="s">
        <v>78</v>
      </c>
      <c r="AY881" s="161" t="s">
        <v>176</v>
      </c>
    </row>
    <row r="882" spans="2:65" s="12" customFormat="1" ht="11.25">
      <c r="B882" s="145"/>
      <c r="D882" s="146" t="s">
        <v>185</v>
      </c>
      <c r="E882" s="147" t="s">
        <v>1</v>
      </c>
      <c r="F882" s="148" t="s">
        <v>982</v>
      </c>
      <c r="H882" s="149">
        <v>2.5350000000000001</v>
      </c>
      <c r="I882" s="150"/>
      <c r="L882" s="145"/>
      <c r="M882" s="151"/>
      <c r="T882" s="152"/>
      <c r="AT882" s="147" t="s">
        <v>185</v>
      </c>
      <c r="AU882" s="147" t="s">
        <v>88</v>
      </c>
      <c r="AV882" s="12" t="s">
        <v>88</v>
      </c>
      <c r="AW882" s="12" t="s">
        <v>33</v>
      </c>
      <c r="AX882" s="12" t="s">
        <v>78</v>
      </c>
      <c r="AY882" s="147" t="s">
        <v>176</v>
      </c>
    </row>
    <row r="883" spans="2:65" s="15" customFormat="1" ht="11.25">
      <c r="B883" s="166"/>
      <c r="D883" s="146" t="s">
        <v>185</v>
      </c>
      <c r="E883" s="167" t="s">
        <v>1</v>
      </c>
      <c r="F883" s="168" t="s">
        <v>228</v>
      </c>
      <c r="H883" s="169">
        <v>12.67</v>
      </c>
      <c r="I883" s="170"/>
      <c r="L883" s="166"/>
      <c r="M883" s="171"/>
      <c r="T883" s="172"/>
      <c r="AT883" s="167" t="s">
        <v>185</v>
      </c>
      <c r="AU883" s="167" t="s">
        <v>88</v>
      </c>
      <c r="AV883" s="15" t="s">
        <v>193</v>
      </c>
      <c r="AW883" s="15" t="s">
        <v>33</v>
      </c>
      <c r="AX883" s="15" t="s">
        <v>78</v>
      </c>
      <c r="AY883" s="167" t="s">
        <v>176</v>
      </c>
    </row>
    <row r="884" spans="2:65" s="14" customFormat="1" ht="11.25">
      <c r="B884" s="160"/>
      <c r="D884" s="146" t="s">
        <v>185</v>
      </c>
      <c r="E884" s="161" t="s">
        <v>1</v>
      </c>
      <c r="F884" s="162" t="s">
        <v>950</v>
      </c>
      <c r="H884" s="161" t="s">
        <v>1</v>
      </c>
      <c r="I884" s="163"/>
      <c r="L884" s="160"/>
      <c r="M884" s="164"/>
      <c r="T884" s="165"/>
      <c r="AT884" s="161" t="s">
        <v>185</v>
      </c>
      <c r="AU884" s="161" t="s">
        <v>88</v>
      </c>
      <c r="AV884" s="14" t="s">
        <v>86</v>
      </c>
      <c r="AW884" s="14" t="s">
        <v>33</v>
      </c>
      <c r="AX884" s="14" t="s">
        <v>78</v>
      </c>
      <c r="AY884" s="161" t="s">
        <v>176</v>
      </c>
    </row>
    <row r="885" spans="2:65" s="14" customFormat="1" ht="11.25">
      <c r="B885" s="160"/>
      <c r="D885" s="146" t="s">
        <v>185</v>
      </c>
      <c r="E885" s="161" t="s">
        <v>1</v>
      </c>
      <c r="F885" s="162" t="s">
        <v>920</v>
      </c>
      <c r="H885" s="161" t="s">
        <v>1</v>
      </c>
      <c r="I885" s="163"/>
      <c r="L885" s="160"/>
      <c r="M885" s="164"/>
      <c r="T885" s="165"/>
      <c r="AT885" s="161" t="s">
        <v>185</v>
      </c>
      <c r="AU885" s="161" t="s">
        <v>88</v>
      </c>
      <c r="AV885" s="14" t="s">
        <v>86</v>
      </c>
      <c r="AW885" s="14" t="s">
        <v>33</v>
      </c>
      <c r="AX885" s="14" t="s">
        <v>78</v>
      </c>
      <c r="AY885" s="161" t="s">
        <v>176</v>
      </c>
    </row>
    <row r="886" spans="2:65" s="12" customFormat="1" ht="11.25">
      <c r="B886" s="145"/>
      <c r="D886" s="146" t="s">
        <v>185</v>
      </c>
      <c r="E886" s="147" t="s">
        <v>1</v>
      </c>
      <c r="F886" s="148" t="s">
        <v>984</v>
      </c>
      <c r="H886" s="149">
        <v>38.19</v>
      </c>
      <c r="I886" s="150"/>
      <c r="L886" s="145"/>
      <c r="M886" s="151"/>
      <c r="T886" s="152"/>
      <c r="AT886" s="147" t="s">
        <v>185</v>
      </c>
      <c r="AU886" s="147" t="s">
        <v>88</v>
      </c>
      <c r="AV886" s="12" t="s">
        <v>88</v>
      </c>
      <c r="AW886" s="12" t="s">
        <v>33</v>
      </c>
      <c r="AX886" s="12" t="s">
        <v>78</v>
      </c>
      <c r="AY886" s="147" t="s">
        <v>176</v>
      </c>
    </row>
    <row r="887" spans="2:65" s="14" customFormat="1" ht="11.25">
      <c r="B887" s="160"/>
      <c r="D887" s="146" t="s">
        <v>185</v>
      </c>
      <c r="E887" s="161" t="s">
        <v>1</v>
      </c>
      <c r="F887" s="162" t="s">
        <v>920</v>
      </c>
      <c r="H887" s="161" t="s">
        <v>1</v>
      </c>
      <c r="I887" s="163"/>
      <c r="L887" s="160"/>
      <c r="M887" s="164"/>
      <c r="T887" s="165"/>
      <c r="AT887" s="161" t="s">
        <v>185</v>
      </c>
      <c r="AU887" s="161" t="s">
        <v>88</v>
      </c>
      <c r="AV887" s="14" t="s">
        <v>86</v>
      </c>
      <c r="AW887" s="14" t="s">
        <v>33</v>
      </c>
      <c r="AX887" s="14" t="s">
        <v>78</v>
      </c>
      <c r="AY887" s="161" t="s">
        <v>176</v>
      </c>
    </row>
    <row r="888" spans="2:65" s="12" customFormat="1" ht="22.5">
      <c r="B888" s="145"/>
      <c r="D888" s="146" t="s">
        <v>185</v>
      </c>
      <c r="E888" s="147" t="s">
        <v>1</v>
      </c>
      <c r="F888" s="148" t="s">
        <v>985</v>
      </c>
      <c r="H888" s="149">
        <v>109.05</v>
      </c>
      <c r="I888" s="150"/>
      <c r="L888" s="145"/>
      <c r="M888" s="151"/>
      <c r="T888" s="152"/>
      <c r="AT888" s="147" t="s">
        <v>185</v>
      </c>
      <c r="AU888" s="147" t="s">
        <v>88</v>
      </c>
      <c r="AV888" s="12" t="s">
        <v>88</v>
      </c>
      <c r="AW888" s="12" t="s">
        <v>33</v>
      </c>
      <c r="AX888" s="12" t="s">
        <v>78</v>
      </c>
      <c r="AY888" s="147" t="s">
        <v>176</v>
      </c>
    </row>
    <row r="889" spans="2:65" s="15" customFormat="1" ht="11.25">
      <c r="B889" s="166"/>
      <c r="D889" s="146" t="s">
        <v>185</v>
      </c>
      <c r="E889" s="167" t="s">
        <v>1</v>
      </c>
      <c r="F889" s="168" t="s">
        <v>228</v>
      </c>
      <c r="H889" s="169">
        <v>147.24</v>
      </c>
      <c r="I889" s="170"/>
      <c r="L889" s="166"/>
      <c r="M889" s="171"/>
      <c r="T889" s="172"/>
      <c r="AT889" s="167" t="s">
        <v>185</v>
      </c>
      <c r="AU889" s="167" t="s">
        <v>88</v>
      </c>
      <c r="AV889" s="15" t="s">
        <v>193</v>
      </c>
      <c r="AW889" s="15" t="s">
        <v>33</v>
      </c>
      <c r="AX889" s="15" t="s">
        <v>78</v>
      </c>
      <c r="AY889" s="167" t="s">
        <v>176</v>
      </c>
    </row>
    <row r="890" spans="2:65" s="13" customFormat="1" ht="11.25">
      <c r="B890" s="153"/>
      <c r="D890" s="146" t="s">
        <v>185</v>
      </c>
      <c r="E890" s="154" t="s">
        <v>1</v>
      </c>
      <c r="F890" s="155" t="s">
        <v>187</v>
      </c>
      <c r="H890" s="156">
        <v>1069.01</v>
      </c>
      <c r="I890" s="157"/>
      <c r="L890" s="153"/>
      <c r="M890" s="158"/>
      <c r="T890" s="159"/>
      <c r="AT890" s="154" t="s">
        <v>185</v>
      </c>
      <c r="AU890" s="154" t="s">
        <v>88</v>
      </c>
      <c r="AV890" s="13" t="s">
        <v>183</v>
      </c>
      <c r="AW890" s="13" t="s">
        <v>33</v>
      </c>
      <c r="AX890" s="13" t="s">
        <v>86</v>
      </c>
      <c r="AY890" s="154" t="s">
        <v>176</v>
      </c>
    </row>
    <row r="891" spans="2:65" s="1" customFormat="1" ht="24.2" customHeight="1">
      <c r="B891" s="32"/>
      <c r="C891" s="132" t="s">
        <v>986</v>
      </c>
      <c r="D891" s="132" t="s">
        <v>178</v>
      </c>
      <c r="E891" s="133" t="s">
        <v>987</v>
      </c>
      <c r="F891" s="134" t="s">
        <v>988</v>
      </c>
      <c r="G891" s="135" t="s">
        <v>298</v>
      </c>
      <c r="H891" s="136">
        <v>1096.3399999999999</v>
      </c>
      <c r="I891" s="137"/>
      <c r="J891" s="138">
        <f>ROUND(I891*H891,2)</f>
        <v>0</v>
      </c>
      <c r="K891" s="134" t="s">
        <v>207</v>
      </c>
      <c r="L891" s="32"/>
      <c r="M891" s="139" t="s">
        <v>1</v>
      </c>
      <c r="N891" s="140" t="s">
        <v>43</v>
      </c>
      <c r="P891" s="141">
        <f>O891*H891</f>
        <v>0</v>
      </c>
      <c r="Q891" s="141">
        <v>2.0000000000000001E-4</v>
      </c>
      <c r="R891" s="141">
        <f>Q891*H891</f>
        <v>0.21926799999999999</v>
      </c>
      <c r="S891" s="141">
        <v>0</v>
      </c>
      <c r="T891" s="142">
        <f>S891*H891</f>
        <v>0</v>
      </c>
      <c r="AR891" s="143" t="s">
        <v>183</v>
      </c>
      <c r="AT891" s="143" t="s">
        <v>178</v>
      </c>
      <c r="AU891" s="143" t="s">
        <v>88</v>
      </c>
      <c r="AY891" s="17" t="s">
        <v>176</v>
      </c>
      <c r="BE891" s="144">
        <f>IF(N891="základní",J891,0)</f>
        <v>0</v>
      </c>
      <c r="BF891" s="144">
        <f>IF(N891="snížená",J891,0)</f>
        <v>0</v>
      </c>
      <c r="BG891" s="144">
        <f>IF(N891="zákl. přenesená",J891,0)</f>
        <v>0</v>
      </c>
      <c r="BH891" s="144">
        <f>IF(N891="sníž. přenesená",J891,0)</f>
        <v>0</v>
      </c>
      <c r="BI891" s="144">
        <f>IF(N891="nulová",J891,0)</f>
        <v>0</v>
      </c>
      <c r="BJ891" s="17" t="s">
        <v>86</v>
      </c>
      <c r="BK891" s="144">
        <f>ROUND(I891*H891,2)</f>
        <v>0</v>
      </c>
      <c r="BL891" s="17" t="s">
        <v>183</v>
      </c>
      <c r="BM891" s="143" t="s">
        <v>989</v>
      </c>
    </row>
    <row r="892" spans="2:65" s="12" customFormat="1" ht="11.25">
      <c r="B892" s="145"/>
      <c r="D892" s="146" t="s">
        <v>185</v>
      </c>
      <c r="E892" s="147" t="s">
        <v>1</v>
      </c>
      <c r="F892" s="148" t="s">
        <v>990</v>
      </c>
      <c r="H892" s="149">
        <v>949.1</v>
      </c>
      <c r="I892" s="150"/>
      <c r="L892" s="145"/>
      <c r="M892" s="151"/>
      <c r="T892" s="152"/>
      <c r="AT892" s="147" t="s">
        <v>185</v>
      </c>
      <c r="AU892" s="147" t="s">
        <v>88</v>
      </c>
      <c r="AV892" s="12" t="s">
        <v>88</v>
      </c>
      <c r="AW892" s="12" t="s">
        <v>33</v>
      </c>
      <c r="AX892" s="12" t="s">
        <v>78</v>
      </c>
      <c r="AY892" s="147" t="s">
        <v>176</v>
      </c>
    </row>
    <row r="893" spans="2:65" s="12" customFormat="1" ht="11.25">
      <c r="B893" s="145"/>
      <c r="D893" s="146" t="s">
        <v>185</v>
      </c>
      <c r="E893" s="147" t="s">
        <v>1</v>
      </c>
      <c r="F893" s="148" t="s">
        <v>991</v>
      </c>
      <c r="H893" s="149">
        <v>147.24</v>
      </c>
      <c r="I893" s="150"/>
      <c r="L893" s="145"/>
      <c r="M893" s="151"/>
      <c r="T893" s="152"/>
      <c r="AT893" s="147" t="s">
        <v>185</v>
      </c>
      <c r="AU893" s="147" t="s">
        <v>88</v>
      </c>
      <c r="AV893" s="12" t="s">
        <v>88</v>
      </c>
      <c r="AW893" s="12" t="s">
        <v>33</v>
      </c>
      <c r="AX893" s="12" t="s">
        <v>78</v>
      </c>
      <c r="AY893" s="147" t="s">
        <v>176</v>
      </c>
    </row>
    <row r="894" spans="2:65" s="13" customFormat="1" ht="11.25">
      <c r="B894" s="153"/>
      <c r="D894" s="146" t="s">
        <v>185</v>
      </c>
      <c r="E894" s="154" t="s">
        <v>1</v>
      </c>
      <c r="F894" s="155" t="s">
        <v>187</v>
      </c>
      <c r="H894" s="156">
        <v>1096.3399999999999</v>
      </c>
      <c r="I894" s="157"/>
      <c r="L894" s="153"/>
      <c r="M894" s="158"/>
      <c r="T894" s="159"/>
      <c r="AT894" s="154" t="s">
        <v>185</v>
      </c>
      <c r="AU894" s="154" t="s">
        <v>88</v>
      </c>
      <c r="AV894" s="13" t="s">
        <v>183</v>
      </c>
      <c r="AW894" s="13" t="s">
        <v>33</v>
      </c>
      <c r="AX894" s="13" t="s">
        <v>86</v>
      </c>
      <c r="AY894" s="154" t="s">
        <v>176</v>
      </c>
    </row>
    <row r="895" spans="2:65" s="1" customFormat="1" ht="21.75" customHeight="1">
      <c r="B895" s="32"/>
      <c r="C895" s="132" t="s">
        <v>992</v>
      </c>
      <c r="D895" s="132" t="s">
        <v>178</v>
      </c>
      <c r="E895" s="133" t="s">
        <v>993</v>
      </c>
      <c r="F895" s="134" t="s">
        <v>994</v>
      </c>
      <c r="G895" s="135" t="s">
        <v>200</v>
      </c>
      <c r="H895" s="136">
        <v>116.934</v>
      </c>
      <c r="I895" s="137"/>
      <c r="J895" s="138">
        <f>ROUND(I895*H895,2)</f>
        <v>0</v>
      </c>
      <c r="K895" s="134" t="s">
        <v>1</v>
      </c>
      <c r="L895" s="32"/>
      <c r="M895" s="139" t="s">
        <v>1</v>
      </c>
      <c r="N895" s="140" t="s">
        <v>43</v>
      </c>
      <c r="P895" s="141">
        <f>O895*H895</f>
        <v>0</v>
      </c>
      <c r="Q895" s="141">
        <v>2.0000000000000001E-4</v>
      </c>
      <c r="R895" s="141">
        <f>Q895*H895</f>
        <v>2.3386799999999999E-2</v>
      </c>
      <c r="S895" s="141">
        <v>0</v>
      </c>
      <c r="T895" s="142">
        <f>S895*H895</f>
        <v>0</v>
      </c>
      <c r="AR895" s="143" t="s">
        <v>183</v>
      </c>
      <c r="AT895" s="143" t="s">
        <v>178</v>
      </c>
      <c r="AU895" s="143" t="s">
        <v>88</v>
      </c>
      <c r="AY895" s="17" t="s">
        <v>176</v>
      </c>
      <c r="BE895" s="144">
        <f>IF(N895="základní",J895,0)</f>
        <v>0</v>
      </c>
      <c r="BF895" s="144">
        <f>IF(N895="snížená",J895,0)</f>
        <v>0</v>
      </c>
      <c r="BG895" s="144">
        <f>IF(N895="zákl. přenesená",J895,0)</f>
        <v>0</v>
      </c>
      <c r="BH895" s="144">
        <f>IF(N895="sníž. přenesená",J895,0)</f>
        <v>0</v>
      </c>
      <c r="BI895" s="144">
        <f>IF(N895="nulová",J895,0)</f>
        <v>0</v>
      </c>
      <c r="BJ895" s="17" t="s">
        <v>86</v>
      </c>
      <c r="BK895" s="144">
        <f>ROUND(I895*H895,2)</f>
        <v>0</v>
      </c>
      <c r="BL895" s="17" t="s">
        <v>183</v>
      </c>
      <c r="BM895" s="143" t="s">
        <v>995</v>
      </c>
    </row>
    <row r="896" spans="2:65" s="14" customFormat="1" ht="11.25">
      <c r="B896" s="160"/>
      <c r="D896" s="146" t="s">
        <v>185</v>
      </c>
      <c r="E896" s="161" t="s">
        <v>1</v>
      </c>
      <c r="F896" s="162" t="s">
        <v>996</v>
      </c>
      <c r="H896" s="161" t="s">
        <v>1</v>
      </c>
      <c r="I896" s="163"/>
      <c r="L896" s="160"/>
      <c r="M896" s="164"/>
      <c r="T896" s="165"/>
      <c r="AT896" s="161" t="s">
        <v>185</v>
      </c>
      <c r="AU896" s="161" t="s">
        <v>88</v>
      </c>
      <c r="AV896" s="14" t="s">
        <v>86</v>
      </c>
      <c r="AW896" s="14" t="s">
        <v>33</v>
      </c>
      <c r="AX896" s="14" t="s">
        <v>78</v>
      </c>
      <c r="AY896" s="161" t="s">
        <v>176</v>
      </c>
    </row>
    <row r="897" spans="2:65" s="14" customFormat="1" ht="11.25">
      <c r="B897" s="160"/>
      <c r="D897" s="146" t="s">
        <v>185</v>
      </c>
      <c r="E897" s="161" t="s">
        <v>1</v>
      </c>
      <c r="F897" s="162" t="s">
        <v>997</v>
      </c>
      <c r="H897" s="161" t="s">
        <v>1</v>
      </c>
      <c r="I897" s="163"/>
      <c r="L897" s="160"/>
      <c r="M897" s="164"/>
      <c r="T897" s="165"/>
      <c r="AT897" s="161" t="s">
        <v>185</v>
      </c>
      <c r="AU897" s="161" t="s">
        <v>88</v>
      </c>
      <c r="AV897" s="14" t="s">
        <v>86</v>
      </c>
      <c r="AW897" s="14" t="s">
        <v>33</v>
      </c>
      <c r="AX897" s="14" t="s">
        <v>78</v>
      </c>
      <c r="AY897" s="161" t="s">
        <v>176</v>
      </c>
    </row>
    <row r="898" spans="2:65" s="12" customFormat="1" ht="11.25">
      <c r="B898" s="145"/>
      <c r="D898" s="146" t="s">
        <v>185</v>
      </c>
      <c r="E898" s="147" t="s">
        <v>1</v>
      </c>
      <c r="F898" s="148" t="s">
        <v>998</v>
      </c>
      <c r="H898" s="149">
        <v>210.9</v>
      </c>
      <c r="I898" s="150"/>
      <c r="L898" s="145"/>
      <c r="M898" s="151"/>
      <c r="T898" s="152"/>
      <c r="AT898" s="147" t="s">
        <v>185</v>
      </c>
      <c r="AU898" s="147" t="s">
        <v>88</v>
      </c>
      <c r="AV898" s="12" t="s">
        <v>88</v>
      </c>
      <c r="AW898" s="12" t="s">
        <v>33</v>
      </c>
      <c r="AX898" s="12" t="s">
        <v>78</v>
      </c>
      <c r="AY898" s="147" t="s">
        <v>176</v>
      </c>
    </row>
    <row r="899" spans="2:65" s="14" customFormat="1" ht="11.25">
      <c r="B899" s="160"/>
      <c r="D899" s="146" t="s">
        <v>185</v>
      </c>
      <c r="E899" s="161" t="s">
        <v>1</v>
      </c>
      <c r="F899" s="162" t="s">
        <v>999</v>
      </c>
      <c r="H899" s="161" t="s">
        <v>1</v>
      </c>
      <c r="I899" s="163"/>
      <c r="L899" s="160"/>
      <c r="M899" s="164"/>
      <c r="T899" s="165"/>
      <c r="AT899" s="161" t="s">
        <v>185</v>
      </c>
      <c r="AU899" s="161" t="s">
        <v>88</v>
      </c>
      <c r="AV899" s="14" t="s">
        <v>86</v>
      </c>
      <c r="AW899" s="14" t="s">
        <v>33</v>
      </c>
      <c r="AX899" s="14" t="s">
        <v>78</v>
      </c>
      <c r="AY899" s="161" t="s">
        <v>176</v>
      </c>
    </row>
    <row r="900" spans="2:65" s="12" customFormat="1" ht="11.25">
      <c r="B900" s="145"/>
      <c r="D900" s="146" t="s">
        <v>185</v>
      </c>
      <c r="E900" s="147" t="s">
        <v>1</v>
      </c>
      <c r="F900" s="148" t="s">
        <v>1000</v>
      </c>
      <c r="H900" s="149">
        <v>284.33</v>
      </c>
      <c r="I900" s="150"/>
      <c r="L900" s="145"/>
      <c r="M900" s="151"/>
      <c r="T900" s="152"/>
      <c r="AT900" s="147" t="s">
        <v>185</v>
      </c>
      <c r="AU900" s="147" t="s">
        <v>88</v>
      </c>
      <c r="AV900" s="12" t="s">
        <v>88</v>
      </c>
      <c r="AW900" s="12" t="s">
        <v>33</v>
      </c>
      <c r="AX900" s="12" t="s">
        <v>78</v>
      </c>
      <c r="AY900" s="147" t="s">
        <v>176</v>
      </c>
    </row>
    <row r="901" spans="2:65" s="14" customFormat="1" ht="11.25">
      <c r="B901" s="160"/>
      <c r="D901" s="146" t="s">
        <v>185</v>
      </c>
      <c r="E901" s="161" t="s">
        <v>1</v>
      </c>
      <c r="F901" s="162" t="s">
        <v>1001</v>
      </c>
      <c r="H901" s="161" t="s">
        <v>1</v>
      </c>
      <c r="I901" s="163"/>
      <c r="L901" s="160"/>
      <c r="M901" s="164"/>
      <c r="T901" s="165"/>
      <c r="AT901" s="161" t="s">
        <v>185</v>
      </c>
      <c r="AU901" s="161" t="s">
        <v>88</v>
      </c>
      <c r="AV901" s="14" t="s">
        <v>86</v>
      </c>
      <c r="AW901" s="14" t="s">
        <v>33</v>
      </c>
      <c r="AX901" s="14" t="s">
        <v>78</v>
      </c>
      <c r="AY901" s="161" t="s">
        <v>176</v>
      </c>
    </row>
    <row r="902" spans="2:65" s="12" customFormat="1" ht="11.25">
      <c r="B902" s="145"/>
      <c r="D902" s="146" t="s">
        <v>185</v>
      </c>
      <c r="E902" s="147" t="s">
        <v>1</v>
      </c>
      <c r="F902" s="148" t="s">
        <v>1000</v>
      </c>
      <c r="H902" s="149">
        <v>284.33</v>
      </c>
      <c r="I902" s="150"/>
      <c r="L902" s="145"/>
      <c r="M902" s="151"/>
      <c r="T902" s="152"/>
      <c r="AT902" s="147" t="s">
        <v>185</v>
      </c>
      <c r="AU902" s="147" t="s">
        <v>88</v>
      </c>
      <c r="AV902" s="12" t="s">
        <v>88</v>
      </c>
      <c r="AW902" s="12" t="s">
        <v>33</v>
      </c>
      <c r="AX902" s="12" t="s">
        <v>78</v>
      </c>
      <c r="AY902" s="147" t="s">
        <v>176</v>
      </c>
    </row>
    <row r="903" spans="2:65" s="13" customFormat="1" ht="11.25">
      <c r="B903" s="153"/>
      <c r="D903" s="146" t="s">
        <v>185</v>
      </c>
      <c r="E903" s="154" t="s">
        <v>1</v>
      </c>
      <c r="F903" s="155" t="s">
        <v>187</v>
      </c>
      <c r="H903" s="156">
        <v>779.56</v>
      </c>
      <c r="I903" s="157"/>
      <c r="L903" s="153"/>
      <c r="M903" s="158"/>
      <c r="T903" s="159"/>
      <c r="AT903" s="154" t="s">
        <v>185</v>
      </c>
      <c r="AU903" s="154" t="s">
        <v>88</v>
      </c>
      <c r="AV903" s="13" t="s">
        <v>183</v>
      </c>
      <c r="AW903" s="13" t="s">
        <v>33</v>
      </c>
      <c r="AX903" s="13" t="s">
        <v>78</v>
      </c>
      <c r="AY903" s="154" t="s">
        <v>176</v>
      </c>
    </row>
    <row r="904" spans="2:65" s="12" customFormat="1" ht="11.25">
      <c r="B904" s="145"/>
      <c r="D904" s="146" t="s">
        <v>185</v>
      </c>
      <c r="E904" s="147" t="s">
        <v>1</v>
      </c>
      <c r="F904" s="148" t="s">
        <v>1002</v>
      </c>
      <c r="H904" s="149">
        <v>116.934</v>
      </c>
      <c r="I904" s="150"/>
      <c r="L904" s="145"/>
      <c r="M904" s="151"/>
      <c r="T904" s="152"/>
      <c r="AT904" s="147" t="s">
        <v>185</v>
      </c>
      <c r="AU904" s="147" t="s">
        <v>88</v>
      </c>
      <c r="AV904" s="12" t="s">
        <v>88</v>
      </c>
      <c r="AW904" s="12" t="s">
        <v>33</v>
      </c>
      <c r="AX904" s="12" t="s">
        <v>86</v>
      </c>
      <c r="AY904" s="147" t="s">
        <v>176</v>
      </c>
    </row>
    <row r="905" spans="2:65" s="1" customFormat="1" ht="24.2" customHeight="1">
      <c r="B905" s="32"/>
      <c r="C905" s="132" t="s">
        <v>1003</v>
      </c>
      <c r="D905" s="132" t="s">
        <v>178</v>
      </c>
      <c r="E905" s="133" t="s">
        <v>1004</v>
      </c>
      <c r="F905" s="134" t="s">
        <v>1005</v>
      </c>
      <c r="G905" s="135" t="s">
        <v>200</v>
      </c>
      <c r="H905" s="136">
        <v>23.317499999999999</v>
      </c>
      <c r="I905" s="137"/>
      <c r="J905" s="138">
        <f>ROUND(I905*H905,2)</f>
        <v>0</v>
      </c>
      <c r="K905" s="134" t="s">
        <v>182</v>
      </c>
      <c r="L905" s="32"/>
      <c r="M905" s="139" t="s">
        <v>1</v>
      </c>
      <c r="N905" s="140" t="s">
        <v>43</v>
      </c>
      <c r="P905" s="141">
        <f>O905*H905</f>
        <v>0</v>
      </c>
      <c r="Q905" s="141">
        <v>2.5143</v>
      </c>
      <c r="R905" s="141">
        <f>Q905*H905</f>
        <v>58.627190249999998</v>
      </c>
      <c r="S905" s="141">
        <v>0</v>
      </c>
      <c r="T905" s="142">
        <f>S905*H905</f>
        <v>0</v>
      </c>
      <c r="AR905" s="143" t="s">
        <v>183</v>
      </c>
      <c r="AT905" s="143" t="s">
        <v>178</v>
      </c>
      <c r="AU905" s="143" t="s">
        <v>88</v>
      </c>
      <c r="AY905" s="17" t="s">
        <v>176</v>
      </c>
      <c r="BE905" s="144">
        <f>IF(N905="základní",J905,0)</f>
        <v>0</v>
      </c>
      <c r="BF905" s="144">
        <f>IF(N905="snížená",J905,0)</f>
        <v>0</v>
      </c>
      <c r="BG905" s="144">
        <f>IF(N905="zákl. přenesená",J905,0)</f>
        <v>0</v>
      </c>
      <c r="BH905" s="144">
        <f>IF(N905="sníž. přenesená",J905,0)</f>
        <v>0</v>
      </c>
      <c r="BI905" s="144">
        <f>IF(N905="nulová",J905,0)</f>
        <v>0</v>
      </c>
      <c r="BJ905" s="17" t="s">
        <v>86</v>
      </c>
      <c r="BK905" s="144">
        <f>ROUND(I905*H905,2)</f>
        <v>0</v>
      </c>
      <c r="BL905" s="17" t="s">
        <v>183</v>
      </c>
      <c r="BM905" s="143" t="s">
        <v>1006</v>
      </c>
    </row>
    <row r="906" spans="2:65" s="14" customFormat="1" ht="11.25">
      <c r="B906" s="160"/>
      <c r="D906" s="146" t="s">
        <v>185</v>
      </c>
      <c r="E906" s="161" t="s">
        <v>1</v>
      </c>
      <c r="F906" s="162" t="s">
        <v>1007</v>
      </c>
      <c r="H906" s="161" t="s">
        <v>1</v>
      </c>
      <c r="I906" s="163"/>
      <c r="L906" s="160"/>
      <c r="M906" s="164"/>
      <c r="T906" s="165"/>
      <c r="AT906" s="161" t="s">
        <v>185</v>
      </c>
      <c r="AU906" s="161" t="s">
        <v>88</v>
      </c>
      <c r="AV906" s="14" t="s">
        <v>86</v>
      </c>
      <c r="AW906" s="14" t="s">
        <v>33</v>
      </c>
      <c r="AX906" s="14" t="s">
        <v>78</v>
      </c>
      <c r="AY906" s="161" t="s">
        <v>176</v>
      </c>
    </row>
    <row r="907" spans="2:65" s="14" customFormat="1" ht="11.25">
      <c r="B907" s="160"/>
      <c r="D907" s="146" t="s">
        <v>185</v>
      </c>
      <c r="E907" s="161" t="s">
        <v>1</v>
      </c>
      <c r="F907" s="162" t="s">
        <v>1008</v>
      </c>
      <c r="H907" s="161" t="s">
        <v>1</v>
      </c>
      <c r="I907" s="163"/>
      <c r="L907" s="160"/>
      <c r="M907" s="164"/>
      <c r="T907" s="165"/>
      <c r="AT907" s="161" t="s">
        <v>185</v>
      </c>
      <c r="AU907" s="161" t="s">
        <v>88</v>
      </c>
      <c r="AV907" s="14" t="s">
        <v>86</v>
      </c>
      <c r="AW907" s="14" t="s">
        <v>33</v>
      </c>
      <c r="AX907" s="14" t="s">
        <v>78</v>
      </c>
      <c r="AY907" s="161" t="s">
        <v>176</v>
      </c>
    </row>
    <row r="908" spans="2:65" s="12" customFormat="1" ht="11.25">
      <c r="B908" s="145"/>
      <c r="D908" s="146" t="s">
        <v>185</v>
      </c>
      <c r="E908" s="147" t="s">
        <v>1</v>
      </c>
      <c r="F908" s="148" t="s">
        <v>1009</v>
      </c>
      <c r="H908" s="149">
        <v>1.2649999999999999</v>
      </c>
      <c r="I908" s="150"/>
      <c r="L908" s="145"/>
      <c r="M908" s="151"/>
      <c r="T908" s="152"/>
      <c r="AT908" s="147" t="s">
        <v>185</v>
      </c>
      <c r="AU908" s="147" t="s">
        <v>88</v>
      </c>
      <c r="AV908" s="12" t="s">
        <v>88</v>
      </c>
      <c r="AW908" s="12" t="s">
        <v>33</v>
      </c>
      <c r="AX908" s="12" t="s">
        <v>78</v>
      </c>
      <c r="AY908" s="147" t="s">
        <v>176</v>
      </c>
    </row>
    <row r="909" spans="2:65" s="12" customFormat="1" ht="11.25">
      <c r="B909" s="145"/>
      <c r="D909" s="146" t="s">
        <v>185</v>
      </c>
      <c r="E909" s="147" t="s">
        <v>1</v>
      </c>
      <c r="F909" s="148" t="s">
        <v>1010</v>
      </c>
      <c r="H909" s="149">
        <v>8.01</v>
      </c>
      <c r="I909" s="150"/>
      <c r="L909" s="145"/>
      <c r="M909" s="151"/>
      <c r="T909" s="152"/>
      <c r="AT909" s="147" t="s">
        <v>185</v>
      </c>
      <c r="AU909" s="147" t="s">
        <v>88</v>
      </c>
      <c r="AV909" s="12" t="s">
        <v>88</v>
      </c>
      <c r="AW909" s="12" t="s">
        <v>33</v>
      </c>
      <c r="AX909" s="12" t="s">
        <v>78</v>
      </c>
      <c r="AY909" s="147" t="s">
        <v>176</v>
      </c>
    </row>
    <row r="910" spans="2:65" s="12" customFormat="1" ht="11.25">
      <c r="B910" s="145"/>
      <c r="D910" s="146" t="s">
        <v>185</v>
      </c>
      <c r="E910" s="147" t="s">
        <v>1</v>
      </c>
      <c r="F910" s="148" t="s">
        <v>1011</v>
      </c>
      <c r="H910" s="149">
        <v>1.4850000000000001</v>
      </c>
      <c r="I910" s="150"/>
      <c r="L910" s="145"/>
      <c r="M910" s="151"/>
      <c r="T910" s="152"/>
      <c r="AT910" s="147" t="s">
        <v>185</v>
      </c>
      <c r="AU910" s="147" t="s">
        <v>88</v>
      </c>
      <c r="AV910" s="12" t="s">
        <v>88</v>
      </c>
      <c r="AW910" s="12" t="s">
        <v>33</v>
      </c>
      <c r="AX910" s="12" t="s">
        <v>78</v>
      </c>
      <c r="AY910" s="147" t="s">
        <v>176</v>
      </c>
    </row>
    <row r="911" spans="2:65" s="12" customFormat="1" ht="11.25">
      <c r="B911" s="145"/>
      <c r="D911" s="146" t="s">
        <v>185</v>
      </c>
      <c r="E911" s="147" t="s">
        <v>1</v>
      </c>
      <c r="F911" s="148" t="s">
        <v>1012</v>
      </c>
      <c r="H911" s="149">
        <v>6.9420000000000002</v>
      </c>
      <c r="I911" s="150"/>
      <c r="L911" s="145"/>
      <c r="M911" s="151"/>
      <c r="T911" s="152"/>
      <c r="AT911" s="147" t="s">
        <v>185</v>
      </c>
      <c r="AU911" s="147" t="s">
        <v>88</v>
      </c>
      <c r="AV911" s="12" t="s">
        <v>88</v>
      </c>
      <c r="AW911" s="12" t="s">
        <v>33</v>
      </c>
      <c r="AX911" s="12" t="s">
        <v>78</v>
      </c>
      <c r="AY911" s="147" t="s">
        <v>176</v>
      </c>
    </row>
    <row r="912" spans="2:65" s="12" customFormat="1" ht="11.25">
      <c r="B912" s="145"/>
      <c r="D912" s="146" t="s">
        <v>185</v>
      </c>
      <c r="E912" s="147" t="s">
        <v>1</v>
      </c>
      <c r="F912" s="148" t="s">
        <v>1013</v>
      </c>
      <c r="H912" s="149">
        <v>0.75900000000000001</v>
      </c>
      <c r="I912" s="150"/>
      <c r="L912" s="145"/>
      <c r="M912" s="151"/>
      <c r="T912" s="152"/>
      <c r="AT912" s="147" t="s">
        <v>185</v>
      </c>
      <c r="AU912" s="147" t="s">
        <v>88</v>
      </c>
      <c r="AV912" s="12" t="s">
        <v>88</v>
      </c>
      <c r="AW912" s="12" t="s">
        <v>33</v>
      </c>
      <c r="AX912" s="12" t="s">
        <v>78</v>
      </c>
      <c r="AY912" s="147" t="s">
        <v>176</v>
      </c>
    </row>
    <row r="913" spans="2:65" s="12" customFormat="1" ht="11.25">
      <c r="B913" s="145"/>
      <c r="D913" s="146" t="s">
        <v>185</v>
      </c>
      <c r="E913" s="147" t="s">
        <v>1</v>
      </c>
      <c r="F913" s="148" t="s">
        <v>1014</v>
      </c>
      <c r="H913" s="149">
        <v>0.40500000000000003</v>
      </c>
      <c r="I913" s="150"/>
      <c r="L913" s="145"/>
      <c r="M913" s="151"/>
      <c r="T913" s="152"/>
      <c r="AT913" s="147" t="s">
        <v>185</v>
      </c>
      <c r="AU913" s="147" t="s">
        <v>88</v>
      </c>
      <c r="AV913" s="12" t="s">
        <v>88</v>
      </c>
      <c r="AW913" s="12" t="s">
        <v>33</v>
      </c>
      <c r="AX913" s="12" t="s">
        <v>78</v>
      </c>
      <c r="AY913" s="147" t="s">
        <v>176</v>
      </c>
    </row>
    <row r="914" spans="2:65" s="14" customFormat="1" ht="11.25">
      <c r="B914" s="160"/>
      <c r="D914" s="146" t="s">
        <v>185</v>
      </c>
      <c r="E914" s="161" t="s">
        <v>1</v>
      </c>
      <c r="F914" s="162" t="s">
        <v>1015</v>
      </c>
      <c r="H914" s="161" t="s">
        <v>1</v>
      </c>
      <c r="I914" s="163"/>
      <c r="L914" s="160"/>
      <c r="M914" s="164"/>
      <c r="T914" s="165"/>
      <c r="AT914" s="161" t="s">
        <v>185</v>
      </c>
      <c r="AU914" s="161" t="s">
        <v>88</v>
      </c>
      <c r="AV914" s="14" t="s">
        <v>86</v>
      </c>
      <c r="AW914" s="14" t="s">
        <v>33</v>
      </c>
      <c r="AX914" s="14" t="s">
        <v>78</v>
      </c>
      <c r="AY914" s="161" t="s">
        <v>176</v>
      </c>
    </row>
    <row r="915" spans="2:65" s="12" customFormat="1" ht="11.25">
      <c r="B915" s="145"/>
      <c r="D915" s="146" t="s">
        <v>185</v>
      </c>
      <c r="E915" s="147" t="s">
        <v>1</v>
      </c>
      <c r="F915" s="148" t="s">
        <v>1016</v>
      </c>
      <c r="H915" s="149">
        <v>0.92800000000000005</v>
      </c>
      <c r="I915" s="150"/>
      <c r="L915" s="145"/>
      <c r="M915" s="151"/>
      <c r="T915" s="152"/>
      <c r="AT915" s="147" t="s">
        <v>185</v>
      </c>
      <c r="AU915" s="147" t="s">
        <v>88</v>
      </c>
      <c r="AV915" s="12" t="s">
        <v>88</v>
      </c>
      <c r="AW915" s="12" t="s">
        <v>33</v>
      </c>
      <c r="AX915" s="12" t="s">
        <v>78</v>
      </c>
      <c r="AY915" s="147" t="s">
        <v>176</v>
      </c>
    </row>
    <row r="916" spans="2:65" s="12" customFormat="1" ht="11.25">
      <c r="B916" s="145"/>
      <c r="D916" s="146" t="s">
        <v>185</v>
      </c>
      <c r="E916" s="147" t="s">
        <v>1</v>
      </c>
      <c r="F916" s="148" t="s">
        <v>1017</v>
      </c>
      <c r="H916" s="149">
        <v>0.2475</v>
      </c>
      <c r="I916" s="150"/>
      <c r="L916" s="145"/>
      <c r="M916" s="151"/>
      <c r="T916" s="152"/>
      <c r="AT916" s="147" t="s">
        <v>185</v>
      </c>
      <c r="AU916" s="147" t="s">
        <v>88</v>
      </c>
      <c r="AV916" s="12" t="s">
        <v>88</v>
      </c>
      <c r="AW916" s="12" t="s">
        <v>33</v>
      </c>
      <c r="AX916" s="12" t="s">
        <v>78</v>
      </c>
      <c r="AY916" s="147" t="s">
        <v>176</v>
      </c>
    </row>
    <row r="917" spans="2:65" s="12" customFormat="1" ht="11.25">
      <c r="B917" s="145"/>
      <c r="D917" s="146" t="s">
        <v>185</v>
      </c>
      <c r="E917" s="147" t="s">
        <v>1</v>
      </c>
      <c r="F917" s="148" t="s">
        <v>1018</v>
      </c>
      <c r="H917" s="149">
        <v>0.156</v>
      </c>
      <c r="I917" s="150"/>
      <c r="L917" s="145"/>
      <c r="M917" s="151"/>
      <c r="T917" s="152"/>
      <c r="AT917" s="147" t="s">
        <v>185</v>
      </c>
      <c r="AU917" s="147" t="s">
        <v>88</v>
      </c>
      <c r="AV917" s="12" t="s">
        <v>88</v>
      </c>
      <c r="AW917" s="12" t="s">
        <v>33</v>
      </c>
      <c r="AX917" s="12" t="s">
        <v>78</v>
      </c>
      <c r="AY917" s="147" t="s">
        <v>176</v>
      </c>
    </row>
    <row r="918" spans="2:65" s="14" customFormat="1" ht="11.25">
      <c r="B918" s="160"/>
      <c r="D918" s="146" t="s">
        <v>185</v>
      </c>
      <c r="E918" s="161" t="s">
        <v>1</v>
      </c>
      <c r="F918" s="162" t="s">
        <v>1019</v>
      </c>
      <c r="H918" s="161" t="s">
        <v>1</v>
      </c>
      <c r="I918" s="163"/>
      <c r="L918" s="160"/>
      <c r="M918" s="164"/>
      <c r="T918" s="165"/>
      <c r="AT918" s="161" t="s">
        <v>185</v>
      </c>
      <c r="AU918" s="161" t="s">
        <v>88</v>
      </c>
      <c r="AV918" s="14" t="s">
        <v>86</v>
      </c>
      <c r="AW918" s="14" t="s">
        <v>33</v>
      </c>
      <c r="AX918" s="14" t="s">
        <v>78</v>
      </c>
      <c r="AY918" s="161" t="s">
        <v>176</v>
      </c>
    </row>
    <row r="919" spans="2:65" s="12" customFormat="1" ht="11.25">
      <c r="B919" s="145"/>
      <c r="D919" s="146" t="s">
        <v>185</v>
      </c>
      <c r="E919" s="147" t="s">
        <v>1</v>
      </c>
      <c r="F919" s="148" t="s">
        <v>1020</v>
      </c>
      <c r="H919" s="149">
        <v>2.04</v>
      </c>
      <c r="I919" s="150"/>
      <c r="L919" s="145"/>
      <c r="M919" s="151"/>
      <c r="T919" s="152"/>
      <c r="AT919" s="147" t="s">
        <v>185</v>
      </c>
      <c r="AU919" s="147" t="s">
        <v>88</v>
      </c>
      <c r="AV919" s="12" t="s">
        <v>88</v>
      </c>
      <c r="AW919" s="12" t="s">
        <v>33</v>
      </c>
      <c r="AX919" s="12" t="s">
        <v>78</v>
      </c>
      <c r="AY919" s="147" t="s">
        <v>176</v>
      </c>
    </row>
    <row r="920" spans="2:65" s="12" customFormat="1" ht="11.25">
      <c r="B920" s="145"/>
      <c r="D920" s="146" t="s">
        <v>185</v>
      </c>
      <c r="E920" s="147" t="s">
        <v>1</v>
      </c>
      <c r="F920" s="148" t="s">
        <v>1021</v>
      </c>
      <c r="H920" s="149">
        <v>0.72</v>
      </c>
      <c r="I920" s="150"/>
      <c r="L920" s="145"/>
      <c r="M920" s="151"/>
      <c r="T920" s="152"/>
      <c r="AT920" s="147" t="s">
        <v>185</v>
      </c>
      <c r="AU920" s="147" t="s">
        <v>88</v>
      </c>
      <c r="AV920" s="12" t="s">
        <v>88</v>
      </c>
      <c r="AW920" s="12" t="s">
        <v>33</v>
      </c>
      <c r="AX920" s="12" t="s">
        <v>78</v>
      </c>
      <c r="AY920" s="147" t="s">
        <v>176</v>
      </c>
    </row>
    <row r="921" spans="2:65" s="12" customFormat="1" ht="11.25">
      <c r="B921" s="145"/>
      <c r="D921" s="146" t="s">
        <v>185</v>
      </c>
      <c r="E921" s="147" t="s">
        <v>1</v>
      </c>
      <c r="F921" s="148" t="s">
        <v>1022</v>
      </c>
      <c r="H921" s="149">
        <v>0.36</v>
      </c>
      <c r="I921" s="150"/>
      <c r="L921" s="145"/>
      <c r="M921" s="151"/>
      <c r="T921" s="152"/>
      <c r="AT921" s="147" t="s">
        <v>185</v>
      </c>
      <c r="AU921" s="147" t="s">
        <v>88</v>
      </c>
      <c r="AV921" s="12" t="s">
        <v>88</v>
      </c>
      <c r="AW921" s="12" t="s">
        <v>33</v>
      </c>
      <c r="AX921" s="12" t="s">
        <v>78</v>
      </c>
      <c r="AY921" s="147" t="s">
        <v>176</v>
      </c>
    </row>
    <row r="922" spans="2:65" s="13" customFormat="1" ht="11.25">
      <c r="B922" s="153"/>
      <c r="D922" s="146" t="s">
        <v>185</v>
      </c>
      <c r="E922" s="154" t="s">
        <v>1</v>
      </c>
      <c r="F922" s="155" t="s">
        <v>187</v>
      </c>
      <c r="H922" s="156">
        <v>23.317499999999995</v>
      </c>
      <c r="I922" s="157"/>
      <c r="L922" s="153"/>
      <c r="M922" s="158"/>
      <c r="T922" s="159"/>
      <c r="AT922" s="154" t="s">
        <v>185</v>
      </c>
      <c r="AU922" s="154" t="s">
        <v>88</v>
      </c>
      <c r="AV922" s="13" t="s">
        <v>183</v>
      </c>
      <c r="AW922" s="13" t="s">
        <v>33</v>
      </c>
      <c r="AX922" s="13" t="s">
        <v>86</v>
      </c>
      <c r="AY922" s="154" t="s">
        <v>176</v>
      </c>
    </row>
    <row r="923" spans="2:65" s="1" customFormat="1" ht="24.2" customHeight="1">
      <c r="B923" s="32"/>
      <c r="C923" s="132" t="s">
        <v>1023</v>
      </c>
      <c r="D923" s="132" t="s">
        <v>178</v>
      </c>
      <c r="E923" s="133" t="s">
        <v>1024</v>
      </c>
      <c r="F923" s="134" t="s">
        <v>1025</v>
      </c>
      <c r="G923" s="135" t="s">
        <v>181</v>
      </c>
      <c r="H923" s="136">
        <v>104.09</v>
      </c>
      <c r="I923" s="137"/>
      <c r="J923" s="138">
        <f>ROUND(I923*H923,2)</f>
        <v>0</v>
      </c>
      <c r="K923" s="134" t="s">
        <v>182</v>
      </c>
      <c r="L923" s="32"/>
      <c r="M923" s="139" t="s">
        <v>1</v>
      </c>
      <c r="N923" s="140" t="s">
        <v>43</v>
      </c>
      <c r="P923" s="141">
        <f>O923*H923</f>
        <v>0</v>
      </c>
      <c r="Q923" s="141">
        <v>1.6199999999999999E-3</v>
      </c>
      <c r="R923" s="141">
        <f>Q923*H923</f>
        <v>0.16862579999999999</v>
      </c>
      <c r="S923" s="141">
        <v>0</v>
      </c>
      <c r="T923" s="142">
        <f>S923*H923</f>
        <v>0</v>
      </c>
      <c r="AR923" s="143" t="s">
        <v>183</v>
      </c>
      <c r="AT923" s="143" t="s">
        <v>178</v>
      </c>
      <c r="AU923" s="143" t="s">
        <v>88</v>
      </c>
      <c r="AY923" s="17" t="s">
        <v>176</v>
      </c>
      <c r="BE923" s="144">
        <f>IF(N923="základní",J923,0)</f>
        <v>0</v>
      </c>
      <c r="BF923" s="144">
        <f>IF(N923="snížená",J923,0)</f>
        <v>0</v>
      </c>
      <c r="BG923" s="144">
        <f>IF(N923="zákl. přenesená",J923,0)</f>
        <v>0</v>
      </c>
      <c r="BH923" s="144">
        <f>IF(N923="sníž. přenesená",J923,0)</f>
        <v>0</v>
      </c>
      <c r="BI923" s="144">
        <f>IF(N923="nulová",J923,0)</f>
        <v>0</v>
      </c>
      <c r="BJ923" s="17" t="s">
        <v>86</v>
      </c>
      <c r="BK923" s="144">
        <f>ROUND(I923*H923,2)</f>
        <v>0</v>
      </c>
      <c r="BL923" s="17" t="s">
        <v>183</v>
      </c>
      <c r="BM923" s="143" t="s">
        <v>1026</v>
      </c>
    </row>
    <row r="924" spans="2:65" s="14" customFormat="1" ht="11.25">
      <c r="B924" s="160"/>
      <c r="D924" s="146" t="s">
        <v>185</v>
      </c>
      <c r="E924" s="161" t="s">
        <v>1</v>
      </c>
      <c r="F924" s="162" t="s">
        <v>1007</v>
      </c>
      <c r="H924" s="161" t="s">
        <v>1</v>
      </c>
      <c r="I924" s="163"/>
      <c r="L924" s="160"/>
      <c r="M924" s="164"/>
      <c r="T924" s="165"/>
      <c r="AT924" s="161" t="s">
        <v>185</v>
      </c>
      <c r="AU924" s="161" t="s">
        <v>88</v>
      </c>
      <c r="AV924" s="14" t="s">
        <v>86</v>
      </c>
      <c r="AW924" s="14" t="s">
        <v>33</v>
      </c>
      <c r="AX924" s="14" t="s">
        <v>78</v>
      </c>
      <c r="AY924" s="161" t="s">
        <v>176</v>
      </c>
    </row>
    <row r="925" spans="2:65" s="14" customFormat="1" ht="11.25">
      <c r="B925" s="160"/>
      <c r="D925" s="146" t="s">
        <v>185</v>
      </c>
      <c r="E925" s="161" t="s">
        <v>1</v>
      </c>
      <c r="F925" s="162" t="s">
        <v>1008</v>
      </c>
      <c r="H925" s="161" t="s">
        <v>1</v>
      </c>
      <c r="I925" s="163"/>
      <c r="L925" s="160"/>
      <c r="M925" s="164"/>
      <c r="T925" s="165"/>
      <c r="AT925" s="161" t="s">
        <v>185</v>
      </c>
      <c r="AU925" s="161" t="s">
        <v>88</v>
      </c>
      <c r="AV925" s="14" t="s">
        <v>86</v>
      </c>
      <c r="AW925" s="14" t="s">
        <v>33</v>
      </c>
      <c r="AX925" s="14" t="s">
        <v>78</v>
      </c>
      <c r="AY925" s="161" t="s">
        <v>176</v>
      </c>
    </row>
    <row r="926" spans="2:65" s="12" customFormat="1" ht="11.25">
      <c r="B926" s="145"/>
      <c r="D926" s="146" t="s">
        <v>185</v>
      </c>
      <c r="E926" s="147" t="s">
        <v>1</v>
      </c>
      <c r="F926" s="148" t="s">
        <v>1027</v>
      </c>
      <c r="H926" s="149">
        <v>2.25</v>
      </c>
      <c r="I926" s="150"/>
      <c r="L926" s="145"/>
      <c r="M926" s="151"/>
      <c r="T926" s="152"/>
      <c r="AT926" s="147" t="s">
        <v>185</v>
      </c>
      <c r="AU926" s="147" t="s">
        <v>88</v>
      </c>
      <c r="AV926" s="12" t="s">
        <v>88</v>
      </c>
      <c r="AW926" s="12" t="s">
        <v>33</v>
      </c>
      <c r="AX926" s="12" t="s">
        <v>78</v>
      </c>
      <c r="AY926" s="147" t="s">
        <v>176</v>
      </c>
    </row>
    <row r="927" spans="2:65" s="12" customFormat="1" ht="11.25">
      <c r="B927" s="145"/>
      <c r="D927" s="146" t="s">
        <v>185</v>
      </c>
      <c r="E927" s="147" t="s">
        <v>1</v>
      </c>
      <c r="F927" s="148" t="s">
        <v>1028</v>
      </c>
      <c r="H927" s="149">
        <v>40.049999999999997</v>
      </c>
      <c r="I927" s="150"/>
      <c r="L927" s="145"/>
      <c r="M927" s="151"/>
      <c r="T927" s="152"/>
      <c r="AT927" s="147" t="s">
        <v>185</v>
      </c>
      <c r="AU927" s="147" t="s">
        <v>88</v>
      </c>
      <c r="AV927" s="12" t="s">
        <v>88</v>
      </c>
      <c r="AW927" s="12" t="s">
        <v>33</v>
      </c>
      <c r="AX927" s="12" t="s">
        <v>78</v>
      </c>
      <c r="AY927" s="147" t="s">
        <v>176</v>
      </c>
    </row>
    <row r="928" spans="2:65" s="12" customFormat="1" ht="11.25">
      <c r="B928" s="145"/>
      <c r="D928" s="146" t="s">
        <v>185</v>
      </c>
      <c r="E928" s="147" t="s">
        <v>1</v>
      </c>
      <c r="F928" s="148" t="s">
        <v>1029</v>
      </c>
      <c r="H928" s="149">
        <v>5.94</v>
      </c>
      <c r="I928" s="150"/>
      <c r="L928" s="145"/>
      <c r="M928" s="151"/>
      <c r="T928" s="152"/>
      <c r="AT928" s="147" t="s">
        <v>185</v>
      </c>
      <c r="AU928" s="147" t="s">
        <v>88</v>
      </c>
      <c r="AV928" s="12" t="s">
        <v>88</v>
      </c>
      <c r="AW928" s="12" t="s">
        <v>33</v>
      </c>
      <c r="AX928" s="12" t="s">
        <v>78</v>
      </c>
      <c r="AY928" s="147" t="s">
        <v>176</v>
      </c>
    </row>
    <row r="929" spans="2:65" s="12" customFormat="1" ht="11.25">
      <c r="B929" s="145"/>
      <c r="D929" s="146" t="s">
        <v>185</v>
      </c>
      <c r="E929" s="147" t="s">
        <v>1</v>
      </c>
      <c r="F929" s="148" t="s">
        <v>1030</v>
      </c>
      <c r="H929" s="149">
        <v>34.71</v>
      </c>
      <c r="I929" s="150"/>
      <c r="L929" s="145"/>
      <c r="M929" s="151"/>
      <c r="T929" s="152"/>
      <c r="AT929" s="147" t="s">
        <v>185</v>
      </c>
      <c r="AU929" s="147" t="s">
        <v>88</v>
      </c>
      <c r="AV929" s="12" t="s">
        <v>88</v>
      </c>
      <c r="AW929" s="12" t="s">
        <v>33</v>
      </c>
      <c r="AX929" s="12" t="s">
        <v>78</v>
      </c>
      <c r="AY929" s="147" t="s">
        <v>176</v>
      </c>
    </row>
    <row r="930" spans="2:65" s="12" customFormat="1" ht="11.25">
      <c r="B930" s="145"/>
      <c r="D930" s="146" t="s">
        <v>185</v>
      </c>
      <c r="E930" s="147" t="s">
        <v>1</v>
      </c>
      <c r="F930" s="148" t="s">
        <v>1031</v>
      </c>
      <c r="H930" s="149">
        <v>1.35</v>
      </c>
      <c r="I930" s="150"/>
      <c r="L930" s="145"/>
      <c r="M930" s="151"/>
      <c r="T930" s="152"/>
      <c r="AT930" s="147" t="s">
        <v>185</v>
      </c>
      <c r="AU930" s="147" t="s">
        <v>88</v>
      </c>
      <c r="AV930" s="12" t="s">
        <v>88</v>
      </c>
      <c r="AW930" s="12" t="s">
        <v>33</v>
      </c>
      <c r="AX930" s="12" t="s">
        <v>78</v>
      </c>
      <c r="AY930" s="147" t="s">
        <v>176</v>
      </c>
    </row>
    <row r="931" spans="2:65" s="12" customFormat="1" ht="11.25">
      <c r="B931" s="145"/>
      <c r="D931" s="146" t="s">
        <v>185</v>
      </c>
      <c r="E931" s="147" t="s">
        <v>1</v>
      </c>
      <c r="F931" s="148" t="s">
        <v>1032</v>
      </c>
      <c r="H931" s="149">
        <v>0.99</v>
      </c>
      <c r="I931" s="150"/>
      <c r="L931" s="145"/>
      <c r="M931" s="151"/>
      <c r="T931" s="152"/>
      <c r="AT931" s="147" t="s">
        <v>185</v>
      </c>
      <c r="AU931" s="147" t="s">
        <v>88</v>
      </c>
      <c r="AV931" s="12" t="s">
        <v>88</v>
      </c>
      <c r="AW931" s="12" t="s">
        <v>33</v>
      </c>
      <c r="AX931" s="12" t="s">
        <v>78</v>
      </c>
      <c r="AY931" s="147" t="s">
        <v>176</v>
      </c>
    </row>
    <row r="932" spans="2:65" s="14" customFormat="1" ht="11.25">
      <c r="B932" s="160"/>
      <c r="D932" s="146" t="s">
        <v>185</v>
      </c>
      <c r="E932" s="161" t="s">
        <v>1</v>
      </c>
      <c r="F932" s="162" t="s">
        <v>1015</v>
      </c>
      <c r="H932" s="161" t="s">
        <v>1</v>
      </c>
      <c r="I932" s="163"/>
      <c r="L932" s="160"/>
      <c r="M932" s="164"/>
      <c r="T932" s="165"/>
      <c r="AT932" s="161" t="s">
        <v>185</v>
      </c>
      <c r="AU932" s="161" t="s">
        <v>88</v>
      </c>
      <c r="AV932" s="14" t="s">
        <v>86</v>
      </c>
      <c r="AW932" s="14" t="s">
        <v>33</v>
      </c>
      <c r="AX932" s="14" t="s">
        <v>78</v>
      </c>
      <c r="AY932" s="161" t="s">
        <v>176</v>
      </c>
    </row>
    <row r="933" spans="2:65" s="12" customFormat="1" ht="11.25">
      <c r="B933" s="145"/>
      <c r="D933" s="146" t="s">
        <v>185</v>
      </c>
      <c r="E933" s="147" t="s">
        <v>1</v>
      </c>
      <c r="F933" s="148" t="s">
        <v>1033</v>
      </c>
      <c r="H933" s="149">
        <v>4.6399999999999997</v>
      </c>
      <c r="I933" s="150"/>
      <c r="L933" s="145"/>
      <c r="M933" s="151"/>
      <c r="T933" s="152"/>
      <c r="AT933" s="147" t="s">
        <v>185</v>
      </c>
      <c r="AU933" s="147" t="s">
        <v>88</v>
      </c>
      <c r="AV933" s="12" t="s">
        <v>88</v>
      </c>
      <c r="AW933" s="12" t="s">
        <v>33</v>
      </c>
      <c r="AX933" s="12" t="s">
        <v>78</v>
      </c>
      <c r="AY933" s="147" t="s">
        <v>176</v>
      </c>
    </row>
    <row r="934" spans="2:65" s="12" customFormat="1" ht="11.25">
      <c r="B934" s="145"/>
      <c r="D934" s="146" t="s">
        <v>185</v>
      </c>
      <c r="E934" s="147" t="s">
        <v>1</v>
      </c>
      <c r="F934" s="148" t="s">
        <v>1034</v>
      </c>
      <c r="H934" s="149">
        <v>1</v>
      </c>
      <c r="I934" s="150"/>
      <c r="L934" s="145"/>
      <c r="M934" s="151"/>
      <c r="T934" s="152"/>
      <c r="AT934" s="147" t="s">
        <v>185</v>
      </c>
      <c r="AU934" s="147" t="s">
        <v>88</v>
      </c>
      <c r="AV934" s="12" t="s">
        <v>88</v>
      </c>
      <c r="AW934" s="12" t="s">
        <v>33</v>
      </c>
      <c r="AX934" s="12" t="s">
        <v>78</v>
      </c>
      <c r="AY934" s="147" t="s">
        <v>176</v>
      </c>
    </row>
    <row r="935" spans="2:65" s="12" customFormat="1" ht="11.25">
      <c r="B935" s="145"/>
      <c r="D935" s="146" t="s">
        <v>185</v>
      </c>
      <c r="E935" s="147" t="s">
        <v>1</v>
      </c>
      <c r="F935" s="148" t="s">
        <v>1035</v>
      </c>
      <c r="H935" s="149">
        <v>0.5</v>
      </c>
      <c r="I935" s="150"/>
      <c r="L935" s="145"/>
      <c r="M935" s="151"/>
      <c r="T935" s="152"/>
      <c r="AT935" s="147" t="s">
        <v>185</v>
      </c>
      <c r="AU935" s="147" t="s">
        <v>88</v>
      </c>
      <c r="AV935" s="12" t="s">
        <v>88</v>
      </c>
      <c r="AW935" s="12" t="s">
        <v>33</v>
      </c>
      <c r="AX935" s="12" t="s">
        <v>78</v>
      </c>
      <c r="AY935" s="147" t="s">
        <v>176</v>
      </c>
    </row>
    <row r="936" spans="2:65" s="14" customFormat="1" ht="11.25">
      <c r="B936" s="160"/>
      <c r="D936" s="146" t="s">
        <v>185</v>
      </c>
      <c r="E936" s="161" t="s">
        <v>1</v>
      </c>
      <c r="F936" s="162" t="s">
        <v>1019</v>
      </c>
      <c r="H936" s="161" t="s">
        <v>1</v>
      </c>
      <c r="I936" s="163"/>
      <c r="L936" s="160"/>
      <c r="M936" s="164"/>
      <c r="T936" s="165"/>
      <c r="AT936" s="161" t="s">
        <v>185</v>
      </c>
      <c r="AU936" s="161" t="s">
        <v>88</v>
      </c>
      <c r="AV936" s="14" t="s">
        <v>86</v>
      </c>
      <c r="AW936" s="14" t="s">
        <v>33</v>
      </c>
      <c r="AX936" s="14" t="s">
        <v>78</v>
      </c>
      <c r="AY936" s="161" t="s">
        <v>176</v>
      </c>
    </row>
    <row r="937" spans="2:65" s="12" customFormat="1" ht="11.25">
      <c r="B937" s="145"/>
      <c r="D937" s="146" t="s">
        <v>185</v>
      </c>
      <c r="E937" s="147" t="s">
        <v>1</v>
      </c>
      <c r="F937" s="148" t="s">
        <v>1036</v>
      </c>
      <c r="H937" s="149">
        <v>10.199999999999999</v>
      </c>
      <c r="I937" s="150"/>
      <c r="L937" s="145"/>
      <c r="M937" s="151"/>
      <c r="T937" s="152"/>
      <c r="AT937" s="147" t="s">
        <v>185</v>
      </c>
      <c r="AU937" s="147" t="s">
        <v>88</v>
      </c>
      <c r="AV937" s="12" t="s">
        <v>88</v>
      </c>
      <c r="AW937" s="12" t="s">
        <v>33</v>
      </c>
      <c r="AX937" s="12" t="s">
        <v>78</v>
      </c>
      <c r="AY937" s="147" t="s">
        <v>176</v>
      </c>
    </row>
    <row r="938" spans="2:65" s="12" customFormat="1" ht="11.25">
      <c r="B938" s="145"/>
      <c r="D938" s="146" t="s">
        <v>185</v>
      </c>
      <c r="E938" s="147" t="s">
        <v>1</v>
      </c>
      <c r="F938" s="148" t="s">
        <v>1037</v>
      </c>
      <c r="H938" s="149">
        <v>1.7</v>
      </c>
      <c r="I938" s="150"/>
      <c r="L938" s="145"/>
      <c r="M938" s="151"/>
      <c r="T938" s="152"/>
      <c r="AT938" s="147" t="s">
        <v>185</v>
      </c>
      <c r="AU938" s="147" t="s">
        <v>88</v>
      </c>
      <c r="AV938" s="12" t="s">
        <v>88</v>
      </c>
      <c r="AW938" s="12" t="s">
        <v>33</v>
      </c>
      <c r="AX938" s="12" t="s">
        <v>78</v>
      </c>
      <c r="AY938" s="147" t="s">
        <v>176</v>
      </c>
    </row>
    <row r="939" spans="2:65" s="12" customFormat="1" ht="11.25">
      <c r="B939" s="145"/>
      <c r="D939" s="146" t="s">
        <v>185</v>
      </c>
      <c r="E939" s="147" t="s">
        <v>1</v>
      </c>
      <c r="F939" s="148" t="s">
        <v>1038</v>
      </c>
      <c r="H939" s="149">
        <v>0.76</v>
      </c>
      <c r="I939" s="150"/>
      <c r="L939" s="145"/>
      <c r="M939" s="151"/>
      <c r="T939" s="152"/>
      <c r="AT939" s="147" t="s">
        <v>185</v>
      </c>
      <c r="AU939" s="147" t="s">
        <v>88</v>
      </c>
      <c r="AV939" s="12" t="s">
        <v>88</v>
      </c>
      <c r="AW939" s="12" t="s">
        <v>33</v>
      </c>
      <c r="AX939" s="12" t="s">
        <v>78</v>
      </c>
      <c r="AY939" s="147" t="s">
        <v>176</v>
      </c>
    </row>
    <row r="940" spans="2:65" s="13" customFormat="1" ht="11.25">
      <c r="B940" s="153"/>
      <c r="D940" s="146" t="s">
        <v>185</v>
      </c>
      <c r="E940" s="154" t="s">
        <v>1</v>
      </c>
      <c r="F940" s="155" t="s">
        <v>187</v>
      </c>
      <c r="H940" s="156">
        <v>104.08999999999999</v>
      </c>
      <c r="I940" s="157"/>
      <c r="L940" s="153"/>
      <c r="M940" s="158"/>
      <c r="T940" s="159"/>
      <c r="AT940" s="154" t="s">
        <v>185</v>
      </c>
      <c r="AU940" s="154" t="s">
        <v>88</v>
      </c>
      <c r="AV940" s="13" t="s">
        <v>183</v>
      </c>
      <c r="AW940" s="13" t="s">
        <v>33</v>
      </c>
      <c r="AX940" s="13" t="s">
        <v>86</v>
      </c>
      <c r="AY940" s="154" t="s">
        <v>176</v>
      </c>
    </row>
    <row r="941" spans="2:65" s="1" customFormat="1" ht="24.2" customHeight="1">
      <c r="B941" s="32"/>
      <c r="C941" s="132" t="s">
        <v>1039</v>
      </c>
      <c r="D941" s="132" t="s">
        <v>178</v>
      </c>
      <c r="E941" s="133" t="s">
        <v>1040</v>
      </c>
      <c r="F941" s="134" t="s">
        <v>1041</v>
      </c>
      <c r="G941" s="135" t="s">
        <v>181</v>
      </c>
      <c r="H941" s="136">
        <v>104.09</v>
      </c>
      <c r="I941" s="137"/>
      <c r="J941" s="138">
        <f>ROUND(I941*H941,2)</f>
        <v>0</v>
      </c>
      <c r="K941" s="134" t="s">
        <v>182</v>
      </c>
      <c r="L941" s="32"/>
      <c r="M941" s="139" t="s">
        <v>1</v>
      </c>
      <c r="N941" s="140" t="s">
        <v>43</v>
      </c>
      <c r="P941" s="141">
        <f>O941*H941</f>
        <v>0</v>
      </c>
      <c r="Q941" s="141">
        <v>0</v>
      </c>
      <c r="R941" s="141">
        <f>Q941*H941</f>
        <v>0</v>
      </c>
      <c r="S941" s="141">
        <v>0</v>
      </c>
      <c r="T941" s="142">
        <f>S941*H941</f>
        <v>0</v>
      </c>
      <c r="AR941" s="143" t="s">
        <v>183</v>
      </c>
      <c r="AT941" s="143" t="s">
        <v>178</v>
      </c>
      <c r="AU941" s="143" t="s">
        <v>88</v>
      </c>
      <c r="AY941" s="17" t="s">
        <v>176</v>
      </c>
      <c r="BE941" s="144">
        <f>IF(N941="základní",J941,0)</f>
        <v>0</v>
      </c>
      <c r="BF941" s="144">
        <f>IF(N941="snížená",J941,0)</f>
        <v>0</v>
      </c>
      <c r="BG941" s="144">
        <f>IF(N941="zákl. přenesená",J941,0)</f>
        <v>0</v>
      </c>
      <c r="BH941" s="144">
        <f>IF(N941="sníž. přenesená",J941,0)</f>
        <v>0</v>
      </c>
      <c r="BI941" s="144">
        <f>IF(N941="nulová",J941,0)</f>
        <v>0</v>
      </c>
      <c r="BJ941" s="17" t="s">
        <v>86</v>
      </c>
      <c r="BK941" s="144">
        <f>ROUND(I941*H941,2)</f>
        <v>0</v>
      </c>
      <c r="BL941" s="17" t="s">
        <v>183</v>
      </c>
      <c r="BM941" s="143" t="s">
        <v>1042</v>
      </c>
    </row>
    <row r="942" spans="2:65" s="1" customFormat="1" ht="24.2" customHeight="1">
      <c r="B942" s="32"/>
      <c r="C942" s="132" t="s">
        <v>1043</v>
      </c>
      <c r="D942" s="132" t="s">
        <v>178</v>
      </c>
      <c r="E942" s="133" t="s">
        <v>1044</v>
      </c>
      <c r="F942" s="134" t="s">
        <v>1045</v>
      </c>
      <c r="G942" s="135" t="s">
        <v>307</v>
      </c>
      <c r="H942" s="136">
        <v>4.1971499999999997</v>
      </c>
      <c r="I942" s="137"/>
      <c r="J942" s="138">
        <f>ROUND(I942*H942,2)</f>
        <v>0</v>
      </c>
      <c r="K942" s="134" t="s">
        <v>182</v>
      </c>
      <c r="L942" s="32"/>
      <c r="M942" s="139" t="s">
        <v>1</v>
      </c>
      <c r="N942" s="140" t="s">
        <v>43</v>
      </c>
      <c r="P942" s="141">
        <f>O942*H942</f>
        <v>0</v>
      </c>
      <c r="Q942" s="141">
        <v>1.10907</v>
      </c>
      <c r="R942" s="141">
        <f>Q942*H942</f>
        <v>4.6549331504999998</v>
      </c>
      <c r="S942" s="141">
        <v>0</v>
      </c>
      <c r="T942" s="142">
        <f>S942*H942</f>
        <v>0</v>
      </c>
      <c r="AR942" s="143" t="s">
        <v>183</v>
      </c>
      <c r="AT942" s="143" t="s">
        <v>178</v>
      </c>
      <c r="AU942" s="143" t="s">
        <v>88</v>
      </c>
      <c r="AY942" s="17" t="s">
        <v>176</v>
      </c>
      <c r="BE942" s="144">
        <f>IF(N942="základní",J942,0)</f>
        <v>0</v>
      </c>
      <c r="BF942" s="144">
        <f>IF(N942="snížená",J942,0)</f>
        <v>0</v>
      </c>
      <c r="BG942" s="144">
        <f>IF(N942="zákl. přenesená",J942,0)</f>
        <v>0</v>
      </c>
      <c r="BH942" s="144">
        <f>IF(N942="sníž. přenesená",J942,0)</f>
        <v>0</v>
      </c>
      <c r="BI942" s="144">
        <f>IF(N942="nulová",J942,0)</f>
        <v>0</v>
      </c>
      <c r="BJ942" s="17" t="s">
        <v>86</v>
      </c>
      <c r="BK942" s="144">
        <f>ROUND(I942*H942,2)</f>
        <v>0</v>
      </c>
      <c r="BL942" s="17" t="s">
        <v>183</v>
      </c>
      <c r="BM942" s="143" t="s">
        <v>1046</v>
      </c>
    </row>
    <row r="943" spans="2:65" s="12" customFormat="1" ht="11.25">
      <c r="B943" s="145"/>
      <c r="D943" s="146" t="s">
        <v>185</v>
      </c>
      <c r="E943" s="147" t="s">
        <v>1</v>
      </c>
      <c r="F943" s="148" t="s">
        <v>1047</v>
      </c>
      <c r="H943" s="149">
        <v>4.1971499999999997</v>
      </c>
      <c r="I943" s="150"/>
      <c r="L943" s="145"/>
      <c r="M943" s="151"/>
      <c r="T943" s="152"/>
      <c r="AT943" s="147" t="s">
        <v>185</v>
      </c>
      <c r="AU943" s="147" t="s">
        <v>88</v>
      </c>
      <c r="AV943" s="12" t="s">
        <v>88</v>
      </c>
      <c r="AW943" s="12" t="s">
        <v>33</v>
      </c>
      <c r="AX943" s="12" t="s">
        <v>86</v>
      </c>
      <c r="AY943" s="147" t="s">
        <v>176</v>
      </c>
    </row>
    <row r="944" spans="2:65" s="11" customFormat="1" ht="22.9" customHeight="1">
      <c r="B944" s="120"/>
      <c r="D944" s="121" t="s">
        <v>77</v>
      </c>
      <c r="E944" s="130" t="s">
        <v>183</v>
      </c>
      <c r="F944" s="130" t="s">
        <v>1048</v>
      </c>
      <c r="I944" s="123"/>
      <c r="J944" s="131">
        <f>BK944</f>
        <v>0</v>
      </c>
      <c r="L944" s="120"/>
      <c r="M944" s="125"/>
      <c r="P944" s="126">
        <f>SUM(P945:P1022)</f>
        <v>0</v>
      </c>
      <c r="R944" s="126">
        <f>SUM(R945:R1022)</f>
        <v>10116.016922037499</v>
      </c>
      <c r="T944" s="127">
        <f>SUM(T945:T1022)</f>
        <v>0</v>
      </c>
      <c r="AR944" s="121" t="s">
        <v>86</v>
      </c>
      <c r="AT944" s="128" t="s">
        <v>77</v>
      </c>
      <c r="AU944" s="128" t="s">
        <v>86</v>
      </c>
      <c r="AY944" s="121" t="s">
        <v>176</v>
      </c>
      <c r="BK944" s="129">
        <f>SUM(BK945:BK1022)</f>
        <v>0</v>
      </c>
    </row>
    <row r="945" spans="2:65" s="1" customFormat="1" ht="16.5" customHeight="1">
      <c r="B945" s="32"/>
      <c r="C945" s="132" t="s">
        <v>1049</v>
      </c>
      <c r="D945" s="132" t="s">
        <v>178</v>
      </c>
      <c r="E945" s="133" t="s">
        <v>1050</v>
      </c>
      <c r="F945" s="134" t="s">
        <v>1051</v>
      </c>
      <c r="G945" s="135" t="s">
        <v>200</v>
      </c>
      <c r="H945" s="136">
        <v>3330.35</v>
      </c>
      <c r="I945" s="137"/>
      <c r="J945" s="138">
        <f>ROUND(I945*H945,2)</f>
        <v>0</v>
      </c>
      <c r="K945" s="134" t="s">
        <v>207</v>
      </c>
      <c r="L945" s="32"/>
      <c r="M945" s="139" t="s">
        <v>1</v>
      </c>
      <c r="N945" s="140" t="s">
        <v>43</v>
      </c>
      <c r="P945" s="141">
        <f>O945*H945</f>
        <v>0</v>
      </c>
      <c r="Q945" s="141">
        <v>2.5020099999999998</v>
      </c>
      <c r="R945" s="141">
        <f>Q945*H945</f>
        <v>8332.5690034999989</v>
      </c>
      <c r="S945" s="141">
        <v>0</v>
      </c>
      <c r="T945" s="142">
        <f>S945*H945</f>
        <v>0</v>
      </c>
      <c r="AR945" s="143" t="s">
        <v>183</v>
      </c>
      <c r="AT945" s="143" t="s">
        <v>178</v>
      </c>
      <c r="AU945" s="143" t="s">
        <v>88</v>
      </c>
      <c r="AY945" s="17" t="s">
        <v>176</v>
      </c>
      <c r="BE945" s="144">
        <f>IF(N945="základní",J945,0)</f>
        <v>0</v>
      </c>
      <c r="BF945" s="144">
        <f>IF(N945="snížená",J945,0)</f>
        <v>0</v>
      </c>
      <c r="BG945" s="144">
        <f>IF(N945="zákl. přenesená",J945,0)</f>
        <v>0</v>
      </c>
      <c r="BH945" s="144">
        <f>IF(N945="sníž. přenesená",J945,0)</f>
        <v>0</v>
      </c>
      <c r="BI945" s="144">
        <f>IF(N945="nulová",J945,0)</f>
        <v>0</v>
      </c>
      <c r="BJ945" s="17" t="s">
        <v>86</v>
      </c>
      <c r="BK945" s="144">
        <f>ROUND(I945*H945,2)</f>
        <v>0</v>
      </c>
      <c r="BL945" s="17" t="s">
        <v>183</v>
      </c>
      <c r="BM945" s="143" t="s">
        <v>1052</v>
      </c>
    </row>
    <row r="946" spans="2:65" s="14" customFormat="1" ht="11.25">
      <c r="B946" s="160"/>
      <c r="D946" s="146" t="s">
        <v>185</v>
      </c>
      <c r="E946" s="161" t="s">
        <v>1</v>
      </c>
      <c r="F946" s="162" t="s">
        <v>1053</v>
      </c>
      <c r="H946" s="161" t="s">
        <v>1</v>
      </c>
      <c r="I946" s="163"/>
      <c r="L946" s="160"/>
      <c r="M946" s="164"/>
      <c r="T946" s="165"/>
      <c r="AT946" s="161" t="s">
        <v>185</v>
      </c>
      <c r="AU946" s="161" t="s">
        <v>88</v>
      </c>
      <c r="AV946" s="14" t="s">
        <v>86</v>
      </c>
      <c r="AW946" s="14" t="s">
        <v>33</v>
      </c>
      <c r="AX946" s="14" t="s">
        <v>78</v>
      </c>
      <c r="AY946" s="161" t="s">
        <v>176</v>
      </c>
    </row>
    <row r="947" spans="2:65" s="12" customFormat="1" ht="11.25">
      <c r="B947" s="145"/>
      <c r="D947" s="146" t="s">
        <v>185</v>
      </c>
      <c r="E947" s="147" t="s">
        <v>1</v>
      </c>
      <c r="F947" s="148" t="s">
        <v>535</v>
      </c>
      <c r="H947" s="149">
        <v>2.552</v>
      </c>
      <c r="I947" s="150"/>
      <c r="L947" s="145"/>
      <c r="M947" s="151"/>
      <c r="T947" s="152"/>
      <c r="AT947" s="147" t="s">
        <v>185</v>
      </c>
      <c r="AU947" s="147" t="s">
        <v>88</v>
      </c>
      <c r="AV947" s="12" t="s">
        <v>88</v>
      </c>
      <c r="AW947" s="12" t="s">
        <v>33</v>
      </c>
      <c r="AX947" s="12" t="s">
        <v>78</v>
      </c>
      <c r="AY947" s="147" t="s">
        <v>176</v>
      </c>
    </row>
    <row r="948" spans="2:65" s="12" customFormat="1" ht="11.25">
      <c r="B948" s="145"/>
      <c r="D948" s="146" t="s">
        <v>185</v>
      </c>
      <c r="E948" s="147" t="s">
        <v>1</v>
      </c>
      <c r="F948" s="148" t="s">
        <v>536</v>
      </c>
      <c r="H948" s="149">
        <v>623.327</v>
      </c>
      <c r="I948" s="150"/>
      <c r="L948" s="145"/>
      <c r="M948" s="151"/>
      <c r="T948" s="152"/>
      <c r="AT948" s="147" t="s">
        <v>185</v>
      </c>
      <c r="AU948" s="147" t="s">
        <v>88</v>
      </c>
      <c r="AV948" s="12" t="s">
        <v>88</v>
      </c>
      <c r="AW948" s="12" t="s">
        <v>33</v>
      </c>
      <c r="AX948" s="12" t="s">
        <v>78</v>
      </c>
      <c r="AY948" s="147" t="s">
        <v>176</v>
      </c>
    </row>
    <row r="949" spans="2:65" s="14" customFormat="1" ht="11.25">
      <c r="B949" s="160"/>
      <c r="D949" s="146" t="s">
        <v>185</v>
      </c>
      <c r="E949" s="161" t="s">
        <v>1</v>
      </c>
      <c r="F949" s="162" t="s">
        <v>734</v>
      </c>
      <c r="H949" s="161" t="s">
        <v>1</v>
      </c>
      <c r="I949" s="163"/>
      <c r="L949" s="160"/>
      <c r="M949" s="164"/>
      <c r="T949" s="165"/>
      <c r="AT949" s="161" t="s">
        <v>185</v>
      </c>
      <c r="AU949" s="161" t="s">
        <v>88</v>
      </c>
      <c r="AV949" s="14" t="s">
        <v>86</v>
      </c>
      <c r="AW949" s="14" t="s">
        <v>33</v>
      </c>
      <c r="AX949" s="14" t="s">
        <v>78</v>
      </c>
      <c r="AY949" s="161" t="s">
        <v>176</v>
      </c>
    </row>
    <row r="950" spans="2:65" s="12" customFormat="1" ht="11.25">
      <c r="B950" s="145"/>
      <c r="D950" s="146" t="s">
        <v>185</v>
      </c>
      <c r="E950" s="147" t="s">
        <v>1</v>
      </c>
      <c r="F950" s="148" t="s">
        <v>1054</v>
      </c>
      <c r="H950" s="149">
        <v>591.41700000000003</v>
      </c>
      <c r="I950" s="150"/>
      <c r="L950" s="145"/>
      <c r="M950" s="151"/>
      <c r="T950" s="152"/>
      <c r="AT950" s="147" t="s">
        <v>185</v>
      </c>
      <c r="AU950" s="147" t="s">
        <v>88</v>
      </c>
      <c r="AV950" s="12" t="s">
        <v>88</v>
      </c>
      <c r="AW950" s="12" t="s">
        <v>33</v>
      </c>
      <c r="AX950" s="12" t="s">
        <v>78</v>
      </c>
      <c r="AY950" s="147" t="s">
        <v>176</v>
      </c>
    </row>
    <row r="951" spans="2:65" s="14" customFormat="1" ht="11.25">
      <c r="B951" s="160"/>
      <c r="D951" s="146" t="s">
        <v>185</v>
      </c>
      <c r="E951" s="161" t="s">
        <v>1</v>
      </c>
      <c r="F951" s="162" t="s">
        <v>736</v>
      </c>
      <c r="H951" s="161" t="s">
        <v>1</v>
      </c>
      <c r="I951" s="163"/>
      <c r="L951" s="160"/>
      <c r="M951" s="164"/>
      <c r="T951" s="165"/>
      <c r="AT951" s="161" t="s">
        <v>185</v>
      </c>
      <c r="AU951" s="161" t="s">
        <v>88</v>
      </c>
      <c r="AV951" s="14" t="s">
        <v>86</v>
      </c>
      <c r="AW951" s="14" t="s">
        <v>33</v>
      </c>
      <c r="AX951" s="14" t="s">
        <v>78</v>
      </c>
      <c r="AY951" s="161" t="s">
        <v>176</v>
      </c>
    </row>
    <row r="952" spans="2:65" s="12" customFormat="1" ht="11.25">
      <c r="B952" s="145"/>
      <c r="D952" s="146" t="s">
        <v>185</v>
      </c>
      <c r="E952" s="147" t="s">
        <v>1</v>
      </c>
      <c r="F952" s="148" t="s">
        <v>1055</v>
      </c>
      <c r="H952" s="149">
        <v>591.82899999999995</v>
      </c>
      <c r="I952" s="150"/>
      <c r="L952" s="145"/>
      <c r="M952" s="151"/>
      <c r="T952" s="152"/>
      <c r="AT952" s="147" t="s">
        <v>185</v>
      </c>
      <c r="AU952" s="147" t="s">
        <v>88</v>
      </c>
      <c r="AV952" s="12" t="s">
        <v>88</v>
      </c>
      <c r="AW952" s="12" t="s">
        <v>33</v>
      </c>
      <c r="AX952" s="12" t="s">
        <v>78</v>
      </c>
      <c r="AY952" s="147" t="s">
        <v>176</v>
      </c>
    </row>
    <row r="953" spans="2:65" s="14" customFormat="1" ht="11.25">
      <c r="B953" s="160"/>
      <c r="D953" s="146" t="s">
        <v>185</v>
      </c>
      <c r="E953" s="161" t="s">
        <v>1</v>
      </c>
      <c r="F953" s="162" t="s">
        <v>738</v>
      </c>
      <c r="H953" s="161" t="s">
        <v>1</v>
      </c>
      <c r="I953" s="163"/>
      <c r="L953" s="160"/>
      <c r="M953" s="164"/>
      <c r="T953" s="165"/>
      <c r="AT953" s="161" t="s">
        <v>185</v>
      </c>
      <c r="AU953" s="161" t="s">
        <v>88</v>
      </c>
      <c r="AV953" s="14" t="s">
        <v>86</v>
      </c>
      <c r="AW953" s="14" t="s">
        <v>33</v>
      </c>
      <c r="AX953" s="14" t="s">
        <v>78</v>
      </c>
      <c r="AY953" s="161" t="s">
        <v>176</v>
      </c>
    </row>
    <row r="954" spans="2:65" s="12" customFormat="1" ht="11.25">
      <c r="B954" s="145"/>
      <c r="D954" s="146" t="s">
        <v>185</v>
      </c>
      <c r="E954" s="147" t="s">
        <v>1</v>
      </c>
      <c r="F954" s="148" t="s">
        <v>1056</v>
      </c>
      <c r="H954" s="149">
        <v>591.67600000000004</v>
      </c>
      <c r="I954" s="150"/>
      <c r="L954" s="145"/>
      <c r="M954" s="151"/>
      <c r="T954" s="152"/>
      <c r="AT954" s="147" t="s">
        <v>185</v>
      </c>
      <c r="AU954" s="147" t="s">
        <v>88</v>
      </c>
      <c r="AV954" s="12" t="s">
        <v>88</v>
      </c>
      <c r="AW954" s="12" t="s">
        <v>33</v>
      </c>
      <c r="AX954" s="12" t="s">
        <v>78</v>
      </c>
      <c r="AY954" s="147" t="s">
        <v>176</v>
      </c>
    </row>
    <row r="955" spans="2:65" s="14" customFormat="1" ht="11.25">
      <c r="B955" s="160"/>
      <c r="D955" s="146" t="s">
        <v>185</v>
      </c>
      <c r="E955" s="161" t="s">
        <v>1</v>
      </c>
      <c r="F955" s="162" t="s">
        <v>740</v>
      </c>
      <c r="H955" s="161" t="s">
        <v>1</v>
      </c>
      <c r="I955" s="163"/>
      <c r="L955" s="160"/>
      <c r="M955" s="164"/>
      <c r="T955" s="165"/>
      <c r="AT955" s="161" t="s">
        <v>185</v>
      </c>
      <c r="AU955" s="161" t="s">
        <v>88</v>
      </c>
      <c r="AV955" s="14" t="s">
        <v>86</v>
      </c>
      <c r="AW955" s="14" t="s">
        <v>33</v>
      </c>
      <c r="AX955" s="14" t="s">
        <v>78</v>
      </c>
      <c r="AY955" s="161" t="s">
        <v>176</v>
      </c>
    </row>
    <row r="956" spans="2:65" s="12" customFormat="1" ht="11.25">
      <c r="B956" s="145"/>
      <c r="D956" s="146" t="s">
        <v>185</v>
      </c>
      <c r="E956" s="147" t="s">
        <v>1</v>
      </c>
      <c r="F956" s="148" t="s">
        <v>1057</v>
      </c>
      <c r="H956" s="149">
        <v>577.02599999999995</v>
      </c>
      <c r="I956" s="150"/>
      <c r="L956" s="145"/>
      <c r="M956" s="151"/>
      <c r="T956" s="152"/>
      <c r="AT956" s="147" t="s">
        <v>185</v>
      </c>
      <c r="AU956" s="147" t="s">
        <v>88</v>
      </c>
      <c r="AV956" s="12" t="s">
        <v>88</v>
      </c>
      <c r="AW956" s="12" t="s">
        <v>33</v>
      </c>
      <c r="AX956" s="12" t="s">
        <v>78</v>
      </c>
      <c r="AY956" s="147" t="s">
        <v>176</v>
      </c>
    </row>
    <row r="957" spans="2:65" s="14" customFormat="1" ht="11.25">
      <c r="B957" s="160"/>
      <c r="D957" s="146" t="s">
        <v>185</v>
      </c>
      <c r="E957" s="161" t="s">
        <v>1</v>
      </c>
      <c r="F957" s="162" t="s">
        <v>742</v>
      </c>
      <c r="H957" s="161" t="s">
        <v>1</v>
      </c>
      <c r="I957" s="163"/>
      <c r="L957" s="160"/>
      <c r="M957" s="164"/>
      <c r="T957" s="165"/>
      <c r="AT957" s="161" t="s">
        <v>185</v>
      </c>
      <c r="AU957" s="161" t="s">
        <v>88</v>
      </c>
      <c r="AV957" s="14" t="s">
        <v>86</v>
      </c>
      <c r="AW957" s="14" t="s">
        <v>33</v>
      </c>
      <c r="AX957" s="14" t="s">
        <v>78</v>
      </c>
      <c r="AY957" s="161" t="s">
        <v>176</v>
      </c>
    </row>
    <row r="958" spans="2:65" s="12" customFormat="1" ht="11.25">
      <c r="B958" s="145"/>
      <c r="D958" s="146" t="s">
        <v>185</v>
      </c>
      <c r="E958" s="147" t="s">
        <v>1</v>
      </c>
      <c r="F958" s="148" t="s">
        <v>1058</v>
      </c>
      <c r="H958" s="149">
        <v>352.52300000000002</v>
      </c>
      <c r="I958" s="150"/>
      <c r="L958" s="145"/>
      <c r="M958" s="151"/>
      <c r="T958" s="152"/>
      <c r="AT958" s="147" t="s">
        <v>185</v>
      </c>
      <c r="AU958" s="147" t="s">
        <v>88</v>
      </c>
      <c r="AV958" s="12" t="s">
        <v>88</v>
      </c>
      <c r="AW958" s="12" t="s">
        <v>33</v>
      </c>
      <c r="AX958" s="12" t="s">
        <v>78</v>
      </c>
      <c r="AY958" s="147" t="s">
        <v>176</v>
      </c>
    </row>
    <row r="959" spans="2:65" s="13" customFormat="1" ht="11.25">
      <c r="B959" s="153"/>
      <c r="D959" s="146" t="s">
        <v>185</v>
      </c>
      <c r="E959" s="154" t="s">
        <v>1</v>
      </c>
      <c r="F959" s="155" t="s">
        <v>187</v>
      </c>
      <c r="H959" s="156">
        <v>3330.35</v>
      </c>
      <c r="I959" s="157"/>
      <c r="L959" s="153"/>
      <c r="M959" s="158"/>
      <c r="T959" s="159"/>
      <c r="AT959" s="154" t="s">
        <v>185</v>
      </c>
      <c r="AU959" s="154" t="s">
        <v>88</v>
      </c>
      <c r="AV959" s="13" t="s">
        <v>183</v>
      </c>
      <c r="AW959" s="13" t="s">
        <v>33</v>
      </c>
      <c r="AX959" s="13" t="s">
        <v>86</v>
      </c>
      <c r="AY959" s="154" t="s">
        <v>176</v>
      </c>
    </row>
    <row r="960" spans="2:65" s="1" customFormat="1" ht="24.2" customHeight="1">
      <c r="B960" s="32"/>
      <c r="C960" s="132" t="s">
        <v>1059</v>
      </c>
      <c r="D960" s="132" t="s">
        <v>178</v>
      </c>
      <c r="E960" s="133" t="s">
        <v>1060</v>
      </c>
      <c r="F960" s="134" t="s">
        <v>1061</v>
      </c>
      <c r="G960" s="135" t="s">
        <v>181</v>
      </c>
      <c r="H960" s="136">
        <v>14698.75</v>
      </c>
      <c r="I960" s="137"/>
      <c r="J960" s="138">
        <f>ROUND(I960*H960,2)</f>
        <v>0</v>
      </c>
      <c r="K960" s="134" t="s">
        <v>207</v>
      </c>
      <c r="L960" s="32"/>
      <c r="M960" s="139" t="s">
        <v>1</v>
      </c>
      <c r="N960" s="140" t="s">
        <v>43</v>
      </c>
      <c r="P960" s="141">
        <f>O960*H960</f>
        <v>0</v>
      </c>
      <c r="Q960" s="141">
        <v>5.5199999999999997E-3</v>
      </c>
      <c r="R960" s="141">
        <f>Q960*H960</f>
        <v>81.13709999999999</v>
      </c>
      <c r="S960" s="141">
        <v>0</v>
      </c>
      <c r="T960" s="142">
        <f>S960*H960</f>
        <v>0</v>
      </c>
      <c r="AR960" s="143" t="s">
        <v>183</v>
      </c>
      <c r="AT960" s="143" t="s">
        <v>178</v>
      </c>
      <c r="AU960" s="143" t="s">
        <v>88</v>
      </c>
      <c r="AY960" s="17" t="s">
        <v>176</v>
      </c>
      <c r="BE960" s="144">
        <f>IF(N960="základní",J960,0)</f>
        <v>0</v>
      </c>
      <c r="BF960" s="144">
        <f>IF(N960="snížená",J960,0)</f>
        <v>0</v>
      </c>
      <c r="BG960" s="144">
        <f>IF(N960="zákl. přenesená",J960,0)</f>
        <v>0</v>
      </c>
      <c r="BH960" s="144">
        <f>IF(N960="sníž. přenesená",J960,0)</f>
        <v>0</v>
      </c>
      <c r="BI960" s="144">
        <f>IF(N960="nulová",J960,0)</f>
        <v>0</v>
      </c>
      <c r="BJ960" s="17" t="s">
        <v>86</v>
      </c>
      <c r="BK960" s="144">
        <f>ROUND(I960*H960,2)</f>
        <v>0</v>
      </c>
      <c r="BL960" s="17" t="s">
        <v>183</v>
      </c>
      <c r="BM960" s="143" t="s">
        <v>1062</v>
      </c>
    </row>
    <row r="961" spans="2:65" s="12" customFormat="1" ht="11.25">
      <c r="B961" s="145"/>
      <c r="D961" s="146" t="s">
        <v>185</v>
      </c>
      <c r="E961" s="147" t="s">
        <v>1</v>
      </c>
      <c r="F961" s="148" t="s">
        <v>1063</v>
      </c>
      <c r="H961" s="149">
        <v>11771</v>
      </c>
      <c r="I961" s="150"/>
      <c r="L961" s="145"/>
      <c r="M961" s="151"/>
      <c r="T961" s="152"/>
      <c r="AT961" s="147" t="s">
        <v>185</v>
      </c>
      <c r="AU961" s="147" t="s">
        <v>88</v>
      </c>
      <c r="AV961" s="12" t="s">
        <v>88</v>
      </c>
      <c r="AW961" s="12" t="s">
        <v>33</v>
      </c>
      <c r="AX961" s="12" t="s">
        <v>78</v>
      </c>
      <c r="AY961" s="147" t="s">
        <v>176</v>
      </c>
    </row>
    <row r="962" spans="2:65" s="15" customFormat="1" ht="11.25">
      <c r="B962" s="166"/>
      <c r="D962" s="146" t="s">
        <v>185</v>
      </c>
      <c r="E962" s="167" t="s">
        <v>1</v>
      </c>
      <c r="F962" s="168" t="s">
        <v>228</v>
      </c>
      <c r="H962" s="169">
        <v>11771</v>
      </c>
      <c r="I962" s="170"/>
      <c r="L962" s="166"/>
      <c r="M962" s="171"/>
      <c r="T962" s="172"/>
      <c r="AT962" s="167" t="s">
        <v>185</v>
      </c>
      <c r="AU962" s="167" t="s">
        <v>88</v>
      </c>
      <c r="AV962" s="15" t="s">
        <v>193</v>
      </c>
      <c r="AW962" s="15" t="s">
        <v>33</v>
      </c>
      <c r="AX962" s="15" t="s">
        <v>78</v>
      </c>
      <c r="AY962" s="167" t="s">
        <v>176</v>
      </c>
    </row>
    <row r="963" spans="2:65" s="12" customFormat="1" ht="11.25">
      <c r="B963" s="145"/>
      <c r="D963" s="146" t="s">
        <v>185</v>
      </c>
      <c r="E963" s="147" t="s">
        <v>1</v>
      </c>
      <c r="F963" s="148" t="s">
        <v>1064</v>
      </c>
      <c r="H963" s="149">
        <v>2927.75</v>
      </c>
      <c r="I963" s="150"/>
      <c r="L963" s="145"/>
      <c r="M963" s="151"/>
      <c r="T963" s="152"/>
      <c r="AT963" s="147" t="s">
        <v>185</v>
      </c>
      <c r="AU963" s="147" t="s">
        <v>88</v>
      </c>
      <c r="AV963" s="12" t="s">
        <v>88</v>
      </c>
      <c r="AW963" s="12" t="s">
        <v>33</v>
      </c>
      <c r="AX963" s="12" t="s">
        <v>78</v>
      </c>
      <c r="AY963" s="147" t="s">
        <v>176</v>
      </c>
    </row>
    <row r="964" spans="2:65" s="13" customFormat="1" ht="11.25">
      <c r="B964" s="153"/>
      <c r="D964" s="146" t="s">
        <v>185</v>
      </c>
      <c r="E964" s="154" t="s">
        <v>1</v>
      </c>
      <c r="F964" s="155" t="s">
        <v>187</v>
      </c>
      <c r="H964" s="156">
        <v>14698.75</v>
      </c>
      <c r="I964" s="157"/>
      <c r="L964" s="153"/>
      <c r="M964" s="158"/>
      <c r="T964" s="159"/>
      <c r="AT964" s="154" t="s">
        <v>185</v>
      </c>
      <c r="AU964" s="154" t="s">
        <v>88</v>
      </c>
      <c r="AV964" s="13" t="s">
        <v>183</v>
      </c>
      <c r="AW964" s="13" t="s">
        <v>33</v>
      </c>
      <c r="AX964" s="13" t="s">
        <v>86</v>
      </c>
      <c r="AY964" s="154" t="s">
        <v>176</v>
      </c>
    </row>
    <row r="965" spans="2:65" s="1" customFormat="1" ht="24.2" customHeight="1">
      <c r="B965" s="32"/>
      <c r="C965" s="132" t="s">
        <v>1065</v>
      </c>
      <c r="D965" s="132" t="s">
        <v>178</v>
      </c>
      <c r="E965" s="133" t="s">
        <v>1066</v>
      </c>
      <c r="F965" s="134" t="s">
        <v>1067</v>
      </c>
      <c r="G965" s="135" t="s">
        <v>181</v>
      </c>
      <c r="H965" s="136">
        <v>14698.75</v>
      </c>
      <c r="I965" s="137"/>
      <c r="J965" s="138">
        <f>ROUND(I965*H965,2)</f>
        <v>0</v>
      </c>
      <c r="K965" s="134" t="s">
        <v>207</v>
      </c>
      <c r="L965" s="32"/>
      <c r="M965" s="139" t="s">
        <v>1</v>
      </c>
      <c r="N965" s="140" t="s">
        <v>43</v>
      </c>
      <c r="P965" s="141">
        <f>O965*H965</f>
        <v>0</v>
      </c>
      <c r="Q965" s="141">
        <v>0</v>
      </c>
      <c r="R965" s="141">
        <f>Q965*H965</f>
        <v>0</v>
      </c>
      <c r="S965" s="141">
        <v>0</v>
      </c>
      <c r="T965" s="142">
        <f>S965*H965</f>
        <v>0</v>
      </c>
      <c r="AR965" s="143" t="s">
        <v>183</v>
      </c>
      <c r="AT965" s="143" t="s">
        <v>178</v>
      </c>
      <c r="AU965" s="143" t="s">
        <v>88</v>
      </c>
      <c r="AY965" s="17" t="s">
        <v>176</v>
      </c>
      <c r="BE965" s="144">
        <f>IF(N965="základní",J965,0)</f>
        <v>0</v>
      </c>
      <c r="BF965" s="144">
        <f>IF(N965="snížená",J965,0)</f>
        <v>0</v>
      </c>
      <c r="BG965" s="144">
        <f>IF(N965="zákl. přenesená",J965,0)</f>
        <v>0</v>
      </c>
      <c r="BH965" s="144">
        <f>IF(N965="sníž. přenesená",J965,0)</f>
        <v>0</v>
      </c>
      <c r="BI965" s="144">
        <f>IF(N965="nulová",J965,0)</f>
        <v>0</v>
      </c>
      <c r="BJ965" s="17" t="s">
        <v>86</v>
      </c>
      <c r="BK965" s="144">
        <f>ROUND(I965*H965,2)</f>
        <v>0</v>
      </c>
      <c r="BL965" s="17" t="s">
        <v>183</v>
      </c>
      <c r="BM965" s="143" t="s">
        <v>1068</v>
      </c>
    </row>
    <row r="966" spans="2:65" s="1" customFormat="1" ht="24.2" customHeight="1">
      <c r="B966" s="32"/>
      <c r="C966" s="132" t="s">
        <v>1069</v>
      </c>
      <c r="D966" s="132" t="s">
        <v>178</v>
      </c>
      <c r="E966" s="133" t="s">
        <v>1070</v>
      </c>
      <c r="F966" s="134" t="s">
        <v>1071</v>
      </c>
      <c r="G966" s="135" t="s">
        <v>181</v>
      </c>
      <c r="H966" s="136">
        <v>9838.17</v>
      </c>
      <c r="I966" s="137"/>
      <c r="J966" s="138">
        <f>ROUND(I966*H966,2)</f>
        <v>0</v>
      </c>
      <c r="K966" s="134" t="s">
        <v>207</v>
      </c>
      <c r="L966" s="32"/>
      <c r="M966" s="139" t="s">
        <v>1</v>
      </c>
      <c r="N966" s="140" t="s">
        <v>43</v>
      </c>
      <c r="P966" s="141">
        <f>O966*H966</f>
        <v>0</v>
      </c>
      <c r="Q966" s="141">
        <v>8.8000000000000003E-4</v>
      </c>
      <c r="R966" s="141">
        <f>Q966*H966</f>
        <v>8.6575895999999997</v>
      </c>
      <c r="S966" s="141">
        <v>0</v>
      </c>
      <c r="T966" s="142">
        <f>S966*H966</f>
        <v>0</v>
      </c>
      <c r="AR966" s="143" t="s">
        <v>183</v>
      </c>
      <c r="AT966" s="143" t="s">
        <v>178</v>
      </c>
      <c r="AU966" s="143" t="s">
        <v>88</v>
      </c>
      <c r="AY966" s="17" t="s">
        <v>176</v>
      </c>
      <c r="BE966" s="144">
        <f>IF(N966="základní",J966,0)</f>
        <v>0</v>
      </c>
      <c r="BF966" s="144">
        <f>IF(N966="snížená",J966,0)</f>
        <v>0</v>
      </c>
      <c r="BG966" s="144">
        <f>IF(N966="zákl. přenesená",J966,0)</f>
        <v>0</v>
      </c>
      <c r="BH966" s="144">
        <f>IF(N966="sníž. přenesená",J966,0)</f>
        <v>0</v>
      </c>
      <c r="BI966" s="144">
        <f>IF(N966="nulová",J966,0)</f>
        <v>0</v>
      </c>
      <c r="BJ966" s="17" t="s">
        <v>86</v>
      </c>
      <c r="BK966" s="144">
        <f>ROUND(I966*H966,2)</f>
        <v>0</v>
      </c>
      <c r="BL966" s="17" t="s">
        <v>183</v>
      </c>
      <c r="BM966" s="143" t="s">
        <v>1072</v>
      </c>
    </row>
    <row r="967" spans="2:65" s="12" customFormat="1" ht="11.25">
      <c r="B967" s="145"/>
      <c r="D967" s="146" t="s">
        <v>185</v>
      </c>
      <c r="E967" s="147" t="s">
        <v>1</v>
      </c>
      <c r="F967" s="148" t="s">
        <v>1073</v>
      </c>
      <c r="H967" s="149">
        <v>2261.86</v>
      </c>
      <c r="I967" s="150"/>
      <c r="L967" s="145"/>
      <c r="M967" s="151"/>
      <c r="T967" s="152"/>
      <c r="AT967" s="147" t="s">
        <v>185</v>
      </c>
      <c r="AU967" s="147" t="s">
        <v>88</v>
      </c>
      <c r="AV967" s="12" t="s">
        <v>88</v>
      </c>
      <c r="AW967" s="12" t="s">
        <v>33</v>
      </c>
      <c r="AX967" s="12" t="s">
        <v>78</v>
      </c>
      <c r="AY967" s="147" t="s">
        <v>176</v>
      </c>
    </row>
    <row r="968" spans="2:65" s="12" customFormat="1" ht="11.25">
      <c r="B968" s="145"/>
      <c r="D968" s="146" t="s">
        <v>185</v>
      </c>
      <c r="E968" s="147" t="s">
        <v>1</v>
      </c>
      <c r="F968" s="148" t="s">
        <v>1074</v>
      </c>
      <c r="H968" s="149">
        <v>1926.07</v>
      </c>
      <c r="I968" s="150"/>
      <c r="L968" s="145"/>
      <c r="M968" s="151"/>
      <c r="T968" s="152"/>
      <c r="AT968" s="147" t="s">
        <v>185</v>
      </c>
      <c r="AU968" s="147" t="s">
        <v>88</v>
      </c>
      <c r="AV968" s="12" t="s">
        <v>88</v>
      </c>
      <c r="AW968" s="12" t="s">
        <v>33</v>
      </c>
      <c r="AX968" s="12" t="s">
        <v>78</v>
      </c>
      <c r="AY968" s="147" t="s">
        <v>176</v>
      </c>
    </row>
    <row r="969" spans="2:65" s="12" customFormat="1" ht="11.25">
      <c r="B969" s="145"/>
      <c r="D969" s="146" t="s">
        <v>185</v>
      </c>
      <c r="E969" s="147" t="s">
        <v>1</v>
      </c>
      <c r="F969" s="148" t="s">
        <v>1075</v>
      </c>
      <c r="H969" s="149">
        <v>1921.39</v>
      </c>
      <c r="I969" s="150"/>
      <c r="L969" s="145"/>
      <c r="M969" s="151"/>
      <c r="T969" s="152"/>
      <c r="AT969" s="147" t="s">
        <v>185</v>
      </c>
      <c r="AU969" s="147" t="s">
        <v>88</v>
      </c>
      <c r="AV969" s="12" t="s">
        <v>88</v>
      </c>
      <c r="AW969" s="12" t="s">
        <v>33</v>
      </c>
      <c r="AX969" s="12" t="s">
        <v>78</v>
      </c>
      <c r="AY969" s="147" t="s">
        <v>176</v>
      </c>
    </row>
    <row r="970" spans="2:65" s="12" customFormat="1" ht="11.25">
      <c r="B970" s="145"/>
      <c r="D970" s="146" t="s">
        <v>185</v>
      </c>
      <c r="E970" s="147" t="s">
        <v>1</v>
      </c>
      <c r="F970" s="148" t="s">
        <v>1076</v>
      </c>
      <c r="H970" s="149">
        <v>1904.92</v>
      </c>
      <c r="I970" s="150"/>
      <c r="L970" s="145"/>
      <c r="M970" s="151"/>
      <c r="T970" s="152"/>
      <c r="AT970" s="147" t="s">
        <v>185</v>
      </c>
      <c r="AU970" s="147" t="s">
        <v>88</v>
      </c>
      <c r="AV970" s="12" t="s">
        <v>88</v>
      </c>
      <c r="AW970" s="12" t="s">
        <v>33</v>
      </c>
      <c r="AX970" s="12" t="s">
        <v>78</v>
      </c>
      <c r="AY970" s="147" t="s">
        <v>176</v>
      </c>
    </row>
    <row r="971" spans="2:65" s="12" customFormat="1" ht="11.25">
      <c r="B971" s="145"/>
      <c r="D971" s="146" t="s">
        <v>185</v>
      </c>
      <c r="E971" s="147" t="s">
        <v>1</v>
      </c>
      <c r="F971" s="148" t="s">
        <v>1077</v>
      </c>
      <c r="H971" s="149">
        <v>1823.93</v>
      </c>
      <c r="I971" s="150"/>
      <c r="L971" s="145"/>
      <c r="M971" s="151"/>
      <c r="T971" s="152"/>
      <c r="AT971" s="147" t="s">
        <v>185</v>
      </c>
      <c r="AU971" s="147" t="s">
        <v>88</v>
      </c>
      <c r="AV971" s="12" t="s">
        <v>88</v>
      </c>
      <c r="AW971" s="12" t="s">
        <v>33</v>
      </c>
      <c r="AX971" s="12" t="s">
        <v>78</v>
      </c>
      <c r="AY971" s="147" t="s">
        <v>176</v>
      </c>
    </row>
    <row r="972" spans="2:65" s="13" customFormat="1" ht="11.25">
      <c r="B972" s="153"/>
      <c r="D972" s="146" t="s">
        <v>185</v>
      </c>
      <c r="E972" s="154" t="s">
        <v>1</v>
      </c>
      <c r="F972" s="155" t="s">
        <v>187</v>
      </c>
      <c r="H972" s="156">
        <v>9838.17</v>
      </c>
      <c r="I972" s="157"/>
      <c r="L972" s="153"/>
      <c r="M972" s="158"/>
      <c r="T972" s="159"/>
      <c r="AT972" s="154" t="s">
        <v>185</v>
      </c>
      <c r="AU972" s="154" t="s">
        <v>88</v>
      </c>
      <c r="AV972" s="13" t="s">
        <v>183</v>
      </c>
      <c r="AW972" s="13" t="s">
        <v>33</v>
      </c>
      <c r="AX972" s="13" t="s">
        <v>86</v>
      </c>
      <c r="AY972" s="154" t="s">
        <v>176</v>
      </c>
    </row>
    <row r="973" spans="2:65" s="1" customFormat="1" ht="24.2" customHeight="1">
      <c r="B973" s="32"/>
      <c r="C973" s="132" t="s">
        <v>1078</v>
      </c>
      <c r="D973" s="132" t="s">
        <v>178</v>
      </c>
      <c r="E973" s="133" t="s">
        <v>1079</v>
      </c>
      <c r="F973" s="134" t="s">
        <v>1080</v>
      </c>
      <c r="G973" s="135" t="s">
        <v>181</v>
      </c>
      <c r="H973" s="136">
        <v>9838.17</v>
      </c>
      <c r="I973" s="137"/>
      <c r="J973" s="138">
        <f>ROUND(I973*H973,2)</f>
        <v>0</v>
      </c>
      <c r="K973" s="134" t="s">
        <v>207</v>
      </c>
      <c r="L973" s="32"/>
      <c r="M973" s="139" t="s">
        <v>1</v>
      </c>
      <c r="N973" s="140" t="s">
        <v>43</v>
      </c>
      <c r="P973" s="141">
        <f>O973*H973</f>
        <v>0</v>
      </c>
      <c r="Q973" s="141">
        <v>0</v>
      </c>
      <c r="R973" s="141">
        <f>Q973*H973</f>
        <v>0</v>
      </c>
      <c r="S973" s="141">
        <v>0</v>
      </c>
      <c r="T973" s="142">
        <f>S973*H973</f>
        <v>0</v>
      </c>
      <c r="AR973" s="143" t="s">
        <v>183</v>
      </c>
      <c r="AT973" s="143" t="s">
        <v>178</v>
      </c>
      <c r="AU973" s="143" t="s">
        <v>88</v>
      </c>
      <c r="AY973" s="17" t="s">
        <v>176</v>
      </c>
      <c r="BE973" s="144">
        <f>IF(N973="základní",J973,0)</f>
        <v>0</v>
      </c>
      <c r="BF973" s="144">
        <f>IF(N973="snížená",J973,0)</f>
        <v>0</v>
      </c>
      <c r="BG973" s="144">
        <f>IF(N973="zákl. přenesená",J973,0)</f>
        <v>0</v>
      </c>
      <c r="BH973" s="144">
        <f>IF(N973="sníž. přenesená",J973,0)</f>
        <v>0</v>
      </c>
      <c r="BI973" s="144">
        <f>IF(N973="nulová",J973,0)</f>
        <v>0</v>
      </c>
      <c r="BJ973" s="17" t="s">
        <v>86</v>
      </c>
      <c r="BK973" s="144">
        <f>ROUND(I973*H973,2)</f>
        <v>0</v>
      </c>
      <c r="BL973" s="17" t="s">
        <v>183</v>
      </c>
      <c r="BM973" s="143" t="s">
        <v>1081</v>
      </c>
    </row>
    <row r="974" spans="2:65" s="1" customFormat="1" ht="21.75" customHeight="1">
      <c r="B974" s="32"/>
      <c r="C974" s="132" t="s">
        <v>1082</v>
      </c>
      <c r="D974" s="132" t="s">
        <v>178</v>
      </c>
      <c r="E974" s="133" t="s">
        <v>1083</v>
      </c>
      <c r="F974" s="134" t="s">
        <v>1084</v>
      </c>
      <c r="G974" s="135" t="s">
        <v>181</v>
      </c>
      <c r="H974" s="136">
        <v>14698.75</v>
      </c>
      <c r="I974" s="137"/>
      <c r="J974" s="138">
        <f>ROUND(I974*H974,2)</f>
        <v>0</v>
      </c>
      <c r="K974" s="134" t="s">
        <v>207</v>
      </c>
      <c r="L974" s="32"/>
      <c r="M974" s="139" t="s">
        <v>1</v>
      </c>
      <c r="N974" s="140" t="s">
        <v>43</v>
      </c>
      <c r="P974" s="141">
        <f>O974*H974</f>
        <v>0</v>
      </c>
      <c r="Q974" s="141">
        <v>3.2000000000000002E-3</v>
      </c>
      <c r="R974" s="141">
        <f>Q974*H974</f>
        <v>47.036000000000001</v>
      </c>
      <c r="S974" s="141">
        <v>0</v>
      </c>
      <c r="T974" s="142">
        <f>S974*H974</f>
        <v>0</v>
      </c>
      <c r="AR974" s="143" t="s">
        <v>183</v>
      </c>
      <c r="AT974" s="143" t="s">
        <v>178</v>
      </c>
      <c r="AU974" s="143" t="s">
        <v>88</v>
      </c>
      <c r="AY974" s="17" t="s">
        <v>176</v>
      </c>
      <c r="BE974" s="144">
        <f>IF(N974="základní",J974,0)</f>
        <v>0</v>
      </c>
      <c r="BF974" s="144">
        <f>IF(N974="snížená",J974,0)</f>
        <v>0</v>
      </c>
      <c r="BG974" s="144">
        <f>IF(N974="zákl. přenesená",J974,0)</f>
        <v>0</v>
      </c>
      <c r="BH974" s="144">
        <f>IF(N974="sníž. přenesená",J974,0)</f>
        <v>0</v>
      </c>
      <c r="BI974" s="144">
        <f>IF(N974="nulová",J974,0)</f>
        <v>0</v>
      </c>
      <c r="BJ974" s="17" t="s">
        <v>86</v>
      </c>
      <c r="BK974" s="144">
        <f>ROUND(I974*H974,2)</f>
        <v>0</v>
      </c>
      <c r="BL974" s="17" t="s">
        <v>183</v>
      </c>
      <c r="BM974" s="143" t="s">
        <v>1085</v>
      </c>
    </row>
    <row r="975" spans="2:65" s="1" customFormat="1" ht="16.5" customHeight="1">
      <c r="B975" s="32"/>
      <c r="C975" s="132" t="s">
        <v>1086</v>
      </c>
      <c r="D975" s="132" t="s">
        <v>178</v>
      </c>
      <c r="E975" s="133" t="s">
        <v>1087</v>
      </c>
      <c r="F975" s="134" t="s">
        <v>1088</v>
      </c>
      <c r="G975" s="135" t="s">
        <v>307</v>
      </c>
      <c r="H975" s="136">
        <v>474.1825</v>
      </c>
      <c r="I975" s="137"/>
      <c r="J975" s="138">
        <f>ROUND(I975*H975,2)</f>
        <v>0</v>
      </c>
      <c r="K975" s="134" t="s">
        <v>207</v>
      </c>
      <c r="L975" s="32"/>
      <c r="M975" s="139" t="s">
        <v>1</v>
      </c>
      <c r="N975" s="140" t="s">
        <v>43</v>
      </c>
      <c r="P975" s="141">
        <f>O975*H975</f>
        <v>0</v>
      </c>
      <c r="Q975" s="141">
        <v>1.05555</v>
      </c>
      <c r="R975" s="141">
        <f>Q975*H975</f>
        <v>500.52333787499998</v>
      </c>
      <c r="S975" s="141">
        <v>0</v>
      </c>
      <c r="T975" s="142">
        <f>S975*H975</f>
        <v>0</v>
      </c>
      <c r="AR975" s="143" t="s">
        <v>183</v>
      </c>
      <c r="AT975" s="143" t="s">
        <v>178</v>
      </c>
      <c r="AU975" s="143" t="s">
        <v>88</v>
      </c>
      <c r="AY975" s="17" t="s">
        <v>176</v>
      </c>
      <c r="BE975" s="144">
        <f>IF(N975="základní",J975,0)</f>
        <v>0</v>
      </c>
      <c r="BF975" s="144">
        <f>IF(N975="snížená",J975,0)</f>
        <v>0</v>
      </c>
      <c r="BG975" s="144">
        <f>IF(N975="zákl. přenesená",J975,0)</f>
        <v>0</v>
      </c>
      <c r="BH975" s="144">
        <f>IF(N975="sníž. přenesená",J975,0)</f>
        <v>0</v>
      </c>
      <c r="BI975" s="144">
        <f>IF(N975="nulová",J975,0)</f>
        <v>0</v>
      </c>
      <c r="BJ975" s="17" t="s">
        <v>86</v>
      </c>
      <c r="BK975" s="144">
        <f>ROUND(I975*H975,2)</f>
        <v>0</v>
      </c>
      <c r="BL975" s="17" t="s">
        <v>183</v>
      </c>
      <c r="BM975" s="143" t="s">
        <v>1089</v>
      </c>
    </row>
    <row r="976" spans="2:65" s="12" customFormat="1" ht="11.25">
      <c r="B976" s="145"/>
      <c r="D976" s="146" t="s">
        <v>185</v>
      </c>
      <c r="E976" s="147" t="s">
        <v>1</v>
      </c>
      <c r="F976" s="148" t="s">
        <v>1090</v>
      </c>
      <c r="H976" s="149">
        <v>431.07467000000003</v>
      </c>
      <c r="I976" s="150"/>
      <c r="L976" s="145"/>
      <c r="M976" s="151"/>
      <c r="T976" s="152"/>
      <c r="AT976" s="147" t="s">
        <v>185</v>
      </c>
      <c r="AU976" s="147" t="s">
        <v>88</v>
      </c>
      <c r="AV976" s="12" t="s">
        <v>88</v>
      </c>
      <c r="AW976" s="12" t="s">
        <v>33</v>
      </c>
      <c r="AX976" s="12" t="s">
        <v>78</v>
      </c>
      <c r="AY976" s="147" t="s">
        <v>176</v>
      </c>
    </row>
    <row r="977" spans="2:65" s="13" customFormat="1" ht="11.25">
      <c r="B977" s="153"/>
      <c r="D977" s="146" t="s">
        <v>185</v>
      </c>
      <c r="E977" s="154" t="s">
        <v>1</v>
      </c>
      <c r="F977" s="155" t="s">
        <v>187</v>
      </c>
      <c r="H977" s="156">
        <v>431.07467000000003</v>
      </c>
      <c r="I977" s="157"/>
      <c r="L977" s="153"/>
      <c r="M977" s="158"/>
      <c r="T977" s="159"/>
      <c r="AT977" s="154" t="s">
        <v>185</v>
      </c>
      <c r="AU977" s="154" t="s">
        <v>88</v>
      </c>
      <c r="AV977" s="13" t="s">
        <v>183</v>
      </c>
      <c r="AW977" s="13" t="s">
        <v>33</v>
      </c>
      <c r="AX977" s="13" t="s">
        <v>78</v>
      </c>
      <c r="AY977" s="154" t="s">
        <v>176</v>
      </c>
    </row>
    <row r="978" spans="2:65" s="12" customFormat="1" ht="11.25">
      <c r="B978" s="145"/>
      <c r="D978" s="146" t="s">
        <v>185</v>
      </c>
      <c r="E978" s="147" t="s">
        <v>1</v>
      </c>
      <c r="F978" s="148" t="s">
        <v>1091</v>
      </c>
      <c r="H978" s="149">
        <v>431.07499999999999</v>
      </c>
      <c r="I978" s="150"/>
      <c r="L978" s="145"/>
      <c r="M978" s="151"/>
      <c r="T978" s="152"/>
      <c r="AT978" s="147" t="s">
        <v>185</v>
      </c>
      <c r="AU978" s="147" t="s">
        <v>88</v>
      </c>
      <c r="AV978" s="12" t="s">
        <v>88</v>
      </c>
      <c r="AW978" s="12" t="s">
        <v>33</v>
      </c>
      <c r="AX978" s="12" t="s">
        <v>78</v>
      </c>
      <c r="AY978" s="147" t="s">
        <v>176</v>
      </c>
    </row>
    <row r="979" spans="2:65" s="12" customFormat="1" ht="22.5">
      <c r="B979" s="145"/>
      <c r="D979" s="146" t="s">
        <v>185</v>
      </c>
      <c r="E979" s="147" t="s">
        <v>1</v>
      </c>
      <c r="F979" s="148" t="s">
        <v>1092</v>
      </c>
      <c r="H979" s="149">
        <v>43.107500000000002</v>
      </c>
      <c r="I979" s="150"/>
      <c r="L979" s="145"/>
      <c r="M979" s="151"/>
      <c r="T979" s="152"/>
      <c r="AT979" s="147" t="s">
        <v>185</v>
      </c>
      <c r="AU979" s="147" t="s">
        <v>88</v>
      </c>
      <c r="AV979" s="12" t="s">
        <v>88</v>
      </c>
      <c r="AW979" s="12" t="s">
        <v>33</v>
      </c>
      <c r="AX979" s="12" t="s">
        <v>78</v>
      </c>
      <c r="AY979" s="147" t="s">
        <v>176</v>
      </c>
    </row>
    <row r="980" spans="2:65" s="13" customFormat="1" ht="11.25">
      <c r="B980" s="153"/>
      <c r="D980" s="146" t="s">
        <v>185</v>
      </c>
      <c r="E980" s="154" t="s">
        <v>1</v>
      </c>
      <c r="F980" s="155" t="s">
        <v>187</v>
      </c>
      <c r="H980" s="156">
        <v>474.1825</v>
      </c>
      <c r="I980" s="157"/>
      <c r="L980" s="153"/>
      <c r="M980" s="158"/>
      <c r="T980" s="159"/>
      <c r="AT980" s="154" t="s">
        <v>185</v>
      </c>
      <c r="AU980" s="154" t="s">
        <v>88</v>
      </c>
      <c r="AV980" s="13" t="s">
        <v>183</v>
      </c>
      <c r="AW980" s="13" t="s">
        <v>33</v>
      </c>
      <c r="AX980" s="13" t="s">
        <v>86</v>
      </c>
      <c r="AY980" s="154" t="s">
        <v>176</v>
      </c>
    </row>
    <row r="981" spans="2:65" s="1" customFormat="1" ht="16.5" customHeight="1">
      <c r="B981" s="32"/>
      <c r="C981" s="132" t="s">
        <v>1093</v>
      </c>
      <c r="D981" s="132" t="s">
        <v>178</v>
      </c>
      <c r="E981" s="133" t="s">
        <v>1094</v>
      </c>
      <c r="F981" s="134" t="s">
        <v>1095</v>
      </c>
      <c r="G981" s="135" t="s">
        <v>307</v>
      </c>
      <c r="H981" s="136">
        <v>250</v>
      </c>
      <c r="I981" s="137"/>
      <c r="J981" s="138">
        <f>ROUND(I981*H981,2)</f>
        <v>0</v>
      </c>
      <c r="K981" s="134" t="s">
        <v>207</v>
      </c>
      <c r="L981" s="32"/>
      <c r="M981" s="139" t="s">
        <v>1</v>
      </c>
      <c r="N981" s="140" t="s">
        <v>43</v>
      </c>
      <c r="P981" s="141">
        <f>O981*H981</f>
        <v>0</v>
      </c>
      <c r="Q981" s="141">
        <v>1.06277</v>
      </c>
      <c r="R981" s="141">
        <f>Q981*H981</f>
        <v>265.6925</v>
      </c>
      <c r="S981" s="141">
        <v>0</v>
      </c>
      <c r="T981" s="142">
        <f>S981*H981</f>
        <v>0</v>
      </c>
      <c r="AR981" s="143" t="s">
        <v>183</v>
      </c>
      <c r="AT981" s="143" t="s">
        <v>178</v>
      </c>
      <c r="AU981" s="143" t="s">
        <v>88</v>
      </c>
      <c r="AY981" s="17" t="s">
        <v>176</v>
      </c>
      <c r="BE981" s="144">
        <f>IF(N981="základní",J981,0)</f>
        <v>0</v>
      </c>
      <c r="BF981" s="144">
        <f>IF(N981="snížená",J981,0)</f>
        <v>0</v>
      </c>
      <c r="BG981" s="144">
        <f>IF(N981="zákl. přenesená",J981,0)</f>
        <v>0</v>
      </c>
      <c r="BH981" s="144">
        <f>IF(N981="sníž. přenesená",J981,0)</f>
        <v>0</v>
      </c>
      <c r="BI981" s="144">
        <f>IF(N981="nulová",J981,0)</f>
        <v>0</v>
      </c>
      <c r="BJ981" s="17" t="s">
        <v>86</v>
      </c>
      <c r="BK981" s="144">
        <f>ROUND(I981*H981,2)</f>
        <v>0</v>
      </c>
      <c r="BL981" s="17" t="s">
        <v>183</v>
      </c>
      <c r="BM981" s="143" t="s">
        <v>1096</v>
      </c>
    </row>
    <row r="982" spans="2:65" s="1" customFormat="1" ht="16.5" customHeight="1">
      <c r="B982" s="32"/>
      <c r="C982" s="132" t="s">
        <v>1097</v>
      </c>
      <c r="D982" s="132" t="s">
        <v>178</v>
      </c>
      <c r="E982" s="133" t="s">
        <v>1098</v>
      </c>
      <c r="F982" s="134" t="s">
        <v>1099</v>
      </c>
      <c r="G982" s="135" t="s">
        <v>200</v>
      </c>
      <c r="H982" s="136">
        <v>312.41300000000001</v>
      </c>
      <c r="I982" s="137"/>
      <c r="J982" s="138">
        <f>ROUND(I982*H982,2)</f>
        <v>0</v>
      </c>
      <c r="K982" s="134" t="s">
        <v>207</v>
      </c>
      <c r="L982" s="32"/>
      <c r="M982" s="139" t="s">
        <v>1</v>
      </c>
      <c r="N982" s="140" t="s">
        <v>43</v>
      </c>
      <c r="P982" s="141">
        <f>O982*H982</f>
        <v>0</v>
      </c>
      <c r="Q982" s="141">
        <v>2.5019399999999998</v>
      </c>
      <c r="R982" s="141">
        <f>Q982*H982</f>
        <v>781.63858121999999</v>
      </c>
      <c r="S982" s="141">
        <v>0</v>
      </c>
      <c r="T982" s="142">
        <f>S982*H982</f>
        <v>0</v>
      </c>
      <c r="AR982" s="143" t="s">
        <v>183</v>
      </c>
      <c r="AT982" s="143" t="s">
        <v>178</v>
      </c>
      <c r="AU982" s="143" t="s">
        <v>88</v>
      </c>
      <c r="AY982" s="17" t="s">
        <v>176</v>
      </c>
      <c r="BE982" s="144">
        <f>IF(N982="základní",J982,0)</f>
        <v>0</v>
      </c>
      <c r="BF982" s="144">
        <f>IF(N982="snížená",J982,0)</f>
        <v>0</v>
      </c>
      <c r="BG982" s="144">
        <f>IF(N982="zákl. přenesená",J982,0)</f>
        <v>0</v>
      </c>
      <c r="BH982" s="144">
        <f>IF(N982="sníž. přenesená",J982,0)</f>
        <v>0</v>
      </c>
      <c r="BI982" s="144">
        <f>IF(N982="nulová",J982,0)</f>
        <v>0</v>
      </c>
      <c r="BJ982" s="17" t="s">
        <v>86</v>
      </c>
      <c r="BK982" s="144">
        <f>ROUND(I982*H982,2)</f>
        <v>0</v>
      </c>
      <c r="BL982" s="17" t="s">
        <v>183</v>
      </c>
      <c r="BM982" s="143" t="s">
        <v>1100</v>
      </c>
    </row>
    <row r="983" spans="2:65" s="14" customFormat="1" ht="11.25">
      <c r="B983" s="160"/>
      <c r="D983" s="146" t="s">
        <v>185</v>
      </c>
      <c r="E983" s="161" t="s">
        <v>1</v>
      </c>
      <c r="F983" s="162" t="s">
        <v>1101</v>
      </c>
      <c r="H983" s="161" t="s">
        <v>1</v>
      </c>
      <c r="I983" s="163"/>
      <c r="L983" s="160"/>
      <c r="M983" s="164"/>
      <c r="T983" s="165"/>
      <c r="AT983" s="161" t="s">
        <v>185</v>
      </c>
      <c r="AU983" s="161" t="s">
        <v>88</v>
      </c>
      <c r="AV983" s="14" t="s">
        <v>86</v>
      </c>
      <c r="AW983" s="14" t="s">
        <v>33</v>
      </c>
      <c r="AX983" s="14" t="s">
        <v>78</v>
      </c>
      <c r="AY983" s="161" t="s">
        <v>176</v>
      </c>
    </row>
    <row r="984" spans="2:65" s="14" customFormat="1" ht="11.25">
      <c r="B984" s="160"/>
      <c r="D984" s="146" t="s">
        <v>185</v>
      </c>
      <c r="E984" s="161" t="s">
        <v>1</v>
      </c>
      <c r="F984" s="162" t="s">
        <v>667</v>
      </c>
      <c r="H984" s="161" t="s">
        <v>1</v>
      </c>
      <c r="I984" s="163"/>
      <c r="L984" s="160"/>
      <c r="M984" s="164"/>
      <c r="T984" s="165"/>
      <c r="AT984" s="161" t="s">
        <v>185</v>
      </c>
      <c r="AU984" s="161" t="s">
        <v>88</v>
      </c>
      <c r="AV984" s="14" t="s">
        <v>86</v>
      </c>
      <c r="AW984" s="14" t="s">
        <v>33</v>
      </c>
      <c r="AX984" s="14" t="s">
        <v>78</v>
      </c>
      <c r="AY984" s="161" t="s">
        <v>176</v>
      </c>
    </row>
    <row r="985" spans="2:65" s="12" customFormat="1" ht="11.25">
      <c r="B985" s="145"/>
      <c r="D985" s="146" t="s">
        <v>185</v>
      </c>
      <c r="E985" s="147" t="s">
        <v>1</v>
      </c>
      <c r="F985" s="148" t="s">
        <v>1102</v>
      </c>
      <c r="H985" s="149">
        <v>5.5519999999999996</v>
      </c>
      <c r="I985" s="150"/>
      <c r="L985" s="145"/>
      <c r="M985" s="151"/>
      <c r="T985" s="152"/>
      <c r="AT985" s="147" t="s">
        <v>185</v>
      </c>
      <c r="AU985" s="147" t="s">
        <v>88</v>
      </c>
      <c r="AV985" s="12" t="s">
        <v>88</v>
      </c>
      <c r="AW985" s="12" t="s">
        <v>33</v>
      </c>
      <c r="AX985" s="12" t="s">
        <v>78</v>
      </c>
      <c r="AY985" s="147" t="s">
        <v>176</v>
      </c>
    </row>
    <row r="986" spans="2:65" s="14" customFormat="1" ht="11.25">
      <c r="B986" s="160"/>
      <c r="D986" s="146" t="s">
        <v>185</v>
      </c>
      <c r="E986" s="161" t="s">
        <v>1</v>
      </c>
      <c r="F986" s="162" t="s">
        <v>734</v>
      </c>
      <c r="H986" s="161" t="s">
        <v>1</v>
      </c>
      <c r="I986" s="163"/>
      <c r="L986" s="160"/>
      <c r="M986" s="164"/>
      <c r="T986" s="165"/>
      <c r="AT986" s="161" t="s">
        <v>185</v>
      </c>
      <c r="AU986" s="161" t="s">
        <v>88</v>
      </c>
      <c r="AV986" s="14" t="s">
        <v>86</v>
      </c>
      <c r="AW986" s="14" t="s">
        <v>33</v>
      </c>
      <c r="AX986" s="14" t="s">
        <v>78</v>
      </c>
      <c r="AY986" s="161" t="s">
        <v>176</v>
      </c>
    </row>
    <row r="987" spans="2:65" s="12" customFormat="1" ht="11.25">
      <c r="B987" s="145"/>
      <c r="D987" s="146" t="s">
        <v>185</v>
      </c>
      <c r="E987" s="147" t="s">
        <v>1</v>
      </c>
      <c r="F987" s="148" t="s">
        <v>1103</v>
      </c>
      <c r="H987" s="149">
        <v>48.688000000000002</v>
      </c>
      <c r="I987" s="150"/>
      <c r="L987" s="145"/>
      <c r="M987" s="151"/>
      <c r="T987" s="152"/>
      <c r="AT987" s="147" t="s">
        <v>185</v>
      </c>
      <c r="AU987" s="147" t="s">
        <v>88</v>
      </c>
      <c r="AV987" s="12" t="s">
        <v>88</v>
      </c>
      <c r="AW987" s="12" t="s">
        <v>33</v>
      </c>
      <c r="AX987" s="12" t="s">
        <v>78</v>
      </c>
      <c r="AY987" s="147" t="s">
        <v>176</v>
      </c>
    </row>
    <row r="988" spans="2:65" s="14" customFormat="1" ht="11.25">
      <c r="B988" s="160"/>
      <c r="D988" s="146" t="s">
        <v>185</v>
      </c>
      <c r="E988" s="161" t="s">
        <v>1</v>
      </c>
      <c r="F988" s="162" t="s">
        <v>1104</v>
      </c>
      <c r="H988" s="161" t="s">
        <v>1</v>
      </c>
      <c r="I988" s="163"/>
      <c r="L988" s="160"/>
      <c r="M988" s="164"/>
      <c r="T988" s="165"/>
      <c r="AT988" s="161" t="s">
        <v>185</v>
      </c>
      <c r="AU988" s="161" t="s">
        <v>88</v>
      </c>
      <c r="AV988" s="14" t="s">
        <v>86</v>
      </c>
      <c r="AW988" s="14" t="s">
        <v>33</v>
      </c>
      <c r="AX988" s="14" t="s">
        <v>78</v>
      </c>
      <c r="AY988" s="161" t="s">
        <v>176</v>
      </c>
    </row>
    <row r="989" spans="2:65" s="12" customFormat="1" ht="11.25">
      <c r="B989" s="145"/>
      <c r="D989" s="146" t="s">
        <v>185</v>
      </c>
      <c r="E989" s="147" t="s">
        <v>1</v>
      </c>
      <c r="F989" s="148" t="s">
        <v>1105</v>
      </c>
      <c r="H989" s="149">
        <v>49.142000000000003</v>
      </c>
      <c r="I989" s="150"/>
      <c r="L989" s="145"/>
      <c r="M989" s="151"/>
      <c r="T989" s="152"/>
      <c r="AT989" s="147" t="s">
        <v>185</v>
      </c>
      <c r="AU989" s="147" t="s">
        <v>88</v>
      </c>
      <c r="AV989" s="12" t="s">
        <v>88</v>
      </c>
      <c r="AW989" s="12" t="s">
        <v>33</v>
      </c>
      <c r="AX989" s="12" t="s">
        <v>78</v>
      </c>
      <c r="AY989" s="147" t="s">
        <v>176</v>
      </c>
    </row>
    <row r="990" spans="2:65" s="14" customFormat="1" ht="11.25">
      <c r="B990" s="160"/>
      <c r="D990" s="146" t="s">
        <v>185</v>
      </c>
      <c r="E990" s="161" t="s">
        <v>1</v>
      </c>
      <c r="F990" s="162" t="s">
        <v>1106</v>
      </c>
      <c r="H990" s="161" t="s">
        <v>1</v>
      </c>
      <c r="I990" s="163"/>
      <c r="L990" s="160"/>
      <c r="M990" s="164"/>
      <c r="T990" s="165"/>
      <c r="AT990" s="161" t="s">
        <v>185</v>
      </c>
      <c r="AU990" s="161" t="s">
        <v>88</v>
      </c>
      <c r="AV990" s="14" t="s">
        <v>86</v>
      </c>
      <c r="AW990" s="14" t="s">
        <v>33</v>
      </c>
      <c r="AX990" s="14" t="s">
        <v>78</v>
      </c>
      <c r="AY990" s="161" t="s">
        <v>176</v>
      </c>
    </row>
    <row r="991" spans="2:65" s="12" customFormat="1" ht="11.25">
      <c r="B991" s="145"/>
      <c r="D991" s="146" t="s">
        <v>185</v>
      </c>
      <c r="E991" s="147" t="s">
        <v>1</v>
      </c>
      <c r="F991" s="148" t="s">
        <v>1107</v>
      </c>
      <c r="H991" s="149">
        <v>48.414000000000001</v>
      </c>
      <c r="I991" s="150"/>
      <c r="L991" s="145"/>
      <c r="M991" s="151"/>
      <c r="T991" s="152"/>
      <c r="AT991" s="147" t="s">
        <v>185</v>
      </c>
      <c r="AU991" s="147" t="s">
        <v>88</v>
      </c>
      <c r="AV991" s="12" t="s">
        <v>88</v>
      </c>
      <c r="AW991" s="12" t="s">
        <v>33</v>
      </c>
      <c r="AX991" s="12" t="s">
        <v>78</v>
      </c>
      <c r="AY991" s="147" t="s">
        <v>176</v>
      </c>
    </row>
    <row r="992" spans="2:65" s="14" customFormat="1" ht="11.25">
      <c r="B992" s="160"/>
      <c r="D992" s="146" t="s">
        <v>185</v>
      </c>
      <c r="E992" s="161" t="s">
        <v>1</v>
      </c>
      <c r="F992" s="162" t="s">
        <v>1108</v>
      </c>
      <c r="H992" s="161" t="s">
        <v>1</v>
      </c>
      <c r="I992" s="163"/>
      <c r="L992" s="160"/>
      <c r="M992" s="164"/>
      <c r="T992" s="165"/>
      <c r="AT992" s="161" t="s">
        <v>185</v>
      </c>
      <c r="AU992" s="161" t="s">
        <v>88</v>
      </c>
      <c r="AV992" s="14" t="s">
        <v>86</v>
      </c>
      <c r="AW992" s="14" t="s">
        <v>33</v>
      </c>
      <c r="AX992" s="14" t="s">
        <v>78</v>
      </c>
      <c r="AY992" s="161" t="s">
        <v>176</v>
      </c>
    </row>
    <row r="993" spans="2:65" s="12" customFormat="1" ht="11.25">
      <c r="B993" s="145"/>
      <c r="D993" s="146" t="s">
        <v>185</v>
      </c>
      <c r="E993" s="147" t="s">
        <v>1</v>
      </c>
      <c r="F993" s="148" t="s">
        <v>1109</v>
      </c>
      <c r="H993" s="149">
        <v>66.457999999999998</v>
      </c>
      <c r="I993" s="150"/>
      <c r="L993" s="145"/>
      <c r="M993" s="151"/>
      <c r="T993" s="152"/>
      <c r="AT993" s="147" t="s">
        <v>185</v>
      </c>
      <c r="AU993" s="147" t="s">
        <v>88</v>
      </c>
      <c r="AV993" s="12" t="s">
        <v>88</v>
      </c>
      <c r="AW993" s="12" t="s">
        <v>33</v>
      </c>
      <c r="AX993" s="12" t="s">
        <v>78</v>
      </c>
      <c r="AY993" s="147" t="s">
        <v>176</v>
      </c>
    </row>
    <row r="994" spans="2:65" s="14" customFormat="1" ht="11.25">
      <c r="B994" s="160"/>
      <c r="D994" s="146" t="s">
        <v>185</v>
      </c>
      <c r="E994" s="161" t="s">
        <v>1</v>
      </c>
      <c r="F994" s="162" t="s">
        <v>1110</v>
      </c>
      <c r="H994" s="161" t="s">
        <v>1</v>
      </c>
      <c r="I994" s="163"/>
      <c r="L994" s="160"/>
      <c r="M994" s="164"/>
      <c r="T994" s="165"/>
      <c r="AT994" s="161" t="s">
        <v>185</v>
      </c>
      <c r="AU994" s="161" t="s">
        <v>88</v>
      </c>
      <c r="AV994" s="14" t="s">
        <v>86</v>
      </c>
      <c r="AW994" s="14" t="s">
        <v>33</v>
      </c>
      <c r="AX994" s="14" t="s">
        <v>78</v>
      </c>
      <c r="AY994" s="161" t="s">
        <v>176</v>
      </c>
    </row>
    <row r="995" spans="2:65" s="12" customFormat="1" ht="11.25">
      <c r="B995" s="145"/>
      <c r="D995" s="146" t="s">
        <v>185</v>
      </c>
      <c r="E995" s="147" t="s">
        <v>1</v>
      </c>
      <c r="F995" s="148" t="s">
        <v>1111</v>
      </c>
      <c r="H995" s="149">
        <v>94.159000000000006</v>
      </c>
      <c r="I995" s="150"/>
      <c r="L995" s="145"/>
      <c r="M995" s="151"/>
      <c r="T995" s="152"/>
      <c r="AT995" s="147" t="s">
        <v>185</v>
      </c>
      <c r="AU995" s="147" t="s">
        <v>88</v>
      </c>
      <c r="AV995" s="12" t="s">
        <v>88</v>
      </c>
      <c r="AW995" s="12" t="s">
        <v>33</v>
      </c>
      <c r="AX995" s="12" t="s">
        <v>78</v>
      </c>
      <c r="AY995" s="147" t="s">
        <v>176</v>
      </c>
    </row>
    <row r="996" spans="2:65" s="13" customFormat="1" ht="11.25">
      <c r="B996" s="153"/>
      <c r="D996" s="146" t="s">
        <v>185</v>
      </c>
      <c r="E996" s="154" t="s">
        <v>1</v>
      </c>
      <c r="F996" s="155" t="s">
        <v>187</v>
      </c>
      <c r="H996" s="156">
        <v>312.41300000000001</v>
      </c>
      <c r="I996" s="157"/>
      <c r="L996" s="153"/>
      <c r="M996" s="158"/>
      <c r="T996" s="159"/>
      <c r="AT996" s="154" t="s">
        <v>185</v>
      </c>
      <c r="AU996" s="154" t="s">
        <v>88</v>
      </c>
      <c r="AV996" s="13" t="s">
        <v>183</v>
      </c>
      <c r="AW996" s="13" t="s">
        <v>33</v>
      </c>
      <c r="AX996" s="13" t="s">
        <v>86</v>
      </c>
      <c r="AY996" s="154" t="s">
        <v>176</v>
      </c>
    </row>
    <row r="997" spans="2:65" s="1" customFormat="1" ht="24.2" customHeight="1">
      <c r="B997" s="32"/>
      <c r="C997" s="132" t="s">
        <v>1112</v>
      </c>
      <c r="D997" s="132" t="s">
        <v>178</v>
      </c>
      <c r="E997" s="133" t="s">
        <v>1113</v>
      </c>
      <c r="F997" s="134" t="s">
        <v>1114</v>
      </c>
      <c r="G997" s="135" t="s">
        <v>181</v>
      </c>
      <c r="H997" s="136">
        <v>720</v>
      </c>
      <c r="I997" s="137"/>
      <c r="J997" s="138">
        <f>ROUND(I997*H997,2)</f>
        <v>0</v>
      </c>
      <c r="K997" s="134" t="s">
        <v>207</v>
      </c>
      <c r="L997" s="32"/>
      <c r="M997" s="139" t="s">
        <v>1</v>
      </c>
      <c r="N997" s="140" t="s">
        <v>43</v>
      </c>
      <c r="P997" s="141">
        <f>O997*H997</f>
        <v>0</v>
      </c>
      <c r="Q997" s="141">
        <v>6.6299999999999996E-3</v>
      </c>
      <c r="R997" s="141">
        <f>Q997*H997</f>
        <v>4.7736000000000001</v>
      </c>
      <c r="S997" s="141">
        <v>0</v>
      </c>
      <c r="T997" s="142">
        <f>S997*H997</f>
        <v>0</v>
      </c>
      <c r="AR997" s="143" t="s">
        <v>183</v>
      </c>
      <c r="AT997" s="143" t="s">
        <v>178</v>
      </c>
      <c r="AU997" s="143" t="s">
        <v>88</v>
      </c>
      <c r="AY997" s="17" t="s">
        <v>176</v>
      </c>
      <c r="BE997" s="144">
        <f>IF(N997="základní",J997,0)</f>
        <v>0</v>
      </c>
      <c r="BF997" s="144">
        <f>IF(N997="snížená",J997,0)</f>
        <v>0</v>
      </c>
      <c r="BG997" s="144">
        <f>IF(N997="zákl. přenesená",J997,0)</f>
        <v>0</v>
      </c>
      <c r="BH997" s="144">
        <f>IF(N997="sníž. přenesená",J997,0)</f>
        <v>0</v>
      </c>
      <c r="BI997" s="144">
        <f>IF(N997="nulová",J997,0)</f>
        <v>0</v>
      </c>
      <c r="BJ997" s="17" t="s">
        <v>86</v>
      </c>
      <c r="BK997" s="144">
        <f>ROUND(I997*H997,2)</f>
        <v>0</v>
      </c>
      <c r="BL997" s="17" t="s">
        <v>183</v>
      </c>
      <c r="BM997" s="143" t="s">
        <v>1115</v>
      </c>
    </row>
    <row r="998" spans="2:65" s="1" customFormat="1" ht="24.2" customHeight="1">
      <c r="B998" s="32"/>
      <c r="C998" s="132" t="s">
        <v>1116</v>
      </c>
      <c r="D998" s="132" t="s">
        <v>178</v>
      </c>
      <c r="E998" s="133" t="s">
        <v>1117</v>
      </c>
      <c r="F998" s="134" t="s">
        <v>1118</v>
      </c>
      <c r="G998" s="135" t="s">
        <v>181</v>
      </c>
      <c r="H998" s="136">
        <v>720</v>
      </c>
      <c r="I998" s="137"/>
      <c r="J998" s="138">
        <f>ROUND(I998*H998,2)</f>
        <v>0</v>
      </c>
      <c r="K998" s="134" t="s">
        <v>207</v>
      </c>
      <c r="L998" s="32"/>
      <c r="M998" s="139" t="s">
        <v>1</v>
      </c>
      <c r="N998" s="140" t="s">
        <v>43</v>
      </c>
      <c r="P998" s="141">
        <f>O998*H998</f>
        <v>0</v>
      </c>
      <c r="Q998" s="141">
        <v>0</v>
      </c>
      <c r="R998" s="141">
        <f>Q998*H998</f>
        <v>0</v>
      </c>
      <c r="S998" s="141">
        <v>0</v>
      </c>
      <c r="T998" s="142">
        <f>S998*H998</f>
        <v>0</v>
      </c>
      <c r="AR998" s="143" t="s">
        <v>183</v>
      </c>
      <c r="AT998" s="143" t="s">
        <v>178</v>
      </c>
      <c r="AU998" s="143" t="s">
        <v>88</v>
      </c>
      <c r="AY998" s="17" t="s">
        <v>176</v>
      </c>
      <c r="BE998" s="144">
        <f>IF(N998="základní",J998,0)</f>
        <v>0</v>
      </c>
      <c r="BF998" s="144">
        <f>IF(N998="snížená",J998,0)</f>
        <v>0</v>
      </c>
      <c r="BG998" s="144">
        <f>IF(N998="zákl. přenesená",J998,0)</f>
        <v>0</v>
      </c>
      <c r="BH998" s="144">
        <f>IF(N998="sníž. přenesená",J998,0)</f>
        <v>0</v>
      </c>
      <c r="BI998" s="144">
        <f>IF(N998="nulová",J998,0)</f>
        <v>0</v>
      </c>
      <c r="BJ998" s="17" t="s">
        <v>86</v>
      </c>
      <c r="BK998" s="144">
        <f>ROUND(I998*H998,2)</f>
        <v>0</v>
      </c>
      <c r="BL998" s="17" t="s">
        <v>183</v>
      </c>
      <c r="BM998" s="143" t="s">
        <v>1119</v>
      </c>
    </row>
    <row r="999" spans="2:65" s="1" customFormat="1" ht="24.2" customHeight="1">
      <c r="B999" s="32"/>
      <c r="C999" s="132" t="s">
        <v>1120</v>
      </c>
      <c r="D999" s="132" t="s">
        <v>178</v>
      </c>
      <c r="E999" s="133" t="s">
        <v>1121</v>
      </c>
      <c r="F999" s="134" t="s">
        <v>1122</v>
      </c>
      <c r="G999" s="135" t="s">
        <v>181</v>
      </c>
      <c r="H999" s="136">
        <v>1008.55</v>
      </c>
      <c r="I999" s="137"/>
      <c r="J999" s="138">
        <f>ROUND(I999*H999,2)</f>
        <v>0</v>
      </c>
      <c r="K999" s="134" t="s">
        <v>207</v>
      </c>
      <c r="L999" s="32"/>
      <c r="M999" s="139" t="s">
        <v>1</v>
      </c>
      <c r="N999" s="140" t="s">
        <v>43</v>
      </c>
      <c r="P999" s="141">
        <f>O999*H999</f>
        <v>0</v>
      </c>
      <c r="Q999" s="141">
        <v>4.6499999999999996E-3</v>
      </c>
      <c r="R999" s="141">
        <f>Q999*H999</f>
        <v>4.6897574999999998</v>
      </c>
      <c r="S999" s="141">
        <v>0</v>
      </c>
      <c r="T999" s="142">
        <f>S999*H999</f>
        <v>0</v>
      </c>
      <c r="AR999" s="143" t="s">
        <v>183</v>
      </c>
      <c r="AT999" s="143" t="s">
        <v>178</v>
      </c>
      <c r="AU999" s="143" t="s">
        <v>88</v>
      </c>
      <c r="AY999" s="17" t="s">
        <v>176</v>
      </c>
      <c r="BE999" s="144">
        <f>IF(N999="základní",J999,0)</f>
        <v>0</v>
      </c>
      <c r="BF999" s="144">
        <f>IF(N999="snížená",J999,0)</f>
        <v>0</v>
      </c>
      <c r="BG999" s="144">
        <f>IF(N999="zákl. přenesená",J999,0)</f>
        <v>0</v>
      </c>
      <c r="BH999" s="144">
        <f>IF(N999="sníž. přenesená",J999,0)</f>
        <v>0</v>
      </c>
      <c r="BI999" s="144">
        <f>IF(N999="nulová",J999,0)</f>
        <v>0</v>
      </c>
      <c r="BJ999" s="17" t="s">
        <v>86</v>
      </c>
      <c r="BK999" s="144">
        <f>ROUND(I999*H999,2)</f>
        <v>0</v>
      </c>
      <c r="BL999" s="17" t="s">
        <v>183</v>
      </c>
      <c r="BM999" s="143" t="s">
        <v>1123</v>
      </c>
    </row>
    <row r="1000" spans="2:65" s="1" customFormat="1" ht="24.2" customHeight="1">
      <c r="B1000" s="32"/>
      <c r="C1000" s="132" t="s">
        <v>1124</v>
      </c>
      <c r="D1000" s="132" t="s">
        <v>178</v>
      </c>
      <c r="E1000" s="133" t="s">
        <v>1125</v>
      </c>
      <c r="F1000" s="134" t="s">
        <v>1126</v>
      </c>
      <c r="G1000" s="135" t="s">
        <v>181</v>
      </c>
      <c r="H1000" s="136">
        <v>1008.55</v>
      </c>
      <c r="I1000" s="137"/>
      <c r="J1000" s="138">
        <f>ROUND(I1000*H1000,2)</f>
        <v>0</v>
      </c>
      <c r="K1000" s="134" t="s">
        <v>207</v>
      </c>
      <c r="L1000" s="32"/>
      <c r="M1000" s="139" t="s">
        <v>1</v>
      </c>
      <c r="N1000" s="140" t="s">
        <v>43</v>
      </c>
      <c r="P1000" s="141">
        <f>O1000*H1000</f>
        <v>0</v>
      </c>
      <c r="Q1000" s="141">
        <v>0</v>
      </c>
      <c r="R1000" s="141">
        <f>Q1000*H1000</f>
        <v>0</v>
      </c>
      <c r="S1000" s="141">
        <v>0</v>
      </c>
      <c r="T1000" s="142">
        <f>S1000*H1000</f>
        <v>0</v>
      </c>
      <c r="AR1000" s="143" t="s">
        <v>183</v>
      </c>
      <c r="AT1000" s="143" t="s">
        <v>178</v>
      </c>
      <c r="AU1000" s="143" t="s">
        <v>88</v>
      </c>
      <c r="AY1000" s="17" t="s">
        <v>176</v>
      </c>
      <c r="BE1000" s="144">
        <f>IF(N1000="základní",J1000,0)</f>
        <v>0</v>
      </c>
      <c r="BF1000" s="144">
        <f>IF(N1000="snížená",J1000,0)</f>
        <v>0</v>
      </c>
      <c r="BG1000" s="144">
        <f>IF(N1000="zákl. přenesená",J1000,0)</f>
        <v>0</v>
      </c>
      <c r="BH1000" s="144">
        <f>IF(N1000="sníž. přenesená",J1000,0)</f>
        <v>0</v>
      </c>
      <c r="BI1000" s="144">
        <f>IF(N1000="nulová",J1000,0)</f>
        <v>0</v>
      </c>
      <c r="BJ1000" s="17" t="s">
        <v>86</v>
      </c>
      <c r="BK1000" s="144">
        <f>ROUND(I1000*H1000,2)</f>
        <v>0</v>
      </c>
      <c r="BL1000" s="17" t="s">
        <v>183</v>
      </c>
      <c r="BM1000" s="143" t="s">
        <v>1127</v>
      </c>
    </row>
    <row r="1001" spans="2:65" s="1" customFormat="1" ht="21.75" customHeight="1">
      <c r="B1001" s="32"/>
      <c r="C1001" s="132" t="s">
        <v>1128</v>
      </c>
      <c r="D1001" s="132" t="s">
        <v>178</v>
      </c>
      <c r="E1001" s="133" t="s">
        <v>1129</v>
      </c>
      <c r="F1001" s="134" t="s">
        <v>1130</v>
      </c>
      <c r="G1001" s="135" t="s">
        <v>181</v>
      </c>
      <c r="H1001" s="136">
        <v>1728.52</v>
      </c>
      <c r="I1001" s="137"/>
      <c r="J1001" s="138">
        <f>ROUND(I1001*H1001,2)</f>
        <v>0</v>
      </c>
      <c r="K1001" s="134" t="s">
        <v>207</v>
      </c>
      <c r="L1001" s="32"/>
      <c r="M1001" s="139" t="s">
        <v>1</v>
      </c>
      <c r="N1001" s="140" t="s">
        <v>43</v>
      </c>
      <c r="P1001" s="141">
        <f>O1001*H1001</f>
        <v>0</v>
      </c>
      <c r="Q1001" s="141">
        <v>3.3999999999999998E-3</v>
      </c>
      <c r="R1001" s="141">
        <f>Q1001*H1001</f>
        <v>5.8769679999999997</v>
      </c>
      <c r="S1001" s="141">
        <v>0</v>
      </c>
      <c r="T1001" s="142">
        <f>S1001*H1001</f>
        <v>0</v>
      </c>
      <c r="AR1001" s="143" t="s">
        <v>183</v>
      </c>
      <c r="AT1001" s="143" t="s">
        <v>178</v>
      </c>
      <c r="AU1001" s="143" t="s">
        <v>88</v>
      </c>
      <c r="AY1001" s="17" t="s">
        <v>176</v>
      </c>
      <c r="BE1001" s="144">
        <f>IF(N1001="základní",J1001,0)</f>
        <v>0</v>
      </c>
      <c r="BF1001" s="144">
        <f>IF(N1001="snížená",J1001,0)</f>
        <v>0</v>
      </c>
      <c r="BG1001" s="144">
        <f>IF(N1001="zákl. přenesená",J1001,0)</f>
        <v>0</v>
      </c>
      <c r="BH1001" s="144">
        <f>IF(N1001="sníž. přenesená",J1001,0)</f>
        <v>0</v>
      </c>
      <c r="BI1001" s="144">
        <f>IF(N1001="nulová",J1001,0)</f>
        <v>0</v>
      </c>
      <c r="BJ1001" s="17" t="s">
        <v>86</v>
      </c>
      <c r="BK1001" s="144">
        <f>ROUND(I1001*H1001,2)</f>
        <v>0</v>
      </c>
      <c r="BL1001" s="17" t="s">
        <v>183</v>
      </c>
      <c r="BM1001" s="143" t="s">
        <v>1131</v>
      </c>
    </row>
    <row r="1002" spans="2:65" s="12" customFormat="1" ht="11.25">
      <c r="B1002" s="145"/>
      <c r="D1002" s="146" t="s">
        <v>185</v>
      </c>
      <c r="E1002" s="147" t="s">
        <v>1</v>
      </c>
      <c r="F1002" s="148" t="s">
        <v>1132</v>
      </c>
      <c r="H1002" s="149">
        <v>1728.52</v>
      </c>
      <c r="I1002" s="150"/>
      <c r="L1002" s="145"/>
      <c r="M1002" s="151"/>
      <c r="T1002" s="152"/>
      <c r="AT1002" s="147" t="s">
        <v>185</v>
      </c>
      <c r="AU1002" s="147" t="s">
        <v>88</v>
      </c>
      <c r="AV1002" s="12" t="s">
        <v>88</v>
      </c>
      <c r="AW1002" s="12" t="s">
        <v>33</v>
      </c>
      <c r="AX1002" s="12" t="s">
        <v>86</v>
      </c>
      <c r="AY1002" s="147" t="s">
        <v>176</v>
      </c>
    </row>
    <row r="1003" spans="2:65" s="1" customFormat="1" ht="33" customHeight="1">
      <c r="B1003" s="32"/>
      <c r="C1003" s="132" t="s">
        <v>1133</v>
      </c>
      <c r="D1003" s="132" t="s">
        <v>178</v>
      </c>
      <c r="E1003" s="133" t="s">
        <v>1134</v>
      </c>
      <c r="F1003" s="134" t="s">
        <v>1135</v>
      </c>
      <c r="G1003" s="135" t="s">
        <v>181</v>
      </c>
      <c r="H1003" s="136">
        <v>288</v>
      </c>
      <c r="I1003" s="137"/>
      <c r="J1003" s="138">
        <f>ROUND(I1003*H1003,2)</f>
        <v>0</v>
      </c>
      <c r="K1003" s="134" t="s">
        <v>207</v>
      </c>
      <c r="L1003" s="32"/>
      <c r="M1003" s="139" t="s">
        <v>1</v>
      </c>
      <c r="N1003" s="140" t="s">
        <v>43</v>
      </c>
      <c r="P1003" s="141">
        <f>O1003*H1003</f>
        <v>0</v>
      </c>
      <c r="Q1003" s="141">
        <v>1.5E-3</v>
      </c>
      <c r="R1003" s="141">
        <f>Q1003*H1003</f>
        <v>0.432</v>
      </c>
      <c r="S1003" s="141">
        <v>0</v>
      </c>
      <c r="T1003" s="142">
        <f>S1003*H1003</f>
        <v>0</v>
      </c>
      <c r="AR1003" s="143" t="s">
        <v>183</v>
      </c>
      <c r="AT1003" s="143" t="s">
        <v>178</v>
      </c>
      <c r="AU1003" s="143" t="s">
        <v>88</v>
      </c>
      <c r="AY1003" s="17" t="s">
        <v>176</v>
      </c>
      <c r="BE1003" s="144">
        <f>IF(N1003="základní",J1003,0)</f>
        <v>0</v>
      </c>
      <c r="BF1003" s="144">
        <f>IF(N1003="snížená",J1003,0)</f>
        <v>0</v>
      </c>
      <c r="BG1003" s="144">
        <f>IF(N1003="zákl. přenesená",J1003,0)</f>
        <v>0</v>
      </c>
      <c r="BH1003" s="144">
        <f>IF(N1003="sníž. přenesená",J1003,0)</f>
        <v>0</v>
      </c>
      <c r="BI1003" s="144">
        <f>IF(N1003="nulová",J1003,0)</f>
        <v>0</v>
      </c>
      <c r="BJ1003" s="17" t="s">
        <v>86</v>
      </c>
      <c r="BK1003" s="144">
        <f>ROUND(I1003*H1003,2)</f>
        <v>0</v>
      </c>
      <c r="BL1003" s="17" t="s">
        <v>183</v>
      </c>
      <c r="BM1003" s="143" t="s">
        <v>1136</v>
      </c>
    </row>
    <row r="1004" spans="2:65" s="1" customFormat="1" ht="33" customHeight="1">
      <c r="B1004" s="32"/>
      <c r="C1004" s="132" t="s">
        <v>1137</v>
      </c>
      <c r="D1004" s="132" t="s">
        <v>178</v>
      </c>
      <c r="E1004" s="133" t="s">
        <v>1138</v>
      </c>
      <c r="F1004" s="134" t="s">
        <v>1139</v>
      </c>
      <c r="G1004" s="135" t="s">
        <v>181</v>
      </c>
      <c r="H1004" s="136">
        <v>288</v>
      </c>
      <c r="I1004" s="137"/>
      <c r="J1004" s="138">
        <f>ROUND(I1004*H1004,2)</f>
        <v>0</v>
      </c>
      <c r="K1004" s="134" t="s">
        <v>207</v>
      </c>
      <c r="L1004" s="32"/>
      <c r="M1004" s="139" t="s">
        <v>1</v>
      </c>
      <c r="N1004" s="140" t="s">
        <v>43</v>
      </c>
      <c r="P1004" s="141">
        <f>O1004*H1004</f>
        <v>0</v>
      </c>
      <c r="Q1004" s="141">
        <v>0</v>
      </c>
      <c r="R1004" s="141">
        <f>Q1004*H1004</f>
        <v>0</v>
      </c>
      <c r="S1004" s="141">
        <v>0</v>
      </c>
      <c r="T1004" s="142">
        <f>S1004*H1004</f>
        <v>0</v>
      </c>
      <c r="AR1004" s="143" t="s">
        <v>183</v>
      </c>
      <c r="AT1004" s="143" t="s">
        <v>178</v>
      </c>
      <c r="AU1004" s="143" t="s">
        <v>88</v>
      </c>
      <c r="AY1004" s="17" t="s">
        <v>176</v>
      </c>
      <c r="BE1004" s="144">
        <f>IF(N1004="základní",J1004,0)</f>
        <v>0</v>
      </c>
      <c r="BF1004" s="144">
        <f>IF(N1004="snížená",J1004,0)</f>
        <v>0</v>
      </c>
      <c r="BG1004" s="144">
        <f>IF(N1004="zákl. přenesená",J1004,0)</f>
        <v>0</v>
      </c>
      <c r="BH1004" s="144">
        <f>IF(N1004="sníž. přenesená",J1004,0)</f>
        <v>0</v>
      </c>
      <c r="BI1004" s="144">
        <f>IF(N1004="nulová",J1004,0)</f>
        <v>0</v>
      </c>
      <c r="BJ1004" s="17" t="s">
        <v>86</v>
      </c>
      <c r="BK1004" s="144">
        <f>ROUND(I1004*H1004,2)</f>
        <v>0</v>
      </c>
      <c r="BL1004" s="17" t="s">
        <v>183</v>
      </c>
      <c r="BM1004" s="143" t="s">
        <v>1140</v>
      </c>
    </row>
    <row r="1005" spans="2:65" s="1" customFormat="1" ht="33" customHeight="1">
      <c r="B1005" s="32"/>
      <c r="C1005" s="132" t="s">
        <v>1141</v>
      </c>
      <c r="D1005" s="132" t="s">
        <v>178</v>
      </c>
      <c r="E1005" s="133" t="s">
        <v>1142</v>
      </c>
      <c r="F1005" s="134" t="s">
        <v>1143</v>
      </c>
      <c r="G1005" s="135" t="s">
        <v>181</v>
      </c>
      <c r="H1005" s="136">
        <v>390</v>
      </c>
      <c r="I1005" s="137"/>
      <c r="J1005" s="138">
        <f>ROUND(I1005*H1005,2)</f>
        <v>0</v>
      </c>
      <c r="K1005" s="134" t="s">
        <v>207</v>
      </c>
      <c r="L1005" s="32"/>
      <c r="M1005" s="139" t="s">
        <v>1</v>
      </c>
      <c r="N1005" s="140" t="s">
        <v>43</v>
      </c>
      <c r="P1005" s="141">
        <f>O1005*H1005</f>
        <v>0</v>
      </c>
      <c r="Q1005" s="141">
        <v>1.7600000000000001E-3</v>
      </c>
      <c r="R1005" s="141">
        <f>Q1005*H1005</f>
        <v>0.68640000000000001</v>
      </c>
      <c r="S1005" s="141">
        <v>0</v>
      </c>
      <c r="T1005" s="142">
        <f>S1005*H1005</f>
        <v>0</v>
      </c>
      <c r="AR1005" s="143" t="s">
        <v>183</v>
      </c>
      <c r="AT1005" s="143" t="s">
        <v>178</v>
      </c>
      <c r="AU1005" s="143" t="s">
        <v>88</v>
      </c>
      <c r="AY1005" s="17" t="s">
        <v>176</v>
      </c>
      <c r="BE1005" s="144">
        <f>IF(N1005="základní",J1005,0)</f>
        <v>0</v>
      </c>
      <c r="BF1005" s="144">
        <f>IF(N1005="snížená",J1005,0)</f>
        <v>0</v>
      </c>
      <c r="BG1005" s="144">
        <f>IF(N1005="zákl. přenesená",J1005,0)</f>
        <v>0</v>
      </c>
      <c r="BH1005" s="144">
        <f>IF(N1005="sníž. přenesená",J1005,0)</f>
        <v>0</v>
      </c>
      <c r="BI1005" s="144">
        <f>IF(N1005="nulová",J1005,0)</f>
        <v>0</v>
      </c>
      <c r="BJ1005" s="17" t="s">
        <v>86</v>
      </c>
      <c r="BK1005" s="144">
        <f>ROUND(I1005*H1005,2)</f>
        <v>0</v>
      </c>
      <c r="BL1005" s="17" t="s">
        <v>183</v>
      </c>
      <c r="BM1005" s="143" t="s">
        <v>1144</v>
      </c>
    </row>
    <row r="1006" spans="2:65" s="1" customFormat="1" ht="33" customHeight="1">
      <c r="B1006" s="32"/>
      <c r="C1006" s="132" t="s">
        <v>1145</v>
      </c>
      <c r="D1006" s="132" t="s">
        <v>178</v>
      </c>
      <c r="E1006" s="133" t="s">
        <v>1146</v>
      </c>
      <c r="F1006" s="134" t="s">
        <v>1147</v>
      </c>
      <c r="G1006" s="135" t="s">
        <v>181</v>
      </c>
      <c r="H1006" s="136">
        <v>390</v>
      </c>
      <c r="I1006" s="137"/>
      <c r="J1006" s="138">
        <f>ROUND(I1006*H1006,2)</f>
        <v>0</v>
      </c>
      <c r="K1006" s="134" t="s">
        <v>207</v>
      </c>
      <c r="L1006" s="32"/>
      <c r="M1006" s="139" t="s">
        <v>1</v>
      </c>
      <c r="N1006" s="140" t="s">
        <v>43</v>
      </c>
      <c r="P1006" s="141">
        <f>O1006*H1006</f>
        <v>0</v>
      </c>
      <c r="Q1006" s="141">
        <v>0</v>
      </c>
      <c r="R1006" s="141">
        <f>Q1006*H1006</f>
        <v>0</v>
      </c>
      <c r="S1006" s="141">
        <v>0</v>
      </c>
      <c r="T1006" s="142">
        <f>S1006*H1006</f>
        <v>0</v>
      </c>
      <c r="AR1006" s="143" t="s">
        <v>183</v>
      </c>
      <c r="AT1006" s="143" t="s">
        <v>178</v>
      </c>
      <c r="AU1006" s="143" t="s">
        <v>88</v>
      </c>
      <c r="AY1006" s="17" t="s">
        <v>176</v>
      </c>
      <c r="BE1006" s="144">
        <f>IF(N1006="základní",J1006,0)</f>
        <v>0</v>
      </c>
      <c r="BF1006" s="144">
        <f>IF(N1006="snížená",J1006,0)</f>
        <v>0</v>
      </c>
      <c r="BG1006" s="144">
        <f>IF(N1006="zákl. přenesená",J1006,0)</f>
        <v>0</v>
      </c>
      <c r="BH1006" s="144">
        <f>IF(N1006="sníž. přenesená",J1006,0)</f>
        <v>0</v>
      </c>
      <c r="BI1006" s="144">
        <f>IF(N1006="nulová",J1006,0)</f>
        <v>0</v>
      </c>
      <c r="BJ1006" s="17" t="s">
        <v>86</v>
      </c>
      <c r="BK1006" s="144">
        <f>ROUND(I1006*H1006,2)</f>
        <v>0</v>
      </c>
      <c r="BL1006" s="17" t="s">
        <v>183</v>
      </c>
      <c r="BM1006" s="143" t="s">
        <v>1148</v>
      </c>
    </row>
    <row r="1007" spans="2:65" s="1" customFormat="1" ht="24.2" customHeight="1">
      <c r="B1007" s="32"/>
      <c r="C1007" s="132" t="s">
        <v>1149</v>
      </c>
      <c r="D1007" s="132" t="s">
        <v>178</v>
      </c>
      <c r="E1007" s="133" t="s">
        <v>1150</v>
      </c>
      <c r="F1007" s="134" t="s">
        <v>1151</v>
      </c>
      <c r="G1007" s="135" t="s">
        <v>307</v>
      </c>
      <c r="H1007" s="136">
        <v>78</v>
      </c>
      <c r="I1007" s="137"/>
      <c r="J1007" s="138">
        <f>ROUND(I1007*H1007,2)</f>
        <v>0</v>
      </c>
      <c r="K1007" s="134" t="s">
        <v>207</v>
      </c>
      <c r="L1007" s="32"/>
      <c r="M1007" s="139" t="s">
        <v>1</v>
      </c>
      <c r="N1007" s="140" t="s">
        <v>43</v>
      </c>
      <c r="P1007" s="141">
        <f>O1007*H1007</f>
        <v>0</v>
      </c>
      <c r="Q1007" s="141">
        <v>1.0551200000000001</v>
      </c>
      <c r="R1007" s="141">
        <f>Q1007*H1007</f>
        <v>82.299360000000007</v>
      </c>
      <c r="S1007" s="141">
        <v>0</v>
      </c>
      <c r="T1007" s="142">
        <f>S1007*H1007</f>
        <v>0</v>
      </c>
      <c r="AR1007" s="143" t="s">
        <v>183</v>
      </c>
      <c r="AT1007" s="143" t="s">
        <v>178</v>
      </c>
      <c r="AU1007" s="143" t="s">
        <v>88</v>
      </c>
      <c r="AY1007" s="17" t="s">
        <v>176</v>
      </c>
      <c r="BE1007" s="144">
        <f>IF(N1007="základní",J1007,0)</f>
        <v>0</v>
      </c>
      <c r="BF1007" s="144">
        <f>IF(N1007="snížená",J1007,0)</f>
        <v>0</v>
      </c>
      <c r="BG1007" s="144">
        <f>IF(N1007="zákl. přenesená",J1007,0)</f>
        <v>0</v>
      </c>
      <c r="BH1007" s="144">
        <f>IF(N1007="sníž. přenesená",J1007,0)</f>
        <v>0</v>
      </c>
      <c r="BI1007" s="144">
        <f>IF(N1007="nulová",J1007,0)</f>
        <v>0</v>
      </c>
      <c r="BJ1007" s="17" t="s">
        <v>86</v>
      </c>
      <c r="BK1007" s="144">
        <f>ROUND(I1007*H1007,2)</f>
        <v>0</v>
      </c>
      <c r="BL1007" s="17" t="s">
        <v>183</v>
      </c>
      <c r="BM1007" s="143" t="s">
        <v>1152</v>
      </c>
    </row>
    <row r="1008" spans="2:65" s="12" customFormat="1" ht="11.25">
      <c r="B1008" s="145"/>
      <c r="D1008" s="146" t="s">
        <v>185</v>
      </c>
      <c r="E1008" s="147" t="s">
        <v>1</v>
      </c>
      <c r="F1008" s="148" t="s">
        <v>1153</v>
      </c>
      <c r="H1008" s="149">
        <v>78</v>
      </c>
      <c r="I1008" s="150"/>
      <c r="L1008" s="145"/>
      <c r="M1008" s="151"/>
      <c r="T1008" s="152"/>
      <c r="AT1008" s="147" t="s">
        <v>185</v>
      </c>
      <c r="AU1008" s="147" t="s">
        <v>88</v>
      </c>
      <c r="AV1008" s="12" t="s">
        <v>88</v>
      </c>
      <c r="AW1008" s="12" t="s">
        <v>33</v>
      </c>
      <c r="AX1008" s="12" t="s">
        <v>86</v>
      </c>
      <c r="AY1008" s="147" t="s">
        <v>176</v>
      </c>
    </row>
    <row r="1009" spans="2:65" s="1" customFormat="1" ht="44.25" customHeight="1">
      <c r="B1009" s="32"/>
      <c r="C1009" s="132" t="s">
        <v>1154</v>
      </c>
      <c r="D1009" s="132" t="s">
        <v>178</v>
      </c>
      <c r="E1009" s="133" t="s">
        <v>1155</v>
      </c>
      <c r="F1009" s="134" t="s">
        <v>1156</v>
      </c>
      <c r="G1009" s="135" t="s">
        <v>200</v>
      </c>
      <c r="H1009" s="136">
        <v>22.79025</v>
      </c>
      <c r="I1009" s="137"/>
      <c r="J1009" s="138">
        <f>ROUND(I1009*H1009,2)</f>
        <v>0</v>
      </c>
      <c r="K1009" s="134" t="s">
        <v>342</v>
      </c>
      <c r="L1009" s="32"/>
      <c r="M1009" s="139" t="s">
        <v>1</v>
      </c>
      <c r="N1009" s="140" t="s">
        <v>43</v>
      </c>
      <c r="P1009" s="141">
        <f>O1009*H1009</f>
        <v>0</v>
      </c>
      <c r="Q1009" s="141">
        <v>1.7000000000000001E-4</v>
      </c>
      <c r="R1009" s="141">
        <f>Q1009*H1009</f>
        <v>3.8743425000000004E-3</v>
      </c>
      <c r="S1009" s="141">
        <v>0</v>
      </c>
      <c r="T1009" s="142">
        <f>S1009*H1009</f>
        <v>0</v>
      </c>
      <c r="AR1009" s="143" t="s">
        <v>183</v>
      </c>
      <c r="AT1009" s="143" t="s">
        <v>178</v>
      </c>
      <c r="AU1009" s="143" t="s">
        <v>88</v>
      </c>
      <c r="AY1009" s="17" t="s">
        <v>176</v>
      </c>
      <c r="BE1009" s="144">
        <f>IF(N1009="základní",J1009,0)</f>
        <v>0</v>
      </c>
      <c r="BF1009" s="144">
        <f>IF(N1009="snížená",J1009,0)</f>
        <v>0</v>
      </c>
      <c r="BG1009" s="144">
        <f>IF(N1009="zákl. přenesená",J1009,0)</f>
        <v>0</v>
      </c>
      <c r="BH1009" s="144">
        <f>IF(N1009="sníž. přenesená",J1009,0)</f>
        <v>0</v>
      </c>
      <c r="BI1009" s="144">
        <f>IF(N1009="nulová",J1009,0)</f>
        <v>0</v>
      </c>
      <c r="BJ1009" s="17" t="s">
        <v>86</v>
      </c>
      <c r="BK1009" s="144">
        <f>ROUND(I1009*H1009,2)</f>
        <v>0</v>
      </c>
      <c r="BL1009" s="17" t="s">
        <v>183</v>
      </c>
      <c r="BM1009" s="143" t="s">
        <v>1157</v>
      </c>
    </row>
    <row r="1010" spans="2:65" s="1" customFormat="1" ht="29.25">
      <c r="B1010" s="32"/>
      <c r="D1010" s="146" t="s">
        <v>234</v>
      </c>
      <c r="F1010" s="173" t="s">
        <v>1158</v>
      </c>
      <c r="I1010" s="174"/>
      <c r="L1010" s="32"/>
      <c r="M1010" s="175"/>
      <c r="T1010" s="56"/>
      <c r="AT1010" s="17" t="s">
        <v>234</v>
      </c>
      <c r="AU1010" s="17" t="s">
        <v>88</v>
      </c>
    </row>
    <row r="1011" spans="2:65" s="12" customFormat="1" ht="11.25">
      <c r="B1011" s="145"/>
      <c r="D1011" s="146" t="s">
        <v>185</v>
      </c>
      <c r="E1011" s="147" t="s">
        <v>1</v>
      </c>
      <c r="F1011" s="148" t="s">
        <v>1159</v>
      </c>
      <c r="H1011" s="149">
        <v>11.16</v>
      </c>
      <c r="I1011" s="150"/>
      <c r="L1011" s="145"/>
      <c r="M1011" s="151"/>
      <c r="T1011" s="152"/>
      <c r="AT1011" s="147" t="s">
        <v>185</v>
      </c>
      <c r="AU1011" s="147" t="s">
        <v>88</v>
      </c>
      <c r="AV1011" s="12" t="s">
        <v>88</v>
      </c>
      <c r="AW1011" s="12" t="s">
        <v>33</v>
      </c>
      <c r="AX1011" s="12" t="s">
        <v>78</v>
      </c>
      <c r="AY1011" s="147" t="s">
        <v>176</v>
      </c>
    </row>
    <row r="1012" spans="2:65" s="12" customFormat="1" ht="11.25">
      <c r="B1012" s="145"/>
      <c r="D1012" s="146" t="s">
        <v>185</v>
      </c>
      <c r="E1012" s="147" t="s">
        <v>1</v>
      </c>
      <c r="F1012" s="148" t="s">
        <v>1160</v>
      </c>
      <c r="H1012" s="149">
        <v>6.9052499999999997</v>
      </c>
      <c r="I1012" s="150"/>
      <c r="L1012" s="145"/>
      <c r="M1012" s="151"/>
      <c r="T1012" s="152"/>
      <c r="AT1012" s="147" t="s">
        <v>185</v>
      </c>
      <c r="AU1012" s="147" t="s">
        <v>88</v>
      </c>
      <c r="AV1012" s="12" t="s">
        <v>88</v>
      </c>
      <c r="AW1012" s="12" t="s">
        <v>33</v>
      </c>
      <c r="AX1012" s="12" t="s">
        <v>78</v>
      </c>
      <c r="AY1012" s="147" t="s">
        <v>176</v>
      </c>
    </row>
    <row r="1013" spans="2:65" s="12" customFormat="1" ht="11.25">
      <c r="B1013" s="145"/>
      <c r="D1013" s="146" t="s">
        <v>185</v>
      </c>
      <c r="E1013" s="147" t="s">
        <v>1</v>
      </c>
      <c r="F1013" s="148" t="s">
        <v>1161</v>
      </c>
      <c r="H1013" s="149">
        <v>4.7249999999999996</v>
      </c>
      <c r="I1013" s="150"/>
      <c r="L1013" s="145"/>
      <c r="M1013" s="151"/>
      <c r="T1013" s="152"/>
      <c r="AT1013" s="147" t="s">
        <v>185</v>
      </c>
      <c r="AU1013" s="147" t="s">
        <v>88</v>
      </c>
      <c r="AV1013" s="12" t="s">
        <v>88</v>
      </c>
      <c r="AW1013" s="12" t="s">
        <v>33</v>
      </c>
      <c r="AX1013" s="12" t="s">
        <v>78</v>
      </c>
      <c r="AY1013" s="147" t="s">
        <v>176</v>
      </c>
    </row>
    <row r="1014" spans="2:65" s="13" customFormat="1" ht="11.25">
      <c r="B1014" s="153"/>
      <c r="D1014" s="146" t="s">
        <v>185</v>
      </c>
      <c r="E1014" s="154" t="s">
        <v>1</v>
      </c>
      <c r="F1014" s="155" t="s">
        <v>187</v>
      </c>
      <c r="H1014" s="156">
        <v>22.79025</v>
      </c>
      <c r="I1014" s="157"/>
      <c r="L1014" s="153"/>
      <c r="M1014" s="158"/>
      <c r="T1014" s="159"/>
      <c r="AT1014" s="154" t="s">
        <v>185</v>
      </c>
      <c r="AU1014" s="154" t="s">
        <v>88</v>
      </c>
      <c r="AV1014" s="13" t="s">
        <v>183</v>
      </c>
      <c r="AW1014" s="13" t="s">
        <v>33</v>
      </c>
      <c r="AX1014" s="13" t="s">
        <v>86</v>
      </c>
      <c r="AY1014" s="154" t="s">
        <v>176</v>
      </c>
    </row>
    <row r="1015" spans="2:65" s="1" customFormat="1" ht="16.5" customHeight="1">
      <c r="B1015" s="32"/>
      <c r="C1015" s="132" t="s">
        <v>1162</v>
      </c>
      <c r="D1015" s="132" t="s">
        <v>178</v>
      </c>
      <c r="E1015" s="133" t="s">
        <v>1163</v>
      </c>
      <c r="F1015" s="134" t="s">
        <v>1164</v>
      </c>
      <c r="G1015" s="135" t="s">
        <v>1165</v>
      </c>
      <c r="H1015" s="136">
        <v>2</v>
      </c>
      <c r="I1015" s="137"/>
      <c r="J1015" s="138">
        <f>ROUND(I1015*H1015,2)</f>
        <v>0</v>
      </c>
      <c r="K1015" s="134" t="s">
        <v>342</v>
      </c>
      <c r="L1015" s="32"/>
      <c r="M1015" s="139" t="s">
        <v>1</v>
      </c>
      <c r="N1015" s="140" t="s">
        <v>43</v>
      </c>
      <c r="P1015" s="141">
        <f>O1015*H1015</f>
        <v>0</v>
      </c>
      <c r="Q1015" s="141">
        <v>1.7000000000000001E-4</v>
      </c>
      <c r="R1015" s="141">
        <f>Q1015*H1015</f>
        <v>3.4000000000000002E-4</v>
      </c>
      <c r="S1015" s="141">
        <v>0</v>
      </c>
      <c r="T1015" s="142">
        <f>S1015*H1015</f>
        <v>0</v>
      </c>
      <c r="AR1015" s="143" t="s">
        <v>183</v>
      </c>
      <c r="AT1015" s="143" t="s">
        <v>178</v>
      </c>
      <c r="AU1015" s="143" t="s">
        <v>88</v>
      </c>
      <c r="AY1015" s="17" t="s">
        <v>176</v>
      </c>
      <c r="BE1015" s="144">
        <f>IF(N1015="základní",J1015,0)</f>
        <v>0</v>
      </c>
      <c r="BF1015" s="144">
        <f>IF(N1015="snížená",J1015,0)</f>
        <v>0</v>
      </c>
      <c r="BG1015" s="144">
        <f>IF(N1015="zákl. přenesená",J1015,0)</f>
        <v>0</v>
      </c>
      <c r="BH1015" s="144">
        <f>IF(N1015="sníž. přenesená",J1015,0)</f>
        <v>0</v>
      </c>
      <c r="BI1015" s="144">
        <f>IF(N1015="nulová",J1015,0)</f>
        <v>0</v>
      </c>
      <c r="BJ1015" s="17" t="s">
        <v>86</v>
      </c>
      <c r="BK1015" s="144">
        <f>ROUND(I1015*H1015,2)</f>
        <v>0</v>
      </c>
      <c r="BL1015" s="17" t="s">
        <v>183</v>
      </c>
      <c r="BM1015" s="143" t="s">
        <v>1166</v>
      </c>
    </row>
    <row r="1016" spans="2:65" s="1" customFormat="1" ht="29.25">
      <c r="B1016" s="32"/>
      <c r="D1016" s="146" t="s">
        <v>234</v>
      </c>
      <c r="F1016" s="173" t="s">
        <v>1158</v>
      </c>
      <c r="I1016" s="174"/>
      <c r="L1016" s="32"/>
      <c r="M1016" s="175"/>
      <c r="T1016" s="56"/>
      <c r="AT1016" s="17" t="s">
        <v>234</v>
      </c>
      <c r="AU1016" s="17" t="s">
        <v>88</v>
      </c>
    </row>
    <row r="1017" spans="2:65" s="1" customFormat="1" ht="24.2" customHeight="1">
      <c r="B1017" s="32"/>
      <c r="C1017" s="132" t="s">
        <v>1167</v>
      </c>
      <c r="D1017" s="132" t="s">
        <v>178</v>
      </c>
      <c r="E1017" s="133" t="s">
        <v>1168</v>
      </c>
      <c r="F1017" s="134" t="s">
        <v>1169</v>
      </c>
      <c r="G1017" s="135" t="s">
        <v>1165</v>
      </c>
      <c r="H1017" s="136">
        <v>1</v>
      </c>
      <c r="I1017" s="137"/>
      <c r="J1017" s="138">
        <f>ROUND(I1017*H1017,2)</f>
        <v>0</v>
      </c>
      <c r="K1017" s="134" t="s">
        <v>342</v>
      </c>
      <c r="L1017" s="32"/>
      <c r="M1017" s="139" t="s">
        <v>1</v>
      </c>
      <c r="N1017" s="140" t="s">
        <v>43</v>
      </c>
      <c r="P1017" s="141">
        <f>O1017*H1017</f>
        <v>0</v>
      </c>
      <c r="Q1017" s="141">
        <v>1.7000000000000001E-4</v>
      </c>
      <c r="R1017" s="141">
        <f>Q1017*H1017</f>
        <v>1.7000000000000001E-4</v>
      </c>
      <c r="S1017" s="141">
        <v>0</v>
      </c>
      <c r="T1017" s="142">
        <f>S1017*H1017</f>
        <v>0</v>
      </c>
      <c r="AR1017" s="143" t="s">
        <v>183</v>
      </c>
      <c r="AT1017" s="143" t="s">
        <v>178</v>
      </c>
      <c r="AU1017" s="143" t="s">
        <v>88</v>
      </c>
      <c r="AY1017" s="17" t="s">
        <v>176</v>
      </c>
      <c r="BE1017" s="144">
        <f>IF(N1017="základní",J1017,0)</f>
        <v>0</v>
      </c>
      <c r="BF1017" s="144">
        <f>IF(N1017="snížená",J1017,0)</f>
        <v>0</v>
      </c>
      <c r="BG1017" s="144">
        <f>IF(N1017="zákl. přenesená",J1017,0)</f>
        <v>0</v>
      </c>
      <c r="BH1017" s="144">
        <f>IF(N1017="sníž. přenesená",J1017,0)</f>
        <v>0</v>
      </c>
      <c r="BI1017" s="144">
        <f>IF(N1017="nulová",J1017,0)</f>
        <v>0</v>
      </c>
      <c r="BJ1017" s="17" t="s">
        <v>86</v>
      </c>
      <c r="BK1017" s="144">
        <f>ROUND(I1017*H1017,2)</f>
        <v>0</v>
      </c>
      <c r="BL1017" s="17" t="s">
        <v>183</v>
      </c>
      <c r="BM1017" s="143" t="s">
        <v>1170</v>
      </c>
    </row>
    <row r="1018" spans="2:65" s="1" customFormat="1" ht="29.25">
      <c r="B1018" s="32"/>
      <c r="D1018" s="146" t="s">
        <v>234</v>
      </c>
      <c r="F1018" s="173" t="s">
        <v>1158</v>
      </c>
      <c r="I1018" s="174"/>
      <c r="L1018" s="32"/>
      <c r="M1018" s="175"/>
      <c r="T1018" s="56"/>
      <c r="AT1018" s="17" t="s">
        <v>234</v>
      </c>
      <c r="AU1018" s="17" t="s">
        <v>88</v>
      </c>
    </row>
    <row r="1019" spans="2:65" s="1" customFormat="1" ht="21.75" customHeight="1">
      <c r="B1019" s="32"/>
      <c r="C1019" s="132" t="s">
        <v>1171</v>
      </c>
      <c r="D1019" s="132" t="s">
        <v>178</v>
      </c>
      <c r="E1019" s="133" t="s">
        <v>1172</v>
      </c>
      <c r="F1019" s="134" t="s">
        <v>1173</v>
      </c>
      <c r="G1019" s="135" t="s">
        <v>1165</v>
      </c>
      <c r="H1019" s="136">
        <v>1</v>
      </c>
      <c r="I1019" s="137"/>
      <c r="J1019" s="138">
        <f>ROUND(I1019*H1019,2)</f>
        <v>0</v>
      </c>
      <c r="K1019" s="134" t="s">
        <v>342</v>
      </c>
      <c r="L1019" s="32"/>
      <c r="M1019" s="139" t="s">
        <v>1</v>
      </c>
      <c r="N1019" s="140" t="s">
        <v>43</v>
      </c>
      <c r="P1019" s="141">
        <f>O1019*H1019</f>
        <v>0</v>
      </c>
      <c r="Q1019" s="141">
        <v>1.7000000000000001E-4</v>
      </c>
      <c r="R1019" s="141">
        <f>Q1019*H1019</f>
        <v>1.7000000000000001E-4</v>
      </c>
      <c r="S1019" s="141">
        <v>0</v>
      </c>
      <c r="T1019" s="142">
        <f>S1019*H1019</f>
        <v>0</v>
      </c>
      <c r="AR1019" s="143" t="s">
        <v>183</v>
      </c>
      <c r="AT1019" s="143" t="s">
        <v>178</v>
      </c>
      <c r="AU1019" s="143" t="s">
        <v>88</v>
      </c>
      <c r="AY1019" s="17" t="s">
        <v>176</v>
      </c>
      <c r="BE1019" s="144">
        <f>IF(N1019="základní",J1019,0)</f>
        <v>0</v>
      </c>
      <c r="BF1019" s="144">
        <f>IF(N1019="snížená",J1019,0)</f>
        <v>0</v>
      </c>
      <c r="BG1019" s="144">
        <f>IF(N1019="zákl. přenesená",J1019,0)</f>
        <v>0</v>
      </c>
      <c r="BH1019" s="144">
        <f>IF(N1019="sníž. přenesená",J1019,0)</f>
        <v>0</v>
      </c>
      <c r="BI1019" s="144">
        <f>IF(N1019="nulová",J1019,0)</f>
        <v>0</v>
      </c>
      <c r="BJ1019" s="17" t="s">
        <v>86</v>
      </c>
      <c r="BK1019" s="144">
        <f>ROUND(I1019*H1019,2)</f>
        <v>0</v>
      </c>
      <c r="BL1019" s="17" t="s">
        <v>183</v>
      </c>
      <c r="BM1019" s="143" t="s">
        <v>1174</v>
      </c>
    </row>
    <row r="1020" spans="2:65" s="1" customFormat="1" ht="29.25">
      <c r="B1020" s="32"/>
      <c r="D1020" s="146" t="s">
        <v>234</v>
      </c>
      <c r="F1020" s="173" t="s">
        <v>1158</v>
      </c>
      <c r="I1020" s="174"/>
      <c r="L1020" s="32"/>
      <c r="M1020" s="175"/>
      <c r="T1020" s="56"/>
      <c r="AT1020" s="17" t="s">
        <v>234</v>
      </c>
      <c r="AU1020" s="17" t="s">
        <v>88</v>
      </c>
    </row>
    <row r="1021" spans="2:65" s="1" customFormat="1" ht="24.2" customHeight="1">
      <c r="B1021" s="32"/>
      <c r="C1021" s="132" t="s">
        <v>1175</v>
      </c>
      <c r="D1021" s="132" t="s">
        <v>178</v>
      </c>
      <c r="E1021" s="133" t="s">
        <v>1176</v>
      </c>
      <c r="F1021" s="134" t="s">
        <v>1177</v>
      </c>
      <c r="G1021" s="135" t="s">
        <v>1165</v>
      </c>
      <c r="H1021" s="136">
        <v>1</v>
      </c>
      <c r="I1021" s="137"/>
      <c r="J1021" s="138">
        <f>ROUND(I1021*H1021,2)</f>
        <v>0</v>
      </c>
      <c r="K1021" s="134" t="s">
        <v>342</v>
      </c>
      <c r="L1021" s="32"/>
      <c r="M1021" s="139" t="s">
        <v>1</v>
      </c>
      <c r="N1021" s="140" t="s">
        <v>43</v>
      </c>
      <c r="P1021" s="141">
        <f>O1021*H1021</f>
        <v>0</v>
      </c>
      <c r="Q1021" s="141">
        <v>1.7000000000000001E-4</v>
      </c>
      <c r="R1021" s="141">
        <f>Q1021*H1021</f>
        <v>1.7000000000000001E-4</v>
      </c>
      <c r="S1021" s="141">
        <v>0</v>
      </c>
      <c r="T1021" s="142">
        <f>S1021*H1021</f>
        <v>0</v>
      </c>
      <c r="AR1021" s="143" t="s">
        <v>183</v>
      </c>
      <c r="AT1021" s="143" t="s">
        <v>178</v>
      </c>
      <c r="AU1021" s="143" t="s">
        <v>88</v>
      </c>
      <c r="AY1021" s="17" t="s">
        <v>176</v>
      </c>
      <c r="BE1021" s="144">
        <f>IF(N1021="základní",J1021,0)</f>
        <v>0</v>
      </c>
      <c r="BF1021" s="144">
        <f>IF(N1021="snížená",J1021,0)</f>
        <v>0</v>
      </c>
      <c r="BG1021" s="144">
        <f>IF(N1021="zákl. přenesená",J1021,0)</f>
        <v>0</v>
      </c>
      <c r="BH1021" s="144">
        <f>IF(N1021="sníž. přenesená",J1021,0)</f>
        <v>0</v>
      </c>
      <c r="BI1021" s="144">
        <f>IF(N1021="nulová",J1021,0)</f>
        <v>0</v>
      </c>
      <c r="BJ1021" s="17" t="s">
        <v>86</v>
      </c>
      <c r="BK1021" s="144">
        <f>ROUND(I1021*H1021,2)</f>
        <v>0</v>
      </c>
      <c r="BL1021" s="17" t="s">
        <v>183</v>
      </c>
      <c r="BM1021" s="143" t="s">
        <v>1178</v>
      </c>
    </row>
    <row r="1022" spans="2:65" s="1" customFormat="1" ht="29.25">
      <c r="B1022" s="32"/>
      <c r="D1022" s="146" t="s">
        <v>234</v>
      </c>
      <c r="F1022" s="173" t="s">
        <v>1158</v>
      </c>
      <c r="I1022" s="174"/>
      <c r="L1022" s="32"/>
      <c r="M1022" s="175"/>
      <c r="T1022" s="56"/>
      <c r="AT1022" s="17" t="s">
        <v>234</v>
      </c>
      <c r="AU1022" s="17" t="s">
        <v>88</v>
      </c>
    </row>
    <row r="1023" spans="2:65" s="11" customFormat="1" ht="22.9" customHeight="1">
      <c r="B1023" s="120"/>
      <c r="D1023" s="121" t="s">
        <v>77</v>
      </c>
      <c r="E1023" s="130" t="s">
        <v>204</v>
      </c>
      <c r="F1023" s="130" t="s">
        <v>1179</v>
      </c>
      <c r="I1023" s="123"/>
      <c r="J1023" s="131">
        <f>BK1023</f>
        <v>0</v>
      </c>
      <c r="L1023" s="120"/>
      <c r="M1023" s="125"/>
      <c r="P1023" s="126">
        <f>SUM(P1024:P1047)</f>
        <v>0</v>
      </c>
      <c r="R1023" s="126">
        <f>SUM(R1024:R1047)</f>
        <v>797.84238849999986</v>
      </c>
      <c r="T1023" s="127">
        <f>SUM(T1024:T1047)</f>
        <v>0</v>
      </c>
      <c r="AR1023" s="121" t="s">
        <v>86</v>
      </c>
      <c r="AT1023" s="128" t="s">
        <v>77</v>
      </c>
      <c r="AU1023" s="128" t="s">
        <v>86</v>
      </c>
      <c r="AY1023" s="121" t="s">
        <v>176</v>
      </c>
      <c r="BK1023" s="129">
        <f>SUM(BK1024:BK1047)</f>
        <v>0</v>
      </c>
    </row>
    <row r="1024" spans="2:65" s="1" customFormat="1" ht="37.9" customHeight="1">
      <c r="B1024" s="32"/>
      <c r="C1024" s="132" t="s">
        <v>1180</v>
      </c>
      <c r="D1024" s="132" t="s">
        <v>178</v>
      </c>
      <c r="E1024" s="133" t="s">
        <v>1181</v>
      </c>
      <c r="F1024" s="134" t="s">
        <v>1182</v>
      </c>
      <c r="G1024" s="135" t="s">
        <v>181</v>
      </c>
      <c r="H1024" s="136">
        <v>996.05</v>
      </c>
      <c r="I1024" s="137"/>
      <c r="J1024" s="138">
        <f>ROUND(I1024*H1024,2)</f>
        <v>0</v>
      </c>
      <c r="K1024" s="134" t="s">
        <v>342</v>
      </c>
      <c r="L1024" s="32"/>
      <c r="M1024" s="139" t="s">
        <v>1</v>
      </c>
      <c r="N1024" s="140" t="s">
        <v>43</v>
      </c>
      <c r="P1024" s="141">
        <f>O1024*H1024</f>
        <v>0</v>
      </c>
      <c r="Q1024" s="141">
        <v>5.6000000000000001E-2</v>
      </c>
      <c r="R1024" s="141">
        <f>Q1024*H1024</f>
        <v>55.778799999999997</v>
      </c>
      <c r="S1024" s="141">
        <v>0</v>
      </c>
      <c r="T1024" s="142">
        <f>S1024*H1024</f>
        <v>0</v>
      </c>
      <c r="AR1024" s="143" t="s">
        <v>183</v>
      </c>
      <c r="AT1024" s="143" t="s">
        <v>178</v>
      </c>
      <c r="AU1024" s="143" t="s">
        <v>88</v>
      </c>
      <c r="AY1024" s="17" t="s">
        <v>176</v>
      </c>
      <c r="BE1024" s="144">
        <f>IF(N1024="základní",J1024,0)</f>
        <v>0</v>
      </c>
      <c r="BF1024" s="144">
        <f>IF(N1024="snížená",J1024,0)</f>
        <v>0</v>
      </c>
      <c r="BG1024" s="144">
        <f>IF(N1024="zákl. přenesená",J1024,0)</f>
        <v>0</v>
      </c>
      <c r="BH1024" s="144">
        <f>IF(N1024="sníž. přenesená",J1024,0)</f>
        <v>0</v>
      </c>
      <c r="BI1024" s="144">
        <f>IF(N1024="nulová",J1024,0)</f>
        <v>0</v>
      </c>
      <c r="BJ1024" s="17" t="s">
        <v>86</v>
      </c>
      <c r="BK1024" s="144">
        <f>ROUND(I1024*H1024,2)</f>
        <v>0</v>
      </c>
      <c r="BL1024" s="17" t="s">
        <v>183</v>
      </c>
      <c r="BM1024" s="143" t="s">
        <v>1183</v>
      </c>
    </row>
    <row r="1025" spans="2:65" s="1" customFormat="1" ht="19.5">
      <c r="B1025" s="32"/>
      <c r="D1025" s="146" t="s">
        <v>234</v>
      </c>
      <c r="F1025" s="173" t="s">
        <v>1184</v>
      </c>
      <c r="I1025" s="174"/>
      <c r="L1025" s="32"/>
      <c r="M1025" s="175"/>
      <c r="T1025" s="56"/>
      <c r="AT1025" s="17" t="s">
        <v>234</v>
      </c>
      <c r="AU1025" s="17" t="s">
        <v>88</v>
      </c>
    </row>
    <row r="1026" spans="2:65" s="1" customFormat="1" ht="33" customHeight="1">
      <c r="B1026" s="32"/>
      <c r="C1026" s="132" t="s">
        <v>1185</v>
      </c>
      <c r="D1026" s="132" t="s">
        <v>178</v>
      </c>
      <c r="E1026" s="133" t="s">
        <v>1186</v>
      </c>
      <c r="F1026" s="134" t="s">
        <v>1187</v>
      </c>
      <c r="G1026" s="135" t="s">
        <v>181</v>
      </c>
      <c r="H1026" s="136">
        <v>282.35000000000002</v>
      </c>
      <c r="I1026" s="137"/>
      <c r="J1026" s="138">
        <f>ROUND(I1026*H1026,2)</f>
        <v>0</v>
      </c>
      <c r="K1026" s="134" t="s">
        <v>342</v>
      </c>
      <c r="L1026" s="32"/>
      <c r="M1026" s="139" t="s">
        <v>1</v>
      </c>
      <c r="N1026" s="140" t="s">
        <v>43</v>
      </c>
      <c r="P1026" s="141">
        <f>O1026*H1026</f>
        <v>0</v>
      </c>
      <c r="Q1026" s="141">
        <v>5.6000000000000001E-2</v>
      </c>
      <c r="R1026" s="141">
        <f>Q1026*H1026</f>
        <v>15.811600000000002</v>
      </c>
      <c r="S1026" s="141">
        <v>0</v>
      </c>
      <c r="T1026" s="142">
        <f>S1026*H1026</f>
        <v>0</v>
      </c>
      <c r="AR1026" s="143" t="s">
        <v>183</v>
      </c>
      <c r="AT1026" s="143" t="s">
        <v>178</v>
      </c>
      <c r="AU1026" s="143" t="s">
        <v>88</v>
      </c>
      <c r="AY1026" s="17" t="s">
        <v>176</v>
      </c>
      <c r="BE1026" s="144">
        <f>IF(N1026="základní",J1026,0)</f>
        <v>0</v>
      </c>
      <c r="BF1026" s="144">
        <f>IF(N1026="snížená",J1026,0)</f>
        <v>0</v>
      </c>
      <c r="BG1026" s="144">
        <f>IF(N1026="zákl. přenesená",J1026,0)</f>
        <v>0</v>
      </c>
      <c r="BH1026" s="144">
        <f>IF(N1026="sníž. přenesená",J1026,0)</f>
        <v>0</v>
      </c>
      <c r="BI1026" s="144">
        <f>IF(N1026="nulová",J1026,0)</f>
        <v>0</v>
      </c>
      <c r="BJ1026" s="17" t="s">
        <v>86</v>
      </c>
      <c r="BK1026" s="144">
        <f>ROUND(I1026*H1026,2)</f>
        <v>0</v>
      </c>
      <c r="BL1026" s="17" t="s">
        <v>183</v>
      </c>
      <c r="BM1026" s="143" t="s">
        <v>1188</v>
      </c>
    </row>
    <row r="1027" spans="2:65" s="1" customFormat="1" ht="19.5">
      <c r="B1027" s="32"/>
      <c r="D1027" s="146" t="s">
        <v>234</v>
      </c>
      <c r="F1027" s="173" t="s">
        <v>1184</v>
      </c>
      <c r="I1027" s="174"/>
      <c r="L1027" s="32"/>
      <c r="M1027" s="175"/>
      <c r="T1027" s="56"/>
      <c r="AT1027" s="17" t="s">
        <v>234</v>
      </c>
      <c r="AU1027" s="17" t="s">
        <v>88</v>
      </c>
    </row>
    <row r="1028" spans="2:65" s="1" customFormat="1" ht="44.25" customHeight="1">
      <c r="B1028" s="32"/>
      <c r="C1028" s="132" t="s">
        <v>1189</v>
      </c>
      <c r="D1028" s="132" t="s">
        <v>178</v>
      </c>
      <c r="E1028" s="133" t="s">
        <v>1190</v>
      </c>
      <c r="F1028" s="134" t="s">
        <v>1191</v>
      </c>
      <c r="G1028" s="135" t="s">
        <v>181</v>
      </c>
      <c r="H1028" s="136">
        <v>35</v>
      </c>
      <c r="I1028" s="137"/>
      <c r="J1028" s="138">
        <f>ROUND(I1028*H1028,2)</f>
        <v>0</v>
      </c>
      <c r="K1028" s="134" t="s">
        <v>342</v>
      </c>
      <c r="L1028" s="32"/>
      <c r="M1028" s="139" t="s">
        <v>1</v>
      </c>
      <c r="N1028" s="140" t="s">
        <v>43</v>
      </c>
      <c r="P1028" s="141">
        <f>O1028*H1028</f>
        <v>0</v>
      </c>
      <c r="Q1028" s="141">
        <v>5.6000000000000001E-2</v>
      </c>
      <c r="R1028" s="141">
        <f>Q1028*H1028</f>
        <v>1.96</v>
      </c>
      <c r="S1028" s="141">
        <v>0</v>
      </c>
      <c r="T1028" s="142">
        <f>S1028*H1028</f>
        <v>0</v>
      </c>
      <c r="AR1028" s="143" t="s">
        <v>183</v>
      </c>
      <c r="AT1028" s="143" t="s">
        <v>178</v>
      </c>
      <c r="AU1028" s="143" t="s">
        <v>88</v>
      </c>
      <c r="AY1028" s="17" t="s">
        <v>176</v>
      </c>
      <c r="BE1028" s="144">
        <f>IF(N1028="základní",J1028,0)</f>
        <v>0</v>
      </c>
      <c r="BF1028" s="144">
        <f>IF(N1028="snížená",J1028,0)</f>
        <v>0</v>
      </c>
      <c r="BG1028" s="144">
        <f>IF(N1028="zákl. přenesená",J1028,0)</f>
        <v>0</v>
      </c>
      <c r="BH1028" s="144">
        <f>IF(N1028="sníž. přenesená",J1028,0)</f>
        <v>0</v>
      </c>
      <c r="BI1028" s="144">
        <f>IF(N1028="nulová",J1028,0)</f>
        <v>0</v>
      </c>
      <c r="BJ1028" s="17" t="s">
        <v>86</v>
      </c>
      <c r="BK1028" s="144">
        <f>ROUND(I1028*H1028,2)</f>
        <v>0</v>
      </c>
      <c r="BL1028" s="17" t="s">
        <v>183</v>
      </c>
      <c r="BM1028" s="143" t="s">
        <v>1192</v>
      </c>
    </row>
    <row r="1029" spans="2:65" s="1" customFormat="1" ht="19.5">
      <c r="B1029" s="32"/>
      <c r="D1029" s="146" t="s">
        <v>234</v>
      </c>
      <c r="F1029" s="173" t="s">
        <v>1184</v>
      </c>
      <c r="I1029" s="174"/>
      <c r="L1029" s="32"/>
      <c r="M1029" s="175"/>
      <c r="T1029" s="56"/>
      <c r="AT1029" s="17" t="s">
        <v>234</v>
      </c>
      <c r="AU1029" s="17" t="s">
        <v>88</v>
      </c>
    </row>
    <row r="1030" spans="2:65" s="1" customFormat="1" ht="21.75" customHeight="1">
      <c r="B1030" s="32"/>
      <c r="C1030" s="132" t="s">
        <v>1193</v>
      </c>
      <c r="D1030" s="132" t="s">
        <v>178</v>
      </c>
      <c r="E1030" s="133" t="s">
        <v>1194</v>
      </c>
      <c r="F1030" s="134" t="s">
        <v>1195</v>
      </c>
      <c r="G1030" s="135" t="s">
        <v>181</v>
      </c>
      <c r="H1030" s="136">
        <v>317.35000000000002</v>
      </c>
      <c r="I1030" s="137"/>
      <c r="J1030" s="138">
        <f>ROUND(I1030*H1030,2)</f>
        <v>0</v>
      </c>
      <c r="K1030" s="134" t="s">
        <v>182</v>
      </c>
      <c r="L1030" s="32"/>
      <c r="M1030" s="139" t="s">
        <v>1</v>
      </c>
      <c r="N1030" s="140" t="s">
        <v>43</v>
      </c>
      <c r="P1030" s="141">
        <f>O1030*H1030</f>
        <v>0</v>
      </c>
      <c r="Q1030" s="141">
        <v>0.34499999999999997</v>
      </c>
      <c r="R1030" s="141">
        <f>Q1030*H1030</f>
        <v>109.48575</v>
      </c>
      <c r="S1030" s="141">
        <v>0</v>
      </c>
      <c r="T1030" s="142">
        <f>S1030*H1030</f>
        <v>0</v>
      </c>
      <c r="AR1030" s="143" t="s">
        <v>183</v>
      </c>
      <c r="AT1030" s="143" t="s">
        <v>178</v>
      </c>
      <c r="AU1030" s="143" t="s">
        <v>88</v>
      </c>
      <c r="AY1030" s="17" t="s">
        <v>176</v>
      </c>
      <c r="BE1030" s="144">
        <f>IF(N1030="základní",J1030,0)</f>
        <v>0</v>
      </c>
      <c r="BF1030" s="144">
        <f>IF(N1030="snížená",J1030,0)</f>
        <v>0</v>
      </c>
      <c r="BG1030" s="144">
        <f>IF(N1030="zákl. přenesená",J1030,0)</f>
        <v>0</v>
      </c>
      <c r="BH1030" s="144">
        <f>IF(N1030="sníž. přenesená",J1030,0)</f>
        <v>0</v>
      </c>
      <c r="BI1030" s="144">
        <f>IF(N1030="nulová",J1030,0)</f>
        <v>0</v>
      </c>
      <c r="BJ1030" s="17" t="s">
        <v>86</v>
      </c>
      <c r="BK1030" s="144">
        <f>ROUND(I1030*H1030,2)</f>
        <v>0</v>
      </c>
      <c r="BL1030" s="17" t="s">
        <v>183</v>
      </c>
      <c r="BM1030" s="143" t="s">
        <v>1196</v>
      </c>
    </row>
    <row r="1031" spans="2:65" s="14" customFormat="1" ht="22.5">
      <c r="B1031" s="160"/>
      <c r="D1031" s="146" t="s">
        <v>185</v>
      </c>
      <c r="E1031" s="161" t="s">
        <v>1</v>
      </c>
      <c r="F1031" s="162" t="s">
        <v>1197</v>
      </c>
      <c r="H1031" s="161" t="s">
        <v>1</v>
      </c>
      <c r="I1031" s="163"/>
      <c r="L1031" s="160"/>
      <c r="M1031" s="164"/>
      <c r="T1031" s="165"/>
      <c r="AT1031" s="161" t="s">
        <v>185</v>
      </c>
      <c r="AU1031" s="161" t="s">
        <v>88</v>
      </c>
      <c r="AV1031" s="14" t="s">
        <v>86</v>
      </c>
      <c r="AW1031" s="14" t="s">
        <v>33</v>
      </c>
      <c r="AX1031" s="14" t="s">
        <v>78</v>
      </c>
      <c r="AY1031" s="161" t="s">
        <v>176</v>
      </c>
    </row>
    <row r="1032" spans="2:65" s="12" customFormat="1" ht="11.25">
      <c r="B1032" s="145"/>
      <c r="D1032" s="146" t="s">
        <v>185</v>
      </c>
      <c r="E1032" s="147" t="s">
        <v>1</v>
      </c>
      <c r="F1032" s="148" t="s">
        <v>1198</v>
      </c>
      <c r="H1032" s="149">
        <v>282.35000000000002</v>
      </c>
      <c r="I1032" s="150"/>
      <c r="L1032" s="145"/>
      <c r="M1032" s="151"/>
      <c r="T1032" s="152"/>
      <c r="AT1032" s="147" t="s">
        <v>185</v>
      </c>
      <c r="AU1032" s="147" t="s">
        <v>88</v>
      </c>
      <c r="AV1032" s="12" t="s">
        <v>88</v>
      </c>
      <c r="AW1032" s="12" t="s">
        <v>33</v>
      </c>
      <c r="AX1032" s="12" t="s">
        <v>78</v>
      </c>
      <c r="AY1032" s="147" t="s">
        <v>176</v>
      </c>
    </row>
    <row r="1033" spans="2:65" s="15" customFormat="1" ht="11.25">
      <c r="B1033" s="166"/>
      <c r="D1033" s="146" t="s">
        <v>185</v>
      </c>
      <c r="E1033" s="167" t="s">
        <v>1</v>
      </c>
      <c r="F1033" s="168" t="s">
        <v>228</v>
      </c>
      <c r="H1033" s="169">
        <v>282.35000000000002</v>
      </c>
      <c r="I1033" s="170"/>
      <c r="L1033" s="166"/>
      <c r="M1033" s="171"/>
      <c r="T1033" s="172"/>
      <c r="AT1033" s="167" t="s">
        <v>185</v>
      </c>
      <c r="AU1033" s="167" t="s">
        <v>88</v>
      </c>
      <c r="AV1033" s="15" t="s">
        <v>193</v>
      </c>
      <c r="AW1033" s="15" t="s">
        <v>33</v>
      </c>
      <c r="AX1033" s="15" t="s">
        <v>78</v>
      </c>
      <c r="AY1033" s="167" t="s">
        <v>176</v>
      </c>
    </row>
    <row r="1034" spans="2:65" s="14" customFormat="1" ht="11.25">
      <c r="B1034" s="160"/>
      <c r="D1034" s="146" t="s">
        <v>185</v>
      </c>
      <c r="E1034" s="161" t="s">
        <v>1</v>
      </c>
      <c r="F1034" s="162" t="s">
        <v>1199</v>
      </c>
      <c r="H1034" s="161" t="s">
        <v>1</v>
      </c>
      <c r="I1034" s="163"/>
      <c r="L1034" s="160"/>
      <c r="M1034" s="164"/>
      <c r="T1034" s="165"/>
      <c r="AT1034" s="161" t="s">
        <v>185</v>
      </c>
      <c r="AU1034" s="161" t="s">
        <v>88</v>
      </c>
      <c r="AV1034" s="14" t="s">
        <v>86</v>
      </c>
      <c r="AW1034" s="14" t="s">
        <v>33</v>
      </c>
      <c r="AX1034" s="14" t="s">
        <v>78</v>
      </c>
      <c r="AY1034" s="161" t="s">
        <v>176</v>
      </c>
    </row>
    <row r="1035" spans="2:65" s="12" customFormat="1" ht="11.25">
      <c r="B1035" s="145"/>
      <c r="D1035" s="146" t="s">
        <v>185</v>
      </c>
      <c r="E1035" s="147" t="s">
        <v>1</v>
      </c>
      <c r="F1035" s="148" t="s">
        <v>432</v>
      </c>
      <c r="H1035" s="149">
        <v>35</v>
      </c>
      <c r="I1035" s="150"/>
      <c r="L1035" s="145"/>
      <c r="M1035" s="151"/>
      <c r="T1035" s="152"/>
      <c r="AT1035" s="147" t="s">
        <v>185</v>
      </c>
      <c r="AU1035" s="147" t="s">
        <v>88</v>
      </c>
      <c r="AV1035" s="12" t="s">
        <v>88</v>
      </c>
      <c r="AW1035" s="12" t="s">
        <v>33</v>
      </c>
      <c r="AX1035" s="12" t="s">
        <v>78</v>
      </c>
      <c r="AY1035" s="147" t="s">
        <v>176</v>
      </c>
    </row>
    <row r="1036" spans="2:65" s="15" customFormat="1" ht="11.25">
      <c r="B1036" s="166"/>
      <c r="D1036" s="146" t="s">
        <v>185</v>
      </c>
      <c r="E1036" s="167" t="s">
        <v>1</v>
      </c>
      <c r="F1036" s="168" t="s">
        <v>228</v>
      </c>
      <c r="H1036" s="169">
        <v>35</v>
      </c>
      <c r="I1036" s="170"/>
      <c r="L1036" s="166"/>
      <c r="M1036" s="171"/>
      <c r="T1036" s="172"/>
      <c r="AT1036" s="167" t="s">
        <v>185</v>
      </c>
      <c r="AU1036" s="167" t="s">
        <v>88</v>
      </c>
      <c r="AV1036" s="15" t="s">
        <v>193</v>
      </c>
      <c r="AW1036" s="15" t="s">
        <v>33</v>
      </c>
      <c r="AX1036" s="15" t="s">
        <v>78</v>
      </c>
      <c r="AY1036" s="167" t="s">
        <v>176</v>
      </c>
    </row>
    <row r="1037" spans="2:65" s="13" customFormat="1" ht="11.25">
      <c r="B1037" s="153"/>
      <c r="D1037" s="146" t="s">
        <v>185</v>
      </c>
      <c r="E1037" s="154" t="s">
        <v>1</v>
      </c>
      <c r="F1037" s="155" t="s">
        <v>187</v>
      </c>
      <c r="H1037" s="156">
        <v>317.35000000000002</v>
      </c>
      <c r="I1037" s="157"/>
      <c r="L1037" s="153"/>
      <c r="M1037" s="158"/>
      <c r="T1037" s="159"/>
      <c r="AT1037" s="154" t="s">
        <v>185</v>
      </c>
      <c r="AU1037" s="154" t="s">
        <v>88</v>
      </c>
      <c r="AV1037" s="13" t="s">
        <v>183</v>
      </c>
      <c r="AW1037" s="13" t="s">
        <v>33</v>
      </c>
      <c r="AX1037" s="13" t="s">
        <v>86</v>
      </c>
      <c r="AY1037" s="154" t="s">
        <v>176</v>
      </c>
    </row>
    <row r="1038" spans="2:65" s="1" customFormat="1" ht="21.75" customHeight="1">
      <c r="B1038" s="32"/>
      <c r="C1038" s="132" t="s">
        <v>1200</v>
      </c>
      <c r="D1038" s="132" t="s">
        <v>178</v>
      </c>
      <c r="E1038" s="133" t="s">
        <v>1201</v>
      </c>
      <c r="F1038" s="134" t="s">
        <v>1202</v>
      </c>
      <c r="G1038" s="135" t="s">
        <v>181</v>
      </c>
      <c r="H1038" s="136">
        <v>996.05</v>
      </c>
      <c r="I1038" s="137"/>
      <c r="J1038" s="138">
        <f>ROUND(I1038*H1038,2)</f>
        <v>0</v>
      </c>
      <c r="K1038" s="134" t="s">
        <v>182</v>
      </c>
      <c r="L1038" s="32"/>
      <c r="M1038" s="139" t="s">
        <v>1</v>
      </c>
      <c r="N1038" s="140" t="s">
        <v>43</v>
      </c>
      <c r="P1038" s="141">
        <f>O1038*H1038</f>
        <v>0</v>
      </c>
      <c r="Q1038" s="141">
        <v>0.57499999999999996</v>
      </c>
      <c r="R1038" s="141">
        <f>Q1038*H1038</f>
        <v>572.72874999999988</v>
      </c>
      <c r="S1038" s="141">
        <v>0</v>
      </c>
      <c r="T1038" s="142">
        <f>S1038*H1038</f>
        <v>0</v>
      </c>
      <c r="AR1038" s="143" t="s">
        <v>183</v>
      </c>
      <c r="AT1038" s="143" t="s">
        <v>178</v>
      </c>
      <c r="AU1038" s="143" t="s">
        <v>88</v>
      </c>
      <c r="AY1038" s="17" t="s">
        <v>176</v>
      </c>
      <c r="BE1038" s="144">
        <f>IF(N1038="základní",J1038,0)</f>
        <v>0</v>
      </c>
      <c r="BF1038" s="144">
        <f>IF(N1038="snížená",J1038,0)</f>
        <v>0</v>
      </c>
      <c r="BG1038" s="144">
        <f>IF(N1038="zákl. přenesená",J1038,0)</f>
        <v>0</v>
      </c>
      <c r="BH1038" s="144">
        <f>IF(N1038="sníž. přenesená",J1038,0)</f>
        <v>0</v>
      </c>
      <c r="BI1038" s="144">
        <f>IF(N1038="nulová",J1038,0)</f>
        <v>0</v>
      </c>
      <c r="BJ1038" s="17" t="s">
        <v>86</v>
      </c>
      <c r="BK1038" s="144">
        <f>ROUND(I1038*H1038,2)</f>
        <v>0</v>
      </c>
      <c r="BL1038" s="17" t="s">
        <v>183</v>
      </c>
      <c r="BM1038" s="143" t="s">
        <v>1203</v>
      </c>
    </row>
    <row r="1039" spans="2:65" s="14" customFormat="1" ht="22.5">
      <c r="B1039" s="160"/>
      <c r="D1039" s="146" t="s">
        <v>185</v>
      </c>
      <c r="E1039" s="161" t="s">
        <v>1</v>
      </c>
      <c r="F1039" s="162" t="s">
        <v>1204</v>
      </c>
      <c r="H1039" s="161" t="s">
        <v>1</v>
      </c>
      <c r="I1039" s="163"/>
      <c r="L1039" s="160"/>
      <c r="M1039" s="164"/>
      <c r="T1039" s="165"/>
      <c r="AT1039" s="161" t="s">
        <v>185</v>
      </c>
      <c r="AU1039" s="161" t="s">
        <v>88</v>
      </c>
      <c r="AV1039" s="14" t="s">
        <v>86</v>
      </c>
      <c r="AW1039" s="14" t="s">
        <v>33</v>
      </c>
      <c r="AX1039" s="14" t="s">
        <v>78</v>
      </c>
      <c r="AY1039" s="161" t="s">
        <v>176</v>
      </c>
    </row>
    <row r="1040" spans="2:65" s="12" customFormat="1" ht="11.25">
      <c r="B1040" s="145"/>
      <c r="D1040" s="146" t="s">
        <v>185</v>
      </c>
      <c r="E1040" s="147" t="s">
        <v>1</v>
      </c>
      <c r="F1040" s="148" t="s">
        <v>1205</v>
      </c>
      <c r="H1040" s="149">
        <v>996.05</v>
      </c>
      <c r="I1040" s="150"/>
      <c r="L1040" s="145"/>
      <c r="M1040" s="151"/>
      <c r="T1040" s="152"/>
      <c r="AT1040" s="147" t="s">
        <v>185</v>
      </c>
      <c r="AU1040" s="147" t="s">
        <v>88</v>
      </c>
      <c r="AV1040" s="12" t="s">
        <v>88</v>
      </c>
      <c r="AW1040" s="12" t="s">
        <v>33</v>
      </c>
      <c r="AX1040" s="12" t="s">
        <v>78</v>
      </c>
      <c r="AY1040" s="147" t="s">
        <v>176</v>
      </c>
    </row>
    <row r="1041" spans="2:65" s="13" customFormat="1" ht="11.25">
      <c r="B1041" s="153"/>
      <c r="D1041" s="146" t="s">
        <v>185</v>
      </c>
      <c r="E1041" s="154" t="s">
        <v>1</v>
      </c>
      <c r="F1041" s="155" t="s">
        <v>187</v>
      </c>
      <c r="H1041" s="156">
        <v>996.05</v>
      </c>
      <c r="I1041" s="157"/>
      <c r="L1041" s="153"/>
      <c r="M1041" s="158"/>
      <c r="T1041" s="159"/>
      <c r="AT1041" s="154" t="s">
        <v>185</v>
      </c>
      <c r="AU1041" s="154" t="s">
        <v>88</v>
      </c>
      <c r="AV1041" s="13" t="s">
        <v>183</v>
      </c>
      <c r="AW1041" s="13" t="s">
        <v>33</v>
      </c>
      <c r="AX1041" s="13" t="s">
        <v>86</v>
      </c>
      <c r="AY1041" s="154" t="s">
        <v>176</v>
      </c>
    </row>
    <row r="1042" spans="2:65" s="1" customFormat="1" ht="33" customHeight="1">
      <c r="B1042" s="32"/>
      <c r="C1042" s="132" t="s">
        <v>1206</v>
      </c>
      <c r="D1042" s="132" t="s">
        <v>178</v>
      </c>
      <c r="E1042" s="133" t="s">
        <v>1207</v>
      </c>
      <c r="F1042" s="134" t="s">
        <v>1208</v>
      </c>
      <c r="G1042" s="135" t="s">
        <v>181</v>
      </c>
      <c r="H1042" s="136">
        <v>17.05</v>
      </c>
      <c r="I1042" s="137"/>
      <c r="J1042" s="138">
        <f>ROUND(I1042*H1042,2)</f>
        <v>0</v>
      </c>
      <c r="K1042" s="134" t="s">
        <v>182</v>
      </c>
      <c r="L1042" s="32"/>
      <c r="M1042" s="139" t="s">
        <v>1</v>
      </c>
      <c r="N1042" s="140" t="s">
        <v>43</v>
      </c>
      <c r="P1042" s="141">
        <f>O1042*H1042</f>
        <v>0</v>
      </c>
      <c r="Q1042" s="141">
        <v>0.18462999999999999</v>
      </c>
      <c r="R1042" s="141">
        <f>Q1042*H1042</f>
        <v>3.1479414999999999</v>
      </c>
      <c r="S1042" s="141">
        <v>0</v>
      </c>
      <c r="T1042" s="142">
        <f>S1042*H1042</f>
        <v>0</v>
      </c>
      <c r="AR1042" s="143" t="s">
        <v>183</v>
      </c>
      <c r="AT1042" s="143" t="s">
        <v>178</v>
      </c>
      <c r="AU1042" s="143" t="s">
        <v>88</v>
      </c>
      <c r="AY1042" s="17" t="s">
        <v>176</v>
      </c>
      <c r="BE1042" s="144">
        <f>IF(N1042="základní",J1042,0)</f>
        <v>0</v>
      </c>
      <c r="BF1042" s="144">
        <f>IF(N1042="snížená",J1042,0)</f>
        <v>0</v>
      </c>
      <c r="BG1042" s="144">
        <f>IF(N1042="zákl. přenesená",J1042,0)</f>
        <v>0</v>
      </c>
      <c r="BH1042" s="144">
        <f>IF(N1042="sníž. přenesená",J1042,0)</f>
        <v>0</v>
      </c>
      <c r="BI1042" s="144">
        <f>IF(N1042="nulová",J1042,0)</f>
        <v>0</v>
      </c>
      <c r="BJ1042" s="17" t="s">
        <v>86</v>
      </c>
      <c r="BK1042" s="144">
        <f>ROUND(I1042*H1042,2)</f>
        <v>0</v>
      </c>
      <c r="BL1042" s="17" t="s">
        <v>183</v>
      </c>
      <c r="BM1042" s="143" t="s">
        <v>1209</v>
      </c>
    </row>
    <row r="1043" spans="2:65" s="1" customFormat="1" ht="21.75" customHeight="1">
      <c r="B1043" s="32"/>
      <c r="C1043" s="132" t="s">
        <v>1210</v>
      </c>
      <c r="D1043" s="132" t="s">
        <v>178</v>
      </c>
      <c r="E1043" s="133" t="s">
        <v>1211</v>
      </c>
      <c r="F1043" s="134" t="s">
        <v>1212</v>
      </c>
      <c r="G1043" s="135" t="s">
        <v>181</v>
      </c>
      <c r="H1043" s="136">
        <v>17.05</v>
      </c>
      <c r="I1043" s="137"/>
      <c r="J1043" s="138">
        <f>ROUND(I1043*H1043,2)</f>
        <v>0</v>
      </c>
      <c r="K1043" s="134" t="s">
        <v>182</v>
      </c>
      <c r="L1043" s="32"/>
      <c r="M1043" s="139" t="s">
        <v>1</v>
      </c>
      <c r="N1043" s="140" t="s">
        <v>43</v>
      </c>
      <c r="P1043" s="141">
        <f>O1043*H1043</f>
        <v>0</v>
      </c>
      <c r="Q1043" s="141">
        <v>2.1000000000000001E-4</v>
      </c>
      <c r="R1043" s="141">
        <f>Q1043*H1043</f>
        <v>3.5805000000000003E-3</v>
      </c>
      <c r="S1043" s="141">
        <v>0</v>
      </c>
      <c r="T1043" s="142">
        <f>S1043*H1043</f>
        <v>0</v>
      </c>
      <c r="AR1043" s="143" t="s">
        <v>183</v>
      </c>
      <c r="AT1043" s="143" t="s">
        <v>178</v>
      </c>
      <c r="AU1043" s="143" t="s">
        <v>88</v>
      </c>
      <c r="AY1043" s="17" t="s">
        <v>176</v>
      </c>
      <c r="BE1043" s="144">
        <f>IF(N1043="základní",J1043,0)</f>
        <v>0</v>
      </c>
      <c r="BF1043" s="144">
        <f>IF(N1043="snížená",J1043,0)</f>
        <v>0</v>
      </c>
      <c r="BG1043" s="144">
        <f>IF(N1043="zákl. přenesená",J1043,0)</f>
        <v>0</v>
      </c>
      <c r="BH1043" s="144">
        <f>IF(N1043="sníž. přenesená",J1043,0)</f>
        <v>0</v>
      </c>
      <c r="BI1043" s="144">
        <f>IF(N1043="nulová",J1043,0)</f>
        <v>0</v>
      </c>
      <c r="BJ1043" s="17" t="s">
        <v>86</v>
      </c>
      <c r="BK1043" s="144">
        <f>ROUND(I1043*H1043,2)</f>
        <v>0</v>
      </c>
      <c r="BL1043" s="17" t="s">
        <v>183</v>
      </c>
      <c r="BM1043" s="143" t="s">
        <v>1213</v>
      </c>
    </row>
    <row r="1044" spans="2:65" s="1" customFormat="1" ht="24.2" customHeight="1">
      <c r="B1044" s="32"/>
      <c r="C1044" s="132" t="s">
        <v>1214</v>
      </c>
      <c r="D1044" s="132" t="s">
        <v>178</v>
      </c>
      <c r="E1044" s="133" t="s">
        <v>1215</v>
      </c>
      <c r="F1044" s="134" t="s">
        <v>1216</v>
      </c>
      <c r="G1044" s="135" t="s">
        <v>181</v>
      </c>
      <c r="H1044" s="136">
        <v>17.05</v>
      </c>
      <c r="I1044" s="137"/>
      <c r="J1044" s="138">
        <f>ROUND(I1044*H1044,2)</f>
        <v>0</v>
      </c>
      <c r="K1044" s="134" t="s">
        <v>182</v>
      </c>
      <c r="L1044" s="32"/>
      <c r="M1044" s="139" t="s">
        <v>1</v>
      </c>
      <c r="N1044" s="140" t="s">
        <v>43</v>
      </c>
      <c r="P1044" s="141">
        <f>O1044*H1044</f>
        <v>0</v>
      </c>
      <c r="Q1044" s="141">
        <v>0.10373</v>
      </c>
      <c r="R1044" s="141">
        <f>Q1044*H1044</f>
        <v>1.7685965000000001</v>
      </c>
      <c r="S1044" s="141">
        <v>0</v>
      </c>
      <c r="T1044" s="142">
        <f>S1044*H1044</f>
        <v>0</v>
      </c>
      <c r="AR1044" s="143" t="s">
        <v>183</v>
      </c>
      <c r="AT1044" s="143" t="s">
        <v>178</v>
      </c>
      <c r="AU1044" s="143" t="s">
        <v>88</v>
      </c>
      <c r="AY1044" s="17" t="s">
        <v>176</v>
      </c>
      <c r="BE1044" s="144">
        <f>IF(N1044="základní",J1044,0)</f>
        <v>0</v>
      </c>
      <c r="BF1044" s="144">
        <f>IF(N1044="snížená",J1044,0)</f>
        <v>0</v>
      </c>
      <c r="BG1044" s="144">
        <f>IF(N1044="zákl. přenesená",J1044,0)</f>
        <v>0</v>
      </c>
      <c r="BH1044" s="144">
        <f>IF(N1044="sníž. přenesená",J1044,0)</f>
        <v>0</v>
      </c>
      <c r="BI1044" s="144">
        <f>IF(N1044="nulová",J1044,0)</f>
        <v>0</v>
      </c>
      <c r="BJ1044" s="17" t="s">
        <v>86</v>
      </c>
      <c r="BK1044" s="144">
        <f>ROUND(I1044*H1044,2)</f>
        <v>0</v>
      </c>
      <c r="BL1044" s="17" t="s">
        <v>183</v>
      </c>
      <c r="BM1044" s="143" t="s">
        <v>1217</v>
      </c>
    </row>
    <row r="1045" spans="2:65" s="1" customFormat="1" ht="21.75" customHeight="1">
      <c r="B1045" s="32"/>
      <c r="C1045" s="132" t="s">
        <v>1218</v>
      </c>
      <c r="D1045" s="132" t="s">
        <v>178</v>
      </c>
      <c r="E1045" s="133" t="s">
        <v>1219</v>
      </c>
      <c r="F1045" s="134" t="s">
        <v>1220</v>
      </c>
      <c r="G1045" s="135" t="s">
        <v>181</v>
      </c>
      <c r="H1045" s="136">
        <v>80.900000000000006</v>
      </c>
      <c r="I1045" s="137"/>
      <c r="J1045" s="138">
        <f>ROUND(I1045*H1045,2)</f>
        <v>0</v>
      </c>
      <c r="K1045" s="134" t="s">
        <v>182</v>
      </c>
      <c r="L1045" s="32"/>
      <c r="M1045" s="139" t="s">
        <v>1</v>
      </c>
      <c r="N1045" s="140" t="s">
        <v>43</v>
      </c>
      <c r="P1045" s="141">
        <f>O1045*H1045</f>
        <v>0</v>
      </c>
      <c r="Q1045" s="141">
        <v>0.45929999999999999</v>
      </c>
      <c r="R1045" s="141">
        <f>Q1045*H1045</f>
        <v>37.15737</v>
      </c>
      <c r="S1045" s="141">
        <v>0</v>
      </c>
      <c r="T1045" s="142">
        <f>S1045*H1045</f>
        <v>0</v>
      </c>
      <c r="AR1045" s="143" t="s">
        <v>183</v>
      </c>
      <c r="AT1045" s="143" t="s">
        <v>178</v>
      </c>
      <c r="AU1045" s="143" t="s">
        <v>88</v>
      </c>
      <c r="AY1045" s="17" t="s">
        <v>176</v>
      </c>
      <c r="BE1045" s="144">
        <f>IF(N1045="základní",J1045,0)</f>
        <v>0</v>
      </c>
      <c r="BF1045" s="144">
        <f>IF(N1045="snížená",J1045,0)</f>
        <v>0</v>
      </c>
      <c r="BG1045" s="144">
        <f>IF(N1045="zákl. přenesená",J1045,0)</f>
        <v>0</v>
      </c>
      <c r="BH1045" s="144">
        <f>IF(N1045="sníž. přenesená",J1045,0)</f>
        <v>0</v>
      </c>
      <c r="BI1045" s="144">
        <f>IF(N1045="nulová",J1045,0)</f>
        <v>0</v>
      </c>
      <c r="BJ1045" s="17" t="s">
        <v>86</v>
      </c>
      <c r="BK1045" s="144">
        <f>ROUND(I1045*H1045,2)</f>
        <v>0</v>
      </c>
      <c r="BL1045" s="17" t="s">
        <v>183</v>
      </c>
      <c r="BM1045" s="143" t="s">
        <v>1221</v>
      </c>
    </row>
    <row r="1046" spans="2:65" s="12" customFormat="1" ht="11.25">
      <c r="B1046" s="145"/>
      <c r="D1046" s="146" t="s">
        <v>185</v>
      </c>
      <c r="E1046" s="147" t="s">
        <v>1</v>
      </c>
      <c r="F1046" s="148" t="s">
        <v>1222</v>
      </c>
      <c r="H1046" s="149">
        <v>80.900000000000006</v>
      </c>
      <c r="I1046" s="150"/>
      <c r="L1046" s="145"/>
      <c r="M1046" s="151"/>
      <c r="T1046" s="152"/>
      <c r="AT1046" s="147" t="s">
        <v>185</v>
      </c>
      <c r="AU1046" s="147" t="s">
        <v>88</v>
      </c>
      <c r="AV1046" s="12" t="s">
        <v>88</v>
      </c>
      <c r="AW1046" s="12" t="s">
        <v>33</v>
      </c>
      <c r="AX1046" s="12" t="s">
        <v>78</v>
      </c>
      <c r="AY1046" s="147" t="s">
        <v>176</v>
      </c>
    </row>
    <row r="1047" spans="2:65" s="13" customFormat="1" ht="11.25">
      <c r="B1047" s="153"/>
      <c r="D1047" s="146" t="s">
        <v>185</v>
      </c>
      <c r="E1047" s="154" t="s">
        <v>1</v>
      </c>
      <c r="F1047" s="155" t="s">
        <v>187</v>
      </c>
      <c r="H1047" s="156">
        <v>80.900000000000006</v>
      </c>
      <c r="I1047" s="157"/>
      <c r="L1047" s="153"/>
      <c r="M1047" s="158"/>
      <c r="T1047" s="159"/>
      <c r="AT1047" s="154" t="s">
        <v>185</v>
      </c>
      <c r="AU1047" s="154" t="s">
        <v>88</v>
      </c>
      <c r="AV1047" s="13" t="s">
        <v>183</v>
      </c>
      <c r="AW1047" s="13" t="s">
        <v>33</v>
      </c>
      <c r="AX1047" s="13" t="s">
        <v>86</v>
      </c>
      <c r="AY1047" s="154" t="s">
        <v>176</v>
      </c>
    </row>
    <row r="1048" spans="2:65" s="11" customFormat="1" ht="22.9" customHeight="1">
      <c r="B1048" s="120"/>
      <c r="D1048" s="121" t="s">
        <v>77</v>
      </c>
      <c r="E1048" s="130" t="s">
        <v>230</v>
      </c>
      <c r="F1048" s="130" t="s">
        <v>1223</v>
      </c>
      <c r="I1048" s="123"/>
      <c r="J1048" s="131">
        <f>BK1048</f>
        <v>0</v>
      </c>
      <c r="L1048" s="120"/>
      <c r="M1048" s="125"/>
      <c r="P1048" s="126">
        <f>SUM(P1049:P1658)</f>
        <v>0</v>
      </c>
      <c r="R1048" s="126">
        <f>SUM(R1049:R1658)</f>
        <v>3392.1173471026</v>
      </c>
      <c r="T1048" s="127">
        <f>SUM(T1049:T1658)</f>
        <v>15.5</v>
      </c>
      <c r="AR1048" s="121" t="s">
        <v>86</v>
      </c>
      <c r="AT1048" s="128" t="s">
        <v>77</v>
      </c>
      <c r="AU1048" s="128" t="s">
        <v>86</v>
      </c>
      <c r="AY1048" s="121" t="s">
        <v>176</v>
      </c>
      <c r="BK1048" s="129">
        <f>SUM(BK1049:BK1658)</f>
        <v>0</v>
      </c>
    </row>
    <row r="1049" spans="2:65" s="1" customFormat="1" ht="24.2" customHeight="1">
      <c r="B1049" s="32"/>
      <c r="C1049" s="132" t="s">
        <v>1224</v>
      </c>
      <c r="D1049" s="132" t="s">
        <v>178</v>
      </c>
      <c r="E1049" s="133" t="s">
        <v>1225</v>
      </c>
      <c r="F1049" s="134" t="s">
        <v>1226</v>
      </c>
      <c r="G1049" s="135" t="s">
        <v>181</v>
      </c>
      <c r="H1049" s="136">
        <v>9303.6200000000008</v>
      </c>
      <c r="I1049" s="137"/>
      <c r="J1049" s="138">
        <f>ROUND(I1049*H1049,2)</f>
        <v>0</v>
      </c>
      <c r="K1049" s="134" t="s">
        <v>207</v>
      </c>
      <c r="L1049" s="32"/>
      <c r="M1049" s="139" t="s">
        <v>1</v>
      </c>
      <c r="N1049" s="140" t="s">
        <v>43</v>
      </c>
      <c r="P1049" s="141">
        <f>O1049*H1049</f>
        <v>0</v>
      </c>
      <c r="Q1049" s="141">
        <v>2.0000000000000001E-4</v>
      </c>
      <c r="R1049" s="141">
        <f>Q1049*H1049</f>
        <v>1.8607240000000003</v>
      </c>
      <c r="S1049" s="141">
        <v>0</v>
      </c>
      <c r="T1049" s="142">
        <f>S1049*H1049</f>
        <v>0</v>
      </c>
      <c r="AR1049" s="143" t="s">
        <v>183</v>
      </c>
      <c r="AT1049" s="143" t="s">
        <v>178</v>
      </c>
      <c r="AU1049" s="143" t="s">
        <v>88</v>
      </c>
      <c r="AY1049" s="17" t="s">
        <v>176</v>
      </c>
      <c r="BE1049" s="144">
        <f>IF(N1049="základní",J1049,0)</f>
        <v>0</v>
      </c>
      <c r="BF1049" s="144">
        <f>IF(N1049="snížená",J1049,0)</f>
        <v>0</v>
      </c>
      <c r="BG1049" s="144">
        <f>IF(N1049="zákl. přenesená",J1049,0)</f>
        <v>0</v>
      </c>
      <c r="BH1049" s="144">
        <f>IF(N1049="sníž. přenesená",J1049,0)</f>
        <v>0</v>
      </c>
      <c r="BI1049" s="144">
        <f>IF(N1049="nulová",J1049,0)</f>
        <v>0</v>
      </c>
      <c r="BJ1049" s="17" t="s">
        <v>86</v>
      </c>
      <c r="BK1049" s="144">
        <f>ROUND(I1049*H1049,2)</f>
        <v>0</v>
      </c>
      <c r="BL1049" s="17" t="s">
        <v>183</v>
      </c>
      <c r="BM1049" s="143" t="s">
        <v>1227</v>
      </c>
    </row>
    <row r="1050" spans="2:65" s="14" customFormat="1" ht="11.25">
      <c r="B1050" s="160"/>
      <c r="D1050" s="146" t="s">
        <v>185</v>
      </c>
      <c r="E1050" s="161" t="s">
        <v>1</v>
      </c>
      <c r="F1050" s="162" t="s">
        <v>1228</v>
      </c>
      <c r="H1050" s="161" t="s">
        <v>1</v>
      </c>
      <c r="I1050" s="163"/>
      <c r="L1050" s="160"/>
      <c r="M1050" s="164"/>
      <c r="T1050" s="165"/>
      <c r="AT1050" s="161" t="s">
        <v>185</v>
      </c>
      <c r="AU1050" s="161" t="s">
        <v>88</v>
      </c>
      <c r="AV1050" s="14" t="s">
        <v>86</v>
      </c>
      <c r="AW1050" s="14" t="s">
        <v>33</v>
      </c>
      <c r="AX1050" s="14" t="s">
        <v>78</v>
      </c>
      <c r="AY1050" s="161" t="s">
        <v>176</v>
      </c>
    </row>
    <row r="1051" spans="2:65" s="12" customFormat="1" ht="11.25">
      <c r="B1051" s="145"/>
      <c r="D1051" s="146" t="s">
        <v>185</v>
      </c>
      <c r="E1051" s="147" t="s">
        <v>1</v>
      </c>
      <c r="F1051" s="148" t="s">
        <v>1229</v>
      </c>
      <c r="H1051" s="149">
        <v>3357.0680000000002</v>
      </c>
      <c r="I1051" s="150"/>
      <c r="L1051" s="145"/>
      <c r="M1051" s="151"/>
      <c r="T1051" s="152"/>
      <c r="AT1051" s="147" t="s">
        <v>185</v>
      </c>
      <c r="AU1051" s="147" t="s">
        <v>88</v>
      </c>
      <c r="AV1051" s="12" t="s">
        <v>88</v>
      </c>
      <c r="AW1051" s="12" t="s">
        <v>33</v>
      </c>
      <c r="AX1051" s="12" t="s">
        <v>78</v>
      </c>
      <c r="AY1051" s="147" t="s">
        <v>176</v>
      </c>
    </row>
    <row r="1052" spans="2:65" s="12" customFormat="1" ht="11.25">
      <c r="B1052" s="145"/>
      <c r="D1052" s="146" t="s">
        <v>185</v>
      </c>
      <c r="E1052" s="147" t="s">
        <v>1</v>
      </c>
      <c r="F1052" s="148" t="s">
        <v>1230</v>
      </c>
      <c r="H1052" s="149">
        <v>1557.7819999999999</v>
      </c>
      <c r="I1052" s="150"/>
      <c r="L1052" s="145"/>
      <c r="M1052" s="151"/>
      <c r="T1052" s="152"/>
      <c r="AT1052" s="147" t="s">
        <v>185</v>
      </c>
      <c r="AU1052" s="147" t="s">
        <v>88</v>
      </c>
      <c r="AV1052" s="12" t="s">
        <v>88</v>
      </c>
      <c r="AW1052" s="12" t="s">
        <v>33</v>
      </c>
      <c r="AX1052" s="12" t="s">
        <v>78</v>
      </c>
      <c r="AY1052" s="147" t="s">
        <v>176</v>
      </c>
    </row>
    <row r="1053" spans="2:65" s="12" customFormat="1" ht="11.25">
      <c r="B1053" s="145"/>
      <c r="D1053" s="146" t="s">
        <v>185</v>
      </c>
      <c r="E1053" s="147" t="s">
        <v>1</v>
      </c>
      <c r="F1053" s="148" t="s">
        <v>1231</v>
      </c>
      <c r="H1053" s="149">
        <v>1192.6980000000001</v>
      </c>
      <c r="I1053" s="150"/>
      <c r="L1053" s="145"/>
      <c r="M1053" s="151"/>
      <c r="T1053" s="152"/>
      <c r="AT1053" s="147" t="s">
        <v>185</v>
      </c>
      <c r="AU1053" s="147" t="s">
        <v>88</v>
      </c>
      <c r="AV1053" s="12" t="s">
        <v>88</v>
      </c>
      <c r="AW1053" s="12" t="s">
        <v>33</v>
      </c>
      <c r="AX1053" s="12" t="s">
        <v>78</v>
      </c>
      <c r="AY1053" s="147" t="s">
        <v>176</v>
      </c>
    </row>
    <row r="1054" spans="2:65" s="15" customFormat="1" ht="11.25">
      <c r="B1054" s="166"/>
      <c r="D1054" s="146" t="s">
        <v>185</v>
      </c>
      <c r="E1054" s="167" t="s">
        <v>1</v>
      </c>
      <c r="F1054" s="168" t="s">
        <v>228</v>
      </c>
      <c r="H1054" s="169">
        <v>6107.5479999999998</v>
      </c>
      <c r="I1054" s="170"/>
      <c r="L1054" s="166"/>
      <c r="M1054" s="171"/>
      <c r="T1054" s="172"/>
      <c r="AT1054" s="167" t="s">
        <v>185</v>
      </c>
      <c r="AU1054" s="167" t="s">
        <v>88</v>
      </c>
      <c r="AV1054" s="15" t="s">
        <v>193</v>
      </c>
      <c r="AW1054" s="15" t="s">
        <v>33</v>
      </c>
      <c r="AX1054" s="15" t="s">
        <v>78</v>
      </c>
      <c r="AY1054" s="167" t="s">
        <v>176</v>
      </c>
    </row>
    <row r="1055" spans="2:65" s="14" customFormat="1" ht="11.25">
      <c r="B1055" s="160"/>
      <c r="D1055" s="146" t="s">
        <v>185</v>
      </c>
      <c r="E1055" s="161" t="s">
        <v>1</v>
      </c>
      <c r="F1055" s="162" t="s">
        <v>734</v>
      </c>
      <c r="H1055" s="161" t="s">
        <v>1</v>
      </c>
      <c r="I1055" s="163"/>
      <c r="L1055" s="160"/>
      <c r="M1055" s="164"/>
      <c r="T1055" s="165"/>
      <c r="AT1055" s="161" t="s">
        <v>185</v>
      </c>
      <c r="AU1055" s="161" t="s">
        <v>88</v>
      </c>
      <c r="AV1055" s="14" t="s">
        <v>86</v>
      </c>
      <c r="AW1055" s="14" t="s">
        <v>33</v>
      </c>
      <c r="AX1055" s="14" t="s">
        <v>78</v>
      </c>
      <c r="AY1055" s="161" t="s">
        <v>176</v>
      </c>
    </row>
    <row r="1056" spans="2:65" s="12" customFormat="1" ht="11.25">
      <c r="B1056" s="145"/>
      <c r="D1056" s="146" t="s">
        <v>185</v>
      </c>
      <c r="E1056" s="147" t="s">
        <v>1</v>
      </c>
      <c r="F1056" s="148" t="s">
        <v>1232</v>
      </c>
      <c r="H1056" s="149">
        <v>480</v>
      </c>
      <c r="I1056" s="150"/>
      <c r="L1056" s="145"/>
      <c r="M1056" s="151"/>
      <c r="T1056" s="152"/>
      <c r="AT1056" s="147" t="s">
        <v>185</v>
      </c>
      <c r="AU1056" s="147" t="s">
        <v>88</v>
      </c>
      <c r="AV1056" s="12" t="s">
        <v>88</v>
      </c>
      <c r="AW1056" s="12" t="s">
        <v>33</v>
      </c>
      <c r="AX1056" s="12" t="s">
        <v>78</v>
      </c>
      <c r="AY1056" s="147" t="s">
        <v>176</v>
      </c>
    </row>
    <row r="1057" spans="2:51" s="14" customFormat="1" ht="11.25">
      <c r="B1057" s="160"/>
      <c r="D1057" s="146" t="s">
        <v>185</v>
      </c>
      <c r="E1057" s="161" t="s">
        <v>1</v>
      </c>
      <c r="F1057" s="162" t="s">
        <v>1104</v>
      </c>
      <c r="H1057" s="161" t="s">
        <v>1</v>
      </c>
      <c r="I1057" s="163"/>
      <c r="L1057" s="160"/>
      <c r="M1057" s="164"/>
      <c r="T1057" s="165"/>
      <c r="AT1057" s="161" t="s">
        <v>185</v>
      </c>
      <c r="AU1057" s="161" t="s">
        <v>88</v>
      </c>
      <c r="AV1057" s="14" t="s">
        <v>86</v>
      </c>
      <c r="AW1057" s="14" t="s">
        <v>33</v>
      </c>
      <c r="AX1057" s="14" t="s">
        <v>78</v>
      </c>
      <c r="AY1057" s="161" t="s">
        <v>176</v>
      </c>
    </row>
    <row r="1058" spans="2:51" s="12" customFormat="1" ht="11.25">
      <c r="B1058" s="145"/>
      <c r="D1058" s="146" t="s">
        <v>185</v>
      </c>
      <c r="E1058" s="147" t="s">
        <v>1</v>
      </c>
      <c r="F1058" s="148" t="s">
        <v>1233</v>
      </c>
      <c r="H1058" s="149">
        <v>430.55</v>
      </c>
      <c r="I1058" s="150"/>
      <c r="L1058" s="145"/>
      <c r="M1058" s="151"/>
      <c r="T1058" s="152"/>
      <c r="AT1058" s="147" t="s">
        <v>185</v>
      </c>
      <c r="AU1058" s="147" t="s">
        <v>88</v>
      </c>
      <c r="AV1058" s="12" t="s">
        <v>88</v>
      </c>
      <c r="AW1058" s="12" t="s">
        <v>33</v>
      </c>
      <c r="AX1058" s="12" t="s">
        <v>78</v>
      </c>
      <c r="AY1058" s="147" t="s">
        <v>176</v>
      </c>
    </row>
    <row r="1059" spans="2:51" s="14" customFormat="1" ht="11.25">
      <c r="B1059" s="160"/>
      <c r="D1059" s="146" t="s">
        <v>185</v>
      </c>
      <c r="E1059" s="161" t="s">
        <v>1</v>
      </c>
      <c r="F1059" s="162" t="s">
        <v>1106</v>
      </c>
      <c r="H1059" s="161" t="s">
        <v>1</v>
      </c>
      <c r="I1059" s="163"/>
      <c r="L1059" s="160"/>
      <c r="M1059" s="164"/>
      <c r="T1059" s="165"/>
      <c r="AT1059" s="161" t="s">
        <v>185</v>
      </c>
      <c r="AU1059" s="161" t="s">
        <v>88</v>
      </c>
      <c r="AV1059" s="14" t="s">
        <v>86</v>
      </c>
      <c r="AW1059" s="14" t="s">
        <v>33</v>
      </c>
      <c r="AX1059" s="14" t="s">
        <v>78</v>
      </c>
      <c r="AY1059" s="161" t="s">
        <v>176</v>
      </c>
    </row>
    <row r="1060" spans="2:51" s="12" customFormat="1" ht="11.25">
      <c r="B1060" s="145"/>
      <c r="D1060" s="146" t="s">
        <v>185</v>
      </c>
      <c r="E1060" s="147" t="s">
        <v>1</v>
      </c>
      <c r="F1060" s="148" t="s">
        <v>1234</v>
      </c>
      <c r="H1060" s="149">
        <v>426.6</v>
      </c>
      <c r="I1060" s="150"/>
      <c r="L1060" s="145"/>
      <c r="M1060" s="151"/>
      <c r="T1060" s="152"/>
      <c r="AT1060" s="147" t="s">
        <v>185</v>
      </c>
      <c r="AU1060" s="147" t="s">
        <v>88</v>
      </c>
      <c r="AV1060" s="12" t="s">
        <v>88</v>
      </c>
      <c r="AW1060" s="12" t="s">
        <v>33</v>
      </c>
      <c r="AX1060" s="12" t="s">
        <v>78</v>
      </c>
      <c r="AY1060" s="147" t="s">
        <v>176</v>
      </c>
    </row>
    <row r="1061" spans="2:51" s="14" customFormat="1" ht="11.25">
      <c r="B1061" s="160"/>
      <c r="D1061" s="146" t="s">
        <v>185</v>
      </c>
      <c r="E1061" s="161" t="s">
        <v>1</v>
      </c>
      <c r="F1061" s="162" t="s">
        <v>1108</v>
      </c>
      <c r="H1061" s="161" t="s">
        <v>1</v>
      </c>
      <c r="I1061" s="163"/>
      <c r="L1061" s="160"/>
      <c r="M1061" s="164"/>
      <c r="T1061" s="165"/>
      <c r="AT1061" s="161" t="s">
        <v>185</v>
      </c>
      <c r="AU1061" s="161" t="s">
        <v>88</v>
      </c>
      <c r="AV1061" s="14" t="s">
        <v>86</v>
      </c>
      <c r="AW1061" s="14" t="s">
        <v>33</v>
      </c>
      <c r="AX1061" s="14" t="s">
        <v>78</v>
      </c>
      <c r="AY1061" s="161" t="s">
        <v>176</v>
      </c>
    </row>
    <row r="1062" spans="2:51" s="12" customFormat="1" ht="11.25">
      <c r="B1062" s="145"/>
      <c r="D1062" s="146" t="s">
        <v>185</v>
      </c>
      <c r="E1062" s="147" t="s">
        <v>1</v>
      </c>
      <c r="F1062" s="148" t="s">
        <v>1235</v>
      </c>
      <c r="H1062" s="149">
        <v>442.4</v>
      </c>
      <c r="I1062" s="150"/>
      <c r="L1062" s="145"/>
      <c r="M1062" s="151"/>
      <c r="T1062" s="152"/>
      <c r="AT1062" s="147" t="s">
        <v>185</v>
      </c>
      <c r="AU1062" s="147" t="s">
        <v>88</v>
      </c>
      <c r="AV1062" s="12" t="s">
        <v>88</v>
      </c>
      <c r="AW1062" s="12" t="s">
        <v>33</v>
      </c>
      <c r="AX1062" s="12" t="s">
        <v>78</v>
      </c>
      <c r="AY1062" s="147" t="s">
        <v>176</v>
      </c>
    </row>
    <row r="1063" spans="2:51" s="14" customFormat="1" ht="11.25">
      <c r="B1063" s="160"/>
      <c r="D1063" s="146" t="s">
        <v>185</v>
      </c>
      <c r="E1063" s="161" t="s">
        <v>1</v>
      </c>
      <c r="F1063" s="162" t="s">
        <v>1110</v>
      </c>
      <c r="H1063" s="161" t="s">
        <v>1</v>
      </c>
      <c r="I1063" s="163"/>
      <c r="L1063" s="160"/>
      <c r="M1063" s="164"/>
      <c r="T1063" s="165"/>
      <c r="AT1063" s="161" t="s">
        <v>185</v>
      </c>
      <c r="AU1063" s="161" t="s">
        <v>88</v>
      </c>
      <c r="AV1063" s="14" t="s">
        <v>86</v>
      </c>
      <c r="AW1063" s="14" t="s">
        <v>33</v>
      </c>
      <c r="AX1063" s="14" t="s">
        <v>78</v>
      </c>
      <c r="AY1063" s="161" t="s">
        <v>176</v>
      </c>
    </row>
    <row r="1064" spans="2:51" s="12" customFormat="1" ht="11.25">
      <c r="B1064" s="145"/>
      <c r="D1064" s="146" t="s">
        <v>185</v>
      </c>
      <c r="E1064" s="147" t="s">
        <v>1</v>
      </c>
      <c r="F1064" s="148" t="s">
        <v>1236</v>
      </c>
      <c r="H1064" s="149">
        <v>100.72499999999999</v>
      </c>
      <c r="I1064" s="150"/>
      <c r="L1064" s="145"/>
      <c r="M1064" s="151"/>
      <c r="T1064" s="152"/>
      <c r="AT1064" s="147" t="s">
        <v>185</v>
      </c>
      <c r="AU1064" s="147" t="s">
        <v>88</v>
      </c>
      <c r="AV1064" s="12" t="s">
        <v>88</v>
      </c>
      <c r="AW1064" s="12" t="s">
        <v>33</v>
      </c>
      <c r="AX1064" s="12" t="s">
        <v>78</v>
      </c>
      <c r="AY1064" s="147" t="s">
        <v>176</v>
      </c>
    </row>
    <row r="1065" spans="2:51" s="15" customFormat="1" ht="11.25">
      <c r="B1065" s="166"/>
      <c r="D1065" s="146" t="s">
        <v>185</v>
      </c>
      <c r="E1065" s="167" t="s">
        <v>1</v>
      </c>
      <c r="F1065" s="168" t="s">
        <v>228</v>
      </c>
      <c r="H1065" s="169">
        <v>1880.2750000000001</v>
      </c>
      <c r="I1065" s="170"/>
      <c r="L1065" s="166"/>
      <c r="M1065" s="171"/>
      <c r="T1065" s="172"/>
      <c r="AT1065" s="167" t="s">
        <v>185</v>
      </c>
      <c r="AU1065" s="167" t="s">
        <v>88</v>
      </c>
      <c r="AV1065" s="15" t="s">
        <v>193</v>
      </c>
      <c r="AW1065" s="15" t="s">
        <v>33</v>
      </c>
      <c r="AX1065" s="15" t="s">
        <v>78</v>
      </c>
      <c r="AY1065" s="167" t="s">
        <v>176</v>
      </c>
    </row>
    <row r="1066" spans="2:51" s="12" customFormat="1" ht="11.25">
      <c r="B1066" s="145"/>
      <c r="D1066" s="146" t="s">
        <v>185</v>
      </c>
      <c r="E1066" s="147" t="s">
        <v>1</v>
      </c>
      <c r="F1066" s="148" t="s">
        <v>1237</v>
      </c>
      <c r="H1066" s="149">
        <v>-404</v>
      </c>
      <c r="I1066" s="150"/>
      <c r="L1066" s="145"/>
      <c r="M1066" s="151"/>
      <c r="T1066" s="152"/>
      <c r="AT1066" s="147" t="s">
        <v>185</v>
      </c>
      <c r="AU1066" s="147" t="s">
        <v>88</v>
      </c>
      <c r="AV1066" s="12" t="s">
        <v>88</v>
      </c>
      <c r="AW1066" s="12" t="s">
        <v>33</v>
      </c>
      <c r="AX1066" s="12" t="s">
        <v>78</v>
      </c>
      <c r="AY1066" s="147" t="s">
        <v>176</v>
      </c>
    </row>
    <row r="1067" spans="2:51" s="14" customFormat="1" ht="11.25">
      <c r="B1067" s="160"/>
      <c r="D1067" s="146" t="s">
        <v>185</v>
      </c>
      <c r="E1067" s="161" t="s">
        <v>1</v>
      </c>
      <c r="F1067" s="162" t="s">
        <v>981</v>
      </c>
      <c r="H1067" s="161" t="s">
        <v>1</v>
      </c>
      <c r="I1067" s="163"/>
      <c r="L1067" s="160"/>
      <c r="M1067" s="164"/>
      <c r="T1067" s="165"/>
      <c r="AT1067" s="161" t="s">
        <v>185</v>
      </c>
      <c r="AU1067" s="161" t="s">
        <v>88</v>
      </c>
      <c r="AV1067" s="14" t="s">
        <v>86</v>
      </c>
      <c r="AW1067" s="14" t="s">
        <v>33</v>
      </c>
      <c r="AX1067" s="14" t="s">
        <v>78</v>
      </c>
      <c r="AY1067" s="161" t="s">
        <v>176</v>
      </c>
    </row>
    <row r="1068" spans="2:51" s="14" customFormat="1" ht="11.25">
      <c r="B1068" s="160"/>
      <c r="D1068" s="146" t="s">
        <v>185</v>
      </c>
      <c r="E1068" s="161" t="s">
        <v>1</v>
      </c>
      <c r="F1068" s="162" t="s">
        <v>1238</v>
      </c>
      <c r="H1068" s="161" t="s">
        <v>1</v>
      </c>
      <c r="I1068" s="163"/>
      <c r="L1068" s="160"/>
      <c r="M1068" s="164"/>
      <c r="T1068" s="165"/>
      <c r="AT1068" s="161" t="s">
        <v>185</v>
      </c>
      <c r="AU1068" s="161" t="s">
        <v>88</v>
      </c>
      <c r="AV1068" s="14" t="s">
        <v>86</v>
      </c>
      <c r="AW1068" s="14" t="s">
        <v>33</v>
      </c>
      <c r="AX1068" s="14" t="s">
        <v>78</v>
      </c>
      <c r="AY1068" s="161" t="s">
        <v>176</v>
      </c>
    </row>
    <row r="1069" spans="2:51" s="12" customFormat="1" ht="11.25">
      <c r="B1069" s="145"/>
      <c r="D1069" s="146" t="s">
        <v>185</v>
      </c>
      <c r="E1069" s="147" t="s">
        <v>1</v>
      </c>
      <c r="F1069" s="148" t="s">
        <v>1239</v>
      </c>
      <c r="H1069" s="149">
        <v>70.863</v>
      </c>
      <c r="I1069" s="150"/>
      <c r="L1069" s="145"/>
      <c r="M1069" s="151"/>
      <c r="T1069" s="152"/>
      <c r="AT1069" s="147" t="s">
        <v>185</v>
      </c>
      <c r="AU1069" s="147" t="s">
        <v>88</v>
      </c>
      <c r="AV1069" s="12" t="s">
        <v>88</v>
      </c>
      <c r="AW1069" s="12" t="s">
        <v>33</v>
      </c>
      <c r="AX1069" s="12" t="s">
        <v>78</v>
      </c>
      <c r="AY1069" s="147" t="s">
        <v>176</v>
      </c>
    </row>
    <row r="1070" spans="2:51" s="12" customFormat="1" ht="11.25">
      <c r="B1070" s="145"/>
      <c r="D1070" s="146" t="s">
        <v>185</v>
      </c>
      <c r="E1070" s="147" t="s">
        <v>1</v>
      </c>
      <c r="F1070" s="148" t="s">
        <v>1240</v>
      </c>
      <c r="H1070" s="149">
        <v>-4.4000000000000004</v>
      </c>
      <c r="I1070" s="150"/>
      <c r="L1070" s="145"/>
      <c r="M1070" s="151"/>
      <c r="T1070" s="152"/>
      <c r="AT1070" s="147" t="s">
        <v>185</v>
      </c>
      <c r="AU1070" s="147" t="s">
        <v>88</v>
      </c>
      <c r="AV1070" s="12" t="s">
        <v>88</v>
      </c>
      <c r="AW1070" s="12" t="s">
        <v>33</v>
      </c>
      <c r="AX1070" s="12" t="s">
        <v>78</v>
      </c>
      <c r="AY1070" s="147" t="s">
        <v>176</v>
      </c>
    </row>
    <row r="1071" spans="2:51" s="12" customFormat="1" ht="11.25">
      <c r="B1071" s="145"/>
      <c r="D1071" s="146" t="s">
        <v>185</v>
      </c>
      <c r="E1071" s="147" t="s">
        <v>1</v>
      </c>
      <c r="F1071" s="148" t="s">
        <v>1241</v>
      </c>
      <c r="H1071" s="149">
        <v>67.52</v>
      </c>
      <c r="I1071" s="150"/>
      <c r="L1071" s="145"/>
      <c r="M1071" s="151"/>
      <c r="T1071" s="152"/>
      <c r="AT1071" s="147" t="s">
        <v>185</v>
      </c>
      <c r="AU1071" s="147" t="s">
        <v>88</v>
      </c>
      <c r="AV1071" s="12" t="s">
        <v>88</v>
      </c>
      <c r="AW1071" s="12" t="s">
        <v>33</v>
      </c>
      <c r="AX1071" s="12" t="s">
        <v>78</v>
      </c>
      <c r="AY1071" s="147" t="s">
        <v>176</v>
      </c>
    </row>
    <row r="1072" spans="2:51" s="12" customFormat="1" ht="11.25">
      <c r="B1072" s="145"/>
      <c r="D1072" s="146" t="s">
        <v>185</v>
      </c>
      <c r="E1072" s="147" t="s">
        <v>1</v>
      </c>
      <c r="F1072" s="148" t="s">
        <v>1240</v>
      </c>
      <c r="H1072" s="149">
        <v>-4.4000000000000004</v>
      </c>
      <c r="I1072" s="150"/>
      <c r="L1072" s="145"/>
      <c r="M1072" s="151"/>
      <c r="T1072" s="152"/>
      <c r="AT1072" s="147" t="s">
        <v>185</v>
      </c>
      <c r="AU1072" s="147" t="s">
        <v>88</v>
      </c>
      <c r="AV1072" s="12" t="s">
        <v>88</v>
      </c>
      <c r="AW1072" s="12" t="s">
        <v>33</v>
      </c>
      <c r="AX1072" s="12" t="s">
        <v>78</v>
      </c>
      <c r="AY1072" s="147" t="s">
        <v>176</v>
      </c>
    </row>
    <row r="1073" spans="2:51" s="12" customFormat="1" ht="11.25">
      <c r="B1073" s="145"/>
      <c r="D1073" s="146" t="s">
        <v>185</v>
      </c>
      <c r="E1073" s="147" t="s">
        <v>1</v>
      </c>
      <c r="F1073" s="148" t="s">
        <v>933</v>
      </c>
      <c r="H1073" s="149">
        <v>-3.2450000000000001</v>
      </c>
      <c r="I1073" s="150"/>
      <c r="L1073" s="145"/>
      <c r="M1073" s="151"/>
      <c r="T1073" s="152"/>
      <c r="AT1073" s="147" t="s">
        <v>185</v>
      </c>
      <c r="AU1073" s="147" t="s">
        <v>88</v>
      </c>
      <c r="AV1073" s="12" t="s">
        <v>88</v>
      </c>
      <c r="AW1073" s="12" t="s">
        <v>33</v>
      </c>
      <c r="AX1073" s="12" t="s">
        <v>78</v>
      </c>
      <c r="AY1073" s="147" t="s">
        <v>176</v>
      </c>
    </row>
    <row r="1074" spans="2:51" s="14" customFormat="1" ht="11.25">
      <c r="B1074" s="160"/>
      <c r="D1074" s="146" t="s">
        <v>185</v>
      </c>
      <c r="E1074" s="161" t="s">
        <v>1</v>
      </c>
      <c r="F1074" s="162" t="s">
        <v>1104</v>
      </c>
      <c r="H1074" s="161" t="s">
        <v>1</v>
      </c>
      <c r="I1074" s="163"/>
      <c r="L1074" s="160"/>
      <c r="M1074" s="164"/>
      <c r="T1074" s="165"/>
      <c r="AT1074" s="161" t="s">
        <v>185</v>
      </c>
      <c r="AU1074" s="161" t="s">
        <v>88</v>
      </c>
      <c r="AV1074" s="14" t="s">
        <v>86</v>
      </c>
      <c r="AW1074" s="14" t="s">
        <v>33</v>
      </c>
      <c r="AX1074" s="14" t="s">
        <v>78</v>
      </c>
      <c r="AY1074" s="161" t="s">
        <v>176</v>
      </c>
    </row>
    <row r="1075" spans="2:51" s="12" customFormat="1" ht="11.25">
      <c r="B1075" s="145"/>
      <c r="D1075" s="146" t="s">
        <v>185</v>
      </c>
      <c r="E1075" s="147" t="s">
        <v>1</v>
      </c>
      <c r="F1075" s="148" t="s">
        <v>1239</v>
      </c>
      <c r="H1075" s="149">
        <v>70.863</v>
      </c>
      <c r="I1075" s="150"/>
      <c r="L1075" s="145"/>
      <c r="M1075" s="151"/>
      <c r="T1075" s="152"/>
      <c r="AT1075" s="147" t="s">
        <v>185</v>
      </c>
      <c r="AU1075" s="147" t="s">
        <v>88</v>
      </c>
      <c r="AV1075" s="12" t="s">
        <v>88</v>
      </c>
      <c r="AW1075" s="12" t="s">
        <v>33</v>
      </c>
      <c r="AX1075" s="12" t="s">
        <v>78</v>
      </c>
      <c r="AY1075" s="147" t="s">
        <v>176</v>
      </c>
    </row>
    <row r="1076" spans="2:51" s="12" customFormat="1" ht="11.25">
      <c r="B1076" s="145"/>
      <c r="D1076" s="146" t="s">
        <v>185</v>
      </c>
      <c r="E1076" s="147" t="s">
        <v>1</v>
      </c>
      <c r="F1076" s="148" t="s">
        <v>1242</v>
      </c>
      <c r="H1076" s="149">
        <v>-2.2000000000000002</v>
      </c>
      <c r="I1076" s="150"/>
      <c r="L1076" s="145"/>
      <c r="M1076" s="151"/>
      <c r="T1076" s="152"/>
      <c r="AT1076" s="147" t="s">
        <v>185</v>
      </c>
      <c r="AU1076" s="147" t="s">
        <v>88</v>
      </c>
      <c r="AV1076" s="12" t="s">
        <v>88</v>
      </c>
      <c r="AW1076" s="12" t="s">
        <v>33</v>
      </c>
      <c r="AX1076" s="12" t="s">
        <v>78</v>
      </c>
      <c r="AY1076" s="147" t="s">
        <v>176</v>
      </c>
    </row>
    <row r="1077" spans="2:51" s="12" customFormat="1" ht="11.25">
      <c r="B1077" s="145"/>
      <c r="D1077" s="146" t="s">
        <v>185</v>
      </c>
      <c r="E1077" s="147" t="s">
        <v>1</v>
      </c>
      <c r="F1077" s="148" t="s">
        <v>933</v>
      </c>
      <c r="H1077" s="149">
        <v>-3.2450000000000001</v>
      </c>
      <c r="I1077" s="150"/>
      <c r="L1077" s="145"/>
      <c r="M1077" s="151"/>
      <c r="T1077" s="152"/>
      <c r="AT1077" s="147" t="s">
        <v>185</v>
      </c>
      <c r="AU1077" s="147" t="s">
        <v>88</v>
      </c>
      <c r="AV1077" s="12" t="s">
        <v>88</v>
      </c>
      <c r="AW1077" s="12" t="s">
        <v>33</v>
      </c>
      <c r="AX1077" s="12" t="s">
        <v>78</v>
      </c>
      <c r="AY1077" s="147" t="s">
        <v>176</v>
      </c>
    </row>
    <row r="1078" spans="2:51" s="12" customFormat="1" ht="11.25">
      <c r="B1078" s="145"/>
      <c r="D1078" s="146" t="s">
        <v>185</v>
      </c>
      <c r="E1078" s="147" t="s">
        <v>1</v>
      </c>
      <c r="F1078" s="148" t="s">
        <v>1243</v>
      </c>
      <c r="H1078" s="149">
        <v>37.92</v>
      </c>
      <c r="I1078" s="150"/>
      <c r="L1078" s="145"/>
      <c r="M1078" s="151"/>
      <c r="T1078" s="152"/>
      <c r="AT1078" s="147" t="s">
        <v>185</v>
      </c>
      <c r="AU1078" s="147" t="s">
        <v>88</v>
      </c>
      <c r="AV1078" s="12" t="s">
        <v>88</v>
      </c>
      <c r="AW1078" s="12" t="s">
        <v>33</v>
      </c>
      <c r="AX1078" s="12" t="s">
        <v>78</v>
      </c>
      <c r="AY1078" s="147" t="s">
        <v>176</v>
      </c>
    </row>
    <row r="1079" spans="2:51" s="12" customFormat="1" ht="11.25">
      <c r="B1079" s="145"/>
      <c r="D1079" s="146" t="s">
        <v>185</v>
      </c>
      <c r="E1079" s="147" t="s">
        <v>1</v>
      </c>
      <c r="F1079" s="148" t="s">
        <v>912</v>
      </c>
      <c r="H1079" s="149">
        <v>-2</v>
      </c>
      <c r="I1079" s="150"/>
      <c r="L1079" s="145"/>
      <c r="M1079" s="151"/>
      <c r="T1079" s="152"/>
      <c r="AT1079" s="147" t="s">
        <v>185</v>
      </c>
      <c r="AU1079" s="147" t="s">
        <v>88</v>
      </c>
      <c r="AV1079" s="12" t="s">
        <v>88</v>
      </c>
      <c r="AW1079" s="12" t="s">
        <v>33</v>
      </c>
      <c r="AX1079" s="12" t="s">
        <v>78</v>
      </c>
      <c r="AY1079" s="147" t="s">
        <v>176</v>
      </c>
    </row>
    <row r="1080" spans="2:51" s="14" customFormat="1" ht="11.25">
      <c r="B1080" s="160"/>
      <c r="D1080" s="146" t="s">
        <v>185</v>
      </c>
      <c r="E1080" s="161" t="s">
        <v>1</v>
      </c>
      <c r="F1080" s="162" t="s">
        <v>1106</v>
      </c>
      <c r="H1080" s="161" t="s">
        <v>1</v>
      </c>
      <c r="I1080" s="163"/>
      <c r="L1080" s="160"/>
      <c r="M1080" s="164"/>
      <c r="T1080" s="165"/>
      <c r="AT1080" s="161" t="s">
        <v>185</v>
      </c>
      <c r="AU1080" s="161" t="s">
        <v>88</v>
      </c>
      <c r="AV1080" s="14" t="s">
        <v>86</v>
      </c>
      <c r="AW1080" s="14" t="s">
        <v>33</v>
      </c>
      <c r="AX1080" s="14" t="s">
        <v>78</v>
      </c>
      <c r="AY1080" s="161" t="s">
        <v>176</v>
      </c>
    </row>
    <row r="1081" spans="2:51" s="12" customFormat="1" ht="11.25">
      <c r="B1081" s="145"/>
      <c r="D1081" s="146" t="s">
        <v>185</v>
      </c>
      <c r="E1081" s="147" t="s">
        <v>1</v>
      </c>
      <c r="F1081" s="148" t="s">
        <v>1239</v>
      </c>
      <c r="H1081" s="149">
        <v>70.863</v>
      </c>
      <c r="I1081" s="150"/>
      <c r="L1081" s="145"/>
      <c r="M1081" s="151"/>
      <c r="T1081" s="152"/>
      <c r="AT1081" s="147" t="s">
        <v>185</v>
      </c>
      <c r="AU1081" s="147" t="s">
        <v>88</v>
      </c>
      <c r="AV1081" s="12" t="s">
        <v>88</v>
      </c>
      <c r="AW1081" s="12" t="s">
        <v>33</v>
      </c>
      <c r="AX1081" s="12" t="s">
        <v>78</v>
      </c>
      <c r="AY1081" s="147" t="s">
        <v>176</v>
      </c>
    </row>
    <row r="1082" spans="2:51" s="12" customFormat="1" ht="11.25">
      <c r="B1082" s="145"/>
      <c r="D1082" s="146" t="s">
        <v>185</v>
      </c>
      <c r="E1082" s="147" t="s">
        <v>1</v>
      </c>
      <c r="F1082" s="148" t="s">
        <v>1242</v>
      </c>
      <c r="H1082" s="149">
        <v>-2.2000000000000002</v>
      </c>
      <c r="I1082" s="150"/>
      <c r="L1082" s="145"/>
      <c r="M1082" s="151"/>
      <c r="T1082" s="152"/>
      <c r="AT1082" s="147" t="s">
        <v>185</v>
      </c>
      <c r="AU1082" s="147" t="s">
        <v>88</v>
      </c>
      <c r="AV1082" s="12" t="s">
        <v>88</v>
      </c>
      <c r="AW1082" s="12" t="s">
        <v>33</v>
      </c>
      <c r="AX1082" s="12" t="s">
        <v>78</v>
      </c>
      <c r="AY1082" s="147" t="s">
        <v>176</v>
      </c>
    </row>
    <row r="1083" spans="2:51" s="12" customFormat="1" ht="11.25">
      <c r="B1083" s="145"/>
      <c r="D1083" s="146" t="s">
        <v>185</v>
      </c>
      <c r="E1083" s="147" t="s">
        <v>1</v>
      </c>
      <c r="F1083" s="148" t="s">
        <v>933</v>
      </c>
      <c r="H1083" s="149">
        <v>-3.2450000000000001</v>
      </c>
      <c r="I1083" s="150"/>
      <c r="L1083" s="145"/>
      <c r="M1083" s="151"/>
      <c r="T1083" s="152"/>
      <c r="AT1083" s="147" t="s">
        <v>185</v>
      </c>
      <c r="AU1083" s="147" t="s">
        <v>88</v>
      </c>
      <c r="AV1083" s="12" t="s">
        <v>88</v>
      </c>
      <c r="AW1083" s="12" t="s">
        <v>33</v>
      </c>
      <c r="AX1083" s="12" t="s">
        <v>78</v>
      </c>
      <c r="AY1083" s="147" t="s">
        <v>176</v>
      </c>
    </row>
    <row r="1084" spans="2:51" s="12" customFormat="1" ht="11.25">
      <c r="B1084" s="145"/>
      <c r="D1084" s="146" t="s">
        <v>185</v>
      </c>
      <c r="E1084" s="147" t="s">
        <v>1</v>
      </c>
      <c r="F1084" s="148" t="s">
        <v>1243</v>
      </c>
      <c r="H1084" s="149">
        <v>37.92</v>
      </c>
      <c r="I1084" s="150"/>
      <c r="L1084" s="145"/>
      <c r="M1084" s="151"/>
      <c r="T1084" s="152"/>
      <c r="AT1084" s="147" t="s">
        <v>185</v>
      </c>
      <c r="AU1084" s="147" t="s">
        <v>88</v>
      </c>
      <c r="AV1084" s="12" t="s">
        <v>88</v>
      </c>
      <c r="AW1084" s="12" t="s">
        <v>33</v>
      </c>
      <c r="AX1084" s="12" t="s">
        <v>78</v>
      </c>
      <c r="AY1084" s="147" t="s">
        <v>176</v>
      </c>
    </row>
    <row r="1085" spans="2:51" s="12" customFormat="1" ht="11.25">
      <c r="B1085" s="145"/>
      <c r="D1085" s="146" t="s">
        <v>185</v>
      </c>
      <c r="E1085" s="147" t="s">
        <v>1</v>
      </c>
      <c r="F1085" s="148" t="s">
        <v>912</v>
      </c>
      <c r="H1085" s="149">
        <v>-2</v>
      </c>
      <c r="I1085" s="150"/>
      <c r="L1085" s="145"/>
      <c r="M1085" s="151"/>
      <c r="T1085" s="152"/>
      <c r="AT1085" s="147" t="s">
        <v>185</v>
      </c>
      <c r="AU1085" s="147" t="s">
        <v>88</v>
      </c>
      <c r="AV1085" s="12" t="s">
        <v>88</v>
      </c>
      <c r="AW1085" s="12" t="s">
        <v>33</v>
      </c>
      <c r="AX1085" s="12" t="s">
        <v>78</v>
      </c>
      <c r="AY1085" s="147" t="s">
        <v>176</v>
      </c>
    </row>
    <row r="1086" spans="2:51" s="14" customFormat="1" ht="11.25">
      <c r="B1086" s="160"/>
      <c r="D1086" s="146" t="s">
        <v>185</v>
      </c>
      <c r="E1086" s="161" t="s">
        <v>1</v>
      </c>
      <c r="F1086" s="162" t="s">
        <v>1108</v>
      </c>
      <c r="H1086" s="161" t="s">
        <v>1</v>
      </c>
      <c r="I1086" s="163"/>
      <c r="L1086" s="160"/>
      <c r="M1086" s="164"/>
      <c r="T1086" s="165"/>
      <c r="AT1086" s="161" t="s">
        <v>185</v>
      </c>
      <c r="AU1086" s="161" t="s">
        <v>88</v>
      </c>
      <c r="AV1086" s="14" t="s">
        <v>86</v>
      </c>
      <c r="AW1086" s="14" t="s">
        <v>33</v>
      </c>
      <c r="AX1086" s="14" t="s">
        <v>78</v>
      </c>
      <c r="AY1086" s="161" t="s">
        <v>176</v>
      </c>
    </row>
    <row r="1087" spans="2:51" s="12" customFormat="1" ht="11.25">
      <c r="B1087" s="145"/>
      <c r="D1087" s="146" t="s">
        <v>185</v>
      </c>
      <c r="E1087" s="147" t="s">
        <v>1</v>
      </c>
      <c r="F1087" s="148" t="s">
        <v>1239</v>
      </c>
      <c r="H1087" s="149">
        <v>70.863</v>
      </c>
      <c r="I1087" s="150"/>
      <c r="L1087" s="145"/>
      <c r="M1087" s="151"/>
      <c r="T1087" s="152"/>
      <c r="AT1087" s="147" t="s">
        <v>185</v>
      </c>
      <c r="AU1087" s="147" t="s">
        <v>88</v>
      </c>
      <c r="AV1087" s="12" t="s">
        <v>88</v>
      </c>
      <c r="AW1087" s="12" t="s">
        <v>33</v>
      </c>
      <c r="AX1087" s="12" t="s">
        <v>78</v>
      </c>
      <c r="AY1087" s="147" t="s">
        <v>176</v>
      </c>
    </row>
    <row r="1088" spans="2:51" s="12" customFormat="1" ht="11.25">
      <c r="B1088" s="145"/>
      <c r="D1088" s="146" t="s">
        <v>185</v>
      </c>
      <c r="E1088" s="147" t="s">
        <v>1</v>
      </c>
      <c r="F1088" s="148" t="s">
        <v>1242</v>
      </c>
      <c r="H1088" s="149">
        <v>-2.2000000000000002</v>
      </c>
      <c r="I1088" s="150"/>
      <c r="L1088" s="145"/>
      <c r="M1088" s="151"/>
      <c r="T1088" s="152"/>
      <c r="AT1088" s="147" t="s">
        <v>185</v>
      </c>
      <c r="AU1088" s="147" t="s">
        <v>88</v>
      </c>
      <c r="AV1088" s="12" t="s">
        <v>88</v>
      </c>
      <c r="AW1088" s="12" t="s">
        <v>33</v>
      </c>
      <c r="AX1088" s="12" t="s">
        <v>78</v>
      </c>
      <c r="AY1088" s="147" t="s">
        <v>176</v>
      </c>
    </row>
    <row r="1089" spans="2:65" s="12" customFormat="1" ht="11.25">
      <c r="B1089" s="145"/>
      <c r="D1089" s="146" t="s">
        <v>185</v>
      </c>
      <c r="E1089" s="147" t="s">
        <v>1</v>
      </c>
      <c r="F1089" s="148" t="s">
        <v>933</v>
      </c>
      <c r="H1089" s="149">
        <v>-3.2450000000000001</v>
      </c>
      <c r="I1089" s="150"/>
      <c r="L1089" s="145"/>
      <c r="M1089" s="151"/>
      <c r="T1089" s="152"/>
      <c r="AT1089" s="147" t="s">
        <v>185</v>
      </c>
      <c r="AU1089" s="147" t="s">
        <v>88</v>
      </c>
      <c r="AV1089" s="12" t="s">
        <v>88</v>
      </c>
      <c r="AW1089" s="12" t="s">
        <v>33</v>
      </c>
      <c r="AX1089" s="12" t="s">
        <v>78</v>
      </c>
      <c r="AY1089" s="147" t="s">
        <v>176</v>
      </c>
    </row>
    <row r="1090" spans="2:65" s="12" customFormat="1" ht="11.25">
      <c r="B1090" s="145"/>
      <c r="D1090" s="146" t="s">
        <v>185</v>
      </c>
      <c r="E1090" s="147" t="s">
        <v>1</v>
      </c>
      <c r="F1090" s="148" t="s">
        <v>1243</v>
      </c>
      <c r="H1090" s="149">
        <v>37.92</v>
      </c>
      <c r="I1090" s="150"/>
      <c r="L1090" s="145"/>
      <c r="M1090" s="151"/>
      <c r="T1090" s="152"/>
      <c r="AT1090" s="147" t="s">
        <v>185</v>
      </c>
      <c r="AU1090" s="147" t="s">
        <v>88</v>
      </c>
      <c r="AV1090" s="12" t="s">
        <v>88</v>
      </c>
      <c r="AW1090" s="12" t="s">
        <v>33</v>
      </c>
      <c r="AX1090" s="12" t="s">
        <v>78</v>
      </c>
      <c r="AY1090" s="147" t="s">
        <v>176</v>
      </c>
    </row>
    <row r="1091" spans="2:65" s="12" customFormat="1" ht="11.25">
      <c r="B1091" s="145"/>
      <c r="D1091" s="146" t="s">
        <v>185</v>
      </c>
      <c r="E1091" s="147" t="s">
        <v>1</v>
      </c>
      <c r="F1091" s="148" t="s">
        <v>912</v>
      </c>
      <c r="H1091" s="149">
        <v>-2</v>
      </c>
      <c r="I1091" s="150"/>
      <c r="L1091" s="145"/>
      <c r="M1091" s="151"/>
      <c r="T1091" s="152"/>
      <c r="AT1091" s="147" t="s">
        <v>185</v>
      </c>
      <c r="AU1091" s="147" t="s">
        <v>88</v>
      </c>
      <c r="AV1091" s="12" t="s">
        <v>88</v>
      </c>
      <c r="AW1091" s="12" t="s">
        <v>33</v>
      </c>
      <c r="AX1091" s="12" t="s">
        <v>78</v>
      </c>
      <c r="AY1091" s="147" t="s">
        <v>176</v>
      </c>
    </row>
    <row r="1092" spans="2:65" s="14" customFormat="1" ht="11.25">
      <c r="B1092" s="160"/>
      <c r="D1092" s="146" t="s">
        <v>185</v>
      </c>
      <c r="E1092" s="161" t="s">
        <v>1</v>
      </c>
      <c r="F1092" s="162" t="s">
        <v>1110</v>
      </c>
      <c r="H1092" s="161" t="s">
        <v>1</v>
      </c>
      <c r="I1092" s="163"/>
      <c r="L1092" s="160"/>
      <c r="M1092" s="164"/>
      <c r="T1092" s="165"/>
      <c r="AT1092" s="161" t="s">
        <v>185</v>
      </c>
      <c r="AU1092" s="161" t="s">
        <v>88</v>
      </c>
      <c r="AV1092" s="14" t="s">
        <v>86</v>
      </c>
      <c r="AW1092" s="14" t="s">
        <v>33</v>
      </c>
      <c r="AX1092" s="14" t="s">
        <v>78</v>
      </c>
      <c r="AY1092" s="161" t="s">
        <v>176</v>
      </c>
    </row>
    <row r="1093" spans="2:65" s="12" customFormat="1" ht="11.25">
      <c r="B1093" s="145"/>
      <c r="D1093" s="146" t="s">
        <v>185</v>
      </c>
      <c r="E1093" s="147" t="s">
        <v>1</v>
      </c>
      <c r="F1093" s="148" t="s">
        <v>1244</v>
      </c>
      <c r="H1093" s="149">
        <v>37.130000000000003</v>
      </c>
      <c r="I1093" s="150"/>
      <c r="L1093" s="145"/>
      <c r="M1093" s="151"/>
      <c r="T1093" s="152"/>
      <c r="AT1093" s="147" t="s">
        <v>185</v>
      </c>
      <c r="AU1093" s="147" t="s">
        <v>88</v>
      </c>
      <c r="AV1093" s="12" t="s">
        <v>88</v>
      </c>
      <c r="AW1093" s="12" t="s">
        <v>33</v>
      </c>
      <c r="AX1093" s="12" t="s">
        <v>78</v>
      </c>
      <c r="AY1093" s="147" t="s">
        <v>176</v>
      </c>
    </row>
    <row r="1094" spans="2:65" s="12" customFormat="1" ht="11.25">
      <c r="B1094" s="145"/>
      <c r="D1094" s="146" t="s">
        <v>185</v>
      </c>
      <c r="E1094" s="147" t="s">
        <v>1</v>
      </c>
      <c r="F1094" s="148" t="s">
        <v>933</v>
      </c>
      <c r="H1094" s="149">
        <v>-3.2450000000000001</v>
      </c>
      <c r="I1094" s="150"/>
      <c r="L1094" s="145"/>
      <c r="M1094" s="151"/>
      <c r="T1094" s="152"/>
      <c r="AT1094" s="147" t="s">
        <v>185</v>
      </c>
      <c r="AU1094" s="147" t="s">
        <v>88</v>
      </c>
      <c r="AV1094" s="12" t="s">
        <v>88</v>
      </c>
      <c r="AW1094" s="12" t="s">
        <v>33</v>
      </c>
      <c r="AX1094" s="12" t="s">
        <v>78</v>
      </c>
      <c r="AY1094" s="147" t="s">
        <v>176</v>
      </c>
    </row>
    <row r="1095" spans="2:65" s="15" customFormat="1" ht="11.25">
      <c r="B1095" s="166"/>
      <c r="D1095" s="146" t="s">
        <v>185</v>
      </c>
      <c r="E1095" s="167" t="s">
        <v>1</v>
      </c>
      <c r="F1095" s="168" t="s">
        <v>228</v>
      </c>
      <c r="H1095" s="169">
        <v>60.237000000000002</v>
      </c>
      <c r="I1095" s="170"/>
      <c r="L1095" s="166"/>
      <c r="M1095" s="171"/>
      <c r="T1095" s="172"/>
      <c r="AT1095" s="167" t="s">
        <v>185</v>
      </c>
      <c r="AU1095" s="167" t="s">
        <v>88</v>
      </c>
      <c r="AV1095" s="15" t="s">
        <v>193</v>
      </c>
      <c r="AW1095" s="15" t="s">
        <v>33</v>
      </c>
      <c r="AX1095" s="15" t="s">
        <v>78</v>
      </c>
      <c r="AY1095" s="167" t="s">
        <v>176</v>
      </c>
    </row>
    <row r="1096" spans="2:65" s="14" customFormat="1" ht="11.25">
      <c r="B1096" s="160"/>
      <c r="D1096" s="146" t="s">
        <v>185</v>
      </c>
      <c r="E1096" s="161" t="s">
        <v>1</v>
      </c>
      <c r="F1096" s="162" t="s">
        <v>950</v>
      </c>
      <c r="H1096" s="161" t="s">
        <v>1</v>
      </c>
      <c r="I1096" s="163"/>
      <c r="L1096" s="160"/>
      <c r="M1096" s="164"/>
      <c r="T1096" s="165"/>
      <c r="AT1096" s="161" t="s">
        <v>185</v>
      </c>
      <c r="AU1096" s="161" t="s">
        <v>88</v>
      </c>
      <c r="AV1096" s="14" t="s">
        <v>86</v>
      </c>
      <c r="AW1096" s="14" t="s">
        <v>33</v>
      </c>
      <c r="AX1096" s="14" t="s">
        <v>78</v>
      </c>
      <c r="AY1096" s="161" t="s">
        <v>176</v>
      </c>
    </row>
    <row r="1097" spans="2:65" s="14" customFormat="1" ht="11.25">
      <c r="B1097" s="160"/>
      <c r="D1097" s="146" t="s">
        <v>185</v>
      </c>
      <c r="E1097" s="161" t="s">
        <v>1</v>
      </c>
      <c r="F1097" s="162" t="s">
        <v>734</v>
      </c>
      <c r="H1097" s="161" t="s">
        <v>1</v>
      </c>
      <c r="I1097" s="163"/>
      <c r="L1097" s="160"/>
      <c r="M1097" s="164"/>
      <c r="T1097" s="165"/>
      <c r="AT1097" s="161" t="s">
        <v>185</v>
      </c>
      <c r="AU1097" s="161" t="s">
        <v>88</v>
      </c>
      <c r="AV1097" s="14" t="s">
        <v>86</v>
      </c>
      <c r="AW1097" s="14" t="s">
        <v>33</v>
      </c>
      <c r="AX1097" s="14" t="s">
        <v>78</v>
      </c>
      <c r="AY1097" s="161" t="s">
        <v>176</v>
      </c>
    </row>
    <row r="1098" spans="2:65" s="12" customFormat="1" ht="11.25">
      <c r="B1098" s="145"/>
      <c r="D1098" s="146" t="s">
        <v>185</v>
      </c>
      <c r="E1098" s="147" t="s">
        <v>1</v>
      </c>
      <c r="F1098" s="148" t="s">
        <v>1245</v>
      </c>
      <c r="H1098" s="149">
        <v>191.6</v>
      </c>
      <c r="I1098" s="150"/>
      <c r="L1098" s="145"/>
      <c r="M1098" s="151"/>
      <c r="T1098" s="152"/>
      <c r="AT1098" s="147" t="s">
        <v>185</v>
      </c>
      <c r="AU1098" s="147" t="s">
        <v>88</v>
      </c>
      <c r="AV1098" s="12" t="s">
        <v>88</v>
      </c>
      <c r="AW1098" s="12" t="s">
        <v>33</v>
      </c>
      <c r="AX1098" s="12" t="s">
        <v>78</v>
      </c>
      <c r="AY1098" s="147" t="s">
        <v>176</v>
      </c>
    </row>
    <row r="1099" spans="2:65" s="12" customFormat="1" ht="11.25">
      <c r="B1099" s="145"/>
      <c r="D1099" s="146" t="s">
        <v>185</v>
      </c>
      <c r="E1099" s="147" t="s">
        <v>1</v>
      </c>
      <c r="F1099" s="148" t="s">
        <v>1246</v>
      </c>
      <c r="H1099" s="149">
        <v>263.92</v>
      </c>
      <c r="I1099" s="150"/>
      <c r="L1099" s="145"/>
      <c r="M1099" s="151"/>
      <c r="T1099" s="152"/>
      <c r="AT1099" s="147" t="s">
        <v>185</v>
      </c>
      <c r="AU1099" s="147" t="s">
        <v>88</v>
      </c>
      <c r="AV1099" s="12" t="s">
        <v>88</v>
      </c>
      <c r="AW1099" s="12" t="s">
        <v>33</v>
      </c>
      <c r="AX1099" s="12" t="s">
        <v>78</v>
      </c>
      <c r="AY1099" s="147" t="s">
        <v>176</v>
      </c>
    </row>
    <row r="1100" spans="2:65" s="12" customFormat="1" ht="11.25">
      <c r="B1100" s="145"/>
      <c r="D1100" s="146" t="s">
        <v>185</v>
      </c>
      <c r="E1100" s="147" t="s">
        <v>1</v>
      </c>
      <c r="F1100" s="148" t="s">
        <v>1247</v>
      </c>
      <c r="H1100" s="149">
        <v>800.04</v>
      </c>
      <c r="I1100" s="150"/>
      <c r="L1100" s="145"/>
      <c r="M1100" s="151"/>
      <c r="T1100" s="152"/>
      <c r="AT1100" s="147" t="s">
        <v>185</v>
      </c>
      <c r="AU1100" s="147" t="s">
        <v>88</v>
      </c>
      <c r="AV1100" s="12" t="s">
        <v>88</v>
      </c>
      <c r="AW1100" s="12" t="s">
        <v>33</v>
      </c>
      <c r="AX1100" s="12" t="s">
        <v>78</v>
      </c>
      <c r="AY1100" s="147" t="s">
        <v>176</v>
      </c>
    </row>
    <row r="1101" spans="2:65" s="15" customFormat="1" ht="11.25">
      <c r="B1101" s="166"/>
      <c r="D1101" s="146" t="s">
        <v>185</v>
      </c>
      <c r="E1101" s="167" t="s">
        <v>1</v>
      </c>
      <c r="F1101" s="168" t="s">
        <v>228</v>
      </c>
      <c r="H1101" s="169">
        <v>1255.56</v>
      </c>
      <c r="I1101" s="170"/>
      <c r="L1101" s="166"/>
      <c r="M1101" s="171"/>
      <c r="T1101" s="172"/>
      <c r="AT1101" s="167" t="s">
        <v>185</v>
      </c>
      <c r="AU1101" s="167" t="s">
        <v>88</v>
      </c>
      <c r="AV1101" s="15" t="s">
        <v>193</v>
      </c>
      <c r="AW1101" s="15" t="s">
        <v>33</v>
      </c>
      <c r="AX1101" s="15" t="s">
        <v>78</v>
      </c>
      <c r="AY1101" s="167" t="s">
        <v>176</v>
      </c>
    </row>
    <row r="1102" spans="2:65" s="13" customFormat="1" ht="11.25">
      <c r="B1102" s="153"/>
      <c r="D1102" s="146" t="s">
        <v>185</v>
      </c>
      <c r="E1102" s="154" t="s">
        <v>1</v>
      </c>
      <c r="F1102" s="155" t="s">
        <v>187</v>
      </c>
      <c r="H1102" s="156">
        <v>9303.6200000000099</v>
      </c>
      <c r="I1102" s="157"/>
      <c r="L1102" s="153"/>
      <c r="M1102" s="158"/>
      <c r="T1102" s="159"/>
      <c r="AT1102" s="154" t="s">
        <v>185</v>
      </c>
      <c r="AU1102" s="154" t="s">
        <v>88</v>
      </c>
      <c r="AV1102" s="13" t="s">
        <v>183</v>
      </c>
      <c r="AW1102" s="13" t="s">
        <v>33</v>
      </c>
      <c r="AX1102" s="13" t="s">
        <v>86</v>
      </c>
      <c r="AY1102" s="154" t="s">
        <v>176</v>
      </c>
    </row>
    <row r="1103" spans="2:65" s="1" customFormat="1" ht="24.2" customHeight="1">
      <c r="B1103" s="32"/>
      <c r="C1103" s="132" t="s">
        <v>1248</v>
      </c>
      <c r="D1103" s="132" t="s">
        <v>178</v>
      </c>
      <c r="E1103" s="133" t="s">
        <v>1249</v>
      </c>
      <c r="F1103" s="134" t="s">
        <v>1250</v>
      </c>
      <c r="G1103" s="135" t="s">
        <v>181</v>
      </c>
      <c r="H1103" s="136">
        <v>9303.6200000000008</v>
      </c>
      <c r="I1103" s="137"/>
      <c r="J1103" s="138">
        <f>ROUND(I1103*H1103,2)</f>
        <v>0</v>
      </c>
      <c r="K1103" s="134" t="s">
        <v>207</v>
      </c>
      <c r="L1103" s="32"/>
      <c r="M1103" s="139" t="s">
        <v>1</v>
      </c>
      <c r="N1103" s="140" t="s">
        <v>43</v>
      </c>
      <c r="P1103" s="141">
        <f>O1103*H1103</f>
        <v>0</v>
      </c>
      <c r="Q1103" s="141">
        <v>7.3499999999999998E-3</v>
      </c>
      <c r="R1103" s="141">
        <f>Q1103*H1103</f>
        <v>68.381607000000002</v>
      </c>
      <c r="S1103" s="141">
        <v>0</v>
      </c>
      <c r="T1103" s="142">
        <f>S1103*H1103</f>
        <v>0</v>
      </c>
      <c r="AR1103" s="143" t="s">
        <v>183</v>
      </c>
      <c r="AT1103" s="143" t="s">
        <v>178</v>
      </c>
      <c r="AU1103" s="143" t="s">
        <v>88</v>
      </c>
      <c r="AY1103" s="17" t="s">
        <v>176</v>
      </c>
      <c r="BE1103" s="144">
        <f>IF(N1103="základní",J1103,0)</f>
        <v>0</v>
      </c>
      <c r="BF1103" s="144">
        <f>IF(N1103="snížená",J1103,0)</f>
        <v>0</v>
      </c>
      <c r="BG1103" s="144">
        <f>IF(N1103="zákl. přenesená",J1103,0)</f>
        <v>0</v>
      </c>
      <c r="BH1103" s="144">
        <f>IF(N1103="sníž. přenesená",J1103,0)</f>
        <v>0</v>
      </c>
      <c r="BI1103" s="144">
        <f>IF(N1103="nulová",J1103,0)</f>
        <v>0</v>
      </c>
      <c r="BJ1103" s="17" t="s">
        <v>86</v>
      </c>
      <c r="BK1103" s="144">
        <f>ROUND(I1103*H1103,2)</f>
        <v>0</v>
      </c>
      <c r="BL1103" s="17" t="s">
        <v>183</v>
      </c>
      <c r="BM1103" s="143" t="s">
        <v>1251</v>
      </c>
    </row>
    <row r="1104" spans="2:65" s="1" customFormat="1" ht="24.2" customHeight="1">
      <c r="B1104" s="32"/>
      <c r="C1104" s="132" t="s">
        <v>1252</v>
      </c>
      <c r="D1104" s="132" t="s">
        <v>178</v>
      </c>
      <c r="E1104" s="133" t="s">
        <v>1253</v>
      </c>
      <c r="F1104" s="134" t="s">
        <v>1254</v>
      </c>
      <c r="G1104" s="135" t="s">
        <v>181</v>
      </c>
      <c r="H1104" s="136">
        <v>18607.240000000002</v>
      </c>
      <c r="I1104" s="137"/>
      <c r="J1104" s="138">
        <f>ROUND(I1104*H1104,2)</f>
        <v>0</v>
      </c>
      <c r="K1104" s="134" t="s">
        <v>207</v>
      </c>
      <c r="L1104" s="32"/>
      <c r="M1104" s="139" t="s">
        <v>1</v>
      </c>
      <c r="N1104" s="140" t="s">
        <v>43</v>
      </c>
      <c r="P1104" s="141">
        <f>O1104*H1104</f>
        <v>0</v>
      </c>
      <c r="Q1104" s="141">
        <v>2.5999999999999998E-4</v>
      </c>
      <c r="R1104" s="141">
        <f>Q1104*H1104</f>
        <v>4.8378823999999998</v>
      </c>
      <c r="S1104" s="141">
        <v>0</v>
      </c>
      <c r="T1104" s="142">
        <f>S1104*H1104</f>
        <v>0</v>
      </c>
      <c r="AR1104" s="143" t="s">
        <v>183</v>
      </c>
      <c r="AT1104" s="143" t="s">
        <v>178</v>
      </c>
      <c r="AU1104" s="143" t="s">
        <v>88</v>
      </c>
      <c r="AY1104" s="17" t="s">
        <v>176</v>
      </c>
      <c r="BE1104" s="144">
        <f>IF(N1104="základní",J1104,0)</f>
        <v>0</v>
      </c>
      <c r="BF1104" s="144">
        <f>IF(N1104="snížená",J1104,0)</f>
        <v>0</v>
      </c>
      <c r="BG1104" s="144">
        <f>IF(N1104="zákl. přenesená",J1104,0)</f>
        <v>0</v>
      </c>
      <c r="BH1104" s="144">
        <f>IF(N1104="sníž. přenesená",J1104,0)</f>
        <v>0</v>
      </c>
      <c r="BI1104" s="144">
        <f>IF(N1104="nulová",J1104,0)</f>
        <v>0</v>
      </c>
      <c r="BJ1104" s="17" t="s">
        <v>86</v>
      </c>
      <c r="BK1104" s="144">
        <f>ROUND(I1104*H1104,2)</f>
        <v>0</v>
      </c>
      <c r="BL1104" s="17" t="s">
        <v>183</v>
      </c>
      <c r="BM1104" s="143" t="s">
        <v>1255</v>
      </c>
    </row>
    <row r="1105" spans="2:65" s="12" customFormat="1" ht="11.25">
      <c r="B1105" s="145"/>
      <c r="D1105" s="146" t="s">
        <v>185</v>
      </c>
      <c r="E1105" s="147" t="s">
        <v>1</v>
      </c>
      <c r="F1105" s="148" t="s">
        <v>1256</v>
      </c>
      <c r="H1105" s="149">
        <v>15167.646000000001</v>
      </c>
      <c r="I1105" s="150"/>
      <c r="L1105" s="145"/>
      <c r="M1105" s="151"/>
      <c r="T1105" s="152"/>
      <c r="AT1105" s="147" t="s">
        <v>185</v>
      </c>
      <c r="AU1105" s="147" t="s">
        <v>88</v>
      </c>
      <c r="AV1105" s="12" t="s">
        <v>88</v>
      </c>
      <c r="AW1105" s="12" t="s">
        <v>33</v>
      </c>
      <c r="AX1105" s="12" t="s">
        <v>78</v>
      </c>
      <c r="AY1105" s="147" t="s">
        <v>176</v>
      </c>
    </row>
    <row r="1106" spans="2:65" s="15" customFormat="1" ht="11.25">
      <c r="B1106" s="166"/>
      <c r="D1106" s="146" t="s">
        <v>185</v>
      </c>
      <c r="E1106" s="167" t="s">
        <v>1</v>
      </c>
      <c r="F1106" s="168" t="s">
        <v>228</v>
      </c>
      <c r="H1106" s="169">
        <v>15167.646000000001</v>
      </c>
      <c r="I1106" s="170"/>
      <c r="L1106" s="166"/>
      <c r="M1106" s="171"/>
      <c r="T1106" s="172"/>
      <c r="AT1106" s="167" t="s">
        <v>185</v>
      </c>
      <c r="AU1106" s="167" t="s">
        <v>88</v>
      </c>
      <c r="AV1106" s="15" t="s">
        <v>193</v>
      </c>
      <c r="AW1106" s="15" t="s">
        <v>33</v>
      </c>
      <c r="AX1106" s="15" t="s">
        <v>78</v>
      </c>
      <c r="AY1106" s="167" t="s">
        <v>176</v>
      </c>
    </row>
    <row r="1107" spans="2:65" s="14" customFormat="1" ht="11.25">
      <c r="B1107" s="160"/>
      <c r="D1107" s="146" t="s">
        <v>185</v>
      </c>
      <c r="E1107" s="161" t="s">
        <v>1</v>
      </c>
      <c r="F1107" s="162" t="s">
        <v>981</v>
      </c>
      <c r="H1107" s="161" t="s">
        <v>1</v>
      </c>
      <c r="I1107" s="163"/>
      <c r="L1107" s="160"/>
      <c r="M1107" s="164"/>
      <c r="T1107" s="165"/>
      <c r="AT1107" s="161" t="s">
        <v>185</v>
      </c>
      <c r="AU1107" s="161" t="s">
        <v>88</v>
      </c>
      <c r="AV1107" s="14" t="s">
        <v>86</v>
      </c>
      <c r="AW1107" s="14" t="s">
        <v>33</v>
      </c>
      <c r="AX1107" s="14" t="s">
        <v>78</v>
      </c>
      <c r="AY1107" s="161" t="s">
        <v>176</v>
      </c>
    </row>
    <row r="1108" spans="2:65" s="12" customFormat="1" ht="11.25">
      <c r="B1108" s="145"/>
      <c r="D1108" s="146" t="s">
        <v>185</v>
      </c>
      <c r="E1108" s="147" t="s">
        <v>1</v>
      </c>
      <c r="F1108" s="148" t="s">
        <v>1257</v>
      </c>
      <c r="H1108" s="149">
        <v>928.47400000000005</v>
      </c>
      <c r="I1108" s="150"/>
      <c r="L1108" s="145"/>
      <c r="M1108" s="151"/>
      <c r="T1108" s="152"/>
      <c r="AT1108" s="147" t="s">
        <v>185</v>
      </c>
      <c r="AU1108" s="147" t="s">
        <v>88</v>
      </c>
      <c r="AV1108" s="12" t="s">
        <v>88</v>
      </c>
      <c r="AW1108" s="12" t="s">
        <v>33</v>
      </c>
      <c r="AX1108" s="12" t="s">
        <v>78</v>
      </c>
      <c r="AY1108" s="147" t="s">
        <v>176</v>
      </c>
    </row>
    <row r="1109" spans="2:65" s="15" customFormat="1" ht="11.25">
      <c r="B1109" s="166"/>
      <c r="D1109" s="146" t="s">
        <v>185</v>
      </c>
      <c r="E1109" s="167" t="s">
        <v>1</v>
      </c>
      <c r="F1109" s="168" t="s">
        <v>228</v>
      </c>
      <c r="H1109" s="169">
        <v>928.47400000000005</v>
      </c>
      <c r="I1109" s="170"/>
      <c r="L1109" s="166"/>
      <c r="M1109" s="171"/>
      <c r="T1109" s="172"/>
      <c r="AT1109" s="167" t="s">
        <v>185</v>
      </c>
      <c r="AU1109" s="167" t="s">
        <v>88</v>
      </c>
      <c r="AV1109" s="15" t="s">
        <v>193</v>
      </c>
      <c r="AW1109" s="15" t="s">
        <v>33</v>
      </c>
      <c r="AX1109" s="15" t="s">
        <v>78</v>
      </c>
      <c r="AY1109" s="167" t="s">
        <v>176</v>
      </c>
    </row>
    <row r="1110" spans="2:65" s="14" customFormat="1" ht="11.25">
      <c r="B1110" s="160"/>
      <c r="D1110" s="146" t="s">
        <v>185</v>
      </c>
      <c r="E1110" s="161" t="s">
        <v>1</v>
      </c>
      <c r="F1110" s="162" t="s">
        <v>950</v>
      </c>
      <c r="H1110" s="161" t="s">
        <v>1</v>
      </c>
      <c r="I1110" s="163"/>
      <c r="L1110" s="160"/>
      <c r="M1110" s="164"/>
      <c r="T1110" s="165"/>
      <c r="AT1110" s="161" t="s">
        <v>185</v>
      </c>
      <c r="AU1110" s="161" t="s">
        <v>88</v>
      </c>
      <c r="AV1110" s="14" t="s">
        <v>86</v>
      </c>
      <c r="AW1110" s="14" t="s">
        <v>33</v>
      </c>
      <c r="AX1110" s="14" t="s">
        <v>78</v>
      </c>
      <c r="AY1110" s="161" t="s">
        <v>176</v>
      </c>
    </row>
    <row r="1111" spans="2:65" s="12" customFormat="1" ht="11.25">
      <c r="B1111" s="145"/>
      <c r="D1111" s="146" t="s">
        <v>185</v>
      </c>
      <c r="E1111" s="147" t="s">
        <v>1</v>
      </c>
      <c r="F1111" s="148" t="s">
        <v>1258</v>
      </c>
      <c r="H1111" s="149">
        <v>2511.12</v>
      </c>
      <c r="I1111" s="150"/>
      <c r="L1111" s="145"/>
      <c r="M1111" s="151"/>
      <c r="T1111" s="152"/>
      <c r="AT1111" s="147" t="s">
        <v>185</v>
      </c>
      <c r="AU1111" s="147" t="s">
        <v>88</v>
      </c>
      <c r="AV1111" s="12" t="s">
        <v>88</v>
      </c>
      <c r="AW1111" s="12" t="s">
        <v>33</v>
      </c>
      <c r="AX1111" s="12" t="s">
        <v>78</v>
      </c>
      <c r="AY1111" s="147" t="s">
        <v>176</v>
      </c>
    </row>
    <row r="1112" spans="2:65" s="15" customFormat="1" ht="11.25">
      <c r="B1112" s="166"/>
      <c r="D1112" s="146" t="s">
        <v>185</v>
      </c>
      <c r="E1112" s="167" t="s">
        <v>1</v>
      </c>
      <c r="F1112" s="168" t="s">
        <v>228</v>
      </c>
      <c r="H1112" s="169">
        <v>2511.12</v>
      </c>
      <c r="I1112" s="170"/>
      <c r="L1112" s="166"/>
      <c r="M1112" s="171"/>
      <c r="T1112" s="172"/>
      <c r="AT1112" s="167" t="s">
        <v>185</v>
      </c>
      <c r="AU1112" s="167" t="s">
        <v>88</v>
      </c>
      <c r="AV1112" s="15" t="s">
        <v>193</v>
      </c>
      <c r="AW1112" s="15" t="s">
        <v>33</v>
      </c>
      <c r="AX1112" s="15" t="s">
        <v>78</v>
      </c>
      <c r="AY1112" s="167" t="s">
        <v>176</v>
      </c>
    </row>
    <row r="1113" spans="2:65" s="13" customFormat="1" ht="11.25">
      <c r="B1113" s="153"/>
      <c r="D1113" s="146" t="s">
        <v>185</v>
      </c>
      <c r="E1113" s="154" t="s">
        <v>1</v>
      </c>
      <c r="F1113" s="155" t="s">
        <v>187</v>
      </c>
      <c r="H1113" s="156">
        <v>18607.240000000002</v>
      </c>
      <c r="I1113" s="157"/>
      <c r="L1113" s="153"/>
      <c r="M1113" s="158"/>
      <c r="T1113" s="159"/>
      <c r="AT1113" s="154" t="s">
        <v>185</v>
      </c>
      <c r="AU1113" s="154" t="s">
        <v>88</v>
      </c>
      <c r="AV1113" s="13" t="s">
        <v>183</v>
      </c>
      <c r="AW1113" s="13" t="s">
        <v>33</v>
      </c>
      <c r="AX1113" s="13" t="s">
        <v>86</v>
      </c>
      <c r="AY1113" s="154" t="s">
        <v>176</v>
      </c>
    </row>
    <row r="1114" spans="2:65" s="1" customFormat="1" ht="21.75" customHeight="1">
      <c r="B1114" s="32"/>
      <c r="C1114" s="132" t="s">
        <v>1259</v>
      </c>
      <c r="D1114" s="132" t="s">
        <v>178</v>
      </c>
      <c r="E1114" s="133" t="s">
        <v>1260</v>
      </c>
      <c r="F1114" s="134" t="s">
        <v>1261</v>
      </c>
      <c r="G1114" s="135" t="s">
        <v>181</v>
      </c>
      <c r="H1114" s="136">
        <v>9303.6200000000008</v>
      </c>
      <c r="I1114" s="137"/>
      <c r="J1114" s="138">
        <f>ROUND(I1114*H1114,2)</f>
        <v>0</v>
      </c>
      <c r="K1114" s="134" t="s">
        <v>207</v>
      </c>
      <c r="L1114" s="32"/>
      <c r="M1114" s="139" t="s">
        <v>1</v>
      </c>
      <c r="N1114" s="140" t="s">
        <v>43</v>
      </c>
      <c r="P1114" s="141">
        <f>O1114*H1114</f>
        <v>0</v>
      </c>
      <c r="Q1114" s="141">
        <v>2.5000000000000001E-3</v>
      </c>
      <c r="R1114" s="141">
        <f>Q1114*H1114</f>
        <v>23.259050000000002</v>
      </c>
      <c r="S1114" s="141">
        <v>0</v>
      </c>
      <c r="T1114" s="142">
        <f>S1114*H1114</f>
        <v>0</v>
      </c>
      <c r="AR1114" s="143" t="s">
        <v>183</v>
      </c>
      <c r="AT1114" s="143" t="s">
        <v>178</v>
      </c>
      <c r="AU1114" s="143" t="s">
        <v>88</v>
      </c>
      <c r="AY1114" s="17" t="s">
        <v>176</v>
      </c>
      <c r="BE1114" s="144">
        <f>IF(N1114="základní",J1114,0)</f>
        <v>0</v>
      </c>
      <c r="BF1114" s="144">
        <f>IF(N1114="snížená",J1114,0)</f>
        <v>0</v>
      </c>
      <c r="BG1114" s="144">
        <f>IF(N1114="zákl. přenesená",J1114,0)</f>
        <v>0</v>
      </c>
      <c r="BH1114" s="144">
        <f>IF(N1114="sníž. přenesená",J1114,0)</f>
        <v>0</v>
      </c>
      <c r="BI1114" s="144">
        <f>IF(N1114="nulová",J1114,0)</f>
        <v>0</v>
      </c>
      <c r="BJ1114" s="17" t="s">
        <v>86</v>
      </c>
      <c r="BK1114" s="144">
        <f>ROUND(I1114*H1114,2)</f>
        <v>0</v>
      </c>
      <c r="BL1114" s="17" t="s">
        <v>183</v>
      </c>
      <c r="BM1114" s="143" t="s">
        <v>1262</v>
      </c>
    </row>
    <row r="1115" spans="2:65" s="1" customFormat="1" ht="24.2" customHeight="1">
      <c r="B1115" s="32"/>
      <c r="C1115" s="132" t="s">
        <v>1263</v>
      </c>
      <c r="D1115" s="132" t="s">
        <v>178</v>
      </c>
      <c r="E1115" s="133" t="s">
        <v>1264</v>
      </c>
      <c r="F1115" s="134" t="s">
        <v>1265</v>
      </c>
      <c r="G1115" s="135" t="s">
        <v>181</v>
      </c>
      <c r="H1115" s="136">
        <v>276.5</v>
      </c>
      <c r="I1115" s="137"/>
      <c r="J1115" s="138">
        <f>ROUND(I1115*H1115,2)</f>
        <v>0</v>
      </c>
      <c r="K1115" s="134" t="s">
        <v>342</v>
      </c>
      <c r="L1115" s="32"/>
      <c r="M1115" s="139" t="s">
        <v>1</v>
      </c>
      <c r="N1115" s="140" t="s">
        <v>43</v>
      </c>
      <c r="P1115" s="141">
        <f>O1115*H1115</f>
        <v>0</v>
      </c>
      <c r="Q1115" s="141">
        <v>0</v>
      </c>
      <c r="R1115" s="141">
        <f>Q1115*H1115</f>
        <v>0</v>
      </c>
      <c r="S1115" s="141">
        <v>0</v>
      </c>
      <c r="T1115" s="142">
        <f>S1115*H1115</f>
        <v>0</v>
      </c>
      <c r="AR1115" s="143" t="s">
        <v>183</v>
      </c>
      <c r="AT1115" s="143" t="s">
        <v>178</v>
      </c>
      <c r="AU1115" s="143" t="s">
        <v>88</v>
      </c>
      <c r="AY1115" s="17" t="s">
        <v>176</v>
      </c>
      <c r="BE1115" s="144">
        <f>IF(N1115="základní",J1115,0)</f>
        <v>0</v>
      </c>
      <c r="BF1115" s="144">
        <f>IF(N1115="snížená",J1115,0)</f>
        <v>0</v>
      </c>
      <c r="BG1115" s="144">
        <f>IF(N1115="zákl. přenesená",J1115,0)</f>
        <v>0</v>
      </c>
      <c r="BH1115" s="144">
        <f>IF(N1115="sníž. přenesená",J1115,0)</f>
        <v>0</v>
      </c>
      <c r="BI1115" s="144">
        <f>IF(N1115="nulová",J1115,0)</f>
        <v>0</v>
      </c>
      <c r="BJ1115" s="17" t="s">
        <v>86</v>
      </c>
      <c r="BK1115" s="144">
        <f>ROUND(I1115*H1115,2)</f>
        <v>0</v>
      </c>
      <c r="BL1115" s="17" t="s">
        <v>183</v>
      </c>
      <c r="BM1115" s="143" t="s">
        <v>1266</v>
      </c>
    </row>
    <row r="1116" spans="2:65" s="1" customFormat="1" ht="39">
      <c r="B1116" s="32"/>
      <c r="D1116" s="146" t="s">
        <v>234</v>
      </c>
      <c r="F1116" s="173" t="s">
        <v>1267</v>
      </c>
      <c r="I1116" s="174"/>
      <c r="L1116" s="32"/>
      <c r="M1116" s="175"/>
      <c r="T1116" s="56"/>
      <c r="AT1116" s="17" t="s">
        <v>234</v>
      </c>
      <c r="AU1116" s="17" t="s">
        <v>88</v>
      </c>
    </row>
    <row r="1117" spans="2:65" s="12" customFormat="1" ht="11.25">
      <c r="B1117" s="145"/>
      <c r="D1117" s="146" t="s">
        <v>185</v>
      </c>
      <c r="E1117" s="147" t="s">
        <v>1</v>
      </c>
      <c r="F1117" s="148" t="s">
        <v>1268</v>
      </c>
      <c r="H1117" s="149">
        <v>276.5</v>
      </c>
      <c r="I1117" s="150"/>
      <c r="L1117" s="145"/>
      <c r="M1117" s="151"/>
      <c r="T1117" s="152"/>
      <c r="AT1117" s="147" t="s">
        <v>185</v>
      </c>
      <c r="AU1117" s="147" t="s">
        <v>88</v>
      </c>
      <c r="AV1117" s="12" t="s">
        <v>88</v>
      </c>
      <c r="AW1117" s="12" t="s">
        <v>33</v>
      </c>
      <c r="AX1117" s="12" t="s">
        <v>86</v>
      </c>
      <c r="AY1117" s="147" t="s">
        <v>176</v>
      </c>
    </row>
    <row r="1118" spans="2:65" s="1" customFormat="1" ht="24.2" customHeight="1">
      <c r="B1118" s="32"/>
      <c r="C1118" s="132" t="s">
        <v>1269</v>
      </c>
      <c r="D1118" s="132" t="s">
        <v>178</v>
      </c>
      <c r="E1118" s="133" t="s">
        <v>1270</v>
      </c>
      <c r="F1118" s="134" t="s">
        <v>1271</v>
      </c>
      <c r="G1118" s="135" t="s">
        <v>181</v>
      </c>
      <c r="H1118" s="136">
        <v>9303.6200000000008</v>
      </c>
      <c r="I1118" s="137"/>
      <c r="J1118" s="138">
        <f>ROUND(I1118*H1118,2)</f>
        <v>0</v>
      </c>
      <c r="K1118" s="134" t="s">
        <v>207</v>
      </c>
      <c r="L1118" s="32"/>
      <c r="M1118" s="139" t="s">
        <v>1</v>
      </c>
      <c r="N1118" s="140" t="s">
        <v>43</v>
      </c>
      <c r="P1118" s="141">
        <f>O1118*H1118</f>
        <v>0</v>
      </c>
      <c r="Q1118" s="141">
        <v>1.103E-2</v>
      </c>
      <c r="R1118" s="141">
        <f>Q1118*H1118</f>
        <v>102.6189286</v>
      </c>
      <c r="S1118" s="141">
        <v>0</v>
      </c>
      <c r="T1118" s="142">
        <f>S1118*H1118</f>
        <v>0</v>
      </c>
      <c r="AR1118" s="143" t="s">
        <v>183</v>
      </c>
      <c r="AT1118" s="143" t="s">
        <v>178</v>
      </c>
      <c r="AU1118" s="143" t="s">
        <v>88</v>
      </c>
      <c r="AY1118" s="17" t="s">
        <v>176</v>
      </c>
      <c r="BE1118" s="144">
        <f>IF(N1118="základní",J1118,0)</f>
        <v>0</v>
      </c>
      <c r="BF1118" s="144">
        <f>IF(N1118="snížená",J1118,0)</f>
        <v>0</v>
      </c>
      <c r="BG1118" s="144">
        <f>IF(N1118="zákl. přenesená",J1118,0)</f>
        <v>0</v>
      </c>
      <c r="BH1118" s="144">
        <f>IF(N1118="sníž. přenesená",J1118,0)</f>
        <v>0</v>
      </c>
      <c r="BI1118" s="144">
        <f>IF(N1118="nulová",J1118,0)</f>
        <v>0</v>
      </c>
      <c r="BJ1118" s="17" t="s">
        <v>86</v>
      </c>
      <c r="BK1118" s="144">
        <f>ROUND(I1118*H1118,2)</f>
        <v>0</v>
      </c>
      <c r="BL1118" s="17" t="s">
        <v>183</v>
      </c>
      <c r="BM1118" s="143" t="s">
        <v>1272</v>
      </c>
    </row>
    <row r="1119" spans="2:65" s="1" customFormat="1" ht="44.25" customHeight="1">
      <c r="B1119" s="32"/>
      <c r="C1119" s="132" t="s">
        <v>1273</v>
      </c>
      <c r="D1119" s="132" t="s">
        <v>178</v>
      </c>
      <c r="E1119" s="133" t="s">
        <v>1274</v>
      </c>
      <c r="F1119" s="134" t="s">
        <v>1275</v>
      </c>
      <c r="G1119" s="135" t="s">
        <v>1276</v>
      </c>
      <c r="H1119" s="136">
        <v>5846</v>
      </c>
      <c r="I1119" s="137"/>
      <c r="J1119" s="138">
        <f>ROUND(I1119*H1119,2)</f>
        <v>0</v>
      </c>
      <c r="K1119" s="134" t="s">
        <v>342</v>
      </c>
      <c r="L1119" s="32"/>
      <c r="M1119" s="139" t="s">
        <v>1</v>
      </c>
      <c r="N1119" s="140" t="s">
        <v>43</v>
      </c>
      <c r="P1119" s="141">
        <f>O1119*H1119</f>
        <v>0</v>
      </c>
      <c r="Q1119" s="141">
        <v>0</v>
      </c>
      <c r="R1119" s="141">
        <f>Q1119*H1119</f>
        <v>0</v>
      </c>
      <c r="S1119" s="141">
        <v>0</v>
      </c>
      <c r="T1119" s="142">
        <f>S1119*H1119</f>
        <v>0</v>
      </c>
      <c r="AR1119" s="143" t="s">
        <v>183</v>
      </c>
      <c r="AT1119" s="143" t="s">
        <v>178</v>
      </c>
      <c r="AU1119" s="143" t="s">
        <v>88</v>
      </c>
      <c r="AY1119" s="17" t="s">
        <v>176</v>
      </c>
      <c r="BE1119" s="144">
        <f>IF(N1119="základní",J1119,0)</f>
        <v>0</v>
      </c>
      <c r="BF1119" s="144">
        <f>IF(N1119="snížená",J1119,0)</f>
        <v>0</v>
      </c>
      <c r="BG1119" s="144">
        <f>IF(N1119="zákl. přenesená",J1119,0)</f>
        <v>0</v>
      </c>
      <c r="BH1119" s="144">
        <f>IF(N1119="sníž. přenesená",J1119,0)</f>
        <v>0</v>
      </c>
      <c r="BI1119" s="144">
        <f>IF(N1119="nulová",J1119,0)</f>
        <v>0</v>
      </c>
      <c r="BJ1119" s="17" t="s">
        <v>86</v>
      </c>
      <c r="BK1119" s="144">
        <f>ROUND(I1119*H1119,2)</f>
        <v>0</v>
      </c>
      <c r="BL1119" s="17" t="s">
        <v>183</v>
      </c>
      <c r="BM1119" s="143" t="s">
        <v>1277</v>
      </c>
    </row>
    <row r="1120" spans="2:65" s="1" customFormat="1" ht="39">
      <c r="B1120" s="32"/>
      <c r="D1120" s="146" t="s">
        <v>234</v>
      </c>
      <c r="F1120" s="173" t="s">
        <v>1278</v>
      </c>
      <c r="I1120" s="174"/>
      <c r="L1120" s="32"/>
      <c r="M1120" s="175"/>
      <c r="T1120" s="56"/>
      <c r="AT1120" s="17" t="s">
        <v>234</v>
      </c>
      <c r="AU1120" s="17" t="s">
        <v>88</v>
      </c>
    </row>
    <row r="1121" spans="2:65" s="1" customFormat="1" ht="44.25" customHeight="1">
      <c r="B1121" s="32"/>
      <c r="C1121" s="132" t="s">
        <v>1279</v>
      </c>
      <c r="D1121" s="132" t="s">
        <v>178</v>
      </c>
      <c r="E1121" s="133" t="s">
        <v>1280</v>
      </c>
      <c r="F1121" s="134" t="s">
        <v>1281</v>
      </c>
      <c r="G1121" s="135" t="s">
        <v>355</v>
      </c>
      <c r="H1121" s="136">
        <v>480</v>
      </c>
      <c r="I1121" s="137"/>
      <c r="J1121" s="138">
        <f>ROUND(I1121*H1121,2)</f>
        <v>0</v>
      </c>
      <c r="K1121" s="134" t="s">
        <v>342</v>
      </c>
      <c r="L1121" s="32"/>
      <c r="M1121" s="139" t="s">
        <v>1</v>
      </c>
      <c r="N1121" s="140" t="s">
        <v>43</v>
      </c>
      <c r="P1121" s="141">
        <f>O1121*H1121</f>
        <v>0</v>
      </c>
      <c r="Q1121" s="141">
        <v>0</v>
      </c>
      <c r="R1121" s="141">
        <f>Q1121*H1121</f>
        <v>0</v>
      </c>
      <c r="S1121" s="141">
        <v>0</v>
      </c>
      <c r="T1121" s="142">
        <f>S1121*H1121</f>
        <v>0</v>
      </c>
      <c r="AR1121" s="143" t="s">
        <v>183</v>
      </c>
      <c r="AT1121" s="143" t="s">
        <v>178</v>
      </c>
      <c r="AU1121" s="143" t="s">
        <v>88</v>
      </c>
      <c r="AY1121" s="17" t="s">
        <v>176</v>
      </c>
      <c r="BE1121" s="144">
        <f>IF(N1121="základní",J1121,0)</f>
        <v>0</v>
      </c>
      <c r="BF1121" s="144">
        <f>IF(N1121="snížená",J1121,0)</f>
        <v>0</v>
      </c>
      <c r="BG1121" s="144">
        <f>IF(N1121="zákl. přenesená",J1121,0)</f>
        <v>0</v>
      </c>
      <c r="BH1121" s="144">
        <f>IF(N1121="sníž. přenesená",J1121,0)</f>
        <v>0</v>
      </c>
      <c r="BI1121" s="144">
        <f>IF(N1121="nulová",J1121,0)</f>
        <v>0</v>
      </c>
      <c r="BJ1121" s="17" t="s">
        <v>86</v>
      </c>
      <c r="BK1121" s="144">
        <f>ROUND(I1121*H1121,2)</f>
        <v>0</v>
      </c>
      <c r="BL1121" s="17" t="s">
        <v>183</v>
      </c>
      <c r="BM1121" s="143" t="s">
        <v>1282</v>
      </c>
    </row>
    <row r="1122" spans="2:65" s="1" customFormat="1" ht="39">
      <c r="B1122" s="32"/>
      <c r="D1122" s="146" t="s">
        <v>234</v>
      </c>
      <c r="F1122" s="173" t="s">
        <v>1278</v>
      </c>
      <c r="I1122" s="174"/>
      <c r="L1122" s="32"/>
      <c r="M1122" s="175"/>
      <c r="T1122" s="56"/>
      <c r="AT1122" s="17" t="s">
        <v>234</v>
      </c>
      <c r="AU1122" s="17" t="s">
        <v>88</v>
      </c>
    </row>
    <row r="1123" spans="2:65" s="1" customFormat="1" ht="44.25" customHeight="1">
      <c r="B1123" s="32"/>
      <c r="C1123" s="132" t="s">
        <v>1283</v>
      </c>
      <c r="D1123" s="132" t="s">
        <v>178</v>
      </c>
      <c r="E1123" s="133" t="s">
        <v>1284</v>
      </c>
      <c r="F1123" s="134" t="s">
        <v>1285</v>
      </c>
      <c r="G1123" s="135" t="s">
        <v>298</v>
      </c>
      <c r="H1123" s="136">
        <v>500</v>
      </c>
      <c r="I1123" s="137"/>
      <c r="J1123" s="138">
        <f>ROUND(I1123*H1123,2)</f>
        <v>0</v>
      </c>
      <c r="K1123" s="134" t="s">
        <v>1</v>
      </c>
      <c r="L1123" s="32"/>
      <c r="M1123" s="139" t="s">
        <v>1</v>
      </c>
      <c r="N1123" s="140" t="s">
        <v>43</v>
      </c>
      <c r="P1123" s="141">
        <f>O1123*H1123</f>
        <v>0</v>
      </c>
      <c r="Q1123" s="141">
        <v>0</v>
      </c>
      <c r="R1123" s="141">
        <f>Q1123*H1123</f>
        <v>0</v>
      </c>
      <c r="S1123" s="141">
        <v>0</v>
      </c>
      <c r="T1123" s="142">
        <f>S1123*H1123</f>
        <v>0</v>
      </c>
      <c r="AR1123" s="143" t="s">
        <v>183</v>
      </c>
      <c r="AT1123" s="143" t="s">
        <v>178</v>
      </c>
      <c r="AU1123" s="143" t="s">
        <v>88</v>
      </c>
      <c r="AY1123" s="17" t="s">
        <v>176</v>
      </c>
      <c r="BE1123" s="144">
        <f>IF(N1123="základní",J1123,0)</f>
        <v>0</v>
      </c>
      <c r="BF1123" s="144">
        <f>IF(N1123="snížená",J1123,0)</f>
        <v>0</v>
      </c>
      <c r="BG1123" s="144">
        <f>IF(N1123="zákl. přenesená",J1123,0)</f>
        <v>0</v>
      </c>
      <c r="BH1123" s="144">
        <f>IF(N1123="sníž. přenesená",J1123,0)</f>
        <v>0</v>
      </c>
      <c r="BI1123" s="144">
        <f>IF(N1123="nulová",J1123,0)</f>
        <v>0</v>
      </c>
      <c r="BJ1123" s="17" t="s">
        <v>86</v>
      </c>
      <c r="BK1123" s="144">
        <f>ROUND(I1123*H1123,2)</f>
        <v>0</v>
      </c>
      <c r="BL1123" s="17" t="s">
        <v>183</v>
      </c>
      <c r="BM1123" s="143" t="s">
        <v>1286</v>
      </c>
    </row>
    <row r="1124" spans="2:65" s="1" customFormat="1" ht="39">
      <c r="B1124" s="32"/>
      <c r="D1124" s="146" t="s">
        <v>234</v>
      </c>
      <c r="F1124" s="173" t="s">
        <v>1278</v>
      </c>
      <c r="I1124" s="174"/>
      <c r="L1124" s="32"/>
      <c r="M1124" s="175"/>
      <c r="T1124" s="56"/>
      <c r="AT1124" s="17" t="s">
        <v>234</v>
      </c>
      <c r="AU1124" s="17" t="s">
        <v>88</v>
      </c>
    </row>
    <row r="1125" spans="2:65" s="1" customFormat="1" ht="33" customHeight="1">
      <c r="B1125" s="32"/>
      <c r="C1125" s="132" t="s">
        <v>1287</v>
      </c>
      <c r="D1125" s="132" t="s">
        <v>178</v>
      </c>
      <c r="E1125" s="133" t="s">
        <v>1288</v>
      </c>
      <c r="F1125" s="134" t="s">
        <v>1289</v>
      </c>
      <c r="G1125" s="135" t="s">
        <v>298</v>
      </c>
      <c r="H1125" s="136">
        <v>500</v>
      </c>
      <c r="I1125" s="137"/>
      <c r="J1125" s="138">
        <f>ROUND(I1125*H1125,2)</f>
        <v>0</v>
      </c>
      <c r="K1125" s="134" t="s">
        <v>1</v>
      </c>
      <c r="L1125" s="32"/>
      <c r="M1125" s="139" t="s">
        <v>1</v>
      </c>
      <c r="N1125" s="140" t="s">
        <v>43</v>
      </c>
      <c r="P1125" s="141">
        <f>O1125*H1125</f>
        <v>0</v>
      </c>
      <c r="Q1125" s="141">
        <v>0</v>
      </c>
      <c r="R1125" s="141">
        <f>Q1125*H1125</f>
        <v>0</v>
      </c>
      <c r="S1125" s="141">
        <v>0</v>
      </c>
      <c r="T1125" s="142">
        <f>S1125*H1125</f>
        <v>0</v>
      </c>
      <c r="AR1125" s="143" t="s">
        <v>183</v>
      </c>
      <c r="AT1125" s="143" t="s">
        <v>178</v>
      </c>
      <c r="AU1125" s="143" t="s">
        <v>88</v>
      </c>
      <c r="AY1125" s="17" t="s">
        <v>176</v>
      </c>
      <c r="BE1125" s="144">
        <f>IF(N1125="základní",J1125,0)</f>
        <v>0</v>
      </c>
      <c r="BF1125" s="144">
        <f>IF(N1125="snížená",J1125,0)</f>
        <v>0</v>
      </c>
      <c r="BG1125" s="144">
        <f>IF(N1125="zákl. přenesená",J1125,0)</f>
        <v>0</v>
      </c>
      <c r="BH1125" s="144">
        <f>IF(N1125="sníž. přenesená",J1125,0)</f>
        <v>0</v>
      </c>
      <c r="BI1125" s="144">
        <f>IF(N1125="nulová",J1125,0)</f>
        <v>0</v>
      </c>
      <c r="BJ1125" s="17" t="s">
        <v>86</v>
      </c>
      <c r="BK1125" s="144">
        <f>ROUND(I1125*H1125,2)</f>
        <v>0</v>
      </c>
      <c r="BL1125" s="17" t="s">
        <v>183</v>
      </c>
      <c r="BM1125" s="143" t="s">
        <v>1290</v>
      </c>
    </row>
    <row r="1126" spans="2:65" s="1" customFormat="1" ht="39">
      <c r="B1126" s="32"/>
      <c r="D1126" s="146" t="s">
        <v>234</v>
      </c>
      <c r="F1126" s="173" t="s">
        <v>1278</v>
      </c>
      <c r="I1126" s="174"/>
      <c r="L1126" s="32"/>
      <c r="M1126" s="175"/>
      <c r="T1126" s="56"/>
      <c r="AT1126" s="17" t="s">
        <v>234</v>
      </c>
      <c r="AU1126" s="17" t="s">
        <v>88</v>
      </c>
    </row>
    <row r="1127" spans="2:65" s="1" customFormat="1" ht="24.2" customHeight="1">
      <c r="B1127" s="32"/>
      <c r="C1127" s="132" t="s">
        <v>1291</v>
      </c>
      <c r="D1127" s="132" t="s">
        <v>178</v>
      </c>
      <c r="E1127" s="133" t="s">
        <v>1292</v>
      </c>
      <c r="F1127" s="134" t="s">
        <v>1293</v>
      </c>
      <c r="G1127" s="135" t="s">
        <v>181</v>
      </c>
      <c r="H1127" s="136">
        <v>714</v>
      </c>
      <c r="I1127" s="137"/>
      <c r="J1127" s="138">
        <f>ROUND(I1127*H1127,2)</f>
        <v>0</v>
      </c>
      <c r="K1127" s="134" t="s">
        <v>182</v>
      </c>
      <c r="L1127" s="32"/>
      <c r="M1127" s="139" t="s">
        <v>1</v>
      </c>
      <c r="N1127" s="140" t="s">
        <v>43</v>
      </c>
      <c r="P1127" s="141">
        <f>O1127*H1127</f>
        <v>0</v>
      </c>
      <c r="Q1127" s="141">
        <v>2.5999999999999998E-4</v>
      </c>
      <c r="R1127" s="141">
        <f>Q1127*H1127</f>
        <v>0.18563999999999997</v>
      </c>
      <c r="S1127" s="141">
        <v>0</v>
      </c>
      <c r="T1127" s="142">
        <f>S1127*H1127</f>
        <v>0</v>
      </c>
      <c r="AR1127" s="143" t="s">
        <v>183</v>
      </c>
      <c r="AT1127" s="143" t="s">
        <v>178</v>
      </c>
      <c r="AU1127" s="143" t="s">
        <v>88</v>
      </c>
      <c r="AY1127" s="17" t="s">
        <v>176</v>
      </c>
      <c r="BE1127" s="144">
        <f>IF(N1127="základní",J1127,0)</f>
        <v>0</v>
      </c>
      <c r="BF1127" s="144">
        <f>IF(N1127="snížená",J1127,0)</f>
        <v>0</v>
      </c>
      <c r="BG1127" s="144">
        <f>IF(N1127="zákl. přenesená",J1127,0)</f>
        <v>0</v>
      </c>
      <c r="BH1127" s="144">
        <f>IF(N1127="sníž. přenesená",J1127,0)</f>
        <v>0</v>
      </c>
      <c r="BI1127" s="144">
        <f>IF(N1127="nulová",J1127,0)</f>
        <v>0</v>
      </c>
      <c r="BJ1127" s="17" t="s">
        <v>86</v>
      </c>
      <c r="BK1127" s="144">
        <f>ROUND(I1127*H1127,2)</f>
        <v>0</v>
      </c>
      <c r="BL1127" s="17" t="s">
        <v>183</v>
      </c>
      <c r="BM1127" s="143" t="s">
        <v>1294</v>
      </c>
    </row>
    <row r="1128" spans="2:65" s="14" customFormat="1" ht="11.25">
      <c r="B1128" s="160"/>
      <c r="D1128" s="146" t="s">
        <v>185</v>
      </c>
      <c r="E1128" s="161" t="s">
        <v>1</v>
      </c>
      <c r="F1128" s="162" t="s">
        <v>1295</v>
      </c>
      <c r="H1128" s="161" t="s">
        <v>1</v>
      </c>
      <c r="I1128" s="163"/>
      <c r="L1128" s="160"/>
      <c r="M1128" s="164"/>
      <c r="T1128" s="165"/>
      <c r="AT1128" s="161" t="s">
        <v>185</v>
      </c>
      <c r="AU1128" s="161" t="s">
        <v>88</v>
      </c>
      <c r="AV1128" s="14" t="s">
        <v>86</v>
      </c>
      <c r="AW1128" s="14" t="s">
        <v>33</v>
      </c>
      <c r="AX1128" s="14" t="s">
        <v>78</v>
      </c>
      <c r="AY1128" s="161" t="s">
        <v>176</v>
      </c>
    </row>
    <row r="1129" spans="2:65" s="12" customFormat="1" ht="11.25">
      <c r="B1129" s="145"/>
      <c r="D1129" s="146" t="s">
        <v>185</v>
      </c>
      <c r="E1129" s="147" t="s">
        <v>1</v>
      </c>
      <c r="F1129" s="148" t="s">
        <v>1296</v>
      </c>
      <c r="H1129" s="149">
        <v>714</v>
      </c>
      <c r="I1129" s="150"/>
      <c r="L1129" s="145"/>
      <c r="M1129" s="151"/>
      <c r="T1129" s="152"/>
      <c r="AT1129" s="147" t="s">
        <v>185</v>
      </c>
      <c r="AU1129" s="147" t="s">
        <v>88</v>
      </c>
      <c r="AV1129" s="12" t="s">
        <v>88</v>
      </c>
      <c r="AW1129" s="12" t="s">
        <v>33</v>
      </c>
      <c r="AX1129" s="12" t="s">
        <v>78</v>
      </c>
      <c r="AY1129" s="147" t="s">
        <v>176</v>
      </c>
    </row>
    <row r="1130" spans="2:65" s="13" customFormat="1" ht="11.25">
      <c r="B1130" s="153"/>
      <c r="D1130" s="146" t="s">
        <v>185</v>
      </c>
      <c r="E1130" s="154" t="s">
        <v>1</v>
      </c>
      <c r="F1130" s="155" t="s">
        <v>187</v>
      </c>
      <c r="H1130" s="156">
        <v>714</v>
      </c>
      <c r="I1130" s="157"/>
      <c r="L1130" s="153"/>
      <c r="M1130" s="158"/>
      <c r="T1130" s="159"/>
      <c r="AT1130" s="154" t="s">
        <v>185</v>
      </c>
      <c r="AU1130" s="154" t="s">
        <v>88</v>
      </c>
      <c r="AV1130" s="13" t="s">
        <v>183</v>
      </c>
      <c r="AW1130" s="13" t="s">
        <v>33</v>
      </c>
      <c r="AX1130" s="13" t="s">
        <v>86</v>
      </c>
      <c r="AY1130" s="154" t="s">
        <v>176</v>
      </c>
    </row>
    <row r="1131" spans="2:65" s="1" customFormat="1" ht="24.2" customHeight="1">
      <c r="B1131" s="32"/>
      <c r="C1131" s="132" t="s">
        <v>295</v>
      </c>
      <c r="D1131" s="132" t="s">
        <v>178</v>
      </c>
      <c r="E1131" s="133" t="s">
        <v>1297</v>
      </c>
      <c r="F1131" s="134" t="s">
        <v>1298</v>
      </c>
      <c r="G1131" s="135" t="s">
        <v>181</v>
      </c>
      <c r="H1131" s="136">
        <v>714</v>
      </c>
      <c r="I1131" s="137"/>
      <c r="J1131" s="138">
        <f t="shared" ref="J1131:J1136" si="10">ROUND(I1131*H1131,2)</f>
        <v>0</v>
      </c>
      <c r="K1131" s="134" t="s">
        <v>182</v>
      </c>
      <c r="L1131" s="32"/>
      <c r="M1131" s="139" t="s">
        <v>1</v>
      </c>
      <c r="N1131" s="140" t="s">
        <v>43</v>
      </c>
      <c r="P1131" s="141">
        <f t="shared" ref="P1131:P1136" si="11">O1131*H1131</f>
        <v>0</v>
      </c>
      <c r="Q1131" s="141">
        <v>4.4099999999999999E-3</v>
      </c>
      <c r="R1131" s="141">
        <f t="shared" ref="R1131:R1136" si="12">Q1131*H1131</f>
        <v>3.1487400000000001</v>
      </c>
      <c r="S1131" s="141">
        <v>0</v>
      </c>
      <c r="T1131" s="142">
        <f t="shared" ref="T1131:T1136" si="13">S1131*H1131</f>
        <v>0</v>
      </c>
      <c r="AR1131" s="143" t="s">
        <v>183</v>
      </c>
      <c r="AT1131" s="143" t="s">
        <v>178</v>
      </c>
      <c r="AU1131" s="143" t="s">
        <v>88</v>
      </c>
      <c r="AY1131" s="17" t="s">
        <v>176</v>
      </c>
      <c r="BE1131" s="144">
        <f t="shared" ref="BE1131:BE1136" si="14">IF(N1131="základní",J1131,0)</f>
        <v>0</v>
      </c>
      <c r="BF1131" s="144">
        <f t="shared" ref="BF1131:BF1136" si="15">IF(N1131="snížená",J1131,0)</f>
        <v>0</v>
      </c>
      <c r="BG1131" s="144">
        <f t="shared" ref="BG1131:BG1136" si="16">IF(N1131="zákl. přenesená",J1131,0)</f>
        <v>0</v>
      </c>
      <c r="BH1131" s="144">
        <f t="shared" ref="BH1131:BH1136" si="17">IF(N1131="sníž. přenesená",J1131,0)</f>
        <v>0</v>
      </c>
      <c r="BI1131" s="144">
        <f t="shared" ref="BI1131:BI1136" si="18">IF(N1131="nulová",J1131,0)</f>
        <v>0</v>
      </c>
      <c r="BJ1131" s="17" t="s">
        <v>86</v>
      </c>
      <c r="BK1131" s="144">
        <f t="shared" ref="BK1131:BK1136" si="19">ROUND(I1131*H1131,2)</f>
        <v>0</v>
      </c>
      <c r="BL1131" s="17" t="s">
        <v>183</v>
      </c>
      <c r="BM1131" s="143" t="s">
        <v>1299</v>
      </c>
    </row>
    <row r="1132" spans="2:65" s="1" customFormat="1" ht="24.2" customHeight="1">
      <c r="B1132" s="32"/>
      <c r="C1132" s="132" t="s">
        <v>1300</v>
      </c>
      <c r="D1132" s="132" t="s">
        <v>178</v>
      </c>
      <c r="E1132" s="133" t="s">
        <v>1301</v>
      </c>
      <c r="F1132" s="134" t="s">
        <v>1302</v>
      </c>
      <c r="G1132" s="135" t="s">
        <v>181</v>
      </c>
      <c r="H1132" s="136">
        <v>714</v>
      </c>
      <c r="I1132" s="137"/>
      <c r="J1132" s="138">
        <f t="shared" si="10"/>
        <v>0</v>
      </c>
      <c r="K1132" s="134" t="s">
        <v>182</v>
      </c>
      <c r="L1132" s="32"/>
      <c r="M1132" s="139" t="s">
        <v>1</v>
      </c>
      <c r="N1132" s="140" t="s">
        <v>43</v>
      </c>
      <c r="P1132" s="141">
        <f t="shared" si="11"/>
        <v>0</v>
      </c>
      <c r="Q1132" s="141">
        <v>3.0000000000000001E-3</v>
      </c>
      <c r="R1132" s="141">
        <f t="shared" si="12"/>
        <v>2.1419999999999999</v>
      </c>
      <c r="S1132" s="141">
        <v>0</v>
      </c>
      <c r="T1132" s="142">
        <f t="shared" si="13"/>
        <v>0</v>
      </c>
      <c r="AR1132" s="143" t="s">
        <v>183</v>
      </c>
      <c r="AT1132" s="143" t="s">
        <v>178</v>
      </c>
      <c r="AU1132" s="143" t="s">
        <v>88</v>
      </c>
      <c r="AY1132" s="17" t="s">
        <v>176</v>
      </c>
      <c r="BE1132" s="144">
        <f t="shared" si="14"/>
        <v>0</v>
      </c>
      <c r="BF1132" s="144">
        <f t="shared" si="15"/>
        <v>0</v>
      </c>
      <c r="BG1132" s="144">
        <f t="shared" si="16"/>
        <v>0</v>
      </c>
      <c r="BH1132" s="144">
        <f t="shared" si="17"/>
        <v>0</v>
      </c>
      <c r="BI1132" s="144">
        <f t="shared" si="18"/>
        <v>0</v>
      </c>
      <c r="BJ1132" s="17" t="s">
        <v>86</v>
      </c>
      <c r="BK1132" s="144">
        <f t="shared" si="19"/>
        <v>0</v>
      </c>
      <c r="BL1132" s="17" t="s">
        <v>183</v>
      </c>
      <c r="BM1132" s="143" t="s">
        <v>1303</v>
      </c>
    </row>
    <row r="1133" spans="2:65" s="1" customFormat="1" ht="24.2" customHeight="1">
      <c r="B1133" s="32"/>
      <c r="C1133" s="132" t="s">
        <v>1304</v>
      </c>
      <c r="D1133" s="132" t="s">
        <v>178</v>
      </c>
      <c r="E1133" s="133" t="s">
        <v>1305</v>
      </c>
      <c r="F1133" s="134" t="s">
        <v>1306</v>
      </c>
      <c r="G1133" s="135" t="s">
        <v>298</v>
      </c>
      <c r="H1133" s="136">
        <v>10150.049999999999</v>
      </c>
      <c r="I1133" s="137"/>
      <c r="J1133" s="138">
        <f t="shared" si="10"/>
        <v>0</v>
      </c>
      <c r="K1133" s="134" t="s">
        <v>207</v>
      </c>
      <c r="L1133" s="32"/>
      <c r="M1133" s="139" t="s">
        <v>1</v>
      </c>
      <c r="N1133" s="140" t="s">
        <v>43</v>
      </c>
      <c r="P1133" s="141">
        <f t="shared" si="11"/>
        <v>0</v>
      </c>
      <c r="Q1133" s="141">
        <v>1.5E-3</v>
      </c>
      <c r="R1133" s="141">
        <f t="shared" si="12"/>
        <v>15.225074999999999</v>
      </c>
      <c r="S1133" s="141">
        <v>0</v>
      </c>
      <c r="T1133" s="142">
        <f t="shared" si="13"/>
        <v>0</v>
      </c>
      <c r="AR1133" s="143" t="s">
        <v>183</v>
      </c>
      <c r="AT1133" s="143" t="s">
        <v>178</v>
      </c>
      <c r="AU1133" s="143" t="s">
        <v>88</v>
      </c>
      <c r="AY1133" s="17" t="s">
        <v>176</v>
      </c>
      <c r="BE1133" s="144">
        <f t="shared" si="14"/>
        <v>0</v>
      </c>
      <c r="BF1133" s="144">
        <f t="shared" si="15"/>
        <v>0</v>
      </c>
      <c r="BG1133" s="144">
        <f t="shared" si="16"/>
        <v>0</v>
      </c>
      <c r="BH1133" s="144">
        <f t="shared" si="17"/>
        <v>0</v>
      </c>
      <c r="BI1133" s="144">
        <f t="shared" si="18"/>
        <v>0</v>
      </c>
      <c r="BJ1133" s="17" t="s">
        <v>86</v>
      </c>
      <c r="BK1133" s="144">
        <f t="shared" si="19"/>
        <v>0</v>
      </c>
      <c r="BL1133" s="17" t="s">
        <v>183</v>
      </c>
      <c r="BM1133" s="143" t="s">
        <v>1307</v>
      </c>
    </row>
    <row r="1134" spans="2:65" s="1" customFormat="1" ht="24.2" customHeight="1">
      <c r="B1134" s="32"/>
      <c r="C1134" s="132" t="s">
        <v>1308</v>
      </c>
      <c r="D1134" s="132" t="s">
        <v>178</v>
      </c>
      <c r="E1134" s="133" t="s">
        <v>1309</v>
      </c>
      <c r="F1134" s="134" t="s">
        <v>1310</v>
      </c>
      <c r="G1134" s="135" t="s">
        <v>181</v>
      </c>
      <c r="H1134" s="136">
        <v>500</v>
      </c>
      <c r="I1134" s="137"/>
      <c r="J1134" s="138">
        <f t="shared" si="10"/>
        <v>0</v>
      </c>
      <c r="K1134" s="134" t="s">
        <v>207</v>
      </c>
      <c r="L1134" s="32"/>
      <c r="M1134" s="139" t="s">
        <v>1</v>
      </c>
      <c r="N1134" s="140" t="s">
        <v>43</v>
      </c>
      <c r="P1134" s="141">
        <f t="shared" si="11"/>
        <v>0</v>
      </c>
      <c r="Q1134" s="141">
        <v>1.9290000000000002E-2</v>
      </c>
      <c r="R1134" s="141">
        <f t="shared" si="12"/>
        <v>9.6450000000000014</v>
      </c>
      <c r="S1134" s="141">
        <v>0.02</v>
      </c>
      <c r="T1134" s="142">
        <f t="shared" si="13"/>
        <v>10</v>
      </c>
      <c r="AR1134" s="143" t="s">
        <v>183</v>
      </c>
      <c r="AT1134" s="143" t="s">
        <v>178</v>
      </c>
      <c r="AU1134" s="143" t="s">
        <v>88</v>
      </c>
      <c r="AY1134" s="17" t="s">
        <v>176</v>
      </c>
      <c r="BE1134" s="144">
        <f t="shared" si="14"/>
        <v>0</v>
      </c>
      <c r="BF1134" s="144">
        <f t="shared" si="15"/>
        <v>0</v>
      </c>
      <c r="BG1134" s="144">
        <f t="shared" si="16"/>
        <v>0</v>
      </c>
      <c r="BH1134" s="144">
        <f t="shared" si="17"/>
        <v>0</v>
      </c>
      <c r="BI1134" s="144">
        <f t="shared" si="18"/>
        <v>0</v>
      </c>
      <c r="BJ1134" s="17" t="s">
        <v>86</v>
      </c>
      <c r="BK1134" s="144">
        <f t="shared" si="19"/>
        <v>0</v>
      </c>
      <c r="BL1134" s="17" t="s">
        <v>183</v>
      </c>
      <c r="BM1134" s="143" t="s">
        <v>1311</v>
      </c>
    </row>
    <row r="1135" spans="2:65" s="1" customFormat="1" ht="24.2" customHeight="1">
      <c r="B1135" s="32"/>
      <c r="C1135" s="132" t="s">
        <v>1312</v>
      </c>
      <c r="D1135" s="132" t="s">
        <v>178</v>
      </c>
      <c r="E1135" s="133" t="s">
        <v>1313</v>
      </c>
      <c r="F1135" s="134" t="s">
        <v>1314</v>
      </c>
      <c r="G1135" s="135" t="s">
        <v>181</v>
      </c>
      <c r="H1135" s="136">
        <v>250</v>
      </c>
      <c r="I1135" s="137"/>
      <c r="J1135" s="138">
        <f t="shared" si="10"/>
        <v>0</v>
      </c>
      <c r="K1135" s="134" t="s">
        <v>207</v>
      </c>
      <c r="L1135" s="32"/>
      <c r="M1135" s="139" t="s">
        <v>1</v>
      </c>
      <c r="N1135" s="140" t="s">
        <v>43</v>
      </c>
      <c r="P1135" s="141">
        <f t="shared" si="11"/>
        <v>0</v>
      </c>
      <c r="Q1135" s="141">
        <v>2.0930000000000001E-2</v>
      </c>
      <c r="R1135" s="141">
        <f t="shared" si="12"/>
        <v>5.2324999999999999</v>
      </c>
      <c r="S1135" s="141">
        <v>0.02</v>
      </c>
      <c r="T1135" s="142">
        <f t="shared" si="13"/>
        <v>5</v>
      </c>
      <c r="AR1135" s="143" t="s">
        <v>183</v>
      </c>
      <c r="AT1135" s="143" t="s">
        <v>178</v>
      </c>
      <c r="AU1135" s="143" t="s">
        <v>88</v>
      </c>
      <c r="AY1135" s="17" t="s">
        <v>176</v>
      </c>
      <c r="BE1135" s="144">
        <f t="shared" si="14"/>
        <v>0</v>
      </c>
      <c r="BF1135" s="144">
        <f t="shared" si="15"/>
        <v>0</v>
      </c>
      <c r="BG1135" s="144">
        <f t="shared" si="16"/>
        <v>0</v>
      </c>
      <c r="BH1135" s="144">
        <f t="shared" si="17"/>
        <v>0</v>
      </c>
      <c r="BI1135" s="144">
        <f t="shared" si="18"/>
        <v>0</v>
      </c>
      <c r="BJ1135" s="17" t="s">
        <v>86</v>
      </c>
      <c r="BK1135" s="144">
        <f t="shared" si="19"/>
        <v>0</v>
      </c>
      <c r="BL1135" s="17" t="s">
        <v>183</v>
      </c>
      <c r="BM1135" s="143" t="s">
        <v>1315</v>
      </c>
    </row>
    <row r="1136" spans="2:65" s="1" customFormat="1" ht="24.2" customHeight="1">
      <c r="B1136" s="32"/>
      <c r="C1136" s="132" t="s">
        <v>1316</v>
      </c>
      <c r="D1136" s="132" t="s">
        <v>178</v>
      </c>
      <c r="E1136" s="133" t="s">
        <v>1317</v>
      </c>
      <c r="F1136" s="134" t="s">
        <v>1318</v>
      </c>
      <c r="G1136" s="135" t="s">
        <v>181</v>
      </c>
      <c r="H1136" s="136">
        <v>2500</v>
      </c>
      <c r="I1136" s="137"/>
      <c r="J1136" s="138">
        <f t="shared" si="10"/>
        <v>0</v>
      </c>
      <c r="K1136" s="134" t="s">
        <v>207</v>
      </c>
      <c r="L1136" s="32"/>
      <c r="M1136" s="139" t="s">
        <v>1</v>
      </c>
      <c r="N1136" s="140" t="s">
        <v>43</v>
      </c>
      <c r="P1136" s="141">
        <f t="shared" si="11"/>
        <v>0</v>
      </c>
      <c r="Q1136" s="141">
        <v>2.2000000000000001E-4</v>
      </c>
      <c r="R1136" s="141">
        <f t="shared" si="12"/>
        <v>0.55000000000000004</v>
      </c>
      <c r="S1136" s="141">
        <v>2.0000000000000001E-4</v>
      </c>
      <c r="T1136" s="142">
        <f t="shared" si="13"/>
        <v>0.5</v>
      </c>
      <c r="AR1136" s="143" t="s">
        <v>183</v>
      </c>
      <c r="AT1136" s="143" t="s">
        <v>178</v>
      </c>
      <c r="AU1136" s="143" t="s">
        <v>88</v>
      </c>
      <c r="AY1136" s="17" t="s">
        <v>176</v>
      </c>
      <c r="BE1136" s="144">
        <f t="shared" si="14"/>
        <v>0</v>
      </c>
      <c r="BF1136" s="144">
        <f t="shared" si="15"/>
        <v>0</v>
      </c>
      <c r="BG1136" s="144">
        <f t="shared" si="16"/>
        <v>0</v>
      </c>
      <c r="BH1136" s="144">
        <f t="shared" si="17"/>
        <v>0</v>
      </c>
      <c r="BI1136" s="144">
        <f t="shared" si="18"/>
        <v>0</v>
      </c>
      <c r="BJ1136" s="17" t="s">
        <v>86</v>
      </c>
      <c r="BK1136" s="144">
        <f t="shared" si="19"/>
        <v>0</v>
      </c>
      <c r="BL1136" s="17" t="s">
        <v>183</v>
      </c>
      <c r="BM1136" s="143" t="s">
        <v>1319</v>
      </c>
    </row>
    <row r="1137" spans="2:65" s="1" customFormat="1" ht="19.5">
      <c r="B1137" s="32"/>
      <c r="D1137" s="146" t="s">
        <v>234</v>
      </c>
      <c r="F1137" s="173" t="s">
        <v>1320</v>
      </c>
      <c r="I1137" s="174"/>
      <c r="L1137" s="32"/>
      <c r="M1137" s="175"/>
      <c r="T1137" s="56"/>
      <c r="AT1137" s="17" t="s">
        <v>234</v>
      </c>
      <c r="AU1137" s="17" t="s">
        <v>88</v>
      </c>
    </row>
    <row r="1138" spans="2:65" s="1" customFormat="1" ht="24.2" customHeight="1">
      <c r="B1138" s="32"/>
      <c r="C1138" s="132" t="s">
        <v>1321</v>
      </c>
      <c r="D1138" s="132" t="s">
        <v>178</v>
      </c>
      <c r="E1138" s="133" t="s">
        <v>1322</v>
      </c>
      <c r="F1138" s="134" t="s">
        <v>1323</v>
      </c>
      <c r="G1138" s="135" t="s">
        <v>181</v>
      </c>
      <c r="H1138" s="136">
        <v>1844.22</v>
      </c>
      <c r="I1138" s="137"/>
      <c r="J1138" s="138">
        <f>ROUND(I1138*H1138,2)</f>
        <v>0</v>
      </c>
      <c r="K1138" s="134" t="s">
        <v>207</v>
      </c>
      <c r="L1138" s="32"/>
      <c r="M1138" s="139" t="s">
        <v>1</v>
      </c>
      <c r="N1138" s="140" t="s">
        <v>43</v>
      </c>
      <c r="P1138" s="141">
        <f>O1138*H1138</f>
        <v>0</v>
      </c>
      <c r="Q1138" s="141">
        <v>0</v>
      </c>
      <c r="R1138" s="141">
        <f>Q1138*H1138</f>
        <v>0</v>
      </c>
      <c r="S1138" s="141">
        <v>0</v>
      </c>
      <c r="T1138" s="142">
        <f>S1138*H1138</f>
        <v>0</v>
      </c>
      <c r="AR1138" s="143" t="s">
        <v>183</v>
      </c>
      <c r="AT1138" s="143" t="s">
        <v>178</v>
      </c>
      <c r="AU1138" s="143" t="s">
        <v>88</v>
      </c>
      <c r="AY1138" s="17" t="s">
        <v>176</v>
      </c>
      <c r="BE1138" s="144">
        <f>IF(N1138="základní",J1138,0)</f>
        <v>0</v>
      </c>
      <c r="BF1138" s="144">
        <f>IF(N1138="snížená",J1138,0)</f>
        <v>0</v>
      </c>
      <c r="BG1138" s="144">
        <f>IF(N1138="zákl. přenesená",J1138,0)</f>
        <v>0</v>
      </c>
      <c r="BH1138" s="144">
        <f>IF(N1138="sníž. přenesená",J1138,0)</f>
        <v>0</v>
      </c>
      <c r="BI1138" s="144">
        <f>IF(N1138="nulová",J1138,0)</f>
        <v>0</v>
      </c>
      <c r="BJ1138" s="17" t="s">
        <v>86</v>
      </c>
      <c r="BK1138" s="144">
        <f>ROUND(I1138*H1138,2)</f>
        <v>0</v>
      </c>
      <c r="BL1138" s="17" t="s">
        <v>183</v>
      </c>
      <c r="BM1138" s="143" t="s">
        <v>1324</v>
      </c>
    </row>
    <row r="1139" spans="2:65" s="12" customFormat="1" ht="11.25">
      <c r="B1139" s="145"/>
      <c r="D1139" s="146" t="s">
        <v>185</v>
      </c>
      <c r="E1139" s="147" t="s">
        <v>1</v>
      </c>
      <c r="F1139" s="148" t="s">
        <v>1325</v>
      </c>
      <c r="H1139" s="149">
        <v>1213.8</v>
      </c>
      <c r="I1139" s="150"/>
      <c r="L1139" s="145"/>
      <c r="M1139" s="151"/>
      <c r="T1139" s="152"/>
      <c r="AT1139" s="147" t="s">
        <v>185</v>
      </c>
      <c r="AU1139" s="147" t="s">
        <v>88</v>
      </c>
      <c r="AV1139" s="12" t="s">
        <v>88</v>
      </c>
      <c r="AW1139" s="12" t="s">
        <v>33</v>
      </c>
      <c r="AX1139" s="12" t="s">
        <v>78</v>
      </c>
      <c r="AY1139" s="147" t="s">
        <v>176</v>
      </c>
    </row>
    <row r="1140" spans="2:65" s="12" customFormat="1" ht="11.25">
      <c r="B1140" s="145"/>
      <c r="D1140" s="146" t="s">
        <v>185</v>
      </c>
      <c r="E1140" s="147" t="s">
        <v>1</v>
      </c>
      <c r="F1140" s="148" t="s">
        <v>1326</v>
      </c>
      <c r="H1140" s="149">
        <v>292.32</v>
      </c>
      <c r="I1140" s="150"/>
      <c r="L1140" s="145"/>
      <c r="M1140" s="151"/>
      <c r="T1140" s="152"/>
      <c r="AT1140" s="147" t="s">
        <v>185</v>
      </c>
      <c r="AU1140" s="147" t="s">
        <v>88</v>
      </c>
      <c r="AV1140" s="12" t="s">
        <v>88</v>
      </c>
      <c r="AW1140" s="12" t="s">
        <v>33</v>
      </c>
      <c r="AX1140" s="12" t="s">
        <v>78</v>
      </c>
      <c r="AY1140" s="147" t="s">
        <v>176</v>
      </c>
    </row>
    <row r="1141" spans="2:65" s="12" customFormat="1" ht="11.25">
      <c r="B1141" s="145"/>
      <c r="D1141" s="146" t="s">
        <v>185</v>
      </c>
      <c r="E1141" s="147" t="s">
        <v>1</v>
      </c>
      <c r="F1141" s="148" t="s">
        <v>1327</v>
      </c>
      <c r="H1141" s="149">
        <v>338.1</v>
      </c>
      <c r="I1141" s="150"/>
      <c r="L1141" s="145"/>
      <c r="M1141" s="151"/>
      <c r="T1141" s="152"/>
      <c r="AT1141" s="147" t="s">
        <v>185</v>
      </c>
      <c r="AU1141" s="147" t="s">
        <v>88</v>
      </c>
      <c r="AV1141" s="12" t="s">
        <v>88</v>
      </c>
      <c r="AW1141" s="12" t="s">
        <v>33</v>
      </c>
      <c r="AX1141" s="12" t="s">
        <v>78</v>
      </c>
      <c r="AY1141" s="147" t="s">
        <v>176</v>
      </c>
    </row>
    <row r="1142" spans="2:65" s="13" customFormat="1" ht="11.25">
      <c r="B1142" s="153"/>
      <c r="D1142" s="146" t="s">
        <v>185</v>
      </c>
      <c r="E1142" s="154" t="s">
        <v>1</v>
      </c>
      <c r="F1142" s="155" t="s">
        <v>187</v>
      </c>
      <c r="H1142" s="156">
        <v>1844.2199999999998</v>
      </c>
      <c r="I1142" s="157"/>
      <c r="L1142" s="153"/>
      <c r="M1142" s="158"/>
      <c r="T1142" s="159"/>
      <c r="AT1142" s="154" t="s">
        <v>185</v>
      </c>
      <c r="AU1142" s="154" t="s">
        <v>88</v>
      </c>
      <c r="AV1142" s="13" t="s">
        <v>183</v>
      </c>
      <c r="AW1142" s="13" t="s">
        <v>33</v>
      </c>
      <c r="AX1142" s="13" t="s">
        <v>86</v>
      </c>
      <c r="AY1142" s="154" t="s">
        <v>176</v>
      </c>
    </row>
    <row r="1143" spans="2:65" s="1" customFormat="1" ht="16.5" customHeight="1">
      <c r="B1143" s="32"/>
      <c r="C1143" s="132" t="s">
        <v>1328</v>
      </c>
      <c r="D1143" s="132" t="s">
        <v>178</v>
      </c>
      <c r="E1143" s="133" t="s">
        <v>1329</v>
      </c>
      <c r="F1143" s="134" t="s">
        <v>1330</v>
      </c>
      <c r="G1143" s="135" t="s">
        <v>181</v>
      </c>
      <c r="H1143" s="136">
        <v>2793.1390000000001</v>
      </c>
      <c r="I1143" s="137"/>
      <c r="J1143" s="138">
        <f>ROUND(I1143*H1143,2)</f>
        <v>0</v>
      </c>
      <c r="K1143" s="134" t="s">
        <v>207</v>
      </c>
      <c r="L1143" s="32"/>
      <c r="M1143" s="139" t="s">
        <v>1</v>
      </c>
      <c r="N1143" s="140" t="s">
        <v>43</v>
      </c>
      <c r="P1143" s="141">
        <f>O1143*H1143</f>
        <v>0</v>
      </c>
      <c r="Q1143" s="141">
        <v>2.5999999999999998E-4</v>
      </c>
      <c r="R1143" s="141">
        <f>Q1143*H1143</f>
        <v>0.72621614000000001</v>
      </c>
      <c r="S1143" s="141">
        <v>0</v>
      </c>
      <c r="T1143" s="142">
        <f>S1143*H1143</f>
        <v>0</v>
      </c>
      <c r="AR1143" s="143" t="s">
        <v>183</v>
      </c>
      <c r="AT1143" s="143" t="s">
        <v>178</v>
      </c>
      <c r="AU1143" s="143" t="s">
        <v>88</v>
      </c>
      <c r="AY1143" s="17" t="s">
        <v>176</v>
      </c>
      <c r="BE1143" s="144">
        <f>IF(N1143="základní",J1143,0)</f>
        <v>0</v>
      </c>
      <c r="BF1143" s="144">
        <f>IF(N1143="snížená",J1143,0)</f>
        <v>0</v>
      </c>
      <c r="BG1143" s="144">
        <f>IF(N1143="zákl. přenesená",J1143,0)</f>
        <v>0</v>
      </c>
      <c r="BH1143" s="144">
        <f>IF(N1143="sníž. přenesená",J1143,0)</f>
        <v>0</v>
      </c>
      <c r="BI1143" s="144">
        <f>IF(N1143="nulová",J1143,0)</f>
        <v>0</v>
      </c>
      <c r="BJ1143" s="17" t="s">
        <v>86</v>
      </c>
      <c r="BK1143" s="144">
        <f>ROUND(I1143*H1143,2)</f>
        <v>0</v>
      </c>
      <c r="BL1143" s="17" t="s">
        <v>183</v>
      </c>
      <c r="BM1143" s="143" t="s">
        <v>1331</v>
      </c>
    </row>
    <row r="1144" spans="2:65" s="1" customFormat="1" ht="55.5" customHeight="1">
      <c r="B1144" s="32"/>
      <c r="C1144" s="132" t="s">
        <v>1332</v>
      </c>
      <c r="D1144" s="132" t="s">
        <v>178</v>
      </c>
      <c r="E1144" s="133" t="s">
        <v>1333</v>
      </c>
      <c r="F1144" s="134" t="s">
        <v>1334</v>
      </c>
      <c r="G1144" s="135" t="s">
        <v>181</v>
      </c>
      <c r="H1144" s="136">
        <v>2793.1410000000001</v>
      </c>
      <c r="I1144" s="137"/>
      <c r="J1144" s="138">
        <f>ROUND(I1144*H1144,2)</f>
        <v>0</v>
      </c>
      <c r="K1144" s="134" t="s">
        <v>1</v>
      </c>
      <c r="L1144" s="32"/>
      <c r="M1144" s="139" t="s">
        <v>1</v>
      </c>
      <c r="N1144" s="140" t="s">
        <v>43</v>
      </c>
      <c r="P1144" s="141">
        <f>O1144*H1144</f>
        <v>0</v>
      </c>
      <c r="Q1144" s="141">
        <v>1.176E-2</v>
      </c>
      <c r="R1144" s="141">
        <f>Q1144*H1144</f>
        <v>32.84733816</v>
      </c>
      <c r="S1144" s="141">
        <v>0</v>
      </c>
      <c r="T1144" s="142">
        <f>S1144*H1144</f>
        <v>0</v>
      </c>
      <c r="AR1144" s="143" t="s">
        <v>183</v>
      </c>
      <c r="AT1144" s="143" t="s">
        <v>178</v>
      </c>
      <c r="AU1144" s="143" t="s">
        <v>88</v>
      </c>
      <c r="AY1144" s="17" t="s">
        <v>176</v>
      </c>
      <c r="BE1144" s="144">
        <f>IF(N1144="základní",J1144,0)</f>
        <v>0</v>
      </c>
      <c r="BF1144" s="144">
        <f>IF(N1144="snížená",J1144,0)</f>
        <v>0</v>
      </c>
      <c r="BG1144" s="144">
        <f>IF(N1144="zákl. přenesená",J1144,0)</f>
        <v>0</v>
      </c>
      <c r="BH1144" s="144">
        <f>IF(N1144="sníž. přenesená",J1144,0)</f>
        <v>0</v>
      </c>
      <c r="BI1144" s="144">
        <f>IF(N1144="nulová",J1144,0)</f>
        <v>0</v>
      </c>
      <c r="BJ1144" s="17" t="s">
        <v>86</v>
      </c>
      <c r="BK1144" s="144">
        <f>ROUND(I1144*H1144,2)</f>
        <v>0</v>
      </c>
      <c r="BL1144" s="17" t="s">
        <v>183</v>
      </c>
      <c r="BM1144" s="143" t="s">
        <v>1335</v>
      </c>
    </row>
    <row r="1145" spans="2:65" s="1" customFormat="1" ht="19.5">
      <c r="B1145" s="32"/>
      <c r="D1145" s="146" t="s">
        <v>234</v>
      </c>
      <c r="F1145" s="173" t="s">
        <v>1336</v>
      </c>
      <c r="I1145" s="174"/>
      <c r="L1145" s="32"/>
      <c r="M1145" s="175"/>
      <c r="T1145" s="56"/>
      <c r="AT1145" s="17" t="s">
        <v>234</v>
      </c>
      <c r="AU1145" s="17" t="s">
        <v>88</v>
      </c>
    </row>
    <row r="1146" spans="2:65" s="14" customFormat="1" ht="11.25">
      <c r="B1146" s="160"/>
      <c r="D1146" s="146" t="s">
        <v>185</v>
      </c>
      <c r="E1146" s="161" t="s">
        <v>1</v>
      </c>
      <c r="F1146" s="162" t="s">
        <v>1337</v>
      </c>
      <c r="H1146" s="161" t="s">
        <v>1</v>
      </c>
      <c r="I1146" s="163"/>
      <c r="L1146" s="160"/>
      <c r="M1146" s="164"/>
      <c r="T1146" s="165"/>
      <c r="AT1146" s="161" t="s">
        <v>185</v>
      </c>
      <c r="AU1146" s="161" t="s">
        <v>88</v>
      </c>
      <c r="AV1146" s="14" t="s">
        <v>86</v>
      </c>
      <c r="AW1146" s="14" t="s">
        <v>33</v>
      </c>
      <c r="AX1146" s="14" t="s">
        <v>78</v>
      </c>
      <c r="AY1146" s="161" t="s">
        <v>176</v>
      </c>
    </row>
    <row r="1147" spans="2:65" s="12" customFormat="1" ht="11.25">
      <c r="B1147" s="145"/>
      <c r="D1147" s="146" t="s">
        <v>185</v>
      </c>
      <c r="E1147" s="147" t="s">
        <v>1</v>
      </c>
      <c r="F1147" s="148" t="s">
        <v>1338</v>
      </c>
      <c r="H1147" s="149">
        <v>818.8</v>
      </c>
      <c r="I1147" s="150"/>
      <c r="L1147" s="145"/>
      <c r="M1147" s="151"/>
      <c r="T1147" s="152"/>
      <c r="AT1147" s="147" t="s">
        <v>185</v>
      </c>
      <c r="AU1147" s="147" t="s">
        <v>88</v>
      </c>
      <c r="AV1147" s="12" t="s">
        <v>88</v>
      </c>
      <c r="AW1147" s="12" t="s">
        <v>33</v>
      </c>
      <c r="AX1147" s="12" t="s">
        <v>78</v>
      </c>
      <c r="AY1147" s="147" t="s">
        <v>176</v>
      </c>
    </row>
    <row r="1148" spans="2:65" s="12" customFormat="1" ht="11.25">
      <c r="B1148" s="145"/>
      <c r="D1148" s="146" t="s">
        <v>185</v>
      </c>
      <c r="E1148" s="147" t="s">
        <v>1</v>
      </c>
      <c r="F1148" s="148" t="s">
        <v>1339</v>
      </c>
      <c r="H1148" s="149">
        <v>153.36799999999999</v>
      </c>
      <c r="I1148" s="150"/>
      <c r="L1148" s="145"/>
      <c r="M1148" s="151"/>
      <c r="T1148" s="152"/>
      <c r="AT1148" s="147" t="s">
        <v>185</v>
      </c>
      <c r="AU1148" s="147" t="s">
        <v>88</v>
      </c>
      <c r="AV1148" s="12" t="s">
        <v>88</v>
      </c>
      <c r="AW1148" s="12" t="s">
        <v>33</v>
      </c>
      <c r="AX1148" s="12" t="s">
        <v>78</v>
      </c>
      <c r="AY1148" s="147" t="s">
        <v>176</v>
      </c>
    </row>
    <row r="1149" spans="2:65" s="12" customFormat="1" ht="11.25">
      <c r="B1149" s="145"/>
      <c r="D1149" s="146" t="s">
        <v>185</v>
      </c>
      <c r="E1149" s="147" t="s">
        <v>1</v>
      </c>
      <c r="F1149" s="148" t="s">
        <v>1340</v>
      </c>
      <c r="H1149" s="149">
        <v>-58.432499999999997</v>
      </c>
      <c r="I1149" s="150"/>
      <c r="L1149" s="145"/>
      <c r="M1149" s="151"/>
      <c r="T1149" s="152"/>
      <c r="AT1149" s="147" t="s">
        <v>185</v>
      </c>
      <c r="AU1149" s="147" t="s">
        <v>88</v>
      </c>
      <c r="AV1149" s="12" t="s">
        <v>88</v>
      </c>
      <c r="AW1149" s="12" t="s">
        <v>33</v>
      </c>
      <c r="AX1149" s="12" t="s">
        <v>78</v>
      </c>
      <c r="AY1149" s="147" t="s">
        <v>176</v>
      </c>
    </row>
    <row r="1150" spans="2:65" s="12" customFormat="1" ht="11.25">
      <c r="B1150" s="145"/>
      <c r="D1150" s="146" t="s">
        <v>185</v>
      </c>
      <c r="E1150" s="147" t="s">
        <v>1</v>
      </c>
      <c r="F1150" s="148" t="s">
        <v>709</v>
      </c>
      <c r="H1150" s="149">
        <v>-18.347999999999999</v>
      </c>
      <c r="I1150" s="150"/>
      <c r="L1150" s="145"/>
      <c r="M1150" s="151"/>
      <c r="T1150" s="152"/>
      <c r="AT1150" s="147" t="s">
        <v>185</v>
      </c>
      <c r="AU1150" s="147" t="s">
        <v>88</v>
      </c>
      <c r="AV1150" s="12" t="s">
        <v>88</v>
      </c>
      <c r="AW1150" s="12" t="s">
        <v>33</v>
      </c>
      <c r="AX1150" s="12" t="s">
        <v>78</v>
      </c>
      <c r="AY1150" s="147" t="s">
        <v>176</v>
      </c>
    </row>
    <row r="1151" spans="2:65" s="12" customFormat="1" ht="11.25">
      <c r="B1151" s="145"/>
      <c r="D1151" s="146" t="s">
        <v>185</v>
      </c>
      <c r="E1151" s="147" t="s">
        <v>1</v>
      </c>
      <c r="F1151" s="148" t="s">
        <v>1341</v>
      </c>
      <c r="H1151" s="149">
        <v>-70.56</v>
      </c>
      <c r="I1151" s="150"/>
      <c r="L1151" s="145"/>
      <c r="M1151" s="151"/>
      <c r="T1151" s="152"/>
      <c r="AT1151" s="147" t="s">
        <v>185</v>
      </c>
      <c r="AU1151" s="147" t="s">
        <v>88</v>
      </c>
      <c r="AV1151" s="12" t="s">
        <v>88</v>
      </c>
      <c r="AW1151" s="12" t="s">
        <v>33</v>
      </c>
      <c r="AX1151" s="12" t="s">
        <v>78</v>
      </c>
      <c r="AY1151" s="147" t="s">
        <v>176</v>
      </c>
    </row>
    <row r="1152" spans="2:65" s="12" customFormat="1" ht="11.25">
      <c r="B1152" s="145"/>
      <c r="D1152" s="146" t="s">
        <v>185</v>
      </c>
      <c r="E1152" s="147" t="s">
        <v>1</v>
      </c>
      <c r="F1152" s="148" t="s">
        <v>1342</v>
      </c>
      <c r="H1152" s="149">
        <v>-29.146000000000001</v>
      </c>
      <c r="I1152" s="150"/>
      <c r="L1152" s="145"/>
      <c r="M1152" s="151"/>
      <c r="T1152" s="152"/>
      <c r="AT1152" s="147" t="s">
        <v>185</v>
      </c>
      <c r="AU1152" s="147" t="s">
        <v>88</v>
      </c>
      <c r="AV1152" s="12" t="s">
        <v>88</v>
      </c>
      <c r="AW1152" s="12" t="s">
        <v>33</v>
      </c>
      <c r="AX1152" s="12" t="s">
        <v>78</v>
      </c>
      <c r="AY1152" s="147" t="s">
        <v>176</v>
      </c>
    </row>
    <row r="1153" spans="2:51" s="12" customFormat="1" ht="11.25">
      <c r="B1153" s="145"/>
      <c r="D1153" s="146" t="s">
        <v>185</v>
      </c>
      <c r="E1153" s="147" t="s">
        <v>1</v>
      </c>
      <c r="F1153" s="148" t="s">
        <v>1343</v>
      </c>
      <c r="H1153" s="149">
        <v>-80.198999999999998</v>
      </c>
      <c r="I1153" s="150"/>
      <c r="L1153" s="145"/>
      <c r="M1153" s="151"/>
      <c r="T1153" s="152"/>
      <c r="AT1153" s="147" t="s">
        <v>185</v>
      </c>
      <c r="AU1153" s="147" t="s">
        <v>88</v>
      </c>
      <c r="AV1153" s="12" t="s">
        <v>88</v>
      </c>
      <c r="AW1153" s="12" t="s">
        <v>33</v>
      </c>
      <c r="AX1153" s="12" t="s">
        <v>78</v>
      </c>
      <c r="AY1153" s="147" t="s">
        <v>176</v>
      </c>
    </row>
    <row r="1154" spans="2:51" s="12" customFormat="1" ht="11.25">
      <c r="B1154" s="145"/>
      <c r="D1154" s="146" t="s">
        <v>185</v>
      </c>
      <c r="E1154" s="147" t="s">
        <v>1</v>
      </c>
      <c r="F1154" s="148" t="s">
        <v>1343</v>
      </c>
      <c r="H1154" s="149">
        <v>-80.198999999999998</v>
      </c>
      <c r="I1154" s="150"/>
      <c r="L1154" s="145"/>
      <c r="M1154" s="151"/>
      <c r="T1154" s="152"/>
      <c r="AT1154" s="147" t="s">
        <v>185</v>
      </c>
      <c r="AU1154" s="147" t="s">
        <v>88</v>
      </c>
      <c r="AV1154" s="12" t="s">
        <v>88</v>
      </c>
      <c r="AW1154" s="12" t="s">
        <v>33</v>
      </c>
      <c r="AX1154" s="12" t="s">
        <v>78</v>
      </c>
      <c r="AY1154" s="147" t="s">
        <v>176</v>
      </c>
    </row>
    <row r="1155" spans="2:51" s="12" customFormat="1" ht="11.25">
      <c r="B1155" s="145"/>
      <c r="D1155" s="146" t="s">
        <v>185</v>
      </c>
      <c r="E1155" s="147" t="s">
        <v>1</v>
      </c>
      <c r="F1155" s="148" t="s">
        <v>1344</v>
      </c>
      <c r="H1155" s="149">
        <v>-68.377499999999998</v>
      </c>
      <c r="I1155" s="150"/>
      <c r="L1155" s="145"/>
      <c r="M1155" s="151"/>
      <c r="T1155" s="152"/>
      <c r="AT1155" s="147" t="s">
        <v>185</v>
      </c>
      <c r="AU1155" s="147" t="s">
        <v>88</v>
      </c>
      <c r="AV1155" s="12" t="s">
        <v>88</v>
      </c>
      <c r="AW1155" s="12" t="s">
        <v>33</v>
      </c>
      <c r="AX1155" s="12" t="s">
        <v>78</v>
      </c>
      <c r="AY1155" s="147" t="s">
        <v>176</v>
      </c>
    </row>
    <row r="1156" spans="2:51" s="12" customFormat="1" ht="11.25">
      <c r="B1156" s="145"/>
      <c r="D1156" s="146" t="s">
        <v>185</v>
      </c>
      <c r="E1156" s="147" t="s">
        <v>1</v>
      </c>
      <c r="F1156" s="148" t="s">
        <v>693</v>
      </c>
      <c r="H1156" s="149">
        <v>-6.6</v>
      </c>
      <c r="I1156" s="150"/>
      <c r="L1156" s="145"/>
      <c r="M1156" s="151"/>
      <c r="T1156" s="152"/>
      <c r="AT1156" s="147" t="s">
        <v>185</v>
      </c>
      <c r="AU1156" s="147" t="s">
        <v>88</v>
      </c>
      <c r="AV1156" s="12" t="s">
        <v>88</v>
      </c>
      <c r="AW1156" s="12" t="s">
        <v>33</v>
      </c>
      <c r="AX1156" s="12" t="s">
        <v>78</v>
      </c>
      <c r="AY1156" s="147" t="s">
        <v>176</v>
      </c>
    </row>
    <row r="1157" spans="2:51" s="14" customFormat="1" ht="11.25">
      <c r="B1157" s="160"/>
      <c r="D1157" s="146" t="s">
        <v>185</v>
      </c>
      <c r="E1157" s="161" t="s">
        <v>1</v>
      </c>
      <c r="F1157" s="162" t="s">
        <v>1345</v>
      </c>
      <c r="H1157" s="161" t="s">
        <v>1</v>
      </c>
      <c r="I1157" s="163"/>
      <c r="L1157" s="160"/>
      <c r="M1157" s="164"/>
      <c r="T1157" s="165"/>
      <c r="AT1157" s="161" t="s">
        <v>185</v>
      </c>
      <c r="AU1157" s="161" t="s">
        <v>88</v>
      </c>
      <c r="AV1157" s="14" t="s">
        <v>86</v>
      </c>
      <c r="AW1157" s="14" t="s">
        <v>33</v>
      </c>
      <c r="AX1157" s="14" t="s">
        <v>78</v>
      </c>
      <c r="AY1157" s="161" t="s">
        <v>176</v>
      </c>
    </row>
    <row r="1158" spans="2:51" s="12" customFormat="1" ht="11.25">
      <c r="B1158" s="145"/>
      <c r="D1158" s="146" t="s">
        <v>185</v>
      </c>
      <c r="E1158" s="147" t="s">
        <v>1</v>
      </c>
      <c r="F1158" s="148" t="s">
        <v>1346</v>
      </c>
      <c r="H1158" s="149">
        <v>1186.056</v>
      </c>
      <c r="I1158" s="150"/>
      <c r="L1158" s="145"/>
      <c r="M1158" s="151"/>
      <c r="T1158" s="152"/>
      <c r="AT1158" s="147" t="s">
        <v>185</v>
      </c>
      <c r="AU1158" s="147" t="s">
        <v>88</v>
      </c>
      <c r="AV1158" s="12" t="s">
        <v>88</v>
      </c>
      <c r="AW1158" s="12" t="s">
        <v>33</v>
      </c>
      <c r="AX1158" s="12" t="s">
        <v>78</v>
      </c>
      <c r="AY1158" s="147" t="s">
        <v>176</v>
      </c>
    </row>
    <row r="1159" spans="2:51" s="12" customFormat="1" ht="11.25">
      <c r="B1159" s="145"/>
      <c r="D1159" s="146" t="s">
        <v>185</v>
      </c>
      <c r="E1159" s="147" t="s">
        <v>1</v>
      </c>
      <c r="F1159" s="148" t="s">
        <v>1347</v>
      </c>
      <c r="H1159" s="149">
        <v>-62.64</v>
      </c>
      <c r="I1159" s="150"/>
      <c r="L1159" s="145"/>
      <c r="M1159" s="151"/>
      <c r="T1159" s="152"/>
      <c r="AT1159" s="147" t="s">
        <v>185</v>
      </c>
      <c r="AU1159" s="147" t="s">
        <v>88</v>
      </c>
      <c r="AV1159" s="12" t="s">
        <v>88</v>
      </c>
      <c r="AW1159" s="12" t="s">
        <v>33</v>
      </c>
      <c r="AX1159" s="12" t="s">
        <v>78</v>
      </c>
      <c r="AY1159" s="147" t="s">
        <v>176</v>
      </c>
    </row>
    <row r="1160" spans="2:51" s="12" customFormat="1" ht="11.25">
      <c r="B1160" s="145"/>
      <c r="D1160" s="146" t="s">
        <v>185</v>
      </c>
      <c r="E1160" s="147" t="s">
        <v>1</v>
      </c>
      <c r="F1160" s="148" t="s">
        <v>1348</v>
      </c>
      <c r="H1160" s="149">
        <v>-72</v>
      </c>
      <c r="I1160" s="150"/>
      <c r="L1160" s="145"/>
      <c r="M1160" s="151"/>
      <c r="T1160" s="152"/>
      <c r="AT1160" s="147" t="s">
        <v>185</v>
      </c>
      <c r="AU1160" s="147" t="s">
        <v>88</v>
      </c>
      <c r="AV1160" s="12" t="s">
        <v>88</v>
      </c>
      <c r="AW1160" s="12" t="s">
        <v>33</v>
      </c>
      <c r="AX1160" s="12" t="s">
        <v>78</v>
      </c>
      <c r="AY1160" s="147" t="s">
        <v>176</v>
      </c>
    </row>
    <row r="1161" spans="2:51" s="12" customFormat="1" ht="11.25">
      <c r="B1161" s="145"/>
      <c r="D1161" s="146" t="s">
        <v>185</v>
      </c>
      <c r="E1161" s="147" t="s">
        <v>1</v>
      </c>
      <c r="F1161" s="148" t="s">
        <v>1349</v>
      </c>
      <c r="H1161" s="149">
        <v>-141.6</v>
      </c>
      <c r="I1161" s="150"/>
      <c r="L1161" s="145"/>
      <c r="M1161" s="151"/>
      <c r="T1161" s="152"/>
      <c r="AT1161" s="147" t="s">
        <v>185</v>
      </c>
      <c r="AU1161" s="147" t="s">
        <v>88</v>
      </c>
      <c r="AV1161" s="12" t="s">
        <v>88</v>
      </c>
      <c r="AW1161" s="12" t="s">
        <v>33</v>
      </c>
      <c r="AX1161" s="12" t="s">
        <v>78</v>
      </c>
      <c r="AY1161" s="147" t="s">
        <v>176</v>
      </c>
    </row>
    <row r="1162" spans="2:51" s="12" customFormat="1" ht="11.25">
      <c r="B1162" s="145"/>
      <c r="D1162" s="146" t="s">
        <v>185</v>
      </c>
      <c r="E1162" s="147" t="s">
        <v>1</v>
      </c>
      <c r="F1162" s="148" t="s">
        <v>1349</v>
      </c>
      <c r="H1162" s="149">
        <v>-141.6</v>
      </c>
      <c r="I1162" s="150"/>
      <c r="L1162" s="145"/>
      <c r="M1162" s="151"/>
      <c r="T1162" s="152"/>
      <c r="AT1162" s="147" t="s">
        <v>185</v>
      </c>
      <c r="AU1162" s="147" t="s">
        <v>88</v>
      </c>
      <c r="AV1162" s="12" t="s">
        <v>88</v>
      </c>
      <c r="AW1162" s="12" t="s">
        <v>33</v>
      </c>
      <c r="AX1162" s="12" t="s">
        <v>78</v>
      </c>
      <c r="AY1162" s="147" t="s">
        <v>176</v>
      </c>
    </row>
    <row r="1163" spans="2:51" s="12" customFormat="1" ht="11.25">
      <c r="B1163" s="145"/>
      <c r="D1163" s="146" t="s">
        <v>185</v>
      </c>
      <c r="E1163" s="147" t="s">
        <v>1</v>
      </c>
      <c r="F1163" s="148" t="s">
        <v>1349</v>
      </c>
      <c r="H1163" s="149">
        <v>-141.6</v>
      </c>
      <c r="I1163" s="150"/>
      <c r="L1163" s="145"/>
      <c r="M1163" s="151"/>
      <c r="T1163" s="152"/>
      <c r="AT1163" s="147" t="s">
        <v>185</v>
      </c>
      <c r="AU1163" s="147" t="s">
        <v>88</v>
      </c>
      <c r="AV1163" s="12" t="s">
        <v>88</v>
      </c>
      <c r="AW1163" s="12" t="s">
        <v>33</v>
      </c>
      <c r="AX1163" s="12" t="s">
        <v>78</v>
      </c>
      <c r="AY1163" s="147" t="s">
        <v>176</v>
      </c>
    </row>
    <row r="1164" spans="2:51" s="12" customFormat="1" ht="11.25">
      <c r="B1164" s="145"/>
      <c r="D1164" s="146" t="s">
        <v>185</v>
      </c>
      <c r="E1164" s="147" t="s">
        <v>1</v>
      </c>
      <c r="F1164" s="148" t="s">
        <v>714</v>
      </c>
      <c r="H1164" s="149">
        <v>-3.0579999999999998</v>
      </c>
      <c r="I1164" s="150"/>
      <c r="L1164" s="145"/>
      <c r="M1164" s="151"/>
      <c r="T1164" s="152"/>
      <c r="AT1164" s="147" t="s">
        <v>185</v>
      </c>
      <c r="AU1164" s="147" t="s">
        <v>88</v>
      </c>
      <c r="AV1164" s="12" t="s">
        <v>88</v>
      </c>
      <c r="AW1164" s="12" t="s">
        <v>33</v>
      </c>
      <c r="AX1164" s="12" t="s">
        <v>78</v>
      </c>
      <c r="AY1164" s="147" t="s">
        <v>176</v>
      </c>
    </row>
    <row r="1165" spans="2:51" s="12" customFormat="1" ht="11.25">
      <c r="B1165" s="145"/>
      <c r="D1165" s="146" t="s">
        <v>185</v>
      </c>
      <c r="E1165" s="147" t="s">
        <v>1</v>
      </c>
      <c r="F1165" s="148" t="s">
        <v>713</v>
      </c>
      <c r="H1165" s="149">
        <v>-6.1159999999999997</v>
      </c>
      <c r="I1165" s="150"/>
      <c r="L1165" s="145"/>
      <c r="M1165" s="151"/>
      <c r="T1165" s="152"/>
      <c r="AT1165" s="147" t="s">
        <v>185</v>
      </c>
      <c r="AU1165" s="147" t="s">
        <v>88</v>
      </c>
      <c r="AV1165" s="12" t="s">
        <v>88</v>
      </c>
      <c r="AW1165" s="12" t="s">
        <v>33</v>
      </c>
      <c r="AX1165" s="12" t="s">
        <v>78</v>
      </c>
      <c r="AY1165" s="147" t="s">
        <v>176</v>
      </c>
    </row>
    <row r="1166" spans="2:51" s="12" customFormat="1" ht="11.25">
      <c r="B1166" s="145"/>
      <c r="D1166" s="146" t="s">
        <v>185</v>
      </c>
      <c r="E1166" s="147" t="s">
        <v>1</v>
      </c>
      <c r="F1166" s="148" t="s">
        <v>712</v>
      </c>
      <c r="H1166" s="149">
        <v>-2.964</v>
      </c>
      <c r="I1166" s="150"/>
      <c r="L1166" s="145"/>
      <c r="M1166" s="151"/>
      <c r="T1166" s="152"/>
      <c r="AT1166" s="147" t="s">
        <v>185</v>
      </c>
      <c r="AU1166" s="147" t="s">
        <v>88</v>
      </c>
      <c r="AV1166" s="12" t="s">
        <v>88</v>
      </c>
      <c r="AW1166" s="12" t="s">
        <v>33</v>
      </c>
      <c r="AX1166" s="12" t="s">
        <v>78</v>
      </c>
      <c r="AY1166" s="147" t="s">
        <v>176</v>
      </c>
    </row>
    <row r="1167" spans="2:51" s="12" customFormat="1" ht="11.25">
      <c r="B1167" s="145"/>
      <c r="D1167" s="146" t="s">
        <v>185</v>
      </c>
      <c r="E1167" s="147" t="s">
        <v>1</v>
      </c>
      <c r="F1167" s="148" t="s">
        <v>711</v>
      </c>
      <c r="H1167" s="149">
        <v>-3.24</v>
      </c>
      <c r="I1167" s="150"/>
      <c r="L1167" s="145"/>
      <c r="M1167" s="151"/>
      <c r="T1167" s="152"/>
      <c r="AT1167" s="147" t="s">
        <v>185</v>
      </c>
      <c r="AU1167" s="147" t="s">
        <v>88</v>
      </c>
      <c r="AV1167" s="12" t="s">
        <v>88</v>
      </c>
      <c r="AW1167" s="12" t="s">
        <v>33</v>
      </c>
      <c r="AX1167" s="12" t="s">
        <v>78</v>
      </c>
      <c r="AY1167" s="147" t="s">
        <v>176</v>
      </c>
    </row>
    <row r="1168" spans="2:51" s="12" customFormat="1" ht="11.25">
      <c r="B1168" s="145"/>
      <c r="D1168" s="146" t="s">
        <v>185</v>
      </c>
      <c r="E1168" s="147" t="s">
        <v>1</v>
      </c>
      <c r="F1168" s="148" t="s">
        <v>710</v>
      </c>
      <c r="H1168" s="149">
        <v>-11.398</v>
      </c>
      <c r="I1168" s="150"/>
      <c r="L1168" s="145"/>
      <c r="M1168" s="151"/>
      <c r="T1168" s="152"/>
      <c r="AT1168" s="147" t="s">
        <v>185</v>
      </c>
      <c r="AU1168" s="147" t="s">
        <v>88</v>
      </c>
      <c r="AV1168" s="12" t="s">
        <v>88</v>
      </c>
      <c r="AW1168" s="12" t="s">
        <v>33</v>
      </c>
      <c r="AX1168" s="12" t="s">
        <v>78</v>
      </c>
      <c r="AY1168" s="147" t="s">
        <v>176</v>
      </c>
    </row>
    <row r="1169" spans="2:51" s="14" customFormat="1" ht="11.25">
      <c r="B1169" s="160"/>
      <c r="D1169" s="146" t="s">
        <v>185</v>
      </c>
      <c r="E1169" s="161" t="s">
        <v>1</v>
      </c>
      <c r="F1169" s="162" t="s">
        <v>1350</v>
      </c>
      <c r="H1169" s="161" t="s">
        <v>1</v>
      </c>
      <c r="I1169" s="163"/>
      <c r="L1169" s="160"/>
      <c r="M1169" s="164"/>
      <c r="T1169" s="165"/>
      <c r="AT1169" s="161" t="s">
        <v>185</v>
      </c>
      <c r="AU1169" s="161" t="s">
        <v>88</v>
      </c>
      <c r="AV1169" s="14" t="s">
        <v>86</v>
      </c>
      <c r="AW1169" s="14" t="s">
        <v>33</v>
      </c>
      <c r="AX1169" s="14" t="s">
        <v>78</v>
      </c>
      <c r="AY1169" s="161" t="s">
        <v>176</v>
      </c>
    </row>
    <row r="1170" spans="2:51" s="12" customFormat="1" ht="11.25">
      <c r="B1170" s="145"/>
      <c r="D1170" s="146" t="s">
        <v>185</v>
      </c>
      <c r="E1170" s="147" t="s">
        <v>1</v>
      </c>
      <c r="F1170" s="148" t="s">
        <v>1338</v>
      </c>
      <c r="H1170" s="149">
        <v>818.8</v>
      </c>
      <c r="I1170" s="150"/>
      <c r="L1170" s="145"/>
      <c r="M1170" s="151"/>
      <c r="T1170" s="152"/>
      <c r="AT1170" s="147" t="s">
        <v>185</v>
      </c>
      <c r="AU1170" s="147" t="s">
        <v>88</v>
      </c>
      <c r="AV1170" s="12" t="s">
        <v>88</v>
      </c>
      <c r="AW1170" s="12" t="s">
        <v>33</v>
      </c>
      <c r="AX1170" s="12" t="s">
        <v>78</v>
      </c>
      <c r="AY1170" s="147" t="s">
        <v>176</v>
      </c>
    </row>
    <row r="1171" spans="2:51" s="12" customFormat="1" ht="11.25">
      <c r="B1171" s="145"/>
      <c r="D1171" s="146" t="s">
        <v>185</v>
      </c>
      <c r="E1171" s="147" t="s">
        <v>1</v>
      </c>
      <c r="F1171" s="148" t="s">
        <v>1339</v>
      </c>
      <c r="H1171" s="149">
        <v>153.36799999999999</v>
      </c>
      <c r="I1171" s="150"/>
      <c r="L1171" s="145"/>
      <c r="M1171" s="151"/>
      <c r="T1171" s="152"/>
      <c r="AT1171" s="147" t="s">
        <v>185</v>
      </c>
      <c r="AU1171" s="147" t="s">
        <v>88</v>
      </c>
      <c r="AV1171" s="12" t="s">
        <v>88</v>
      </c>
      <c r="AW1171" s="12" t="s">
        <v>33</v>
      </c>
      <c r="AX1171" s="12" t="s">
        <v>78</v>
      </c>
      <c r="AY1171" s="147" t="s">
        <v>176</v>
      </c>
    </row>
    <row r="1172" spans="2:51" s="12" customFormat="1" ht="11.25">
      <c r="B1172" s="145"/>
      <c r="D1172" s="146" t="s">
        <v>185</v>
      </c>
      <c r="E1172" s="147" t="s">
        <v>1</v>
      </c>
      <c r="F1172" s="148" t="s">
        <v>1351</v>
      </c>
      <c r="H1172" s="149">
        <v>-58.432499999999997</v>
      </c>
      <c r="I1172" s="150"/>
      <c r="L1172" s="145"/>
      <c r="M1172" s="151"/>
      <c r="T1172" s="152"/>
      <c r="AT1172" s="147" t="s">
        <v>185</v>
      </c>
      <c r="AU1172" s="147" t="s">
        <v>88</v>
      </c>
      <c r="AV1172" s="12" t="s">
        <v>88</v>
      </c>
      <c r="AW1172" s="12" t="s">
        <v>33</v>
      </c>
      <c r="AX1172" s="12" t="s">
        <v>78</v>
      </c>
      <c r="AY1172" s="147" t="s">
        <v>176</v>
      </c>
    </row>
    <row r="1173" spans="2:51" s="12" customFormat="1" ht="11.25">
      <c r="B1173" s="145"/>
      <c r="D1173" s="146" t="s">
        <v>185</v>
      </c>
      <c r="E1173" s="147" t="s">
        <v>1</v>
      </c>
      <c r="F1173" s="148" t="s">
        <v>1352</v>
      </c>
      <c r="H1173" s="149">
        <v>-75.81</v>
      </c>
      <c r="I1173" s="150"/>
      <c r="L1173" s="145"/>
      <c r="M1173" s="151"/>
      <c r="T1173" s="152"/>
      <c r="AT1173" s="147" t="s">
        <v>185</v>
      </c>
      <c r="AU1173" s="147" t="s">
        <v>88</v>
      </c>
      <c r="AV1173" s="12" t="s">
        <v>88</v>
      </c>
      <c r="AW1173" s="12" t="s">
        <v>33</v>
      </c>
      <c r="AX1173" s="12" t="s">
        <v>78</v>
      </c>
      <c r="AY1173" s="147" t="s">
        <v>176</v>
      </c>
    </row>
    <row r="1174" spans="2:51" s="12" customFormat="1" ht="11.25">
      <c r="B1174" s="145"/>
      <c r="D1174" s="146" t="s">
        <v>185</v>
      </c>
      <c r="E1174" s="147" t="s">
        <v>1</v>
      </c>
      <c r="F1174" s="148" t="s">
        <v>1353</v>
      </c>
      <c r="H1174" s="149">
        <v>-86.204999999999998</v>
      </c>
      <c r="I1174" s="150"/>
      <c r="L1174" s="145"/>
      <c r="M1174" s="151"/>
      <c r="T1174" s="152"/>
      <c r="AT1174" s="147" t="s">
        <v>185</v>
      </c>
      <c r="AU1174" s="147" t="s">
        <v>88</v>
      </c>
      <c r="AV1174" s="12" t="s">
        <v>88</v>
      </c>
      <c r="AW1174" s="12" t="s">
        <v>33</v>
      </c>
      <c r="AX1174" s="12" t="s">
        <v>78</v>
      </c>
      <c r="AY1174" s="147" t="s">
        <v>176</v>
      </c>
    </row>
    <row r="1175" spans="2:51" s="12" customFormat="1" ht="11.25">
      <c r="B1175" s="145"/>
      <c r="D1175" s="146" t="s">
        <v>185</v>
      </c>
      <c r="E1175" s="147" t="s">
        <v>1</v>
      </c>
      <c r="F1175" s="148" t="s">
        <v>1353</v>
      </c>
      <c r="H1175" s="149">
        <v>-86.204999999999998</v>
      </c>
      <c r="I1175" s="150"/>
      <c r="L1175" s="145"/>
      <c r="M1175" s="151"/>
      <c r="T1175" s="152"/>
      <c r="AT1175" s="147" t="s">
        <v>185</v>
      </c>
      <c r="AU1175" s="147" t="s">
        <v>88</v>
      </c>
      <c r="AV1175" s="12" t="s">
        <v>88</v>
      </c>
      <c r="AW1175" s="12" t="s">
        <v>33</v>
      </c>
      <c r="AX1175" s="12" t="s">
        <v>78</v>
      </c>
      <c r="AY1175" s="147" t="s">
        <v>176</v>
      </c>
    </row>
    <row r="1176" spans="2:51" s="12" customFormat="1" ht="11.25">
      <c r="B1176" s="145"/>
      <c r="D1176" s="146" t="s">
        <v>185</v>
      </c>
      <c r="E1176" s="147" t="s">
        <v>1</v>
      </c>
      <c r="F1176" s="148" t="s">
        <v>1354</v>
      </c>
      <c r="H1176" s="149">
        <v>-6.9</v>
      </c>
      <c r="I1176" s="150"/>
      <c r="L1176" s="145"/>
      <c r="M1176" s="151"/>
      <c r="T1176" s="152"/>
      <c r="AT1176" s="147" t="s">
        <v>185</v>
      </c>
      <c r="AU1176" s="147" t="s">
        <v>88</v>
      </c>
      <c r="AV1176" s="12" t="s">
        <v>88</v>
      </c>
      <c r="AW1176" s="12" t="s">
        <v>33</v>
      </c>
      <c r="AX1176" s="12" t="s">
        <v>78</v>
      </c>
      <c r="AY1176" s="147" t="s">
        <v>176</v>
      </c>
    </row>
    <row r="1177" spans="2:51" s="12" customFormat="1" ht="11.25">
      <c r="B1177" s="145"/>
      <c r="D1177" s="146" t="s">
        <v>185</v>
      </c>
      <c r="E1177" s="147" t="s">
        <v>1</v>
      </c>
      <c r="F1177" s="148" t="s">
        <v>1355</v>
      </c>
      <c r="H1177" s="149">
        <v>-55.89</v>
      </c>
      <c r="I1177" s="150"/>
      <c r="L1177" s="145"/>
      <c r="M1177" s="151"/>
      <c r="T1177" s="152"/>
      <c r="AT1177" s="147" t="s">
        <v>185</v>
      </c>
      <c r="AU1177" s="147" t="s">
        <v>88</v>
      </c>
      <c r="AV1177" s="12" t="s">
        <v>88</v>
      </c>
      <c r="AW1177" s="12" t="s">
        <v>33</v>
      </c>
      <c r="AX1177" s="12" t="s">
        <v>78</v>
      </c>
      <c r="AY1177" s="147" t="s">
        <v>176</v>
      </c>
    </row>
    <row r="1178" spans="2:51" s="12" customFormat="1" ht="11.25">
      <c r="B1178" s="145"/>
      <c r="D1178" s="146" t="s">
        <v>185</v>
      </c>
      <c r="E1178" s="147" t="s">
        <v>1</v>
      </c>
      <c r="F1178" s="148" t="s">
        <v>1354</v>
      </c>
      <c r="H1178" s="149">
        <v>-6.9</v>
      </c>
      <c r="I1178" s="150"/>
      <c r="L1178" s="145"/>
      <c r="M1178" s="151"/>
      <c r="T1178" s="152"/>
      <c r="AT1178" s="147" t="s">
        <v>185</v>
      </c>
      <c r="AU1178" s="147" t="s">
        <v>88</v>
      </c>
      <c r="AV1178" s="12" t="s">
        <v>88</v>
      </c>
      <c r="AW1178" s="12" t="s">
        <v>33</v>
      </c>
      <c r="AX1178" s="12" t="s">
        <v>78</v>
      </c>
      <c r="AY1178" s="147" t="s">
        <v>176</v>
      </c>
    </row>
    <row r="1179" spans="2:51" s="12" customFormat="1" ht="11.25">
      <c r="B1179" s="145"/>
      <c r="D1179" s="146" t="s">
        <v>185</v>
      </c>
      <c r="E1179" s="147" t="s">
        <v>1</v>
      </c>
      <c r="F1179" s="148" t="s">
        <v>686</v>
      </c>
      <c r="H1179" s="149">
        <v>-22.342500000000001</v>
      </c>
      <c r="I1179" s="150"/>
      <c r="L1179" s="145"/>
      <c r="M1179" s="151"/>
      <c r="T1179" s="152"/>
      <c r="AT1179" s="147" t="s">
        <v>185</v>
      </c>
      <c r="AU1179" s="147" t="s">
        <v>88</v>
      </c>
      <c r="AV1179" s="12" t="s">
        <v>88</v>
      </c>
      <c r="AW1179" s="12" t="s">
        <v>33</v>
      </c>
      <c r="AX1179" s="12" t="s">
        <v>78</v>
      </c>
      <c r="AY1179" s="147" t="s">
        <v>176</v>
      </c>
    </row>
    <row r="1180" spans="2:51" s="14" customFormat="1" ht="11.25">
      <c r="B1180" s="160"/>
      <c r="D1180" s="146" t="s">
        <v>185</v>
      </c>
      <c r="E1180" s="161" t="s">
        <v>1</v>
      </c>
      <c r="F1180" s="162" t="s">
        <v>1356</v>
      </c>
      <c r="H1180" s="161" t="s">
        <v>1</v>
      </c>
      <c r="I1180" s="163"/>
      <c r="L1180" s="160"/>
      <c r="M1180" s="164"/>
      <c r="T1180" s="165"/>
      <c r="AT1180" s="161" t="s">
        <v>185</v>
      </c>
      <c r="AU1180" s="161" t="s">
        <v>88</v>
      </c>
      <c r="AV1180" s="14" t="s">
        <v>86</v>
      </c>
      <c r="AW1180" s="14" t="s">
        <v>33</v>
      </c>
      <c r="AX1180" s="14" t="s">
        <v>78</v>
      </c>
      <c r="AY1180" s="161" t="s">
        <v>176</v>
      </c>
    </row>
    <row r="1181" spans="2:51" s="12" customFormat="1" ht="11.25">
      <c r="B1181" s="145"/>
      <c r="D1181" s="146" t="s">
        <v>185</v>
      </c>
      <c r="E1181" s="147" t="s">
        <v>1</v>
      </c>
      <c r="F1181" s="148" t="s">
        <v>1346</v>
      </c>
      <c r="H1181" s="149">
        <v>1186.056</v>
      </c>
      <c r="I1181" s="150"/>
      <c r="L1181" s="145"/>
      <c r="M1181" s="151"/>
      <c r="T1181" s="152"/>
      <c r="AT1181" s="147" t="s">
        <v>185</v>
      </c>
      <c r="AU1181" s="147" t="s">
        <v>88</v>
      </c>
      <c r="AV1181" s="12" t="s">
        <v>88</v>
      </c>
      <c r="AW1181" s="12" t="s">
        <v>33</v>
      </c>
      <c r="AX1181" s="12" t="s">
        <v>78</v>
      </c>
      <c r="AY1181" s="147" t="s">
        <v>176</v>
      </c>
    </row>
    <row r="1182" spans="2:51" s="12" customFormat="1" ht="11.25">
      <c r="B1182" s="145"/>
      <c r="D1182" s="146" t="s">
        <v>185</v>
      </c>
      <c r="E1182" s="147" t="s">
        <v>1</v>
      </c>
      <c r="F1182" s="148" t="s">
        <v>1357</v>
      </c>
      <c r="H1182" s="149">
        <v>-17.64</v>
      </c>
      <c r="I1182" s="150"/>
      <c r="L1182" s="145"/>
      <c r="M1182" s="151"/>
      <c r="T1182" s="152"/>
      <c r="AT1182" s="147" t="s">
        <v>185</v>
      </c>
      <c r="AU1182" s="147" t="s">
        <v>88</v>
      </c>
      <c r="AV1182" s="12" t="s">
        <v>88</v>
      </c>
      <c r="AW1182" s="12" t="s">
        <v>33</v>
      </c>
      <c r="AX1182" s="12" t="s">
        <v>78</v>
      </c>
      <c r="AY1182" s="147" t="s">
        <v>176</v>
      </c>
    </row>
    <row r="1183" spans="2:51" s="12" customFormat="1" ht="11.25">
      <c r="B1183" s="145"/>
      <c r="D1183" s="146" t="s">
        <v>185</v>
      </c>
      <c r="E1183" s="147" t="s">
        <v>1</v>
      </c>
      <c r="F1183" s="148" t="s">
        <v>713</v>
      </c>
      <c r="H1183" s="149">
        <v>-6.1159999999999997</v>
      </c>
      <c r="I1183" s="150"/>
      <c r="L1183" s="145"/>
      <c r="M1183" s="151"/>
      <c r="T1183" s="152"/>
      <c r="AT1183" s="147" t="s">
        <v>185</v>
      </c>
      <c r="AU1183" s="147" t="s">
        <v>88</v>
      </c>
      <c r="AV1183" s="12" t="s">
        <v>88</v>
      </c>
      <c r="AW1183" s="12" t="s">
        <v>33</v>
      </c>
      <c r="AX1183" s="12" t="s">
        <v>78</v>
      </c>
      <c r="AY1183" s="147" t="s">
        <v>176</v>
      </c>
    </row>
    <row r="1184" spans="2:51" s="12" customFormat="1" ht="11.25">
      <c r="B1184" s="145"/>
      <c r="D1184" s="146" t="s">
        <v>185</v>
      </c>
      <c r="E1184" s="147" t="s">
        <v>1</v>
      </c>
      <c r="F1184" s="148" t="s">
        <v>1358</v>
      </c>
      <c r="H1184" s="149">
        <v>-70.56</v>
      </c>
      <c r="I1184" s="150"/>
      <c r="L1184" s="145"/>
      <c r="M1184" s="151"/>
      <c r="T1184" s="152"/>
      <c r="AT1184" s="147" t="s">
        <v>185</v>
      </c>
      <c r="AU1184" s="147" t="s">
        <v>88</v>
      </c>
      <c r="AV1184" s="12" t="s">
        <v>88</v>
      </c>
      <c r="AW1184" s="12" t="s">
        <v>33</v>
      </c>
      <c r="AX1184" s="12" t="s">
        <v>78</v>
      </c>
      <c r="AY1184" s="147" t="s">
        <v>176</v>
      </c>
    </row>
    <row r="1185" spans="2:65" s="12" customFormat="1" ht="11.25">
      <c r="B1185" s="145"/>
      <c r="D1185" s="146" t="s">
        <v>185</v>
      </c>
      <c r="E1185" s="147" t="s">
        <v>1</v>
      </c>
      <c r="F1185" s="148" t="s">
        <v>1358</v>
      </c>
      <c r="H1185" s="149">
        <v>-70.56</v>
      </c>
      <c r="I1185" s="150"/>
      <c r="L1185" s="145"/>
      <c r="M1185" s="151"/>
      <c r="T1185" s="152"/>
      <c r="AT1185" s="147" t="s">
        <v>185</v>
      </c>
      <c r="AU1185" s="147" t="s">
        <v>88</v>
      </c>
      <c r="AV1185" s="12" t="s">
        <v>88</v>
      </c>
      <c r="AW1185" s="12" t="s">
        <v>33</v>
      </c>
      <c r="AX1185" s="12" t="s">
        <v>78</v>
      </c>
      <c r="AY1185" s="147" t="s">
        <v>176</v>
      </c>
    </row>
    <row r="1186" spans="2:65" s="12" customFormat="1" ht="11.25">
      <c r="B1186" s="145"/>
      <c r="D1186" s="146" t="s">
        <v>185</v>
      </c>
      <c r="E1186" s="147" t="s">
        <v>1</v>
      </c>
      <c r="F1186" s="148" t="s">
        <v>1358</v>
      </c>
      <c r="H1186" s="149">
        <v>-70.56</v>
      </c>
      <c r="I1186" s="150"/>
      <c r="L1186" s="145"/>
      <c r="M1186" s="151"/>
      <c r="T1186" s="152"/>
      <c r="AT1186" s="147" t="s">
        <v>185</v>
      </c>
      <c r="AU1186" s="147" t="s">
        <v>88</v>
      </c>
      <c r="AV1186" s="12" t="s">
        <v>88</v>
      </c>
      <c r="AW1186" s="12" t="s">
        <v>33</v>
      </c>
      <c r="AX1186" s="12" t="s">
        <v>78</v>
      </c>
      <c r="AY1186" s="147" t="s">
        <v>176</v>
      </c>
    </row>
    <row r="1187" spans="2:65" s="12" customFormat="1" ht="11.25">
      <c r="B1187" s="145"/>
      <c r="D1187" s="146" t="s">
        <v>185</v>
      </c>
      <c r="E1187" s="147" t="s">
        <v>1</v>
      </c>
      <c r="F1187" s="148" t="s">
        <v>1359</v>
      </c>
      <c r="H1187" s="149">
        <v>-12.6</v>
      </c>
      <c r="I1187" s="150"/>
      <c r="L1187" s="145"/>
      <c r="M1187" s="151"/>
      <c r="T1187" s="152"/>
      <c r="AT1187" s="147" t="s">
        <v>185</v>
      </c>
      <c r="AU1187" s="147" t="s">
        <v>88</v>
      </c>
      <c r="AV1187" s="12" t="s">
        <v>88</v>
      </c>
      <c r="AW1187" s="12" t="s">
        <v>33</v>
      </c>
      <c r="AX1187" s="12" t="s">
        <v>78</v>
      </c>
      <c r="AY1187" s="147" t="s">
        <v>176</v>
      </c>
    </row>
    <row r="1188" spans="2:65" s="12" customFormat="1" ht="11.25">
      <c r="B1188" s="145"/>
      <c r="D1188" s="146" t="s">
        <v>185</v>
      </c>
      <c r="E1188" s="147" t="s">
        <v>1</v>
      </c>
      <c r="F1188" s="148" t="s">
        <v>1360</v>
      </c>
      <c r="H1188" s="149">
        <v>-24.434999999999999</v>
      </c>
      <c r="I1188" s="150"/>
      <c r="L1188" s="145"/>
      <c r="M1188" s="151"/>
      <c r="T1188" s="152"/>
      <c r="AT1188" s="147" t="s">
        <v>185</v>
      </c>
      <c r="AU1188" s="147" t="s">
        <v>88</v>
      </c>
      <c r="AV1188" s="12" t="s">
        <v>88</v>
      </c>
      <c r="AW1188" s="12" t="s">
        <v>33</v>
      </c>
      <c r="AX1188" s="12" t="s">
        <v>78</v>
      </c>
      <c r="AY1188" s="147" t="s">
        <v>176</v>
      </c>
    </row>
    <row r="1189" spans="2:65" s="12" customFormat="1" ht="11.25">
      <c r="B1189" s="145"/>
      <c r="D1189" s="146" t="s">
        <v>185</v>
      </c>
      <c r="E1189" s="147" t="s">
        <v>1</v>
      </c>
      <c r="F1189" s="148" t="s">
        <v>1361</v>
      </c>
      <c r="H1189" s="149">
        <v>-56.7</v>
      </c>
      <c r="I1189" s="150"/>
      <c r="L1189" s="145"/>
      <c r="M1189" s="151"/>
      <c r="T1189" s="152"/>
      <c r="AT1189" s="147" t="s">
        <v>185</v>
      </c>
      <c r="AU1189" s="147" t="s">
        <v>88</v>
      </c>
      <c r="AV1189" s="12" t="s">
        <v>88</v>
      </c>
      <c r="AW1189" s="12" t="s">
        <v>33</v>
      </c>
      <c r="AX1189" s="12" t="s">
        <v>78</v>
      </c>
      <c r="AY1189" s="147" t="s">
        <v>176</v>
      </c>
    </row>
    <row r="1190" spans="2:65" s="14" customFormat="1" ht="11.25">
      <c r="B1190" s="160"/>
      <c r="D1190" s="146" t="s">
        <v>185</v>
      </c>
      <c r="E1190" s="161" t="s">
        <v>1</v>
      </c>
      <c r="F1190" s="162" t="s">
        <v>1362</v>
      </c>
      <c r="H1190" s="161" t="s">
        <v>1</v>
      </c>
      <c r="I1190" s="163"/>
      <c r="L1190" s="160"/>
      <c r="M1190" s="164"/>
      <c r="T1190" s="165"/>
      <c r="AT1190" s="161" t="s">
        <v>185</v>
      </c>
      <c r="AU1190" s="161" t="s">
        <v>88</v>
      </c>
      <c r="AV1190" s="14" t="s">
        <v>86</v>
      </c>
      <c r="AW1190" s="14" t="s">
        <v>33</v>
      </c>
      <c r="AX1190" s="14" t="s">
        <v>78</v>
      </c>
      <c r="AY1190" s="161" t="s">
        <v>176</v>
      </c>
    </row>
    <row r="1191" spans="2:65" s="12" customFormat="1" ht="11.25">
      <c r="B1191" s="145"/>
      <c r="D1191" s="146" t="s">
        <v>185</v>
      </c>
      <c r="E1191" s="147" t="s">
        <v>1</v>
      </c>
      <c r="F1191" s="148" t="s">
        <v>1363</v>
      </c>
      <c r="H1191" s="149">
        <v>229.98699999999999</v>
      </c>
      <c r="I1191" s="150"/>
      <c r="L1191" s="145"/>
      <c r="M1191" s="151"/>
      <c r="T1191" s="152"/>
      <c r="AT1191" s="147" t="s">
        <v>185</v>
      </c>
      <c r="AU1191" s="147" t="s">
        <v>88</v>
      </c>
      <c r="AV1191" s="12" t="s">
        <v>88</v>
      </c>
      <c r="AW1191" s="12" t="s">
        <v>33</v>
      </c>
      <c r="AX1191" s="12" t="s">
        <v>78</v>
      </c>
      <c r="AY1191" s="147" t="s">
        <v>176</v>
      </c>
    </row>
    <row r="1192" spans="2:65" s="12" customFormat="1" ht="11.25">
      <c r="B1192" s="145"/>
      <c r="D1192" s="146" t="s">
        <v>185</v>
      </c>
      <c r="E1192" s="147" t="s">
        <v>1</v>
      </c>
      <c r="F1192" s="148" t="s">
        <v>1364</v>
      </c>
      <c r="H1192" s="149">
        <v>-7.04</v>
      </c>
      <c r="I1192" s="150"/>
      <c r="L1192" s="145"/>
      <c r="M1192" s="151"/>
      <c r="T1192" s="152"/>
      <c r="AT1192" s="147" t="s">
        <v>185</v>
      </c>
      <c r="AU1192" s="147" t="s">
        <v>88</v>
      </c>
      <c r="AV1192" s="12" t="s">
        <v>88</v>
      </c>
      <c r="AW1192" s="12" t="s">
        <v>33</v>
      </c>
      <c r="AX1192" s="12" t="s">
        <v>78</v>
      </c>
      <c r="AY1192" s="147" t="s">
        <v>176</v>
      </c>
    </row>
    <row r="1193" spans="2:65" s="12" customFormat="1" ht="11.25">
      <c r="B1193" s="145"/>
      <c r="D1193" s="146" t="s">
        <v>185</v>
      </c>
      <c r="E1193" s="147" t="s">
        <v>1</v>
      </c>
      <c r="F1193" s="148" t="s">
        <v>1365</v>
      </c>
      <c r="H1193" s="149">
        <v>-7.04</v>
      </c>
      <c r="I1193" s="150"/>
      <c r="L1193" s="145"/>
      <c r="M1193" s="151"/>
      <c r="T1193" s="152"/>
      <c r="AT1193" s="147" t="s">
        <v>185</v>
      </c>
      <c r="AU1193" s="147" t="s">
        <v>88</v>
      </c>
      <c r="AV1193" s="12" t="s">
        <v>88</v>
      </c>
      <c r="AW1193" s="12" t="s">
        <v>33</v>
      </c>
      <c r="AX1193" s="12" t="s">
        <v>78</v>
      </c>
      <c r="AY1193" s="147" t="s">
        <v>176</v>
      </c>
    </row>
    <row r="1194" spans="2:65" s="12" customFormat="1" ht="11.25">
      <c r="B1194" s="145"/>
      <c r="D1194" s="146" t="s">
        <v>185</v>
      </c>
      <c r="E1194" s="147" t="s">
        <v>1</v>
      </c>
      <c r="F1194" s="148" t="s">
        <v>1366</v>
      </c>
      <c r="H1194" s="149">
        <v>-13.28</v>
      </c>
      <c r="I1194" s="150"/>
      <c r="L1194" s="145"/>
      <c r="M1194" s="151"/>
      <c r="T1194" s="152"/>
      <c r="AT1194" s="147" t="s">
        <v>185</v>
      </c>
      <c r="AU1194" s="147" t="s">
        <v>88</v>
      </c>
      <c r="AV1194" s="12" t="s">
        <v>88</v>
      </c>
      <c r="AW1194" s="12" t="s">
        <v>33</v>
      </c>
      <c r="AX1194" s="12" t="s">
        <v>78</v>
      </c>
      <c r="AY1194" s="147" t="s">
        <v>176</v>
      </c>
    </row>
    <row r="1195" spans="2:65" s="13" customFormat="1" ht="11.25">
      <c r="B1195" s="153"/>
      <c r="D1195" s="146" t="s">
        <v>185</v>
      </c>
      <c r="E1195" s="154" t="s">
        <v>1</v>
      </c>
      <c r="F1195" s="155" t="s">
        <v>187</v>
      </c>
      <c r="H1195" s="156">
        <v>2793.141000000001</v>
      </c>
      <c r="I1195" s="157"/>
      <c r="L1195" s="153"/>
      <c r="M1195" s="158"/>
      <c r="T1195" s="159"/>
      <c r="AT1195" s="154" t="s">
        <v>185</v>
      </c>
      <c r="AU1195" s="154" t="s">
        <v>88</v>
      </c>
      <c r="AV1195" s="13" t="s">
        <v>183</v>
      </c>
      <c r="AW1195" s="13" t="s">
        <v>33</v>
      </c>
      <c r="AX1195" s="13" t="s">
        <v>86</v>
      </c>
      <c r="AY1195" s="154" t="s">
        <v>176</v>
      </c>
    </row>
    <row r="1196" spans="2:65" s="1" customFormat="1" ht="24.2" customHeight="1">
      <c r="B1196" s="32"/>
      <c r="C1196" s="176" t="s">
        <v>1367</v>
      </c>
      <c r="D1196" s="176" t="s">
        <v>304</v>
      </c>
      <c r="E1196" s="177" t="s">
        <v>1368</v>
      </c>
      <c r="F1196" s="178" t="s">
        <v>1369</v>
      </c>
      <c r="G1196" s="179" t="s">
        <v>181</v>
      </c>
      <c r="H1196" s="180">
        <v>3072.4551000000001</v>
      </c>
      <c r="I1196" s="181"/>
      <c r="J1196" s="182">
        <f>ROUND(I1196*H1196,2)</f>
        <v>0</v>
      </c>
      <c r="K1196" s="178" t="s">
        <v>207</v>
      </c>
      <c r="L1196" s="183"/>
      <c r="M1196" s="184" t="s">
        <v>1</v>
      </c>
      <c r="N1196" s="185" t="s">
        <v>43</v>
      </c>
      <c r="P1196" s="141">
        <f>O1196*H1196</f>
        <v>0</v>
      </c>
      <c r="Q1196" s="141">
        <v>3.4000000000000002E-2</v>
      </c>
      <c r="R1196" s="141">
        <f>Q1196*H1196</f>
        <v>104.46347340000001</v>
      </c>
      <c r="S1196" s="141">
        <v>0</v>
      </c>
      <c r="T1196" s="142">
        <f>S1196*H1196</f>
        <v>0</v>
      </c>
      <c r="AR1196" s="143" t="s">
        <v>269</v>
      </c>
      <c r="AT1196" s="143" t="s">
        <v>304</v>
      </c>
      <c r="AU1196" s="143" t="s">
        <v>88</v>
      </c>
      <c r="AY1196" s="17" t="s">
        <v>176</v>
      </c>
      <c r="BE1196" s="144">
        <f>IF(N1196="základní",J1196,0)</f>
        <v>0</v>
      </c>
      <c r="BF1196" s="144">
        <f>IF(N1196="snížená",J1196,0)</f>
        <v>0</v>
      </c>
      <c r="BG1196" s="144">
        <f>IF(N1196="zákl. přenesená",J1196,0)</f>
        <v>0</v>
      </c>
      <c r="BH1196" s="144">
        <f>IF(N1196="sníž. přenesená",J1196,0)</f>
        <v>0</v>
      </c>
      <c r="BI1196" s="144">
        <f>IF(N1196="nulová",J1196,0)</f>
        <v>0</v>
      </c>
      <c r="BJ1196" s="17" t="s">
        <v>86</v>
      </c>
      <c r="BK1196" s="144">
        <f>ROUND(I1196*H1196,2)</f>
        <v>0</v>
      </c>
      <c r="BL1196" s="17" t="s">
        <v>183</v>
      </c>
      <c r="BM1196" s="143" t="s">
        <v>1370</v>
      </c>
    </row>
    <row r="1197" spans="2:65" s="12" customFormat="1" ht="11.25">
      <c r="B1197" s="145"/>
      <c r="D1197" s="146" t="s">
        <v>185</v>
      </c>
      <c r="F1197" s="148" t="s">
        <v>1371</v>
      </c>
      <c r="H1197" s="149">
        <v>3072.4551000000001</v>
      </c>
      <c r="I1197" s="150"/>
      <c r="L1197" s="145"/>
      <c r="M1197" s="151"/>
      <c r="T1197" s="152"/>
      <c r="AT1197" s="147" t="s">
        <v>185</v>
      </c>
      <c r="AU1197" s="147" t="s">
        <v>88</v>
      </c>
      <c r="AV1197" s="12" t="s">
        <v>88</v>
      </c>
      <c r="AW1197" s="12" t="s">
        <v>4</v>
      </c>
      <c r="AX1197" s="12" t="s">
        <v>86</v>
      </c>
      <c r="AY1197" s="147" t="s">
        <v>176</v>
      </c>
    </row>
    <row r="1198" spans="2:65" s="1" customFormat="1" ht="44.25" customHeight="1">
      <c r="B1198" s="32"/>
      <c r="C1198" s="132" t="s">
        <v>1372</v>
      </c>
      <c r="D1198" s="132" t="s">
        <v>178</v>
      </c>
      <c r="E1198" s="133" t="s">
        <v>1373</v>
      </c>
      <c r="F1198" s="134" t="s">
        <v>1374</v>
      </c>
      <c r="G1198" s="135" t="s">
        <v>298</v>
      </c>
      <c r="H1198" s="136">
        <v>1266.9549999999999</v>
      </c>
      <c r="I1198" s="137"/>
      <c r="J1198" s="138">
        <f>ROUND(I1198*H1198,2)</f>
        <v>0</v>
      </c>
      <c r="K1198" s="134" t="s">
        <v>1</v>
      </c>
      <c r="L1198" s="32"/>
      <c r="M1198" s="139" t="s">
        <v>1</v>
      </c>
      <c r="N1198" s="140" t="s">
        <v>43</v>
      </c>
      <c r="P1198" s="141">
        <f>O1198*H1198</f>
        <v>0</v>
      </c>
      <c r="Q1198" s="141">
        <v>3.3899999999999998E-3</v>
      </c>
      <c r="R1198" s="141">
        <f>Q1198*H1198</f>
        <v>4.2949774499999993</v>
      </c>
      <c r="S1198" s="141">
        <v>0</v>
      </c>
      <c r="T1198" s="142">
        <f>S1198*H1198</f>
        <v>0</v>
      </c>
      <c r="AR1198" s="143" t="s">
        <v>183</v>
      </c>
      <c r="AT1198" s="143" t="s">
        <v>178</v>
      </c>
      <c r="AU1198" s="143" t="s">
        <v>88</v>
      </c>
      <c r="AY1198" s="17" t="s">
        <v>176</v>
      </c>
      <c r="BE1198" s="144">
        <f>IF(N1198="základní",J1198,0)</f>
        <v>0</v>
      </c>
      <c r="BF1198" s="144">
        <f>IF(N1198="snížená",J1198,0)</f>
        <v>0</v>
      </c>
      <c r="BG1198" s="144">
        <f>IF(N1198="zákl. přenesená",J1198,0)</f>
        <v>0</v>
      </c>
      <c r="BH1198" s="144">
        <f>IF(N1198="sníž. přenesená",J1198,0)</f>
        <v>0</v>
      </c>
      <c r="BI1198" s="144">
        <f>IF(N1198="nulová",J1198,0)</f>
        <v>0</v>
      </c>
      <c r="BJ1198" s="17" t="s">
        <v>86</v>
      </c>
      <c r="BK1198" s="144">
        <f>ROUND(I1198*H1198,2)</f>
        <v>0</v>
      </c>
      <c r="BL1198" s="17" t="s">
        <v>183</v>
      </c>
      <c r="BM1198" s="143" t="s">
        <v>1375</v>
      </c>
    </row>
    <row r="1199" spans="2:65" s="14" customFormat="1" ht="11.25">
      <c r="B1199" s="160"/>
      <c r="D1199" s="146" t="s">
        <v>185</v>
      </c>
      <c r="E1199" s="161" t="s">
        <v>1</v>
      </c>
      <c r="F1199" s="162" t="s">
        <v>734</v>
      </c>
      <c r="H1199" s="161" t="s">
        <v>1</v>
      </c>
      <c r="I1199" s="163"/>
      <c r="L1199" s="160"/>
      <c r="M1199" s="164"/>
      <c r="T1199" s="165"/>
      <c r="AT1199" s="161" t="s">
        <v>185</v>
      </c>
      <c r="AU1199" s="161" t="s">
        <v>88</v>
      </c>
      <c r="AV1199" s="14" t="s">
        <v>86</v>
      </c>
      <c r="AW1199" s="14" t="s">
        <v>33</v>
      </c>
      <c r="AX1199" s="14" t="s">
        <v>78</v>
      </c>
      <c r="AY1199" s="161" t="s">
        <v>176</v>
      </c>
    </row>
    <row r="1200" spans="2:65" s="12" customFormat="1" ht="11.25">
      <c r="B1200" s="145"/>
      <c r="D1200" s="146" t="s">
        <v>185</v>
      </c>
      <c r="E1200" s="147" t="s">
        <v>1</v>
      </c>
      <c r="F1200" s="148" t="s">
        <v>1376</v>
      </c>
      <c r="H1200" s="149">
        <v>9.6</v>
      </c>
      <c r="I1200" s="150"/>
      <c r="L1200" s="145"/>
      <c r="M1200" s="151"/>
      <c r="T1200" s="152"/>
      <c r="AT1200" s="147" t="s">
        <v>185</v>
      </c>
      <c r="AU1200" s="147" t="s">
        <v>88</v>
      </c>
      <c r="AV1200" s="12" t="s">
        <v>88</v>
      </c>
      <c r="AW1200" s="12" t="s">
        <v>33</v>
      </c>
      <c r="AX1200" s="12" t="s">
        <v>78</v>
      </c>
      <c r="AY1200" s="147" t="s">
        <v>176</v>
      </c>
    </row>
    <row r="1201" spans="2:51" s="12" customFormat="1" ht="11.25">
      <c r="B1201" s="145"/>
      <c r="D1201" s="146" t="s">
        <v>185</v>
      </c>
      <c r="E1201" s="147" t="s">
        <v>1</v>
      </c>
      <c r="F1201" s="148" t="s">
        <v>1377</v>
      </c>
      <c r="H1201" s="149">
        <v>27.6</v>
      </c>
      <c r="I1201" s="150"/>
      <c r="L1201" s="145"/>
      <c r="M1201" s="151"/>
      <c r="T1201" s="152"/>
      <c r="AT1201" s="147" t="s">
        <v>185</v>
      </c>
      <c r="AU1201" s="147" t="s">
        <v>88</v>
      </c>
      <c r="AV1201" s="12" t="s">
        <v>88</v>
      </c>
      <c r="AW1201" s="12" t="s">
        <v>33</v>
      </c>
      <c r="AX1201" s="12" t="s">
        <v>78</v>
      </c>
      <c r="AY1201" s="147" t="s">
        <v>176</v>
      </c>
    </row>
    <row r="1202" spans="2:51" s="12" customFormat="1" ht="11.25">
      <c r="B1202" s="145"/>
      <c r="D1202" s="146" t="s">
        <v>185</v>
      </c>
      <c r="E1202" s="147" t="s">
        <v>1</v>
      </c>
      <c r="F1202" s="148" t="s">
        <v>1378</v>
      </c>
      <c r="H1202" s="149">
        <v>10.199999999999999</v>
      </c>
      <c r="I1202" s="150"/>
      <c r="L1202" s="145"/>
      <c r="M1202" s="151"/>
      <c r="T1202" s="152"/>
      <c r="AT1202" s="147" t="s">
        <v>185</v>
      </c>
      <c r="AU1202" s="147" t="s">
        <v>88</v>
      </c>
      <c r="AV1202" s="12" t="s">
        <v>88</v>
      </c>
      <c r="AW1202" s="12" t="s">
        <v>33</v>
      </c>
      <c r="AX1202" s="12" t="s">
        <v>78</v>
      </c>
      <c r="AY1202" s="147" t="s">
        <v>176</v>
      </c>
    </row>
    <row r="1203" spans="2:51" s="12" customFormat="1" ht="11.25">
      <c r="B1203" s="145"/>
      <c r="D1203" s="146" t="s">
        <v>185</v>
      </c>
      <c r="E1203" s="147" t="s">
        <v>1</v>
      </c>
      <c r="F1203" s="148" t="s">
        <v>1379</v>
      </c>
      <c r="H1203" s="149">
        <v>13.7</v>
      </c>
      <c r="I1203" s="150"/>
      <c r="L1203" s="145"/>
      <c r="M1203" s="151"/>
      <c r="T1203" s="152"/>
      <c r="AT1203" s="147" t="s">
        <v>185</v>
      </c>
      <c r="AU1203" s="147" t="s">
        <v>88</v>
      </c>
      <c r="AV1203" s="12" t="s">
        <v>88</v>
      </c>
      <c r="AW1203" s="12" t="s">
        <v>33</v>
      </c>
      <c r="AX1203" s="12" t="s">
        <v>78</v>
      </c>
      <c r="AY1203" s="147" t="s">
        <v>176</v>
      </c>
    </row>
    <row r="1204" spans="2:51" s="12" customFormat="1" ht="11.25">
      <c r="B1204" s="145"/>
      <c r="D1204" s="146" t="s">
        <v>185</v>
      </c>
      <c r="E1204" s="147" t="s">
        <v>1</v>
      </c>
      <c r="F1204" s="148" t="s">
        <v>1380</v>
      </c>
      <c r="H1204" s="149">
        <v>16.600000000000001</v>
      </c>
      <c r="I1204" s="150"/>
      <c r="L1204" s="145"/>
      <c r="M1204" s="151"/>
      <c r="T1204" s="152"/>
      <c r="AT1204" s="147" t="s">
        <v>185</v>
      </c>
      <c r="AU1204" s="147" t="s">
        <v>88</v>
      </c>
      <c r="AV1204" s="12" t="s">
        <v>88</v>
      </c>
      <c r="AW1204" s="12" t="s">
        <v>33</v>
      </c>
      <c r="AX1204" s="12" t="s">
        <v>78</v>
      </c>
      <c r="AY1204" s="147" t="s">
        <v>176</v>
      </c>
    </row>
    <row r="1205" spans="2:51" s="12" customFormat="1" ht="11.25">
      <c r="B1205" s="145"/>
      <c r="D1205" s="146" t="s">
        <v>185</v>
      </c>
      <c r="E1205" s="147" t="s">
        <v>1</v>
      </c>
      <c r="F1205" s="148" t="s">
        <v>1381</v>
      </c>
      <c r="H1205" s="149">
        <v>49.2</v>
      </c>
      <c r="I1205" s="150"/>
      <c r="L1205" s="145"/>
      <c r="M1205" s="151"/>
      <c r="T1205" s="152"/>
      <c r="AT1205" s="147" t="s">
        <v>185</v>
      </c>
      <c r="AU1205" s="147" t="s">
        <v>88</v>
      </c>
      <c r="AV1205" s="12" t="s">
        <v>88</v>
      </c>
      <c r="AW1205" s="12" t="s">
        <v>33</v>
      </c>
      <c r="AX1205" s="12" t="s">
        <v>78</v>
      </c>
      <c r="AY1205" s="147" t="s">
        <v>176</v>
      </c>
    </row>
    <row r="1206" spans="2:51" s="12" customFormat="1" ht="11.25">
      <c r="B1206" s="145"/>
      <c r="D1206" s="146" t="s">
        <v>185</v>
      </c>
      <c r="E1206" s="147" t="s">
        <v>1</v>
      </c>
      <c r="F1206" s="148" t="s">
        <v>1382</v>
      </c>
      <c r="H1206" s="149">
        <v>20.5</v>
      </c>
      <c r="I1206" s="150"/>
      <c r="L1206" s="145"/>
      <c r="M1206" s="151"/>
      <c r="T1206" s="152"/>
      <c r="AT1206" s="147" t="s">
        <v>185</v>
      </c>
      <c r="AU1206" s="147" t="s">
        <v>88</v>
      </c>
      <c r="AV1206" s="12" t="s">
        <v>88</v>
      </c>
      <c r="AW1206" s="12" t="s">
        <v>33</v>
      </c>
      <c r="AX1206" s="12" t="s">
        <v>78</v>
      </c>
      <c r="AY1206" s="147" t="s">
        <v>176</v>
      </c>
    </row>
    <row r="1207" spans="2:51" s="12" customFormat="1" ht="11.25">
      <c r="B1207" s="145"/>
      <c r="D1207" s="146" t="s">
        <v>185</v>
      </c>
      <c r="E1207" s="147" t="s">
        <v>1</v>
      </c>
      <c r="F1207" s="148" t="s">
        <v>1383</v>
      </c>
      <c r="H1207" s="149">
        <v>22.5</v>
      </c>
      <c r="I1207" s="150"/>
      <c r="L1207" s="145"/>
      <c r="M1207" s="151"/>
      <c r="T1207" s="152"/>
      <c r="AT1207" s="147" t="s">
        <v>185</v>
      </c>
      <c r="AU1207" s="147" t="s">
        <v>88</v>
      </c>
      <c r="AV1207" s="12" t="s">
        <v>88</v>
      </c>
      <c r="AW1207" s="12" t="s">
        <v>33</v>
      </c>
      <c r="AX1207" s="12" t="s">
        <v>78</v>
      </c>
      <c r="AY1207" s="147" t="s">
        <v>176</v>
      </c>
    </row>
    <row r="1208" spans="2:51" s="12" customFormat="1" ht="11.25">
      <c r="B1208" s="145"/>
      <c r="D1208" s="146" t="s">
        <v>185</v>
      </c>
      <c r="E1208" s="147" t="s">
        <v>1</v>
      </c>
      <c r="F1208" s="148" t="s">
        <v>1384</v>
      </c>
      <c r="H1208" s="149">
        <v>24.3</v>
      </c>
      <c r="I1208" s="150"/>
      <c r="L1208" s="145"/>
      <c r="M1208" s="151"/>
      <c r="T1208" s="152"/>
      <c r="AT1208" s="147" t="s">
        <v>185</v>
      </c>
      <c r="AU1208" s="147" t="s">
        <v>88</v>
      </c>
      <c r="AV1208" s="12" t="s">
        <v>88</v>
      </c>
      <c r="AW1208" s="12" t="s">
        <v>33</v>
      </c>
      <c r="AX1208" s="12" t="s">
        <v>78</v>
      </c>
      <c r="AY1208" s="147" t="s">
        <v>176</v>
      </c>
    </row>
    <row r="1209" spans="2:51" s="12" customFormat="1" ht="11.25">
      <c r="B1209" s="145"/>
      <c r="D1209" s="146" t="s">
        <v>185</v>
      </c>
      <c r="E1209" s="147" t="s">
        <v>1</v>
      </c>
      <c r="F1209" s="148" t="s">
        <v>1385</v>
      </c>
      <c r="H1209" s="149">
        <v>25.5</v>
      </c>
      <c r="I1209" s="150"/>
      <c r="L1209" s="145"/>
      <c r="M1209" s="151"/>
      <c r="T1209" s="152"/>
      <c r="AT1209" s="147" t="s">
        <v>185</v>
      </c>
      <c r="AU1209" s="147" t="s">
        <v>88</v>
      </c>
      <c r="AV1209" s="12" t="s">
        <v>88</v>
      </c>
      <c r="AW1209" s="12" t="s">
        <v>33</v>
      </c>
      <c r="AX1209" s="12" t="s">
        <v>78</v>
      </c>
      <c r="AY1209" s="147" t="s">
        <v>176</v>
      </c>
    </row>
    <row r="1210" spans="2:51" s="12" customFormat="1" ht="11.25">
      <c r="B1210" s="145"/>
      <c r="D1210" s="146" t="s">
        <v>185</v>
      </c>
      <c r="E1210" s="147" t="s">
        <v>1</v>
      </c>
      <c r="F1210" s="148" t="s">
        <v>1386</v>
      </c>
      <c r="H1210" s="149">
        <v>8.1999999999999993</v>
      </c>
      <c r="I1210" s="150"/>
      <c r="L1210" s="145"/>
      <c r="M1210" s="151"/>
      <c r="T1210" s="152"/>
      <c r="AT1210" s="147" t="s">
        <v>185</v>
      </c>
      <c r="AU1210" s="147" t="s">
        <v>88</v>
      </c>
      <c r="AV1210" s="12" t="s">
        <v>88</v>
      </c>
      <c r="AW1210" s="12" t="s">
        <v>33</v>
      </c>
      <c r="AX1210" s="12" t="s">
        <v>78</v>
      </c>
      <c r="AY1210" s="147" t="s">
        <v>176</v>
      </c>
    </row>
    <row r="1211" spans="2:51" s="12" customFormat="1" ht="11.25">
      <c r="B1211" s="145"/>
      <c r="D1211" s="146" t="s">
        <v>185</v>
      </c>
      <c r="E1211" s="147" t="s">
        <v>1</v>
      </c>
      <c r="F1211" s="148" t="s">
        <v>1387</v>
      </c>
      <c r="H1211" s="149">
        <v>32.58</v>
      </c>
      <c r="I1211" s="150"/>
      <c r="L1211" s="145"/>
      <c r="M1211" s="151"/>
      <c r="T1211" s="152"/>
      <c r="AT1211" s="147" t="s">
        <v>185</v>
      </c>
      <c r="AU1211" s="147" t="s">
        <v>88</v>
      </c>
      <c r="AV1211" s="12" t="s">
        <v>88</v>
      </c>
      <c r="AW1211" s="12" t="s">
        <v>33</v>
      </c>
      <c r="AX1211" s="12" t="s">
        <v>78</v>
      </c>
      <c r="AY1211" s="147" t="s">
        <v>176</v>
      </c>
    </row>
    <row r="1212" spans="2:51" s="12" customFormat="1" ht="11.25">
      <c r="B1212" s="145"/>
      <c r="D1212" s="146" t="s">
        <v>185</v>
      </c>
      <c r="E1212" s="147" t="s">
        <v>1</v>
      </c>
      <c r="F1212" s="148" t="s">
        <v>1388</v>
      </c>
      <c r="H1212" s="149">
        <v>9.8000000000000007</v>
      </c>
      <c r="I1212" s="150"/>
      <c r="L1212" s="145"/>
      <c r="M1212" s="151"/>
      <c r="T1212" s="152"/>
      <c r="AT1212" s="147" t="s">
        <v>185</v>
      </c>
      <c r="AU1212" s="147" t="s">
        <v>88</v>
      </c>
      <c r="AV1212" s="12" t="s">
        <v>88</v>
      </c>
      <c r="AW1212" s="12" t="s">
        <v>33</v>
      </c>
      <c r="AX1212" s="12" t="s">
        <v>78</v>
      </c>
      <c r="AY1212" s="147" t="s">
        <v>176</v>
      </c>
    </row>
    <row r="1213" spans="2:51" s="12" customFormat="1" ht="11.25">
      <c r="B1213" s="145"/>
      <c r="D1213" s="146" t="s">
        <v>185</v>
      </c>
      <c r="E1213" s="147" t="s">
        <v>1</v>
      </c>
      <c r="F1213" s="148" t="s">
        <v>1389</v>
      </c>
      <c r="H1213" s="149">
        <v>12.9</v>
      </c>
      <c r="I1213" s="150"/>
      <c r="L1213" s="145"/>
      <c r="M1213" s="151"/>
      <c r="T1213" s="152"/>
      <c r="AT1213" s="147" t="s">
        <v>185</v>
      </c>
      <c r="AU1213" s="147" t="s">
        <v>88</v>
      </c>
      <c r="AV1213" s="12" t="s">
        <v>88</v>
      </c>
      <c r="AW1213" s="12" t="s">
        <v>33</v>
      </c>
      <c r="AX1213" s="12" t="s">
        <v>78</v>
      </c>
      <c r="AY1213" s="147" t="s">
        <v>176</v>
      </c>
    </row>
    <row r="1214" spans="2:51" s="12" customFormat="1" ht="11.25">
      <c r="B1214" s="145"/>
      <c r="D1214" s="146" t="s">
        <v>185</v>
      </c>
      <c r="E1214" s="147" t="s">
        <v>1</v>
      </c>
      <c r="F1214" s="148" t="s">
        <v>1390</v>
      </c>
      <c r="H1214" s="149">
        <v>13.125</v>
      </c>
      <c r="I1214" s="150"/>
      <c r="L1214" s="145"/>
      <c r="M1214" s="151"/>
      <c r="T1214" s="152"/>
      <c r="AT1214" s="147" t="s">
        <v>185</v>
      </c>
      <c r="AU1214" s="147" t="s">
        <v>88</v>
      </c>
      <c r="AV1214" s="12" t="s">
        <v>88</v>
      </c>
      <c r="AW1214" s="12" t="s">
        <v>33</v>
      </c>
      <c r="AX1214" s="12" t="s">
        <v>78</v>
      </c>
      <c r="AY1214" s="147" t="s">
        <v>176</v>
      </c>
    </row>
    <row r="1215" spans="2:51" s="14" customFormat="1" ht="11.25">
      <c r="B1215" s="160"/>
      <c r="D1215" s="146" t="s">
        <v>185</v>
      </c>
      <c r="E1215" s="161" t="s">
        <v>1</v>
      </c>
      <c r="F1215" s="162" t="s">
        <v>1104</v>
      </c>
      <c r="H1215" s="161" t="s">
        <v>1</v>
      </c>
      <c r="I1215" s="163"/>
      <c r="L1215" s="160"/>
      <c r="M1215" s="164"/>
      <c r="T1215" s="165"/>
      <c r="AT1215" s="161" t="s">
        <v>185</v>
      </c>
      <c r="AU1215" s="161" t="s">
        <v>88</v>
      </c>
      <c r="AV1215" s="14" t="s">
        <v>86</v>
      </c>
      <c r="AW1215" s="14" t="s">
        <v>33</v>
      </c>
      <c r="AX1215" s="14" t="s">
        <v>78</v>
      </c>
      <c r="AY1215" s="161" t="s">
        <v>176</v>
      </c>
    </row>
    <row r="1216" spans="2:51" s="12" customFormat="1" ht="11.25">
      <c r="B1216" s="145"/>
      <c r="D1216" s="146" t="s">
        <v>185</v>
      </c>
      <c r="E1216" s="147" t="s">
        <v>1</v>
      </c>
      <c r="F1216" s="148" t="s">
        <v>1391</v>
      </c>
      <c r="H1216" s="149">
        <v>50.4</v>
      </c>
      <c r="I1216" s="150"/>
      <c r="L1216" s="145"/>
      <c r="M1216" s="151"/>
      <c r="T1216" s="152"/>
      <c r="AT1216" s="147" t="s">
        <v>185</v>
      </c>
      <c r="AU1216" s="147" t="s">
        <v>88</v>
      </c>
      <c r="AV1216" s="12" t="s">
        <v>88</v>
      </c>
      <c r="AW1216" s="12" t="s">
        <v>33</v>
      </c>
      <c r="AX1216" s="12" t="s">
        <v>78</v>
      </c>
      <c r="AY1216" s="147" t="s">
        <v>176</v>
      </c>
    </row>
    <row r="1217" spans="2:51" s="12" customFormat="1" ht="11.25">
      <c r="B1217" s="145"/>
      <c r="D1217" s="146" t="s">
        <v>185</v>
      </c>
      <c r="E1217" s="147" t="s">
        <v>1</v>
      </c>
      <c r="F1217" s="148" t="s">
        <v>1392</v>
      </c>
      <c r="H1217" s="149">
        <v>24.95</v>
      </c>
      <c r="I1217" s="150"/>
      <c r="L1217" s="145"/>
      <c r="M1217" s="151"/>
      <c r="T1217" s="152"/>
      <c r="AT1217" s="147" t="s">
        <v>185</v>
      </c>
      <c r="AU1217" s="147" t="s">
        <v>88</v>
      </c>
      <c r="AV1217" s="12" t="s">
        <v>88</v>
      </c>
      <c r="AW1217" s="12" t="s">
        <v>33</v>
      </c>
      <c r="AX1217" s="12" t="s">
        <v>78</v>
      </c>
      <c r="AY1217" s="147" t="s">
        <v>176</v>
      </c>
    </row>
    <row r="1218" spans="2:51" s="12" customFormat="1" ht="11.25">
      <c r="B1218" s="145"/>
      <c r="D1218" s="146" t="s">
        <v>185</v>
      </c>
      <c r="E1218" s="147" t="s">
        <v>1</v>
      </c>
      <c r="F1218" s="148" t="s">
        <v>1393</v>
      </c>
      <c r="H1218" s="149">
        <v>22.65</v>
      </c>
      <c r="I1218" s="150"/>
      <c r="L1218" s="145"/>
      <c r="M1218" s="151"/>
      <c r="T1218" s="152"/>
      <c r="AT1218" s="147" t="s">
        <v>185</v>
      </c>
      <c r="AU1218" s="147" t="s">
        <v>88</v>
      </c>
      <c r="AV1218" s="12" t="s">
        <v>88</v>
      </c>
      <c r="AW1218" s="12" t="s">
        <v>33</v>
      </c>
      <c r="AX1218" s="12" t="s">
        <v>78</v>
      </c>
      <c r="AY1218" s="147" t="s">
        <v>176</v>
      </c>
    </row>
    <row r="1219" spans="2:51" s="12" customFormat="1" ht="11.25">
      <c r="B1219" s="145"/>
      <c r="D1219" s="146" t="s">
        <v>185</v>
      </c>
      <c r="E1219" s="147" t="s">
        <v>1</v>
      </c>
      <c r="F1219" s="148" t="s">
        <v>1394</v>
      </c>
      <c r="H1219" s="149">
        <v>55.5</v>
      </c>
      <c r="I1219" s="150"/>
      <c r="L1219" s="145"/>
      <c r="M1219" s="151"/>
      <c r="T1219" s="152"/>
      <c r="AT1219" s="147" t="s">
        <v>185</v>
      </c>
      <c r="AU1219" s="147" t="s">
        <v>88</v>
      </c>
      <c r="AV1219" s="12" t="s">
        <v>88</v>
      </c>
      <c r="AW1219" s="12" t="s">
        <v>33</v>
      </c>
      <c r="AX1219" s="12" t="s">
        <v>78</v>
      </c>
      <c r="AY1219" s="147" t="s">
        <v>176</v>
      </c>
    </row>
    <row r="1220" spans="2:51" s="12" customFormat="1" ht="11.25">
      <c r="B1220" s="145"/>
      <c r="D1220" s="146" t="s">
        <v>185</v>
      </c>
      <c r="E1220" s="147" t="s">
        <v>1</v>
      </c>
      <c r="F1220" s="148" t="s">
        <v>1395</v>
      </c>
      <c r="H1220" s="149">
        <v>17.579999999999998</v>
      </c>
      <c r="I1220" s="150"/>
      <c r="L1220" s="145"/>
      <c r="M1220" s="151"/>
      <c r="T1220" s="152"/>
      <c r="AT1220" s="147" t="s">
        <v>185</v>
      </c>
      <c r="AU1220" s="147" t="s">
        <v>88</v>
      </c>
      <c r="AV1220" s="12" t="s">
        <v>88</v>
      </c>
      <c r="AW1220" s="12" t="s">
        <v>33</v>
      </c>
      <c r="AX1220" s="12" t="s">
        <v>78</v>
      </c>
      <c r="AY1220" s="147" t="s">
        <v>176</v>
      </c>
    </row>
    <row r="1221" spans="2:51" s="12" customFormat="1" ht="11.25">
      <c r="B1221" s="145"/>
      <c r="D1221" s="146" t="s">
        <v>185</v>
      </c>
      <c r="E1221" s="147" t="s">
        <v>1</v>
      </c>
      <c r="F1221" s="148" t="s">
        <v>1396</v>
      </c>
      <c r="H1221" s="149">
        <v>8.6</v>
      </c>
      <c r="I1221" s="150"/>
      <c r="L1221" s="145"/>
      <c r="M1221" s="151"/>
      <c r="T1221" s="152"/>
      <c r="AT1221" s="147" t="s">
        <v>185</v>
      </c>
      <c r="AU1221" s="147" t="s">
        <v>88</v>
      </c>
      <c r="AV1221" s="12" t="s">
        <v>88</v>
      </c>
      <c r="AW1221" s="12" t="s">
        <v>33</v>
      </c>
      <c r="AX1221" s="12" t="s">
        <v>78</v>
      </c>
      <c r="AY1221" s="147" t="s">
        <v>176</v>
      </c>
    </row>
    <row r="1222" spans="2:51" s="12" customFormat="1" ht="11.25">
      <c r="B1222" s="145"/>
      <c r="D1222" s="146" t="s">
        <v>185</v>
      </c>
      <c r="E1222" s="147" t="s">
        <v>1</v>
      </c>
      <c r="F1222" s="148" t="s">
        <v>1397</v>
      </c>
      <c r="H1222" s="149">
        <v>21.7</v>
      </c>
      <c r="I1222" s="150"/>
      <c r="L1222" s="145"/>
      <c r="M1222" s="151"/>
      <c r="T1222" s="152"/>
      <c r="AT1222" s="147" t="s">
        <v>185</v>
      </c>
      <c r="AU1222" s="147" t="s">
        <v>88</v>
      </c>
      <c r="AV1222" s="12" t="s">
        <v>88</v>
      </c>
      <c r="AW1222" s="12" t="s">
        <v>33</v>
      </c>
      <c r="AX1222" s="12" t="s">
        <v>78</v>
      </c>
      <c r="AY1222" s="147" t="s">
        <v>176</v>
      </c>
    </row>
    <row r="1223" spans="2:51" s="12" customFormat="1" ht="11.25">
      <c r="B1223" s="145"/>
      <c r="D1223" s="146" t="s">
        <v>185</v>
      </c>
      <c r="E1223" s="147" t="s">
        <v>1</v>
      </c>
      <c r="F1223" s="148" t="s">
        <v>1383</v>
      </c>
      <c r="H1223" s="149">
        <v>22.5</v>
      </c>
      <c r="I1223" s="150"/>
      <c r="L1223" s="145"/>
      <c r="M1223" s="151"/>
      <c r="T1223" s="152"/>
      <c r="AT1223" s="147" t="s">
        <v>185</v>
      </c>
      <c r="AU1223" s="147" t="s">
        <v>88</v>
      </c>
      <c r="AV1223" s="12" t="s">
        <v>88</v>
      </c>
      <c r="AW1223" s="12" t="s">
        <v>33</v>
      </c>
      <c r="AX1223" s="12" t="s">
        <v>78</v>
      </c>
      <c r="AY1223" s="147" t="s">
        <v>176</v>
      </c>
    </row>
    <row r="1224" spans="2:51" s="12" customFormat="1" ht="11.25">
      <c r="B1224" s="145"/>
      <c r="D1224" s="146" t="s">
        <v>185</v>
      </c>
      <c r="E1224" s="147" t="s">
        <v>1</v>
      </c>
      <c r="F1224" s="148" t="s">
        <v>1398</v>
      </c>
      <c r="H1224" s="149">
        <v>51</v>
      </c>
      <c r="I1224" s="150"/>
      <c r="L1224" s="145"/>
      <c r="M1224" s="151"/>
      <c r="T1224" s="152"/>
      <c r="AT1224" s="147" t="s">
        <v>185</v>
      </c>
      <c r="AU1224" s="147" t="s">
        <v>88</v>
      </c>
      <c r="AV1224" s="12" t="s">
        <v>88</v>
      </c>
      <c r="AW1224" s="12" t="s">
        <v>33</v>
      </c>
      <c r="AX1224" s="12" t="s">
        <v>78</v>
      </c>
      <c r="AY1224" s="147" t="s">
        <v>176</v>
      </c>
    </row>
    <row r="1225" spans="2:51" s="14" customFormat="1" ht="11.25">
      <c r="B1225" s="160"/>
      <c r="D1225" s="146" t="s">
        <v>185</v>
      </c>
      <c r="E1225" s="161" t="s">
        <v>1</v>
      </c>
      <c r="F1225" s="162" t="s">
        <v>1106</v>
      </c>
      <c r="H1225" s="161" t="s">
        <v>1</v>
      </c>
      <c r="I1225" s="163"/>
      <c r="L1225" s="160"/>
      <c r="M1225" s="164"/>
      <c r="T1225" s="165"/>
      <c r="AT1225" s="161" t="s">
        <v>185</v>
      </c>
      <c r="AU1225" s="161" t="s">
        <v>88</v>
      </c>
      <c r="AV1225" s="14" t="s">
        <v>86</v>
      </c>
      <c r="AW1225" s="14" t="s">
        <v>33</v>
      </c>
      <c r="AX1225" s="14" t="s">
        <v>78</v>
      </c>
      <c r="AY1225" s="161" t="s">
        <v>176</v>
      </c>
    </row>
    <row r="1226" spans="2:51" s="12" customFormat="1" ht="11.25">
      <c r="B1226" s="145"/>
      <c r="D1226" s="146" t="s">
        <v>185</v>
      </c>
      <c r="E1226" s="147" t="s">
        <v>1</v>
      </c>
      <c r="F1226" s="148" t="s">
        <v>1391</v>
      </c>
      <c r="H1226" s="149">
        <v>50.4</v>
      </c>
      <c r="I1226" s="150"/>
      <c r="L1226" s="145"/>
      <c r="M1226" s="151"/>
      <c r="T1226" s="152"/>
      <c r="AT1226" s="147" t="s">
        <v>185</v>
      </c>
      <c r="AU1226" s="147" t="s">
        <v>88</v>
      </c>
      <c r="AV1226" s="12" t="s">
        <v>88</v>
      </c>
      <c r="AW1226" s="12" t="s">
        <v>33</v>
      </c>
      <c r="AX1226" s="12" t="s">
        <v>78</v>
      </c>
      <c r="AY1226" s="147" t="s">
        <v>176</v>
      </c>
    </row>
    <row r="1227" spans="2:51" s="12" customFormat="1" ht="11.25">
      <c r="B1227" s="145"/>
      <c r="D1227" s="146" t="s">
        <v>185</v>
      </c>
      <c r="E1227" s="147" t="s">
        <v>1</v>
      </c>
      <c r="F1227" s="148" t="s">
        <v>1392</v>
      </c>
      <c r="H1227" s="149">
        <v>24.95</v>
      </c>
      <c r="I1227" s="150"/>
      <c r="L1227" s="145"/>
      <c r="M1227" s="151"/>
      <c r="T1227" s="152"/>
      <c r="AT1227" s="147" t="s">
        <v>185</v>
      </c>
      <c r="AU1227" s="147" t="s">
        <v>88</v>
      </c>
      <c r="AV1227" s="12" t="s">
        <v>88</v>
      </c>
      <c r="AW1227" s="12" t="s">
        <v>33</v>
      </c>
      <c r="AX1227" s="12" t="s">
        <v>78</v>
      </c>
      <c r="AY1227" s="147" t="s">
        <v>176</v>
      </c>
    </row>
    <row r="1228" spans="2:51" s="12" customFormat="1" ht="11.25">
      <c r="B1228" s="145"/>
      <c r="D1228" s="146" t="s">
        <v>185</v>
      </c>
      <c r="E1228" s="147" t="s">
        <v>1</v>
      </c>
      <c r="F1228" s="148" t="s">
        <v>1393</v>
      </c>
      <c r="H1228" s="149">
        <v>22.65</v>
      </c>
      <c r="I1228" s="150"/>
      <c r="L1228" s="145"/>
      <c r="M1228" s="151"/>
      <c r="T1228" s="152"/>
      <c r="AT1228" s="147" t="s">
        <v>185</v>
      </c>
      <c r="AU1228" s="147" t="s">
        <v>88</v>
      </c>
      <c r="AV1228" s="12" t="s">
        <v>88</v>
      </c>
      <c r="AW1228" s="12" t="s">
        <v>33</v>
      </c>
      <c r="AX1228" s="12" t="s">
        <v>78</v>
      </c>
      <c r="AY1228" s="147" t="s">
        <v>176</v>
      </c>
    </row>
    <row r="1229" spans="2:51" s="12" customFormat="1" ht="11.25">
      <c r="B1229" s="145"/>
      <c r="D1229" s="146" t="s">
        <v>185</v>
      </c>
      <c r="E1229" s="147" t="s">
        <v>1</v>
      </c>
      <c r="F1229" s="148" t="s">
        <v>1394</v>
      </c>
      <c r="H1229" s="149">
        <v>55.5</v>
      </c>
      <c r="I1229" s="150"/>
      <c r="L1229" s="145"/>
      <c r="M1229" s="151"/>
      <c r="T1229" s="152"/>
      <c r="AT1229" s="147" t="s">
        <v>185</v>
      </c>
      <c r="AU1229" s="147" t="s">
        <v>88</v>
      </c>
      <c r="AV1229" s="12" t="s">
        <v>88</v>
      </c>
      <c r="AW1229" s="12" t="s">
        <v>33</v>
      </c>
      <c r="AX1229" s="12" t="s">
        <v>78</v>
      </c>
      <c r="AY1229" s="147" t="s">
        <v>176</v>
      </c>
    </row>
    <row r="1230" spans="2:51" s="12" customFormat="1" ht="11.25">
      <c r="B1230" s="145"/>
      <c r="D1230" s="146" t="s">
        <v>185</v>
      </c>
      <c r="E1230" s="147" t="s">
        <v>1</v>
      </c>
      <c r="F1230" s="148" t="s">
        <v>1396</v>
      </c>
      <c r="H1230" s="149">
        <v>8.6</v>
      </c>
      <c r="I1230" s="150"/>
      <c r="L1230" s="145"/>
      <c r="M1230" s="151"/>
      <c r="T1230" s="152"/>
      <c r="AT1230" s="147" t="s">
        <v>185</v>
      </c>
      <c r="AU1230" s="147" t="s">
        <v>88</v>
      </c>
      <c r="AV1230" s="12" t="s">
        <v>88</v>
      </c>
      <c r="AW1230" s="12" t="s">
        <v>33</v>
      </c>
      <c r="AX1230" s="12" t="s">
        <v>78</v>
      </c>
      <c r="AY1230" s="147" t="s">
        <v>176</v>
      </c>
    </row>
    <row r="1231" spans="2:51" s="12" customFormat="1" ht="11.25">
      <c r="B1231" s="145"/>
      <c r="D1231" s="146" t="s">
        <v>185</v>
      </c>
      <c r="E1231" s="147" t="s">
        <v>1</v>
      </c>
      <c r="F1231" s="148" t="s">
        <v>1395</v>
      </c>
      <c r="H1231" s="149">
        <v>17.579999999999998</v>
      </c>
      <c r="I1231" s="150"/>
      <c r="L1231" s="145"/>
      <c r="M1231" s="151"/>
      <c r="T1231" s="152"/>
      <c r="AT1231" s="147" t="s">
        <v>185</v>
      </c>
      <c r="AU1231" s="147" t="s">
        <v>88</v>
      </c>
      <c r="AV1231" s="12" t="s">
        <v>88</v>
      </c>
      <c r="AW1231" s="12" t="s">
        <v>33</v>
      </c>
      <c r="AX1231" s="12" t="s">
        <v>78</v>
      </c>
      <c r="AY1231" s="147" t="s">
        <v>176</v>
      </c>
    </row>
    <row r="1232" spans="2:51" s="12" customFormat="1" ht="11.25">
      <c r="B1232" s="145"/>
      <c r="D1232" s="146" t="s">
        <v>185</v>
      </c>
      <c r="E1232" s="147" t="s">
        <v>1</v>
      </c>
      <c r="F1232" s="148" t="s">
        <v>1397</v>
      </c>
      <c r="H1232" s="149">
        <v>21.7</v>
      </c>
      <c r="I1232" s="150"/>
      <c r="L1232" s="145"/>
      <c r="M1232" s="151"/>
      <c r="T1232" s="152"/>
      <c r="AT1232" s="147" t="s">
        <v>185</v>
      </c>
      <c r="AU1232" s="147" t="s">
        <v>88</v>
      </c>
      <c r="AV1232" s="12" t="s">
        <v>88</v>
      </c>
      <c r="AW1232" s="12" t="s">
        <v>33</v>
      </c>
      <c r="AX1232" s="12" t="s">
        <v>78</v>
      </c>
      <c r="AY1232" s="147" t="s">
        <v>176</v>
      </c>
    </row>
    <row r="1233" spans="2:51" s="12" customFormat="1" ht="11.25">
      <c r="B1233" s="145"/>
      <c r="D1233" s="146" t="s">
        <v>185</v>
      </c>
      <c r="E1233" s="147" t="s">
        <v>1</v>
      </c>
      <c r="F1233" s="148" t="s">
        <v>1383</v>
      </c>
      <c r="H1233" s="149">
        <v>22.5</v>
      </c>
      <c r="I1233" s="150"/>
      <c r="L1233" s="145"/>
      <c r="M1233" s="151"/>
      <c r="T1233" s="152"/>
      <c r="AT1233" s="147" t="s">
        <v>185</v>
      </c>
      <c r="AU1233" s="147" t="s">
        <v>88</v>
      </c>
      <c r="AV1233" s="12" t="s">
        <v>88</v>
      </c>
      <c r="AW1233" s="12" t="s">
        <v>33</v>
      </c>
      <c r="AX1233" s="12" t="s">
        <v>78</v>
      </c>
      <c r="AY1233" s="147" t="s">
        <v>176</v>
      </c>
    </row>
    <row r="1234" spans="2:51" s="12" customFormat="1" ht="11.25">
      <c r="B1234" s="145"/>
      <c r="D1234" s="146" t="s">
        <v>185</v>
      </c>
      <c r="E1234" s="147" t="s">
        <v>1</v>
      </c>
      <c r="F1234" s="148" t="s">
        <v>1398</v>
      </c>
      <c r="H1234" s="149">
        <v>51</v>
      </c>
      <c r="I1234" s="150"/>
      <c r="L1234" s="145"/>
      <c r="M1234" s="151"/>
      <c r="T1234" s="152"/>
      <c r="AT1234" s="147" t="s">
        <v>185</v>
      </c>
      <c r="AU1234" s="147" t="s">
        <v>88</v>
      </c>
      <c r="AV1234" s="12" t="s">
        <v>88</v>
      </c>
      <c r="AW1234" s="12" t="s">
        <v>33</v>
      </c>
      <c r="AX1234" s="12" t="s">
        <v>78</v>
      </c>
      <c r="AY1234" s="147" t="s">
        <v>176</v>
      </c>
    </row>
    <row r="1235" spans="2:51" s="14" customFormat="1" ht="11.25">
      <c r="B1235" s="160"/>
      <c r="D1235" s="146" t="s">
        <v>185</v>
      </c>
      <c r="E1235" s="161" t="s">
        <v>1</v>
      </c>
      <c r="F1235" s="162" t="s">
        <v>1108</v>
      </c>
      <c r="H1235" s="161" t="s">
        <v>1</v>
      </c>
      <c r="I1235" s="163"/>
      <c r="L1235" s="160"/>
      <c r="M1235" s="164"/>
      <c r="T1235" s="165"/>
      <c r="AT1235" s="161" t="s">
        <v>185</v>
      </c>
      <c r="AU1235" s="161" t="s">
        <v>88</v>
      </c>
      <c r="AV1235" s="14" t="s">
        <v>86</v>
      </c>
      <c r="AW1235" s="14" t="s">
        <v>33</v>
      </c>
      <c r="AX1235" s="14" t="s">
        <v>78</v>
      </c>
      <c r="AY1235" s="161" t="s">
        <v>176</v>
      </c>
    </row>
    <row r="1236" spans="2:51" s="12" customFormat="1" ht="11.25">
      <c r="B1236" s="145"/>
      <c r="D1236" s="146" t="s">
        <v>185</v>
      </c>
      <c r="E1236" s="147" t="s">
        <v>1</v>
      </c>
      <c r="F1236" s="148" t="s">
        <v>1391</v>
      </c>
      <c r="H1236" s="149">
        <v>50.4</v>
      </c>
      <c r="I1236" s="150"/>
      <c r="L1236" s="145"/>
      <c r="M1236" s="151"/>
      <c r="T1236" s="152"/>
      <c r="AT1236" s="147" t="s">
        <v>185</v>
      </c>
      <c r="AU1236" s="147" t="s">
        <v>88</v>
      </c>
      <c r="AV1236" s="12" t="s">
        <v>88</v>
      </c>
      <c r="AW1236" s="12" t="s">
        <v>33</v>
      </c>
      <c r="AX1236" s="12" t="s">
        <v>78</v>
      </c>
      <c r="AY1236" s="147" t="s">
        <v>176</v>
      </c>
    </row>
    <row r="1237" spans="2:51" s="12" customFormat="1" ht="11.25">
      <c r="B1237" s="145"/>
      <c r="D1237" s="146" t="s">
        <v>185</v>
      </c>
      <c r="E1237" s="147" t="s">
        <v>1</v>
      </c>
      <c r="F1237" s="148" t="s">
        <v>1392</v>
      </c>
      <c r="H1237" s="149">
        <v>24.95</v>
      </c>
      <c r="I1237" s="150"/>
      <c r="L1237" s="145"/>
      <c r="M1237" s="151"/>
      <c r="T1237" s="152"/>
      <c r="AT1237" s="147" t="s">
        <v>185</v>
      </c>
      <c r="AU1237" s="147" t="s">
        <v>88</v>
      </c>
      <c r="AV1237" s="12" t="s">
        <v>88</v>
      </c>
      <c r="AW1237" s="12" t="s">
        <v>33</v>
      </c>
      <c r="AX1237" s="12" t="s">
        <v>78</v>
      </c>
      <c r="AY1237" s="147" t="s">
        <v>176</v>
      </c>
    </row>
    <row r="1238" spans="2:51" s="12" customFormat="1" ht="11.25">
      <c r="B1238" s="145"/>
      <c r="D1238" s="146" t="s">
        <v>185</v>
      </c>
      <c r="E1238" s="147" t="s">
        <v>1</v>
      </c>
      <c r="F1238" s="148" t="s">
        <v>1393</v>
      </c>
      <c r="H1238" s="149">
        <v>22.65</v>
      </c>
      <c r="I1238" s="150"/>
      <c r="L1238" s="145"/>
      <c r="M1238" s="151"/>
      <c r="T1238" s="152"/>
      <c r="AT1238" s="147" t="s">
        <v>185</v>
      </c>
      <c r="AU1238" s="147" t="s">
        <v>88</v>
      </c>
      <c r="AV1238" s="12" t="s">
        <v>88</v>
      </c>
      <c r="AW1238" s="12" t="s">
        <v>33</v>
      </c>
      <c r="AX1238" s="12" t="s">
        <v>78</v>
      </c>
      <c r="AY1238" s="147" t="s">
        <v>176</v>
      </c>
    </row>
    <row r="1239" spans="2:51" s="12" customFormat="1" ht="11.25">
      <c r="B1239" s="145"/>
      <c r="D1239" s="146" t="s">
        <v>185</v>
      </c>
      <c r="E1239" s="147" t="s">
        <v>1</v>
      </c>
      <c r="F1239" s="148" t="s">
        <v>1394</v>
      </c>
      <c r="H1239" s="149">
        <v>55.5</v>
      </c>
      <c r="I1239" s="150"/>
      <c r="L1239" s="145"/>
      <c r="M1239" s="151"/>
      <c r="T1239" s="152"/>
      <c r="AT1239" s="147" t="s">
        <v>185</v>
      </c>
      <c r="AU1239" s="147" t="s">
        <v>88</v>
      </c>
      <c r="AV1239" s="12" t="s">
        <v>88</v>
      </c>
      <c r="AW1239" s="12" t="s">
        <v>33</v>
      </c>
      <c r="AX1239" s="12" t="s">
        <v>78</v>
      </c>
      <c r="AY1239" s="147" t="s">
        <v>176</v>
      </c>
    </row>
    <row r="1240" spans="2:51" s="12" customFormat="1" ht="11.25">
      <c r="B1240" s="145"/>
      <c r="D1240" s="146" t="s">
        <v>185</v>
      </c>
      <c r="E1240" s="147" t="s">
        <v>1</v>
      </c>
      <c r="F1240" s="148" t="s">
        <v>1396</v>
      </c>
      <c r="H1240" s="149">
        <v>8.6</v>
      </c>
      <c r="I1240" s="150"/>
      <c r="L1240" s="145"/>
      <c r="M1240" s="151"/>
      <c r="T1240" s="152"/>
      <c r="AT1240" s="147" t="s">
        <v>185</v>
      </c>
      <c r="AU1240" s="147" t="s">
        <v>88</v>
      </c>
      <c r="AV1240" s="12" t="s">
        <v>88</v>
      </c>
      <c r="AW1240" s="12" t="s">
        <v>33</v>
      </c>
      <c r="AX1240" s="12" t="s">
        <v>78</v>
      </c>
      <c r="AY1240" s="147" t="s">
        <v>176</v>
      </c>
    </row>
    <row r="1241" spans="2:51" s="12" customFormat="1" ht="11.25">
      <c r="B1241" s="145"/>
      <c r="D1241" s="146" t="s">
        <v>185</v>
      </c>
      <c r="E1241" s="147" t="s">
        <v>1</v>
      </c>
      <c r="F1241" s="148" t="s">
        <v>1395</v>
      </c>
      <c r="H1241" s="149">
        <v>17.579999999999998</v>
      </c>
      <c r="I1241" s="150"/>
      <c r="L1241" s="145"/>
      <c r="M1241" s="151"/>
      <c r="T1241" s="152"/>
      <c r="AT1241" s="147" t="s">
        <v>185</v>
      </c>
      <c r="AU1241" s="147" t="s">
        <v>88</v>
      </c>
      <c r="AV1241" s="12" t="s">
        <v>88</v>
      </c>
      <c r="AW1241" s="12" t="s">
        <v>33</v>
      </c>
      <c r="AX1241" s="12" t="s">
        <v>78</v>
      </c>
      <c r="AY1241" s="147" t="s">
        <v>176</v>
      </c>
    </row>
    <row r="1242" spans="2:51" s="12" customFormat="1" ht="11.25">
      <c r="B1242" s="145"/>
      <c r="D1242" s="146" t="s">
        <v>185</v>
      </c>
      <c r="E1242" s="147" t="s">
        <v>1</v>
      </c>
      <c r="F1242" s="148" t="s">
        <v>1397</v>
      </c>
      <c r="H1242" s="149">
        <v>21.7</v>
      </c>
      <c r="I1242" s="150"/>
      <c r="L1242" s="145"/>
      <c r="M1242" s="151"/>
      <c r="T1242" s="152"/>
      <c r="AT1242" s="147" t="s">
        <v>185</v>
      </c>
      <c r="AU1242" s="147" t="s">
        <v>88</v>
      </c>
      <c r="AV1242" s="12" t="s">
        <v>88</v>
      </c>
      <c r="AW1242" s="12" t="s">
        <v>33</v>
      </c>
      <c r="AX1242" s="12" t="s">
        <v>78</v>
      </c>
      <c r="AY1242" s="147" t="s">
        <v>176</v>
      </c>
    </row>
    <row r="1243" spans="2:51" s="12" customFormat="1" ht="11.25">
      <c r="B1243" s="145"/>
      <c r="D1243" s="146" t="s">
        <v>185</v>
      </c>
      <c r="E1243" s="147" t="s">
        <v>1</v>
      </c>
      <c r="F1243" s="148" t="s">
        <v>1383</v>
      </c>
      <c r="H1243" s="149">
        <v>22.5</v>
      </c>
      <c r="I1243" s="150"/>
      <c r="L1243" s="145"/>
      <c r="M1243" s="151"/>
      <c r="T1243" s="152"/>
      <c r="AT1243" s="147" t="s">
        <v>185</v>
      </c>
      <c r="AU1243" s="147" t="s">
        <v>88</v>
      </c>
      <c r="AV1243" s="12" t="s">
        <v>88</v>
      </c>
      <c r="AW1243" s="12" t="s">
        <v>33</v>
      </c>
      <c r="AX1243" s="12" t="s">
        <v>78</v>
      </c>
      <c r="AY1243" s="147" t="s">
        <v>176</v>
      </c>
    </row>
    <row r="1244" spans="2:51" s="12" customFormat="1" ht="11.25">
      <c r="B1244" s="145"/>
      <c r="D1244" s="146" t="s">
        <v>185</v>
      </c>
      <c r="E1244" s="147" t="s">
        <v>1</v>
      </c>
      <c r="F1244" s="148" t="s">
        <v>1398</v>
      </c>
      <c r="H1244" s="149">
        <v>51</v>
      </c>
      <c r="I1244" s="150"/>
      <c r="L1244" s="145"/>
      <c r="M1244" s="151"/>
      <c r="T1244" s="152"/>
      <c r="AT1244" s="147" t="s">
        <v>185</v>
      </c>
      <c r="AU1244" s="147" t="s">
        <v>88</v>
      </c>
      <c r="AV1244" s="12" t="s">
        <v>88</v>
      </c>
      <c r="AW1244" s="12" t="s">
        <v>33</v>
      </c>
      <c r="AX1244" s="12" t="s">
        <v>78</v>
      </c>
      <c r="AY1244" s="147" t="s">
        <v>176</v>
      </c>
    </row>
    <row r="1245" spans="2:51" s="14" customFormat="1" ht="11.25">
      <c r="B1245" s="160"/>
      <c r="D1245" s="146" t="s">
        <v>185</v>
      </c>
      <c r="E1245" s="161" t="s">
        <v>1</v>
      </c>
      <c r="F1245" s="162" t="s">
        <v>1110</v>
      </c>
      <c r="H1245" s="161" t="s">
        <v>1</v>
      </c>
      <c r="I1245" s="163"/>
      <c r="L1245" s="160"/>
      <c r="M1245" s="164"/>
      <c r="T1245" s="165"/>
      <c r="AT1245" s="161" t="s">
        <v>185</v>
      </c>
      <c r="AU1245" s="161" t="s">
        <v>88</v>
      </c>
      <c r="AV1245" s="14" t="s">
        <v>86</v>
      </c>
      <c r="AW1245" s="14" t="s">
        <v>33</v>
      </c>
      <c r="AX1245" s="14" t="s">
        <v>78</v>
      </c>
      <c r="AY1245" s="161" t="s">
        <v>176</v>
      </c>
    </row>
    <row r="1246" spans="2:51" s="12" customFormat="1" ht="11.25">
      <c r="B1246" s="145"/>
      <c r="D1246" s="146" t="s">
        <v>185</v>
      </c>
      <c r="E1246" s="147" t="s">
        <v>1</v>
      </c>
      <c r="F1246" s="148" t="s">
        <v>1399</v>
      </c>
      <c r="H1246" s="149">
        <v>7.76</v>
      </c>
      <c r="I1246" s="150"/>
      <c r="L1246" s="145"/>
      <c r="M1246" s="151"/>
      <c r="T1246" s="152"/>
      <c r="AT1246" s="147" t="s">
        <v>185</v>
      </c>
      <c r="AU1246" s="147" t="s">
        <v>88</v>
      </c>
      <c r="AV1246" s="12" t="s">
        <v>88</v>
      </c>
      <c r="AW1246" s="12" t="s">
        <v>33</v>
      </c>
      <c r="AX1246" s="12" t="s">
        <v>78</v>
      </c>
      <c r="AY1246" s="147" t="s">
        <v>176</v>
      </c>
    </row>
    <row r="1247" spans="2:51" s="12" customFormat="1" ht="11.25">
      <c r="B1247" s="145"/>
      <c r="D1247" s="146" t="s">
        <v>185</v>
      </c>
      <c r="E1247" s="147" t="s">
        <v>1</v>
      </c>
      <c r="F1247" s="148" t="s">
        <v>1400</v>
      </c>
      <c r="H1247" s="149">
        <v>12.16</v>
      </c>
      <c r="I1247" s="150"/>
      <c r="L1247" s="145"/>
      <c r="M1247" s="151"/>
      <c r="T1247" s="152"/>
      <c r="AT1247" s="147" t="s">
        <v>185</v>
      </c>
      <c r="AU1247" s="147" t="s">
        <v>88</v>
      </c>
      <c r="AV1247" s="12" t="s">
        <v>88</v>
      </c>
      <c r="AW1247" s="12" t="s">
        <v>33</v>
      </c>
      <c r="AX1247" s="12" t="s">
        <v>78</v>
      </c>
      <c r="AY1247" s="147" t="s">
        <v>176</v>
      </c>
    </row>
    <row r="1248" spans="2:51" s="12" customFormat="1" ht="11.25">
      <c r="B1248" s="145"/>
      <c r="D1248" s="146" t="s">
        <v>185</v>
      </c>
      <c r="E1248" s="147" t="s">
        <v>1</v>
      </c>
      <c r="F1248" s="148" t="s">
        <v>1401</v>
      </c>
      <c r="H1248" s="149">
        <v>12.6</v>
      </c>
      <c r="I1248" s="150"/>
      <c r="L1248" s="145"/>
      <c r="M1248" s="151"/>
      <c r="T1248" s="152"/>
      <c r="AT1248" s="147" t="s">
        <v>185</v>
      </c>
      <c r="AU1248" s="147" t="s">
        <v>88</v>
      </c>
      <c r="AV1248" s="12" t="s">
        <v>88</v>
      </c>
      <c r="AW1248" s="12" t="s">
        <v>33</v>
      </c>
      <c r="AX1248" s="12" t="s">
        <v>78</v>
      </c>
      <c r="AY1248" s="147" t="s">
        <v>176</v>
      </c>
    </row>
    <row r="1249" spans="2:65" s="12" customFormat="1" ht="11.25">
      <c r="B1249" s="145"/>
      <c r="D1249" s="146" t="s">
        <v>185</v>
      </c>
      <c r="E1249" s="147" t="s">
        <v>1</v>
      </c>
      <c r="F1249" s="148" t="s">
        <v>1393</v>
      </c>
      <c r="H1249" s="149">
        <v>22.65</v>
      </c>
      <c r="I1249" s="150"/>
      <c r="L1249" s="145"/>
      <c r="M1249" s="151"/>
      <c r="T1249" s="152"/>
      <c r="AT1249" s="147" t="s">
        <v>185</v>
      </c>
      <c r="AU1249" s="147" t="s">
        <v>88</v>
      </c>
      <c r="AV1249" s="12" t="s">
        <v>88</v>
      </c>
      <c r="AW1249" s="12" t="s">
        <v>33</v>
      </c>
      <c r="AX1249" s="12" t="s">
        <v>78</v>
      </c>
      <c r="AY1249" s="147" t="s">
        <v>176</v>
      </c>
    </row>
    <row r="1250" spans="2:65" s="12" customFormat="1" ht="11.25">
      <c r="B1250" s="145"/>
      <c r="D1250" s="146" t="s">
        <v>185</v>
      </c>
      <c r="E1250" s="147" t="s">
        <v>1</v>
      </c>
      <c r="F1250" s="148" t="s">
        <v>1394</v>
      </c>
      <c r="H1250" s="149">
        <v>55.5</v>
      </c>
      <c r="I1250" s="150"/>
      <c r="L1250" s="145"/>
      <c r="M1250" s="151"/>
      <c r="T1250" s="152"/>
      <c r="AT1250" s="147" t="s">
        <v>185</v>
      </c>
      <c r="AU1250" s="147" t="s">
        <v>88</v>
      </c>
      <c r="AV1250" s="12" t="s">
        <v>88</v>
      </c>
      <c r="AW1250" s="12" t="s">
        <v>33</v>
      </c>
      <c r="AX1250" s="12" t="s">
        <v>78</v>
      </c>
      <c r="AY1250" s="147" t="s">
        <v>176</v>
      </c>
    </row>
    <row r="1251" spans="2:65" s="12" customFormat="1" ht="11.25">
      <c r="B1251" s="145"/>
      <c r="D1251" s="146" t="s">
        <v>185</v>
      </c>
      <c r="E1251" s="147" t="s">
        <v>1</v>
      </c>
      <c r="F1251" s="148" t="s">
        <v>1402</v>
      </c>
      <c r="H1251" s="149">
        <v>6.66</v>
      </c>
      <c r="I1251" s="150"/>
      <c r="L1251" s="145"/>
      <c r="M1251" s="151"/>
      <c r="T1251" s="152"/>
      <c r="AT1251" s="147" t="s">
        <v>185</v>
      </c>
      <c r="AU1251" s="147" t="s">
        <v>88</v>
      </c>
      <c r="AV1251" s="12" t="s">
        <v>88</v>
      </c>
      <c r="AW1251" s="12" t="s">
        <v>33</v>
      </c>
      <c r="AX1251" s="12" t="s">
        <v>78</v>
      </c>
      <c r="AY1251" s="147" t="s">
        <v>176</v>
      </c>
    </row>
    <row r="1252" spans="2:65" s="12" customFormat="1" ht="11.25">
      <c r="B1252" s="145"/>
      <c r="D1252" s="146" t="s">
        <v>185</v>
      </c>
      <c r="E1252" s="147" t="s">
        <v>1</v>
      </c>
      <c r="F1252" s="148" t="s">
        <v>1399</v>
      </c>
      <c r="H1252" s="149">
        <v>7.76</v>
      </c>
      <c r="I1252" s="150"/>
      <c r="L1252" s="145"/>
      <c r="M1252" s="151"/>
      <c r="T1252" s="152"/>
      <c r="AT1252" s="147" t="s">
        <v>185</v>
      </c>
      <c r="AU1252" s="147" t="s">
        <v>88</v>
      </c>
      <c r="AV1252" s="12" t="s">
        <v>88</v>
      </c>
      <c r="AW1252" s="12" t="s">
        <v>33</v>
      </c>
      <c r="AX1252" s="12" t="s">
        <v>78</v>
      </c>
      <c r="AY1252" s="147" t="s">
        <v>176</v>
      </c>
    </row>
    <row r="1253" spans="2:65" s="12" customFormat="1" ht="11.25">
      <c r="B1253" s="145"/>
      <c r="D1253" s="146" t="s">
        <v>185</v>
      </c>
      <c r="E1253" s="147" t="s">
        <v>1</v>
      </c>
      <c r="F1253" s="148" t="s">
        <v>1403</v>
      </c>
      <c r="H1253" s="149">
        <v>5.86</v>
      </c>
      <c r="I1253" s="150"/>
      <c r="L1253" s="145"/>
      <c r="M1253" s="151"/>
      <c r="T1253" s="152"/>
      <c r="AT1253" s="147" t="s">
        <v>185</v>
      </c>
      <c r="AU1253" s="147" t="s">
        <v>88</v>
      </c>
      <c r="AV1253" s="12" t="s">
        <v>88</v>
      </c>
      <c r="AW1253" s="12" t="s">
        <v>33</v>
      </c>
      <c r="AX1253" s="12" t="s">
        <v>78</v>
      </c>
      <c r="AY1253" s="147" t="s">
        <v>176</v>
      </c>
    </row>
    <row r="1254" spans="2:65" s="12" customFormat="1" ht="11.25">
      <c r="B1254" s="145"/>
      <c r="D1254" s="146" t="s">
        <v>185</v>
      </c>
      <c r="E1254" s="147" t="s">
        <v>1</v>
      </c>
      <c r="F1254" s="148" t="s">
        <v>1404</v>
      </c>
      <c r="H1254" s="149">
        <v>5.4</v>
      </c>
      <c r="I1254" s="150"/>
      <c r="L1254" s="145"/>
      <c r="M1254" s="151"/>
      <c r="T1254" s="152"/>
      <c r="AT1254" s="147" t="s">
        <v>185</v>
      </c>
      <c r="AU1254" s="147" t="s">
        <v>88</v>
      </c>
      <c r="AV1254" s="12" t="s">
        <v>88</v>
      </c>
      <c r="AW1254" s="12" t="s">
        <v>33</v>
      </c>
      <c r="AX1254" s="12" t="s">
        <v>78</v>
      </c>
      <c r="AY1254" s="147" t="s">
        <v>176</v>
      </c>
    </row>
    <row r="1255" spans="2:65" s="12" customFormat="1" ht="11.25">
      <c r="B1255" s="145"/>
      <c r="D1255" s="146" t="s">
        <v>185</v>
      </c>
      <c r="E1255" s="147" t="s">
        <v>1</v>
      </c>
      <c r="F1255" s="148" t="s">
        <v>1405</v>
      </c>
      <c r="H1255" s="149">
        <v>9.66</v>
      </c>
      <c r="I1255" s="150"/>
      <c r="L1255" s="145"/>
      <c r="M1255" s="151"/>
      <c r="T1255" s="152"/>
      <c r="AT1255" s="147" t="s">
        <v>185</v>
      </c>
      <c r="AU1255" s="147" t="s">
        <v>88</v>
      </c>
      <c r="AV1255" s="12" t="s">
        <v>88</v>
      </c>
      <c r="AW1255" s="12" t="s">
        <v>33</v>
      </c>
      <c r="AX1255" s="12" t="s">
        <v>78</v>
      </c>
      <c r="AY1255" s="147" t="s">
        <v>176</v>
      </c>
    </row>
    <row r="1256" spans="2:65" s="13" customFormat="1" ht="11.25">
      <c r="B1256" s="153"/>
      <c r="D1256" s="146" t="s">
        <v>185</v>
      </c>
      <c r="E1256" s="154" t="s">
        <v>1</v>
      </c>
      <c r="F1256" s="155" t="s">
        <v>187</v>
      </c>
      <c r="H1256" s="156">
        <v>1266.9550000000004</v>
      </c>
      <c r="I1256" s="157"/>
      <c r="L1256" s="153"/>
      <c r="M1256" s="158"/>
      <c r="T1256" s="159"/>
      <c r="AT1256" s="154" t="s">
        <v>185</v>
      </c>
      <c r="AU1256" s="154" t="s">
        <v>88</v>
      </c>
      <c r="AV1256" s="13" t="s">
        <v>183</v>
      </c>
      <c r="AW1256" s="13" t="s">
        <v>33</v>
      </c>
      <c r="AX1256" s="13" t="s">
        <v>86</v>
      </c>
      <c r="AY1256" s="154" t="s">
        <v>176</v>
      </c>
    </row>
    <row r="1257" spans="2:65" s="1" customFormat="1" ht="24.2" customHeight="1">
      <c r="B1257" s="32"/>
      <c r="C1257" s="176" t="s">
        <v>1406</v>
      </c>
      <c r="D1257" s="176" t="s">
        <v>304</v>
      </c>
      <c r="E1257" s="177" t="s">
        <v>1407</v>
      </c>
      <c r="F1257" s="178" t="s">
        <v>1408</v>
      </c>
      <c r="G1257" s="179" t="s">
        <v>181</v>
      </c>
      <c r="H1257" s="180">
        <v>506.78199999999998</v>
      </c>
      <c r="I1257" s="181"/>
      <c r="J1257" s="182">
        <f>ROUND(I1257*H1257,2)</f>
        <v>0</v>
      </c>
      <c r="K1257" s="178" t="s">
        <v>207</v>
      </c>
      <c r="L1257" s="183"/>
      <c r="M1257" s="184" t="s">
        <v>1</v>
      </c>
      <c r="N1257" s="185" t="s">
        <v>43</v>
      </c>
      <c r="P1257" s="141">
        <f>O1257*H1257</f>
        <v>0</v>
      </c>
      <c r="Q1257" s="141">
        <v>6.0000000000000001E-3</v>
      </c>
      <c r="R1257" s="141">
        <f>Q1257*H1257</f>
        <v>3.040692</v>
      </c>
      <c r="S1257" s="141">
        <v>0</v>
      </c>
      <c r="T1257" s="142">
        <f>S1257*H1257</f>
        <v>0</v>
      </c>
      <c r="AR1257" s="143" t="s">
        <v>269</v>
      </c>
      <c r="AT1257" s="143" t="s">
        <v>304</v>
      </c>
      <c r="AU1257" s="143" t="s">
        <v>88</v>
      </c>
      <c r="AY1257" s="17" t="s">
        <v>176</v>
      </c>
      <c r="BE1257" s="144">
        <f>IF(N1257="základní",J1257,0)</f>
        <v>0</v>
      </c>
      <c r="BF1257" s="144">
        <f>IF(N1257="snížená",J1257,0)</f>
        <v>0</v>
      </c>
      <c r="BG1257" s="144">
        <f>IF(N1257="zákl. přenesená",J1257,0)</f>
        <v>0</v>
      </c>
      <c r="BH1257" s="144">
        <f>IF(N1257="sníž. přenesená",J1257,0)</f>
        <v>0</v>
      </c>
      <c r="BI1257" s="144">
        <f>IF(N1257="nulová",J1257,0)</f>
        <v>0</v>
      </c>
      <c r="BJ1257" s="17" t="s">
        <v>86</v>
      </c>
      <c r="BK1257" s="144">
        <f>ROUND(I1257*H1257,2)</f>
        <v>0</v>
      </c>
      <c r="BL1257" s="17" t="s">
        <v>183</v>
      </c>
      <c r="BM1257" s="143" t="s">
        <v>1409</v>
      </c>
    </row>
    <row r="1258" spans="2:65" s="12" customFormat="1" ht="11.25">
      <c r="B1258" s="145"/>
      <c r="D1258" s="146" t="s">
        <v>185</v>
      </c>
      <c r="E1258" s="147" t="s">
        <v>1</v>
      </c>
      <c r="F1258" s="148" t="s">
        <v>1410</v>
      </c>
      <c r="H1258" s="149">
        <v>506.78199999999998</v>
      </c>
      <c r="I1258" s="150"/>
      <c r="L1258" s="145"/>
      <c r="M1258" s="151"/>
      <c r="T1258" s="152"/>
      <c r="AT1258" s="147" t="s">
        <v>185</v>
      </c>
      <c r="AU1258" s="147" t="s">
        <v>88</v>
      </c>
      <c r="AV1258" s="12" t="s">
        <v>88</v>
      </c>
      <c r="AW1258" s="12" t="s">
        <v>33</v>
      </c>
      <c r="AX1258" s="12" t="s">
        <v>86</v>
      </c>
      <c r="AY1258" s="147" t="s">
        <v>176</v>
      </c>
    </row>
    <row r="1259" spans="2:65" s="1" customFormat="1" ht="24.2" customHeight="1">
      <c r="B1259" s="32"/>
      <c r="C1259" s="132" t="s">
        <v>1411</v>
      </c>
      <c r="D1259" s="132" t="s">
        <v>178</v>
      </c>
      <c r="E1259" s="133" t="s">
        <v>1412</v>
      </c>
      <c r="F1259" s="134" t="s">
        <v>1413</v>
      </c>
      <c r="G1259" s="135" t="s">
        <v>181</v>
      </c>
      <c r="H1259" s="136">
        <v>3299.9229999999998</v>
      </c>
      <c r="I1259" s="137"/>
      <c r="J1259" s="138">
        <f>ROUND(I1259*H1259,2)</f>
        <v>0</v>
      </c>
      <c r="K1259" s="134" t="s">
        <v>207</v>
      </c>
      <c r="L1259" s="32"/>
      <c r="M1259" s="139" t="s">
        <v>1</v>
      </c>
      <c r="N1259" s="140" t="s">
        <v>43</v>
      </c>
      <c r="P1259" s="141">
        <f>O1259*H1259</f>
        <v>0</v>
      </c>
      <c r="Q1259" s="141">
        <v>2.8500000000000001E-3</v>
      </c>
      <c r="R1259" s="141">
        <f>Q1259*H1259</f>
        <v>9.4047805499999999</v>
      </c>
      <c r="S1259" s="141">
        <v>0</v>
      </c>
      <c r="T1259" s="142">
        <f>S1259*H1259</f>
        <v>0</v>
      </c>
      <c r="AR1259" s="143" t="s">
        <v>183</v>
      </c>
      <c r="AT1259" s="143" t="s">
        <v>178</v>
      </c>
      <c r="AU1259" s="143" t="s">
        <v>88</v>
      </c>
      <c r="AY1259" s="17" t="s">
        <v>176</v>
      </c>
      <c r="BE1259" s="144">
        <f>IF(N1259="základní",J1259,0)</f>
        <v>0</v>
      </c>
      <c r="BF1259" s="144">
        <f>IF(N1259="snížená",J1259,0)</f>
        <v>0</v>
      </c>
      <c r="BG1259" s="144">
        <f>IF(N1259="zákl. přenesená",J1259,0)</f>
        <v>0</v>
      </c>
      <c r="BH1259" s="144">
        <f>IF(N1259="sníž. přenesená",J1259,0)</f>
        <v>0</v>
      </c>
      <c r="BI1259" s="144">
        <f>IF(N1259="nulová",J1259,0)</f>
        <v>0</v>
      </c>
      <c r="BJ1259" s="17" t="s">
        <v>86</v>
      </c>
      <c r="BK1259" s="144">
        <f>ROUND(I1259*H1259,2)</f>
        <v>0</v>
      </c>
      <c r="BL1259" s="17" t="s">
        <v>183</v>
      </c>
      <c r="BM1259" s="143" t="s">
        <v>1414</v>
      </c>
    </row>
    <row r="1260" spans="2:65" s="12" customFormat="1" ht="11.25">
      <c r="B1260" s="145"/>
      <c r="D1260" s="146" t="s">
        <v>185</v>
      </c>
      <c r="E1260" s="147" t="s">
        <v>1</v>
      </c>
      <c r="F1260" s="148" t="s">
        <v>1415</v>
      </c>
      <c r="H1260" s="149">
        <v>3299.9229999999998</v>
      </c>
      <c r="I1260" s="150"/>
      <c r="L1260" s="145"/>
      <c r="M1260" s="151"/>
      <c r="T1260" s="152"/>
      <c r="AT1260" s="147" t="s">
        <v>185</v>
      </c>
      <c r="AU1260" s="147" t="s">
        <v>88</v>
      </c>
      <c r="AV1260" s="12" t="s">
        <v>88</v>
      </c>
      <c r="AW1260" s="12" t="s">
        <v>33</v>
      </c>
      <c r="AX1260" s="12" t="s">
        <v>78</v>
      </c>
      <c r="AY1260" s="147" t="s">
        <v>176</v>
      </c>
    </row>
    <row r="1261" spans="2:65" s="13" customFormat="1" ht="11.25">
      <c r="B1261" s="153"/>
      <c r="D1261" s="146" t="s">
        <v>185</v>
      </c>
      <c r="E1261" s="154" t="s">
        <v>1</v>
      </c>
      <c r="F1261" s="155" t="s">
        <v>187</v>
      </c>
      <c r="H1261" s="156">
        <v>3299.9229999999998</v>
      </c>
      <c r="I1261" s="157"/>
      <c r="L1261" s="153"/>
      <c r="M1261" s="158"/>
      <c r="T1261" s="159"/>
      <c r="AT1261" s="154" t="s">
        <v>185</v>
      </c>
      <c r="AU1261" s="154" t="s">
        <v>88</v>
      </c>
      <c r="AV1261" s="13" t="s">
        <v>183</v>
      </c>
      <c r="AW1261" s="13" t="s">
        <v>33</v>
      </c>
      <c r="AX1261" s="13" t="s">
        <v>86</v>
      </c>
      <c r="AY1261" s="154" t="s">
        <v>176</v>
      </c>
    </row>
    <row r="1262" spans="2:65" s="1" customFormat="1" ht="24.2" customHeight="1">
      <c r="B1262" s="32"/>
      <c r="C1262" s="132" t="s">
        <v>1416</v>
      </c>
      <c r="D1262" s="132" t="s">
        <v>178</v>
      </c>
      <c r="E1262" s="133" t="s">
        <v>1417</v>
      </c>
      <c r="F1262" s="134" t="s">
        <v>1418</v>
      </c>
      <c r="G1262" s="135" t="s">
        <v>181</v>
      </c>
      <c r="H1262" s="136">
        <v>3299.9229999999998</v>
      </c>
      <c r="I1262" s="137"/>
      <c r="J1262" s="138">
        <f>ROUND(I1262*H1262,2)</f>
        <v>0</v>
      </c>
      <c r="K1262" s="134" t="s">
        <v>207</v>
      </c>
      <c r="L1262" s="32"/>
      <c r="M1262" s="139" t="s">
        <v>1</v>
      </c>
      <c r="N1262" s="140" t="s">
        <v>43</v>
      </c>
      <c r="P1262" s="141">
        <f>O1262*H1262</f>
        <v>0</v>
      </c>
      <c r="Q1262" s="141">
        <v>1.3999999999999999E-4</v>
      </c>
      <c r="R1262" s="141">
        <f>Q1262*H1262</f>
        <v>0.46198921999999992</v>
      </c>
      <c r="S1262" s="141">
        <v>0</v>
      </c>
      <c r="T1262" s="142">
        <f>S1262*H1262</f>
        <v>0</v>
      </c>
      <c r="AR1262" s="143" t="s">
        <v>183</v>
      </c>
      <c r="AT1262" s="143" t="s">
        <v>178</v>
      </c>
      <c r="AU1262" s="143" t="s">
        <v>88</v>
      </c>
      <c r="AY1262" s="17" t="s">
        <v>176</v>
      </c>
      <c r="BE1262" s="144">
        <f>IF(N1262="základní",J1262,0)</f>
        <v>0</v>
      </c>
      <c r="BF1262" s="144">
        <f>IF(N1262="snížená",J1262,0)</f>
        <v>0</v>
      </c>
      <c r="BG1262" s="144">
        <f>IF(N1262="zákl. přenesená",J1262,0)</f>
        <v>0</v>
      </c>
      <c r="BH1262" s="144">
        <f>IF(N1262="sníž. přenesená",J1262,0)</f>
        <v>0</v>
      </c>
      <c r="BI1262" s="144">
        <f>IF(N1262="nulová",J1262,0)</f>
        <v>0</v>
      </c>
      <c r="BJ1262" s="17" t="s">
        <v>86</v>
      </c>
      <c r="BK1262" s="144">
        <f>ROUND(I1262*H1262,2)</f>
        <v>0</v>
      </c>
      <c r="BL1262" s="17" t="s">
        <v>183</v>
      </c>
      <c r="BM1262" s="143" t="s">
        <v>1419</v>
      </c>
    </row>
    <row r="1263" spans="2:65" s="1" customFormat="1" ht="37.9" customHeight="1">
      <c r="B1263" s="32"/>
      <c r="C1263" s="132" t="s">
        <v>1420</v>
      </c>
      <c r="D1263" s="132" t="s">
        <v>178</v>
      </c>
      <c r="E1263" s="133" t="s">
        <v>1421</v>
      </c>
      <c r="F1263" s="134" t="s">
        <v>1422</v>
      </c>
      <c r="G1263" s="135" t="s">
        <v>181</v>
      </c>
      <c r="H1263" s="136">
        <v>2793.1390000000001</v>
      </c>
      <c r="I1263" s="137"/>
      <c r="J1263" s="138">
        <f>ROUND(I1263*H1263,2)</f>
        <v>0</v>
      </c>
      <c r="K1263" s="134" t="s">
        <v>207</v>
      </c>
      <c r="L1263" s="32"/>
      <c r="M1263" s="139" t="s">
        <v>1</v>
      </c>
      <c r="N1263" s="140" t="s">
        <v>43</v>
      </c>
      <c r="P1263" s="141">
        <f>O1263*H1263</f>
        <v>0</v>
      </c>
      <c r="Q1263" s="141">
        <v>8.0000000000000007E-5</v>
      </c>
      <c r="R1263" s="141">
        <f>Q1263*H1263</f>
        <v>0.22345112000000003</v>
      </c>
      <c r="S1263" s="141">
        <v>0</v>
      </c>
      <c r="T1263" s="142">
        <f>S1263*H1263</f>
        <v>0</v>
      </c>
      <c r="AR1263" s="143" t="s">
        <v>183</v>
      </c>
      <c r="AT1263" s="143" t="s">
        <v>178</v>
      </c>
      <c r="AU1263" s="143" t="s">
        <v>88</v>
      </c>
      <c r="AY1263" s="17" t="s">
        <v>176</v>
      </c>
      <c r="BE1263" s="144">
        <f>IF(N1263="základní",J1263,0)</f>
        <v>0</v>
      </c>
      <c r="BF1263" s="144">
        <f>IF(N1263="snížená",J1263,0)</f>
        <v>0</v>
      </c>
      <c r="BG1263" s="144">
        <f>IF(N1263="zákl. přenesená",J1263,0)</f>
        <v>0</v>
      </c>
      <c r="BH1263" s="144">
        <f>IF(N1263="sníž. přenesená",J1263,0)</f>
        <v>0</v>
      </c>
      <c r="BI1263" s="144">
        <f>IF(N1263="nulová",J1263,0)</f>
        <v>0</v>
      </c>
      <c r="BJ1263" s="17" t="s">
        <v>86</v>
      </c>
      <c r="BK1263" s="144">
        <f>ROUND(I1263*H1263,2)</f>
        <v>0</v>
      </c>
      <c r="BL1263" s="17" t="s">
        <v>183</v>
      </c>
      <c r="BM1263" s="143" t="s">
        <v>1423</v>
      </c>
    </row>
    <row r="1264" spans="2:65" s="1" customFormat="1" ht="33" customHeight="1">
      <c r="B1264" s="32"/>
      <c r="C1264" s="132" t="s">
        <v>1424</v>
      </c>
      <c r="D1264" s="132" t="s">
        <v>178</v>
      </c>
      <c r="E1264" s="133" t="s">
        <v>1425</v>
      </c>
      <c r="F1264" s="134" t="s">
        <v>1426</v>
      </c>
      <c r="G1264" s="135" t="s">
        <v>355</v>
      </c>
      <c r="H1264" s="136">
        <v>22344</v>
      </c>
      <c r="I1264" s="137"/>
      <c r="J1264" s="138">
        <f>ROUND(I1264*H1264,2)</f>
        <v>0</v>
      </c>
      <c r="K1264" s="134" t="s">
        <v>342</v>
      </c>
      <c r="L1264" s="32"/>
      <c r="M1264" s="139" t="s">
        <v>1</v>
      </c>
      <c r="N1264" s="140" t="s">
        <v>43</v>
      </c>
      <c r="P1264" s="141">
        <f>O1264*H1264</f>
        <v>0</v>
      </c>
      <c r="Q1264" s="141">
        <v>8.0000000000000007E-5</v>
      </c>
      <c r="R1264" s="141">
        <f>Q1264*H1264</f>
        <v>1.7875200000000002</v>
      </c>
      <c r="S1264" s="141">
        <v>0</v>
      </c>
      <c r="T1264" s="142">
        <f>S1264*H1264</f>
        <v>0</v>
      </c>
      <c r="AR1264" s="143" t="s">
        <v>183</v>
      </c>
      <c r="AT1264" s="143" t="s">
        <v>178</v>
      </c>
      <c r="AU1264" s="143" t="s">
        <v>88</v>
      </c>
      <c r="AY1264" s="17" t="s">
        <v>176</v>
      </c>
      <c r="BE1264" s="144">
        <f>IF(N1264="základní",J1264,0)</f>
        <v>0</v>
      </c>
      <c r="BF1264" s="144">
        <f>IF(N1264="snížená",J1264,0)</f>
        <v>0</v>
      </c>
      <c r="BG1264" s="144">
        <f>IF(N1264="zákl. přenesená",J1264,0)</f>
        <v>0</v>
      </c>
      <c r="BH1264" s="144">
        <f>IF(N1264="sníž. přenesená",J1264,0)</f>
        <v>0</v>
      </c>
      <c r="BI1264" s="144">
        <f>IF(N1264="nulová",J1264,0)</f>
        <v>0</v>
      </c>
      <c r="BJ1264" s="17" t="s">
        <v>86</v>
      </c>
      <c r="BK1264" s="144">
        <f>ROUND(I1264*H1264,2)</f>
        <v>0</v>
      </c>
      <c r="BL1264" s="17" t="s">
        <v>183</v>
      </c>
      <c r="BM1264" s="143" t="s">
        <v>1427</v>
      </c>
    </row>
    <row r="1265" spans="2:65" s="12" customFormat="1" ht="11.25">
      <c r="B1265" s="145"/>
      <c r="D1265" s="146" t="s">
        <v>185</v>
      </c>
      <c r="E1265" s="147" t="s">
        <v>1</v>
      </c>
      <c r="F1265" s="148" t="s">
        <v>1428</v>
      </c>
      <c r="H1265" s="149">
        <v>22344</v>
      </c>
      <c r="I1265" s="150"/>
      <c r="L1265" s="145"/>
      <c r="M1265" s="151"/>
      <c r="T1265" s="152"/>
      <c r="AT1265" s="147" t="s">
        <v>185</v>
      </c>
      <c r="AU1265" s="147" t="s">
        <v>88</v>
      </c>
      <c r="AV1265" s="12" t="s">
        <v>88</v>
      </c>
      <c r="AW1265" s="12" t="s">
        <v>33</v>
      </c>
      <c r="AX1265" s="12" t="s">
        <v>78</v>
      </c>
      <c r="AY1265" s="147" t="s">
        <v>176</v>
      </c>
    </row>
    <row r="1266" spans="2:65" s="13" customFormat="1" ht="11.25">
      <c r="B1266" s="153"/>
      <c r="D1266" s="146" t="s">
        <v>185</v>
      </c>
      <c r="E1266" s="154" t="s">
        <v>1</v>
      </c>
      <c r="F1266" s="155" t="s">
        <v>187</v>
      </c>
      <c r="H1266" s="156">
        <v>22344</v>
      </c>
      <c r="I1266" s="157"/>
      <c r="L1266" s="153"/>
      <c r="M1266" s="158"/>
      <c r="T1266" s="159"/>
      <c r="AT1266" s="154" t="s">
        <v>185</v>
      </c>
      <c r="AU1266" s="154" t="s">
        <v>88</v>
      </c>
      <c r="AV1266" s="13" t="s">
        <v>183</v>
      </c>
      <c r="AW1266" s="13" t="s">
        <v>33</v>
      </c>
      <c r="AX1266" s="13" t="s">
        <v>86</v>
      </c>
      <c r="AY1266" s="154" t="s">
        <v>176</v>
      </c>
    </row>
    <row r="1267" spans="2:65" s="1" customFormat="1" ht="24.2" customHeight="1">
      <c r="B1267" s="32"/>
      <c r="C1267" s="132" t="s">
        <v>1429</v>
      </c>
      <c r="D1267" s="132" t="s">
        <v>178</v>
      </c>
      <c r="E1267" s="133" t="s">
        <v>1430</v>
      </c>
      <c r="F1267" s="134" t="s">
        <v>1431</v>
      </c>
      <c r="G1267" s="135" t="s">
        <v>298</v>
      </c>
      <c r="H1267" s="136">
        <v>310</v>
      </c>
      <c r="I1267" s="137"/>
      <c r="J1267" s="138">
        <f>ROUND(I1267*H1267,2)</f>
        <v>0</v>
      </c>
      <c r="K1267" s="134" t="s">
        <v>207</v>
      </c>
      <c r="L1267" s="32"/>
      <c r="M1267" s="139" t="s">
        <v>1</v>
      </c>
      <c r="N1267" s="140" t="s">
        <v>43</v>
      </c>
      <c r="P1267" s="141">
        <f>O1267*H1267</f>
        <v>0</v>
      </c>
      <c r="Q1267" s="141">
        <v>1E-4</v>
      </c>
      <c r="R1267" s="141">
        <f>Q1267*H1267</f>
        <v>3.1E-2</v>
      </c>
      <c r="S1267" s="141">
        <v>0</v>
      </c>
      <c r="T1267" s="142">
        <f>S1267*H1267</f>
        <v>0</v>
      </c>
      <c r="AR1267" s="143" t="s">
        <v>183</v>
      </c>
      <c r="AT1267" s="143" t="s">
        <v>178</v>
      </c>
      <c r="AU1267" s="143" t="s">
        <v>88</v>
      </c>
      <c r="AY1267" s="17" t="s">
        <v>176</v>
      </c>
      <c r="BE1267" s="144">
        <f>IF(N1267="základní",J1267,0)</f>
        <v>0</v>
      </c>
      <c r="BF1267" s="144">
        <f>IF(N1267="snížená",J1267,0)</f>
        <v>0</v>
      </c>
      <c r="BG1267" s="144">
        <f>IF(N1267="zákl. přenesená",J1267,0)</f>
        <v>0</v>
      </c>
      <c r="BH1267" s="144">
        <f>IF(N1267="sníž. přenesená",J1267,0)</f>
        <v>0</v>
      </c>
      <c r="BI1267" s="144">
        <f>IF(N1267="nulová",J1267,0)</f>
        <v>0</v>
      </c>
      <c r="BJ1267" s="17" t="s">
        <v>86</v>
      </c>
      <c r="BK1267" s="144">
        <f>ROUND(I1267*H1267,2)</f>
        <v>0</v>
      </c>
      <c r="BL1267" s="17" t="s">
        <v>183</v>
      </c>
      <c r="BM1267" s="143" t="s">
        <v>1432</v>
      </c>
    </row>
    <row r="1268" spans="2:65" s="12" customFormat="1" ht="11.25">
      <c r="B1268" s="145"/>
      <c r="D1268" s="146" t="s">
        <v>185</v>
      </c>
      <c r="E1268" s="147" t="s">
        <v>1</v>
      </c>
      <c r="F1268" s="148" t="s">
        <v>1433</v>
      </c>
      <c r="H1268" s="149">
        <v>310</v>
      </c>
      <c r="I1268" s="150"/>
      <c r="L1268" s="145"/>
      <c r="M1268" s="151"/>
      <c r="T1268" s="152"/>
      <c r="AT1268" s="147" t="s">
        <v>185</v>
      </c>
      <c r="AU1268" s="147" t="s">
        <v>88</v>
      </c>
      <c r="AV1268" s="12" t="s">
        <v>88</v>
      </c>
      <c r="AW1268" s="12" t="s">
        <v>33</v>
      </c>
      <c r="AX1268" s="12" t="s">
        <v>86</v>
      </c>
      <c r="AY1268" s="147" t="s">
        <v>176</v>
      </c>
    </row>
    <row r="1269" spans="2:65" s="1" customFormat="1" ht="24.2" customHeight="1">
      <c r="B1269" s="32"/>
      <c r="C1269" s="176" t="s">
        <v>1434</v>
      </c>
      <c r="D1269" s="176" t="s">
        <v>304</v>
      </c>
      <c r="E1269" s="177" t="s">
        <v>1435</v>
      </c>
      <c r="F1269" s="178" t="s">
        <v>1436</v>
      </c>
      <c r="G1269" s="179" t="s">
        <v>298</v>
      </c>
      <c r="H1269" s="180">
        <v>310</v>
      </c>
      <c r="I1269" s="181"/>
      <c r="J1269" s="182">
        <f>ROUND(I1269*H1269,2)</f>
        <v>0</v>
      </c>
      <c r="K1269" s="178" t="s">
        <v>342</v>
      </c>
      <c r="L1269" s="183"/>
      <c r="M1269" s="184" t="s">
        <v>1</v>
      </c>
      <c r="N1269" s="185" t="s">
        <v>43</v>
      </c>
      <c r="P1269" s="141">
        <f>O1269*H1269</f>
        <v>0</v>
      </c>
      <c r="Q1269" s="141">
        <v>7.2000000000000005E-4</v>
      </c>
      <c r="R1269" s="141">
        <f>Q1269*H1269</f>
        <v>0.22320000000000001</v>
      </c>
      <c r="S1269" s="141">
        <v>0</v>
      </c>
      <c r="T1269" s="142">
        <f>S1269*H1269</f>
        <v>0</v>
      </c>
      <c r="AR1269" s="143" t="s">
        <v>269</v>
      </c>
      <c r="AT1269" s="143" t="s">
        <v>304</v>
      </c>
      <c r="AU1269" s="143" t="s">
        <v>88</v>
      </c>
      <c r="AY1269" s="17" t="s">
        <v>176</v>
      </c>
      <c r="BE1269" s="144">
        <f>IF(N1269="základní",J1269,0)</f>
        <v>0</v>
      </c>
      <c r="BF1269" s="144">
        <f>IF(N1269="snížená",J1269,0)</f>
        <v>0</v>
      </c>
      <c r="BG1269" s="144">
        <f>IF(N1269="zákl. přenesená",J1269,0)</f>
        <v>0</v>
      </c>
      <c r="BH1269" s="144">
        <f>IF(N1269="sníž. přenesená",J1269,0)</f>
        <v>0</v>
      </c>
      <c r="BI1269" s="144">
        <f>IF(N1269="nulová",J1269,0)</f>
        <v>0</v>
      </c>
      <c r="BJ1269" s="17" t="s">
        <v>86</v>
      </c>
      <c r="BK1269" s="144">
        <f>ROUND(I1269*H1269,2)</f>
        <v>0</v>
      </c>
      <c r="BL1269" s="17" t="s">
        <v>183</v>
      </c>
      <c r="BM1269" s="143" t="s">
        <v>1437</v>
      </c>
    </row>
    <row r="1270" spans="2:65" s="12" customFormat="1" ht="11.25">
      <c r="B1270" s="145"/>
      <c r="D1270" s="146" t="s">
        <v>185</v>
      </c>
      <c r="F1270" s="148" t="s">
        <v>1438</v>
      </c>
      <c r="H1270" s="149">
        <v>310</v>
      </c>
      <c r="I1270" s="150"/>
      <c r="L1270" s="145"/>
      <c r="M1270" s="151"/>
      <c r="T1270" s="152"/>
      <c r="AT1270" s="147" t="s">
        <v>185</v>
      </c>
      <c r="AU1270" s="147" t="s">
        <v>88</v>
      </c>
      <c r="AV1270" s="12" t="s">
        <v>88</v>
      </c>
      <c r="AW1270" s="12" t="s">
        <v>4</v>
      </c>
      <c r="AX1270" s="12" t="s">
        <v>86</v>
      </c>
      <c r="AY1270" s="147" t="s">
        <v>176</v>
      </c>
    </row>
    <row r="1271" spans="2:65" s="1" customFormat="1" ht="24.2" customHeight="1">
      <c r="B1271" s="32"/>
      <c r="C1271" s="132" t="s">
        <v>1439</v>
      </c>
      <c r="D1271" s="132" t="s">
        <v>178</v>
      </c>
      <c r="E1271" s="133" t="s">
        <v>1440</v>
      </c>
      <c r="F1271" s="134" t="s">
        <v>1441</v>
      </c>
      <c r="G1271" s="135" t="s">
        <v>181</v>
      </c>
      <c r="H1271" s="136">
        <v>425</v>
      </c>
      <c r="I1271" s="137"/>
      <c r="J1271" s="138">
        <f>ROUND(I1271*H1271,2)</f>
        <v>0</v>
      </c>
      <c r="K1271" s="134" t="s">
        <v>342</v>
      </c>
      <c r="L1271" s="32"/>
      <c r="M1271" s="139" t="s">
        <v>1</v>
      </c>
      <c r="N1271" s="140" t="s">
        <v>43</v>
      </c>
      <c r="P1271" s="141">
        <f>O1271*H1271</f>
        <v>0</v>
      </c>
      <c r="Q1271" s="141">
        <v>4.5799999999999999E-3</v>
      </c>
      <c r="R1271" s="141">
        <f>Q1271*H1271</f>
        <v>1.9464999999999999</v>
      </c>
      <c r="S1271" s="141">
        <v>0</v>
      </c>
      <c r="T1271" s="142">
        <f>S1271*H1271</f>
        <v>0</v>
      </c>
      <c r="AR1271" s="143" t="s">
        <v>183</v>
      </c>
      <c r="AT1271" s="143" t="s">
        <v>178</v>
      </c>
      <c r="AU1271" s="143" t="s">
        <v>88</v>
      </c>
      <c r="AY1271" s="17" t="s">
        <v>176</v>
      </c>
      <c r="BE1271" s="144">
        <f>IF(N1271="základní",J1271,0)</f>
        <v>0</v>
      </c>
      <c r="BF1271" s="144">
        <f>IF(N1271="snížená",J1271,0)</f>
        <v>0</v>
      </c>
      <c r="BG1271" s="144">
        <f>IF(N1271="zákl. přenesená",J1271,0)</f>
        <v>0</v>
      </c>
      <c r="BH1271" s="144">
        <f>IF(N1271="sníž. přenesená",J1271,0)</f>
        <v>0</v>
      </c>
      <c r="BI1271" s="144">
        <f>IF(N1271="nulová",J1271,0)</f>
        <v>0</v>
      </c>
      <c r="BJ1271" s="17" t="s">
        <v>86</v>
      </c>
      <c r="BK1271" s="144">
        <f>ROUND(I1271*H1271,2)</f>
        <v>0</v>
      </c>
      <c r="BL1271" s="17" t="s">
        <v>183</v>
      </c>
      <c r="BM1271" s="143" t="s">
        <v>1442</v>
      </c>
    </row>
    <row r="1272" spans="2:65" s="12" customFormat="1" ht="11.25">
      <c r="B1272" s="145"/>
      <c r="D1272" s="146" t="s">
        <v>185</v>
      </c>
      <c r="E1272" s="147" t="s">
        <v>1</v>
      </c>
      <c r="F1272" s="148" t="s">
        <v>1443</v>
      </c>
      <c r="H1272" s="149">
        <v>21</v>
      </c>
      <c r="I1272" s="150"/>
      <c r="L1272" s="145"/>
      <c r="M1272" s="151"/>
      <c r="T1272" s="152"/>
      <c r="AT1272" s="147" t="s">
        <v>185</v>
      </c>
      <c r="AU1272" s="147" t="s">
        <v>88</v>
      </c>
      <c r="AV1272" s="12" t="s">
        <v>88</v>
      </c>
      <c r="AW1272" s="12" t="s">
        <v>33</v>
      </c>
      <c r="AX1272" s="12" t="s">
        <v>78</v>
      </c>
      <c r="AY1272" s="147" t="s">
        <v>176</v>
      </c>
    </row>
    <row r="1273" spans="2:65" s="12" customFormat="1" ht="11.25">
      <c r="B1273" s="145"/>
      <c r="D1273" s="146" t="s">
        <v>185</v>
      </c>
      <c r="E1273" s="147" t="s">
        <v>1</v>
      </c>
      <c r="F1273" s="148" t="s">
        <v>1444</v>
      </c>
      <c r="H1273" s="149">
        <v>220</v>
      </c>
      <c r="I1273" s="150"/>
      <c r="L1273" s="145"/>
      <c r="M1273" s="151"/>
      <c r="T1273" s="152"/>
      <c r="AT1273" s="147" t="s">
        <v>185</v>
      </c>
      <c r="AU1273" s="147" t="s">
        <v>88</v>
      </c>
      <c r="AV1273" s="12" t="s">
        <v>88</v>
      </c>
      <c r="AW1273" s="12" t="s">
        <v>33</v>
      </c>
      <c r="AX1273" s="12" t="s">
        <v>78</v>
      </c>
      <c r="AY1273" s="147" t="s">
        <v>176</v>
      </c>
    </row>
    <row r="1274" spans="2:65" s="12" customFormat="1" ht="11.25">
      <c r="B1274" s="145"/>
      <c r="D1274" s="146" t="s">
        <v>185</v>
      </c>
      <c r="E1274" s="147" t="s">
        <v>1</v>
      </c>
      <c r="F1274" s="148" t="s">
        <v>1445</v>
      </c>
      <c r="H1274" s="149">
        <v>184</v>
      </c>
      <c r="I1274" s="150"/>
      <c r="L1274" s="145"/>
      <c r="M1274" s="151"/>
      <c r="T1274" s="152"/>
      <c r="AT1274" s="147" t="s">
        <v>185</v>
      </c>
      <c r="AU1274" s="147" t="s">
        <v>88</v>
      </c>
      <c r="AV1274" s="12" t="s">
        <v>88</v>
      </c>
      <c r="AW1274" s="12" t="s">
        <v>33</v>
      </c>
      <c r="AX1274" s="12" t="s">
        <v>78</v>
      </c>
      <c r="AY1274" s="147" t="s">
        <v>176</v>
      </c>
    </row>
    <row r="1275" spans="2:65" s="13" customFormat="1" ht="11.25">
      <c r="B1275" s="153"/>
      <c r="D1275" s="146" t="s">
        <v>185</v>
      </c>
      <c r="E1275" s="154" t="s">
        <v>1</v>
      </c>
      <c r="F1275" s="155" t="s">
        <v>187</v>
      </c>
      <c r="H1275" s="156">
        <v>425</v>
      </c>
      <c r="I1275" s="157"/>
      <c r="L1275" s="153"/>
      <c r="M1275" s="158"/>
      <c r="T1275" s="159"/>
      <c r="AT1275" s="154" t="s">
        <v>185</v>
      </c>
      <c r="AU1275" s="154" t="s">
        <v>88</v>
      </c>
      <c r="AV1275" s="13" t="s">
        <v>183</v>
      </c>
      <c r="AW1275" s="13" t="s">
        <v>33</v>
      </c>
      <c r="AX1275" s="13" t="s">
        <v>86</v>
      </c>
      <c r="AY1275" s="154" t="s">
        <v>176</v>
      </c>
    </row>
    <row r="1276" spans="2:65" s="1" customFormat="1" ht="33" customHeight="1">
      <c r="B1276" s="32"/>
      <c r="C1276" s="132" t="s">
        <v>1446</v>
      </c>
      <c r="D1276" s="132" t="s">
        <v>178</v>
      </c>
      <c r="E1276" s="133" t="s">
        <v>1447</v>
      </c>
      <c r="F1276" s="134" t="s">
        <v>1448</v>
      </c>
      <c r="G1276" s="135" t="s">
        <v>200</v>
      </c>
      <c r="H1276" s="136">
        <v>1044.11465</v>
      </c>
      <c r="I1276" s="137"/>
      <c r="J1276" s="138">
        <f>ROUND(I1276*H1276,2)</f>
        <v>0</v>
      </c>
      <c r="K1276" s="134" t="s">
        <v>207</v>
      </c>
      <c r="L1276" s="32"/>
      <c r="M1276" s="139" t="s">
        <v>1</v>
      </c>
      <c r="N1276" s="140" t="s">
        <v>43</v>
      </c>
      <c r="P1276" s="141">
        <f>O1276*H1276</f>
        <v>0</v>
      </c>
      <c r="Q1276" s="141">
        <v>2.5018699999999998</v>
      </c>
      <c r="R1276" s="141">
        <f>Q1276*H1276</f>
        <v>2612.2391193955</v>
      </c>
      <c r="S1276" s="141">
        <v>0</v>
      </c>
      <c r="T1276" s="142">
        <f>S1276*H1276</f>
        <v>0</v>
      </c>
      <c r="AR1276" s="143" t="s">
        <v>183</v>
      </c>
      <c r="AT1276" s="143" t="s">
        <v>178</v>
      </c>
      <c r="AU1276" s="143" t="s">
        <v>88</v>
      </c>
      <c r="AY1276" s="17" t="s">
        <v>176</v>
      </c>
      <c r="BE1276" s="144">
        <f>IF(N1276="základní",J1276,0)</f>
        <v>0</v>
      </c>
      <c r="BF1276" s="144">
        <f>IF(N1276="snížená",J1276,0)</f>
        <v>0</v>
      </c>
      <c r="BG1276" s="144">
        <f>IF(N1276="zákl. přenesená",J1276,0)</f>
        <v>0</v>
      </c>
      <c r="BH1276" s="144">
        <f>IF(N1276="sníž. přenesená",J1276,0)</f>
        <v>0</v>
      </c>
      <c r="BI1276" s="144">
        <f>IF(N1276="nulová",J1276,0)</f>
        <v>0</v>
      </c>
      <c r="BJ1276" s="17" t="s">
        <v>86</v>
      </c>
      <c r="BK1276" s="144">
        <f>ROUND(I1276*H1276,2)</f>
        <v>0</v>
      </c>
      <c r="BL1276" s="17" t="s">
        <v>183</v>
      </c>
      <c r="BM1276" s="143" t="s">
        <v>1449</v>
      </c>
    </row>
    <row r="1277" spans="2:65" s="14" customFormat="1" ht="11.25">
      <c r="B1277" s="160"/>
      <c r="D1277" s="146" t="s">
        <v>185</v>
      </c>
      <c r="E1277" s="161" t="s">
        <v>1</v>
      </c>
      <c r="F1277" s="162" t="s">
        <v>1450</v>
      </c>
      <c r="H1277" s="161" t="s">
        <v>1</v>
      </c>
      <c r="I1277" s="163"/>
      <c r="L1277" s="160"/>
      <c r="M1277" s="164"/>
      <c r="T1277" s="165"/>
      <c r="AT1277" s="161" t="s">
        <v>185</v>
      </c>
      <c r="AU1277" s="161" t="s">
        <v>88</v>
      </c>
      <c r="AV1277" s="14" t="s">
        <v>86</v>
      </c>
      <c r="AW1277" s="14" t="s">
        <v>33</v>
      </c>
      <c r="AX1277" s="14" t="s">
        <v>78</v>
      </c>
      <c r="AY1277" s="161" t="s">
        <v>176</v>
      </c>
    </row>
    <row r="1278" spans="2:65" s="14" customFormat="1" ht="11.25">
      <c r="B1278" s="160"/>
      <c r="D1278" s="146" t="s">
        <v>185</v>
      </c>
      <c r="E1278" s="161" t="s">
        <v>1</v>
      </c>
      <c r="F1278" s="162" t="s">
        <v>667</v>
      </c>
      <c r="H1278" s="161" t="s">
        <v>1</v>
      </c>
      <c r="I1278" s="163"/>
      <c r="L1278" s="160"/>
      <c r="M1278" s="164"/>
      <c r="T1278" s="165"/>
      <c r="AT1278" s="161" t="s">
        <v>185</v>
      </c>
      <c r="AU1278" s="161" t="s">
        <v>88</v>
      </c>
      <c r="AV1278" s="14" t="s">
        <v>86</v>
      </c>
      <c r="AW1278" s="14" t="s">
        <v>33</v>
      </c>
      <c r="AX1278" s="14" t="s">
        <v>78</v>
      </c>
      <c r="AY1278" s="161" t="s">
        <v>176</v>
      </c>
    </row>
    <row r="1279" spans="2:65" s="14" customFormat="1" ht="11.25">
      <c r="B1279" s="160"/>
      <c r="D1279" s="146" t="s">
        <v>185</v>
      </c>
      <c r="E1279" s="161" t="s">
        <v>1</v>
      </c>
      <c r="F1279" s="162" t="s">
        <v>1451</v>
      </c>
      <c r="H1279" s="161" t="s">
        <v>1</v>
      </c>
      <c r="I1279" s="163"/>
      <c r="L1279" s="160"/>
      <c r="M1279" s="164"/>
      <c r="T1279" s="165"/>
      <c r="AT1279" s="161" t="s">
        <v>185</v>
      </c>
      <c r="AU1279" s="161" t="s">
        <v>88</v>
      </c>
      <c r="AV1279" s="14" t="s">
        <v>86</v>
      </c>
      <c r="AW1279" s="14" t="s">
        <v>33</v>
      </c>
      <c r="AX1279" s="14" t="s">
        <v>78</v>
      </c>
      <c r="AY1279" s="161" t="s">
        <v>176</v>
      </c>
    </row>
    <row r="1280" spans="2:65" s="12" customFormat="1" ht="11.25">
      <c r="B1280" s="145"/>
      <c r="D1280" s="146" t="s">
        <v>185</v>
      </c>
      <c r="E1280" s="147" t="s">
        <v>1</v>
      </c>
      <c r="F1280" s="148" t="s">
        <v>1452</v>
      </c>
      <c r="H1280" s="149">
        <v>8.77</v>
      </c>
      <c r="I1280" s="150"/>
      <c r="L1280" s="145"/>
      <c r="M1280" s="151"/>
      <c r="T1280" s="152"/>
      <c r="AT1280" s="147" t="s">
        <v>185</v>
      </c>
      <c r="AU1280" s="147" t="s">
        <v>88</v>
      </c>
      <c r="AV1280" s="12" t="s">
        <v>88</v>
      </c>
      <c r="AW1280" s="12" t="s">
        <v>33</v>
      </c>
      <c r="AX1280" s="12" t="s">
        <v>78</v>
      </c>
      <c r="AY1280" s="147" t="s">
        <v>176</v>
      </c>
    </row>
    <row r="1281" spans="2:51" s="14" customFormat="1" ht="11.25">
      <c r="B1281" s="160"/>
      <c r="D1281" s="146" t="s">
        <v>185</v>
      </c>
      <c r="E1281" s="161" t="s">
        <v>1</v>
      </c>
      <c r="F1281" s="162" t="s">
        <v>1453</v>
      </c>
      <c r="H1281" s="161" t="s">
        <v>1</v>
      </c>
      <c r="I1281" s="163"/>
      <c r="L1281" s="160"/>
      <c r="M1281" s="164"/>
      <c r="T1281" s="165"/>
      <c r="AT1281" s="161" t="s">
        <v>185</v>
      </c>
      <c r="AU1281" s="161" t="s">
        <v>88</v>
      </c>
      <c r="AV1281" s="14" t="s">
        <v>86</v>
      </c>
      <c r="AW1281" s="14" t="s">
        <v>33</v>
      </c>
      <c r="AX1281" s="14" t="s">
        <v>78</v>
      </c>
      <c r="AY1281" s="161" t="s">
        <v>176</v>
      </c>
    </row>
    <row r="1282" spans="2:51" s="12" customFormat="1" ht="11.25">
      <c r="B1282" s="145"/>
      <c r="D1282" s="146" t="s">
        <v>185</v>
      </c>
      <c r="E1282" s="147" t="s">
        <v>1</v>
      </c>
      <c r="F1282" s="148" t="s">
        <v>1454</v>
      </c>
      <c r="H1282" s="149">
        <v>28.58</v>
      </c>
      <c r="I1282" s="150"/>
      <c r="L1282" s="145"/>
      <c r="M1282" s="151"/>
      <c r="T1282" s="152"/>
      <c r="AT1282" s="147" t="s">
        <v>185</v>
      </c>
      <c r="AU1282" s="147" t="s">
        <v>88</v>
      </c>
      <c r="AV1282" s="12" t="s">
        <v>88</v>
      </c>
      <c r="AW1282" s="12" t="s">
        <v>33</v>
      </c>
      <c r="AX1282" s="12" t="s">
        <v>78</v>
      </c>
      <c r="AY1282" s="147" t="s">
        <v>176</v>
      </c>
    </row>
    <row r="1283" spans="2:51" s="14" customFormat="1" ht="11.25">
      <c r="B1283" s="160"/>
      <c r="D1283" s="146" t="s">
        <v>185</v>
      </c>
      <c r="E1283" s="161" t="s">
        <v>1</v>
      </c>
      <c r="F1283" s="162" t="s">
        <v>1455</v>
      </c>
      <c r="H1283" s="161" t="s">
        <v>1</v>
      </c>
      <c r="I1283" s="163"/>
      <c r="L1283" s="160"/>
      <c r="M1283" s="164"/>
      <c r="T1283" s="165"/>
      <c r="AT1283" s="161" t="s">
        <v>185</v>
      </c>
      <c r="AU1283" s="161" t="s">
        <v>88</v>
      </c>
      <c r="AV1283" s="14" t="s">
        <v>86</v>
      </c>
      <c r="AW1283" s="14" t="s">
        <v>33</v>
      </c>
      <c r="AX1283" s="14" t="s">
        <v>78</v>
      </c>
      <c r="AY1283" s="161" t="s">
        <v>176</v>
      </c>
    </row>
    <row r="1284" spans="2:51" s="12" customFormat="1" ht="11.25">
      <c r="B1284" s="145"/>
      <c r="D1284" s="146" t="s">
        <v>185</v>
      </c>
      <c r="E1284" s="147" t="s">
        <v>1</v>
      </c>
      <c r="F1284" s="148" t="s">
        <v>1456</v>
      </c>
      <c r="H1284" s="149">
        <v>51.74</v>
      </c>
      <c r="I1284" s="150"/>
      <c r="L1284" s="145"/>
      <c r="M1284" s="151"/>
      <c r="T1284" s="152"/>
      <c r="AT1284" s="147" t="s">
        <v>185</v>
      </c>
      <c r="AU1284" s="147" t="s">
        <v>88</v>
      </c>
      <c r="AV1284" s="12" t="s">
        <v>88</v>
      </c>
      <c r="AW1284" s="12" t="s">
        <v>33</v>
      </c>
      <c r="AX1284" s="12" t="s">
        <v>78</v>
      </c>
      <c r="AY1284" s="147" t="s">
        <v>176</v>
      </c>
    </row>
    <row r="1285" spans="2:51" s="15" customFormat="1" ht="11.25">
      <c r="B1285" s="166"/>
      <c r="D1285" s="146" t="s">
        <v>185</v>
      </c>
      <c r="E1285" s="167" t="s">
        <v>1</v>
      </c>
      <c r="F1285" s="168" t="s">
        <v>228</v>
      </c>
      <c r="H1285" s="169">
        <v>89.09</v>
      </c>
      <c r="I1285" s="170"/>
      <c r="L1285" s="166"/>
      <c r="M1285" s="171"/>
      <c r="T1285" s="172"/>
      <c r="AT1285" s="167" t="s">
        <v>185</v>
      </c>
      <c r="AU1285" s="167" t="s">
        <v>88</v>
      </c>
      <c r="AV1285" s="15" t="s">
        <v>193</v>
      </c>
      <c r="AW1285" s="15" t="s">
        <v>33</v>
      </c>
      <c r="AX1285" s="15" t="s">
        <v>78</v>
      </c>
      <c r="AY1285" s="167" t="s">
        <v>176</v>
      </c>
    </row>
    <row r="1286" spans="2:51" s="14" customFormat="1" ht="11.25">
      <c r="B1286" s="160"/>
      <c r="D1286" s="146" t="s">
        <v>185</v>
      </c>
      <c r="E1286" s="161" t="s">
        <v>1</v>
      </c>
      <c r="F1286" s="162" t="s">
        <v>1457</v>
      </c>
      <c r="H1286" s="161" t="s">
        <v>1</v>
      </c>
      <c r="I1286" s="163"/>
      <c r="L1286" s="160"/>
      <c r="M1286" s="164"/>
      <c r="T1286" s="165"/>
      <c r="AT1286" s="161" t="s">
        <v>185</v>
      </c>
      <c r="AU1286" s="161" t="s">
        <v>88</v>
      </c>
      <c r="AV1286" s="14" t="s">
        <v>86</v>
      </c>
      <c r="AW1286" s="14" t="s">
        <v>33</v>
      </c>
      <c r="AX1286" s="14" t="s">
        <v>78</v>
      </c>
      <c r="AY1286" s="161" t="s">
        <v>176</v>
      </c>
    </row>
    <row r="1287" spans="2:51" s="14" customFormat="1" ht="11.25">
      <c r="B1287" s="160"/>
      <c r="D1287" s="146" t="s">
        <v>185</v>
      </c>
      <c r="E1287" s="161" t="s">
        <v>1</v>
      </c>
      <c r="F1287" s="162" t="s">
        <v>1458</v>
      </c>
      <c r="H1287" s="161" t="s">
        <v>1</v>
      </c>
      <c r="I1287" s="163"/>
      <c r="L1287" s="160"/>
      <c r="M1287" s="164"/>
      <c r="T1287" s="165"/>
      <c r="AT1287" s="161" t="s">
        <v>185</v>
      </c>
      <c r="AU1287" s="161" t="s">
        <v>88</v>
      </c>
      <c r="AV1287" s="14" t="s">
        <v>86</v>
      </c>
      <c r="AW1287" s="14" t="s">
        <v>33</v>
      </c>
      <c r="AX1287" s="14" t="s">
        <v>78</v>
      </c>
      <c r="AY1287" s="161" t="s">
        <v>176</v>
      </c>
    </row>
    <row r="1288" spans="2:51" s="12" customFormat="1" ht="22.5">
      <c r="B1288" s="145"/>
      <c r="D1288" s="146" t="s">
        <v>185</v>
      </c>
      <c r="E1288" s="147" t="s">
        <v>1</v>
      </c>
      <c r="F1288" s="148" t="s">
        <v>1459</v>
      </c>
      <c r="H1288" s="149">
        <v>140.13999999999999</v>
      </c>
      <c r="I1288" s="150"/>
      <c r="L1288" s="145"/>
      <c r="M1288" s="151"/>
      <c r="T1288" s="152"/>
      <c r="AT1288" s="147" t="s">
        <v>185</v>
      </c>
      <c r="AU1288" s="147" t="s">
        <v>88</v>
      </c>
      <c r="AV1288" s="12" t="s">
        <v>88</v>
      </c>
      <c r="AW1288" s="12" t="s">
        <v>33</v>
      </c>
      <c r="AX1288" s="12" t="s">
        <v>78</v>
      </c>
      <c r="AY1288" s="147" t="s">
        <v>176</v>
      </c>
    </row>
    <row r="1289" spans="2:51" s="15" customFormat="1" ht="11.25">
      <c r="B1289" s="166"/>
      <c r="D1289" s="146" t="s">
        <v>185</v>
      </c>
      <c r="E1289" s="167" t="s">
        <v>1</v>
      </c>
      <c r="F1289" s="168" t="s">
        <v>228</v>
      </c>
      <c r="H1289" s="169">
        <v>140.13999999999999</v>
      </c>
      <c r="I1289" s="170"/>
      <c r="L1289" s="166"/>
      <c r="M1289" s="171"/>
      <c r="T1289" s="172"/>
      <c r="AT1289" s="167" t="s">
        <v>185</v>
      </c>
      <c r="AU1289" s="167" t="s">
        <v>88</v>
      </c>
      <c r="AV1289" s="15" t="s">
        <v>193</v>
      </c>
      <c r="AW1289" s="15" t="s">
        <v>33</v>
      </c>
      <c r="AX1289" s="15" t="s">
        <v>78</v>
      </c>
      <c r="AY1289" s="167" t="s">
        <v>176</v>
      </c>
    </row>
    <row r="1290" spans="2:51" s="13" customFormat="1" ht="11.25">
      <c r="B1290" s="153"/>
      <c r="D1290" s="146" t="s">
        <v>185</v>
      </c>
      <c r="E1290" s="154" t="s">
        <v>1</v>
      </c>
      <c r="F1290" s="155" t="s">
        <v>187</v>
      </c>
      <c r="H1290" s="156">
        <v>229.23</v>
      </c>
      <c r="I1290" s="157"/>
      <c r="L1290" s="153"/>
      <c r="M1290" s="158"/>
      <c r="T1290" s="159"/>
      <c r="AT1290" s="154" t="s">
        <v>185</v>
      </c>
      <c r="AU1290" s="154" t="s">
        <v>88</v>
      </c>
      <c r="AV1290" s="13" t="s">
        <v>183</v>
      </c>
      <c r="AW1290" s="13" t="s">
        <v>33</v>
      </c>
      <c r="AX1290" s="13" t="s">
        <v>78</v>
      </c>
      <c r="AY1290" s="154" t="s">
        <v>176</v>
      </c>
    </row>
    <row r="1291" spans="2:51" s="14" customFormat="1" ht="11.25">
      <c r="B1291" s="160"/>
      <c r="D1291" s="146" t="s">
        <v>185</v>
      </c>
      <c r="E1291" s="161" t="s">
        <v>1</v>
      </c>
      <c r="F1291" s="162" t="s">
        <v>1457</v>
      </c>
      <c r="H1291" s="161" t="s">
        <v>1</v>
      </c>
      <c r="I1291" s="163"/>
      <c r="L1291" s="160"/>
      <c r="M1291" s="164"/>
      <c r="T1291" s="165"/>
      <c r="AT1291" s="161" t="s">
        <v>185</v>
      </c>
      <c r="AU1291" s="161" t="s">
        <v>88</v>
      </c>
      <c r="AV1291" s="14" t="s">
        <v>86</v>
      </c>
      <c r="AW1291" s="14" t="s">
        <v>33</v>
      </c>
      <c r="AX1291" s="14" t="s">
        <v>78</v>
      </c>
      <c r="AY1291" s="161" t="s">
        <v>176</v>
      </c>
    </row>
    <row r="1292" spans="2:51" s="12" customFormat="1" ht="11.25">
      <c r="B1292" s="145"/>
      <c r="D1292" s="146" t="s">
        <v>185</v>
      </c>
      <c r="E1292" s="147" t="s">
        <v>1</v>
      </c>
      <c r="F1292" s="148" t="s">
        <v>1460</v>
      </c>
      <c r="H1292" s="149">
        <v>7.0069999999999997</v>
      </c>
      <c r="I1292" s="150"/>
      <c r="L1292" s="145"/>
      <c r="M1292" s="151"/>
      <c r="T1292" s="152"/>
      <c r="AT1292" s="147" t="s">
        <v>185</v>
      </c>
      <c r="AU1292" s="147" t="s">
        <v>88</v>
      </c>
      <c r="AV1292" s="12" t="s">
        <v>88</v>
      </c>
      <c r="AW1292" s="12" t="s">
        <v>33</v>
      </c>
      <c r="AX1292" s="12" t="s">
        <v>78</v>
      </c>
      <c r="AY1292" s="147" t="s">
        <v>176</v>
      </c>
    </row>
    <row r="1293" spans="2:51" s="14" customFormat="1" ht="11.25">
      <c r="B1293" s="160"/>
      <c r="D1293" s="146" t="s">
        <v>185</v>
      </c>
      <c r="E1293" s="161" t="s">
        <v>1</v>
      </c>
      <c r="F1293" s="162" t="s">
        <v>1450</v>
      </c>
      <c r="H1293" s="161" t="s">
        <v>1</v>
      </c>
      <c r="I1293" s="163"/>
      <c r="L1293" s="160"/>
      <c r="M1293" s="164"/>
      <c r="T1293" s="165"/>
      <c r="AT1293" s="161" t="s">
        <v>185</v>
      </c>
      <c r="AU1293" s="161" t="s">
        <v>88</v>
      </c>
      <c r="AV1293" s="14" t="s">
        <v>86</v>
      </c>
      <c r="AW1293" s="14" t="s">
        <v>33</v>
      </c>
      <c r="AX1293" s="14" t="s">
        <v>78</v>
      </c>
      <c r="AY1293" s="161" t="s">
        <v>176</v>
      </c>
    </row>
    <row r="1294" spans="2:51" s="12" customFormat="1" ht="11.25">
      <c r="B1294" s="145"/>
      <c r="D1294" s="146" t="s">
        <v>185</v>
      </c>
      <c r="E1294" s="147" t="s">
        <v>1</v>
      </c>
      <c r="F1294" s="148" t="s">
        <v>1461</v>
      </c>
      <c r="H1294" s="149">
        <v>12.650779999999999</v>
      </c>
      <c r="I1294" s="150"/>
      <c r="L1294" s="145"/>
      <c r="M1294" s="151"/>
      <c r="T1294" s="152"/>
      <c r="AT1294" s="147" t="s">
        <v>185</v>
      </c>
      <c r="AU1294" s="147" t="s">
        <v>88</v>
      </c>
      <c r="AV1294" s="12" t="s">
        <v>88</v>
      </c>
      <c r="AW1294" s="12" t="s">
        <v>33</v>
      </c>
      <c r="AX1294" s="12" t="s">
        <v>78</v>
      </c>
      <c r="AY1294" s="147" t="s">
        <v>176</v>
      </c>
    </row>
    <row r="1295" spans="2:51" s="14" customFormat="1" ht="11.25">
      <c r="B1295" s="160"/>
      <c r="D1295" s="146" t="s">
        <v>185</v>
      </c>
      <c r="E1295" s="161" t="s">
        <v>1</v>
      </c>
      <c r="F1295" s="162" t="s">
        <v>1462</v>
      </c>
      <c r="H1295" s="161" t="s">
        <v>1</v>
      </c>
      <c r="I1295" s="163"/>
      <c r="L1295" s="160"/>
      <c r="M1295" s="164"/>
      <c r="T1295" s="165"/>
      <c r="AT1295" s="161" t="s">
        <v>185</v>
      </c>
      <c r="AU1295" s="161" t="s">
        <v>88</v>
      </c>
      <c r="AV1295" s="14" t="s">
        <v>86</v>
      </c>
      <c r="AW1295" s="14" t="s">
        <v>33</v>
      </c>
      <c r="AX1295" s="14" t="s">
        <v>78</v>
      </c>
      <c r="AY1295" s="161" t="s">
        <v>176</v>
      </c>
    </row>
    <row r="1296" spans="2:51" s="12" customFormat="1" ht="11.25">
      <c r="B1296" s="145"/>
      <c r="D1296" s="146" t="s">
        <v>185</v>
      </c>
      <c r="E1296" s="147" t="s">
        <v>1</v>
      </c>
      <c r="F1296" s="148" t="s">
        <v>1463</v>
      </c>
      <c r="H1296" s="149">
        <v>63.155439999999999</v>
      </c>
      <c r="I1296" s="150"/>
      <c r="L1296" s="145"/>
      <c r="M1296" s="151"/>
      <c r="T1296" s="152"/>
      <c r="AT1296" s="147" t="s">
        <v>185</v>
      </c>
      <c r="AU1296" s="147" t="s">
        <v>88</v>
      </c>
      <c r="AV1296" s="12" t="s">
        <v>88</v>
      </c>
      <c r="AW1296" s="12" t="s">
        <v>33</v>
      </c>
      <c r="AX1296" s="12" t="s">
        <v>78</v>
      </c>
      <c r="AY1296" s="147" t="s">
        <v>176</v>
      </c>
    </row>
    <row r="1297" spans="2:51" s="14" customFormat="1" ht="11.25">
      <c r="B1297" s="160"/>
      <c r="D1297" s="146" t="s">
        <v>185</v>
      </c>
      <c r="E1297" s="161" t="s">
        <v>1</v>
      </c>
      <c r="F1297" s="162" t="s">
        <v>1464</v>
      </c>
      <c r="H1297" s="161" t="s">
        <v>1</v>
      </c>
      <c r="I1297" s="163"/>
      <c r="L1297" s="160"/>
      <c r="M1297" s="164"/>
      <c r="T1297" s="165"/>
      <c r="AT1297" s="161" t="s">
        <v>185</v>
      </c>
      <c r="AU1297" s="161" t="s">
        <v>88</v>
      </c>
      <c r="AV1297" s="14" t="s">
        <v>86</v>
      </c>
      <c r="AW1297" s="14" t="s">
        <v>33</v>
      </c>
      <c r="AX1297" s="14" t="s">
        <v>78</v>
      </c>
      <c r="AY1297" s="161" t="s">
        <v>176</v>
      </c>
    </row>
    <row r="1298" spans="2:51" s="12" customFormat="1" ht="11.25">
      <c r="B1298" s="145"/>
      <c r="D1298" s="146" t="s">
        <v>185</v>
      </c>
      <c r="E1298" s="147" t="s">
        <v>1</v>
      </c>
      <c r="F1298" s="148" t="s">
        <v>1465</v>
      </c>
      <c r="H1298" s="149">
        <v>57.788879999999999</v>
      </c>
      <c r="I1298" s="150"/>
      <c r="L1298" s="145"/>
      <c r="M1298" s="151"/>
      <c r="T1298" s="152"/>
      <c r="AT1298" s="147" t="s">
        <v>185</v>
      </c>
      <c r="AU1298" s="147" t="s">
        <v>88</v>
      </c>
      <c r="AV1298" s="12" t="s">
        <v>88</v>
      </c>
      <c r="AW1298" s="12" t="s">
        <v>33</v>
      </c>
      <c r="AX1298" s="12" t="s">
        <v>78</v>
      </c>
      <c r="AY1298" s="147" t="s">
        <v>176</v>
      </c>
    </row>
    <row r="1299" spans="2:51" s="14" customFormat="1" ht="11.25">
      <c r="B1299" s="160"/>
      <c r="D1299" s="146" t="s">
        <v>185</v>
      </c>
      <c r="E1299" s="161" t="s">
        <v>1</v>
      </c>
      <c r="F1299" s="162" t="s">
        <v>1466</v>
      </c>
      <c r="H1299" s="161" t="s">
        <v>1</v>
      </c>
      <c r="I1299" s="163"/>
      <c r="L1299" s="160"/>
      <c r="M1299" s="164"/>
      <c r="T1299" s="165"/>
      <c r="AT1299" s="161" t="s">
        <v>185</v>
      </c>
      <c r="AU1299" s="161" t="s">
        <v>88</v>
      </c>
      <c r="AV1299" s="14" t="s">
        <v>86</v>
      </c>
      <c r="AW1299" s="14" t="s">
        <v>33</v>
      </c>
      <c r="AX1299" s="14" t="s">
        <v>78</v>
      </c>
      <c r="AY1299" s="161" t="s">
        <v>176</v>
      </c>
    </row>
    <row r="1300" spans="2:51" s="12" customFormat="1" ht="11.25">
      <c r="B1300" s="145"/>
      <c r="D1300" s="146" t="s">
        <v>185</v>
      </c>
      <c r="E1300" s="147" t="s">
        <v>1</v>
      </c>
      <c r="F1300" s="148" t="s">
        <v>1467</v>
      </c>
      <c r="H1300" s="149">
        <v>5.1856799999999996</v>
      </c>
      <c r="I1300" s="150"/>
      <c r="L1300" s="145"/>
      <c r="M1300" s="151"/>
      <c r="T1300" s="152"/>
      <c r="AT1300" s="147" t="s">
        <v>185</v>
      </c>
      <c r="AU1300" s="147" t="s">
        <v>88</v>
      </c>
      <c r="AV1300" s="12" t="s">
        <v>88</v>
      </c>
      <c r="AW1300" s="12" t="s">
        <v>33</v>
      </c>
      <c r="AX1300" s="12" t="s">
        <v>78</v>
      </c>
      <c r="AY1300" s="147" t="s">
        <v>176</v>
      </c>
    </row>
    <row r="1301" spans="2:51" s="14" customFormat="1" ht="11.25">
      <c r="B1301" s="160"/>
      <c r="D1301" s="146" t="s">
        <v>185</v>
      </c>
      <c r="E1301" s="161" t="s">
        <v>1</v>
      </c>
      <c r="F1301" s="162" t="s">
        <v>1468</v>
      </c>
      <c r="H1301" s="161" t="s">
        <v>1</v>
      </c>
      <c r="I1301" s="163"/>
      <c r="L1301" s="160"/>
      <c r="M1301" s="164"/>
      <c r="T1301" s="165"/>
      <c r="AT1301" s="161" t="s">
        <v>185</v>
      </c>
      <c r="AU1301" s="161" t="s">
        <v>88</v>
      </c>
      <c r="AV1301" s="14" t="s">
        <v>86</v>
      </c>
      <c r="AW1301" s="14" t="s">
        <v>33</v>
      </c>
      <c r="AX1301" s="14" t="s">
        <v>78</v>
      </c>
      <c r="AY1301" s="161" t="s">
        <v>176</v>
      </c>
    </row>
    <row r="1302" spans="2:51" s="12" customFormat="1" ht="11.25">
      <c r="B1302" s="145"/>
      <c r="D1302" s="146" t="s">
        <v>185</v>
      </c>
      <c r="E1302" s="147" t="s">
        <v>1</v>
      </c>
      <c r="F1302" s="148" t="s">
        <v>1469</v>
      </c>
      <c r="H1302" s="149">
        <v>32.500660000000003</v>
      </c>
      <c r="I1302" s="150"/>
      <c r="L1302" s="145"/>
      <c r="M1302" s="151"/>
      <c r="T1302" s="152"/>
      <c r="AT1302" s="147" t="s">
        <v>185</v>
      </c>
      <c r="AU1302" s="147" t="s">
        <v>88</v>
      </c>
      <c r="AV1302" s="12" t="s">
        <v>88</v>
      </c>
      <c r="AW1302" s="12" t="s">
        <v>33</v>
      </c>
      <c r="AX1302" s="12" t="s">
        <v>78</v>
      </c>
      <c r="AY1302" s="147" t="s">
        <v>176</v>
      </c>
    </row>
    <row r="1303" spans="2:51" s="14" customFormat="1" ht="11.25">
      <c r="B1303" s="160"/>
      <c r="D1303" s="146" t="s">
        <v>185</v>
      </c>
      <c r="E1303" s="161" t="s">
        <v>1</v>
      </c>
      <c r="F1303" s="162" t="s">
        <v>1470</v>
      </c>
      <c r="H1303" s="161" t="s">
        <v>1</v>
      </c>
      <c r="I1303" s="163"/>
      <c r="L1303" s="160"/>
      <c r="M1303" s="164"/>
      <c r="T1303" s="165"/>
      <c r="AT1303" s="161" t="s">
        <v>185</v>
      </c>
      <c r="AU1303" s="161" t="s">
        <v>88</v>
      </c>
      <c r="AV1303" s="14" t="s">
        <v>86</v>
      </c>
      <c r="AW1303" s="14" t="s">
        <v>33</v>
      </c>
      <c r="AX1303" s="14" t="s">
        <v>78</v>
      </c>
      <c r="AY1303" s="161" t="s">
        <v>176</v>
      </c>
    </row>
    <row r="1304" spans="2:51" s="12" customFormat="1" ht="11.25">
      <c r="B1304" s="145"/>
      <c r="D1304" s="146" t="s">
        <v>185</v>
      </c>
      <c r="E1304" s="147" t="s">
        <v>1</v>
      </c>
      <c r="F1304" s="148" t="s">
        <v>1471</v>
      </c>
      <c r="H1304" s="149">
        <v>49.401519999999998</v>
      </c>
      <c r="I1304" s="150"/>
      <c r="L1304" s="145"/>
      <c r="M1304" s="151"/>
      <c r="T1304" s="152"/>
      <c r="AT1304" s="147" t="s">
        <v>185</v>
      </c>
      <c r="AU1304" s="147" t="s">
        <v>88</v>
      </c>
      <c r="AV1304" s="12" t="s">
        <v>88</v>
      </c>
      <c r="AW1304" s="12" t="s">
        <v>33</v>
      </c>
      <c r="AX1304" s="12" t="s">
        <v>78</v>
      </c>
      <c r="AY1304" s="147" t="s">
        <v>176</v>
      </c>
    </row>
    <row r="1305" spans="2:51" s="14" customFormat="1" ht="11.25">
      <c r="B1305" s="160"/>
      <c r="D1305" s="146" t="s">
        <v>185</v>
      </c>
      <c r="E1305" s="161" t="s">
        <v>1</v>
      </c>
      <c r="F1305" s="162" t="s">
        <v>1472</v>
      </c>
      <c r="H1305" s="161" t="s">
        <v>1</v>
      </c>
      <c r="I1305" s="163"/>
      <c r="L1305" s="160"/>
      <c r="M1305" s="164"/>
      <c r="T1305" s="165"/>
      <c r="AT1305" s="161" t="s">
        <v>185</v>
      </c>
      <c r="AU1305" s="161" t="s">
        <v>88</v>
      </c>
      <c r="AV1305" s="14" t="s">
        <v>86</v>
      </c>
      <c r="AW1305" s="14" t="s">
        <v>33</v>
      </c>
      <c r="AX1305" s="14" t="s">
        <v>78</v>
      </c>
      <c r="AY1305" s="161" t="s">
        <v>176</v>
      </c>
    </row>
    <row r="1306" spans="2:51" s="12" customFormat="1" ht="11.25">
      <c r="B1306" s="145"/>
      <c r="D1306" s="146" t="s">
        <v>185</v>
      </c>
      <c r="E1306" s="147" t="s">
        <v>1</v>
      </c>
      <c r="F1306" s="148" t="s">
        <v>1473</v>
      </c>
      <c r="H1306" s="149">
        <v>3.6604800000000002</v>
      </c>
      <c r="I1306" s="150"/>
      <c r="L1306" s="145"/>
      <c r="M1306" s="151"/>
      <c r="T1306" s="152"/>
      <c r="AT1306" s="147" t="s">
        <v>185</v>
      </c>
      <c r="AU1306" s="147" t="s">
        <v>88</v>
      </c>
      <c r="AV1306" s="12" t="s">
        <v>88</v>
      </c>
      <c r="AW1306" s="12" t="s">
        <v>33</v>
      </c>
      <c r="AX1306" s="12" t="s">
        <v>78</v>
      </c>
      <c r="AY1306" s="147" t="s">
        <v>176</v>
      </c>
    </row>
    <row r="1307" spans="2:51" s="14" customFormat="1" ht="11.25">
      <c r="B1307" s="160"/>
      <c r="D1307" s="146" t="s">
        <v>185</v>
      </c>
      <c r="E1307" s="161" t="s">
        <v>1</v>
      </c>
      <c r="F1307" s="162" t="s">
        <v>1474</v>
      </c>
      <c r="H1307" s="161" t="s">
        <v>1</v>
      </c>
      <c r="I1307" s="163"/>
      <c r="L1307" s="160"/>
      <c r="M1307" s="164"/>
      <c r="T1307" s="165"/>
      <c r="AT1307" s="161" t="s">
        <v>185</v>
      </c>
      <c r="AU1307" s="161" t="s">
        <v>88</v>
      </c>
      <c r="AV1307" s="14" t="s">
        <v>86</v>
      </c>
      <c r="AW1307" s="14" t="s">
        <v>33</v>
      </c>
      <c r="AX1307" s="14" t="s">
        <v>78</v>
      </c>
      <c r="AY1307" s="161" t="s">
        <v>176</v>
      </c>
    </row>
    <row r="1308" spans="2:51" s="12" customFormat="1" ht="11.25">
      <c r="B1308" s="145"/>
      <c r="D1308" s="146" t="s">
        <v>185</v>
      </c>
      <c r="E1308" s="147" t="s">
        <v>1</v>
      </c>
      <c r="F1308" s="148" t="s">
        <v>1475</v>
      </c>
      <c r="H1308" s="149">
        <v>700.75169000000005</v>
      </c>
      <c r="I1308" s="150"/>
      <c r="L1308" s="145"/>
      <c r="M1308" s="151"/>
      <c r="T1308" s="152"/>
      <c r="AT1308" s="147" t="s">
        <v>185</v>
      </c>
      <c r="AU1308" s="147" t="s">
        <v>88</v>
      </c>
      <c r="AV1308" s="12" t="s">
        <v>88</v>
      </c>
      <c r="AW1308" s="12" t="s">
        <v>33</v>
      </c>
      <c r="AX1308" s="12" t="s">
        <v>78</v>
      </c>
      <c r="AY1308" s="147" t="s">
        <v>176</v>
      </c>
    </row>
    <row r="1309" spans="2:51" s="14" customFormat="1" ht="11.25">
      <c r="B1309" s="160"/>
      <c r="D1309" s="146" t="s">
        <v>185</v>
      </c>
      <c r="E1309" s="161" t="s">
        <v>1</v>
      </c>
      <c r="F1309" s="162" t="s">
        <v>1476</v>
      </c>
      <c r="H1309" s="161" t="s">
        <v>1</v>
      </c>
      <c r="I1309" s="163"/>
      <c r="L1309" s="160"/>
      <c r="M1309" s="164"/>
      <c r="T1309" s="165"/>
      <c r="AT1309" s="161" t="s">
        <v>185</v>
      </c>
      <c r="AU1309" s="161" t="s">
        <v>88</v>
      </c>
      <c r="AV1309" s="14" t="s">
        <v>86</v>
      </c>
      <c r="AW1309" s="14" t="s">
        <v>33</v>
      </c>
      <c r="AX1309" s="14" t="s">
        <v>78</v>
      </c>
      <c r="AY1309" s="161" t="s">
        <v>176</v>
      </c>
    </row>
    <row r="1310" spans="2:51" s="12" customFormat="1" ht="11.25">
      <c r="B1310" s="145"/>
      <c r="D1310" s="146" t="s">
        <v>185</v>
      </c>
      <c r="E1310" s="147" t="s">
        <v>1</v>
      </c>
      <c r="F1310" s="148" t="s">
        <v>1477</v>
      </c>
      <c r="H1310" s="149">
        <v>39.292949999999998</v>
      </c>
      <c r="I1310" s="150"/>
      <c r="L1310" s="145"/>
      <c r="M1310" s="151"/>
      <c r="T1310" s="152"/>
      <c r="AT1310" s="147" t="s">
        <v>185</v>
      </c>
      <c r="AU1310" s="147" t="s">
        <v>88</v>
      </c>
      <c r="AV1310" s="12" t="s">
        <v>88</v>
      </c>
      <c r="AW1310" s="12" t="s">
        <v>33</v>
      </c>
      <c r="AX1310" s="12" t="s">
        <v>78</v>
      </c>
      <c r="AY1310" s="147" t="s">
        <v>176</v>
      </c>
    </row>
    <row r="1311" spans="2:51" s="15" customFormat="1" ht="11.25">
      <c r="B1311" s="166"/>
      <c r="D1311" s="146" t="s">
        <v>185</v>
      </c>
      <c r="E1311" s="167" t="s">
        <v>1</v>
      </c>
      <c r="F1311" s="168" t="s">
        <v>228</v>
      </c>
      <c r="H1311" s="169">
        <v>971.39508000000001</v>
      </c>
      <c r="I1311" s="170"/>
      <c r="L1311" s="166"/>
      <c r="M1311" s="171"/>
      <c r="T1311" s="172"/>
      <c r="AT1311" s="167" t="s">
        <v>185</v>
      </c>
      <c r="AU1311" s="167" t="s">
        <v>88</v>
      </c>
      <c r="AV1311" s="15" t="s">
        <v>193</v>
      </c>
      <c r="AW1311" s="15" t="s">
        <v>33</v>
      </c>
      <c r="AX1311" s="15" t="s">
        <v>78</v>
      </c>
      <c r="AY1311" s="167" t="s">
        <v>176</v>
      </c>
    </row>
    <row r="1312" spans="2:51" s="13" customFormat="1" ht="11.25">
      <c r="B1312" s="153"/>
      <c r="D1312" s="146" t="s">
        <v>185</v>
      </c>
      <c r="E1312" s="154" t="s">
        <v>1</v>
      </c>
      <c r="F1312" s="155" t="s">
        <v>187</v>
      </c>
      <c r="H1312" s="156">
        <v>971.39508000000001</v>
      </c>
      <c r="I1312" s="157"/>
      <c r="L1312" s="153"/>
      <c r="M1312" s="158"/>
      <c r="T1312" s="159"/>
      <c r="AT1312" s="154" t="s">
        <v>185</v>
      </c>
      <c r="AU1312" s="154" t="s">
        <v>88</v>
      </c>
      <c r="AV1312" s="13" t="s">
        <v>183</v>
      </c>
      <c r="AW1312" s="13" t="s">
        <v>33</v>
      </c>
      <c r="AX1312" s="13" t="s">
        <v>78</v>
      </c>
      <c r="AY1312" s="154" t="s">
        <v>176</v>
      </c>
    </row>
    <row r="1313" spans="2:51" s="14" customFormat="1" ht="11.25">
      <c r="B1313" s="160"/>
      <c r="D1313" s="146" t="s">
        <v>185</v>
      </c>
      <c r="E1313" s="161" t="s">
        <v>1</v>
      </c>
      <c r="F1313" s="162" t="s">
        <v>981</v>
      </c>
      <c r="H1313" s="161" t="s">
        <v>1</v>
      </c>
      <c r="I1313" s="163"/>
      <c r="L1313" s="160"/>
      <c r="M1313" s="164"/>
      <c r="T1313" s="165"/>
      <c r="AT1313" s="161" t="s">
        <v>185</v>
      </c>
      <c r="AU1313" s="161" t="s">
        <v>88</v>
      </c>
      <c r="AV1313" s="14" t="s">
        <v>86</v>
      </c>
      <c r="AW1313" s="14" t="s">
        <v>33</v>
      </c>
      <c r="AX1313" s="14" t="s">
        <v>78</v>
      </c>
      <c r="AY1313" s="161" t="s">
        <v>176</v>
      </c>
    </row>
    <row r="1314" spans="2:51" s="14" customFormat="1" ht="11.25">
      <c r="B1314" s="160"/>
      <c r="D1314" s="146" t="s">
        <v>185</v>
      </c>
      <c r="E1314" s="161" t="s">
        <v>1</v>
      </c>
      <c r="F1314" s="162" t="s">
        <v>1462</v>
      </c>
      <c r="H1314" s="161" t="s">
        <v>1</v>
      </c>
      <c r="I1314" s="163"/>
      <c r="L1314" s="160"/>
      <c r="M1314" s="164"/>
      <c r="T1314" s="165"/>
      <c r="AT1314" s="161" t="s">
        <v>185</v>
      </c>
      <c r="AU1314" s="161" t="s">
        <v>88</v>
      </c>
      <c r="AV1314" s="14" t="s">
        <v>86</v>
      </c>
      <c r="AW1314" s="14" t="s">
        <v>33</v>
      </c>
      <c r="AX1314" s="14" t="s">
        <v>78</v>
      </c>
      <c r="AY1314" s="161" t="s">
        <v>176</v>
      </c>
    </row>
    <row r="1315" spans="2:51" s="14" customFormat="1" ht="11.25">
      <c r="B1315" s="160"/>
      <c r="D1315" s="146" t="s">
        <v>185</v>
      </c>
      <c r="E1315" s="161" t="s">
        <v>1</v>
      </c>
      <c r="F1315" s="162" t="s">
        <v>734</v>
      </c>
      <c r="H1315" s="161" t="s">
        <v>1</v>
      </c>
      <c r="I1315" s="163"/>
      <c r="L1315" s="160"/>
      <c r="M1315" s="164"/>
      <c r="T1315" s="165"/>
      <c r="AT1315" s="161" t="s">
        <v>185</v>
      </c>
      <c r="AU1315" s="161" t="s">
        <v>88</v>
      </c>
      <c r="AV1315" s="14" t="s">
        <v>86</v>
      </c>
      <c r="AW1315" s="14" t="s">
        <v>33</v>
      </c>
      <c r="AX1315" s="14" t="s">
        <v>78</v>
      </c>
      <c r="AY1315" s="161" t="s">
        <v>176</v>
      </c>
    </row>
    <row r="1316" spans="2:51" s="14" customFormat="1" ht="11.25">
      <c r="B1316" s="160"/>
      <c r="D1316" s="146" t="s">
        <v>185</v>
      </c>
      <c r="E1316" s="161" t="s">
        <v>1</v>
      </c>
      <c r="F1316" s="162" t="s">
        <v>1478</v>
      </c>
      <c r="H1316" s="161" t="s">
        <v>1</v>
      </c>
      <c r="I1316" s="163"/>
      <c r="L1316" s="160"/>
      <c r="M1316" s="164"/>
      <c r="T1316" s="165"/>
      <c r="AT1316" s="161" t="s">
        <v>185</v>
      </c>
      <c r="AU1316" s="161" t="s">
        <v>88</v>
      </c>
      <c r="AV1316" s="14" t="s">
        <v>86</v>
      </c>
      <c r="AW1316" s="14" t="s">
        <v>33</v>
      </c>
      <c r="AX1316" s="14" t="s">
        <v>78</v>
      </c>
      <c r="AY1316" s="161" t="s">
        <v>176</v>
      </c>
    </row>
    <row r="1317" spans="2:51" s="12" customFormat="1" ht="11.25">
      <c r="B1317" s="145"/>
      <c r="D1317" s="146" t="s">
        <v>185</v>
      </c>
      <c r="E1317" s="147" t="s">
        <v>1</v>
      </c>
      <c r="F1317" s="148" t="s">
        <v>1479</v>
      </c>
      <c r="H1317" s="149">
        <v>9.8864999999999998</v>
      </c>
      <c r="I1317" s="150"/>
      <c r="L1317" s="145"/>
      <c r="M1317" s="151"/>
      <c r="T1317" s="152"/>
      <c r="AT1317" s="147" t="s">
        <v>185</v>
      </c>
      <c r="AU1317" s="147" t="s">
        <v>88</v>
      </c>
      <c r="AV1317" s="12" t="s">
        <v>88</v>
      </c>
      <c r="AW1317" s="12" t="s">
        <v>33</v>
      </c>
      <c r="AX1317" s="12" t="s">
        <v>78</v>
      </c>
      <c r="AY1317" s="147" t="s">
        <v>176</v>
      </c>
    </row>
    <row r="1318" spans="2:51" s="14" customFormat="1" ht="11.25">
      <c r="B1318" s="160"/>
      <c r="D1318" s="146" t="s">
        <v>185</v>
      </c>
      <c r="E1318" s="161" t="s">
        <v>1</v>
      </c>
      <c r="F1318" s="162" t="s">
        <v>910</v>
      </c>
      <c r="H1318" s="161" t="s">
        <v>1</v>
      </c>
      <c r="I1318" s="163"/>
      <c r="L1318" s="160"/>
      <c r="M1318" s="164"/>
      <c r="T1318" s="165"/>
      <c r="AT1318" s="161" t="s">
        <v>185</v>
      </c>
      <c r="AU1318" s="161" t="s">
        <v>88</v>
      </c>
      <c r="AV1318" s="14" t="s">
        <v>86</v>
      </c>
      <c r="AW1318" s="14" t="s">
        <v>33</v>
      </c>
      <c r="AX1318" s="14" t="s">
        <v>78</v>
      </c>
      <c r="AY1318" s="161" t="s">
        <v>176</v>
      </c>
    </row>
    <row r="1319" spans="2:51" s="12" customFormat="1" ht="11.25">
      <c r="B1319" s="145"/>
      <c r="D1319" s="146" t="s">
        <v>185</v>
      </c>
      <c r="E1319" s="147" t="s">
        <v>1</v>
      </c>
      <c r="F1319" s="148" t="s">
        <v>1480</v>
      </c>
      <c r="H1319" s="149">
        <v>5.1230000000000002</v>
      </c>
      <c r="I1319" s="150"/>
      <c r="L1319" s="145"/>
      <c r="M1319" s="151"/>
      <c r="T1319" s="152"/>
      <c r="AT1319" s="147" t="s">
        <v>185</v>
      </c>
      <c r="AU1319" s="147" t="s">
        <v>88</v>
      </c>
      <c r="AV1319" s="12" t="s">
        <v>88</v>
      </c>
      <c r="AW1319" s="12" t="s">
        <v>33</v>
      </c>
      <c r="AX1319" s="12" t="s">
        <v>78</v>
      </c>
      <c r="AY1319" s="147" t="s">
        <v>176</v>
      </c>
    </row>
    <row r="1320" spans="2:51" s="12" customFormat="1" ht="11.25">
      <c r="B1320" s="145"/>
      <c r="D1320" s="146" t="s">
        <v>185</v>
      </c>
      <c r="E1320" s="147" t="s">
        <v>1</v>
      </c>
      <c r="F1320" s="148" t="s">
        <v>1481</v>
      </c>
      <c r="H1320" s="149">
        <v>3.6659999999999999</v>
      </c>
      <c r="I1320" s="150"/>
      <c r="L1320" s="145"/>
      <c r="M1320" s="151"/>
      <c r="T1320" s="152"/>
      <c r="AT1320" s="147" t="s">
        <v>185</v>
      </c>
      <c r="AU1320" s="147" t="s">
        <v>88</v>
      </c>
      <c r="AV1320" s="12" t="s">
        <v>88</v>
      </c>
      <c r="AW1320" s="12" t="s">
        <v>33</v>
      </c>
      <c r="AX1320" s="12" t="s">
        <v>78</v>
      </c>
      <c r="AY1320" s="147" t="s">
        <v>176</v>
      </c>
    </row>
    <row r="1321" spans="2:51" s="14" customFormat="1" ht="11.25">
      <c r="B1321" s="160"/>
      <c r="D1321" s="146" t="s">
        <v>185</v>
      </c>
      <c r="E1321" s="161" t="s">
        <v>1</v>
      </c>
      <c r="F1321" s="162" t="s">
        <v>1482</v>
      </c>
      <c r="H1321" s="161" t="s">
        <v>1</v>
      </c>
      <c r="I1321" s="163"/>
      <c r="L1321" s="160"/>
      <c r="M1321" s="164"/>
      <c r="T1321" s="165"/>
      <c r="AT1321" s="161" t="s">
        <v>185</v>
      </c>
      <c r="AU1321" s="161" t="s">
        <v>88</v>
      </c>
      <c r="AV1321" s="14" t="s">
        <v>86</v>
      </c>
      <c r="AW1321" s="14" t="s">
        <v>33</v>
      </c>
      <c r="AX1321" s="14" t="s">
        <v>78</v>
      </c>
      <c r="AY1321" s="161" t="s">
        <v>176</v>
      </c>
    </row>
    <row r="1322" spans="2:51" s="12" customFormat="1" ht="11.25">
      <c r="B1322" s="145"/>
      <c r="D1322" s="146" t="s">
        <v>185</v>
      </c>
      <c r="E1322" s="147" t="s">
        <v>1</v>
      </c>
      <c r="F1322" s="148" t="s">
        <v>1483</v>
      </c>
      <c r="H1322" s="149">
        <v>29.659500000000001</v>
      </c>
      <c r="I1322" s="150"/>
      <c r="L1322" s="145"/>
      <c r="M1322" s="151"/>
      <c r="T1322" s="152"/>
      <c r="AT1322" s="147" t="s">
        <v>185</v>
      </c>
      <c r="AU1322" s="147" t="s">
        <v>88</v>
      </c>
      <c r="AV1322" s="12" t="s">
        <v>88</v>
      </c>
      <c r="AW1322" s="12" t="s">
        <v>33</v>
      </c>
      <c r="AX1322" s="12" t="s">
        <v>78</v>
      </c>
      <c r="AY1322" s="147" t="s">
        <v>176</v>
      </c>
    </row>
    <row r="1323" spans="2:51" s="12" customFormat="1" ht="11.25">
      <c r="B1323" s="145"/>
      <c r="D1323" s="146" t="s">
        <v>185</v>
      </c>
      <c r="E1323" s="147" t="s">
        <v>1</v>
      </c>
      <c r="F1323" s="148" t="s">
        <v>1484</v>
      </c>
      <c r="H1323" s="149">
        <v>17.212499999999999</v>
      </c>
      <c r="I1323" s="150"/>
      <c r="L1323" s="145"/>
      <c r="M1323" s="151"/>
      <c r="T1323" s="152"/>
      <c r="AT1323" s="147" t="s">
        <v>185</v>
      </c>
      <c r="AU1323" s="147" t="s">
        <v>88</v>
      </c>
      <c r="AV1323" s="12" t="s">
        <v>88</v>
      </c>
      <c r="AW1323" s="12" t="s">
        <v>33</v>
      </c>
      <c r="AX1323" s="12" t="s">
        <v>78</v>
      </c>
      <c r="AY1323" s="147" t="s">
        <v>176</v>
      </c>
    </row>
    <row r="1324" spans="2:51" s="14" customFormat="1" ht="11.25">
      <c r="B1324" s="160"/>
      <c r="D1324" s="146" t="s">
        <v>185</v>
      </c>
      <c r="E1324" s="161" t="s">
        <v>1</v>
      </c>
      <c r="F1324" s="162" t="s">
        <v>1110</v>
      </c>
      <c r="H1324" s="161" t="s">
        <v>1</v>
      </c>
      <c r="I1324" s="163"/>
      <c r="L1324" s="160"/>
      <c r="M1324" s="164"/>
      <c r="T1324" s="165"/>
      <c r="AT1324" s="161" t="s">
        <v>185</v>
      </c>
      <c r="AU1324" s="161" t="s">
        <v>88</v>
      </c>
      <c r="AV1324" s="14" t="s">
        <v>86</v>
      </c>
      <c r="AW1324" s="14" t="s">
        <v>33</v>
      </c>
      <c r="AX1324" s="14" t="s">
        <v>78</v>
      </c>
      <c r="AY1324" s="161" t="s">
        <v>176</v>
      </c>
    </row>
    <row r="1325" spans="2:51" s="12" customFormat="1" ht="11.25">
      <c r="B1325" s="145"/>
      <c r="D1325" s="146" t="s">
        <v>185</v>
      </c>
      <c r="E1325" s="147" t="s">
        <v>1</v>
      </c>
      <c r="F1325" s="148" t="s">
        <v>1485</v>
      </c>
      <c r="H1325" s="149">
        <v>5.4882799999999996</v>
      </c>
      <c r="I1325" s="150"/>
      <c r="L1325" s="145"/>
      <c r="M1325" s="151"/>
      <c r="T1325" s="152"/>
      <c r="AT1325" s="147" t="s">
        <v>185</v>
      </c>
      <c r="AU1325" s="147" t="s">
        <v>88</v>
      </c>
      <c r="AV1325" s="12" t="s">
        <v>88</v>
      </c>
      <c r="AW1325" s="12" t="s">
        <v>33</v>
      </c>
      <c r="AX1325" s="12" t="s">
        <v>78</v>
      </c>
      <c r="AY1325" s="147" t="s">
        <v>176</v>
      </c>
    </row>
    <row r="1326" spans="2:51" s="15" customFormat="1" ht="11.25">
      <c r="B1326" s="166"/>
      <c r="D1326" s="146" t="s">
        <v>185</v>
      </c>
      <c r="E1326" s="167" t="s">
        <v>1</v>
      </c>
      <c r="F1326" s="168" t="s">
        <v>1486</v>
      </c>
      <c r="H1326" s="169">
        <v>71.035780000000003</v>
      </c>
      <c r="I1326" s="170"/>
      <c r="L1326" s="166"/>
      <c r="M1326" s="171"/>
      <c r="T1326" s="172"/>
      <c r="AT1326" s="167" t="s">
        <v>185</v>
      </c>
      <c r="AU1326" s="167" t="s">
        <v>88</v>
      </c>
      <c r="AV1326" s="15" t="s">
        <v>193</v>
      </c>
      <c r="AW1326" s="15" t="s">
        <v>33</v>
      </c>
      <c r="AX1326" s="15" t="s">
        <v>78</v>
      </c>
      <c r="AY1326" s="167" t="s">
        <v>176</v>
      </c>
    </row>
    <row r="1327" spans="2:51" s="14" customFormat="1" ht="11.25">
      <c r="B1327" s="160"/>
      <c r="D1327" s="146" t="s">
        <v>185</v>
      </c>
      <c r="E1327" s="161" t="s">
        <v>1</v>
      </c>
      <c r="F1327" s="162" t="s">
        <v>1487</v>
      </c>
      <c r="H1327" s="161" t="s">
        <v>1</v>
      </c>
      <c r="I1327" s="163"/>
      <c r="L1327" s="160"/>
      <c r="M1327" s="164"/>
      <c r="T1327" s="165"/>
      <c r="AT1327" s="161" t="s">
        <v>185</v>
      </c>
      <c r="AU1327" s="161" t="s">
        <v>88</v>
      </c>
      <c r="AV1327" s="14" t="s">
        <v>86</v>
      </c>
      <c r="AW1327" s="14" t="s">
        <v>33</v>
      </c>
      <c r="AX1327" s="14" t="s">
        <v>78</v>
      </c>
      <c r="AY1327" s="161" t="s">
        <v>176</v>
      </c>
    </row>
    <row r="1328" spans="2:51" s="14" customFormat="1" ht="11.25">
      <c r="B1328" s="160"/>
      <c r="D1328" s="146" t="s">
        <v>185</v>
      </c>
      <c r="E1328" s="161" t="s">
        <v>1</v>
      </c>
      <c r="F1328" s="162" t="s">
        <v>734</v>
      </c>
      <c r="H1328" s="161" t="s">
        <v>1</v>
      </c>
      <c r="I1328" s="163"/>
      <c r="L1328" s="160"/>
      <c r="M1328" s="164"/>
      <c r="T1328" s="165"/>
      <c r="AT1328" s="161" t="s">
        <v>185</v>
      </c>
      <c r="AU1328" s="161" t="s">
        <v>88</v>
      </c>
      <c r="AV1328" s="14" t="s">
        <v>86</v>
      </c>
      <c r="AW1328" s="14" t="s">
        <v>33</v>
      </c>
      <c r="AX1328" s="14" t="s">
        <v>78</v>
      </c>
      <c r="AY1328" s="161" t="s">
        <v>176</v>
      </c>
    </row>
    <row r="1329" spans="2:51" s="14" customFormat="1" ht="11.25">
      <c r="B1329" s="160"/>
      <c r="D1329" s="146" t="s">
        <v>185</v>
      </c>
      <c r="E1329" s="161" t="s">
        <v>1</v>
      </c>
      <c r="F1329" s="162" t="s">
        <v>1488</v>
      </c>
      <c r="H1329" s="161" t="s">
        <v>1</v>
      </c>
      <c r="I1329" s="163"/>
      <c r="L1329" s="160"/>
      <c r="M1329" s="164"/>
      <c r="T1329" s="165"/>
      <c r="AT1329" s="161" t="s">
        <v>185</v>
      </c>
      <c r="AU1329" s="161" t="s">
        <v>88</v>
      </c>
      <c r="AV1329" s="14" t="s">
        <v>86</v>
      </c>
      <c r="AW1329" s="14" t="s">
        <v>33</v>
      </c>
      <c r="AX1329" s="14" t="s">
        <v>78</v>
      </c>
      <c r="AY1329" s="161" t="s">
        <v>176</v>
      </c>
    </row>
    <row r="1330" spans="2:51" s="12" customFormat="1" ht="11.25">
      <c r="B1330" s="145"/>
      <c r="D1330" s="146" t="s">
        <v>185</v>
      </c>
      <c r="E1330" s="147" t="s">
        <v>1</v>
      </c>
      <c r="F1330" s="148" t="s">
        <v>1489</v>
      </c>
      <c r="H1330" s="149">
        <v>92.72</v>
      </c>
      <c r="I1330" s="150"/>
      <c r="L1330" s="145"/>
      <c r="M1330" s="151"/>
      <c r="T1330" s="152"/>
      <c r="AT1330" s="147" t="s">
        <v>185</v>
      </c>
      <c r="AU1330" s="147" t="s">
        <v>88</v>
      </c>
      <c r="AV1330" s="12" t="s">
        <v>88</v>
      </c>
      <c r="AW1330" s="12" t="s">
        <v>33</v>
      </c>
      <c r="AX1330" s="12" t="s">
        <v>78</v>
      </c>
      <c r="AY1330" s="147" t="s">
        <v>176</v>
      </c>
    </row>
    <row r="1331" spans="2:51" s="14" customFormat="1" ht="11.25">
      <c r="B1331" s="160"/>
      <c r="D1331" s="146" t="s">
        <v>185</v>
      </c>
      <c r="E1331" s="161" t="s">
        <v>1</v>
      </c>
      <c r="F1331" s="162" t="s">
        <v>1490</v>
      </c>
      <c r="H1331" s="161" t="s">
        <v>1</v>
      </c>
      <c r="I1331" s="163"/>
      <c r="L1331" s="160"/>
      <c r="M1331" s="164"/>
      <c r="T1331" s="165"/>
      <c r="AT1331" s="161" t="s">
        <v>185</v>
      </c>
      <c r="AU1331" s="161" t="s">
        <v>88</v>
      </c>
      <c r="AV1331" s="14" t="s">
        <v>86</v>
      </c>
      <c r="AW1331" s="14" t="s">
        <v>33</v>
      </c>
      <c r="AX1331" s="14" t="s">
        <v>78</v>
      </c>
      <c r="AY1331" s="161" t="s">
        <v>176</v>
      </c>
    </row>
    <row r="1332" spans="2:51" s="12" customFormat="1" ht="11.25">
      <c r="B1332" s="145"/>
      <c r="D1332" s="146" t="s">
        <v>185</v>
      </c>
      <c r="E1332" s="147" t="s">
        <v>1</v>
      </c>
      <c r="F1332" s="148" t="s">
        <v>1491</v>
      </c>
      <c r="H1332" s="149">
        <v>56.72</v>
      </c>
      <c r="I1332" s="150"/>
      <c r="L1332" s="145"/>
      <c r="M1332" s="151"/>
      <c r="T1332" s="152"/>
      <c r="AT1332" s="147" t="s">
        <v>185</v>
      </c>
      <c r="AU1332" s="147" t="s">
        <v>88</v>
      </c>
      <c r="AV1332" s="12" t="s">
        <v>88</v>
      </c>
      <c r="AW1332" s="12" t="s">
        <v>33</v>
      </c>
      <c r="AX1332" s="12" t="s">
        <v>78</v>
      </c>
      <c r="AY1332" s="147" t="s">
        <v>176</v>
      </c>
    </row>
    <row r="1333" spans="2:51" s="15" customFormat="1" ht="11.25">
      <c r="B1333" s="166"/>
      <c r="D1333" s="146" t="s">
        <v>185</v>
      </c>
      <c r="E1333" s="167" t="s">
        <v>1</v>
      </c>
      <c r="F1333" s="168" t="s">
        <v>228</v>
      </c>
      <c r="H1333" s="169">
        <v>149.44</v>
      </c>
      <c r="I1333" s="170"/>
      <c r="L1333" s="166"/>
      <c r="M1333" s="171"/>
      <c r="T1333" s="172"/>
      <c r="AT1333" s="167" t="s">
        <v>185</v>
      </c>
      <c r="AU1333" s="167" t="s">
        <v>88</v>
      </c>
      <c r="AV1333" s="15" t="s">
        <v>193</v>
      </c>
      <c r="AW1333" s="15" t="s">
        <v>33</v>
      </c>
      <c r="AX1333" s="15" t="s">
        <v>78</v>
      </c>
      <c r="AY1333" s="167" t="s">
        <v>176</v>
      </c>
    </row>
    <row r="1334" spans="2:51" s="14" customFormat="1" ht="11.25">
      <c r="B1334" s="160"/>
      <c r="D1334" s="146" t="s">
        <v>185</v>
      </c>
      <c r="E1334" s="161" t="s">
        <v>1</v>
      </c>
      <c r="F1334" s="162" t="s">
        <v>1492</v>
      </c>
      <c r="H1334" s="161" t="s">
        <v>1</v>
      </c>
      <c r="I1334" s="163"/>
      <c r="L1334" s="160"/>
      <c r="M1334" s="164"/>
      <c r="T1334" s="165"/>
      <c r="AT1334" s="161" t="s">
        <v>185</v>
      </c>
      <c r="AU1334" s="161" t="s">
        <v>88</v>
      </c>
      <c r="AV1334" s="14" t="s">
        <v>86</v>
      </c>
      <c r="AW1334" s="14" t="s">
        <v>33</v>
      </c>
      <c r="AX1334" s="14" t="s">
        <v>78</v>
      </c>
      <c r="AY1334" s="161" t="s">
        <v>176</v>
      </c>
    </row>
    <row r="1335" spans="2:51" s="14" customFormat="1" ht="11.25">
      <c r="B1335" s="160"/>
      <c r="D1335" s="146" t="s">
        <v>185</v>
      </c>
      <c r="E1335" s="161" t="s">
        <v>1</v>
      </c>
      <c r="F1335" s="162" t="s">
        <v>1493</v>
      </c>
      <c r="H1335" s="161" t="s">
        <v>1</v>
      </c>
      <c r="I1335" s="163"/>
      <c r="L1335" s="160"/>
      <c r="M1335" s="164"/>
      <c r="T1335" s="165"/>
      <c r="AT1335" s="161" t="s">
        <v>185</v>
      </c>
      <c r="AU1335" s="161" t="s">
        <v>88</v>
      </c>
      <c r="AV1335" s="14" t="s">
        <v>86</v>
      </c>
      <c r="AW1335" s="14" t="s">
        <v>33</v>
      </c>
      <c r="AX1335" s="14" t="s">
        <v>78</v>
      </c>
      <c r="AY1335" s="161" t="s">
        <v>176</v>
      </c>
    </row>
    <row r="1336" spans="2:51" s="12" customFormat="1" ht="22.5">
      <c r="B1336" s="145"/>
      <c r="D1336" s="146" t="s">
        <v>185</v>
      </c>
      <c r="E1336" s="147" t="s">
        <v>1</v>
      </c>
      <c r="F1336" s="148" t="s">
        <v>1494</v>
      </c>
      <c r="H1336" s="149">
        <v>255.75</v>
      </c>
      <c r="I1336" s="150"/>
      <c r="L1336" s="145"/>
      <c r="M1336" s="151"/>
      <c r="T1336" s="152"/>
      <c r="AT1336" s="147" t="s">
        <v>185</v>
      </c>
      <c r="AU1336" s="147" t="s">
        <v>88</v>
      </c>
      <c r="AV1336" s="12" t="s">
        <v>88</v>
      </c>
      <c r="AW1336" s="12" t="s">
        <v>33</v>
      </c>
      <c r="AX1336" s="12" t="s">
        <v>78</v>
      </c>
      <c r="AY1336" s="147" t="s">
        <v>176</v>
      </c>
    </row>
    <row r="1337" spans="2:51" s="14" customFormat="1" ht="11.25">
      <c r="B1337" s="160"/>
      <c r="D1337" s="146" t="s">
        <v>185</v>
      </c>
      <c r="E1337" s="161" t="s">
        <v>1</v>
      </c>
      <c r="F1337" s="162" t="s">
        <v>1495</v>
      </c>
      <c r="H1337" s="161" t="s">
        <v>1</v>
      </c>
      <c r="I1337" s="163"/>
      <c r="L1337" s="160"/>
      <c r="M1337" s="164"/>
      <c r="T1337" s="165"/>
      <c r="AT1337" s="161" t="s">
        <v>185</v>
      </c>
      <c r="AU1337" s="161" t="s">
        <v>88</v>
      </c>
      <c r="AV1337" s="14" t="s">
        <v>86</v>
      </c>
      <c r="AW1337" s="14" t="s">
        <v>33</v>
      </c>
      <c r="AX1337" s="14" t="s">
        <v>78</v>
      </c>
      <c r="AY1337" s="161" t="s">
        <v>176</v>
      </c>
    </row>
    <row r="1338" spans="2:51" s="12" customFormat="1" ht="11.25">
      <c r="B1338" s="145"/>
      <c r="D1338" s="146" t="s">
        <v>185</v>
      </c>
      <c r="E1338" s="147" t="s">
        <v>1</v>
      </c>
      <c r="F1338" s="148" t="s">
        <v>1496</v>
      </c>
      <c r="H1338" s="149">
        <v>46.97</v>
      </c>
      <c r="I1338" s="150"/>
      <c r="L1338" s="145"/>
      <c r="M1338" s="151"/>
      <c r="T1338" s="152"/>
      <c r="AT1338" s="147" t="s">
        <v>185</v>
      </c>
      <c r="AU1338" s="147" t="s">
        <v>88</v>
      </c>
      <c r="AV1338" s="12" t="s">
        <v>88</v>
      </c>
      <c r="AW1338" s="12" t="s">
        <v>33</v>
      </c>
      <c r="AX1338" s="12" t="s">
        <v>78</v>
      </c>
      <c r="AY1338" s="147" t="s">
        <v>176</v>
      </c>
    </row>
    <row r="1339" spans="2:51" s="15" customFormat="1" ht="11.25">
      <c r="B1339" s="166"/>
      <c r="D1339" s="146" t="s">
        <v>185</v>
      </c>
      <c r="E1339" s="167" t="s">
        <v>1</v>
      </c>
      <c r="F1339" s="168" t="s">
        <v>228</v>
      </c>
      <c r="H1339" s="169">
        <v>302.72000000000003</v>
      </c>
      <c r="I1339" s="170"/>
      <c r="L1339" s="166"/>
      <c r="M1339" s="171"/>
      <c r="T1339" s="172"/>
      <c r="AT1339" s="167" t="s">
        <v>185</v>
      </c>
      <c r="AU1339" s="167" t="s">
        <v>88</v>
      </c>
      <c r="AV1339" s="15" t="s">
        <v>193</v>
      </c>
      <c r="AW1339" s="15" t="s">
        <v>33</v>
      </c>
      <c r="AX1339" s="15" t="s">
        <v>78</v>
      </c>
      <c r="AY1339" s="167" t="s">
        <v>176</v>
      </c>
    </row>
    <row r="1340" spans="2:51" s="14" customFormat="1" ht="11.25">
      <c r="B1340" s="160"/>
      <c r="D1340" s="146" t="s">
        <v>185</v>
      </c>
      <c r="E1340" s="161" t="s">
        <v>1</v>
      </c>
      <c r="F1340" s="162" t="s">
        <v>1497</v>
      </c>
      <c r="H1340" s="161" t="s">
        <v>1</v>
      </c>
      <c r="I1340" s="163"/>
      <c r="L1340" s="160"/>
      <c r="M1340" s="164"/>
      <c r="T1340" s="165"/>
      <c r="AT1340" s="161" t="s">
        <v>185</v>
      </c>
      <c r="AU1340" s="161" t="s">
        <v>88</v>
      </c>
      <c r="AV1340" s="14" t="s">
        <v>86</v>
      </c>
      <c r="AW1340" s="14" t="s">
        <v>33</v>
      </c>
      <c r="AX1340" s="14" t="s">
        <v>78</v>
      </c>
      <c r="AY1340" s="161" t="s">
        <v>176</v>
      </c>
    </row>
    <row r="1341" spans="2:51" s="14" customFormat="1" ht="11.25">
      <c r="B1341" s="160"/>
      <c r="D1341" s="146" t="s">
        <v>185</v>
      </c>
      <c r="E1341" s="161" t="s">
        <v>1</v>
      </c>
      <c r="F1341" s="162" t="s">
        <v>1498</v>
      </c>
      <c r="H1341" s="161" t="s">
        <v>1</v>
      </c>
      <c r="I1341" s="163"/>
      <c r="L1341" s="160"/>
      <c r="M1341" s="164"/>
      <c r="T1341" s="165"/>
      <c r="AT1341" s="161" t="s">
        <v>185</v>
      </c>
      <c r="AU1341" s="161" t="s">
        <v>88</v>
      </c>
      <c r="AV1341" s="14" t="s">
        <v>86</v>
      </c>
      <c r="AW1341" s="14" t="s">
        <v>33</v>
      </c>
      <c r="AX1341" s="14" t="s">
        <v>78</v>
      </c>
      <c r="AY1341" s="161" t="s">
        <v>176</v>
      </c>
    </row>
    <row r="1342" spans="2:51" s="12" customFormat="1" ht="11.25">
      <c r="B1342" s="145"/>
      <c r="D1342" s="146" t="s">
        <v>185</v>
      </c>
      <c r="E1342" s="147" t="s">
        <v>1</v>
      </c>
      <c r="F1342" s="148" t="s">
        <v>1499</v>
      </c>
      <c r="H1342" s="149">
        <v>150.86000000000001</v>
      </c>
      <c r="I1342" s="150"/>
      <c r="L1342" s="145"/>
      <c r="M1342" s="151"/>
      <c r="T1342" s="152"/>
      <c r="AT1342" s="147" t="s">
        <v>185</v>
      </c>
      <c r="AU1342" s="147" t="s">
        <v>88</v>
      </c>
      <c r="AV1342" s="12" t="s">
        <v>88</v>
      </c>
      <c r="AW1342" s="12" t="s">
        <v>33</v>
      </c>
      <c r="AX1342" s="12" t="s">
        <v>78</v>
      </c>
      <c r="AY1342" s="147" t="s">
        <v>176</v>
      </c>
    </row>
    <row r="1343" spans="2:51" s="15" customFormat="1" ht="11.25">
      <c r="B1343" s="166"/>
      <c r="D1343" s="146" t="s">
        <v>185</v>
      </c>
      <c r="E1343" s="167" t="s">
        <v>1</v>
      </c>
      <c r="F1343" s="168" t="s">
        <v>228</v>
      </c>
      <c r="H1343" s="169">
        <v>150.86000000000001</v>
      </c>
      <c r="I1343" s="170"/>
      <c r="L1343" s="166"/>
      <c r="M1343" s="171"/>
      <c r="T1343" s="172"/>
      <c r="AT1343" s="167" t="s">
        <v>185</v>
      </c>
      <c r="AU1343" s="167" t="s">
        <v>88</v>
      </c>
      <c r="AV1343" s="15" t="s">
        <v>193</v>
      </c>
      <c r="AW1343" s="15" t="s">
        <v>33</v>
      </c>
      <c r="AX1343" s="15" t="s">
        <v>78</v>
      </c>
      <c r="AY1343" s="167" t="s">
        <v>176</v>
      </c>
    </row>
    <row r="1344" spans="2:51" s="13" customFormat="1" ht="11.25">
      <c r="B1344" s="153"/>
      <c r="D1344" s="146" t="s">
        <v>185</v>
      </c>
      <c r="E1344" s="154" t="s">
        <v>1</v>
      </c>
      <c r="F1344" s="155" t="s">
        <v>187</v>
      </c>
      <c r="H1344" s="156">
        <v>674.05578000000003</v>
      </c>
      <c r="I1344" s="157"/>
      <c r="L1344" s="153"/>
      <c r="M1344" s="158"/>
      <c r="T1344" s="159"/>
      <c r="AT1344" s="154" t="s">
        <v>185</v>
      </c>
      <c r="AU1344" s="154" t="s">
        <v>88</v>
      </c>
      <c r="AV1344" s="13" t="s">
        <v>183</v>
      </c>
      <c r="AW1344" s="13" t="s">
        <v>33</v>
      </c>
      <c r="AX1344" s="13" t="s">
        <v>78</v>
      </c>
      <c r="AY1344" s="154" t="s">
        <v>176</v>
      </c>
    </row>
    <row r="1345" spans="2:51" s="14" customFormat="1" ht="11.25">
      <c r="B1345" s="160"/>
      <c r="D1345" s="146" t="s">
        <v>185</v>
      </c>
      <c r="E1345" s="161" t="s">
        <v>1</v>
      </c>
      <c r="F1345" s="162" t="s">
        <v>1500</v>
      </c>
      <c r="H1345" s="161" t="s">
        <v>1</v>
      </c>
      <c r="I1345" s="163"/>
      <c r="L1345" s="160"/>
      <c r="M1345" s="164"/>
      <c r="T1345" s="165"/>
      <c r="AT1345" s="161" t="s">
        <v>185</v>
      </c>
      <c r="AU1345" s="161" t="s">
        <v>88</v>
      </c>
      <c r="AV1345" s="14" t="s">
        <v>86</v>
      </c>
      <c r="AW1345" s="14" t="s">
        <v>33</v>
      </c>
      <c r="AX1345" s="14" t="s">
        <v>78</v>
      </c>
      <c r="AY1345" s="161" t="s">
        <v>176</v>
      </c>
    </row>
    <row r="1346" spans="2:51" s="12" customFormat="1" ht="11.25">
      <c r="B1346" s="145"/>
      <c r="D1346" s="146" t="s">
        <v>185</v>
      </c>
      <c r="E1346" s="147" t="s">
        <v>1</v>
      </c>
      <c r="F1346" s="148" t="s">
        <v>1501</v>
      </c>
      <c r="H1346" s="149">
        <v>1.72224</v>
      </c>
      <c r="I1346" s="150"/>
      <c r="L1346" s="145"/>
      <c r="M1346" s="151"/>
      <c r="T1346" s="152"/>
      <c r="AT1346" s="147" t="s">
        <v>185</v>
      </c>
      <c r="AU1346" s="147" t="s">
        <v>88</v>
      </c>
      <c r="AV1346" s="12" t="s">
        <v>88</v>
      </c>
      <c r="AW1346" s="12" t="s">
        <v>33</v>
      </c>
      <c r="AX1346" s="12" t="s">
        <v>78</v>
      </c>
      <c r="AY1346" s="147" t="s">
        <v>176</v>
      </c>
    </row>
    <row r="1347" spans="2:51" s="14" customFormat="1" ht="11.25">
      <c r="B1347" s="160"/>
      <c r="D1347" s="146" t="s">
        <v>185</v>
      </c>
      <c r="E1347" s="161" t="s">
        <v>1</v>
      </c>
      <c r="F1347" s="162" t="s">
        <v>1502</v>
      </c>
      <c r="H1347" s="161" t="s">
        <v>1</v>
      </c>
      <c r="I1347" s="163"/>
      <c r="L1347" s="160"/>
      <c r="M1347" s="164"/>
      <c r="T1347" s="165"/>
      <c r="AT1347" s="161" t="s">
        <v>185</v>
      </c>
      <c r="AU1347" s="161" t="s">
        <v>88</v>
      </c>
      <c r="AV1347" s="14" t="s">
        <v>86</v>
      </c>
      <c r="AW1347" s="14" t="s">
        <v>33</v>
      </c>
      <c r="AX1347" s="14" t="s">
        <v>78</v>
      </c>
      <c r="AY1347" s="161" t="s">
        <v>176</v>
      </c>
    </row>
    <row r="1348" spans="2:51" s="12" customFormat="1" ht="11.25">
      <c r="B1348" s="145"/>
      <c r="D1348" s="146" t="s">
        <v>185</v>
      </c>
      <c r="E1348" s="147" t="s">
        <v>1</v>
      </c>
      <c r="F1348" s="148" t="s">
        <v>1503</v>
      </c>
      <c r="H1348" s="149">
        <v>971.39508000000001</v>
      </c>
      <c r="I1348" s="150"/>
      <c r="L1348" s="145"/>
      <c r="M1348" s="151"/>
      <c r="T1348" s="152"/>
      <c r="AT1348" s="147" t="s">
        <v>185</v>
      </c>
      <c r="AU1348" s="147" t="s">
        <v>88</v>
      </c>
      <c r="AV1348" s="12" t="s">
        <v>88</v>
      </c>
      <c r="AW1348" s="12" t="s">
        <v>33</v>
      </c>
      <c r="AX1348" s="12" t="s">
        <v>78</v>
      </c>
      <c r="AY1348" s="147" t="s">
        <v>176</v>
      </c>
    </row>
    <row r="1349" spans="2:51" s="15" customFormat="1" ht="11.25">
      <c r="B1349" s="166"/>
      <c r="D1349" s="146" t="s">
        <v>185</v>
      </c>
      <c r="E1349" s="167" t="s">
        <v>1</v>
      </c>
      <c r="F1349" s="168" t="s">
        <v>228</v>
      </c>
      <c r="H1349" s="169">
        <v>973.11731999999995</v>
      </c>
      <c r="I1349" s="170"/>
      <c r="L1349" s="166"/>
      <c r="M1349" s="171"/>
      <c r="T1349" s="172"/>
      <c r="AT1349" s="167" t="s">
        <v>185</v>
      </c>
      <c r="AU1349" s="167" t="s">
        <v>88</v>
      </c>
      <c r="AV1349" s="15" t="s">
        <v>193</v>
      </c>
      <c r="AW1349" s="15" t="s">
        <v>33</v>
      </c>
      <c r="AX1349" s="15" t="s">
        <v>78</v>
      </c>
      <c r="AY1349" s="167" t="s">
        <v>176</v>
      </c>
    </row>
    <row r="1350" spans="2:51" s="14" customFormat="1" ht="11.25">
      <c r="B1350" s="160"/>
      <c r="D1350" s="146" t="s">
        <v>185</v>
      </c>
      <c r="E1350" s="161" t="s">
        <v>1</v>
      </c>
      <c r="F1350" s="162" t="s">
        <v>981</v>
      </c>
      <c r="H1350" s="161" t="s">
        <v>1</v>
      </c>
      <c r="I1350" s="163"/>
      <c r="L1350" s="160"/>
      <c r="M1350" s="164"/>
      <c r="T1350" s="165"/>
      <c r="AT1350" s="161" t="s">
        <v>185</v>
      </c>
      <c r="AU1350" s="161" t="s">
        <v>88</v>
      </c>
      <c r="AV1350" s="14" t="s">
        <v>86</v>
      </c>
      <c r="AW1350" s="14" t="s">
        <v>33</v>
      </c>
      <c r="AX1350" s="14" t="s">
        <v>78</v>
      </c>
      <c r="AY1350" s="161" t="s">
        <v>176</v>
      </c>
    </row>
    <row r="1351" spans="2:51" s="12" customFormat="1" ht="11.25">
      <c r="B1351" s="145"/>
      <c r="D1351" s="146" t="s">
        <v>185</v>
      </c>
      <c r="E1351" s="147" t="s">
        <v>1</v>
      </c>
      <c r="F1351" s="148" t="s">
        <v>1504</v>
      </c>
      <c r="H1351" s="149">
        <v>7.5297900000000002</v>
      </c>
      <c r="I1351" s="150"/>
      <c r="L1351" s="145"/>
      <c r="M1351" s="151"/>
      <c r="T1351" s="152"/>
      <c r="AT1351" s="147" t="s">
        <v>185</v>
      </c>
      <c r="AU1351" s="147" t="s">
        <v>88</v>
      </c>
      <c r="AV1351" s="12" t="s">
        <v>88</v>
      </c>
      <c r="AW1351" s="12" t="s">
        <v>33</v>
      </c>
      <c r="AX1351" s="12" t="s">
        <v>78</v>
      </c>
      <c r="AY1351" s="147" t="s">
        <v>176</v>
      </c>
    </row>
    <row r="1352" spans="2:51" s="15" customFormat="1" ht="11.25">
      <c r="B1352" s="166"/>
      <c r="D1352" s="146" t="s">
        <v>185</v>
      </c>
      <c r="E1352" s="167" t="s">
        <v>1</v>
      </c>
      <c r="F1352" s="168" t="s">
        <v>228</v>
      </c>
      <c r="H1352" s="169">
        <v>7.5297900000000002</v>
      </c>
      <c r="I1352" s="170"/>
      <c r="L1352" s="166"/>
      <c r="M1352" s="171"/>
      <c r="T1352" s="172"/>
      <c r="AT1352" s="167" t="s">
        <v>185</v>
      </c>
      <c r="AU1352" s="167" t="s">
        <v>88</v>
      </c>
      <c r="AV1352" s="15" t="s">
        <v>193</v>
      </c>
      <c r="AW1352" s="15" t="s">
        <v>33</v>
      </c>
      <c r="AX1352" s="15" t="s">
        <v>78</v>
      </c>
      <c r="AY1352" s="167" t="s">
        <v>176</v>
      </c>
    </row>
    <row r="1353" spans="2:51" s="14" customFormat="1" ht="11.25">
      <c r="B1353" s="160"/>
      <c r="D1353" s="146" t="s">
        <v>185</v>
      </c>
      <c r="E1353" s="161" t="s">
        <v>1</v>
      </c>
      <c r="F1353" s="162" t="s">
        <v>950</v>
      </c>
      <c r="H1353" s="161" t="s">
        <v>1</v>
      </c>
      <c r="I1353" s="163"/>
      <c r="L1353" s="160"/>
      <c r="M1353" s="164"/>
      <c r="T1353" s="165"/>
      <c r="AT1353" s="161" t="s">
        <v>185</v>
      </c>
      <c r="AU1353" s="161" t="s">
        <v>88</v>
      </c>
      <c r="AV1353" s="14" t="s">
        <v>86</v>
      </c>
      <c r="AW1353" s="14" t="s">
        <v>33</v>
      </c>
      <c r="AX1353" s="14" t="s">
        <v>78</v>
      </c>
      <c r="AY1353" s="161" t="s">
        <v>176</v>
      </c>
    </row>
    <row r="1354" spans="2:51" s="14" customFormat="1" ht="11.25">
      <c r="B1354" s="160"/>
      <c r="D1354" s="146" t="s">
        <v>185</v>
      </c>
      <c r="E1354" s="161" t="s">
        <v>1</v>
      </c>
      <c r="F1354" s="162" t="s">
        <v>1505</v>
      </c>
      <c r="H1354" s="161" t="s">
        <v>1</v>
      </c>
      <c r="I1354" s="163"/>
      <c r="L1354" s="160"/>
      <c r="M1354" s="164"/>
      <c r="T1354" s="165"/>
      <c r="AT1354" s="161" t="s">
        <v>185</v>
      </c>
      <c r="AU1354" s="161" t="s">
        <v>88</v>
      </c>
      <c r="AV1354" s="14" t="s">
        <v>86</v>
      </c>
      <c r="AW1354" s="14" t="s">
        <v>33</v>
      </c>
      <c r="AX1354" s="14" t="s">
        <v>78</v>
      </c>
      <c r="AY1354" s="161" t="s">
        <v>176</v>
      </c>
    </row>
    <row r="1355" spans="2:51" s="12" customFormat="1" ht="11.25">
      <c r="B1355" s="145"/>
      <c r="D1355" s="146" t="s">
        <v>185</v>
      </c>
      <c r="E1355" s="147" t="s">
        <v>1</v>
      </c>
      <c r="F1355" s="148" t="s">
        <v>1506</v>
      </c>
      <c r="H1355" s="149">
        <v>32.088320000000003</v>
      </c>
      <c r="I1355" s="150"/>
      <c r="L1355" s="145"/>
      <c r="M1355" s="151"/>
      <c r="T1355" s="152"/>
      <c r="AT1355" s="147" t="s">
        <v>185</v>
      </c>
      <c r="AU1355" s="147" t="s">
        <v>88</v>
      </c>
      <c r="AV1355" s="12" t="s">
        <v>88</v>
      </c>
      <c r="AW1355" s="12" t="s">
        <v>33</v>
      </c>
      <c r="AX1355" s="12" t="s">
        <v>78</v>
      </c>
      <c r="AY1355" s="147" t="s">
        <v>176</v>
      </c>
    </row>
    <row r="1356" spans="2:51" s="14" customFormat="1" ht="11.25">
      <c r="B1356" s="160"/>
      <c r="D1356" s="146" t="s">
        <v>185</v>
      </c>
      <c r="E1356" s="161" t="s">
        <v>1</v>
      </c>
      <c r="F1356" s="162" t="s">
        <v>1507</v>
      </c>
      <c r="H1356" s="161" t="s">
        <v>1</v>
      </c>
      <c r="I1356" s="163"/>
      <c r="L1356" s="160"/>
      <c r="M1356" s="164"/>
      <c r="T1356" s="165"/>
      <c r="AT1356" s="161" t="s">
        <v>185</v>
      </c>
      <c r="AU1356" s="161" t="s">
        <v>88</v>
      </c>
      <c r="AV1356" s="14" t="s">
        <v>86</v>
      </c>
      <c r="AW1356" s="14" t="s">
        <v>33</v>
      </c>
      <c r="AX1356" s="14" t="s">
        <v>78</v>
      </c>
      <c r="AY1356" s="161" t="s">
        <v>176</v>
      </c>
    </row>
    <row r="1357" spans="2:51" s="12" customFormat="1" ht="11.25">
      <c r="B1357" s="145"/>
      <c r="D1357" s="146" t="s">
        <v>185</v>
      </c>
      <c r="E1357" s="147" t="s">
        <v>1</v>
      </c>
      <c r="F1357" s="148" t="s">
        <v>1508</v>
      </c>
      <c r="H1357" s="149">
        <v>15.53858</v>
      </c>
      <c r="I1357" s="150"/>
      <c r="L1357" s="145"/>
      <c r="M1357" s="151"/>
      <c r="T1357" s="152"/>
      <c r="AT1357" s="147" t="s">
        <v>185</v>
      </c>
      <c r="AU1357" s="147" t="s">
        <v>88</v>
      </c>
      <c r="AV1357" s="12" t="s">
        <v>88</v>
      </c>
      <c r="AW1357" s="12" t="s">
        <v>33</v>
      </c>
      <c r="AX1357" s="12" t="s">
        <v>78</v>
      </c>
      <c r="AY1357" s="147" t="s">
        <v>176</v>
      </c>
    </row>
    <row r="1358" spans="2:51" s="14" customFormat="1" ht="11.25">
      <c r="B1358" s="160"/>
      <c r="D1358" s="146" t="s">
        <v>185</v>
      </c>
      <c r="E1358" s="161" t="s">
        <v>1</v>
      </c>
      <c r="F1358" s="162" t="s">
        <v>1509</v>
      </c>
      <c r="H1358" s="161" t="s">
        <v>1</v>
      </c>
      <c r="I1358" s="163"/>
      <c r="L1358" s="160"/>
      <c r="M1358" s="164"/>
      <c r="T1358" s="165"/>
      <c r="AT1358" s="161" t="s">
        <v>185</v>
      </c>
      <c r="AU1358" s="161" t="s">
        <v>88</v>
      </c>
      <c r="AV1358" s="14" t="s">
        <v>86</v>
      </c>
      <c r="AW1358" s="14" t="s">
        <v>33</v>
      </c>
      <c r="AX1358" s="14" t="s">
        <v>78</v>
      </c>
      <c r="AY1358" s="161" t="s">
        <v>176</v>
      </c>
    </row>
    <row r="1359" spans="2:51" s="12" customFormat="1" ht="11.25">
      <c r="B1359" s="145"/>
      <c r="D1359" s="146" t="s">
        <v>185</v>
      </c>
      <c r="E1359" s="147" t="s">
        <v>1</v>
      </c>
      <c r="F1359" s="148" t="s">
        <v>1510</v>
      </c>
      <c r="H1359" s="149">
        <v>15.84064</v>
      </c>
      <c r="I1359" s="150"/>
      <c r="L1359" s="145"/>
      <c r="M1359" s="151"/>
      <c r="T1359" s="152"/>
      <c r="AT1359" s="147" t="s">
        <v>185</v>
      </c>
      <c r="AU1359" s="147" t="s">
        <v>88</v>
      </c>
      <c r="AV1359" s="12" t="s">
        <v>88</v>
      </c>
      <c r="AW1359" s="12" t="s">
        <v>33</v>
      </c>
      <c r="AX1359" s="12" t="s">
        <v>78</v>
      </c>
      <c r="AY1359" s="147" t="s">
        <v>176</v>
      </c>
    </row>
    <row r="1360" spans="2:51" s="15" customFormat="1" ht="11.25">
      <c r="B1360" s="166"/>
      <c r="D1360" s="146" t="s">
        <v>185</v>
      </c>
      <c r="E1360" s="167" t="s">
        <v>1</v>
      </c>
      <c r="F1360" s="168" t="s">
        <v>228</v>
      </c>
      <c r="H1360" s="169">
        <v>63.46754</v>
      </c>
      <c r="I1360" s="170"/>
      <c r="L1360" s="166"/>
      <c r="M1360" s="171"/>
      <c r="T1360" s="172"/>
      <c r="AT1360" s="167" t="s">
        <v>185</v>
      </c>
      <c r="AU1360" s="167" t="s">
        <v>88</v>
      </c>
      <c r="AV1360" s="15" t="s">
        <v>193</v>
      </c>
      <c r="AW1360" s="15" t="s">
        <v>33</v>
      </c>
      <c r="AX1360" s="15" t="s">
        <v>78</v>
      </c>
      <c r="AY1360" s="167" t="s">
        <v>176</v>
      </c>
    </row>
    <row r="1361" spans="2:65" s="13" customFormat="1" ht="11.25">
      <c r="B1361" s="153"/>
      <c r="D1361" s="146" t="s">
        <v>185</v>
      </c>
      <c r="E1361" s="154" t="s">
        <v>1</v>
      </c>
      <c r="F1361" s="155" t="s">
        <v>187</v>
      </c>
      <c r="H1361" s="156">
        <v>1044.11465</v>
      </c>
      <c r="I1361" s="157"/>
      <c r="L1361" s="153"/>
      <c r="M1361" s="158"/>
      <c r="T1361" s="159"/>
      <c r="AT1361" s="154" t="s">
        <v>185</v>
      </c>
      <c r="AU1361" s="154" t="s">
        <v>88</v>
      </c>
      <c r="AV1361" s="13" t="s">
        <v>183</v>
      </c>
      <c r="AW1361" s="13" t="s">
        <v>33</v>
      </c>
      <c r="AX1361" s="13" t="s">
        <v>86</v>
      </c>
      <c r="AY1361" s="154" t="s">
        <v>176</v>
      </c>
    </row>
    <row r="1362" spans="2:65" s="1" customFormat="1" ht="33" customHeight="1">
      <c r="B1362" s="32"/>
      <c r="C1362" s="132" t="s">
        <v>1511</v>
      </c>
      <c r="D1362" s="132" t="s">
        <v>178</v>
      </c>
      <c r="E1362" s="133" t="s">
        <v>1512</v>
      </c>
      <c r="F1362" s="134" t="s">
        <v>1513</v>
      </c>
      <c r="G1362" s="135" t="s">
        <v>200</v>
      </c>
      <c r="H1362" s="136">
        <v>78.764060000000001</v>
      </c>
      <c r="I1362" s="137"/>
      <c r="J1362" s="138">
        <f>ROUND(I1362*H1362,2)</f>
        <v>0</v>
      </c>
      <c r="K1362" s="134" t="s">
        <v>207</v>
      </c>
      <c r="L1362" s="32"/>
      <c r="M1362" s="139" t="s">
        <v>1</v>
      </c>
      <c r="N1362" s="140" t="s">
        <v>43</v>
      </c>
      <c r="P1362" s="141">
        <f>O1362*H1362</f>
        <v>0</v>
      </c>
      <c r="Q1362" s="141">
        <v>2.5018699999999998</v>
      </c>
      <c r="R1362" s="141">
        <f>Q1362*H1362</f>
        <v>197.05743879219997</v>
      </c>
      <c r="S1362" s="141">
        <v>0</v>
      </c>
      <c r="T1362" s="142">
        <f>S1362*H1362</f>
        <v>0</v>
      </c>
      <c r="AR1362" s="143" t="s">
        <v>183</v>
      </c>
      <c r="AT1362" s="143" t="s">
        <v>178</v>
      </c>
      <c r="AU1362" s="143" t="s">
        <v>88</v>
      </c>
      <c r="AY1362" s="17" t="s">
        <v>176</v>
      </c>
      <c r="BE1362" s="144">
        <f>IF(N1362="základní",J1362,0)</f>
        <v>0</v>
      </c>
      <c r="BF1362" s="144">
        <f>IF(N1362="snížená",J1362,0)</f>
        <v>0</v>
      </c>
      <c r="BG1362" s="144">
        <f>IF(N1362="zákl. přenesená",J1362,0)</f>
        <v>0</v>
      </c>
      <c r="BH1362" s="144">
        <f>IF(N1362="sníž. přenesená",J1362,0)</f>
        <v>0</v>
      </c>
      <c r="BI1362" s="144">
        <f>IF(N1362="nulová",J1362,0)</f>
        <v>0</v>
      </c>
      <c r="BJ1362" s="17" t="s">
        <v>86</v>
      </c>
      <c r="BK1362" s="144">
        <f>ROUND(I1362*H1362,2)</f>
        <v>0</v>
      </c>
      <c r="BL1362" s="17" t="s">
        <v>183</v>
      </c>
      <c r="BM1362" s="143" t="s">
        <v>1514</v>
      </c>
    </row>
    <row r="1363" spans="2:65" s="14" customFormat="1" ht="11.25">
      <c r="B1363" s="160"/>
      <c r="D1363" s="146" t="s">
        <v>185</v>
      </c>
      <c r="E1363" s="161" t="s">
        <v>1</v>
      </c>
      <c r="F1363" s="162" t="s">
        <v>1515</v>
      </c>
      <c r="H1363" s="161" t="s">
        <v>1</v>
      </c>
      <c r="I1363" s="163"/>
      <c r="L1363" s="160"/>
      <c r="M1363" s="164"/>
      <c r="T1363" s="165"/>
      <c r="AT1363" s="161" t="s">
        <v>185</v>
      </c>
      <c r="AU1363" s="161" t="s">
        <v>88</v>
      </c>
      <c r="AV1363" s="14" t="s">
        <v>86</v>
      </c>
      <c r="AW1363" s="14" t="s">
        <v>33</v>
      </c>
      <c r="AX1363" s="14" t="s">
        <v>78</v>
      </c>
      <c r="AY1363" s="161" t="s">
        <v>176</v>
      </c>
    </row>
    <row r="1364" spans="2:65" s="14" customFormat="1" ht="11.25">
      <c r="B1364" s="160"/>
      <c r="D1364" s="146" t="s">
        <v>185</v>
      </c>
      <c r="E1364" s="161" t="s">
        <v>1</v>
      </c>
      <c r="F1364" s="162" t="s">
        <v>667</v>
      </c>
      <c r="H1364" s="161" t="s">
        <v>1</v>
      </c>
      <c r="I1364" s="163"/>
      <c r="L1364" s="160"/>
      <c r="M1364" s="164"/>
      <c r="T1364" s="165"/>
      <c r="AT1364" s="161" t="s">
        <v>185</v>
      </c>
      <c r="AU1364" s="161" t="s">
        <v>88</v>
      </c>
      <c r="AV1364" s="14" t="s">
        <v>86</v>
      </c>
      <c r="AW1364" s="14" t="s">
        <v>33</v>
      </c>
      <c r="AX1364" s="14" t="s">
        <v>78</v>
      </c>
      <c r="AY1364" s="161" t="s">
        <v>176</v>
      </c>
    </row>
    <row r="1365" spans="2:65" s="14" customFormat="1" ht="11.25">
      <c r="B1365" s="160"/>
      <c r="D1365" s="146" t="s">
        <v>185</v>
      </c>
      <c r="E1365" s="161" t="s">
        <v>1</v>
      </c>
      <c r="F1365" s="162" t="s">
        <v>1516</v>
      </c>
      <c r="H1365" s="161" t="s">
        <v>1</v>
      </c>
      <c r="I1365" s="163"/>
      <c r="L1365" s="160"/>
      <c r="M1365" s="164"/>
      <c r="T1365" s="165"/>
      <c r="AT1365" s="161" t="s">
        <v>185</v>
      </c>
      <c r="AU1365" s="161" t="s">
        <v>88</v>
      </c>
      <c r="AV1365" s="14" t="s">
        <v>86</v>
      </c>
      <c r="AW1365" s="14" t="s">
        <v>33</v>
      </c>
      <c r="AX1365" s="14" t="s">
        <v>78</v>
      </c>
      <c r="AY1365" s="161" t="s">
        <v>176</v>
      </c>
    </row>
    <row r="1366" spans="2:65" s="12" customFormat="1" ht="11.25">
      <c r="B1366" s="145"/>
      <c r="D1366" s="146" t="s">
        <v>185</v>
      </c>
      <c r="E1366" s="147" t="s">
        <v>1</v>
      </c>
      <c r="F1366" s="148" t="s">
        <v>1517</v>
      </c>
      <c r="H1366" s="149">
        <v>10.303520000000001</v>
      </c>
      <c r="I1366" s="150"/>
      <c r="L1366" s="145"/>
      <c r="M1366" s="151"/>
      <c r="T1366" s="152"/>
      <c r="AT1366" s="147" t="s">
        <v>185</v>
      </c>
      <c r="AU1366" s="147" t="s">
        <v>88</v>
      </c>
      <c r="AV1366" s="12" t="s">
        <v>88</v>
      </c>
      <c r="AW1366" s="12" t="s">
        <v>33</v>
      </c>
      <c r="AX1366" s="12" t="s">
        <v>78</v>
      </c>
      <c r="AY1366" s="147" t="s">
        <v>176</v>
      </c>
    </row>
    <row r="1367" spans="2:65" s="14" customFormat="1" ht="11.25">
      <c r="B1367" s="160"/>
      <c r="D1367" s="146" t="s">
        <v>185</v>
      </c>
      <c r="E1367" s="161" t="s">
        <v>1</v>
      </c>
      <c r="F1367" s="162" t="s">
        <v>1518</v>
      </c>
      <c r="H1367" s="161" t="s">
        <v>1</v>
      </c>
      <c r="I1367" s="163"/>
      <c r="L1367" s="160"/>
      <c r="M1367" s="164"/>
      <c r="T1367" s="165"/>
      <c r="AT1367" s="161" t="s">
        <v>185</v>
      </c>
      <c r="AU1367" s="161" t="s">
        <v>88</v>
      </c>
      <c r="AV1367" s="14" t="s">
        <v>86</v>
      </c>
      <c r="AW1367" s="14" t="s">
        <v>33</v>
      </c>
      <c r="AX1367" s="14" t="s">
        <v>78</v>
      </c>
      <c r="AY1367" s="161" t="s">
        <v>176</v>
      </c>
    </row>
    <row r="1368" spans="2:65" s="12" customFormat="1" ht="11.25">
      <c r="B1368" s="145"/>
      <c r="D1368" s="146" t="s">
        <v>185</v>
      </c>
      <c r="E1368" s="147" t="s">
        <v>1</v>
      </c>
      <c r="F1368" s="148" t="s">
        <v>1519</v>
      </c>
      <c r="H1368" s="149">
        <v>8.71312</v>
      </c>
      <c r="I1368" s="150"/>
      <c r="L1368" s="145"/>
      <c r="M1368" s="151"/>
      <c r="T1368" s="152"/>
      <c r="AT1368" s="147" t="s">
        <v>185</v>
      </c>
      <c r="AU1368" s="147" t="s">
        <v>88</v>
      </c>
      <c r="AV1368" s="12" t="s">
        <v>88</v>
      </c>
      <c r="AW1368" s="12" t="s">
        <v>33</v>
      </c>
      <c r="AX1368" s="12" t="s">
        <v>78</v>
      </c>
      <c r="AY1368" s="147" t="s">
        <v>176</v>
      </c>
    </row>
    <row r="1369" spans="2:65" s="15" customFormat="1" ht="11.25">
      <c r="B1369" s="166"/>
      <c r="D1369" s="146" t="s">
        <v>185</v>
      </c>
      <c r="E1369" s="167" t="s">
        <v>1</v>
      </c>
      <c r="F1369" s="168" t="s">
        <v>228</v>
      </c>
      <c r="H1369" s="169">
        <v>19.016639999999999</v>
      </c>
      <c r="I1369" s="170"/>
      <c r="L1369" s="166"/>
      <c r="M1369" s="171"/>
      <c r="T1369" s="172"/>
      <c r="AT1369" s="167" t="s">
        <v>185</v>
      </c>
      <c r="AU1369" s="167" t="s">
        <v>88</v>
      </c>
      <c r="AV1369" s="15" t="s">
        <v>193</v>
      </c>
      <c r="AW1369" s="15" t="s">
        <v>33</v>
      </c>
      <c r="AX1369" s="15" t="s">
        <v>78</v>
      </c>
      <c r="AY1369" s="167" t="s">
        <v>176</v>
      </c>
    </row>
    <row r="1370" spans="2:65" s="14" customFormat="1" ht="11.25">
      <c r="B1370" s="160"/>
      <c r="D1370" s="146" t="s">
        <v>185</v>
      </c>
      <c r="E1370" s="161" t="s">
        <v>1</v>
      </c>
      <c r="F1370" s="162" t="s">
        <v>1520</v>
      </c>
      <c r="H1370" s="161" t="s">
        <v>1</v>
      </c>
      <c r="I1370" s="163"/>
      <c r="L1370" s="160"/>
      <c r="M1370" s="164"/>
      <c r="T1370" s="165"/>
      <c r="AT1370" s="161" t="s">
        <v>185</v>
      </c>
      <c r="AU1370" s="161" t="s">
        <v>88</v>
      </c>
      <c r="AV1370" s="14" t="s">
        <v>86</v>
      </c>
      <c r="AW1370" s="14" t="s">
        <v>33</v>
      </c>
      <c r="AX1370" s="14" t="s">
        <v>78</v>
      </c>
      <c r="AY1370" s="161" t="s">
        <v>176</v>
      </c>
    </row>
    <row r="1371" spans="2:65" s="14" customFormat="1" ht="11.25">
      <c r="B1371" s="160"/>
      <c r="D1371" s="146" t="s">
        <v>185</v>
      </c>
      <c r="E1371" s="161" t="s">
        <v>1</v>
      </c>
      <c r="F1371" s="162" t="s">
        <v>667</v>
      </c>
      <c r="H1371" s="161" t="s">
        <v>1</v>
      </c>
      <c r="I1371" s="163"/>
      <c r="L1371" s="160"/>
      <c r="M1371" s="164"/>
      <c r="T1371" s="165"/>
      <c r="AT1371" s="161" t="s">
        <v>185</v>
      </c>
      <c r="AU1371" s="161" t="s">
        <v>88</v>
      </c>
      <c r="AV1371" s="14" t="s">
        <v>86</v>
      </c>
      <c r="AW1371" s="14" t="s">
        <v>33</v>
      </c>
      <c r="AX1371" s="14" t="s">
        <v>78</v>
      </c>
      <c r="AY1371" s="161" t="s">
        <v>176</v>
      </c>
    </row>
    <row r="1372" spans="2:65" s="14" customFormat="1" ht="11.25">
      <c r="B1372" s="160"/>
      <c r="D1372" s="146" t="s">
        <v>185</v>
      </c>
      <c r="E1372" s="161" t="s">
        <v>1</v>
      </c>
      <c r="F1372" s="162" t="s">
        <v>1521</v>
      </c>
      <c r="H1372" s="161" t="s">
        <v>1</v>
      </c>
      <c r="I1372" s="163"/>
      <c r="L1372" s="160"/>
      <c r="M1372" s="164"/>
      <c r="T1372" s="165"/>
      <c r="AT1372" s="161" t="s">
        <v>185</v>
      </c>
      <c r="AU1372" s="161" t="s">
        <v>88</v>
      </c>
      <c r="AV1372" s="14" t="s">
        <v>86</v>
      </c>
      <c r="AW1372" s="14" t="s">
        <v>33</v>
      </c>
      <c r="AX1372" s="14" t="s">
        <v>78</v>
      </c>
      <c r="AY1372" s="161" t="s">
        <v>176</v>
      </c>
    </row>
    <row r="1373" spans="2:65" s="12" customFormat="1" ht="11.25">
      <c r="B1373" s="145"/>
      <c r="D1373" s="146" t="s">
        <v>185</v>
      </c>
      <c r="E1373" s="147" t="s">
        <v>1</v>
      </c>
      <c r="F1373" s="148" t="s">
        <v>1522</v>
      </c>
      <c r="H1373" s="149">
        <v>11.5375</v>
      </c>
      <c r="I1373" s="150"/>
      <c r="L1373" s="145"/>
      <c r="M1373" s="151"/>
      <c r="T1373" s="152"/>
      <c r="AT1373" s="147" t="s">
        <v>185</v>
      </c>
      <c r="AU1373" s="147" t="s">
        <v>88</v>
      </c>
      <c r="AV1373" s="12" t="s">
        <v>88</v>
      </c>
      <c r="AW1373" s="12" t="s">
        <v>33</v>
      </c>
      <c r="AX1373" s="12" t="s">
        <v>78</v>
      </c>
      <c r="AY1373" s="147" t="s">
        <v>176</v>
      </c>
    </row>
    <row r="1374" spans="2:65" s="14" customFormat="1" ht="11.25">
      <c r="B1374" s="160"/>
      <c r="D1374" s="146" t="s">
        <v>185</v>
      </c>
      <c r="E1374" s="161" t="s">
        <v>1</v>
      </c>
      <c r="F1374" s="162" t="s">
        <v>1523</v>
      </c>
      <c r="H1374" s="161" t="s">
        <v>1</v>
      </c>
      <c r="I1374" s="163"/>
      <c r="L1374" s="160"/>
      <c r="M1374" s="164"/>
      <c r="T1374" s="165"/>
      <c r="AT1374" s="161" t="s">
        <v>185</v>
      </c>
      <c r="AU1374" s="161" t="s">
        <v>88</v>
      </c>
      <c r="AV1374" s="14" t="s">
        <v>86</v>
      </c>
      <c r="AW1374" s="14" t="s">
        <v>33</v>
      </c>
      <c r="AX1374" s="14" t="s">
        <v>78</v>
      </c>
      <c r="AY1374" s="161" t="s">
        <v>176</v>
      </c>
    </row>
    <row r="1375" spans="2:65" s="12" customFormat="1" ht="11.25">
      <c r="B1375" s="145"/>
      <c r="D1375" s="146" t="s">
        <v>185</v>
      </c>
      <c r="E1375" s="147" t="s">
        <v>1</v>
      </c>
      <c r="F1375" s="148" t="s">
        <v>1524</v>
      </c>
      <c r="H1375" s="149">
        <v>1.9837400000000001</v>
      </c>
      <c r="I1375" s="150"/>
      <c r="L1375" s="145"/>
      <c r="M1375" s="151"/>
      <c r="T1375" s="152"/>
      <c r="AT1375" s="147" t="s">
        <v>185</v>
      </c>
      <c r="AU1375" s="147" t="s">
        <v>88</v>
      </c>
      <c r="AV1375" s="12" t="s">
        <v>88</v>
      </c>
      <c r="AW1375" s="12" t="s">
        <v>33</v>
      </c>
      <c r="AX1375" s="12" t="s">
        <v>78</v>
      </c>
      <c r="AY1375" s="147" t="s">
        <v>176</v>
      </c>
    </row>
    <row r="1376" spans="2:65" s="14" customFormat="1" ht="11.25">
      <c r="B1376" s="160"/>
      <c r="D1376" s="146" t="s">
        <v>185</v>
      </c>
      <c r="E1376" s="161" t="s">
        <v>1</v>
      </c>
      <c r="F1376" s="162" t="s">
        <v>1518</v>
      </c>
      <c r="H1376" s="161" t="s">
        <v>1</v>
      </c>
      <c r="I1376" s="163"/>
      <c r="L1376" s="160"/>
      <c r="M1376" s="164"/>
      <c r="T1376" s="165"/>
      <c r="AT1376" s="161" t="s">
        <v>185</v>
      </c>
      <c r="AU1376" s="161" t="s">
        <v>88</v>
      </c>
      <c r="AV1376" s="14" t="s">
        <v>86</v>
      </c>
      <c r="AW1376" s="14" t="s">
        <v>33</v>
      </c>
      <c r="AX1376" s="14" t="s">
        <v>78</v>
      </c>
      <c r="AY1376" s="161" t="s">
        <v>176</v>
      </c>
    </row>
    <row r="1377" spans="2:51" s="12" customFormat="1" ht="11.25">
      <c r="B1377" s="145"/>
      <c r="D1377" s="146" t="s">
        <v>185</v>
      </c>
      <c r="E1377" s="147" t="s">
        <v>1</v>
      </c>
      <c r="F1377" s="148" t="s">
        <v>1519</v>
      </c>
      <c r="H1377" s="149">
        <v>8.71312</v>
      </c>
      <c r="I1377" s="150"/>
      <c r="L1377" s="145"/>
      <c r="M1377" s="151"/>
      <c r="T1377" s="152"/>
      <c r="AT1377" s="147" t="s">
        <v>185</v>
      </c>
      <c r="AU1377" s="147" t="s">
        <v>88</v>
      </c>
      <c r="AV1377" s="12" t="s">
        <v>88</v>
      </c>
      <c r="AW1377" s="12" t="s">
        <v>33</v>
      </c>
      <c r="AX1377" s="12" t="s">
        <v>78</v>
      </c>
      <c r="AY1377" s="147" t="s">
        <v>176</v>
      </c>
    </row>
    <row r="1378" spans="2:51" s="14" customFormat="1" ht="11.25">
      <c r="B1378" s="160"/>
      <c r="D1378" s="146" t="s">
        <v>185</v>
      </c>
      <c r="E1378" s="161" t="s">
        <v>1</v>
      </c>
      <c r="F1378" s="162" t="s">
        <v>1525</v>
      </c>
      <c r="H1378" s="161" t="s">
        <v>1</v>
      </c>
      <c r="I1378" s="163"/>
      <c r="L1378" s="160"/>
      <c r="M1378" s="164"/>
      <c r="T1378" s="165"/>
      <c r="AT1378" s="161" t="s">
        <v>185</v>
      </c>
      <c r="AU1378" s="161" t="s">
        <v>88</v>
      </c>
      <c r="AV1378" s="14" t="s">
        <v>86</v>
      </c>
      <c r="AW1378" s="14" t="s">
        <v>33</v>
      </c>
      <c r="AX1378" s="14" t="s">
        <v>78</v>
      </c>
      <c r="AY1378" s="161" t="s">
        <v>176</v>
      </c>
    </row>
    <row r="1379" spans="2:51" s="12" customFormat="1" ht="11.25">
      <c r="B1379" s="145"/>
      <c r="D1379" s="146" t="s">
        <v>185</v>
      </c>
      <c r="E1379" s="147" t="s">
        <v>1</v>
      </c>
      <c r="F1379" s="148" t="s">
        <v>1526</v>
      </c>
      <c r="H1379" s="149">
        <v>0.82501999999999998</v>
      </c>
      <c r="I1379" s="150"/>
      <c r="L1379" s="145"/>
      <c r="M1379" s="151"/>
      <c r="T1379" s="152"/>
      <c r="AT1379" s="147" t="s">
        <v>185</v>
      </c>
      <c r="AU1379" s="147" t="s">
        <v>88</v>
      </c>
      <c r="AV1379" s="12" t="s">
        <v>88</v>
      </c>
      <c r="AW1379" s="12" t="s">
        <v>33</v>
      </c>
      <c r="AX1379" s="12" t="s">
        <v>78</v>
      </c>
      <c r="AY1379" s="147" t="s">
        <v>176</v>
      </c>
    </row>
    <row r="1380" spans="2:51" s="14" customFormat="1" ht="11.25">
      <c r="B1380" s="160"/>
      <c r="D1380" s="146" t="s">
        <v>185</v>
      </c>
      <c r="E1380" s="161" t="s">
        <v>1</v>
      </c>
      <c r="F1380" s="162" t="s">
        <v>1527</v>
      </c>
      <c r="H1380" s="161" t="s">
        <v>1</v>
      </c>
      <c r="I1380" s="163"/>
      <c r="L1380" s="160"/>
      <c r="M1380" s="164"/>
      <c r="T1380" s="165"/>
      <c r="AT1380" s="161" t="s">
        <v>185</v>
      </c>
      <c r="AU1380" s="161" t="s">
        <v>88</v>
      </c>
      <c r="AV1380" s="14" t="s">
        <v>86</v>
      </c>
      <c r="AW1380" s="14" t="s">
        <v>33</v>
      </c>
      <c r="AX1380" s="14" t="s">
        <v>78</v>
      </c>
      <c r="AY1380" s="161" t="s">
        <v>176</v>
      </c>
    </row>
    <row r="1381" spans="2:51" s="12" customFormat="1" ht="11.25">
      <c r="B1381" s="145"/>
      <c r="D1381" s="146" t="s">
        <v>185</v>
      </c>
      <c r="E1381" s="147" t="s">
        <v>1</v>
      </c>
      <c r="F1381" s="148" t="s">
        <v>1528</v>
      </c>
      <c r="H1381" s="149">
        <v>4.5823400000000003</v>
      </c>
      <c r="I1381" s="150"/>
      <c r="L1381" s="145"/>
      <c r="M1381" s="151"/>
      <c r="T1381" s="152"/>
      <c r="AT1381" s="147" t="s">
        <v>185</v>
      </c>
      <c r="AU1381" s="147" t="s">
        <v>88</v>
      </c>
      <c r="AV1381" s="12" t="s">
        <v>88</v>
      </c>
      <c r="AW1381" s="12" t="s">
        <v>33</v>
      </c>
      <c r="AX1381" s="12" t="s">
        <v>78</v>
      </c>
      <c r="AY1381" s="147" t="s">
        <v>176</v>
      </c>
    </row>
    <row r="1382" spans="2:51" s="15" customFormat="1" ht="11.25">
      <c r="B1382" s="166"/>
      <c r="D1382" s="146" t="s">
        <v>185</v>
      </c>
      <c r="E1382" s="167" t="s">
        <v>1</v>
      </c>
      <c r="F1382" s="168" t="s">
        <v>228</v>
      </c>
      <c r="H1382" s="169">
        <v>27.641719999999999</v>
      </c>
      <c r="I1382" s="170"/>
      <c r="L1382" s="166"/>
      <c r="M1382" s="171"/>
      <c r="T1382" s="172"/>
      <c r="AT1382" s="167" t="s">
        <v>185</v>
      </c>
      <c r="AU1382" s="167" t="s">
        <v>88</v>
      </c>
      <c r="AV1382" s="15" t="s">
        <v>193</v>
      </c>
      <c r="AW1382" s="15" t="s">
        <v>33</v>
      </c>
      <c r="AX1382" s="15" t="s">
        <v>78</v>
      </c>
      <c r="AY1382" s="167" t="s">
        <v>176</v>
      </c>
    </row>
    <row r="1383" spans="2:51" s="14" customFormat="1" ht="11.25">
      <c r="B1383" s="160"/>
      <c r="D1383" s="146" t="s">
        <v>185</v>
      </c>
      <c r="E1383" s="161" t="s">
        <v>1</v>
      </c>
      <c r="F1383" s="162" t="s">
        <v>1529</v>
      </c>
      <c r="H1383" s="161" t="s">
        <v>1</v>
      </c>
      <c r="I1383" s="163"/>
      <c r="L1383" s="160"/>
      <c r="M1383" s="164"/>
      <c r="T1383" s="165"/>
      <c r="AT1383" s="161" t="s">
        <v>185</v>
      </c>
      <c r="AU1383" s="161" t="s">
        <v>88</v>
      </c>
      <c r="AV1383" s="14" t="s">
        <v>86</v>
      </c>
      <c r="AW1383" s="14" t="s">
        <v>33</v>
      </c>
      <c r="AX1383" s="14" t="s">
        <v>78</v>
      </c>
      <c r="AY1383" s="161" t="s">
        <v>176</v>
      </c>
    </row>
    <row r="1384" spans="2:51" s="14" customFormat="1" ht="11.25">
      <c r="B1384" s="160"/>
      <c r="D1384" s="146" t="s">
        <v>185</v>
      </c>
      <c r="E1384" s="161" t="s">
        <v>1</v>
      </c>
      <c r="F1384" s="162" t="s">
        <v>734</v>
      </c>
      <c r="H1384" s="161" t="s">
        <v>1</v>
      </c>
      <c r="I1384" s="163"/>
      <c r="L1384" s="160"/>
      <c r="M1384" s="164"/>
      <c r="T1384" s="165"/>
      <c r="AT1384" s="161" t="s">
        <v>185</v>
      </c>
      <c r="AU1384" s="161" t="s">
        <v>88</v>
      </c>
      <c r="AV1384" s="14" t="s">
        <v>86</v>
      </c>
      <c r="AW1384" s="14" t="s">
        <v>33</v>
      </c>
      <c r="AX1384" s="14" t="s">
        <v>78</v>
      </c>
      <c r="AY1384" s="161" t="s">
        <v>176</v>
      </c>
    </row>
    <row r="1385" spans="2:51" s="14" customFormat="1" ht="11.25">
      <c r="B1385" s="160"/>
      <c r="D1385" s="146" t="s">
        <v>185</v>
      </c>
      <c r="E1385" s="161" t="s">
        <v>1</v>
      </c>
      <c r="F1385" s="162" t="s">
        <v>1530</v>
      </c>
      <c r="H1385" s="161" t="s">
        <v>1</v>
      </c>
      <c r="I1385" s="163"/>
      <c r="L1385" s="160"/>
      <c r="M1385" s="164"/>
      <c r="T1385" s="165"/>
      <c r="AT1385" s="161" t="s">
        <v>185</v>
      </c>
      <c r="AU1385" s="161" t="s">
        <v>88</v>
      </c>
      <c r="AV1385" s="14" t="s">
        <v>86</v>
      </c>
      <c r="AW1385" s="14" t="s">
        <v>33</v>
      </c>
      <c r="AX1385" s="14" t="s">
        <v>78</v>
      </c>
      <c r="AY1385" s="161" t="s">
        <v>176</v>
      </c>
    </row>
    <row r="1386" spans="2:51" s="12" customFormat="1" ht="11.25">
      <c r="B1386" s="145"/>
      <c r="D1386" s="146" t="s">
        <v>185</v>
      </c>
      <c r="E1386" s="147" t="s">
        <v>1</v>
      </c>
      <c r="F1386" s="148" t="s">
        <v>1531</v>
      </c>
      <c r="H1386" s="149">
        <v>18.675799999999999</v>
      </c>
      <c r="I1386" s="150"/>
      <c r="L1386" s="145"/>
      <c r="M1386" s="151"/>
      <c r="T1386" s="152"/>
      <c r="AT1386" s="147" t="s">
        <v>185</v>
      </c>
      <c r="AU1386" s="147" t="s">
        <v>88</v>
      </c>
      <c r="AV1386" s="12" t="s">
        <v>88</v>
      </c>
      <c r="AW1386" s="12" t="s">
        <v>33</v>
      </c>
      <c r="AX1386" s="12" t="s">
        <v>78</v>
      </c>
      <c r="AY1386" s="147" t="s">
        <v>176</v>
      </c>
    </row>
    <row r="1387" spans="2:51" s="15" customFormat="1" ht="11.25">
      <c r="B1387" s="166"/>
      <c r="D1387" s="146" t="s">
        <v>185</v>
      </c>
      <c r="E1387" s="167" t="s">
        <v>1</v>
      </c>
      <c r="F1387" s="168" t="s">
        <v>228</v>
      </c>
      <c r="H1387" s="169">
        <v>18.675799999999999</v>
      </c>
      <c r="I1387" s="170"/>
      <c r="L1387" s="166"/>
      <c r="M1387" s="171"/>
      <c r="T1387" s="172"/>
      <c r="AT1387" s="167" t="s">
        <v>185</v>
      </c>
      <c r="AU1387" s="167" t="s">
        <v>88</v>
      </c>
      <c r="AV1387" s="15" t="s">
        <v>193</v>
      </c>
      <c r="AW1387" s="15" t="s">
        <v>33</v>
      </c>
      <c r="AX1387" s="15" t="s">
        <v>78</v>
      </c>
      <c r="AY1387" s="167" t="s">
        <v>176</v>
      </c>
    </row>
    <row r="1388" spans="2:51" s="14" customFormat="1" ht="11.25">
      <c r="B1388" s="160"/>
      <c r="D1388" s="146" t="s">
        <v>185</v>
      </c>
      <c r="E1388" s="161" t="s">
        <v>1</v>
      </c>
      <c r="F1388" s="162" t="s">
        <v>1532</v>
      </c>
      <c r="H1388" s="161" t="s">
        <v>1</v>
      </c>
      <c r="I1388" s="163"/>
      <c r="L1388" s="160"/>
      <c r="M1388" s="164"/>
      <c r="T1388" s="165"/>
      <c r="AT1388" s="161" t="s">
        <v>185</v>
      </c>
      <c r="AU1388" s="161" t="s">
        <v>88</v>
      </c>
      <c r="AV1388" s="14" t="s">
        <v>86</v>
      </c>
      <c r="AW1388" s="14" t="s">
        <v>33</v>
      </c>
      <c r="AX1388" s="14" t="s">
        <v>78</v>
      </c>
      <c r="AY1388" s="161" t="s">
        <v>176</v>
      </c>
    </row>
    <row r="1389" spans="2:51" s="14" customFormat="1" ht="11.25">
      <c r="B1389" s="160"/>
      <c r="D1389" s="146" t="s">
        <v>185</v>
      </c>
      <c r="E1389" s="161" t="s">
        <v>1</v>
      </c>
      <c r="F1389" s="162" t="s">
        <v>1533</v>
      </c>
      <c r="H1389" s="161" t="s">
        <v>1</v>
      </c>
      <c r="I1389" s="163"/>
      <c r="L1389" s="160"/>
      <c r="M1389" s="164"/>
      <c r="T1389" s="165"/>
      <c r="AT1389" s="161" t="s">
        <v>185</v>
      </c>
      <c r="AU1389" s="161" t="s">
        <v>88</v>
      </c>
      <c r="AV1389" s="14" t="s">
        <v>86</v>
      </c>
      <c r="AW1389" s="14" t="s">
        <v>33</v>
      </c>
      <c r="AX1389" s="14" t="s">
        <v>78</v>
      </c>
      <c r="AY1389" s="161" t="s">
        <v>176</v>
      </c>
    </row>
    <row r="1390" spans="2:51" s="12" customFormat="1" ht="11.25">
      <c r="B1390" s="145"/>
      <c r="D1390" s="146" t="s">
        <v>185</v>
      </c>
      <c r="E1390" s="147" t="s">
        <v>1</v>
      </c>
      <c r="F1390" s="148" t="s">
        <v>1534</v>
      </c>
      <c r="H1390" s="149">
        <v>13.4299</v>
      </c>
      <c r="I1390" s="150"/>
      <c r="L1390" s="145"/>
      <c r="M1390" s="151"/>
      <c r="T1390" s="152"/>
      <c r="AT1390" s="147" t="s">
        <v>185</v>
      </c>
      <c r="AU1390" s="147" t="s">
        <v>88</v>
      </c>
      <c r="AV1390" s="12" t="s">
        <v>88</v>
      </c>
      <c r="AW1390" s="12" t="s">
        <v>33</v>
      </c>
      <c r="AX1390" s="12" t="s">
        <v>78</v>
      </c>
      <c r="AY1390" s="147" t="s">
        <v>176</v>
      </c>
    </row>
    <row r="1391" spans="2:51" s="15" customFormat="1" ht="11.25">
      <c r="B1391" s="166"/>
      <c r="D1391" s="146" t="s">
        <v>185</v>
      </c>
      <c r="E1391" s="167" t="s">
        <v>1</v>
      </c>
      <c r="F1391" s="168" t="s">
        <v>228</v>
      </c>
      <c r="H1391" s="169">
        <v>13.4299</v>
      </c>
      <c r="I1391" s="170"/>
      <c r="L1391" s="166"/>
      <c r="M1391" s="171"/>
      <c r="T1391" s="172"/>
      <c r="AT1391" s="167" t="s">
        <v>185</v>
      </c>
      <c r="AU1391" s="167" t="s">
        <v>88</v>
      </c>
      <c r="AV1391" s="15" t="s">
        <v>193</v>
      </c>
      <c r="AW1391" s="15" t="s">
        <v>33</v>
      </c>
      <c r="AX1391" s="15" t="s">
        <v>78</v>
      </c>
      <c r="AY1391" s="167" t="s">
        <v>176</v>
      </c>
    </row>
    <row r="1392" spans="2:51" s="13" customFormat="1" ht="11.25">
      <c r="B1392" s="153"/>
      <c r="D1392" s="146" t="s">
        <v>185</v>
      </c>
      <c r="E1392" s="154" t="s">
        <v>1</v>
      </c>
      <c r="F1392" s="155" t="s">
        <v>187</v>
      </c>
      <c r="H1392" s="156">
        <v>78.764060000000001</v>
      </c>
      <c r="I1392" s="157"/>
      <c r="L1392" s="153"/>
      <c r="M1392" s="158"/>
      <c r="T1392" s="159"/>
      <c r="AT1392" s="154" t="s">
        <v>185</v>
      </c>
      <c r="AU1392" s="154" t="s">
        <v>88</v>
      </c>
      <c r="AV1392" s="13" t="s">
        <v>183</v>
      </c>
      <c r="AW1392" s="13" t="s">
        <v>33</v>
      </c>
      <c r="AX1392" s="13" t="s">
        <v>86</v>
      </c>
      <c r="AY1392" s="154" t="s">
        <v>176</v>
      </c>
    </row>
    <row r="1393" spans="2:65" s="1" customFormat="1" ht="24.2" customHeight="1">
      <c r="B1393" s="32"/>
      <c r="C1393" s="132" t="s">
        <v>1535</v>
      </c>
      <c r="D1393" s="132" t="s">
        <v>178</v>
      </c>
      <c r="E1393" s="133" t="s">
        <v>1536</v>
      </c>
      <c r="F1393" s="134" t="s">
        <v>1537</v>
      </c>
      <c r="G1393" s="135" t="s">
        <v>200</v>
      </c>
      <c r="H1393" s="136">
        <v>1122.87871</v>
      </c>
      <c r="I1393" s="137"/>
      <c r="J1393" s="138">
        <f>ROUND(I1393*H1393,2)</f>
        <v>0</v>
      </c>
      <c r="K1393" s="134" t="s">
        <v>207</v>
      </c>
      <c r="L1393" s="32"/>
      <c r="M1393" s="139" t="s">
        <v>1</v>
      </c>
      <c r="N1393" s="140" t="s">
        <v>43</v>
      </c>
      <c r="P1393" s="141">
        <f>O1393*H1393</f>
        <v>0</v>
      </c>
      <c r="Q1393" s="141">
        <v>0</v>
      </c>
      <c r="R1393" s="141">
        <f>Q1393*H1393</f>
        <v>0</v>
      </c>
      <c r="S1393" s="141">
        <v>0</v>
      </c>
      <c r="T1393" s="142">
        <f>S1393*H1393</f>
        <v>0</v>
      </c>
      <c r="AR1393" s="143" t="s">
        <v>183</v>
      </c>
      <c r="AT1393" s="143" t="s">
        <v>178</v>
      </c>
      <c r="AU1393" s="143" t="s">
        <v>88</v>
      </c>
      <c r="AY1393" s="17" t="s">
        <v>176</v>
      </c>
      <c r="BE1393" s="144">
        <f>IF(N1393="základní",J1393,0)</f>
        <v>0</v>
      </c>
      <c r="BF1393" s="144">
        <f>IF(N1393="snížená",J1393,0)</f>
        <v>0</v>
      </c>
      <c r="BG1393" s="144">
        <f>IF(N1393="zákl. přenesená",J1393,0)</f>
        <v>0</v>
      </c>
      <c r="BH1393" s="144">
        <f>IF(N1393="sníž. přenesená",J1393,0)</f>
        <v>0</v>
      </c>
      <c r="BI1393" s="144">
        <f>IF(N1393="nulová",J1393,0)</f>
        <v>0</v>
      </c>
      <c r="BJ1393" s="17" t="s">
        <v>86</v>
      </c>
      <c r="BK1393" s="144">
        <f>ROUND(I1393*H1393,2)</f>
        <v>0</v>
      </c>
      <c r="BL1393" s="17" t="s">
        <v>183</v>
      </c>
      <c r="BM1393" s="143" t="s">
        <v>1538</v>
      </c>
    </row>
    <row r="1394" spans="2:65" s="12" customFormat="1" ht="11.25">
      <c r="B1394" s="145"/>
      <c r="D1394" s="146" t="s">
        <v>185</v>
      </c>
      <c r="E1394" s="147" t="s">
        <v>1</v>
      </c>
      <c r="F1394" s="148" t="s">
        <v>1539</v>
      </c>
      <c r="H1394" s="149">
        <v>1050.15914</v>
      </c>
      <c r="I1394" s="150"/>
      <c r="L1394" s="145"/>
      <c r="M1394" s="151"/>
      <c r="T1394" s="152"/>
      <c r="AT1394" s="147" t="s">
        <v>185</v>
      </c>
      <c r="AU1394" s="147" t="s">
        <v>88</v>
      </c>
      <c r="AV1394" s="12" t="s">
        <v>88</v>
      </c>
      <c r="AW1394" s="12" t="s">
        <v>33</v>
      </c>
      <c r="AX1394" s="12" t="s">
        <v>78</v>
      </c>
      <c r="AY1394" s="147" t="s">
        <v>176</v>
      </c>
    </row>
    <row r="1395" spans="2:65" s="12" customFormat="1" ht="11.25">
      <c r="B1395" s="145"/>
      <c r="D1395" s="146" t="s">
        <v>185</v>
      </c>
      <c r="E1395" s="147" t="s">
        <v>1</v>
      </c>
      <c r="F1395" s="148" t="s">
        <v>1540</v>
      </c>
      <c r="H1395" s="149">
        <v>9.2520299999999995</v>
      </c>
      <c r="I1395" s="150"/>
      <c r="L1395" s="145"/>
      <c r="M1395" s="151"/>
      <c r="T1395" s="152"/>
      <c r="AT1395" s="147" t="s">
        <v>185</v>
      </c>
      <c r="AU1395" s="147" t="s">
        <v>88</v>
      </c>
      <c r="AV1395" s="12" t="s">
        <v>88</v>
      </c>
      <c r="AW1395" s="12" t="s">
        <v>33</v>
      </c>
      <c r="AX1395" s="12" t="s">
        <v>78</v>
      </c>
      <c r="AY1395" s="147" t="s">
        <v>176</v>
      </c>
    </row>
    <row r="1396" spans="2:65" s="12" customFormat="1" ht="11.25">
      <c r="B1396" s="145"/>
      <c r="D1396" s="146" t="s">
        <v>185</v>
      </c>
      <c r="E1396" s="147" t="s">
        <v>1</v>
      </c>
      <c r="F1396" s="148" t="s">
        <v>1541</v>
      </c>
      <c r="H1396" s="149">
        <v>63.46754</v>
      </c>
      <c r="I1396" s="150"/>
      <c r="L1396" s="145"/>
      <c r="M1396" s="151"/>
      <c r="T1396" s="152"/>
      <c r="AT1396" s="147" t="s">
        <v>185</v>
      </c>
      <c r="AU1396" s="147" t="s">
        <v>88</v>
      </c>
      <c r="AV1396" s="12" t="s">
        <v>88</v>
      </c>
      <c r="AW1396" s="12" t="s">
        <v>33</v>
      </c>
      <c r="AX1396" s="12" t="s">
        <v>78</v>
      </c>
      <c r="AY1396" s="147" t="s">
        <v>176</v>
      </c>
    </row>
    <row r="1397" spans="2:65" s="13" customFormat="1" ht="11.25">
      <c r="B1397" s="153"/>
      <c r="D1397" s="146" t="s">
        <v>185</v>
      </c>
      <c r="E1397" s="154" t="s">
        <v>1</v>
      </c>
      <c r="F1397" s="155" t="s">
        <v>187</v>
      </c>
      <c r="H1397" s="156">
        <v>1122.87871</v>
      </c>
      <c r="I1397" s="157"/>
      <c r="L1397" s="153"/>
      <c r="M1397" s="158"/>
      <c r="T1397" s="159"/>
      <c r="AT1397" s="154" t="s">
        <v>185</v>
      </c>
      <c r="AU1397" s="154" t="s">
        <v>88</v>
      </c>
      <c r="AV1397" s="13" t="s">
        <v>183</v>
      </c>
      <c r="AW1397" s="13" t="s">
        <v>33</v>
      </c>
      <c r="AX1397" s="13" t="s">
        <v>86</v>
      </c>
      <c r="AY1397" s="154" t="s">
        <v>176</v>
      </c>
    </row>
    <row r="1398" spans="2:65" s="1" customFormat="1" ht="33" customHeight="1">
      <c r="B1398" s="32"/>
      <c r="C1398" s="132" t="s">
        <v>1542</v>
      </c>
      <c r="D1398" s="132" t="s">
        <v>178</v>
      </c>
      <c r="E1398" s="133" t="s">
        <v>1543</v>
      </c>
      <c r="F1398" s="134" t="s">
        <v>1544</v>
      </c>
      <c r="G1398" s="135" t="s">
        <v>200</v>
      </c>
      <c r="H1398" s="136">
        <v>1122.87871</v>
      </c>
      <c r="I1398" s="137"/>
      <c r="J1398" s="138">
        <f>ROUND(I1398*H1398,2)</f>
        <v>0</v>
      </c>
      <c r="K1398" s="134" t="s">
        <v>207</v>
      </c>
      <c r="L1398" s="32"/>
      <c r="M1398" s="139" t="s">
        <v>1</v>
      </c>
      <c r="N1398" s="140" t="s">
        <v>43</v>
      </c>
      <c r="P1398" s="141">
        <f>O1398*H1398</f>
        <v>0</v>
      </c>
      <c r="Q1398" s="141">
        <v>0</v>
      </c>
      <c r="R1398" s="141">
        <f>Q1398*H1398</f>
        <v>0</v>
      </c>
      <c r="S1398" s="141">
        <v>0</v>
      </c>
      <c r="T1398" s="142">
        <f>S1398*H1398</f>
        <v>0</v>
      </c>
      <c r="AR1398" s="143" t="s">
        <v>183</v>
      </c>
      <c r="AT1398" s="143" t="s">
        <v>178</v>
      </c>
      <c r="AU1398" s="143" t="s">
        <v>88</v>
      </c>
      <c r="AY1398" s="17" t="s">
        <v>176</v>
      </c>
      <c r="BE1398" s="144">
        <f>IF(N1398="základní",J1398,0)</f>
        <v>0</v>
      </c>
      <c r="BF1398" s="144">
        <f>IF(N1398="snížená",J1398,0)</f>
        <v>0</v>
      </c>
      <c r="BG1398" s="144">
        <f>IF(N1398="zákl. přenesená",J1398,0)</f>
        <v>0</v>
      </c>
      <c r="BH1398" s="144">
        <f>IF(N1398="sníž. přenesená",J1398,0)</f>
        <v>0</v>
      </c>
      <c r="BI1398" s="144">
        <f>IF(N1398="nulová",J1398,0)</f>
        <v>0</v>
      </c>
      <c r="BJ1398" s="17" t="s">
        <v>86</v>
      </c>
      <c r="BK1398" s="144">
        <f>ROUND(I1398*H1398,2)</f>
        <v>0</v>
      </c>
      <c r="BL1398" s="17" t="s">
        <v>183</v>
      </c>
      <c r="BM1398" s="143" t="s">
        <v>1545</v>
      </c>
    </row>
    <row r="1399" spans="2:65" s="1" customFormat="1" ht="16.5" customHeight="1">
      <c r="B1399" s="32"/>
      <c r="C1399" s="132" t="s">
        <v>1546</v>
      </c>
      <c r="D1399" s="132" t="s">
        <v>178</v>
      </c>
      <c r="E1399" s="133" t="s">
        <v>1547</v>
      </c>
      <c r="F1399" s="134" t="s">
        <v>1548</v>
      </c>
      <c r="G1399" s="135" t="s">
        <v>200</v>
      </c>
      <c r="H1399" s="136">
        <v>1122.87871</v>
      </c>
      <c r="I1399" s="137"/>
      <c r="J1399" s="138">
        <f>ROUND(I1399*H1399,2)</f>
        <v>0</v>
      </c>
      <c r="K1399" s="134" t="s">
        <v>207</v>
      </c>
      <c r="L1399" s="32"/>
      <c r="M1399" s="139" t="s">
        <v>1</v>
      </c>
      <c r="N1399" s="140" t="s">
        <v>43</v>
      </c>
      <c r="P1399" s="141">
        <f>O1399*H1399</f>
        <v>0</v>
      </c>
      <c r="Q1399" s="141">
        <v>3.0200000000000001E-3</v>
      </c>
      <c r="R1399" s="141">
        <f>Q1399*H1399</f>
        <v>3.3910937041999998</v>
      </c>
      <c r="S1399" s="141">
        <v>0</v>
      </c>
      <c r="T1399" s="142">
        <f>S1399*H1399</f>
        <v>0</v>
      </c>
      <c r="AR1399" s="143" t="s">
        <v>183</v>
      </c>
      <c r="AT1399" s="143" t="s">
        <v>178</v>
      </c>
      <c r="AU1399" s="143" t="s">
        <v>88</v>
      </c>
      <c r="AY1399" s="17" t="s">
        <v>176</v>
      </c>
      <c r="BE1399" s="144">
        <f>IF(N1399="základní",J1399,0)</f>
        <v>0</v>
      </c>
      <c r="BF1399" s="144">
        <f>IF(N1399="snížená",J1399,0)</f>
        <v>0</v>
      </c>
      <c r="BG1399" s="144">
        <f>IF(N1399="zákl. přenesená",J1399,0)</f>
        <v>0</v>
      </c>
      <c r="BH1399" s="144">
        <f>IF(N1399="sníž. přenesená",J1399,0)</f>
        <v>0</v>
      </c>
      <c r="BI1399" s="144">
        <f>IF(N1399="nulová",J1399,0)</f>
        <v>0</v>
      </c>
      <c r="BJ1399" s="17" t="s">
        <v>86</v>
      </c>
      <c r="BK1399" s="144">
        <f>ROUND(I1399*H1399,2)</f>
        <v>0</v>
      </c>
      <c r="BL1399" s="17" t="s">
        <v>183</v>
      </c>
      <c r="BM1399" s="143" t="s">
        <v>1549</v>
      </c>
    </row>
    <row r="1400" spans="2:65" s="1" customFormat="1" ht="33" customHeight="1">
      <c r="B1400" s="32"/>
      <c r="C1400" s="132" t="s">
        <v>1550</v>
      </c>
      <c r="D1400" s="132" t="s">
        <v>178</v>
      </c>
      <c r="E1400" s="133" t="s">
        <v>1551</v>
      </c>
      <c r="F1400" s="134" t="s">
        <v>1552</v>
      </c>
      <c r="G1400" s="135" t="s">
        <v>200</v>
      </c>
      <c r="H1400" s="136">
        <v>78.764060000000001</v>
      </c>
      <c r="I1400" s="137"/>
      <c r="J1400" s="138">
        <f>ROUND(I1400*H1400,2)</f>
        <v>0</v>
      </c>
      <c r="K1400" s="134" t="s">
        <v>207</v>
      </c>
      <c r="L1400" s="32"/>
      <c r="M1400" s="139" t="s">
        <v>1</v>
      </c>
      <c r="N1400" s="140" t="s">
        <v>43</v>
      </c>
      <c r="P1400" s="141">
        <f>O1400*H1400</f>
        <v>0</v>
      </c>
      <c r="Q1400" s="141">
        <v>4.0399999999999998E-2</v>
      </c>
      <c r="R1400" s="141">
        <f>Q1400*H1400</f>
        <v>3.1820680239999999</v>
      </c>
      <c r="S1400" s="141">
        <v>0</v>
      </c>
      <c r="T1400" s="142">
        <f>S1400*H1400</f>
        <v>0</v>
      </c>
      <c r="AR1400" s="143" t="s">
        <v>183</v>
      </c>
      <c r="AT1400" s="143" t="s">
        <v>178</v>
      </c>
      <c r="AU1400" s="143" t="s">
        <v>88</v>
      </c>
      <c r="AY1400" s="17" t="s">
        <v>176</v>
      </c>
      <c r="BE1400" s="144">
        <f>IF(N1400="základní",J1400,0)</f>
        <v>0</v>
      </c>
      <c r="BF1400" s="144">
        <f>IF(N1400="snížená",J1400,0)</f>
        <v>0</v>
      </c>
      <c r="BG1400" s="144">
        <f>IF(N1400="zákl. přenesená",J1400,0)</f>
        <v>0</v>
      </c>
      <c r="BH1400" s="144">
        <f>IF(N1400="sníž. přenesená",J1400,0)</f>
        <v>0</v>
      </c>
      <c r="BI1400" s="144">
        <f>IF(N1400="nulová",J1400,0)</f>
        <v>0</v>
      </c>
      <c r="BJ1400" s="17" t="s">
        <v>86</v>
      </c>
      <c r="BK1400" s="144">
        <f>ROUND(I1400*H1400,2)</f>
        <v>0</v>
      </c>
      <c r="BL1400" s="17" t="s">
        <v>183</v>
      </c>
      <c r="BM1400" s="143" t="s">
        <v>1553</v>
      </c>
    </row>
    <row r="1401" spans="2:65" s="1" customFormat="1" ht="24.2" customHeight="1">
      <c r="B1401" s="32"/>
      <c r="C1401" s="132" t="s">
        <v>1554</v>
      </c>
      <c r="D1401" s="132" t="s">
        <v>178</v>
      </c>
      <c r="E1401" s="133" t="s">
        <v>1555</v>
      </c>
      <c r="F1401" s="134" t="s">
        <v>1556</v>
      </c>
      <c r="G1401" s="135" t="s">
        <v>200</v>
      </c>
      <c r="H1401" s="136">
        <v>1122.87871</v>
      </c>
      <c r="I1401" s="137"/>
      <c r="J1401" s="138">
        <f>ROUND(I1401*H1401,2)</f>
        <v>0</v>
      </c>
      <c r="K1401" s="134" t="s">
        <v>182</v>
      </c>
      <c r="L1401" s="32"/>
      <c r="M1401" s="139" t="s">
        <v>1</v>
      </c>
      <c r="N1401" s="140" t="s">
        <v>43</v>
      </c>
      <c r="P1401" s="141">
        <f>O1401*H1401</f>
        <v>0</v>
      </c>
      <c r="Q1401" s="141">
        <v>2.5300000000000001E-3</v>
      </c>
      <c r="R1401" s="141">
        <f>Q1401*H1401</f>
        <v>2.8408831363</v>
      </c>
      <c r="S1401" s="141">
        <v>0</v>
      </c>
      <c r="T1401" s="142">
        <f>S1401*H1401</f>
        <v>0</v>
      </c>
      <c r="AR1401" s="143" t="s">
        <v>183</v>
      </c>
      <c r="AT1401" s="143" t="s">
        <v>178</v>
      </c>
      <c r="AU1401" s="143" t="s">
        <v>88</v>
      </c>
      <c r="AY1401" s="17" t="s">
        <v>176</v>
      </c>
      <c r="BE1401" s="144">
        <f>IF(N1401="základní",J1401,0)</f>
        <v>0</v>
      </c>
      <c r="BF1401" s="144">
        <f>IF(N1401="snížená",J1401,0)</f>
        <v>0</v>
      </c>
      <c r="BG1401" s="144">
        <f>IF(N1401="zákl. přenesená",J1401,0)</f>
        <v>0</v>
      </c>
      <c r="BH1401" s="144">
        <f>IF(N1401="sníž. přenesená",J1401,0)</f>
        <v>0</v>
      </c>
      <c r="BI1401" s="144">
        <f>IF(N1401="nulová",J1401,0)</f>
        <v>0</v>
      </c>
      <c r="BJ1401" s="17" t="s">
        <v>86</v>
      </c>
      <c r="BK1401" s="144">
        <f>ROUND(I1401*H1401,2)</f>
        <v>0</v>
      </c>
      <c r="BL1401" s="17" t="s">
        <v>183</v>
      </c>
      <c r="BM1401" s="143" t="s">
        <v>1557</v>
      </c>
    </row>
    <row r="1402" spans="2:65" s="1" customFormat="1" ht="16.5" customHeight="1">
      <c r="B1402" s="32"/>
      <c r="C1402" s="132" t="s">
        <v>1558</v>
      </c>
      <c r="D1402" s="132" t="s">
        <v>178</v>
      </c>
      <c r="E1402" s="133" t="s">
        <v>1559</v>
      </c>
      <c r="F1402" s="134" t="s">
        <v>1560</v>
      </c>
      <c r="G1402" s="135" t="s">
        <v>307</v>
      </c>
      <c r="H1402" s="136">
        <v>51.527700000000003</v>
      </c>
      <c r="I1402" s="137"/>
      <c r="J1402" s="138">
        <f>ROUND(I1402*H1402,2)</f>
        <v>0</v>
      </c>
      <c r="K1402" s="134" t="s">
        <v>207</v>
      </c>
      <c r="L1402" s="32"/>
      <c r="M1402" s="139" t="s">
        <v>1</v>
      </c>
      <c r="N1402" s="140" t="s">
        <v>43</v>
      </c>
      <c r="P1402" s="141">
        <f>O1402*H1402</f>
        <v>0</v>
      </c>
      <c r="Q1402" s="141">
        <v>1.06277</v>
      </c>
      <c r="R1402" s="141">
        <f>Q1402*H1402</f>
        <v>54.762093729</v>
      </c>
      <c r="S1402" s="141">
        <v>0</v>
      </c>
      <c r="T1402" s="142">
        <f>S1402*H1402</f>
        <v>0</v>
      </c>
      <c r="AR1402" s="143" t="s">
        <v>183</v>
      </c>
      <c r="AT1402" s="143" t="s">
        <v>178</v>
      </c>
      <c r="AU1402" s="143" t="s">
        <v>88</v>
      </c>
      <c r="AY1402" s="17" t="s">
        <v>176</v>
      </c>
      <c r="BE1402" s="144">
        <f>IF(N1402="základní",J1402,0)</f>
        <v>0</v>
      </c>
      <c r="BF1402" s="144">
        <f>IF(N1402="snížená",J1402,0)</f>
        <v>0</v>
      </c>
      <c r="BG1402" s="144">
        <f>IF(N1402="zákl. přenesená",J1402,0)</f>
        <v>0</v>
      </c>
      <c r="BH1402" s="144">
        <f>IF(N1402="sníž. přenesená",J1402,0)</f>
        <v>0</v>
      </c>
      <c r="BI1402" s="144">
        <f>IF(N1402="nulová",J1402,0)</f>
        <v>0</v>
      </c>
      <c r="BJ1402" s="17" t="s">
        <v>86</v>
      </c>
      <c r="BK1402" s="144">
        <f>ROUND(I1402*H1402,2)</f>
        <v>0</v>
      </c>
      <c r="BL1402" s="17" t="s">
        <v>183</v>
      </c>
      <c r="BM1402" s="143" t="s">
        <v>1561</v>
      </c>
    </row>
    <row r="1403" spans="2:65" s="14" customFormat="1" ht="11.25">
      <c r="B1403" s="160"/>
      <c r="D1403" s="146" t="s">
        <v>185</v>
      </c>
      <c r="E1403" s="161" t="s">
        <v>1</v>
      </c>
      <c r="F1403" s="162" t="s">
        <v>1457</v>
      </c>
      <c r="H1403" s="161" t="s">
        <v>1</v>
      </c>
      <c r="I1403" s="163"/>
      <c r="L1403" s="160"/>
      <c r="M1403" s="164"/>
      <c r="T1403" s="165"/>
      <c r="AT1403" s="161" t="s">
        <v>185</v>
      </c>
      <c r="AU1403" s="161" t="s">
        <v>88</v>
      </c>
      <c r="AV1403" s="14" t="s">
        <v>86</v>
      </c>
      <c r="AW1403" s="14" t="s">
        <v>33</v>
      </c>
      <c r="AX1403" s="14" t="s">
        <v>78</v>
      </c>
      <c r="AY1403" s="161" t="s">
        <v>176</v>
      </c>
    </row>
    <row r="1404" spans="2:65" s="12" customFormat="1" ht="11.25">
      <c r="B1404" s="145"/>
      <c r="D1404" s="146" t="s">
        <v>185</v>
      </c>
      <c r="E1404" s="147" t="s">
        <v>1</v>
      </c>
      <c r="F1404" s="148" t="s">
        <v>1562</v>
      </c>
      <c r="H1404" s="149">
        <v>140.13999999999999</v>
      </c>
      <c r="I1404" s="150"/>
      <c r="L1404" s="145"/>
      <c r="M1404" s="151"/>
      <c r="T1404" s="152"/>
      <c r="AT1404" s="147" t="s">
        <v>185</v>
      </c>
      <c r="AU1404" s="147" t="s">
        <v>88</v>
      </c>
      <c r="AV1404" s="12" t="s">
        <v>88</v>
      </c>
      <c r="AW1404" s="12" t="s">
        <v>33</v>
      </c>
      <c r="AX1404" s="12" t="s">
        <v>78</v>
      </c>
      <c r="AY1404" s="147" t="s">
        <v>176</v>
      </c>
    </row>
    <row r="1405" spans="2:65" s="14" customFormat="1" ht="11.25">
      <c r="B1405" s="160"/>
      <c r="D1405" s="146" t="s">
        <v>185</v>
      </c>
      <c r="E1405" s="161" t="s">
        <v>1</v>
      </c>
      <c r="F1405" s="162" t="s">
        <v>1563</v>
      </c>
      <c r="H1405" s="161" t="s">
        <v>1</v>
      </c>
      <c r="I1405" s="163"/>
      <c r="L1405" s="160"/>
      <c r="M1405" s="164"/>
      <c r="T1405" s="165"/>
      <c r="AT1405" s="161" t="s">
        <v>185</v>
      </c>
      <c r="AU1405" s="161" t="s">
        <v>88</v>
      </c>
      <c r="AV1405" s="14" t="s">
        <v>86</v>
      </c>
      <c r="AW1405" s="14" t="s">
        <v>33</v>
      </c>
      <c r="AX1405" s="14" t="s">
        <v>78</v>
      </c>
      <c r="AY1405" s="161" t="s">
        <v>176</v>
      </c>
    </row>
    <row r="1406" spans="2:65" s="12" customFormat="1" ht="11.25">
      <c r="B1406" s="145"/>
      <c r="D1406" s="146" t="s">
        <v>185</v>
      </c>
      <c r="E1406" s="147" t="s">
        <v>1</v>
      </c>
      <c r="F1406" s="148" t="s">
        <v>1564</v>
      </c>
      <c r="H1406" s="149">
        <v>89.09</v>
      </c>
      <c r="I1406" s="150"/>
      <c r="L1406" s="145"/>
      <c r="M1406" s="151"/>
      <c r="T1406" s="152"/>
      <c r="AT1406" s="147" t="s">
        <v>185</v>
      </c>
      <c r="AU1406" s="147" t="s">
        <v>88</v>
      </c>
      <c r="AV1406" s="12" t="s">
        <v>88</v>
      </c>
      <c r="AW1406" s="12" t="s">
        <v>33</v>
      </c>
      <c r="AX1406" s="12" t="s">
        <v>78</v>
      </c>
      <c r="AY1406" s="147" t="s">
        <v>176</v>
      </c>
    </row>
    <row r="1407" spans="2:65" s="14" customFormat="1" ht="11.25">
      <c r="B1407" s="160"/>
      <c r="D1407" s="146" t="s">
        <v>185</v>
      </c>
      <c r="E1407" s="161" t="s">
        <v>1</v>
      </c>
      <c r="F1407" s="162" t="s">
        <v>1462</v>
      </c>
      <c r="H1407" s="161" t="s">
        <v>1</v>
      </c>
      <c r="I1407" s="163"/>
      <c r="L1407" s="160"/>
      <c r="M1407" s="164"/>
      <c r="T1407" s="165"/>
      <c r="AT1407" s="161" t="s">
        <v>185</v>
      </c>
      <c r="AU1407" s="161" t="s">
        <v>88</v>
      </c>
      <c r="AV1407" s="14" t="s">
        <v>86</v>
      </c>
      <c r="AW1407" s="14" t="s">
        <v>33</v>
      </c>
      <c r="AX1407" s="14" t="s">
        <v>78</v>
      </c>
      <c r="AY1407" s="161" t="s">
        <v>176</v>
      </c>
    </row>
    <row r="1408" spans="2:65" s="12" customFormat="1" ht="11.25">
      <c r="B1408" s="145"/>
      <c r="D1408" s="146" t="s">
        <v>185</v>
      </c>
      <c r="E1408" s="147" t="s">
        <v>1</v>
      </c>
      <c r="F1408" s="148" t="s">
        <v>1565</v>
      </c>
      <c r="H1408" s="149">
        <v>595.80600000000004</v>
      </c>
      <c r="I1408" s="150"/>
      <c r="L1408" s="145"/>
      <c r="M1408" s="151"/>
      <c r="T1408" s="152"/>
      <c r="AT1408" s="147" t="s">
        <v>185</v>
      </c>
      <c r="AU1408" s="147" t="s">
        <v>88</v>
      </c>
      <c r="AV1408" s="12" t="s">
        <v>88</v>
      </c>
      <c r="AW1408" s="12" t="s">
        <v>33</v>
      </c>
      <c r="AX1408" s="12" t="s">
        <v>78</v>
      </c>
      <c r="AY1408" s="147" t="s">
        <v>176</v>
      </c>
    </row>
    <row r="1409" spans="2:51" s="14" customFormat="1" ht="11.25">
      <c r="B1409" s="160"/>
      <c r="D1409" s="146" t="s">
        <v>185</v>
      </c>
      <c r="E1409" s="161" t="s">
        <v>1</v>
      </c>
      <c r="F1409" s="162" t="s">
        <v>1464</v>
      </c>
      <c r="H1409" s="161" t="s">
        <v>1</v>
      </c>
      <c r="I1409" s="163"/>
      <c r="L1409" s="160"/>
      <c r="M1409" s="164"/>
      <c r="T1409" s="165"/>
      <c r="AT1409" s="161" t="s">
        <v>185</v>
      </c>
      <c r="AU1409" s="161" t="s">
        <v>88</v>
      </c>
      <c r="AV1409" s="14" t="s">
        <v>86</v>
      </c>
      <c r="AW1409" s="14" t="s">
        <v>33</v>
      </c>
      <c r="AX1409" s="14" t="s">
        <v>78</v>
      </c>
      <c r="AY1409" s="161" t="s">
        <v>176</v>
      </c>
    </row>
    <row r="1410" spans="2:51" s="12" customFormat="1" ht="11.25">
      <c r="B1410" s="145"/>
      <c r="D1410" s="146" t="s">
        <v>185</v>
      </c>
      <c r="E1410" s="147" t="s">
        <v>1</v>
      </c>
      <c r="F1410" s="148" t="s">
        <v>1566</v>
      </c>
      <c r="H1410" s="149">
        <v>760.38</v>
      </c>
      <c r="I1410" s="150"/>
      <c r="L1410" s="145"/>
      <c r="M1410" s="151"/>
      <c r="T1410" s="152"/>
      <c r="AT1410" s="147" t="s">
        <v>185</v>
      </c>
      <c r="AU1410" s="147" t="s">
        <v>88</v>
      </c>
      <c r="AV1410" s="12" t="s">
        <v>88</v>
      </c>
      <c r="AW1410" s="12" t="s">
        <v>33</v>
      </c>
      <c r="AX1410" s="12" t="s">
        <v>78</v>
      </c>
      <c r="AY1410" s="147" t="s">
        <v>176</v>
      </c>
    </row>
    <row r="1411" spans="2:51" s="14" customFormat="1" ht="11.25">
      <c r="B1411" s="160"/>
      <c r="D1411" s="146" t="s">
        <v>185</v>
      </c>
      <c r="E1411" s="161" t="s">
        <v>1</v>
      </c>
      <c r="F1411" s="162" t="s">
        <v>1466</v>
      </c>
      <c r="H1411" s="161" t="s">
        <v>1</v>
      </c>
      <c r="I1411" s="163"/>
      <c r="L1411" s="160"/>
      <c r="M1411" s="164"/>
      <c r="T1411" s="165"/>
      <c r="AT1411" s="161" t="s">
        <v>185</v>
      </c>
      <c r="AU1411" s="161" t="s">
        <v>88</v>
      </c>
      <c r="AV1411" s="14" t="s">
        <v>86</v>
      </c>
      <c r="AW1411" s="14" t="s">
        <v>33</v>
      </c>
      <c r="AX1411" s="14" t="s">
        <v>78</v>
      </c>
      <c r="AY1411" s="161" t="s">
        <v>176</v>
      </c>
    </row>
    <row r="1412" spans="2:51" s="12" customFormat="1" ht="11.25">
      <c r="B1412" s="145"/>
      <c r="D1412" s="146" t="s">
        <v>185</v>
      </c>
      <c r="E1412" s="147" t="s">
        <v>1</v>
      </c>
      <c r="F1412" s="148" t="s">
        <v>1567</v>
      </c>
      <c r="H1412" s="149">
        <v>50.84</v>
      </c>
      <c r="I1412" s="150"/>
      <c r="L1412" s="145"/>
      <c r="M1412" s="151"/>
      <c r="T1412" s="152"/>
      <c r="AT1412" s="147" t="s">
        <v>185</v>
      </c>
      <c r="AU1412" s="147" t="s">
        <v>88</v>
      </c>
      <c r="AV1412" s="12" t="s">
        <v>88</v>
      </c>
      <c r="AW1412" s="12" t="s">
        <v>33</v>
      </c>
      <c r="AX1412" s="12" t="s">
        <v>78</v>
      </c>
      <c r="AY1412" s="147" t="s">
        <v>176</v>
      </c>
    </row>
    <row r="1413" spans="2:51" s="14" customFormat="1" ht="11.25">
      <c r="B1413" s="160"/>
      <c r="D1413" s="146" t="s">
        <v>185</v>
      </c>
      <c r="E1413" s="161" t="s">
        <v>1</v>
      </c>
      <c r="F1413" s="162" t="s">
        <v>1468</v>
      </c>
      <c r="H1413" s="161" t="s">
        <v>1</v>
      </c>
      <c r="I1413" s="163"/>
      <c r="L1413" s="160"/>
      <c r="M1413" s="164"/>
      <c r="T1413" s="165"/>
      <c r="AT1413" s="161" t="s">
        <v>185</v>
      </c>
      <c r="AU1413" s="161" t="s">
        <v>88</v>
      </c>
      <c r="AV1413" s="14" t="s">
        <v>86</v>
      </c>
      <c r="AW1413" s="14" t="s">
        <v>33</v>
      </c>
      <c r="AX1413" s="14" t="s">
        <v>78</v>
      </c>
      <c r="AY1413" s="161" t="s">
        <v>176</v>
      </c>
    </row>
    <row r="1414" spans="2:51" s="12" customFormat="1" ht="11.25">
      <c r="B1414" s="145"/>
      <c r="D1414" s="146" t="s">
        <v>185</v>
      </c>
      <c r="E1414" s="147" t="s">
        <v>1</v>
      </c>
      <c r="F1414" s="148" t="s">
        <v>1568</v>
      </c>
      <c r="H1414" s="149">
        <v>306.61</v>
      </c>
      <c r="I1414" s="150"/>
      <c r="L1414" s="145"/>
      <c r="M1414" s="151"/>
      <c r="T1414" s="152"/>
      <c r="AT1414" s="147" t="s">
        <v>185</v>
      </c>
      <c r="AU1414" s="147" t="s">
        <v>88</v>
      </c>
      <c r="AV1414" s="12" t="s">
        <v>88</v>
      </c>
      <c r="AW1414" s="12" t="s">
        <v>33</v>
      </c>
      <c r="AX1414" s="12" t="s">
        <v>78</v>
      </c>
      <c r="AY1414" s="147" t="s">
        <v>176</v>
      </c>
    </row>
    <row r="1415" spans="2:51" s="14" customFormat="1" ht="11.25">
      <c r="B1415" s="160"/>
      <c r="D1415" s="146" t="s">
        <v>185</v>
      </c>
      <c r="E1415" s="161" t="s">
        <v>1</v>
      </c>
      <c r="F1415" s="162" t="s">
        <v>1470</v>
      </c>
      <c r="H1415" s="161" t="s">
        <v>1</v>
      </c>
      <c r="I1415" s="163"/>
      <c r="L1415" s="160"/>
      <c r="M1415" s="164"/>
      <c r="T1415" s="165"/>
      <c r="AT1415" s="161" t="s">
        <v>185</v>
      </c>
      <c r="AU1415" s="161" t="s">
        <v>88</v>
      </c>
      <c r="AV1415" s="14" t="s">
        <v>86</v>
      </c>
      <c r="AW1415" s="14" t="s">
        <v>33</v>
      </c>
      <c r="AX1415" s="14" t="s">
        <v>78</v>
      </c>
      <c r="AY1415" s="161" t="s">
        <v>176</v>
      </c>
    </row>
    <row r="1416" spans="2:51" s="12" customFormat="1" ht="11.25">
      <c r="B1416" s="145"/>
      <c r="D1416" s="146" t="s">
        <v>185</v>
      </c>
      <c r="E1416" s="147" t="s">
        <v>1</v>
      </c>
      <c r="F1416" s="148" t="s">
        <v>1569</v>
      </c>
      <c r="H1416" s="149">
        <v>650.02</v>
      </c>
      <c r="I1416" s="150"/>
      <c r="L1416" s="145"/>
      <c r="M1416" s="151"/>
      <c r="T1416" s="152"/>
      <c r="AT1416" s="147" t="s">
        <v>185</v>
      </c>
      <c r="AU1416" s="147" t="s">
        <v>88</v>
      </c>
      <c r="AV1416" s="12" t="s">
        <v>88</v>
      </c>
      <c r="AW1416" s="12" t="s">
        <v>33</v>
      </c>
      <c r="AX1416" s="12" t="s">
        <v>78</v>
      </c>
      <c r="AY1416" s="147" t="s">
        <v>176</v>
      </c>
    </row>
    <row r="1417" spans="2:51" s="14" customFormat="1" ht="11.25">
      <c r="B1417" s="160"/>
      <c r="D1417" s="146" t="s">
        <v>185</v>
      </c>
      <c r="E1417" s="161" t="s">
        <v>1</v>
      </c>
      <c r="F1417" s="162" t="s">
        <v>1472</v>
      </c>
      <c r="H1417" s="161" t="s">
        <v>1</v>
      </c>
      <c r="I1417" s="163"/>
      <c r="L1417" s="160"/>
      <c r="M1417" s="164"/>
      <c r="T1417" s="165"/>
      <c r="AT1417" s="161" t="s">
        <v>185</v>
      </c>
      <c r="AU1417" s="161" t="s">
        <v>88</v>
      </c>
      <c r="AV1417" s="14" t="s">
        <v>86</v>
      </c>
      <c r="AW1417" s="14" t="s">
        <v>33</v>
      </c>
      <c r="AX1417" s="14" t="s">
        <v>78</v>
      </c>
      <c r="AY1417" s="161" t="s">
        <v>176</v>
      </c>
    </row>
    <row r="1418" spans="2:51" s="12" customFormat="1" ht="11.25">
      <c r="B1418" s="145"/>
      <c r="D1418" s="146" t="s">
        <v>185</v>
      </c>
      <c r="E1418" s="147" t="s">
        <v>1</v>
      </c>
      <c r="F1418" s="148" t="s">
        <v>1567</v>
      </c>
      <c r="H1418" s="149">
        <v>50.84</v>
      </c>
      <c r="I1418" s="150"/>
      <c r="L1418" s="145"/>
      <c r="M1418" s="151"/>
      <c r="T1418" s="152"/>
      <c r="AT1418" s="147" t="s">
        <v>185</v>
      </c>
      <c r="AU1418" s="147" t="s">
        <v>88</v>
      </c>
      <c r="AV1418" s="12" t="s">
        <v>88</v>
      </c>
      <c r="AW1418" s="12" t="s">
        <v>33</v>
      </c>
      <c r="AX1418" s="12" t="s">
        <v>78</v>
      </c>
      <c r="AY1418" s="147" t="s">
        <v>176</v>
      </c>
    </row>
    <row r="1419" spans="2:51" s="14" customFormat="1" ht="11.25">
      <c r="B1419" s="160"/>
      <c r="D1419" s="146" t="s">
        <v>185</v>
      </c>
      <c r="E1419" s="161" t="s">
        <v>1</v>
      </c>
      <c r="F1419" s="162" t="s">
        <v>1474</v>
      </c>
      <c r="H1419" s="161" t="s">
        <v>1</v>
      </c>
      <c r="I1419" s="163"/>
      <c r="L1419" s="160"/>
      <c r="M1419" s="164"/>
      <c r="T1419" s="165"/>
      <c r="AT1419" s="161" t="s">
        <v>185</v>
      </c>
      <c r="AU1419" s="161" t="s">
        <v>88</v>
      </c>
      <c r="AV1419" s="14" t="s">
        <v>86</v>
      </c>
      <c r="AW1419" s="14" t="s">
        <v>33</v>
      </c>
      <c r="AX1419" s="14" t="s">
        <v>78</v>
      </c>
      <c r="AY1419" s="161" t="s">
        <v>176</v>
      </c>
    </row>
    <row r="1420" spans="2:51" s="12" customFormat="1" ht="11.25">
      <c r="B1420" s="145"/>
      <c r="D1420" s="146" t="s">
        <v>185</v>
      </c>
      <c r="E1420" s="147" t="s">
        <v>1</v>
      </c>
      <c r="F1420" s="148" t="s">
        <v>1570</v>
      </c>
      <c r="H1420" s="149">
        <v>6610.8649999999998</v>
      </c>
      <c r="I1420" s="150"/>
      <c r="L1420" s="145"/>
      <c r="M1420" s="151"/>
      <c r="T1420" s="152"/>
      <c r="AT1420" s="147" t="s">
        <v>185</v>
      </c>
      <c r="AU1420" s="147" t="s">
        <v>88</v>
      </c>
      <c r="AV1420" s="12" t="s">
        <v>88</v>
      </c>
      <c r="AW1420" s="12" t="s">
        <v>33</v>
      </c>
      <c r="AX1420" s="12" t="s">
        <v>78</v>
      </c>
      <c r="AY1420" s="147" t="s">
        <v>176</v>
      </c>
    </row>
    <row r="1421" spans="2:51" s="14" customFormat="1" ht="11.25">
      <c r="B1421" s="160"/>
      <c r="D1421" s="146" t="s">
        <v>185</v>
      </c>
      <c r="E1421" s="161" t="s">
        <v>1</v>
      </c>
      <c r="F1421" s="162" t="s">
        <v>1476</v>
      </c>
      <c r="H1421" s="161" t="s">
        <v>1</v>
      </c>
      <c r="I1421" s="163"/>
      <c r="L1421" s="160"/>
      <c r="M1421" s="164"/>
      <c r="T1421" s="165"/>
      <c r="AT1421" s="161" t="s">
        <v>185</v>
      </c>
      <c r="AU1421" s="161" t="s">
        <v>88</v>
      </c>
      <c r="AV1421" s="14" t="s">
        <v>86</v>
      </c>
      <c r="AW1421" s="14" t="s">
        <v>33</v>
      </c>
      <c r="AX1421" s="14" t="s">
        <v>78</v>
      </c>
      <c r="AY1421" s="161" t="s">
        <v>176</v>
      </c>
    </row>
    <row r="1422" spans="2:51" s="12" customFormat="1" ht="11.25">
      <c r="B1422" s="145"/>
      <c r="D1422" s="146" t="s">
        <v>185</v>
      </c>
      <c r="E1422" s="147" t="s">
        <v>1</v>
      </c>
      <c r="F1422" s="148" t="s">
        <v>1571</v>
      </c>
      <c r="H1422" s="149">
        <v>462.27</v>
      </c>
      <c r="I1422" s="150"/>
      <c r="L1422" s="145"/>
      <c r="M1422" s="151"/>
      <c r="T1422" s="152"/>
      <c r="AT1422" s="147" t="s">
        <v>185</v>
      </c>
      <c r="AU1422" s="147" t="s">
        <v>88</v>
      </c>
      <c r="AV1422" s="12" t="s">
        <v>88</v>
      </c>
      <c r="AW1422" s="12" t="s">
        <v>33</v>
      </c>
      <c r="AX1422" s="12" t="s">
        <v>78</v>
      </c>
      <c r="AY1422" s="147" t="s">
        <v>176</v>
      </c>
    </row>
    <row r="1423" spans="2:51" s="13" customFormat="1" ht="11.25">
      <c r="B1423" s="153"/>
      <c r="D1423" s="146" t="s">
        <v>185</v>
      </c>
      <c r="E1423" s="154" t="s">
        <v>1</v>
      </c>
      <c r="F1423" s="155" t="s">
        <v>187</v>
      </c>
      <c r="H1423" s="156">
        <v>9716.8610000000008</v>
      </c>
      <c r="I1423" s="157"/>
      <c r="L1423" s="153"/>
      <c r="M1423" s="158"/>
      <c r="T1423" s="159"/>
      <c r="AT1423" s="154" t="s">
        <v>185</v>
      </c>
      <c r="AU1423" s="154" t="s">
        <v>88</v>
      </c>
      <c r="AV1423" s="13" t="s">
        <v>183</v>
      </c>
      <c r="AW1423" s="13" t="s">
        <v>33</v>
      </c>
      <c r="AX1423" s="13" t="s">
        <v>78</v>
      </c>
      <c r="AY1423" s="154" t="s">
        <v>176</v>
      </c>
    </row>
    <row r="1424" spans="2:51" s="12" customFormat="1" ht="11.25">
      <c r="B1424" s="145"/>
      <c r="D1424" s="146" t="s">
        <v>185</v>
      </c>
      <c r="E1424" s="147" t="s">
        <v>1</v>
      </c>
      <c r="F1424" s="148" t="s">
        <v>1572</v>
      </c>
      <c r="H1424" s="149">
        <v>43.72587</v>
      </c>
      <c r="I1424" s="150"/>
      <c r="L1424" s="145"/>
      <c r="M1424" s="151"/>
      <c r="T1424" s="152"/>
      <c r="AT1424" s="147" t="s">
        <v>185</v>
      </c>
      <c r="AU1424" s="147" t="s">
        <v>88</v>
      </c>
      <c r="AV1424" s="12" t="s">
        <v>88</v>
      </c>
      <c r="AW1424" s="12" t="s">
        <v>33</v>
      </c>
      <c r="AX1424" s="12" t="s">
        <v>78</v>
      </c>
      <c r="AY1424" s="147" t="s">
        <v>176</v>
      </c>
    </row>
    <row r="1425" spans="2:65" s="12" customFormat="1" ht="11.25">
      <c r="B1425" s="145"/>
      <c r="D1425" s="146" t="s">
        <v>185</v>
      </c>
      <c r="E1425" s="147" t="s">
        <v>1</v>
      </c>
      <c r="F1425" s="148" t="s">
        <v>1573</v>
      </c>
      <c r="H1425" s="149">
        <v>4.3725899999999998</v>
      </c>
      <c r="I1425" s="150"/>
      <c r="L1425" s="145"/>
      <c r="M1425" s="151"/>
      <c r="T1425" s="152"/>
      <c r="AT1425" s="147" t="s">
        <v>185</v>
      </c>
      <c r="AU1425" s="147" t="s">
        <v>88</v>
      </c>
      <c r="AV1425" s="12" t="s">
        <v>88</v>
      </c>
      <c r="AW1425" s="12" t="s">
        <v>33</v>
      </c>
      <c r="AX1425" s="12" t="s">
        <v>78</v>
      </c>
      <c r="AY1425" s="147" t="s">
        <v>176</v>
      </c>
    </row>
    <row r="1426" spans="2:65" s="12" customFormat="1" ht="11.25">
      <c r="B1426" s="145"/>
      <c r="D1426" s="146" t="s">
        <v>185</v>
      </c>
      <c r="E1426" s="147" t="s">
        <v>1</v>
      </c>
      <c r="F1426" s="148" t="s">
        <v>1574</v>
      </c>
      <c r="H1426" s="149">
        <v>0.44429000000000002</v>
      </c>
      <c r="I1426" s="150"/>
      <c r="L1426" s="145"/>
      <c r="M1426" s="151"/>
      <c r="T1426" s="152"/>
      <c r="AT1426" s="147" t="s">
        <v>185</v>
      </c>
      <c r="AU1426" s="147" t="s">
        <v>88</v>
      </c>
      <c r="AV1426" s="12" t="s">
        <v>88</v>
      </c>
      <c r="AW1426" s="12" t="s">
        <v>33</v>
      </c>
      <c r="AX1426" s="12" t="s">
        <v>78</v>
      </c>
      <c r="AY1426" s="147" t="s">
        <v>176</v>
      </c>
    </row>
    <row r="1427" spans="2:65" s="12" customFormat="1" ht="11.25">
      <c r="B1427" s="145"/>
      <c r="D1427" s="146" t="s">
        <v>185</v>
      </c>
      <c r="E1427" s="147" t="s">
        <v>1</v>
      </c>
      <c r="F1427" s="148" t="s">
        <v>1575</v>
      </c>
      <c r="H1427" s="149">
        <v>2.98495</v>
      </c>
      <c r="I1427" s="150"/>
      <c r="L1427" s="145"/>
      <c r="M1427" s="151"/>
      <c r="T1427" s="152"/>
      <c r="AT1427" s="147" t="s">
        <v>185</v>
      </c>
      <c r="AU1427" s="147" t="s">
        <v>88</v>
      </c>
      <c r="AV1427" s="12" t="s">
        <v>88</v>
      </c>
      <c r="AW1427" s="12" t="s">
        <v>33</v>
      </c>
      <c r="AX1427" s="12" t="s">
        <v>78</v>
      </c>
      <c r="AY1427" s="147" t="s">
        <v>176</v>
      </c>
    </row>
    <row r="1428" spans="2:65" s="13" customFormat="1" ht="11.25">
      <c r="B1428" s="153"/>
      <c r="D1428" s="146" t="s">
        <v>185</v>
      </c>
      <c r="E1428" s="154" t="s">
        <v>1</v>
      </c>
      <c r="F1428" s="155" t="s">
        <v>187</v>
      </c>
      <c r="H1428" s="156">
        <v>51.527700000000003</v>
      </c>
      <c r="I1428" s="157"/>
      <c r="L1428" s="153"/>
      <c r="M1428" s="158"/>
      <c r="T1428" s="159"/>
      <c r="AT1428" s="154" t="s">
        <v>185</v>
      </c>
      <c r="AU1428" s="154" t="s">
        <v>88</v>
      </c>
      <c r="AV1428" s="13" t="s">
        <v>183</v>
      </c>
      <c r="AW1428" s="13" t="s">
        <v>33</v>
      </c>
      <c r="AX1428" s="13" t="s">
        <v>86</v>
      </c>
      <c r="AY1428" s="154" t="s">
        <v>176</v>
      </c>
    </row>
    <row r="1429" spans="2:65" s="1" customFormat="1" ht="16.5" customHeight="1">
      <c r="B1429" s="32"/>
      <c r="C1429" s="132" t="s">
        <v>1576</v>
      </c>
      <c r="D1429" s="132" t="s">
        <v>178</v>
      </c>
      <c r="E1429" s="133" t="s">
        <v>1577</v>
      </c>
      <c r="F1429" s="134" t="s">
        <v>1578</v>
      </c>
      <c r="G1429" s="135" t="s">
        <v>181</v>
      </c>
      <c r="H1429" s="136">
        <v>10656.77678</v>
      </c>
      <c r="I1429" s="137"/>
      <c r="J1429" s="138">
        <f>ROUND(I1429*H1429,2)</f>
        <v>0</v>
      </c>
      <c r="K1429" s="134" t="s">
        <v>207</v>
      </c>
      <c r="L1429" s="32"/>
      <c r="M1429" s="139" t="s">
        <v>1</v>
      </c>
      <c r="N1429" s="140" t="s">
        <v>43</v>
      </c>
      <c r="P1429" s="141">
        <f>O1429*H1429</f>
        <v>0</v>
      </c>
      <c r="Q1429" s="141">
        <v>1.2999999999999999E-4</v>
      </c>
      <c r="R1429" s="141">
        <f>Q1429*H1429</f>
        <v>1.3853809814</v>
      </c>
      <c r="S1429" s="141">
        <v>0</v>
      </c>
      <c r="T1429" s="142">
        <f>S1429*H1429</f>
        <v>0</v>
      </c>
      <c r="AR1429" s="143" t="s">
        <v>183</v>
      </c>
      <c r="AT1429" s="143" t="s">
        <v>178</v>
      </c>
      <c r="AU1429" s="143" t="s">
        <v>88</v>
      </c>
      <c r="AY1429" s="17" t="s">
        <v>176</v>
      </c>
      <c r="BE1429" s="144">
        <f>IF(N1429="základní",J1429,0)</f>
        <v>0</v>
      </c>
      <c r="BF1429" s="144">
        <f>IF(N1429="snížená",J1429,0)</f>
        <v>0</v>
      </c>
      <c r="BG1429" s="144">
        <f>IF(N1429="zákl. přenesená",J1429,0)</f>
        <v>0</v>
      </c>
      <c r="BH1429" s="144">
        <f>IF(N1429="sníž. přenesená",J1429,0)</f>
        <v>0</v>
      </c>
      <c r="BI1429" s="144">
        <f>IF(N1429="nulová",J1429,0)</f>
        <v>0</v>
      </c>
      <c r="BJ1429" s="17" t="s">
        <v>86</v>
      </c>
      <c r="BK1429" s="144">
        <f>ROUND(I1429*H1429,2)</f>
        <v>0</v>
      </c>
      <c r="BL1429" s="17" t="s">
        <v>183</v>
      </c>
      <c r="BM1429" s="143" t="s">
        <v>1579</v>
      </c>
    </row>
    <row r="1430" spans="2:65" s="14" customFormat="1" ht="11.25">
      <c r="B1430" s="160"/>
      <c r="D1430" s="146" t="s">
        <v>185</v>
      </c>
      <c r="E1430" s="161" t="s">
        <v>1</v>
      </c>
      <c r="F1430" s="162" t="s">
        <v>1580</v>
      </c>
      <c r="H1430" s="161" t="s">
        <v>1</v>
      </c>
      <c r="I1430" s="163"/>
      <c r="L1430" s="160"/>
      <c r="M1430" s="164"/>
      <c r="T1430" s="165"/>
      <c r="AT1430" s="161" t="s">
        <v>185</v>
      </c>
      <c r="AU1430" s="161" t="s">
        <v>88</v>
      </c>
      <c r="AV1430" s="14" t="s">
        <v>86</v>
      </c>
      <c r="AW1430" s="14" t="s">
        <v>33</v>
      </c>
      <c r="AX1430" s="14" t="s">
        <v>78</v>
      </c>
      <c r="AY1430" s="161" t="s">
        <v>176</v>
      </c>
    </row>
    <row r="1431" spans="2:65" s="14" customFormat="1" ht="11.25">
      <c r="B1431" s="160"/>
      <c r="D1431" s="146" t="s">
        <v>185</v>
      </c>
      <c r="E1431" s="161" t="s">
        <v>1</v>
      </c>
      <c r="F1431" s="162" t="s">
        <v>1581</v>
      </c>
      <c r="H1431" s="161" t="s">
        <v>1</v>
      </c>
      <c r="I1431" s="163"/>
      <c r="L1431" s="160"/>
      <c r="M1431" s="164"/>
      <c r="T1431" s="165"/>
      <c r="AT1431" s="161" t="s">
        <v>185</v>
      </c>
      <c r="AU1431" s="161" t="s">
        <v>88</v>
      </c>
      <c r="AV1431" s="14" t="s">
        <v>86</v>
      </c>
      <c r="AW1431" s="14" t="s">
        <v>33</v>
      </c>
      <c r="AX1431" s="14" t="s">
        <v>78</v>
      </c>
      <c r="AY1431" s="161" t="s">
        <v>176</v>
      </c>
    </row>
    <row r="1432" spans="2:65" s="14" customFormat="1" ht="11.25">
      <c r="B1432" s="160"/>
      <c r="D1432" s="146" t="s">
        <v>185</v>
      </c>
      <c r="E1432" s="161" t="s">
        <v>1</v>
      </c>
      <c r="F1432" s="162" t="s">
        <v>1582</v>
      </c>
      <c r="H1432" s="161" t="s">
        <v>1</v>
      </c>
      <c r="I1432" s="163"/>
      <c r="L1432" s="160"/>
      <c r="M1432" s="164"/>
      <c r="T1432" s="165"/>
      <c r="AT1432" s="161" t="s">
        <v>185</v>
      </c>
      <c r="AU1432" s="161" t="s">
        <v>88</v>
      </c>
      <c r="AV1432" s="14" t="s">
        <v>86</v>
      </c>
      <c r="AW1432" s="14" t="s">
        <v>33</v>
      </c>
      <c r="AX1432" s="14" t="s">
        <v>78</v>
      </c>
      <c r="AY1432" s="161" t="s">
        <v>176</v>
      </c>
    </row>
    <row r="1433" spans="2:65" s="12" customFormat="1" ht="11.25">
      <c r="B1433" s="145"/>
      <c r="D1433" s="146" t="s">
        <v>185</v>
      </c>
      <c r="E1433" s="147" t="s">
        <v>1</v>
      </c>
      <c r="F1433" s="148" t="s">
        <v>1583</v>
      </c>
      <c r="H1433" s="149">
        <v>203.22</v>
      </c>
      <c r="I1433" s="150"/>
      <c r="L1433" s="145"/>
      <c r="M1433" s="151"/>
      <c r="T1433" s="152"/>
      <c r="AT1433" s="147" t="s">
        <v>185</v>
      </c>
      <c r="AU1433" s="147" t="s">
        <v>88</v>
      </c>
      <c r="AV1433" s="12" t="s">
        <v>88</v>
      </c>
      <c r="AW1433" s="12" t="s">
        <v>33</v>
      </c>
      <c r="AX1433" s="12" t="s">
        <v>78</v>
      </c>
      <c r="AY1433" s="147" t="s">
        <v>176</v>
      </c>
    </row>
    <row r="1434" spans="2:65" s="15" customFormat="1" ht="11.25">
      <c r="B1434" s="166"/>
      <c r="D1434" s="146" t="s">
        <v>185</v>
      </c>
      <c r="E1434" s="167" t="s">
        <v>1</v>
      </c>
      <c r="F1434" s="168" t="s">
        <v>228</v>
      </c>
      <c r="H1434" s="169">
        <v>203.22</v>
      </c>
      <c r="I1434" s="170"/>
      <c r="L1434" s="166"/>
      <c r="M1434" s="171"/>
      <c r="T1434" s="172"/>
      <c r="AT1434" s="167" t="s">
        <v>185</v>
      </c>
      <c r="AU1434" s="167" t="s">
        <v>88</v>
      </c>
      <c r="AV1434" s="15" t="s">
        <v>193</v>
      </c>
      <c r="AW1434" s="15" t="s">
        <v>33</v>
      </c>
      <c r="AX1434" s="15" t="s">
        <v>78</v>
      </c>
      <c r="AY1434" s="167" t="s">
        <v>176</v>
      </c>
    </row>
    <row r="1435" spans="2:65" s="14" customFormat="1" ht="11.25">
      <c r="B1435" s="160"/>
      <c r="D1435" s="146" t="s">
        <v>185</v>
      </c>
      <c r="E1435" s="161" t="s">
        <v>1</v>
      </c>
      <c r="F1435" s="162" t="s">
        <v>1584</v>
      </c>
      <c r="H1435" s="161" t="s">
        <v>1</v>
      </c>
      <c r="I1435" s="163"/>
      <c r="L1435" s="160"/>
      <c r="M1435" s="164"/>
      <c r="T1435" s="165"/>
      <c r="AT1435" s="161" t="s">
        <v>185</v>
      </c>
      <c r="AU1435" s="161" t="s">
        <v>88</v>
      </c>
      <c r="AV1435" s="14" t="s">
        <v>86</v>
      </c>
      <c r="AW1435" s="14" t="s">
        <v>33</v>
      </c>
      <c r="AX1435" s="14" t="s">
        <v>78</v>
      </c>
      <c r="AY1435" s="161" t="s">
        <v>176</v>
      </c>
    </row>
    <row r="1436" spans="2:65" s="14" customFormat="1" ht="11.25">
      <c r="B1436" s="160"/>
      <c r="D1436" s="146" t="s">
        <v>185</v>
      </c>
      <c r="E1436" s="161" t="s">
        <v>1</v>
      </c>
      <c r="F1436" s="162" t="s">
        <v>734</v>
      </c>
      <c r="H1436" s="161" t="s">
        <v>1</v>
      </c>
      <c r="I1436" s="163"/>
      <c r="L1436" s="160"/>
      <c r="M1436" s="164"/>
      <c r="T1436" s="165"/>
      <c r="AT1436" s="161" t="s">
        <v>185</v>
      </c>
      <c r="AU1436" s="161" t="s">
        <v>88</v>
      </c>
      <c r="AV1436" s="14" t="s">
        <v>86</v>
      </c>
      <c r="AW1436" s="14" t="s">
        <v>33</v>
      </c>
      <c r="AX1436" s="14" t="s">
        <v>78</v>
      </c>
      <c r="AY1436" s="161" t="s">
        <v>176</v>
      </c>
    </row>
    <row r="1437" spans="2:65" s="14" customFormat="1" ht="11.25">
      <c r="B1437" s="160"/>
      <c r="D1437" s="146" t="s">
        <v>185</v>
      </c>
      <c r="E1437" s="161" t="s">
        <v>1</v>
      </c>
      <c r="F1437" s="162" t="s">
        <v>1585</v>
      </c>
      <c r="H1437" s="161" t="s">
        <v>1</v>
      </c>
      <c r="I1437" s="163"/>
      <c r="L1437" s="160"/>
      <c r="M1437" s="164"/>
      <c r="T1437" s="165"/>
      <c r="AT1437" s="161" t="s">
        <v>185</v>
      </c>
      <c r="AU1437" s="161" t="s">
        <v>88</v>
      </c>
      <c r="AV1437" s="14" t="s">
        <v>86</v>
      </c>
      <c r="AW1437" s="14" t="s">
        <v>33</v>
      </c>
      <c r="AX1437" s="14" t="s">
        <v>78</v>
      </c>
      <c r="AY1437" s="161" t="s">
        <v>176</v>
      </c>
    </row>
    <row r="1438" spans="2:65" s="12" customFormat="1" ht="11.25">
      <c r="B1438" s="145"/>
      <c r="D1438" s="146" t="s">
        <v>185</v>
      </c>
      <c r="E1438" s="147" t="s">
        <v>1</v>
      </c>
      <c r="F1438" s="148" t="s">
        <v>1586</v>
      </c>
      <c r="H1438" s="149">
        <v>27.5</v>
      </c>
      <c r="I1438" s="150"/>
      <c r="L1438" s="145"/>
      <c r="M1438" s="151"/>
      <c r="T1438" s="152"/>
      <c r="AT1438" s="147" t="s">
        <v>185</v>
      </c>
      <c r="AU1438" s="147" t="s">
        <v>88</v>
      </c>
      <c r="AV1438" s="12" t="s">
        <v>88</v>
      </c>
      <c r="AW1438" s="12" t="s">
        <v>33</v>
      </c>
      <c r="AX1438" s="12" t="s">
        <v>78</v>
      </c>
      <c r="AY1438" s="147" t="s">
        <v>176</v>
      </c>
    </row>
    <row r="1439" spans="2:65" s="14" customFormat="1" ht="11.25">
      <c r="B1439" s="160"/>
      <c r="D1439" s="146" t="s">
        <v>185</v>
      </c>
      <c r="E1439" s="161" t="s">
        <v>1</v>
      </c>
      <c r="F1439" s="162" t="s">
        <v>1587</v>
      </c>
      <c r="H1439" s="161" t="s">
        <v>1</v>
      </c>
      <c r="I1439" s="163"/>
      <c r="L1439" s="160"/>
      <c r="M1439" s="164"/>
      <c r="T1439" s="165"/>
      <c r="AT1439" s="161" t="s">
        <v>185</v>
      </c>
      <c r="AU1439" s="161" t="s">
        <v>88</v>
      </c>
      <c r="AV1439" s="14" t="s">
        <v>86</v>
      </c>
      <c r="AW1439" s="14" t="s">
        <v>33</v>
      </c>
      <c r="AX1439" s="14" t="s">
        <v>78</v>
      </c>
      <c r="AY1439" s="161" t="s">
        <v>176</v>
      </c>
    </row>
    <row r="1440" spans="2:65" s="12" customFormat="1" ht="11.25">
      <c r="B1440" s="145"/>
      <c r="D1440" s="146" t="s">
        <v>185</v>
      </c>
      <c r="E1440" s="147" t="s">
        <v>1</v>
      </c>
      <c r="F1440" s="148" t="s">
        <v>1588</v>
      </c>
      <c r="H1440" s="149">
        <v>38.78</v>
      </c>
      <c r="I1440" s="150"/>
      <c r="L1440" s="145"/>
      <c r="M1440" s="151"/>
      <c r="T1440" s="152"/>
      <c r="AT1440" s="147" t="s">
        <v>185</v>
      </c>
      <c r="AU1440" s="147" t="s">
        <v>88</v>
      </c>
      <c r="AV1440" s="12" t="s">
        <v>88</v>
      </c>
      <c r="AW1440" s="12" t="s">
        <v>33</v>
      </c>
      <c r="AX1440" s="12" t="s">
        <v>78</v>
      </c>
      <c r="AY1440" s="147" t="s">
        <v>176</v>
      </c>
    </row>
    <row r="1441" spans="2:51" s="14" customFormat="1" ht="11.25">
      <c r="B1441" s="160"/>
      <c r="D1441" s="146" t="s">
        <v>185</v>
      </c>
      <c r="E1441" s="161" t="s">
        <v>1</v>
      </c>
      <c r="F1441" s="162" t="s">
        <v>1589</v>
      </c>
      <c r="H1441" s="161" t="s">
        <v>1</v>
      </c>
      <c r="I1441" s="163"/>
      <c r="L1441" s="160"/>
      <c r="M1441" s="164"/>
      <c r="T1441" s="165"/>
      <c r="AT1441" s="161" t="s">
        <v>185</v>
      </c>
      <c r="AU1441" s="161" t="s">
        <v>88</v>
      </c>
      <c r="AV1441" s="14" t="s">
        <v>86</v>
      </c>
      <c r="AW1441" s="14" t="s">
        <v>33</v>
      </c>
      <c r="AX1441" s="14" t="s">
        <v>78</v>
      </c>
      <c r="AY1441" s="161" t="s">
        <v>176</v>
      </c>
    </row>
    <row r="1442" spans="2:51" s="12" customFormat="1" ht="11.25">
      <c r="B1442" s="145"/>
      <c r="D1442" s="146" t="s">
        <v>185</v>
      </c>
      <c r="E1442" s="147" t="s">
        <v>1</v>
      </c>
      <c r="F1442" s="148" t="s">
        <v>1588</v>
      </c>
      <c r="H1442" s="149">
        <v>38.78</v>
      </c>
      <c r="I1442" s="150"/>
      <c r="L1442" s="145"/>
      <c r="M1442" s="151"/>
      <c r="T1442" s="152"/>
      <c r="AT1442" s="147" t="s">
        <v>185</v>
      </c>
      <c r="AU1442" s="147" t="s">
        <v>88</v>
      </c>
      <c r="AV1442" s="12" t="s">
        <v>88</v>
      </c>
      <c r="AW1442" s="12" t="s">
        <v>33</v>
      </c>
      <c r="AX1442" s="12" t="s">
        <v>78</v>
      </c>
      <c r="AY1442" s="147" t="s">
        <v>176</v>
      </c>
    </row>
    <row r="1443" spans="2:51" s="14" customFormat="1" ht="11.25">
      <c r="B1443" s="160"/>
      <c r="D1443" s="146" t="s">
        <v>185</v>
      </c>
      <c r="E1443" s="161" t="s">
        <v>1</v>
      </c>
      <c r="F1443" s="162" t="s">
        <v>1590</v>
      </c>
      <c r="H1443" s="161" t="s">
        <v>1</v>
      </c>
      <c r="I1443" s="163"/>
      <c r="L1443" s="160"/>
      <c r="M1443" s="164"/>
      <c r="T1443" s="165"/>
      <c r="AT1443" s="161" t="s">
        <v>185</v>
      </c>
      <c r="AU1443" s="161" t="s">
        <v>88</v>
      </c>
      <c r="AV1443" s="14" t="s">
        <v>86</v>
      </c>
      <c r="AW1443" s="14" t="s">
        <v>33</v>
      </c>
      <c r="AX1443" s="14" t="s">
        <v>78</v>
      </c>
      <c r="AY1443" s="161" t="s">
        <v>176</v>
      </c>
    </row>
    <row r="1444" spans="2:51" s="12" customFormat="1" ht="11.25">
      <c r="B1444" s="145"/>
      <c r="D1444" s="146" t="s">
        <v>185</v>
      </c>
      <c r="E1444" s="147" t="s">
        <v>1</v>
      </c>
      <c r="F1444" s="148" t="s">
        <v>1591</v>
      </c>
      <c r="H1444" s="149">
        <v>54.95</v>
      </c>
      <c r="I1444" s="150"/>
      <c r="L1444" s="145"/>
      <c r="M1444" s="151"/>
      <c r="T1444" s="152"/>
      <c r="AT1444" s="147" t="s">
        <v>185</v>
      </c>
      <c r="AU1444" s="147" t="s">
        <v>88</v>
      </c>
      <c r="AV1444" s="12" t="s">
        <v>88</v>
      </c>
      <c r="AW1444" s="12" t="s">
        <v>33</v>
      </c>
      <c r="AX1444" s="12" t="s">
        <v>78</v>
      </c>
      <c r="AY1444" s="147" t="s">
        <v>176</v>
      </c>
    </row>
    <row r="1445" spans="2:51" s="14" customFormat="1" ht="11.25">
      <c r="B1445" s="160"/>
      <c r="D1445" s="146" t="s">
        <v>185</v>
      </c>
      <c r="E1445" s="161" t="s">
        <v>1</v>
      </c>
      <c r="F1445" s="162" t="s">
        <v>1592</v>
      </c>
      <c r="H1445" s="161" t="s">
        <v>1</v>
      </c>
      <c r="I1445" s="163"/>
      <c r="L1445" s="160"/>
      <c r="M1445" s="164"/>
      <c r="T1445" s="165"/>
      <c r="AT1445" s="161" t="s">
        <v>185</v>
      </c>
      <c r="AU1445" s="161" t="s">
        <v>88</v>
      </c>
      <c r="AV1445" s="14" t="s">
        <v>86</v>
      </c>
      <c r="AW1445" s="14" t="s">
        <v>33</v>
      </c>
      <c r="AX1445" s="14" t="s">
        <v>78</v>
      </c>
      <c r="AY1445" s="161" t="s">
        <v>176</v>
      </c>
    </row>
    <row r="1446" spans="2:51" s="12" customFormat="1" ht="11.25">
      <c r="B1446" s="145"/>
      <c r="D1446" s="146" t="s">
        <v>185</v>
      </c>
      <c r="E1446" s="147" t="s">
        <v>1</v>
      </c>
      <c r="F1446" s="148" t="s">
        <v>1593</v>
      </c>
      <c r="H1446" s="149">
        <v>195.63</v>
      </c>
      <c r="I1446" s="150"/>
      <c r="L1446" s="145"/>
      <c r="M1446" s="151"/>
      <c r="T1446" s="152"/>
      <c r="AT1446" s="147" t="s">
        <v>185</v>
      </c>
      <c r="AU1446" s="147" t="s">
        <v>88</v>
      </c>
      <c r="AV1446" s="12" t="s">
        <v>88</v>
      </c>
      <c r="AW1446" s="12" t="s">
        <v>33</v>
      </c>
      <c r="AX1446" s="12" t="s">
        <v>78</v>
      </c>
      <c r="AY1446" s="147" t="s">
        <v>176</v>
      </c>
    </row>
    <row r="1447" spans="2:51" s="14" customFormat="1" ht="11.25">
      <c r="B1447" s="160"/>
      <c r="D1447" s="146" t="s">
        <v>185</v>
      </c>
      <c r="E1447" s="161" t="s">
        <v>1</v>
      </c>
      <c r="F1447" s="162" t="s">
        <v>1594</v>
      </c>
      <c r="H1447" s="161" t="s">
        <v>1</v>
      </c>
      <c r="I1447" s="163"/>
      <c r="L1447" s="160"/>
      <c r="M1447" s="164"/>
      <c r="T1447" s="165"/>
      <c r="AT1447" s="161" t="s">
        <v>185</v>
      </c>
      <c r="AU1447" s="161" t="s">
        <v>88</v>
      </c>
      <c r="AV1447" s="14" t="s">
        <v>86</v>
      </c>
      <c r="AW1447" s="14" t="s">
        <v>33</v>
      </c>
      <c r="AX1447" s="14" t="s">
        <v>78</v>
      </c>
      <c r="AY1447" s="161" t="s">
        <v>176</v>
      </c>
    </row>
    <row r="1448" spans="2:51" s="12" customFormat="1" ht="11.25">
      <c r="B1448" s="145"/>
      <c r="D1448" s="146" t="s">
        <v>185</v>
      </c>
      <c r="E1448" s="147" t="s">
        <v>1</v>
      </c>
      <c r="F1448" s="148" t="s">
        <v>1595</v>
      </c>
      <c r="H1448" s="149">
        <v>18.8</v>
      </c>
      <c r="I1448" s="150"/>
      <c r="L1448" s="145"/>
      <c r="M1448" s="151"/>
      <c r="T1448" s="152"/>
      <c r="AT1448" s="147" t="s">
        <v>185</v>
      </c>
      <c r="AU1448" s="147" t="s">
        <v>88</v>
      </c>
      <c r="AV1448" s="12" t="s">
        <v>88</v>
      </c>
      <c r="AW1448" s="12" t="s">
        <v>33</v>
      </c>
      <c r="AX1448" s="12" t="s">
        <v>78</v>
      </c>
      <c r="AY1448" s="147" t="s">
        <v>176</v>
      </c>
    </row>
    <row r="1449" spans="2:51" s="14" customFormat="1" ht="11.25">
      <c r="B1449" s="160"/>
      <c r="D1449" s="146" t="s">
        <v>185</v>
      </c>
      <c r="E1449" s="161" t="s">
        <v>1</v>
      </c>
      <c r="F1449" s="162" t="s">
        <v>1596</v>
      </c>
      <c r="H1449" s="161" t="s">
        <v>1</v>
      </c>
      <c r="I1449" s="163"/>
      <c r="L1449" s="160"/>
      <c r="M1449" s="164"/>
      <c r="T1449" s="165"/>
      <c r="AT1449" s="161" t="s">
        <v>185</v>
      </c>
      <c r="AU1449" s="161" t="s">
        <v>88</v>
      </c>
      <c r="AV1449" s="14" t="s">
        <v>86</v>
      </c>
      <c r="AW1449" s="14" t="s">
        <v>33</v>
      </c>
      <c r="AX1449" s="14" t="s">
        <v>78</v>
      </c>
      <c r="AY1449" s="161" t="s">
        <v>176</v>
      </c>
    </row>
    <row r="1450" spans="2:51" s="12" customFormat="1" ht="11.25">
      <c r="B1450" s="145"/>
      <c r="D1450" s="146" t="s">
        <v>185</v>
      </c>
      <c r="E1450" s="147" t="s">
        <v>1</v>
      </c>
      <c r="F1450" s="148" t="s">
        <v>1597</v>
      </c>
      <c r="H1450" s="149">
        <v>20.13</v>
      </c>
      <c r="I1450" s="150"/>
      <c r="L1450" s="145"/>
      <c r="M1450" s="151"/>
      <c r="T1450" s="152"/>
      <c r="AT1450" s="147" t="s">
        <v>185</v>
      </c>
      <c r="AU1450" s="147" t="s">
        <v>88</v>
      </c>
      <c r="AV1450" s="12" t="s">
        <v>88</v>
      </c>
      <c r="AW1450" s="12" t="s">
        <v>33</v>
      </c>
      <c r="AX1450" s="12" t="s">
        <v>78</v>
      </c>
      <c r="AY1450" s="147" t="s">
        <v>176</v>
      </c>
    </row>
    <row r="1451" spans="2:51" s="14" customFormat="1" ht="11.25">
      <c r="B1451" s="160"/>
      <c r="D1451" s="146" t="s">
        <v>185</v>
      </c>
      <c r="E1451" s="161" t="s">
        <v>1</v>
      </c>
      <c r="F1451" s="162" t="s">
        <v>1598</v>
      </c>
      <c r="H1451" s="161" t="s">
        <v>1</v>
      </c>
      <c r="I1451" s="163"/>
      <c r="L1451" s="160"/>
      <c r="M1451" s="164"/>
      <c r="T1451" s="165"/>
      <c r="AT1451" s="161" t="s">
        <v>185</v>
      </c>
      <c r="AU1451" s="161" t="s">
        <v>88</v>
      </c>
      <c r="AV1451" s="14" t="s">
        <v>86</v>
      </c>
      <c r="AW1451" s="14" t="s">
        <v>33</v>
      </c>
      <c r="AX1451" s="14" t="s">
        <v>78</v>
      </c>
      <c r="AY1451" s="161" t="s">
        <v>176</v>
      </c>
    </row>
    <row r="1452" spans="2:51" s="12" customFormat="1" ht="11.25">
      <c r="B1452" s="145"/>
      <c r="D1452" s="146" t="s">
        <v>185</v>
      </c>
      <c r="E1452" s="147" t="s">
        <v>1</v>
      </c>
      <c r="F1452" s="148" t="s">
        <v>1599</v>
      </c>
      <c r="H1452" s="149">
        <v>11.336</v>
      </c>
      <c r="I1452" s="150"/>
      <c r="L1452" s="145"/>
      <c r="M1452" s="151"/>
      <c r="T1452" s="152"/>
      <c r="AT1452" s="147" t="s">
        <v>185</v>
      </c>
      <c r="AU1452" s="147" t="s">
        <v>88</v>
      </c>
      <c r="AV1452" s="12" t="s">
        <v>88</v>
      </c>
      <c r="AW1452" s="12" t="s">
        <v>33</v>
      </c>
      <c r="AX1452" s="12" t="s">
        <v>78</v>
      </c>
      <c r="AY1452" s="147" t="s">
        <v>176</v>
      </c>
    </row>
    <row r="1453" spans="2:51" s="14" customFormat="1" ht="11.25">
      <c r="B1453" s="160"/>
      <c r="D1453" s="146" t="s">
        <v>185</v>
      </c>
      <c r="E1453" s="161" t="s">
        <v>1</v>
      </c>
      <c r="F1453" s="162" t="s">
        <v>1600</v>
      </c>
      <c r="H1453" s="161" t="s">
        <v>1</v>
      </c>
      <c r="I1453" s="163"/>
      <c r="L1453" s="160"/>
      <c r="M1453" s="164"/>
      <c r="T1453" s="165"/>
      <c r="AT1453" s="161" t="s">
        <v>185</v>
      </c>
      <c r="AU1453" s="161" t="s">
        <v>88</v>
      </c>
      <c r="AV1453" s="14" t="s">
        <v>86</v>
      </c>
      <c r="AW1453" s="14" t="s">
        <v>33</v>
      </c>
      <c r="AX1453" s="14" t="s">
        <v>78</v>
      </c>
      <c r="AY1453" s="161" t="s">
        <v>176</v>
      </c>
    </row>
    <row r="1454" spans="2:51" s="12" customFormat="1" ht="11.25">
      <c r="B1454" s="145"/>
      <c r="D1454" s="146" t="s">
        <v>185</v>
      </c>
      <c r="E1454" s="147" t="s">
        <v>1</v>
      </c>
      <c r="F1454" s="148" t="s">
        <v>1601</v>
      </c>
      <c r="H1454" s="149">
        <v>45.75</v>
      </c>
      <c r="I1454" s="150"/>
      <c r="L1454" s="145"/>
      <c r="M1454" s="151"/>
      <c r="T1454" s="152"/>
      <c r="AT1454" s="147" t="s">
        <v>185</v>
      </c>
      <c r="AU1454" s="147" t="s">
        <v>88</v>
      </c>
      <c r="AV1454" s="12" t="s">
        <v>88</v>
      </c>
      <c r="AW1454" s="12" t="s">
        <v>33</v>
      </c>
      <c r="AX1454" s="12" t="s">
        <v>78</v>
      </c>
      <c r="AY1454" s="147" t="s">
        <v>176</v>
      </c>
    </row>
    <row r="1455" spans="2:51" s="14" customFormat="1" ht="11.25">
      <c r="B1455" s="160"/>
      <c r="D1455" s="146" t="s">
        <v>185</v>
      </c>
      <c r="E1455" s="161" t="s">
        <v>1</v>
      </c>
      <c r="F1455" s="162" t="s">
        <v>1493</v>
      </c>
      <c r="H1455" s="161" t="s">
        <v>1</v>
      </c>
      <c r="I1455" s="163"/>
      <c r="L1455" s="160"/>
      <c r="M1455" s="164"/>
      <c r="T1455" s="165"/>
      <c r="AT1455" s="161" t="s">
        <v>185</v>
      </c>
      <c r="AU1455" s="161" t="s">
        <v>88</v>
      </c>
      <c r="AV1455" s="14" t="s">
        <v>86</v>
      </c>
      <c r="AW1455" s="14" t="s">
        <v>33</v>
      </c>
      <c r="AX1455" s="14" t="s">
        <v>78</v>
      </c>
      <c r="AY1455" s="161" t="s">
        <v>176</v>
      </c>
    </row>
    <row r="1456" spans="2:51" s="12" customFormat="1" ht="22.5">
      <c r="B1456" s="145"/>
      <c r="D1456" s="146" t="s">
        <v>185</v>
      </c>
      <c r="E1456" s="147" t="s">
        <v>1</v>
      </c>
      <c r="F1456" s="148" t="s">
        <v>1602</v>
      </c>
      <c r="H1456" s="149">
        <v>349.92</v>
      </c>
      <c r="I1456" s="150"/>
      <c r="L1456" s="145"/>
      <c r="M1456" s="151"/>
      <c r="T1456" s="152"/>
      <c r="AT1456" s="147" t="s">
        <v>185</v>
      </c>
      <c r="AU1456" s="147" t="s">
        <v>88</v>
      </c>
      <c r="AV1456" s="12" t="s">
        <v>88</v>
      </c>
      <c r="AW1456" s="12" t="s">
        <v>33</v>
      </c>
      <c r="AX1456" s="12" t="s">
        <v>78</v>
      </c>
      <c r="AY1456" s="147" t="s">
        <v>176</v>
      </c>
    </row>
    <row r="1457" spans="2:51" s="14" customFormat="1" ht="11.25">
      <c r="B1457" s="160"/>
      <c r="D1457" s="146" t="s">
        <v>185</v>
      </c>
      <c r="E1457" s="161" t="s">
        <v>1</v>
      </c>
      <c r="F1457" s="162" t="s">
        <v>1603</v>
      </c>
      <c r="H1457" s="161" t="s">
        <v>1</v>
      </c>
      <c r="I1457" s="163"/>
      <c r="L1457" s="160"/>
      <c r="M1457" s="164"/>
      <c r="T1457" s="165"/>
      <c r="AT1457" s="161" t="s">
        <v>185</v>
      </c>
      <c r="AU1457" s="161" t="s">
        <v>88</v>
      </c>
      <c r="AV1457" s="14" t="s">
        <v>86</v>
      </c>
      <c r="AW1457" s="14" t="s">
        <v>33</v>
      </c>
      <c r="AX1457" s="14" t="s">
        <v>78</v>
      </c>
      <c r="AY1457" s="161" t="s">
        <v>176</v>
      </c>
    </row>
    <row r="1458" spans="2:51" s="12" customFormat="1" ht="22.5">
      <c r="B1458" s="145"/>
      <c r="D1458" s="146" t="s">
        <v>185</v>
      </c>
      <c r="E1458" s="147" t="s">
        <v>1</v>
      </c>
      <c r="F1458" s="148" t="s">
        <v>1604</v>
      </c>
      <c r="H1458" s="149">
        <v>96.23</v>
      </c>
      <c r="I1458" s="150"/>
      <c r="L1458" s="145"/>
      <c r="M1458" s="151"/>
      <c r="T1458" s="152"/>
      <c r="AT1458" s="147" t="s">
        <v>185</v>
      </c>
      <c r="AU1458" s="147" t="s">
        <v>88</v>
      </c>
      <c r="AV1458" s="12" t="s">
        <v>88</v>
      </c>
      <c r="AW1458" s="12" t="s">
        <v>33</v>
      </c>
      <c r="AX1458" s="12" t="s">
        <v>78</v>
      </c>
      <c r="AY1458" s="147" t="s">
        <v>176</v>
      </c>
    </row>
    <row r="1459" spans="2:51" s="12" customFormat="1" ht="11.25">
      <c r="B1459" s="145"/>
      <c r="D1459" s="146" t="s">
        <v>185</v>
      </c>
      <c r="E1459" s="147" t="s">
        <v>1</v>
      </c>
      <c r="F1459" s="148" t="s">
        <v>1605</v>
      </c>
      <c r="H1459" s="149">
        <v>-302</v>
      </c>
      <c r="I1459" s="150"/>
      <c r="L1459" s="145"/>
      <c r="M1459" s="151"/>
      <c r="T1459" s="152"/>
      <c r="AT1459" s="147" t="s">
        <v>185</v>
      </c>
      <c r="AU1459" s="147" t="s">
        <v>88</v>
      </c>
      <c r="AV1459" s="12" t="s">
        <v>88</v>
      </c>
      <c r="AW1459" s="12" t="s">
        <v>33</v>
      </c>
      <c r="AX1459" s="12" t="s">
        <v>78</v>
      </c>
      <c r="AY1459" s="147" t="s">
        <v>176</v>
      </c>
    </row>
    <row r="1460" spans="2:51" s="15" customFormat="1" ht="11.25">
      <c r="B1460" s="166"/>
      <c r="D1460" s="146" t="s">
        <v>185</v>
      </c>
      <c r="E1460" s="167" t="s">
        <v>1</v>
      </c>
      <c r="F1460" s="168" t="s">
        <v>228</v>
      </c>
      <c r="H1460" s="169">
        <v>595.80600000000004</v>
      </c>
      <c r="I1460" s="170"/>
      <c r="L1460" s="166"/>
      <c r="M1460" s="171"/>
      <c r="T1460" s="172"/>
      <c r="AT1460" s="167" t="s">
        <v>185</v>
      </c>
      <c r="AU1460" s="167" t="s">
        <v>88</v>
      </c>
      <c r="AV1460" s="15" t="s">
        <v>193</v>
      </c>
      <c r="AW1460" s="15" t="s">
        <v>33</v>
      </c>
      <c r="AX1460" s="15" t="s">
        <v>78</v>
      </c>
      <c r="AY1460" s="167" t="s">
        <v>176</v>
      </c>
    </row>
    <row r="1461" spans="2:51" s="14" customFormat="1" ht="11.25">
      <c r="B1461" s="160"/>
      <c r="D1461" s="146" t="s">
        <v>185</v>
      </c>
      <c r="E1461" s="161" t="s">
        <v>1</v>
      </c>
      <c r="F1461" s="162" t="s">
        <v>1606</v>
      </c>
      <c r="H1461" s="161" t="s">
        <v>1</v>
      </c>
      <c r="I1461" s="163"/>
      <c r="L1461" s="160"/>
      <c r="M1461" s="164"/>
      <c r="T1461" s="165"/>
      <c r="AT1461" s="161" t="s">
        <v>185</v>
      </c>
      <c r="AU1461" s="161" t="s">
        <v>88</v>
      </c>
      <c r="AV1461" s="14" t="s">
        <v>86</v>
      </c>
      <c r="AW1461" s="14" t="s">
        <v>33</v>
      </c>
      <c r="AX1461" s="14" t="s">
        <v>78</v>
      </c>
      <c r="AY1461" s="161" t="s">
        <v>176</v>
      </c>
    </row>
    <row r="1462" spans="2:51" s="14" customFormat="1" ht="11.25">
      <c r="B1462" s="160"/>
      <c r="D1462" s="146" t="s">
        <v>185</v>
      </c>
      <c r="E1462" s="161" t="s">
        <v>1</v>
      </c>
      <c r="F1462" s="162" t="s">
        <v>734</v>
      </c>
      <c r="H1462" s="161" t="s">
        <v>1</v>
      </c>
      <c r="I1462" s="163"/>
      <c r="L1462" s="160"/>
      <c r="M1462" s="164"/>
      <c r="T1462" s="165"/>
      <c r="AT1462" s="161" t="s">
        <v>185</v>
      </c>
      <c r="AU1462" s="161" t="s">
        <v>88</v>
      </c>
      <c r="AV1462" s="14" t="s">
        <v>86</v>
      </c>
      <c r="AW1462" s="14" t="s">
        <v>33</v>
      </c>
      <c r="AX1462" s="14" t="s">
        <v>78</v>
      </c>
      <c r="AY1462" s="161" t="s">
        <v>176</v>
      </c>
    </row>
    <row r="1463" spans="2:51" s="14" customFormat="1" ht="11.25">
      <c r="B1463" s="160"/>
      <c r="D1463" s="146" t="s">
        <v>185</v>
      </c>
      <c r="E1463" s="161" t="s">
        <v>1</v>
      </c>
      <c r="F1463" s="162" t="s">
        <v>1607</v>
      </c>
      <c r="H1463" s="161" t="s">
        <v>1</v>
      </c>
      <c r="I1463" s="163"/>
      <c r="L1463" s="160"/>
      <c r="M1463" s="164"/>
      <c r="T1463" s="165"/>
      <c r="AT1463" s="161" t="s">
        <v>185</v>
      </c>
      <c r="AU1463" s="161" t="s">
        <v>88</v>
      </c>
      <c r="AV1463" s="14" t="s">
        <v>86</v>
      </c>
      <c r="AW1463" s="14" t="s">
        <v>33</v>
      </c>
      <c r="AX1463" s="14" t="s">
        <v>78</v>
      </c>
      <c r="AY1463" s="161" t="s">
        <v>176</v>
      </c>
    </row>
    <row r="1464" spans="2:51" s="12" customFormat="1" ht="11.25">
      <c r="B1464" s="145"/>
      <c r="D1464" s="146" t="s">
        <v>185</v>
      </c>
      <c r="E1464" s="147" t="s">
        <v>1</v>
      </c>
      <c r="F1464" s="148" t="s">
        <v>1608</v>
      </c>
      <c r="H1464" s="149">
        <v>601.54</v>
      </c>
      <c r="I1464" s="150"/>
      <c r="L1464" s="145"/>
      <c r="M1464" s="151"/>
      <c r="T1464" s="152"/>
      <c r="AT1464" s="147" t="s">
        <v>185</v>
      </c>
      <c r="AU1464" s="147" t="s">
        <v>88</v>
      </c>
      <c r="AV1464" s="12" t="s">
        <v>88</v>
      </c>
      <c r="AW1464" s="12" t="s">
        <v>33</v>
      </c>
      <c r="AX1464" s="12" t="s">
        <v>78</v>
      </c>
      <c r="AY1464" s="147" t="s">
        <v>176</v>
      </c>
    </row>
    <row r="1465" spans="2:51" s="14" customFormat="1" ht="11.25">
      <c r="B1465" s="160"/>
      <c r="D1465" s="146" t="s">
        <v>185</v>
      </c>
      <c r="E1465" s="161" t="s">
        <v>1</v>
      </c>
      <c r="F1465" s="162" t="s">
        <v>1609</v>
      </c>
      <c r="H1465" s="161" t="s">
        <v>1</v>
      </c>
      <c r="I1465" s="163"/>
      <c r="L1465" s="160"/>
      <c r="M1465" s="164"/>
      <c r="T1465" s="165"/>
      <c r="AT1465" s="161" t="s">
        <v>185</v>
      </c>
      <c r="AU1465" s="161" t="s">
        <v>88</v>
      </c>
      <c r="AV1465" s="14" t="s">
        <v>86</v>
      </c>
      <c r="AW1465" s="14" t="s">
        <v>33</v>
      </c>
      <c r="AX1465" s="14" t="s">
        <v>78</v>
      </c>
      <c r="AY1465" s="161" t="s">
        <v>176</v>
      </c>
    </row>
    <row r="1466" spans="2:51" s="12" customFormat="1" ht="11.25">
      <c r="B1466" s="145"/>
      <c r="D1466" s="146" t="s">
        <v>185</v>
      </c>
      <c r="E1466" s="147" t="s">
        <v>1</v>
      </c>
      <c r="F1466" s="148" t="s">
        <v>1610</v>
      </c>
      <c r="H1466" s="149">
        <v>110.36</v>
      </c>
      <c r="I1466" s="150"/>
      <c r="L1466" s="145"/>
      <c r="M1466" s="151"/>
      <c r="T1466" s="152"/>
      <c r="AT1466" s="147" t="s">
        <v>185</v>
      </c>
      <c r="AU1466" s="147" t="s">
        <v>88</v>
      </c>
      <c r="AV1466" s="12" t="s">
        <v>88</v>
      </c>
      <c r="AW1466" s="12" t="s">
        <v>33</v>
      </c>
      <c r="AX1466" s="12" t="s">
        <v>78</v>
      </c>
      <c r="AY1466" s="147" t="s">
        <v>176</v>
      </c>
    </row>
    <row r="1467" spans="2:51" s="14" customFormat="1" ht="11.25">
      <c r="B1467" s="160"/>
      <c r="D1467" s="146" t="s">
        <v>185</v>
      </c>
      <c r="E1467" s="161" t="s">
        <v>1</v>
      </c>
      <c r="F1467" s="162" t="s">
        <v>1609</v>
      </c>
      <c r="H1467" s="161" t="s">
        <v>1</v>
      </c>
      <c r="I1467" s="163"/>
      <c r="L1467" s="160"/>
      <c r="M1467" s="164"/>
      <c r="T1467" s="165"/>
      <c r="AT1467" s="161" t="s">
        <v>185</v>
      </c>
      <c r="AU1467" s="161" t="s">
        <v>88</v>
      </c>
      <c r="AV1467" s="14" t="s">
        <v>86</v>
      </c>
      <c r="AW1467" s="14" t="s">
        <v>33</v>
      </c>
      <c r="AX1467" s="14" t="s">
        <v>78</v>
      </c>
      <c r="AY1467" s="161" t="s">
        <v>176</v>
      </c>
    </row>
    <row r="1468" spans="2:51" s="12" customFormat="1" ht="11.25">
      <c r="B1468" s="145"/>
      <c r="D1468" s="146" t="s">
        <v>185</v>
      </c>
      <c r="E1468" s="147" t="s">
        <v>1</v>
      </c>
      <c r="F1468" s="148" t="s">
        <v>1611</v>
      </c>
      <c r="H1468" s="149">
        <v>48.48</v>
      </c>
      <c r="I1468" s="150"/>
      <c r="L1468" s="145"/>
      <c r="M1468" s="151"/>
      <c r="T1468" s="152"/>
      <c r="AT1468" s="147" t="s">
        <v>185</v>
      </c>
      <c r="AU1468" s="147" t="s">
        <v>88</v>
      </c>
      <c r="AV1468" s="12" t="s">
        <v>88</v>
      </c>
      <c r="AW1468" s="12" t="s">
        <v>33</v>
      </c>
      <c r="AX1468" s="12" t="s">
        <v>78</v>
      </c>
      <c r="AY1468" s="147" t="s">
        <v>176</v>
      </c>
    </row>
    <row r="1469" spans="2:51" s="15" customFormat="1" ht="11.25">
      <c r="B1469" s="166"/>
      <c r="D1469" s="146" t="s">
        <v>185</v>
      </c>
      <c r="E1469" s="167" t="s">
        <v>1</v>
      </c>
      <c r="F1469" s="168" t="s">
        <v>228</v>
      </c>
      <c r="H1469" s="169">
        <v>760.38</v>
      </c>
      <c r="I1469" s="170"/>
      <c r="L1469" s="166"/>
      <c r="M1469" s="171"/>
      <c r="T1469" s="172"/>
      <c r="AT1469" s="167" t="s">
        <v>185</v>
      </c>
      <c r="AU1469" s="167" t="s">
        <v>88</v>
      </c>
      <c r="AV1469" s="15" t="s">
        <v>193</v>
      </c>
      <c r="AW1469" s="15" t="s">
        <v>33</v>
      </c>
      <c r="AX1469" s="15" t="s">
        <v>78</v>
      </c>
      <c r="AY1469" s="167" t="s">
        <v>176</v>
      </c>
    </row>
    <row r="1470" spans="2:51" s="14" customFormat="1" ht="11.25">
      <c r="B1470" s="160"/>
      <c r="D1470" s="146" t="s">
        <v>185</v>
      </c>
      <c r="E1470" s="161" t="s">
        <v>1</v>
      </c>
      <c r="F1470" s="162" t="s">
        <v>1612</v>
      </c>
      <c r="H1470" s="161" t="s">
        <v>1</v>
      </c>
      <c r="I1470" s="163"/>
      <c r="L1470" s="160"/>
      <c r="M1470" s="164"/>
      <c r="T1470" s="165"/>
      <c r="AT1470" s="161" t="s">
        <v>185</v>
      </c>
      <c r="AU1470" s="161" t="s">
        <v>88</v>
      </c>
      <c r="AV1470" s="14" t="s">
        <v>86</v>
      </c>
      <c r="AW1470" s="14" t="s">
        <v>33</v>
      </c>
      <c r="AX1470" s="14" t="s">
        <v>78</v>
      </c>
      <c r="AY1470" s="161" t="s">
        <v>176</v>
      </c>
    </row>
    <row r="1471" spans="2:51" s="14" customFormat="1" ht="11.25">
      <c r="B1471" s="160"/>
      <c r="D1471" s="146" t="s">
        <v>185</v>
      </c>
      <c r="E1471" s="161" t="s">
        <v>1</v>
      </c>
      <c r="F1471" s="162" t="s">
        <v>734</v>
      </c>
      <c r="H1471" s="161" t="s">
        <v>1</v>
      </c>
      <c r="I1471" s="163"/>
      <c r="L1471" s="160"/>
      <c r="M1471" s="164"/>
      <c r="T1471" s="165"/>
      <c r="AT1471" s="161" t="s">
        <v>185</v>
      </c>
      <c r="AU1471" s="161" t="s">
        <v>88</v>
      </c>
      <c r="AV1471" s="14" t="s">
        <v>86</v>
      </c>
      <c r="AW1471" s="14" t="s">
        <v>33</v>
      </c>
      <c r="AX1471" s="14" t="s">
        <v>78</v>
      </c>
      <c r="AY1471" s="161" t="s">
        <v>176</v>
      </c>
    </row>
    <row r="1472" spans="2:51" s="14" customFormat="1" ht="11.25">
      <c r="B1472" s="160"/>
      <c r="D1472" s="146" t="s">
        <v>185</v>
      </c>
      <c r="E1472" s="161" t="s">
        <v>1</v>
      </c>
      <c r="F1472" s="162" t="s">
        <v>1530</v>
      </c>
      <c r="H1472" s="161" t="s">
        <v>1</v>
      </c>
      <c r="I1472" s="163"/>
      <c r="L1472" s="160"/>
      <c r="M1472" s="164"/>
      <c r="T1472" s="165"/>
      <c r="AT1472" s="161" t="s">
        <v>185</v>
      </c>
      <c r="AU1472" s="161" t="s">
        <v>88</v>
      </c>
      <c r="AV1472" s="14" t="s">
        <v>86</v>
      </c>
      <c r="AW1472" s="14" t="s">
        <v>33</v>
      </c>
      <c r="AX1472" s="14" t="s">
        <v>78</v>
      </c>
      <c r="AY1472" s="161" t="s">
        <v>176</v>
      </c>
    </row>
    <row r="1473" spans="2:51" s="12" customFormat="1" ht="11.25">
      <c r="B1473" s="145"/>
      <c r="D1473" s="146" t="s">
        <v>185</v>
      </c>
      <c r="E1473" s="147" t="s">
        <v>1</v>
      </c>
      <c r="F1473" s="148" t="s">
        <v>1613</v>
      </c>
      <c r="H1473" s="149">
        <v>169.78</v>
      </c>
      <c r="I1473" s="150"/>
      <c r="L1473" s="145"/>
      <c r="M1473" s="151"/>
      <c r="T1473" s="152"/>
      <c r="AT1473" s="147" t="s">
        <v>185</v>
      </c>
      <c r="AU1473" s="147" t="s">
        <v>88</v>
      </c>
      <c r="AV1473" s="12" t="s">
        <v>88</v>
      </c>
      <c r="AW1473" s="12" t="s">
        <v>33</v>
      </c>
      <c r="AX1473" s="12" t="s">
        <v>78</v>
      </c>
      <c r="AY1473" s="147" t="s">
        <v>176</v>
      </c>
    </row>
    <row r="1474" spans="2:51" s="15" customFormat="1" ht="11.25">
      <c r="B1474" s="166"/>
      <c r="D1474" s="146" t="s">
        <v>185</v>
      </c>
      <c r="E1474" s="167" t="s">
        <v>1</v>
      </c>
      <c r="F1474" s="168" t="s">
        <v>228</v>
      </c>
      <c r="H1474" s="169">
        <v>169.78</v>
      </c>
      <c r="I1474" s="170"/>
      <c r="L1474" s="166"/>
      <c r="M1474" s="171"/>
      <c r="T1474" s="172"/>
      <c r="AT1474" s="167" t="s">
        <v>185</v>
      </c>
      <c r="AU1474" s="167" t="s">
        <v>88</v>
      </c>
      <c r="AV1474" s="15" t="s">
        <v>193</v>
      </c>
      <c r="AW1474" s="15" t="s">
        <v>33</v>
      </c>
      <c r="AX1474" s="15" t="s">
        <v>78</v>
      </c>
      <c r="AY1474" s="167" t="s">
        <v>176</v>
      </c>
    </row>
    <row r="1475" spans="2:51" s="14" customFormat="1" ht="11.25">
      <c r="B1475" s="160"/>
      <c r="D1475" s="146" t="s">
        <v>185</v>
      </c>
      <c r="E1475" s="161" t="s">
        <v>1</v>
      </c>
      <c r="F1475" s="162" t="s">
        <v>1466</v>
      </c>
      <c r="H1475" s="161" t="s">
        <v>1</v>
      </c>
      <c r="I1475" s="163"/>
      <c r="L1475" s="160"/>
      <c r="M1475" s="164"/>
      <c r="T1475" s="165"/>
      <c r="AT1475" s="161" t="s">
        <v>185</v>
      </c>
      <c r="AU1475" s="161" t="s">
        <v>88</v>
      </c>
      <c r="AV1475" s="14" t="s">
        <v>86</v>
      </c>
      <c r="AW1475" s="14" t="s">
        <v>33</v>
      </c>
      <c r="AX1475" s="14" t="s">
        <v>78</v>
      </c>
      <c r="AY1475" s="161" t="s">
        <v>176</v>
      </c>
    </row>
    <row r="1476" spans="2:51" s="14" customFormat="1" ht="11.25">
      <c r="B1476" s="160"/>
      <c r="D1476" s="146" t="s">
        <v>185</v>
      </c>
      <c r="E1476" s="161" t="s">
        <v>1</v>
      </c>
      <c r="F1476" s="162" t="s">
        <v>734</v>
      </c>
      <c r="H1476" s="161" t="s">
        <v>1</v>
      </c>
      <c r="I1476" s="163"/>
      <c r="L1476" s="160"/>
      <c r="M1476" s="164"/>
      <c r="T1476" s="165"/>
      <c r="AT1476" s="161" t="s">
        <v>185</v>
      </c>
      <c r="AU1476" s="161" t="s">
        <v>88</v>
      </c>
      <c r="AV1476" s="14" t="s">
        <v>86</v>
      </c>
      <c r="AW1476" s="14" t="s">
        <v>33</v>
      </c>
      <c r="AX1476" s="14" t="s">
        <v>78</v>
      </c>
      <c r="AY1476" s="161" t="s">
        <v>176</v>
      </c>
    </row>
    <row r="1477" spans="2:51" s="14" customFormat="1" ht="11.25">
      <c r="B1477" s="160"/>
      <c r="D1477" s="146" t="s">
        <v>185</v>
      </c>
      <c r="E1477" s="161" t="s">
        <v>1</v>
      </c>
      <c r="F1477" s="162" t="s">
        <v>1614</v>
      </c>
      <c r="H1477" s="161" t="s">
        <v>1</v>
      </c>
      <c r="I1477" s="163"/>
      <c r="L1477" s="160"/>
      <c r="M1477" s="164"/>
      <c r="T1477" s="165"/>
      <c r="AT1477" s="161" t="s">
        <v>185</v>
      </c>
      <c r="AU1477" s="161" t="s">
        <v>88</v>
      </c>
      <c r="AV1477" s="14" t="s">
        <v>86</v>
      </c>
      <c r="AW1477" s="14" t="s">
        <v>33</v>
      </c>
      <c r="AX1477" s="14" t="s">
        <v>78</v>
      </c>
      <c r="AY1477" s="161" t="s">
        <v>176</v>
      </c>
    </row>
    <row r="1478" spans="2:51" s="12" customFormat="1" ht="11.25">
      <c r="B1478" s="145"/>
      <c r="D1478" s="146" t="s">
        <v>185</v>
      </c>
      <c r="E1478" s="147" t="s">
        <v>1</v>
      </c>
      <c r="F1478" s="148" t="s">
        <v>1567</v>
      </c>
      <c r="H1478" s="149">
        <v>50.84</v>
      </c>
      <c r="I1478" s="150"/>
      <c r="L1478" s="145"/>
      <c r="M1478" s="151"/>
      <c r="T1478" s="152"/>
      <c r="AT1478" s="147" t="s">
        <v>185</v>
      </c>
      <c r="AU1478" s="147" t="s">
        <v>88</v>
      </c>
      <c r="AV1478" s="12" t="s">
        <v>88</v>
      </c>
      <c r="AW1478" s="12" t="s">
        <v>33</v>
      </c>
      <c r="AX1478" s="12" t="s">
        <v>78</v>
      </c>
      <c r="AY1478" s="147" t="s">
        <v>176</v>
      </c>
    </row>
    <row r="1479" spans="2:51" s="15" customFormat="1" ht="11.25">
      <c r="B1479" s="166"/>
      <c r="D1479" s="146" t="s">
        <v>185</v>
      </c>
      <c r="E1479" s="167" t="s">
        <v>1</v>
      </c>
      <c r="F1479" s="168" t="s">
        <v>228</v>
      </c>
      <c r="H1479" s="169">
        <v>50.84</v>
      </c>
      <c r="I1479" s="170"/>
      <c r="L1479" s="166"/>
      <c r="M1479" s="171"/>
      <c r="T1479" s="172"/>
      <c r="AT1479" s="167" t="s">
        <v>185</v>
      </c>
      <c r="AU1479" s="167" t="s">
        <v>88</v>
      </c>
      <c r="AV1479" s="15" t="s">
        <v>193</v>
      </c>
      <c r="AW1479" s="15" t="s">
        <v>33</v>
      </c>
      <c r="AX1479" s="15" t="s">
        <v>78</v>
      </c>
      <c r="AY1479" s="167" t="s">
        <v>176</v>
      </c>
    </row>
    <row r="1480" spans="2:51" s="14" customFormat="1" ht="11.25">
      <c r="B1480" s="160"/>
      <c r="D1480" s="146" t="s">
        <v>185</v>
      </c>
      <c r="E1480" s="161" t="s">
        <v>1</v>
      </c>
      <c r="F1480" s="162" t="s">
        <v>1615</v>
      </c>
      <c r="H1480" s="161" t="s">
        <v>1</v>
      </c>
      <c r="I1480" s="163"/>
      <c r="L1480" s="160"/>
      <c r="M1480" s="164"/>
      <c r="T1480" s="165"/>
      <c r="AT1480" s="161" t="s">
        <v>185</v>
      </c>
      <c r="AU1480" s="161" t="s">
        <v>88</v>
      </c>
      <c r="AV1480" s="14" t="s">
        <v>86</v>
      </c>
      <c r="AW1480" s="14" t="s">
        <v>33</v>
      </c>
      <c r="AX1480" s="14" t="s">
        <v>78</v>
      </c>
      <c r="AY1480" s="161" t="s">
        <v>176</v>
      </c>
    </row>
    <row r="1481" spans="2:51" s="14" customFormat="1" ht="11.25">
      <c r="B1481" s="160"/>
      <c r="D1481" s="146" t="s">
        <v>185</v>
      </c>
      <c r="E1481" s="161" t="s">
        <v>1</v>
      </c>
      <c r="F1481" s="162" t="s">
        <v>734</v>
      </c>
      <c r="H1481" s="161" t="s">
        <v>1</v>
      </c>
      <c r="I1481" s="163"/>
      <c r="L1481" s="160"/>
      <c r="M1481" s="164"/>
      <c r="T1481" s="165"/>
      <c r="AT1481" s="161" t="s">
        <v>185</v>
      </c>
      <c r="AU1481" s="161" t="s">
        <v>88</v>
      </c>
      <c r="AV1481" s="14" t="s">
        <v>86</v>
      </c>
      <c r="AW1481" s="14" t="s">
        <v>33</v>
      </c>
      <c r="AX1481" s="14" t="s">
        <v>78</v>
      </c>
      <c r="AY1481" s="161" t="s">
        <v>176</v>
      </c>
    </row>
    <row r="1482" spans="2:51" s="14" customFormat="1" ht="11.25">
      <c r="B1482" s="160"/>
      <c r="D1482" s="146" t="s">
        <v>185</v>
      </c>
      <c r="E1482" s="161" t="s">
        <v>1</v>
      </c>
      <c r="F1482" s="162" t="s">
        <v>1616</v>
      </c>
      <c r="H1482" s="161" t="s">
        <v>1</v>
      </c>
      <c r="I1482" s="163"/>
      <c r="L1482" s="160"/>
      <c r="M1482" s="164"/>
      <c r="T1482" s="165"/>
      <c r="AT1482" s="161" t="s">
        <v>185</v>
      </c>
      <c r="AU1482" s="161" t="s">
        <v>88</v>
      </c>
      <c r="AV1482" s="14" t="s">
        <v>86</v>
      </c>
      <c r="AW1482" s="14" t="s">
        <v>33</v>
      </c>
      <c r="AX1482" s="14" t="s">
        <v>78</v>
      </c>
      <c r="AY1482" s="161" t="s">
        <v>176</v>
      </c>
    </row>
    <row r="1483" spans="2:51" s="12" customFormat="1" ht="11.25">
      <c r="B1483" s="145"/>
      <c r="D1483" s="146" t="s">
        <v>185</v>
      </c>
      <c r="E1483" s="147" t="s">
        <v>1</v>
      </c>
      <c r="F1483" s="148" t="s">
        <v>1617</v>
      </c>
      <c r="H1483" s="149">
        <v>36.200000000000003</v>
      </c>
      <c r="I1483" s="150"/>
      <c r="L1483" s="145"/>
      <c r="M1483" s="151"/>
      <c r="T1483" s="152"/>
      <c r="AT1483" s="147" t="s">
        <v>185</v>
      </c>
      <c r="AU1483" s="147" t="s">
        <v>88</v>
      </c>
      <c r="AV1483" s="12" t="s">
        <v>88</v>
      </c>
      <c r="AW1483" s="12" t="s">
        <v>33</v>
      </c>
      <c r="AX1483" s="12" t="s">
        <v>78</v>
      </c>
      <c r="AY1483" s="147" t="s">
        <v>176</v>
      </c>
    </row>
    <row r="1484" spans="2:51" s="14" customFormat="1" ht="11.25">
      <c r="B1484" s="160"/>
      <c r="D1484" s="146" t="s">
        <v>185</v>
      </c>
      <c r="E1484" s="161" t="s">
        <v>1</v>
      </c>
      <c r="F1484" s="162" t="s">
        <v>1618</v>
      </c>
      <c r="H1484" s="161" t="s">
        <v>1</v>
      </c>
      <c r="I1484" s="163"/>
      <c r="L1484" s="160"/>
      <c r="M1484" s="164"/>
      <c r="T1484" s="165"/>
      <c r="AT1484" s="161" t="s">
        <v>185</v>
      </c>
      <c r="AU1484" s="161" t="s">
        <v>88</v>
      </c>
      <c r="AV1484" s="14" t="s">
        <v>86</v>
      </c>
      <c r="AW1484" s="14" t="s">
        <v>33</v>
      </c>
      <c r="AX1484" s="14" t="s">
        <v>78</v>
      </c>
      <c r="AY1484" s="161" t="s">
        <v>176</v>
      </c>
    </row>
    <row r="1485" spans="2:51" s="12" customFormat="1" ht="11.25">
      <c r="B1485" s="145"/>
      <c r="D1485" s="146" t="s">
        <v>185</v>
      </c>
      <c r="E1485" s="147" t="s">
        <v>1</v>
      </c>
      <c r="F1485" s="148" t="s">
        <v>1619</v>
      </c>
      <c r="H1485" s="149">
        <v>24.57</v>
      </c>
      <c r="I1485" s="150"/>
      <c r="L1485" s="145"/>
      <c r="M1485" s="151"/>
      <c r="T1485" s="152"/>
      <c r="AT1485" s="147" t="s">
        <v>185</v>
      </c>
      <c r="AU1485" s="147" t="s">
        <v>88</v>
      </c>
      <c r="AV1485" s="12" t="s">
        <v>88</v>
      </c>
      <c r="AW1485" s="12" t="s">
        <v>33</v>
      </c>
      <c r="AX1485" s="12" t="s">
        <v>78</v>
      </c>
      <c r="AY1485" s="147" t="s">
        <v>176</v>
      </c>
    </row>
    <row r="1486" spans="2:51" s="14" customFormat="1" ht="11.25">
      <c r="B1486" s="160"/>
      <c r="D1486" s="146" t="s">
        <v>185</v>
      </c>
      <c r="E1486" s="161" t="s">
        <v>1</v>
      </c>
      <c r="F1486" s="162" t="s">
        <v>1592</v>
      </c>
      <c r="H1486" s="161" t="s">
        <v>1</v>
      </c>
      <c r="I1486" s="163"/>
      <c r="L1486" s="160"/>
      <c r="M1486" s="164"/>
      <c r="T1486" s="165"/>
      <c r="AT1486" s="161" t="s">
        <v>185</v>
      </c>
      <c r="AU1486" s="161" t="s">
        <v>88</v>
      </c>
      <c r="AV1486" s="14" t="s">
        <v>86</v>
      </c>
      <c r="AW1486" s="14" t="s">
        <v>33</v>
      </c>
      <c r="AX1486" s="14" t="s">
        <v>78</v>
      </c>
      <c r="AY1486" s="161" t="s">
        <v>176</v>
      </c>
    </row>
    <row r="1487" spans="2:51" s="12" customFormat="1" ht="11.25">
      <c r="B1487" s="145"/>
      <c r="D1487" s="146" t="s">
        <v>185</v>
      </c>
      <c r="E1487" s="147" t="s">
        <v>1</v>
      </c>
      <c r="F1487" s="148" t="s">
        <v>1593</v>
      </c>
      <c r="H1487" s="149">
        <v>195.63</v>
      </c>
      <c r="I1487" s="150"/>
      <c r="L1487" s="145"/>
      <c r="M1487" s="151"/>
      <c r="T1487" s="152"/>
      <c r="AT1487" s="147" t="s">
        <v>185</v>
      </c>
      <c r="AU1487" s="147" t="s">
        <v>88</v>
      </c>
      <c r="AV1487" s="12" t="s">
        <v>88</v>
      </c>
      <c r="AW1487" s="12" t="s">
        <v>33</v>
      </c>
      <c r="AX1487" s="12" t="s">
        <v>78</v>
      </c>
      <c r="AY1487" s="147" t="s">
        <v>176</v>
      </c>
    </row>
    <row r="1488" spans="2:51" s="14" customFormat="1" ht="11.25">
      <c r="B1488" s="160"/>
      <c r="D1488" s="146" t="s">
        <v>185</v>
      </c>
      <c r="E1488" s="161" t="s">
        <v>1</v>
      </c>
      <c r="F1488" s="162" t="s">
        <v>1598</v>
      </c>
      <c r="H1488" s="161" t="s">
        <v>1</v>
      </c>
      <c r="I1488" s="163"/>
      <c r="L1488" s="160"/>
      <c r="M1488" s="164"/>
      <c r="T1488" s="165"/>
      <c r="AT1488" s="161" t="s">
        <v>185</v>
      </c>
      <c r="AU1488" s="161" t="s">
        <v>88</v>
      </c>
      <c r="AV1488" s="14" t="s">
        <v>86</v>
      </c>
      <c r="AW1488" s="14" t="s">
        <v>33</v>
      </c>
      <c r="AX1488" s="14" t="s">
        <v>78</v>
      </c>
      <c r="AY1488" s="161" t="s">
        <v>176</v>
      </c>
    </row>
    <row r="1489" spans="2:51" s="12" customFormat="1" ht="11.25">
      <c r="B1489" s="145"/>
      <c r="D1489" s="146" t="s">
        <v>185</v>
      </c>
      <c r="E1489" s="147" t="s">
        <v>1</v>
      </c>
      <c r="F1489" s="148" t="s">
        <v>1620</v>
      </c>
      <c r="H1489" s="149">
        <v>11.36</v>
      </c>
      <c r="I1489" s="150"/>
      <c r="L1489" s="145"/>
      <c r="M1489" s="151"/>
      <c r="T1489" s="152"/>
      <c r="AT1489" s="147" t="s">
        <v>185</v>
      </c>
      <c r="AU1489" s="147" t="s">
        <v>88</v>
      </c>
      <c r="AV1489" s="12" t="s">
        <v>88</v>
      </c>
      <c r="AW1489" s="12" t="s">
        <v>33</v>
      </c>
      <c r="AX1489" s="12" t="s">
        <v>78</v>
      </c>
      <c r="AY1489" s="147" t="s">
        <v>176</v>
      </c>
    </row>
    <row r="1490" spans="2:51" s="14" customFormat="1" ht="11.25">
      <c r="B1490" s="160"/>
      <c r="D1490" s="146" t="s">
        <v>185</v>
      </c>
      <c r="E1490" s="161" t="s">
        <v>1</v>
      </c>
      <c r="F1490" s="162" t="s">
        <v>1621</v>
      </c>
      <c r="H1490" s="161" t="s">
        <v>1</v>
      </c>
      <c r="I1490" s="163"/>
      <c r="L1490" s="160"/>
      <c r="M1490" s="164"/>
      <c r="T1490" s="165"/>
      <c r="AT1490" s="161" t="s">
        <v>185</v>
      </c>
      <c r="AU1490" s="161" t="s">
        <v>88</v>
      </c>
      <c r="AV1490" s="14" t="s">
        <v>86</v>
      </c>
      <c r="AW1490" s="14" t="s">
        <v>33</v>
      </c>
      <c r="AX1490" s="14" t="s">
        <v>78</v>
      </c>
      <c r="AY1490" s="161" t="s">
        <v>176</v>
      </c>
    </row>
    <row r="1491" spans="2:51" s="12" customFormat="1" ht="11.25">
      <c r="B1491" s="145"/>
      <c r="D1491" s="146" t="s">
        <v>185</v>
      </c>
      <c r="E1491" s="147" t="s">
        <v>1</v>
      </c>
      <c r="F1491" s="148" t="s">
        <v>1622</v>
      </c>
      <c r="H1491" s="149">
        <v>5.04</v>
      </c>
      <c r="I1491" s="150"/>
      <c r="L1491" s="145"/>
      <c r="M1491" s="151"/>
      <c r="T1491" s="152"/>
      <c r="AT1491" s="147" t="s">
        <v>185</v>
      </c>
      <c r="AU1491" s="147" t="s">
        <v>88</v>
      </c>
      <c r="AV1491" s="12" t="s">
        <v>88</v>
      </c>
      <c r="AW1491" s="12" t="s">
        <v>33</v>
      </c>
      <c r="AX1491" s="12" t="s">
        <v>78</v>
      </c>
      <c r="AY1491" s="147" t="s">
        <v>176</v>
      </c>
    </row>
    <row r="1492" spans="2:51" s="14" customFormat="1" ht="11.25">
      <c r="B1492" s="160"/>
      <c r="D1492" s="146" t="s">
        <v>185</v>
      </c>
      <c r="E1492" s="161" t="s">
        <v>1</v>
      </c>
      <c r="F1492" s="162" t="s">
        <v>1623</v>
      </c>
      <c r="H1492" s="161" t="s">
        <v>1</v>
      </c>
      <c r="I1492" s="163"/>
      <c r="L1492" s="160"/>
      <c r="M1492" s="164"/>
      <c r="T1492" s="165"/>
      <c r="AT1492" s="161" t="s">
        <v>185</v>
      </c>
      <c r="AU1492" s="161" t="s">
        <v>88</v>
      </c>
      <c r="AV1492" s="14" t="s">
        <v>86</v>
      </c>
      <c r="AW1492" s="14" t="s">
        <v>33</v>
      </c>
      <c r="AX1492" s="14" t="s">
        <v>78</v>
      </c>
      <c r="AY1492" s="161" t="s">
        <v>176</v>
      </c>
    </row>
    <row r="1493" spans="2:51" s="12" customFormat="1" ht="11.25">
      <c r="B1493" s="145"/>
      <c r="D1493" s="146" t="s">
        <v>185</v>
      </c>
      <c r="E1493" s="147" t="s">
        <v>1</v>
      </c>
      <c r="F1493" s="148" t="s">
        <v>1624</v>
      </c>
      <c r="H1493" s="149">
        <v>13.94</v>
      </c>
      <c r="I1493" s="150"/>
      <c r="L1493" s="145"/>
      <c r="M1493" s="151"/>
      <c r="T1493" s="152"/>
      <c r="AT1493" s="147" t="s">
        <v>185</v>
      </c>
      <c r="AU1493" s="147" t="s">
        <v>88</v>
      </c>
      <c r="AV1493" s="12" t="s">
        <v>88</v>
      </c>
      <c r="AW1493" s="12" t="s">
        <v>33</v>
      </c>
      <c r="AX1493" s="12" t="s">
        <v>78</v>
      </c>
      <c r="AY1493" s="147" t="s">
        <v>176</v>
      </c>
    </row>
    <row r="1494" spans="2:51" s="14" customFormat="1" ht="11.25">
      <c r="B1494" s="160"/>
      <c r="D1494" s="146" t="s">
        <v>185</v>
      </c>
      <c r="E1494" s="161" t="s">
        <v>1</v>
      </c>
      <c r="F1494" s="162" t="s">
        <v>1625</v>
      </c>
      <c r="H1494" s="161" t="s">
        <v>1</v>
      </c>
      <c r="I1494" s="163"/>
      <c r="L1494" s="160"/>
      <c r="M1494" s="164"/>
      <c r="T1494" s="165"/>
      <c r="AT1494" s="161" t="s">
        <v>185</v>
      </c>
      <c r="AU1494" s="161" t="s">
        <v>88</v>
      </c>
      <c r="AV1494" s="14" t="s">
        <v>86</v>
      </c>
      <c r="AW1494" s="14" t="s">
        <v>33</v>
      </c>
      <c r="AX1494" s="14" t="s">
        <v>78</v>
      </c>
      <c r="AY1494" s="161" t="s">
        <v>176</v>
      </c>
    </row>
    <row r="1495" spans="2:51" s="12" customFormat="1" ht="11.25">
      <c r="B1495" s="145"/>
      <c r="D1495" s="146" t="s">
        <v>185</v>
      </c>
      <c r="E1495" s="147" t="s">
        <v>1</v>
      </c>
      <c r="F1495" s="148" t="s">
        <v>1626</v>
      </c>
      <c r="H1495" s="149">
        <v>15.84</v>
      </c>
      <c r="I1495" s="150"/>
      <c r="L1495" s="145"/>
      <c r="M1495" s="151"/>
      <c r="T1495" s="152"/>
      <c r="AT1495" s="147" t="s">
        <v>185</v>
      </c>
      <c r="AU1495" s="147" t="s">
        <v>88</v>
      </c>
      <c r="AV1495" s="12" t="s">
        <v>88</v>
      </c>
      <c r="AW1495" s="12" t="s">
        <v>33</v>
      </c>
      <c r="AX1495" s="12" t="s">
        <v>78</v>
      </c>
      <c r="AY1495" s="147" t="s">
        <v>176</v>
      </c>
    </row>
    <row r="1496" spans="2:51" s="14" customFormat="1" ht="11.25">
      <c r="B1496" s="160"/>
      <c r="D1496" s="146" t="s">
        <v>185</v>
      </c>
      <c r="E1496" s="161" t="s">
        <v>1</v>
      </c>
      <c r="F1496" s="162" t="s">
        <v>1600</v>
      </c>
      <c r="H1496" s="161" t="s">
        <v>1</v>
      </c>
      <c r="I1496" s="163"/>
      <c r="L1496" s="160"/>
      <c r="M1496" s="164"/>
      <c r="T1496" s="165"/>
      <c r="AT1496" s="161" t="s">
        <v>185</v>
      </c>
      <c r="AU1496" s="161" t="s">
        <v>88</v>
      </c>
      <c r="AV1496" s="14" t="s">
        <v>86</v>
      </c>
      <c r="AW1496" s="14" t="s">
        <v>33</v>
      </c>
      <c r="AX1496" s="14" t="s">
        <v>78</v>
      </c>
      <c r="AY1496" s="161" t="s">
        <v>176</v>
      </c>
    </row>
    <row r="1497" spans="2:51" s="12" customFormat="1" ht="11.25">
      <c r="B1497" s="145"/>
      <c r="D1497" s="146" t="s">
        <v>185</v>
      </c>
      <c r="E1497" s="147" t="s">
        <v>1</v>
      </c>
      <c r="F1497" s="148" t="s">
        <v>1627</v>
      </c>
      <c r="H1497" s="149">
        <v>75.75</v>
      </c>
      <c r="I1497" s="150"/>
      <c r="L1497" s="145"/>
      <c r="M1497" s="151"/>
      <c r="T1497" s="152"/>
      <c r="AT1497" s="147" t="s">
        <v>185</v>
      </c>
      <c r="AU1497" s="147" t="s">
        <v>88</v>
      </c>
      <c r="AV1497" s="12" t="s">
        <v>88</v>
      </c>
      <c r="AW1497" s="12" t="s">
        <v>33</v>
      </c>
      <c r="AX1497" s="12" t="s">
        <v>78</v>
      </c>
      <c r="AY1497" s="147" t="s">
        <v>176</v>
      </c>
    </row>
    <row r="1498" spans="2:51" s="14" customFormat="1" ht="11.25">
      <c r="B1498" s="160"/>
      <c r="D1498" s="146" t="s">
        <v>185</v>
      </c>
      <c r="E1498" s="161" t="s">
        <v>1</v>
      </c>
      <c r="F1498" s="162" t="s">
        <v>1628</v>
      </c>
      <c r="H1498" s="161" t="s">
        <v>1</v>
      </c>
      <c r="I1498" s="163"/>
      <c r="L1498" s="160"/>
      <c r="M1498" s="164"/>
      <c r="T1498" s="165"/>
      <c r="AT1498" s="161" t="s">
        <v>185</v>
      </c>
      <c r="AU1498" s="161" t="s">
        <v>88</v>
      </c>
      <c r="AV1498" s="14" t="s">
        <v>86</v>
      </c>
      <c r="AW1498" s="14" t="s">
        <v>33</v>
      </c>
      <c r="AX1498" s="14" t="s">
        <v>78</v>
      </c>
      <c r="AY1498" s="161" t="s">
        <v>176</v>
      </c>
    </row>
    <row r="1499" spans="2:51" s="12" customFormat="1" ht="11.25">
      <c r="B1499" s="145"/>
      <c r="D1499" s="146" t="s">
        <v>185</v>
      </c>
      <c r="E1499" s="147" t="s">
        <v>1</v>
      </c>
      <c r="F1499" s="148" t="s">
        <v>1629</v>
      </c>
      <c r="H1499" s="149">
        <v>16.77</v>
      </c>
      <c r="I1499" s="150"/>
      <c r="L1499" s="145"/>
      <c r="M1499" s="151"/>
      <c r="T1499" s="152"/>
      <c r="AT1499" s="147" t="s">
        <v>185</v>
      </c>
      <c r="AU1499" s="147" t="s">
        <v>88</v>
      </c>
      <c r="AV1499" s="12" t="s">
        <v>88</v>
      </c>
      <c r="AW1499" s="12" t="s">
        <v>33</v>
      </c>
      <c r="AX1499" s="12" t="s">
        <v>78</v>
      </c>
      <c r="AY1499" s="147" t="s">
        <v>176</v>
      </c>
    </row>
    <row r="1500" spans="2:51" s="14" customFormat="1" ht="11.25">
      <c r="B1500" s="160"/>
      <c r="D1500" s="146" t="s">
        <v>185</v>
      </c>
      <c r="E1500" s="161" t="s">
        <v>1</v>
      </c>
      <c r="F1500" s="162" t="s">
        <v>1630</v>
      </c>
      <c r="H1500" s="161" t="s">
        <v>1</v>
      </c>
      <c r="I1500" s="163"/>
      <c r="L1500" s="160"/>
      <c r="M1500" s="164"/>
      <c r="T1500" s="165"/>
      <c r="AT1500" s="161" t="s">
        <v>185</v>
      </c>
      <c r="AU1500" s="161" t="s">
        <v>88</v>
      </c>
      <c r="AV1500" s="14" t="s">
        <v>86</v>
      </c>
      <c r="AW1500" s="14" t="s">
        <v>33</v>
      </c>
      <c r="AX1500" s="14" t="s">
        <v>78</v>
      </c>
      <c r="AY1500" s="161" t="s">
        <v>176</v>
      </c>
    </row>
    <row r="1501" spans="2:51" s="12" customFormat="1" ht="11.25">
      <c r="B1501" s="145"/>
      <c r="D1501" s="146" t="s">
        <v>185</v>
      </c>
      <c r="E1501" s="147" t="s">
        <v>1</v>
      </c>
      <c r="F1501" s="148" t="s">
        <v>1631</v>
      </c>
      <c r="H1501" s="149">
        <v>36.409999999999997</v>
      </c>
      <c r="I1501" s="150"/>
      <c r="L1501" s="145"/>
      <c r="M1501" s="151"/>
      <c r="T1501" s="152"/>
      <c r="AT1501" s="147" t="s">
        <v>185</v>
      </c>
      <c r="AU1501" s="147" t="s">
        <v>88</v>
      </c>
      <c r="AV1501" s="12" t="s">
        <v>88</v>
      </c>
      <c r="AW1501" s="12" t="s">
        <v>33</v>
      </c>
      <c r="AX1501" s="12" t="s">
        <v>78</v>
      </c>
      <c r="AY1501" s="147" t="s">
        <v>176</v>
      </c>
    </row>
    <row r="1502" spans="2:51" s="14" customFormat="1" ht="11.25">
      <c r="B1502" s="160"/>
      <c r="D1502" s="146" t="s">
        <v>185</v>
      </c>
      <c r="E1502" s="161" t="s">
        <v>1</v>
      </c>
      <c r="F1502" s="162" t="s">
        <v>1632</v>
      </c>
      <c r="H1502" s="161" t="s">
        <v>1</v>
      </c>
      <c r="I1502" s="163"/>
      <c r="L1502" s="160"/>
      <c r="M1502" s="164"/>
      <c r="T1502" s="165"/>
      <c r="AT1502" s="161" t="s">
        <v>185</v>
      </c>
      <c r="AU1502" s="161" t="s">
        <v>88</v>
      </c>
      <c r="AV1502" s="14" t="s">
        <v>86</v>
      </c>
      <c r="AW1502" s="14" t="s">
        <v>33</v>
      </c>
      <c r="AX1502" s="14" t="s">
        <v>78</v>
      </c>
      <c r="AY1502" s="161" t="s">
        <v>176</v>
      </c>
    </row>
    <row r="1503" spans="2:51" s="12" customFormat="1" ht="11.25">
      <c r="B1503" s="145"/>
      <c r="D1503" s="146" t="s">
        <v>185</v>
      </c>
      <c r="E1503" s="147" t="s">
        <v>1</v>
      </c>
      <c r="F1503" s="148" t="s">
        <v>1633</v>
      </c>
      <c r="H1503" s="149">
        <v>8.6999999999999993</v>
      </c>
      <c r="I1503" s="150"/>
      <c r="L1503" s="145"/>
      <c r="M1503" s="151"/>
      <c r="T1503" s="152"/>
      <c r="AT1503" s="147" t="s">
        <v>185</v>
      </c>
      <c r="AU1503" s="147" t="s">
        <v>88</v>
      </c>
      <c r="AV1503" s="12" t="s">
        <v>88</v>
      </c>
      <c r="AW1503" s="12" t="s">
        <v>33</v>
      </c>
      <c r="AX1503" s="12" t="s">
        <v>78</v>
      </c>
      <c r="AY1503" s="147" t="s">
        <v>176</v>
      </c>
    </row>
    <row r="1504" spans="2:51" s="14" customFormat="1" ht="11.25">
      <c r="B1504" s="160"/>
      <c r="D1504" s="146" t="s">
        <v>185</v>
      </c>
      <c r="E1504" s="161" t="s">
        <v>1</v>
      </c>
      <c r="F1504" s="162" t="s">
        <v>1634</v>
      </c>
      <c r="H1504" s="161" t="s">
        <v>1</v>
      </c>
      <c r="I1504" s="163"/>
      <c r="L1504" s="160"/>
      <c r="M1504" s="164"/>
      <c r="T1504" s="165"/>
      <c r="AT1504" s="161" t="s">
        <v>185</v>
      </c>
      <c r="AU1504" s="161" t="s">
        <v>88</v>
      </c>
      <c r="AV1504" s="14" t="s">
        <v>86</v>
      </c>
      <c r="AW1504" s="14" t="s">
        <v>33</v>
      </c>
      <c r="AX1504" s="14" t="s">
        <v>78</v>
      </c>
      <c r="AY1504" s="161" t="s">
        <v>176</v>
      </c>
    </row>
    <row r="1505" spans="2:51" s="12" customFormat="1" ht="11.25">
      <c r="B1505" s="145"/>
      <c r="D1505" s="146" t="s">
        <v>185</v>
      </c>
      <c r="E1505" s="147" t="s">
        <v>1</v>
      </c>
      <c r="F1505" s="148" t="s">
        <v>1635</v>
      </c>
      <c r="H1505" s="149">
        <v>11.61</v>
      </c>
      <c r="I1505" s="150"/>
      <c r="L1505" s="145"/>
      <c r="M1505" s="151"/>
      <c r="T1505" s="152"/>
      <c r="AT1505" s="147" t="s">
        <v>185</v>
      </c>
      <c r="AU1505" s="147" t="s">
        <v>88</v>
      </c>
      <c r="AV1505" s="12" t="s">
        <v>88</v>
      </c>
      <c r="AW1505" s="12" t="s">
        <v>33</v>
      </c>
      <c r="AX1505" s="12" t="s">
        <v>78</v>
      </c>
      <c r="AY1505" s="147" t="s">
        <v>176</v>
      </c>
    </row>
    <row r="1506" spans="2:51" s="14" customFormat="1" ht="11.25">
      <c r="B1506" s="160"/>
      <c r="D1506" s="146" t="s">
        <v>185</v>
      </c>
      <c r="E1506" s="161" t="s">
        <v>1</v>
      </c>
      <c r="F1506" s="162" t="s">
        <v>1636</v>
      </c>
      <c r="H1506" s="161" t="s">
        <v>1</v>
      </c>
      <c r="I1506" s="163"/>
      <c r="L1506" s="160"/>
      <c r="M1506" s="164"/>
      <c r="T1506" s="165"/>
      <c r="AT1506" s="161" t="s">
        <v>185</v>
      </c>
      <c r="AU1506" s="161" t="s">
        <v>88</v>
      </c>
      <c r="AV1506" s="14" t="s">
        <v>86</v>
      </c>
      <c r="AW1506" s="14" t="s">
        <v>33</v>
      </c>
      <c r="AX1506" s="14" t="s">
        <v>78</v>
      </c>
      <c r="AY1506" s="161" t="s">
        <v>176</v>
      </c>
    </row>
    <row r="1507" spans="2:51" s="12" customFormat="1" ht="11.25">
      <c r="B1507" s="145"/>
      <c r="D1507" s="146" t="s">
        <v>185</v>
      </c>
      <c r="E1507" s="147" t="s">
        <v>1</v>
      </c>
      <c r="F1507" s="148" t="s">
        <v>1637</v>
      </c>
      <c r="H1507" s="149">
        <v>3.79</v>
      </c>
      <c r="I1507" s="150"/>
      <c r="L1507" s="145"/>
      <c r="M1507" s="151"/>
      <c r="T1507" s="152"/>
      <c r="AT1507" s="147" t="s">
        <v>185</v>
      </c>
      <c r="AU1507" s="147" t="s">
        <v>88</v>
      </c>
      <c r="AV1507" s="12" t="s">
        <v>88</v>
      </c>
      <c r="AW1507" s="12" t="s">
        <v>33</v>
      </c>
      <c r="AX1507" s="12" t="s">
        <v>78</v>
      </c>
      <c r="AY1507" s="147" t="s">
        <v>176</v>
      </c>
    </row>
    <row r="1508" spans="2:51" s="14" customFormat="1" ht="11.25">
      <c r="B1508" s="160"/>
      <c r="D1508" s="146" t="s">
        <v>185</v>
      </c>
      <c r="E1508" s="161" t="s">
        <v>1</v>
      </c>
      <c r="F1508" s="162" t="s">
        <v>1638</v>
      </c>
      <c r="H1508" s="161" t="s">
        <v>1</v>
      </c>
      <c r="I1508" s="163"/>
      <c r="L1508" s="160"/>
      <c r="M1508" s="164"/>
      <c r="T1508" s="165"/>
      <c r="AT1508" s="161" t="s">
        <v>185</v>
      </c>
      <c r="AU1508" s="161" t="s">
        <v>88</v>
      </c>
      <c r="AV1508" s="14" t="s">
        <v>86</v>
      </c>
      <c r="AW1508" s="14" t="s">
        <v>33</v>
      </c>
      <c r="AX1508" s="14" t="s">
        <v>78</v>
      </c>
      <c r="AY1508" s="161" t="s">
        <v>176</v>
      </c>
    </row>
    <row r="1509" spans="2:51" s="12" customFormat="1" ht="11.25">
      <c r="B1509" s="145"/>
      <c r="D1509" s="146" t="s">
        <v>185</v>
      </c>
      <c r="E1509" s="147" t="s">
        <v>1</v>
      </c>
      <c r="F1509" s="148" t="s">
        <v>1639</v>
      </c>
      <c r="H1509" s="149">
        <v>-149</v>
      </c>
      <c r="I1509" s="150"/>
      <c r="L1509" s="145"/>
      <c r="M1509" s="151"/>
      <c r="T1509" s="152"/>
      <c r="AT1509" s="147" t="s">
        <v>185</v>
      </c>
      <c r="AU1509" s="147" t="s">
        <v>88</v>
      </c>
      <c r="AV1509" s="12" t="s">
        <v>88</v>
      </c>
      <c r="AW1509" s="12" t="s">
        <v>33</v>
      </c>
      <c r="AX1509" s="12" t="s">
        <v>78</v>
      </c>
      <c r="AY1509" s="147" t="s">
        <v>176</v>
      </c>
    </row>
    <row r="1510" spans="2:51" s="15" customFormat="1" ht="11.25">
      <c r="B1510" s="166"/>
      <c r="D1510" s="146" t="s">
        <v>185</v>
      </c>
      <c r="E1510" s="167" t="s">
        <v>1</v>
      </c>
      <c r="F1510" s="168" t="s">
        <v>228</v>
      </c>
      <c r="H1510" s="169">
        <v>306.61</v>
      </c>
      <c r="I1510" s="170"/>
      <c r="L1510" s="166"/>
      <c r="M1510" s="171"/>
      <c r="T1510" s="172"/>
      <c r="AT1510" s="167" t="s">
        <v>185</v>
      </c>
      <c r="AU1510" s="167" t="s">
        <v>88</v>
      </c>
      <c r="AV1510" s="15" t="s">
        <v>193</v>
      </c>
      <c r="AW1510" s="15" t="s">
        <v>33</v>
      </c>
      <c r="AX1510" s="15" t="s">
        <v>78</v>
      </c>
      <c r="AY1510" s="167" t="s">
        <v>176</v>
      </c>
    </row>
    <row r="1511" spans="2:51" s="14" customFormat="1" ht="11.25">
      <c r="B1511" s="160"/>
      <c r="D1511" s="146" t="s">
        <v>185</v>
      </c>
      <c r="E1511" s="161" t="s">
        <v>1</v>
      </c>
      <c r="F1511" s="162" t="s">
        <v>1640</v>
      </c>
      <c r="H1511" s="161" t="s">
        <v>1</v>
      </c>
      <c r="I1511" s="163"/>
      <c r="L1511" s="160"/>
      <c r="M1511" s="164"/>
      <c r="T1511" s="165"/>
      <c r="AT1511" s="161" t="s">
        <v>185</v>
      </c>
      <c r="AU1511" s="161" t="s">
        <v>88</v>
      </c>
      <c r="AV1511" s="14" t="s">
        <v>86</v>
      </c>
      <c r="AW1511" s="14" t="s">
        <v>33</v>
      </c>
      <c r="AX1511" s="14" t="s">
        <v>78</v>
      </c>
      <c r="AY1511" s="161" t="s">
        <v>176</v>
      </c>
    </row>
    <row r="1512" spans="2:51" s="14" customFormat="1" ht="11.25">
      <c r="B1512" s="160"/>
      <c r="D1512" s="146" t="s">
        <v>185</v>
      </c>
      <c r="E1512" s="161" t="s">
        <v>1</v>
      </c>
      <c r="F1512" s="162" t="s">
        <v>734</v>
      </c>
      <c r="H1512" s="161" t="s">
        <v>1</v>
      </c>
      <c r="I1512" s="163"/>
      <c r="L1512" s="160"/>
      <c r="M1512" s="164"/>
      <c r="T1512" s="165"/>
      <c r="AT1512" s="161" t="s">
        <v>185</v>
      </c>
      <c r="AU1512" s="161" t="s">
        <v>88</v>
      </c>
      <c r="AV1512" s="14" t="s">
        <v>86</v>
      </c>
      <c r="AW1512" s="14" t="s">
        <v>33</v>
      </c>
      <c r="AX1512" s="14" t="s">
        <v>78</v>
      </c>
      <c r="AY1512" s="161" t="s">
        <v>176</v>
      </c>
    </row>
    <row r="1513" spans="2:51" s="14" customFormat="1" ht="11.25">
      <c r="B1513" s="160"/>
      <c r="D1513" s="146" t="s">
        <v>185</v>
      </c>
      <c r="E1513" s="161" t="s">
        <v>1</v>
      </c>
      <c r="F1513" s="162" t="s">
        <v>1607</v>
      </c>
      <c r="H1513" s="161" t="s">
        <v>1</v>
      </c>
      <c r="I1513" s="163"/>
      <c r="L1513" s="160"/>
      <c r="M1513" s="164"/>
      <c r="T1513" s="165"/>
      <c r="AT1513" s="161" t="s">
        <v>185</v>
      </c>
      <c r="AU1513" s="161" t="s">
        <v>88</v>
      </c>
      <c r="AV1513" s="14" t="s">
        <v>86</v>
      </c>
      <c r="AW1513" s="14" t="s">
        <v>33</v>
      </c>
      <c r="AX1513" s="14" t="s">
        <v>78</v>
      </c>
      <c r="AY1513" s="161" t="s">
        <v>176</v>
      </c>
    </row>
    <row r="1514" spans="2:51" s="12" customFormat="1" ht="11.25">
      <c r="B1514" s="145"/>
      <c r="D1514" s="146" t="s">
        <v>185</v>
      </c>
      <c r="E1514" s="147" t="s">
        <v>1</v>
      </c>
      <c r="F1514" s="148" t="s">
        <v>1608</v>
      </c>
      <c r="H1514" s="149">
        <v>601.54</v>
      </c>
      <c r="I1514" s="150"/>
      <c r="L1514" s="145"/>
      <c r="M1514" s="151"/>
      <c r="T1514" s="152"/>
      <c r="AT1514" s="147" t="s">
        <v>185</v>
      </c>
      <c r="AU1514" s="147" t="s">
        <v>88</v>
      </c>
      <c r="AV1514" s="12" t="s">
        <v>88</v>
      </c>
      <c r="AW1514" s="12" t="s">
        <v>33</v>
      </c>
      <c r="AX1514" s="12" t="s">
        <v>78</v>
      </c>
      <c r="AY1514" s="147" t="s">
        <v>176</v>
      </c>
    </row>
    <row r="1515" spans="2:51" s="14" customFormat="1" ht="11.25">
      <c r="B1515" s="160"/>
      <c r="D1515" s="146" t="s">
        <v>185</v>
      </c>
      <c r="E1515" s="161" t="s">
        <v>1</v>
      </c>
      <c r="F1515" s="162" t="s">
        <v>1609</v>
      </c>
      <c r="H1515" s="161" t="s">
        <v>1</v>
      </c>
      <c r="I1515" s="163"/>
      <c r="L1515" s="160"/>
      <c r="M1515" s="164"/>
      <c r="T1515" s="165"/>
      <c r="AT1515" s="161" t="s">
        <v>185</v>
      </c>
      <c r="AU1515" s="161" t="s">
        <v>88</v>
      </c>
      <c r="AV1515" s="14" t="s">
        <v>86</v>
      </c>
      <c r="AW1515" s="14" t="s">
        <v>33</v>
      </c>
      <c r="AX1515" s="14" t="s">
        <v>78</v>
      </c>
      <c r="AY1515" s="161" t="s">
        <v>176</v>
      </c>
    </row>
    <row r="1516" spans="2:51" s="12" customFormat="1" ht="11.25">
      <c r="B1516" s="145"/>
      <c r="D1516" s="146" t="s">
        <v>185</v>
      </c>
      <c r="E1516" s="147" t="s">
        <v>1</v>
      </c>
      <c r="F1516" s="148" t="s">
        <v>1611</v>
      </c>
      <c r="H1516" s="149">
        <v>48.48</v>
      </c>
      <c r="I1516" s="150"/>
      <c r="L1516" s="145"/>
      <c r="M1516" s="151"/>
      <c r="T1516" s="152"/>
      <c r="AT1516" s="147" t="s">
        <v>185</v>
      </c>
      <c r="AU1516" s="147" t="s">
        <v>88</v>
      </c>
      <c r="AV1516" s="12" t="s">
        <v>88</v>
      </c>
      <c r="AW1516" s="12" t="s">
        <v>33</v>
      </c>
      <c r="AX1516" s="12" t="s">
        <v>78</v>
      </c>
      <c r="AY1516" s="147" t="s">
        <v>176</v>
      </c>
    </row>
    <row r="1517" spans="2:51" s="15" customFormat="1" ht="11.25">
      <c r="B1517" s="166"/>
      <c r="D1517" s="146" t="s">
        <v>185</v>
      </c>
      <c r="E1517" s="167" t="s">
        <v>1</v>
      </c>
      <c r="F1517" s="168" t="s">
        <v>228</v>
      </c>
      <c r="H1517" s="169">
        <v>650.02</v>
      </c>
      <c r="I1517" s="170"/>
      <c r="L1517" s="166"/>
      <c r="M1517" s="171"/>
      <c r="T1517" s="172"/>
      <c r="AT1517" s="167" t="s">
        <v>185</v>
      </c>
      <c r="AU1517" s="167" t="s">
        <v>88</v>
      </c>
      <c r="AV1517" s="15" t="s">
        <v>193</v>
      </c>
      <c r="AW1517" s="15" t="s">
        <v>33</v>
      </c>
      <c r="AX1517" s="15" t="s">
        <v>78</v>
      </c>
      <c r="AY1517" s="167" t="s">
        <v>176</v>
      </c>
    </row>
    <row r="1518" spans="2:51" s="14" customFormat="1" ht="11.25">
      <c r="B1518" s="160"/>
      <c r="D1518" s="146" t="s">
        <v>185</v>
      </c>
      <c r="E1518" s="161" t="s">
        <v>1</v>
      </c>
      <c r="F1518" s="162" t="s">
        <v>1641</v>
      </c>
      <c r="H1518" s="161" t="s">
        <v>1</v>
      </c>
      <c r="I1518" s="163"/>
      <c r="L1518" s="160"/>
      <c r="M1518" s="164"/>
      <c r="T1518" s="165"/>
      <c r="AT1518" s="161" t="s">
        <v>185</v>
      </c>
      <c r="AU1518" s="161" t="s">
        <v>88</v>
      </c>
      <c r="AV1518" s="14" t="s">
        <v>86</v>
      </c>
      <c r="AW1518" s="14" t="s">
        <v>33</v>
      </c>
      <c r="AX1518" s="14" t="s">
        <v>78</v>
      </c>
      <c r="AY1518" s="161" t="s">
        <v>176</v>
      </c>
    </row>
    <row r="1519" spans="2:51" s="14" customFormat="1" ht="11.25">
      <c r="B1519" s="160"/>
      <c r="D1519" s="146" t="s">
        <v>185</v>
      </c>
      <c r="E1519" s="161" t="s">
        <v>1</v>
      </c>
      <c r="F1519" s="162" t="s">
        <v>1614</v>
      </c>
      <c r="H1519" s="161" t="s">
        <v>1</v>
      </c>
      <c r="I1519" s="163"/>
      <c r="L1519" s="160"/>
      <c r="M1519" s="164"/>
      <c r="T1519" s="165"/>
      <c r="AT1519" s="161" t="s">
        <v>185</v>
      </c>
      <c r="AU1519" s="161" t="s">
        <v>88</v>
      </c>
      <c r="AV1519" s="14" t="s">
        <v>86</v>
      </c>
      <c r="AW1519" s="14" t="s">
        <v>33</v>
      </c>
      <c r="AX1519" s="14" t="s">
        <v>78</v>
      </c>
      <c r="AY1519" s="161" t="s">
        <v>176</v>
      </c>
    </row>
    <row r="1520" spans="2:51" s="12" customFormat="1" ht="11.25">
      <c r="B1520" s="145"/>
      <c r="D1520" s="146" t="s">
        <v>185</v>
      </c>
      <c r="E1520" s="147" t="s">
        <v>1</v>
      </c>
      <c r="F1520" s="148" t="s">
        <v>1567</v>
      </c>
      <c r="H1520" s="149">
        <v>50.84</v>
      </c>
      <c r="I1520" s="150"/>
      <c r="L1520" s="145"/>
      <c r="M1520" s="151"/>
      <c r="T1520" s="152"/>
      <c r="AT1520" s="147" t="s">
        <v>185</v>
      </c>
      <c r="AU1520" s="147" t="s">
        <v>88</v>
      </c>
      <c r="AV1520" s="12" t="s">
        <v>88</v>
      </c>
      <c r="AW1520" s="12" t="s">
        <v>33</v>
      </c>
      <c r="AX1520" s="12" t="s">
        <v>78</v>
      </c>
      <c r="AY1520" s="147" t="s">
        <v>176</v>
      </c>
    </row>
    <row r="1521" spans="2:51" s="15" customFormat="1" ht="11.25">
      <c r="B1521" s="166"/>
      <c r="D1521" s="146" t="s">
        <v>185</v>
      </c>
      <c r="E1521" s="167" t="s">
        <v>1</v>
      </c>
      <c r="F1521" s="168" t="s">
        <v>228</v>
      </c>
      <c r="H1521" s="169">
        <v>50.84</v>
      </c>
      <c r="I1521" s="170"/>
      <c r="L1521" s="166"/>
      <c r="M1521" s="171"/>
      <c r="T1521" s="172"/>
      <c r="AT1521" s="167" t="s">
        <v>185</v>
      </c>
      <c r="AU1521" s="167" t="s">
        <v>88</v>
      </c>
      <c r="AV1521" s="15" t="s">
        <v>193</v>
      </c>
      <c r="AW1521" s="15" t="s">
        <v>33</v>
      </c>
      <c r="AX1521" s="15" t="s">
        <v>78</v>
      </c>
      <c r="AY1521" s="167" t="s">
        <v>176</v>
      </c>
    </row>
    <row r="1522" spans="2:51" s="14" customFormat="1" ht="11.25">
      <c r="B1522" s="160"/>
      <c r="D1522" s="146" t="s">
        <v>185</v>
      </c>
      <c r="E1522" s="161" t="s">
        <v>1</v>
      </c>
      <c r="F1522" s="162" t="s">
        <v>1642</v>
      </c>
      <c r="H1522" s="161" t="s">
        <v>1</v>
      </c>
      <c r="I1522" s="163"/>
      <c r="L1522" s="160"/>
      <c r="M1522" s="164"/>
      <c r="T1522" s="165"/>
      <c r="AT1522" s="161" t="s">
        <v>185</v>
      </c>
      <c r="AU1522" s="161" t="s">
        <v>88</v>
      </c>
      <c r="AV1522" s="14" t="s">
        <v>86</v>
      </c>
      <c r="AW1522" s="14" t="s">
        <v>33</v>
      </c>
      <c r="AX1522" s="14" t="s">
        <v>78</v>
      </c>
      <c r="AY1522" s="161" t="s">
        <v>176</v>
      </c>
    </row>
    <row r="1523" spans="2:51" s="14" customFormat="1" ht="11.25">
      <c r="B1523" s="160"/>
      <c r="D1523" s="146" t="s">
        <v>185</v>
      </c>
      <c r="E1523" s="161" t="s">
        <v>1</v>
      </c>
      <c r="F1523" s="162" t="s">
        <v>1104</v>
      </c>
      <c r="H1523" s="161" t="s">
        <v>1</v>
      </c>
      <c r="I1523" s="163"/>
      <c r="L1523" s="160"/>
      <c r="M1523" s="164"/>
      <c r="T1523" s="165"/>
      <c r="AT1523" s="161" t="s">
        <v>185</v>
      </c>
      <c r="AU1523" s="161" t="s">
        <v>88</v>
      </c>
      <c r="AV1523" s="14" t="s">
        <v>86</v>
      </c>
      <c r="AW1523" s="14" t="s">
        <v>33</v>
      </c>
      <c r="AX1523" s="14" t="s">
        <v>78</v>
      </c>
      <c r="AY1523" s="161" t="s">
        <v>176</v>
      </c>
    </row>
    <row r="1524" spans="2:51" s="14" customFormat="1" ht="11.25">
      <c r="B1524" s="160"/>
      <c r="D1524" s="146" t="s">
        <v>185</v>
      </c>
      <c r="E1524" s="161" t="s">
        <v>1</v>
      </c>
      <c r="F1524" s="162" t="s">
        <v>1643</v>
      </c>
      <c r="H1524" s="161" t="s">
        <v>1</v>
      </c>
      <c r="I1524" s="163"/>
      <c r="L1524" s="160"/>
      <c r="M1524" s="164"/>
      <c r="T1524" s="165"/>
      <c r="AT1524" s="161" t="s">
        <v>185</v>
      </c>
      <c r="AU1524" s="161" t="s">
        <v>88</v>
      </c>
      <c r="AV1524" s="14" t="s">
        <v>86</v>
      </c>
      <c r="AW1524" s="14" t="s">
        <v>33</v>
      </c>
      <c r="AX1524" s="14" t="s">
        <v>78</v>
      </c>
      <c r="AY1524" s="161" t="s">
        <v>176</v>
      </c>
    </row>
    <row r="1525" spans="2:51" s="12" customFormat="1" ht="11.25">
      <c r="B1525" s="145"/>
      <c r="D1525" s="146" t="s">
        <v>185</v>
      </c>
      <c r="E1525" s="147" t="s">
        <v>1</v>
      </c>
      <c r="F1525" s="148" t="s">
        <v>1644</v>
      </c>
      <c r="H1525" s="149">
        <v>452.85</v>
      </c>
      <c r="I1525" s="150"/>
      <c r="L1525" s="145"/>
      <c r="M1525" s="151"/>
      <c r="T1525" s="152"/>
      <c r="AT1525" s="147" t="s">
        <v>185</v>
      </c>
      <c r="AU1525" s="147" t="s">
        <v>88</v>
      </c>
      <c r="AV1525" s="12" t="s">
        <v>88</v>
      </c>
      <c r="AW1525" s="12" t="s">
        <v>33</v>
      </c>
      <c r="AX1525" s="12" t="s">
        <v>78</v>
      </c>
      <c r="AY1525" s="147" t="s">
        <v>176</v>
      </c>
    </row>
    <row r="1526" spans="2:51" s="14" customFormat="1" ht="11.25">
      <c r="B1526" s="160"/>
      <c r="D1526" s="146" t="s">
        <v>185</v>
      </c>
      <c r="E1526" s="161" t="s">
        <v>1</v>
      </c>
      <c r="F1526" s="162" t="s">
        <v>1645</v>
      </c>
      <c r="H1526" s="161" t="s">
        <v>1</v>
      </c>
      <c r="I1526" s="163"/>
      <c r="L1526" s="160"/>
      <c r="M1526" s="164"/>
      <c r="T1526" s="165"/>
      <c r="AT1526" s="161" t="s">
        <v>185</v>
      </c>
      <c r="AU1526" s="161" t="s">
        <v>88</v>
      </c>
      <c r="AV1526" s="14" t="s">
        <v>86</v>
      </c>
      <c r="AW1526" s="14" t="s">
        <v>33</v>
      </c>
      <c r="AX1526" s="14" t="s">
        <v>78</v>
      </c>
      <c r="AY1526" s="161" t="s">
        <v>176</v>
      </c>
    </row>
    <row r="1527" spans="2:51" s="12" customFormat="1" ht="22.5">
      <c r="B1527" s="145"/>
      <c r="D1527" s="146" t="s">
        <v>185</v>
      </c>
      <c r="E1527" s="147" t="s">
        <v>1</v>
      </c>
      <c r="F1527" s="148" t="s">
        <v>1646</v>
      </c>
      <c r="H1527" s="149">
        <v>403.46</v>
      </c>
      <c r="I1527" s="150"/>
      <c r="L1527" s="145"/>
      <c r="M1527" s="151"/>
      <c r="T1527" s="152"/>
      <c r="AT1527" s="147" t="s">
        <v>185</v>
      </c>
      <c r="AU1527" s="147" t="s">
        <v>88</v>
      </c>
      <c r="AV1527" s="12" t="s">
        <v>88</v>
      </c>
      <c r="AW1527" s="12" t="s">
        <v>33</v>
      </c>
      <c r="AX1527" s="12" t="s">
        <v>78</v>
      </c>
      <c r="AY1527" s="147" t="s">
        <v>176</v>
      </c>
    </row>
    <row r="1528" spans="2:51" s="12" customFormat="1" ht="11.25">
      <c r="B1528" s="145"/>
      <c r="D1528" s="146" t="s">
        <v>185</v>
      </c>
      <c r="E1528" s="147" t="s">
        <v>1</v>
      </c>
      <c r="F1528" s="148" t="s">
        <v>1647</v>
      </c>
      <c r="H1528" s="149">
        <v>38.71</v>
      </c>
      <c r="I1528" s="150"/>
      <c r="L1528" s="145"/>
      <c r="M1528" s="151"/>
      <c r="T1528" s="152"/>
      <c r="AT1528" s="147" t="s">
        <v>185</v>
      </c>
      <c r="AU1528" s="147" t="s">
        <v>88</v>
      </c>
      <c r="AV1528" s="12" t="s">
        <v>88</v>
      </c>
      <c r="AW1528" s="12" t="s">
        <v>33</v>
      </c>
      <c r="AX1528" s="12" t="s">
        <v>78</v>
      </c>
      <c r="AY1528" s="147" t="s">
        <v>176</v>
      </c>
    </row>
    <row r="1529" spans="2:51" s="14" customFormat="1" ht="11.25">
      <c r="B1529" s="160"/>
      <c r="D1529" s="146" t="s">
        <v>185</v>
      </c>
      <c r="E1529" s="161" t="s">
        <v>1</v>
      </c>
      <c r="F1529" s="162" t="s">
        <v>1648</v>
      </c>
      <c r="H1529" s="161" t="s">
        <v>1</v>
      </c>
      <c r="I1529" s="163"/>
      <c r="L1529" s="160"/>
      <c r="M1529" s="164"/>
      <c r="T1529" s="165"/>
      <c r="AT1529" s="161" t="s">
        <v>185</v>
      </c>
      <c r="AU1529" s="161" t="s">
        <v>88</v>
      </c>
      <c r="AV1529" s="14" t="s">
        <v>86</v>
      </c>
      <c r="AW1529" s="14" t="s">
        <v>33</v>
      </c>
      <c r="AX1529" s="14" t="s">
        <v>78</v>
      </c>
      <c r="AY1529" s="161" t="s">
        <v>176</v>
      </c>
    </row>
    <row r="1530" spans="2:51" s="12" customFormat="1" ht="22.5">
      <c r="B1530" s="145"/>
      <c r="D1530" s="146" t="s">
        <v>185</v>
      </c>
      <c r="E1530" s="147" t="s">
        <v>1</v>
      </c>
      <c r="F1530" s="148" t="s">
        <v>1649</v>
      </c>
      <c r="H1530" s="149">
        <v>471.02</v>
      </c>
      <c r="I1530" s="150"/>
      <c r="L1530" s="145"/>
      <c r="M1530" s="151"/>
      <c r="T1530" s="152"/>
      <c r="AT1530" s="147" t="s">
        <v>185</v>
      </c>
      <c r="AU1530" s="147" t="s">
        <v>88</v>
      </c>
      <c r="AV1530" s="12" t="s">
        <v>88</v>
      </c>
      <c r="AW1530" s="12" t="s">
        <v>33</v>
      </c>
      <c r="AX1530" s="12" t="s">
        <v>78</v>
      </c>
      <c r="AY1530" s="147" t="s">
        <v>176</v>
      </c>
    </row>
    <row r="1531" spans="2:51" s="14" customFormat="1" ht="11.25">
      <c r="B1531" s="160"/>
      <c r="D1531" s="146" t="s">
        <v>185</v>
      </c>
      <c r="E1531" s="161" t="s">
        <v>1</v>
      </c>
      <c r="F1531" s="162" t="s">
        <v>1650</v>
      </c>
      <c r="H1531" s="161" t="s">
        <v>1</v>
      </c>
      <c r="I1531" s="163"/>
      <c r="L1531" s="160"/>
      <c r="M1531" s="164"/>
      <c r="T1531" s="165"/>
      <c r="AT1531" s="161" t="s">
        <v>185</v>
      </c>
      <c r="AU1531" s="161" t="s">
        <v>88</v>
      </c>
      <c r="AV1531" s="14" t="s">
        <v>86</v>
      </c>
      <c r="AW1531" s="14" t="s">
        <v>33</v>
      </c>
      <c r="AX1531" s="14" t="s">
        <v>78</v>
      </c>
      <c r="AY1531" s="161" t="s">
        <v>176</v>
      </c>
    </row>
    <row r="1532" spans="2:51" s="12" customFormat="1" ht="11.25">
      <c r="B1532" s="145"/>
      <c r="D1532" s="146" t="s">
        <v>185</v>
      </c>
      <c r="E1532" s="147" t="s">
        <v>1</v>
      </c>
      <c r="F1532" s="148" t="s">
        <v>1651</v>
      </c>
      <c r="H1532" s="149">
        <v>38.71</v>
      </c>
      <c r="I1532" s="150"/>
      <c r="L1532" s="145"/>
      <c r="M1532" s="151"/>
      <c r="T1532" s="152"/>
      <c r="AT1532" s="147" t="s">
        <v>185</v>
      </c>
      <c r="AU1532" s="147" t="s">
        <v>88</v>
      </c>
      <c r="AV1532" s="12" t="s">
        <v>88</v>
      </c>
      <c r="AW1532" s="12" t="s">
        <v>33</v>
      </c>
      <c r="AX1532" s="12" t="s">
        <v>78</v>
      </c>
      <c r="AY1532" s="147" t="s">
        <v>176</v>
      </c>
    </row>
    <row r="1533" spans="2:51" s="14" customFormat="1" ht="11.25">
      <c r="B1533" s="160"/>
      <c r="D1533" s="146" t="s">
        <v>185</v>
      </c>
      <c r="E1533" s="161" t="s">
        <v>1</v>
      </c>
      <c r="F1533" s="162" t="s">
        <v>1652</v>
      </c>
      <c r="H1533" s="161" t="s">
        <v>1</v>
      </c>
      <c r="I1533" s="163"/>
      <c r="L1533" s="160"/>
      <c r="M1533" s="164"/>
      <c r="T1533" s="165"/>
      <c r="AT1533" s="161" t="s">
        <v>185</v>
      </c>
      <c r="AU1533" s="161" t="s">
        <v>88</v>
      </c>
      <c r="AV1533" s="14" t="s">
        <v>86</v>
      </c>
      <c r="AW1533" s="14" t="s">
        <v>33</v>
      </c>
      <c r="AX1533" s="14" t="s">
        <v>78</v>
      </c>
      <c r="AY1533" s="161" t="s">
        <v>176</v>
      </c>
    </row>
    <row r="1534" spans="2:51" s="12" customFormat="1" ht="11.25">
      <c r="B1534" s="145"/>
      <c r="D1534" s="146" t="s">
        <v>185</v>
      </c>
      <c r="E1534" s="147" t="s">
        <v>1</v>
      </c>
      <c r="F1534" s="148" t="s">
        <v>1653</v>
      </c>
      <c r="H1534" s="149">
        <v>22.95</v>
      </c>
      <c r="I1534" s="150"/>
      <c r="L1534" s="145"/>
      <c r="M1534" s="151"/>
      <c r="T1534" s="152"/>
      <c r="AT1534" s="147" t="s">
        <v>185</v>
      </c>
      <c r="AU1534" s="147" t="s">
        <v>88</v>
      </c>
      <c r="AV1534" s="12" t="s">
        <v>88</v>
      </c>
      <c r="AW1534" s="12" t="s">
        <v>33</v>
      </c>
      <c r="AX1534" s="12" t="s">
        <v>78</v>
      </c>
      <c r="AY1534" s="147" t="s">
        <v>176</v>
      </c>
    </row>
    <row r="1535" spans="2:51" s="14" customFormat="1" ht="11.25">
      <c r="B1535" s="160"/>
      <c r="D1535" s="146" t="s">
        <v>185</v>
      </c>
      <c r="E1535" s="161" t="s">
        <v>1</v>
      </c>
      <c r="F1535" s="162" t="s">
        <v>1654</v>
      </c>
      <c r="H1535" s="161" t="s">
        <v>1</v>
      </c>
      <c r="I1535" s="163"/>
      <c r="L1535" s="160"/>
      <c r="M1535" s="164"/>
      <c r="T1535" s="165"/>
      <c r="AT1535" s="161" t="s">
        <v>185</v>
      </c>
      <c r="AU1535" s="161" t="s">
        <v>88</v>
      </c>
      <c r="AV1535" s="14" t="s">
        <v>86</v>
      </c>
      <c r="AW1535" s="14" t="s">
        <v>33</v>
      </c>
      <c r="AX1535" s="14" t="s">
        <v>78</v>
      </c>
      <c r="AY1535" s="161" t="s">
        <v>176</v>
      </c>
    </row>
    <row r="1536" spans="2:51" s="12" customFormat="1" ht="22.5">
      <c r="B1536" s="145"/>
      <c r="D1536" s="146" t="s">
        <v>185</v>
      </c>
      <c r="E1536" s="147" t="s">
        <v>1</v>
      </c>
      <c r="F1536" s="148" t="s">
        <v>1655</v>
      </c>
      <c r="H1536" s="149">
        <v>381.22</v>
      </c>
      <c r="I1536" s="150"/>
      <c r="L1536" s="145"/>
      <c r="M1536" s="151"/>
      <c r="T1536" s="152"/>
      <c r="AT1536" s="147" t="s">
        <v>185</v>
      </c>
      <c r="AU1536" s="147" t="s">
        <v>88</v>
      </c>
      <c r="AV1536" s="12" t="s">
        <v>88</v>
      </c>
      <c r="AW1536" s="12" t="s">
        <v>33</v>
      </c>
      <c r="AX1536" s="12" t="s">
        <v>78</v>
      </c>
      <c r="AY1536" s="147" t="s">
        <v>176</v>
      </c>
    </row>
    <row r="1537" spans="2:51" s="14" customFormat="1" ht="11.25">
      <c r="B1537" s="160"/>
      <c r="D1537" s="146" t="s">
        <v>185</v>
      </c>
      <c r="E1537" s="161" t="s">
        <v>1</v>
      </c>
      <c r="F1537" s="162" t="s">
        <v>1106</v>
      </c>
      <c r="H1537" s="161" t="s">
        <v>1</v>
      </c>
      <c r="I1537" s="163"/>
      <c r="L1537" s="160"/>
      <c r="M1537" s="164"/>
      <c r="T1537" s="165"/>
      <c r="AT1537" s="161" t="s">
        <v>185</v>
      </c>
      <c r="AU1537" s="161" t="s">
        <v>88</v>
      </c>
      <c r="AV1537" s="14" t="s">
        <v>86</v>
      </c>
      <c r="AW1537" s="14" t="s">
        <v>33</v>
      </c>
      <c r="AX1537" s="14" t="s">
        <v>78</v>
      </c>
      <c r="AY1537" s="161" t="s">
        <v>176</v>
      </c>
    </row>
    <row r="1538" spans="2:51" s="14" customFormat="1" ht="11.25">
      <c r="B1538" s="160"/>
      <c r="D1538" s="146" t="s">
        <v>185</v>
      </c>
      <c r="E1538" s="161" t="s">
        <v>1</v>
      </c>
      <c r="F1538" s="162" t="s">
        <v>1656</v>
      </c>
      <c r="H1538" s="161" t="s">
        <v>1</v>
      </c>
      <c r="I1538" s="163"/>
      <c r="L1538" s="160"/>
      <c r="M1538" s="164"/>
      <c r="T1538" s="165"/>
      <c r="AT1538" s="161" t="s">
        <v>185</v>
      </c>
      <c r="AU1538" s="161" t="s">
        <v>88</v>
      </c>
      <c r="AV1538" s="14" t="s">
        <v>86</v>
      </c>
      <c r="AW1538" s="14" t="s">
        <v>33</v>
      </c>
      <c r="AX1538" s="14" t="s">
        <v>78</v>
      </c>
      <c r="AY1538" s="161" t="s">
        <v>176</v>
      </c>
    </row>
    <row r="1539" spans="2:51" s="12" customFormat="1" ht="22.5">
      <c r="B1539" s="145"/>
      <c r="D1539" s="146" t="s">
        <v>185</v>
      </c>
      <c r="E1539" s="147" t="s">
        <v>1</v>
      </c>
      <c r="F1539" s="148" t="s">
        <v>1657</v>
      </c>
      <c r="H1539" s="149">
        <v>938.16</v>
      </c>
      <c r="I1539" s="150"/>
      <c r="L1539" s="145"/>
      <c r="M1539" s="151"/>
      <c r="T1539" s="152"/>
      <c r="AT1539" s="147" t="s">
        <v>185</v>
      </c>
      <c r="AU1539" s="147" t="s">
        <v>88</v>
      </c>
      <c r="AV1539" s="12" t="s">
        <v>88</v>
      </c>
      <c r="AW1539" s="12" t="s">
        <v>33</v>
      </c>
      <c r="AX1539" s="12" t="s">
        <v>78</v>
      </c>
      <c r="AY1539" s="147" t="s">
        <v>176</v>
      </c>
    </row>
    <row r="1540" spans="2:51" s="14" customFormat="1" ht="11.25">
      <c r="B1540" s="160"/>
      <c r="D1540" s="146" t="s">
        <v>185</v>
      </c>
      <c r="E1540" s="161" t="s">
        <v>1</v>
      </c>
      <c r="F1540" s="162" t="s">
        <v>1658</v>
      </c>
      <c r="H1540" s="161" t="s">
        <v>1</v>
      </c>
      <c r="I1540" s="163"/>
      <c r="L1540" s="160"/>
      <c r="M1540" s="164"/>
      <c r="T1540" s="165"/>
      <c r="AT1540" s="161" t="s">
        <v>185</v>
      </c>
      <c r="AU1540" s="161" t="s">
        <v>88</v>
      </c>
      <c r="AV1540" s="14" t="s">
        <v>86</v>
      </c>
      <c r="AW1540" s="14" t="s">
        <v>33</v>
      </c>
      <c r="AX1540" s="14" t="s">
        <v>78</v>
      </c>
      <c r="AY1540" s="161" t="s">
        <v>176</v>
      </c>
    </row>
    <row r="1541" spans="2:51" s="12" customFormat="1" ht="11.25">
      <c r="B1541" s="145"/>
      <c r="D1541" s="146" t="s">
        <v>185</v>
      </c>
      <c r="E1541" s="147" t="s">
        <v>1</v>
      </c>
      <c r="F1541" s="148" t="s">
        <v>1659</v>
      </c>
      <c r="H1541" s="149">
        <v>19.355</v>
      </c>
      <c r="I1541" s="150"/>
      <c r="L1541" s="145"/>
      <c r="M1541" s="151"/>
      <c r="T1541" s="152"/>
      <c r="AT1541" s="147" t="s">
        <v>185</v>
      </c>
      <c r="AU1541" s="147" t="s">
        <v>88</v>
      </c>
      <c r="AV1541" s="12" t="s">
        <v>88</v>
      </c>
      <c r="AW1541" s="12" t="s">
        <v>33</v>
      </c>
      <c r="AX1541" s="12" t="s">
        <v>78</v>
      </c>
      <c r="AY1541" s="147" t="s">
        <v>176</v>
      </c>
    </row>
    <row r="1542" spans="2:51" s="14" customFormat="1" ht="11.25">
      <c r="B1542" s="160"/>
      <c r="D1542" s="146" t="s">
        <v>185</v>
      </c>
      <c r="E1542" s="161" t="s">
        <v>1</v>
      </c>
      <c r="F1542" s="162" t="s">
        <v>1660</v>
      </c>
      <c r="H1542" s="161" t="s">
        <v>1</v>
      </c>
      <c r="I1542" s="163"/>
      <c r="L1542" s="160"/>
      <c r="M1542" s="164"/>
      <c r="T1542" s="165"/>
      <c r="AT1542" s="161" t="s">
        <v>185</v>
      </c>
      <c r="AU1542" s="161" t="s">
        <v>88</v>
      </c>
      <c r="AV1542" s="14" t="s">
        <v>86</v>
      </c>
      <c r="AW1542" s="14" t="s">
        <v>33</v>
      </c>
      <c r="AX1542" s="14" t="s">
        <v>78</v>
      </c>
      <c r="AY1542" s="161" t="s">
        <v>176</v>
      </c>
    </row>
    <row r="1543" spans="2:51" s="12" customFormat="1" ht="22.5">
      <c r="B1543" s="145"/>
      <c r="D1543" s="146" t="s">
        <v>185</v>
      </c>
      <c r="E1543" s="147" t="s">
        <v>1</v>
      </c>
      <c r="F1543" s="148" t="s">
        <v>1661</v>
      </c>
      <c r="H1543" s="149">
        <v>389.28</v>
      </c>
      <c r="I1543" s="150"/>
      <c r="L1543" s="145"/>
      <c r="M1543" s="151"/>
      <c r="T1543" s="152"/>
      <c r="AT1543" s="147" t="s">
        <v>185</v>
      </c>
      <c r="AU1543" s="147" t="s">
        <v>88</v>
      </c>
      <c r="AV1543" s="12" t="s">
        <v>88</v>
      </c>
      <c r="AW1543" s="12" t="s">
        <v>33</v>
      </c>
      <c r="AX1543" s="12" t="s">
        <v>78</v>
      </c>
      <c r="AY1543" s="147" t="s">
        <v>176</v>
      </c>
    </row>
    <row r="1544" spans="2:51" s="14" customFormat="1" ht="11.25">
      <c r="B1544" s="160"/>
      <c r="D1544" s="146" t="s">
        <v>185</v>
      </c>
      <c r="E1544" s="161" t="s">
        <v>1</v>
      </c>
      <c r="F1544" s="162" t="s">
        <v>1662</v>
      </c>
      <c r="H1544" s="161" t="s">
        <v>1</v>
      </c>
      <c r="I1544" s="163"/>
      <c r="L1544" s="160"/>
      <c r="M1544" s="164"/>
      <c r="T1544" s="165"/>
      <c r="AT1544" s="161" t="s">
        <v>185</v>
      </c>
      <c r="AU1544" s="161" t="s">
        <v>88</v>
      </c>
      <c r="AV1544" s="14" t="s">
        <v>86</v>
      </c>
      <c r="AW1544" s="14" t="s">
        <v>33</v>
      </c>
      <c r="AX1544" s="14" t="s">
        <v>78</v>
      </c>
      <c r="AY1544" s="161" t="s">
        <v>176</v>
      </c>
    </row>
    <row r="1545" spans="2:51" s="12" customFormat="1" ht="11.25">
      <c r="B1545" s="145"/>
      <c r="D1545" s="146" t="s">
        <v>185</v>
      </c>
      <c r="E1545" s="147" t="s">
        <v>1</v>
      </c>
      <c r="F1545" s="148" t="s">
        <v>1651</v>
      </c>
      <c r="H1545" s="149">
        <v>38.71</v>
      </c>
      <c r="I1545" s="150"/>
      <c r="L1545" s="145"/>
      <c r="M1545" s="151"/>
      <c r="T1545" s="152"/>
      <c r="AT1545" s="147" t="s">
        <v>185</v>
      </c>
      <c r="AU1545" s="147" t="s">
        <v>88</v>
      </c>
      <c r="AV1545" s="12" t="s">
        <v>88</v>
      </c>
      <c r="AW1545" s="12" t="s">
        <v>33</v>
      </c>
      <c r="AX1545" s="12" t="s">
        <v>78</v>
      </c>
      <c r="AY1545" s="147" t="s">
        <v>176</v>
      </c>
    </row>
    <row r="1546" spans="2:51" s="14" customFormat="1" ht="11.25">
      <c r="B1546" s="160"/>
      <c r="D1546" s="146" t="s">
        <v>185</v>
      </c>
      <c r="E1546" s="161" t="s">
        <v>1</v>
      </c>
      <c r="F1546" s="162" t="s">
        <v>1663</v>
      </c>
      <c r="H1546" s="161" t="s">
        <v>1</v>
      </c>
      <c r="I1546" s="163"/>
      <c r="L1546" s="160"/>
      <c r="M1546" s="164"/>
      <c r="T1546" s="165"/>
      <c r="AT1546" s="161" t="s">
        <v>185</v>
      </c>
      <c r="AU1546" s="161" t="s">
        <v>88</v>
      </c>
      <c r="AV1546" s="14" t="s">
        <v>86</v>
      </c>
      <c r="AW1546" s="14" t="s">
        <v>33</v>
      </c>
      <c r="AX1546" s="14" t="s">
        <v>78</v>
      </c>
      <c r="AY1546" s="161" t="s">
        <v>176</v>
      </c>
    </row>
    <row r="1547" spans="2:51" s="12" customFormat="1" ht="22.5">
      <c r="B1547" s="145"/>
      <c r="D1547" s="146" t="s">
        <v>185</v>
      </c>
      <c r="E1547" s="147" t="s">
        <v>1</v>
      </c>
      <c r="F1547" s="148" t="s">
        <v>1664</v>
      </c>
      <c r="H1547" s="149">
        <v>400.64</v>
      </c>
      <c r="I1547" s="150"/>
      <c r="L1547" s="145"/>
      <c r="M1547" s="151"/>
      <c r="T1547" s="152"/>
      <c r="AT1547" s="147" t="s">
        <v>185</v>
      </c>
      <c r="AU1547" s="147" t="s">
        <v>88</v>
      </c>
      <c r="AV1547" s="12" t="s">
        <v>88</v>
      </c>
      <c r="AW1547" s="12" t="s">
        <v>33</v>
      </c>
      <c r="AX1547" s="12" t="s">
        <v>78</v>
      </c>
      <c r="AY1547" s="147" t="s">
        <v>176</v>
      </c>
    </row>
    <row r="1548" spans="2:51" s="14" customFormat="1" ht="11.25">
      <c r="B1548" s="160"/>
      <c r="D1548" s="146" t="s">
        <v>185</v>
      </c>
      <c r="E1548" s="161" t="s">
        <v>1</v>
      </c>
      <c r="F1548" s="162" t="s">
        <v>1108</v>
      </c>
      <c r="H1548" s="161" t="s">
        <v>1</v>
      </c>
      <c r="I1548" s="163"/>
      <c r="L1548" s="160"/>
      <c r="M1548" s="164"/>
      <c r="T1548" s="165"/>
      <c r="AT1548" s="161" t="s">
        <v>185</v>
      </c>
      <c r="AU1548" s="161" t="s">
        <v>88</v>
      </c>
      <c r="AV1548" s="14" t="s">
        <v>86</v>
      </c>
      <c r="AW1548" s="14" t="s">
        <v>33</v>
      </c>
      <c r="AX1548" s="14" t="s">
        <v>78</v>
      </c>
      <c r="AY1548" s="161" t="s">
        <v>176</v>
      </c>
    </row>
    <row r="1549" spans="2:51" s="14" customFormat="1" ht="11.25">
      <c r="B1549" s="160"/>
      <c r="D1549" s="146" t="s">
        <v>185</v>
      </c>
      <c r="E1549" s="161" t="s">
        <v>1</v>
      </c>
      <c r="F1549" s="162" t="s">
        <v>1665</v>
      </c>
      <c r="H1549" s="161" t="s">
        <v>1</v>
      </c>
      <c r="I1549" s="163"/>
      <c r="L1549" s="160"/>
      <c r="M1549" s="164"/>
      <c r="T1549" s="165"/>
      <c r="AT1549" s="161" t="s">
        <v>185</v>
      </c>
      <c r="AU1549" s="161" t="s">
        <v>88</v>
      </c>
      <c r="AV1549" s="14" t="s">
        <v>86</v>
      </c>
      <c r="AW1549" s="14" t="s">
        <v>33</v>
      </c>
      <c r="AX1549" s="14" t="s">
        <v>78</v>
      </c>
      <c r="AY1549" s="161" t="s">
        <v>176</v>
      </c>
    </row>
    <row r="1550" spans="2:51" s="12" customFormat="1" ht="33.75">
      <c r="B1550" s="145"/>
      <c r="D1550" s="146" t="s">
        <v>185</v>
      </c>
      <c r="E1550" s="147" t="s">
        <v>1</v>
      </c>
      <c r="F1550" s="148" t="s">
        <v>1666</v>
      </c>
      <c r="H1550" s="149">
        <v>848.59</v>
      </c>
      <c r="I1550" s="150"/>
      <c r="L1550" s="145"/>
      <c r="M1550" s="151"/>
      <c r="T1550" s="152"/>
      <c r="AT1550" s="147" t="s">
        <v>185</v>
      </c>
      <c r="AU1550" s="147" t="s">
        <v>88</v>
      </c>
      <c r="AV1550" s="12" t="s">
        <v>88</v>
      </c>
      <c r="AW1550" s="12" t="s">
        <v>33</v>
      </c>
      <c r="AX1550" s="12" t="s">
        <v>78</v>
      </c>
      <c r="AY1550" s="147" t="s">
        <v>176</v>
      </c>
    </row>
    <row r="1551" spans="2:51" s="14" customFormat="1" ht="11.25">
      <c r="B1551" s="160"/>
      <c r="D1551" s="146" t="s">
        <v>185</v>
      </c>
      <c r="E1551" s="161" t="s">
        <v>1</v>
      </c>
      <c r="F1551" s="162" t="s">
        <v>1667</v>
      </c>
      <c r="H1551" s="161" t="s">
        <v>1</v>
      </c>
      <c r="I1551" s="163"/>
      <c r="L1551" s="160"/>
      <c r="M1551" s="164"/>
      <c r="T1551" s="165"/>
      <c r="AT1551" s="161" t="s">
        <v>185</v>
      </c>
      <c r="AU1551" s="161" t="s">
        <v>88</v>
      </c>
      <c r="AV1551" s="14" t="s">
        <v>86</v>
      </c>
      <c r="AW1551" s="14" t="s">
        <v>33</v>
      </c>
      <c r="AX1551" s="14" t="s">
        <v>78</v>
      </c>
      <c r="AY1551" s="161" t="s">
        <v>176</v>
      </c>
    </row>
    <row r="1552" spans="2:51" s="12" customFormat="1" ht="11.25">
      <c r="B1552" s="145"/>
      <c r="D1552" s="146" t="s">
        <v>185</v>
      </c>
      <c r="E1552" s="147" t="s">
        <v>1</v>
      </c>
      <c r="F1552" s="148" t="s">
        <v>1668</v>
      </c>
      <c r="H1552" s="149">
        <v>38.700000000000003</v>
      </c>
      <c r="I1552" s="150"/>
      <c r="L1552" s="145"/>
      <c r="M1552" s="151"/>
      <c r="T1552" s="152"/>
      <c r="AT1552" s="147" t="s">
        <v>185</v>
      </c>
      <c r="AU1552" s="147" t="s">
        <v>88</v>
      </c>
      <c r="AV1552" s="12" t="s">
        <v>88</v>
      </c>
      <c r="AW1552" s="12" t="s">
        <v>33</v>
      </c>
      <c r="AX1552" s="12" t="s">
        <v>78</v>
      </c>
      <c r="AY1552" s="147" t="s">
        <v>176</v>
      </c>
    </row>
    <row r="1553" spans="2:51" s="14" customFormat="1" ht="11.25">
      <c r="B1553" s="160"/>
      <c r="D1553" s="146" t="s">
        <v>185</v>
      </c>
      <c r="E1553" s="161" t="s">
        <v>1</v>
      </c>
      <c r="F1553" s="162" t="s">
        <v>1669</v>
      </c>
      <c r="H1553" s="161" t="s">
        <v>1</v>
      </c>
      <c r="I1553" s="163"/>
      <c r="L1553" s="160"/>
      <c r="M1553" s="164"/>
      <c r="T1553" s="165"/>
      <c r="AT1553" s="161" t="s">
        <v>185</v>
      </c>
      <c r="AU1553" s="161" t="s">
        <v>88</v>
      </c>
      <c r="AV1553" s="14" t="s">
        <v>86</v>
      </c>
      <c r="AW1553" s="14" t="s">
        <v>33</v>
      </c>
      <c r="AX1553" s="14" t="s">
        <v>78</v>
      </c>
      <c r="AY1553" s="161" t="s">
        <v>176</v>
      </c>
    </row>
    <row r="1554" spans="2:51" s="12" customFormat="1" ht="22.5">
      <c r="B1554" s="145"/>
      <c r="D1554" s="146" t="s">
        <v>185</v>
      </c>
      <c r="E1554" s="147" t="s">
        <v>1</v>
      </c>
      <c r="F1554" s="148" t="s">
        <v>1670</v>
      </c>
      <c r="H1554" s="149">
        <v>479.65</v>
      </c>
      <c r="I1554" s="150"/>
      <c r="L1554" s="145"/>
      <c r="M1554" s="151"/>
      <c r="T1554" s="152"/>
      <c r="AT1554" s="147" t="s">
        <v>185</v>
      </c>
      <c r="AU1554" s="147" t="s">
        <v>88</v>
      </c>
      <c r="AV1554" s="12" t="s">
        <v>88</v>
      </c>
      <c r="AW1554" s="12" t="s">
        <v>33</v>
      </c>
      <c r="AX1554" s="12" t="s">
        <v>78</v>
      </c>
      <c r="AY1554" s="147" t="s">
        <v>176</v>
      </c>
    </row>
    <row r="1555" spans="2:51" s="14" customFormat="1" ht="11.25">
      <c r="B1555" s="160"/>
      <c r="D1555" s="146" t="s">
        <v>185</v>
      </c>
      <c r="E1555" s="161" t="s">
        <v>1</v>
      </c>
      <c r="F1555" s="162" t="s">
        <v>1671</v>
      </c>
      <c r="H1555" s="161" t="s">
        <v>1</v>
      </c>
      <c r="I1555" s="163"/>
      <c r="L1555" s="160"/>
      <c r="M1555" s="164"/>
      <c r="T1555" s="165"/>
      <c r="AT1555" s="161" t="s">
        <v>185</v>
      </c>
      <c r="AU1555" s="161" t="s">
        <v>88</v>
      </c>
      <c r="AV1555" s="14" t="s">
        <v>86</v>
      </c>
      <c r="AW1555" s="14" t="s">
        <v>33</v>
      </c>
      <c r="AX1555" s="14" t="s">
        <v>78</v>
      </c>
      <c r="AY1555" s="161" t="s">
        <v>176</v>
      </c>
    </row>
    <row r="1556" spans="2:51" s="12" customFormat="1" ht="11.25">
      <c r="B1556" s="145"/>
      <c r="D1556" s="146" t="s">
        <v>185</v>
      </c>
      <c r="E1556" s="147" t="s">
        <v>1</v>
      </c>
      <c r="F1556" s="148" t="s">
        <v>1672</v>
      </c>
      <c r="H1556" s="149">
        <v>37.47</v>
      </c>
      <c r="I1556" s="150"/>
      <c r="L1556" s="145"/>
      <c r="M1556" s="151"/>
      <c r="T1556" s="152"/>
      <c r="AT1556" s="147" t="s">
        <v>185</v>
      </c>
      <c r="AU1556" s="147" t="s">
        <v>88</v>
      </c>
      <c r="AV1556" s="12" t="s">
        <v>88</v>
      </c>
      <c r="AW1556" s="12" t="s">
        <v>33</v>
      </c>
      <c r="AX1556" s="12" t="s">
        <v>78</v>
      </c>
      <c r="AY1556" s="147" t="s">
        <v>176</v>
      </c>
    </row>
    <row r="1557" spans="2:51" s="14" customFormat="1" ht="11.25">
      <c r="B1557" s="160"/>
      <c r="D1557" s="146" t="s">
        <v>185</v>
      </c>
      <c r="E1557" s="161" t="s">
        <v>1</v>
      </c>
      <c r="F1557" s="162" t="s">
        <v>1673</v>
      </c>
      <c r="H1557" s="161" t="s">
        <v>1</v>
      </c>
      <c r="I1557" s="163"/>
      <c r="L1557" s="160"/>
      <c r="M1557" s="164"/>
      <c r="T1557" s="165"/>
      <c r="AT1557" s="161" t="s">
        <v>185</v>
      </c>
      <c r="AU1557" s="161" t="s">
        <v>88</v>
      </c>
      <c r="AV1557" s="14" t="s">
        <v>86</v>
      </c>
      <c r="AW1557" s="14" t="s">
        <v>33</v>
      </c>
      <c r="AX1557" s="14" t="s">
        <v>78</v>
      </c>
      <c r="AY1557" s="161" t="s">
        <v>176</v>
      </c>
    </row>
    <row r="1558" spans="2:51" s="12" customFormat="1" ht="11.25">
      <c r="B1558" s="145"/>
      <c r="D1558" s="146" t="s">
        <v>185</v>
      </c>
      <c r="E1558" s="147" t="s">
        <v>1</v>
      </c>
      <c r="F1558" s="148" t="s">
        <v>1653</v>
      </c>
      <c r="H1558" s="149">
        <v>22.95</v>
      </c>
      <c r="I1558" s="150"/>
      <c r="L1558" s="145"/>
      <c r="M1558" s="151"/>
      <c r="T1558" s="152"/>
      <c r="AT1558" s="147" t="s">
        <v>185</v>
      </c>
      <c r="AU1558" s="147" t="s">
        <v>88</v>
      </c>
      <c r="AV1558" s="12" t="s">
        <v>88</v>
      </c>
      <c r="AW1558" s="12" t="s">
        <v>33</v>
      </c>
      <c r="AX1558" s="12" t="s">
        <v>78</v>
      </c>
      <c r="AY1558" s="147" t="s">
        <v>176</v>
      </c>
    </row>
    <row r="1559" spans="2:51" s="14" customFormat="1" ht="11.25">
      <c r="B1559" s="160"/>
      <c r="D1559" s="146" t="s">
        <v>185</v>
      </c>
      <c r="E1559" s="161" t="s">
        <v>1</v>
      </c>
      <c r="F1559" s="162" t="s">
        <v>1674</v>
      </c>
      <c r="H1559" s="161" t="s">
        <v>1</v>
      </c>
      <c r="I1559" s="163"/>
      <c r="L1559" s="160"/>
      <c r="M1559" s="164"/>
      <c r="T1559" s="165"/>
      <c r="AT1559" s="161" t="s">
        <v>185</v>
      </c>
      <c r="AU1559" s="161" t="s">
        <v>88</v>
      </c>
      <c r="AV1559" s="14" t="s">
        <v>86</v>
      </c>
      <c r="AW1559" s="14" t="s">
        <v>33</v>
      </c>
      <c r="AX1559" s="14" t="s">
        <v>78</v>
      </c>
      <c r="AY1559" s="161" t="s">
        <v>176</v>
      </c>
    </row>
    <row r="1560" spans="2:51" s="12" customFormat="1" ht="22.5">
      <c r="B1560" s="145"/>
      <c r="D1560" s="146" t="s">
        <v>185</v>
      </c>
      <c r="E1560" s="147" t="s">
        <v>1</v>
      </c>
      <c r="F1560" s="148" t="s">
        <v>1675</v>
      </c>
      <c r="H1560" s="149">
        <v>377.72</v>
      </c>
      <c r="I1560" s="150"/>
      <c r="L1560" s="145"/>
      <c r="M1560" s="151"/>
      <c r="T1560" s="152"/>
      <c r="AT1560" s="147" t="s">
        <v>185</v>
      </c>
      <c r="AU1560" s="147" t="s">
        <v>88</v>
      </c>
      <c r="AV1560" s="12" t="s">
        <v>88</v>
      </c>
      <c r="AW1560" s="12" t="s">
        <v>33</v>
      </c>
      <c r="AX1560" s="12" t="s">
        <v>78</v>
      </c>
      <c r="AY1560" s="147" t="s">
        <v>176</v>
      </c>
    </row>
    <row r="1561" spans="2:51" s="14" customFormat="1" ht="11.25">
      <c r="B1561" s="160"/>
      <c r="D1561" s="146" t="s">
        <v>185</v>
      </c>
      <c r="E1561" s="161" t="s">
        <v>1</v>
      </c>
      <c r="F1561" s="162" t="s">
        <v>1110</v>
      </c>
      <c r="H1561" s="161" t="s">
        <v>1</v>
      </c>
      <c r="I1561" s="163"/>
      <c r="L1561" s="160"/>
      <c r="M1561" s="164"/>
      <c r="T1561" s="165"/>
      <c r="AT1561" s="161" t="s">
        <v>185</v>
      </c>
      <c r="AU1561" s="161" t="s">
        <v>88</v>
      </c>
      <c r="AV1561" s="14" t="s">
        <v>86</v>
      </c>
      <c r="AW1561" s="14" t="s">
        <v>33</v>
      </c>
      <c r="AX1561" s="14" t="s">
        <v>78</v>
      </c>
      <c r="AY1561" s="161" t="s">
        <v>176</v>
      </c>
    </row>
    <row r="1562" spans="2:51" s="14" customFormat="1" ht="11.25">
      <c r="B1562" s="160"/>
      <c r="D1562" s="146" t="s">
        <v>185</v>
      </c>
      <c r="E1562" s="161" t="s">
        <v>1</v>
      </c>
      <c r="F1562" s="162" t="s">
        <v>1676</v>
      </c>
      <c r="H1562" s="161" t="s">
        <v>1</v>
      </c>
      <c r="I1562" s="163"/>
      <c r="L1562" s="160"/>
      <c r="M1562" s="164"/>
      <c r="T1562" s="165"/>
      <c r="AT1562" s="161" t="s">
        <v>185</v>
      </c>
      <c r="AU1562" s="161" t="s">
        <v>88</v>
      </c>
      <c r="AV1562" s="14" t="s">
        <v>86</v>
      </c>
      <c r="AW1562" s="14" t="s">
        <v>33</v>
      </c>
      <c r="AX1562" s="14" t="s">
        <v>78</v>
      </c>
      <c r="AY1562" s="161" t="s">
        <v>176</v>
      </c>
    </row>
    <row r="1563" spans="2:51" s="12" customFormat="1" ht="11.25">
      <c r="B1563" s="145"/>
      <c r="D1563" s="146" t="s">
        <v>185</v>
      </c>
      <c r="E1563" s="147" t="s">
        <v>1</v>
      </c>
      <c r="F1563" s="148" t="s">
        <v>1677</v>
      </c>
      <c r="H1563" s="149">
        <v>38.81</v>
      </c>
      <c r="I1563" s="150"/>
      <c r="L1563" s="145"/>
      <c r="M1563" s="151"/>
      <c r="T1563" s="152"/>
      <c r="AT1563" s="147" t="s">
        <v>185</v>
      </c>
      <c r="AU1563" s="147" t="s">
        <v>88</v>
      </c>
      <c r="AV1563" s="12" t="s">
        <v>88</v>
      </c>
      <c r="AW1563" s="12" t="s">
        <v>33</v>
      </c>
      <c r="AX1563" s="12" t="s">
        <v>78</v>
      </c>
      <c r="AY1563" s="147" t="s">
        <v>176</v>
      </c>
    </row>
    <row r="1564" spans="2:51" s="14" customFormat="1" ht="11.25">
      <c r="B1564" s="160"/>
      <c r="D1564" s="146" t="s">
        <v>185</v>
      </c>
      <c r="E1564" s="161" t="s">
        <v>1</v>
      </c>
      <c r="F1564" s="162" t="s">
        <v>1678</v>
      </c>
      <c r="H1564" s="161" t="s">
        <v>1</v>
      </c>
      <c r="I1564" s="163"/>
      <c r="L1564" s="160"/>
      <c r="M1564" s="164"/>
      <c r="T1564" s="165"/>
      <c r="AT1564" s="161" t="s">
        <v>185</v>
      </c>
      <c r="AU1564" s="161" t="s">
        <v>88</v>
      </c>
      <c r="AV1564" s="14" t="s">
        <v>86</v>
      </c>
      <c r="AW1564" s="14" t="s">
        <v>33</v>
      </c>
      <c r="AX1564" s="14" t="s">
        <v>78</v>
      </c>
      <c r="AY1564" s="161" t="s">
        <v>176</v>
      </c>
    </row>
    <row r="1565" spans="2:51" s="12" customFormat="1" ht="22.5">
      <c r="B1565" s="145"/>
      <c r="D1565" s="146" t="s">
        <v>185</v>
      </c>
      <c r="E1565" s="147" t="s">
        <v>1</v>
      </c>
      <c r="F1565" s="148" t="s">
        <v>1679</v>
      </c>
      <c r="H1565" s="149">
        <v>434.21</v>
      </c>
      <c r="I1565" s="150"/>
      <c r="L1565" s="145"/>
      <c r="M1565" s="151"/>
      <c r="T1565" s="152"/>
      <c r="AT1565" s="147" t="s">
        <v>185</v>
      </c>
      <c r="AU1565" s="147" t="s">
        <v>88</v>
      </c>
      <c r="AV1565" s="12" t="s">
        <v>88</v>
      </c>
      <c r="AW1565" s="12" t="s">
        <v>33</v>
      </c>
      <c r="AX1565" s="12" t="s">
        <v>78</v>
      </c>
      <c r="AY1565" s="147" t="s">
        <v>176</v>
      </c>
    </row>
    <row r="1566" spans="2:51" s="14" customFormat="1" ht="11.25">
      <c r="B1566" s="160"/>
      <c r="D1566" s="146" t="s">
        <v>185</v>
      </c>
      <c r="E1566" s="161" t="s">
        <v>1</v>
      </c>
      <c r="F1566" s="162" t="s">
        <v>1680</v>
      </c>
      <c r="H1566" s="161" t="s">
        <v>1</v>
      </c>
      <c r="I1566" s="163"/>
      <c r="L1566" s="160"/>
      <c r="M1566" s="164"/>
      <c r="T1566" s="165"/>
      <c r="AT1566" s="161" t="s">
        <v>185</v>
      </c>
      <c r="AU1566" s="161" t="s">
        <v>88</v>
      </c>
      <c r="AV1566" s="14" t="s">
        <v>86</v>
      </c>
      <c r="AW1566" s="14" t="s">
        <v>33</v>
      </c>
      <c r="AX1566" s="14" t="s">
        <v>78</v>
      </c>
      <c r="AY1566" s="161" t="s">
        <v>176</v>
      </c>
    </row>
    <row r="1567" spans="2:51" s="12" customFormat="1" ht="22.5">
      <c r="B1567" s="145"/>
      <c r="D1567" s="146" t="s">
        <v>185</v>
      </c>
      <c r="E1567" s="147" t="s">
        <v>1</v>
      </c>
      <c r="F1567" s="148" t="s">
        <v>1681</v>
      </c>
      <c r="H1567" s="149">
        <v>539.66999999999996</v>
      </c>
      <c r="I1567" s="150"/>
      <c r="L1567" s="145"/>
      <c r="M1567" s="151"/>
      <c r="T1567" s="152"/>
      <c r="AT1567" s="147" t="s">
        <v>185</v>
      </c>
      <c r="AU1567" s="147" t="s">
        <v>88</v>
      </c>
      <c r="AV1567" s="12" t="s">
        <v>88</v>
      </c>
      <c r="AW1567" s="12" t="s">
        <v>33</v>
      </c>
      <c r="AX1567" s="12" t="s">
        <v>78</v>
      </c>
      <c r="AY1567" s="147" t="s">
        <v>176</v>
      </c>
    </row>
    <row r="1568" spans="2:51" s="14" customFormat="1" ht="11.25">
      <c r="B1568" s="160"/>
      <c r="D1568" s="146" t="s">
        <v>185</v>
      </c>
      <c r="E1568" s="161" t="s">
        <v>1</v>
      </c>
      <c r="F1568" s="162" t="s">
        <v>1682</v>
      </c>
      <c r="H1568" s="161" t="s">
        <v>1</v>
      </c>
      <c r="I1568" s="163"/>
      <c r="L1568" s="160"/>
      <c r="M1568" s="164"/>
      <c r="T1568" s="165"/>
      <c r="AT1568" s="161" t="s">
        <v>185</v>
      </c>
      <c r="AU1568" s="161" t="s">
        <v>88</v>
      </c>
      <c r="AV1568" s="14" t="s">
        <v>86</v>
      </c>
      <c r="AW1568" s="14" t="s">
        <v>33</v>
      </c>
      <c r="AX1568" s="14" t="s">
        <v>78</v>
      </c>
      <c r="AY1568" s="161" t="s">
        <v>176</v>
      </c>
    </row>
    <row r="1569" spans="2:51" s="12" customFormat="1" ht="11.25">
      <c r="B1569" s="145"/>
      <c r="D1569" s="146" t="s">
        <v>185</v>
      </c>
      <c r="E1569" s="147" t="s">
        <v>1</v>
      </c>
      <c r="F1569" s="148" t="s">
        <v>1683</v>
      </c>
      <c r="H1569" s="149">
        <v>164.23</v>
      </c>
      <c r="I1569" s="150"/>
      <c r="L1569" s="145"/>
      <c r="M1569" s="151"/>
      <c r="T1569" s="152"/>
      <c r="AT1569" s="147" t="s">
        <v>185</v>
      </c>
      <c r="AU1569" s="147" t="s">
        <v>88</v>
      </c>
      <c r="AV1569" s="12" t="s">
        <v>88</v>
      </c>
      <c r="AW1569" s="12" t="s">
        <v>33</v>
      </c>
      <c r="AX1569" s="12" t="s">
        <v>78</v>
      </c>
      <c r="AY1569" s="147" t="s">
        <v>176</v>
      </c>
    </row>
    <row r="1570" spans="2:51" s="14" customFormat="1" ht="11.25">
      <c r="B1570" s="160"/>
      <c r="D1570" s="146" t="s">
        <v>185</v>
      </c>
      <c r="E1570" s="161" t="s">
        <v>1</v>
      </c>
      <c r="F1570" s="162" t="s">
        <v>1110</v>
      </c>
      <c r="H1570" s="161" t="s">
        <v>1</v>
      </c>
      <c r="I1570" s="163"/>
      <c r="L1570" s="160"/>
      <c r="M1570" s="164"/>
      <c r="T1570" s="165"/>
      <c r="AT1570" s="161" t="s">
        <v>185</v>
      </c>
      <c r="AU1570" s="161" t="s">
        <v>88</v>
      </c>
      <c r="AV1570" s="14" t="s">
        <v>86</v>
      </c>
      <c r="AW1570" s="14" t="s">
        <v>33</v>
      </c>
      <c r="AX1570" s="14" t="s">
        <v>78</v>
      </c>
      <c r="AY1570" s="161" t="s">
        <v>176</v>
      </c>
    </row>
    <row r="1571" spans="2:51" s="14" customFormat="1" ht="11.25">
      <c r="B1571" s="160"/>
      <c r="D1571" s="146" t="s">
        <v>185</v>
      </c>
      <c r="E1571" s="161" t="s">
        <v>1</v>
      </c>
      <c r="F1571" s="162" t="s">
        <v>1684</v>
      </c>
      <c r="H1571" s="161" t="s">
        <v>1</v>
      </c>
      <c r="I1571" s="163"/>
      <c r="L1571" s="160"/>
      <c r="M1571" s="164"/>
      <c r="T1571" s="165"/>
      <c r="AT1571" s="161" t="s">
        <v>185</v>
      </c>
      <c r="AU1571" s="161" t="s">
        <v>88</v>
      </c>
      <c r="AV1571" s="14" t="s">
        <v>86</v>
      </c>
      <c r="AW1571" s="14" t="s">
        <v>33</v>
      </c>
      <c r="AX1571" s="14" t="s">
        <v>78</v>
      </c>
      <c r="AY1571" s="161" t="s">
        <v>176</v>
      </c>
    </row>
    <row r="1572" spans="2:51" s="12" customFormat="1" ht="11.25">
      <c r="B1572" s="145"/>
      <c r="D1572" s="146" t="s">
        <v>185</v>
      </c>
      <c r="E1572" s="147" t="s">
        <v>1</v>
      </c>
      <c r="F1572" s="148" t="s">
        <v>1685</v>
      </c>
      <c r="H1572" s="149">
        <v>33.799999999999997</v>
      </c>
      <c r="I1572" s="150"/>
      <c r="L1572" s="145"/>
      <c r="M1572" s="151"/>
      <c r="T1572" s="152"/>
      <c r="AT1572" s="147" t="s">
        <v>185</v>
      </c>
      <c r="AU1572" s="147" t="s">
        <v>88</v>
      </c>
      <c r="AV1572" s="12" t="s">
        <v>88</v>
      </c>
      <c r="AW1572" s="12" t="s">
        <v>33</v>
      </c>
      <c r="AX1572" s="12" t="s">
        <v>78</v>
      </c>
      <c r="AY1572" s="147" t="s">
        <v>176</v>
      </c>
    </row>
    <row r="1573" spans="2:51" s="15" customFormat="1" ht="11.25">
      <c r="B1573" s="166"/>
      <c r="D1573" s="146" t="s">
        <v>185</v>
      </c>
      <c r="E1573" s="167" t="s">
        <v>1</v>
      </c>
      <c r="F1573" s="168" t="s">
        <v>228</v>
      </c>
      <c r="H1573" s="169">
        <v>6610.8649999999998</v>
      </c>
      <c r="I1573" s="170"/>
      <c r="L1573" s="166"/>
      <c r="M1573" s="171"/>
      <c r="T1573" s="172"/>
      <c r="AT1573" s="167" t="s">
        <v>185</v>
      </c>
      <c r="AU1573" s="167" t="s">
        <v>88</v>
      </c>
      <c r="AV1573" s="15" t="s">
        <v>193</v>
      </c>
      <c r="AW1573" s="15" t="s">
        <v>33</v>
      </c>
      <c r="AX1573" s="15" t="s">
        <v>78</v>
      </c>
      <c r="AY1573" s="167" t="s">
        <v>176</v>
      </c>
    </row>
    <row r="1574" spans="2:51" s="14" customFormat="1" ht="11.25">
      <c r="B1574" s="160"/>
      <c r="D1574" s="146" t="s">
        <v>185</v>
      </c>
      <c r="E1574" s="161" t="s">
        <v>1</v>
      </c>
      <c r="F1574" s="162" t="s">
        <v>1686</v>
      </c>
      <c r="H1574" s="161" t="s">
        <v>1</v>
      </c>
      <c r="I1574" s="163"/>
      <c r="L1574" s="160"/>
      <c r="M1574" s="164"/>
      <c r="T1574" s="165"/>
      <c r="AT1574" s="161" t="s">
        <v>185</v>
      </c>
      <c r="AU1574" s="161" t="s">
        <v>88</v>
      </c>
      <c r="AV1574" s="14" t="s">
        <v>86</v>
      </c>
      <c r="AW1574" s="14" t="s">
        <v>33</v>
      </c>
      <c r="AX1574" s="14" t="s">
        <v>78</v>
      </c>
      <c r="AY1574" s="161" t="s">
        <v>176</v>
      </c>
    </row>
    <row r="1575" spans="2:51" s="14" customFormat="1" ht="11.25">
      <c r="B1575" s="160"/>
      <c r="D1575" s="146" t="s">
        <v>185</v>
      </c>
      <c r="E1575" s="161" t="s">
        <v>1</v>
      </c>
      <c r="F1575" s="162" t="s">
        <v>1687</v>
      </c>
      <c r="H1575" s="161" t="s">
        <v>1</v>
      </c>
      <c r="I1575" s="163"/>
      <c r="L1575" s="160"/>
      <c r="M1575" s="164"/>
      <c r="T1575" s="165"/>
      <c r="AT1575" s="161" t="s">
        <v>185</v>
      </c>
      <c r="AU1575" s="161" t="s">
        <v>88</v>
      </c>
      <c r="AV1575" s="14" t="s">
        <v>86</v>
      </c>
      <c r="AW1575" s="14" t="s">
        <v>33</v>
      </c>
      <c r="AX1575" s="14" t="s">
        <v>78</v>
      </c>
      <c r="AY1575" s="161" t="s">
        <v>176</v>
      </c>
    </row>
    <row r="1576" spans="2:51" s="12" customFormat="1" ht="11.25">
      <c r="B1576" s="145"/>
      <c r="D1576" s="146" t="s">
        <v>185</v>
      </c>
      <c r="E1576" s="147" t="s">
        <v>1</v>
      </c>
      <c r="F1576" s="148" t="s">
        <v>1688</v>
      </c>
      <c r="H1576" s="149">
        <v>462.27</v>
      </c>
      <c r="I1576" s="150"/>
      <c r="L1576" s="145"/>
      <c r="M1576" s="151"/>
      <c r="T1576" s="152"/>
      <c r="AT1576" s="147" t="s">
        <v>185</v>
      </c>
      <c r="AU1576" s="147" t="s">
        <v>88</v>
      </c>
      <c r="AV1576" s="12" t="s">
        <v>88</v>
      </c>
      <c r="AW1576" s="12" t="s">
        <v>33</v>
      </c>
      <c r="AX1576" s="12" t="s">
        <v>78</v>
      </c>
      <c r="AY1576" s="147" t="s">
        <v>176</v>
      </c>
    </row>
    <row r="1577" spans="2:51" s="15" customFormat="1" ht="11.25">
      <c r="B1577" s="166"/>
      <c r="D1577" s="146" t="s">
        <v>185</v>
      </c>
      <c r="E1577" s="167" t="s">
        <v>1</v>
      </c>
      <c r="F1577" s="168" t="s">
        <v>228</v>
      </c>
      <c r="H1577" s="169">
        <v>462.27</v>
      </c>
      <c r="I1577" s="170"/>
      <c r="L1577" s="166"/>
      <c r="M1577" s="171"/>
      <c r="T1577" s="172"/>
      <c r="AT1577" s="167" t="s">
        <v>185</v>
      </c>
      <c r="AU1577" s="167" t="s">
        <v>88</v>
      </c>
      <c r="AV1577" s="15" t="s">
        <v>193</v>
      </c>
      <c r="AW1577" s="15" t="s">
        <v>33</v>
      </c>
      <c r="AX1577" s="15" t="s">
        <v>78</v>
      </c>
      <c r="AY1577" s="167" t="s">
        <v>176</v>
      </c>
    </row>
    <row r="1578" spans="2:51" s="14" customFormat="1" ht="11.25">
      <c r="B1578" s="160"/>
      <c r="D1578" s="146" t="s">
        <v>185</v>
      </c>
      <c r="E1578" s="161" t="s">
        <v>1</v>
      </c>
      <c r="F1578" s="162" t="s">
        <v>1532</v>
      </c>
      <c r="H1578" s="161" t="s">
        <v>1</v>
      </c>
      <c r="I1578" s="163"/>
      <c r="L1578" s="160"/>
      <c r="M1578" s="164"/>
      <c r="T1578" s="165"/>
      <c r="AT1578" s="161" t="s">
        <v>185</v>
      </c>
      <c r="AU1578" s="161" t="s">
        <v>88</v>
      </c>
      <c r="AV1578" s="14" t="s">
        <v>86</v>
      </c>
      <c r="AW1578" s="14" t="s">
        <v>33</v>
      </c>
      <c r="AX1578" s="14" t="s">
        <v>78</v>
      </c>
      <c r="AY1578" s="161" t="s">
        <v>176</v>
      </c>
    </row>
    <row r="1579" spans="2:51" s="14" customFormat="1" ht="11.25">
      <c r="B1579" s="160"/>
      <c r="D1579" s="146" t="s">
        <v>185</v>
      </c>
      <c r="E1579" s="161" t="s">
        <v>1</v>
      </c>
      <c r="F1579" s="162" t="s">
        <v>1533</v>
      </c>
      <c r="H1579" s="161" t="s">
        <v>1</v>
      </c>
      <c r="I1579" s="163"/>
      <c r="L1579" s="160"/>
      <c r="M1579" s="164"/>
      <c r="T1579" s="165"/>
      <c r="AT1579" s="161" t="s">
        <v>185</v>
      </c>
      <c r="AU1579" s="161" t="s">
        <v>88</v>
      </c>
      <c r="AV1579" s="14" t="s">
        <v>86</v>
      </c>
      <c r="AW1579" s="14" t="s">
        <v>33</v>
      </c>
      <c r="AX1579" s="14" t="s">
        <v>78</v>
      </c>
      <c r="AY1579" s="161" t="s">
        <v>176</v>
      </c>
    </row>
    <row r="1580" spans="2:51" s="12" customFormat="1" ht="11.25">
      <c r="B1580" s="145"/>
      <c r="D1580" s="146" t="s">
        <v>185</v>
      </c>
      <c r="E1580" s="147" t="s">
        <v>1</v>
      </c>
      <c r="F1580" s="148" t="s">
        <v>1689</v>
      </c>
      <c r="H1580" s="149">
        <v>122.09</v>
      </c>
      <c r="I1580" s="150"/>
      <c r="L1580" s="145"/>
      <c r="M1580" s="151"/>
      <c r="T1580" s="152"/>
      <c r="AT1580" s="147" t="s">
        <v>185</v>
      </c>
      <c r="AU1580" s="147" t="s">
        <v>88</v>
      </c>
      <c r="AV1580" s="12" t="s">
        <v>88</v>
      </c>
      <c r="AW1580" s="12" t="s">
        <v>33</v>
      </c>
      <c r="AX1580" s="12" t="s">
        <v>78</v>
      </c>
      <c r="AY1580" s="147" t="s">
        <v>176</v>
      </c>
    </row>
    <row r="1581" spans="2:51" s="15" customFormat="1" ht="11.25">
      <c r="B1581" s="166"/>
      <c r="D1581" s="146" t="s">
        <v>185</v>
      </c>
      <c r="E1581" s="167" t="s">
        <v>1</v>
      </c>
      <c r="F1581" s="168" t="s">
        <v>228</v>
      </c>
      <c r="H1581" s="169">
        <v>122.09</v>
      </c>
      <c r="I1581" s="170"/>
      <c r="L1581" s="166"/>
      <c r="M1581" s="171"/>
      <c r="T1581" s="172"/>
      <c r="AT1581" s="167" t="s">
        <v>185</v>
      </c>
      <c r="AU1581" s="167" t="s">
        <v>88</v>
      </c>
      <c r="AV1581" s="15" t="s">
        <v>193</v>
      </c>
      <c r="AW1581" s="15" t="s">
        <v>33</v>
      </c>
      <c r="AX1581" s="15" t="s">
        <v>78</v>
      </c>
      <c r="AY1581" s="167" t="s">
        <v>176</v>
      </c>
    </row>
    <row r="1582" spans="2:51" s="14" customFormat="1" ht="11.25">
      <c r="B1582" s="160"/>
      <c r="D1582" s="146" t="s">
        <v>185</v>
      </c>
      <c r="E1582" s="161" t="s">
        <v>1</v>
      </c>
      <c r="F1582" s="162" t="s">
        <v>981</v>
      </c>
      <c r="H1582" s="161" t="s">
        <v>1</v>
      </c>
      <c r="I1582" s="163"/>
      <c r="L1582" s="160"/>
      <c r="M1582" s="164"/>
      <c r="T1582" s="165"/>
      <c r="AT1582" s="161" t="s">
        <v>185</v>
      </c>
      <c r="AU1582" s="161" t="s">
        <v>88</v>
      </c>
      <c r="AV1582" s="14" t="s">
        <v>86</v>
      </c>
      <c r="AW1582" s="14" t="s">
        <v>33</v>
      </c>
      <c r="AX1582" s="14" t="s">
        <v>78</v>
      </c>
      <c r="AY1582" s="161" t="s">
        <v>176</v>
      </c>
    </row>
    <row r="1583" spans="2:51" s="14" customFormat="1" ht="11.25">
      <c r="B1583" s="160"/>
      <c r="D1583" s="146" t="s">
        <v>185</v>
      </c>
      <c r="E1583" s="161" t="s">
        <v>1</v>
      </c>
      <c r="F1583" s="162" t="s">
        <v>1462</v>
      </c>
      <c r="H1583" s="161" t="s">
        <v>1</v>
      </c>
      <c r="I1583" s="163"/>
      <c r="L1583" s="160"/>
      <c r="M1583" s="164"/>
      <c r="T1583" s="165"/>
      <c r="AT1583" s="161" t="s">
        <v>185</v>
      </c>
      <c r="AU1583" s="161" t="s">
        <v>88</v>
      </c>
      <c r="AV1583" s="14" t="s">
        <v>86</v>
      </c>
      <c r="AW1583" s="14" t="s">
        <v>33</v>
      </c>
      <c r="AX1583" s="14" t="s">
        <v>78</v>
      </c>
      <c r="AY1583" s="161" t="s">
        <v>176</v>
      </c>
    </row>
    <row r="1584" spans="2:51" s="14" customFormat="1" ht="11.25">
      <c r="B1584" s="160"/>
      <c r="D1584" s="146" t="s">
        <v>185</v>
      </c>
      <c r="E1584" s="161" t="s">
        <v>1</v>
      </c>
      <c r="F1584" s="162" t="s">
        <v>734</v>
      </c>
      <c r="H1584" s="161" t="s">
        <v>1</v>
      </c>
      <c r="I1584" s="163"/>
      <c r="L1584" s="160"/>
      <c r="M1584" s="164"/>
      <c r="T1584" s="165"/>
      <c r="AT1584" s="161" t="s">
        <v>185</v>
      </c>
      <c r="AU1584" s="161" t="s">
        <v>88</v>
      </c>
      <c r="AV1584" s="14" t="s">
        <v>86</v>
      </c>
      <c r="AW1584" s="14" t="s">
        <v>33</v>
      </c>
      <c r="AX1584" s="14" t="s">
        <v>78</v>
      </c>
      <c r="AY1584" s="161" t="s">
        <v>176</v>
      </c>
    </row>
    <row r="1585" spans="2:51" s="14" customFormat="1" ht="11.25">
      <c r="B1585" s="160"/>
      <c r="D1585" s="146" t="s">
        <v>185</v>
      </c>
      <c r="E1585" s="161" t="s">
        <v>1</v>
      </c>
      <c r="F1585" s="162" t="s">
        <v>1478</v>
      </c>
      <c r="H1585" s="161" t="s">
        <v>1</v>
      </c>
      <c r="I1585" s="163"/>
      <c r="L1585" s="160"/>
      <c r="M1585" s="164"/>
      <c r="T1585" s="165"/>
      <c r="AT1585" s="161" t="s">
        <v>185</v>
      </c>
      <c r="AU1585" s="161" t="s">
        <v>88</v>
      </c>
      <c r="AV1585" s="14" t="s">
        <v>86</v>
      </c>
      <c r="AW1585" s="14" t="s">
        <v>33</v>
      </c>
      <c r="AX1585" s="14" t="s">
        <v>78</v>
      </c>
      <c r="AY1585" s="161" t="s">
        <v>176</v>
      </c>
    </row>
    <row r="1586" spans="2:51" s="12" customFormat="1" ht="11.25">
      <c r="B1586" s="145"/>
      <c r="D1586" s="146" t="s">
        <v>185</v>
      </c>
      <c r="E1586" s="147" t="s">
        <v>1</v>
      </c>
      <c r="F1586" s="148" t="s">
        <v>1479</v>
      </c>
      <c r="H1586" s="149">
        <v>9.8864999999999998</v>
      </c>
      <c r="I1586" s="150"/>
      <c r="L1586" s="145"/>
      <c r="M1586" s="151"/>
      <c r="T1586" s="152"/>
      <c r="AT1586" s="147" t="s">
        <v>185</v>
      </c>
      <c r="AU1586" s="147" t="s">
        <v>88</v>
      </c>
      <c r="AV1586" s="12" t="s">
        <v>88</v>
      </c>
      <c r="AW1586" s="12" t="s">
        <v>33</v>
      </c>
      <c r="AX1586" s="12" t="s">
        <v>78</v>
      </c>
      <c r="AY1586" s="147" t="s">
        <v>176</v>
      </c>
    </row>
    <row r="1587" spans="2:51" s="14" customFormat="1" ht="11.25">
      <c r="B1587" s="160"/>
      <c r="D1587" s="146" t="s">
        <v>185</v>
      </c>
      <c r="E1587" s="161" t="s">
        <v>1</v>
      </c>
      <c r="F1587" s="162" t="s">
        <v>910</v>
      </c>
      <c r="H1587" s="161" t="s">
        <v>1</v>
      </c>
      <c r="I1587" s="163"/>
      <c r="L1587" s="160"/>
      <c r="M1587" s="164"/>
      <c r="T1587" s="165"/>
      <c r="AT1587" s="161" t="s">
        <v>185</v>
      </c>
      <c r="AU1587" s="161" t="s">
        <v>88</v>
      </c>
      <c r="AV1587" s="14" t="s">
        <v>86</v>
      </c>
      <c r="AW1587" s="14" t="s">
        <v>33</v>
      </c>
      <c r="AX1587" s="14" t="s">
        <v>78</v>
      </c>
      <c r="AY1587" s="161" t="s">
        <v>176</v>
      </c>
    </row>
    <row r="1588" spans="2:51" s="12" customFormat="1" ht="11.25">
      <c r="B1588" s="145"/>
      <c r="D1588" s="146" t="s">
        <v>185</v>
      </c>
      <c r="E1588" s="147" t="s">
        <v>1</v>
      </c>
      <c r="F1588" s="148" t="s">
        <v>1480</v>
      </c>
      <c r="H1588" s="149">
        <v>5.1230000000000002</v>
      </c>
      <c r="I1588" s="150"/>
      <c r="L1588" s="145"/>
      <c r="M1588" s="151"/>
      <c r="T1588" s="152"/>
      <c r="AT1588" s="147" t="s">
        <v>185</v>
      </c>
      <c r="AU1588" s="147" t="s">
        <v>88</v>
      </c>
      <c r="AV1588" s="12" t="s">
        <v>88</v>
      </c>
      <c r="AW1588" s="12" t="s">
        <v>33</v>
      </c>
      <c r="AX1588" s="12" t="s">
        <v>78</v>
      </c>
      <c r="AY1588" s="147" t="s">
        <v>176</v>
      </c>
    </row>
    <row r="1589" spans="2:51" s="12" customFormat="1" ht="11.25">
      <c r="B1589" s="145"/>
      <c r="D1589" s="146" t="s">
        <v>185</v>
      </c>
      <c r="E1589" s="147" t="s">
        <v>1</v>
      </c>
      <c r="F1589" s="148" t="s">
        <v>1481</v>
      </c>
      <c r="H1589" s="149">
        <v>3.6659999999999999</v>
      </c>
      <c r="I1589" s="150"/>
      <c r="L1589" s="145"/>
      <c r="M1589" s="151"/>
      <c r="T1589" s="152"/>
      <c r="AT1589" s="147" t="s">
        <v>185</v>
      </c>
      <c r="AU1589" s="147" t="s">
        <v>88</v>
      </c>
      <c r="AV1589" s="12" t="s">
        <v>88</v>
      </c>
      <c r="AW1589" s="12" t="s">
        <v>33</v>
      </c>
      <c r="AX1589" s="12" t="s">
        <v>78</v>
      </c>
      <c r="AY1589" s="147" t="s">
        <v>176</v>
      </c>
    </row>
    <row r="1590" spans="2:51" s="14" customFormat="1" ht="11.25">
      <c r="B1590" s="160"/>
      <c r="D1590" s="146" t="s">
        <v>185</v>
      </c>
      <c r="E1590" s="161" t="s">
        <v>1</v>
      </c>
      <c r="F1590" s="162" t="s">
        <v>1482</v>
      </c>
      <c r="H1590" s="161" t="s">
        <v>1</v>
      </c>
      <c r="I1590" s="163"/>
      <c r="L1590" s="160"/>
      <c r="M1590" s="164"/>
      <c r="T1590" s="165"/>
      <c r="AT1590" s="161" t="s">
        <v>185</v>
      </c>
      <c r="AU1590" s="161" t="s">
        <v>88</v>
      </c>
      <c r="AV1590" s="14" t="s">
        <v>86</v>
      </c>
      <c r="AW1590" s="14" t="s">
        <v>33</v>
      </c>
      <c r="AX1590" s="14" t="s">
        <v>78</v>
      </c>
      <c r="AY1590" s="161" t="s">
        <v>176</v>
      </c>
    </row>
    <row r="1591" spans="2:51" s="12" customFormat="1" ht="11.25">
      <c r="B1591" s="145"/>
      <c r="D1591" s="146" t="s">
        <v>185</v>
      </c>
      <c r="E1591" s="147" t="s">
        <v>1</v>
      </c>
      <c r="F1591" s="148" t="s">
        <v>1483</v>
      </c>
      <c r="H1591" s="149">
        <v>29.659500000000001</v>
      </c>
      <c r="I1591" s="150"/>
      <c r="L1591" s="145"/>
      <c r="M1591" s="151"/>
      <c r="T1591" s="152"/>
      <c r="AT1591" s="147" t="s">
        <v>185</v>
      </c>
      <c r="AU1591" s="147" t="s">
        <v>88</v>
      </c>
      <c r="AV1591" s="12" t="s">
        <v>88</v>
      </c>
      <c r="AW1591" s="12" t="s">
        <v>33</v>
      </c>
      <c r="AX1591" s="12" t="s">
        <v>78</v>
      </c>
      <c r="AY1591" s="147" t="s">
        <v>176</v>
      </c>
    </row>
    <row r="1592" spans="2:51" s="12" customFormat="1" ht="11.25">
      <c r="B1592" s="145"/>
      <c r="D1592" s="146" t="s">
        <v>185</v>
      </c>
      <c r="E1592" s="147" t="s">
        <v>1</v>
      </c>
      <c r="F1592" s="148" t="s">
        <v>1484</v>
      </c>
      <c r="H1592" s="149">
        <v>17.212499999999999</v>
      </c>
      <c r="I1592" s="150"/>
      <c r="L1592" s="145"/>
      <c r="M1592" s="151"/>
      <c r="T1592" s="152"/>
      <c r="AT1592" s="147" t="s">
        <v>185</v>
      </c>
      <c r="AU1592" s="147" t="s">
        <v>88</v>
      </c>
      <c r="AV1592" s="12" t="s">
        <v>88</v>
      </c>
      <c r="AW1592" s="12" t="s">
        <v>33</v>
      </c>
      <c r="AX1592" s="12" t="s">
        <v>78</v>
      </c>
      <c r="AY1592" s="147" t="s">
        <v>176</v>
      </c>
    </row>
    <row r="1593" spans="2:51" s="14" customFormat="1" ht="11.25">
      <c r="B1593" s="160"/>
      <c r="D1593" s="146" t="s">
        <v>185</v>
      </c>
      <c r="E1593" s="161" t="s">
        <v>1</v>
      </c>
      <c r="F1593" s="162" t="s">
        <v>1110</v>
      </c>
      <c r="H1593" s="161" t="s">
        <v>1</v>
      </c>
      <c r="I1593" s="163"/>
      <c r="L1593" s="160"/>
      <c r="M1593" s="164"/>
      <c r="T1593" s="165"/>
      <c r="AT1593" s="161" t="s">
        <v>185</v>
      </c>
      <c r="AU1593" s="161" t="s">
        <v>88</v>
      </c>
      <c r="AV1593" s="14" t="s">
        <v>86</v>
      </c>
      <c r="AW1593" s="14" t="s">
        <v>33</v>
      </c>
      <c r="AX1593" s="14" t="s">
        <v>78</v>
      </c>
      <c r="AY1593" s="161" t="s">
        <v>176</v>
      </c>
    </row>
    <row r="1594" spans="2:51" s="12" customFormat="1" ht="11.25">
      <c r="B1594" s="145"/>
      <c r="D1594" s="146" t="s">
        <v>185</v>
      </c>
      <c r="E1594" s="147" t="s">
        <v>1</v>
      </c>
      <c r="F1594" s="148" t="s">
        <v>1485</v>
      </c>
      <c r="H1594" s="149">
        <v>5.4882799999999996</v>
      </c>
      <c r="I1594" s="150"/>
      <c r="L1594" s="145"/>
      <c r="M1594" s="151"/>
      <c r="T1594" s="152"/>
      <c r="AT1594" s="147" t="s">
        <v>185</v>
      </c>
      <c r="AU1594" s="147" t="s">
        <v>88</v>
      </c>
      <c r="AV1594" s="12" t="s">
        <v>88</v>
      </c>
      <c r="AW1594" s="12" t="s">
        <v>33</v>
      </c>
      <c r="AX1594" s="12" t="s">
        <v>78</v>
      </c>
      <c r="AY1594" s="147" t="s">
        <v>176</v>
      </c>
    </row>
    <row r="1595" spans="2:51" s="15" customFormat="1" ht="11.25">
      <c r="B1595" s="166"/>
      <c r="D1595" s="146" t="s">
        <v>185</v>
      </c>
      <c r="E1595" s="167" t="s">
        <v>1</v>
      </c>
      <c r="F1595" s="168" t="s">
        <v>228</v>
      </c>
      <c r="H1595" s="169">
        <v>71.035780000000003</v>
      </c>
      <c r="I1595" s="170"/>
      <c r="L1595" s="166"/>
      <c r="M1595" s="171"/>
      <c r="T1595" s="172"/>
      <c r="AT1595" s="167" t="s">
        <v>185</v>
      </c>
      <c r="AU1595" s="167" t="s">
        <v>88</v>
      </c>
      <c r="AV1595" s="15" t="s">
        <v>193</v>
      </c>
      <c r="AW1595" s="15" t="s">
        <v>33</v>
      </c>
      <c r="AX1595" s="15" t="s">
        <v>78</v>
      </c>
      <c r="AY1595" s="167" t="s">
        <v>176</v>
      </c>
    </row>
    <row r="1596" spans="2:51" s="14" customFormat="1" ht="11.25">
      <c r="B1596" s="160"/>
      <c r="D1596" s="146" t="s">
        <v>185</v>
      </c>
      <c r="E1596" s="161" t="s">
        <v>1</v>
      </c>
      <c r="F1596" s="162" t="s">
        <v>950</v>
      </c>
      <c r="H1596" s="161" t="s">
        <v>1</v>
      </c>
      <c r="I1596" s="163"/>
      <c r="L1596" s="160"/>
      <c r="M1596" s="164"/>
      <c r="T1596" s="165"/>
      <c r="AT1596" s="161" t="s">
        <v>185</v>
      </c>
      <c r="AU1596" s="161" t="s">
        <v>88</v>
      </c>
      <c r="AV1596" s="14" t="s">
        <v>86</v>
      </c>
      <c r="AW1596" s="14" t="s">
        <v>33</v>
      </c>
      <c r="AX1596" s="14" t="s">
        <v>78</v>
      </c>
      <c r="AY1596" s="161" t="s">
        <v>176</v>
      </c>
    </row>
    <row r="1597" spans="2:51" s="14" customFormat="1" ht="11.25">
      <c r="B1597" s="160"/>
      <c r="D1597" s="146" t="s">
        <v>185</v>
      </c>
      <c r="E1597" s="161" t="s">
        <v>1</v>
      </c>
      <c r="F1597" s="162" t="s">
        <v>1487</v>
      </c>
      <c r="H1597" s="161" t="s">
        <v>1</v>
      </c>
      <c r="I1597" s="163"/>
      <c r="L1597" s="160"/>
      <c r="M1597" s="164"/>
      <c r="T1597" s="165"/>
      <c r="AT1597" s="161" t="s">
        <v>185</v>
      </c>
      <c r="AU1597" s="161" t="s">
        <v>88</v>
      </c>
      <c r="AV1597" s="14" t="s">
        <v>86</v>
      </c>
      <c r="AW1597" s="14" t="s">
        <v>33</v>
      </c>
      <c r="AX1597" s="14" t="s">
        <v>78</v>
      </c>
      <c r="AY1597" s="161" t="s">
        <v>176</v>
      </c>
    </row>
    <row r="1598" spans="2:51" s="14" customFormat="1" ht="11.25">
      <c r="B1598" s="160"/>
      <c r="D1598" s="146" t="s">
        <v>185</v>
      </c>
      <c r="E1598" s="161" t="s">
        <v>1</v>
      </c>
      <c r="F1598" s="162" t="s">
        <v>734</v>
      </c>
      <c r="H1598" s="161" t="s">
        <v>1</v>
      </c>
      <c r="I1598" s="163"/>
      <c r="L1598" s="160"/>
      <c r="M1598" s="164"/>
      <c r="T1598" s="165"/>
      <c r="AT1598" s="161" t="s">
        <v>185</v>
      </c>
      <c r="AU1598" s="161" t="s">
        <v>88</v>
      </c>
      <c r="AV1598" s="14" t="s">
        <v>86</v>
      </c>
      <c r="AW1598" s="14" t="s">
        <v>33</v>
      </c>
      <c r="AX1598" s="14" t="s">
        <v>78</v>
      </c>
      <c r="AY1598" s="161" t="s">
        <v>176</v>
      </c>
    </row>
    <row r="1599" spans="2:51" s="14" customFormat="1" ht="11.25">
      <c r="B1599" s="160"/>
      <c r="D1599" s="146" t="s">
        <v>185</v>
      </c>
      <c r="E1599" s="161" t="s">
        <v>1</v>
      </c>
      <c r="F1599" s="162" t="s">
        <v>1488</v>
      </c>
      <c r="H1599" s="161" t="s">
        <v>1</v>
      </c>
      <c r="I1599" s="163"/>
      <c r="L1599" s="160"/>
      <c r="M1599" s="164"/>
      <c r="T1599" s="165"/>
      <c r="AT1599" s="161" t="s">
        <v>185</v>
      </c>
      <c r="AU1599" s="161" t="s">
        <v>88</v>
      </c>
      <c r="AV1599" s="14" t="s">
        <v>86</v>
      </c>
      <c r="AW1599" s="14" t="s">
        <v>33</v>
      </c>
      <c r="AX1599" s="14" t="s">
        <v>78</v>
      </c>
      <c r="AY1599" s="161" t="s">
        <v>176</v>
      </c>
    </row>
    <row r="1600" spans="2:51" s="12" customFormat="1" ht="11.25">
      <c r="B1600" s="145"/>
      <c r="D1600" s="146" t="s">
        <v>185</v>
      </c>
      <c r="E1600" s="147" t="s">
        <v>1</v>
      </c>
      <c r="F1600" s="148" t="s">
        <v>1489</v>
      </c>
      <c r="H1600" s="149">
        <v>92.72</v>
      </c>
      <c r="I1600" s="150"/>
      <c r="L1600" s="145"/>
      <c r="M1600" s="151"/>
      <c r="T1600" s="152"/>
      <c r="AT1600" s="147" t="s">
        <v>185</v>
      </c>
      <c r="AU1600" s="147" t="s">
        <v>88</v>
      </c>
      <c r="AV1600" s="12" t="s">
        <v>88</v>
      </c>
      <c r="AW1600" s="12" t="s">
        <v>33</v>
      </c>
      <c r="AX1600" s="12" t="s">
        <v>78</v>
      </c>
      <c r="AY1600" s="147" t="s">
        <v>176</v>
      </c>
    </row>
    <row r="1601" spans="2:65" s="14" customFormat="1" ht="11.25">
      <c r="B1601" s="160"/>
      <c r="D1601" s="146" t="s">
        <v>185</v>
      </c>
      <c r="E1601" s="161" t="s">
        <v>1</v>
      </c>
      <c r="F1601" s="162" t="s">
        <v>1490</v>
      </c>
      <c r="H1601" s="161" t="s">
        <v>1</v>
      </c>
      <c r="I1601" s="163"/>
      <c r="L1601" s="160"/>
      <c r="M1601" s="164"/>
      <c r="T1601" s="165"/>
      <c r="AT1601" s="161" t="s">
        <v>185</v>
      </c>
      <c r="AU1601" s="161" t="s">
        <v>88</v>
      </c>
      <c r="AV1601" s="14" t="s">
        <v>86</v>
      </c>
      <c r="AW1601" s="14" t="s">
        <v>33</v>
      </c>
      <c r="AX1601" s="14" t="s">
        <v>78</v>
      </c>
      <c r="AY1601" s="161" t="s">
        <v>176</v>
      </c>
    </row>
    <row r="1602" spans="2:65" s="12" customFormat="1" ht="11.25">
      <c r="B1602" s="145"/>
      <c r="D1602" s="146" t="s">
        <v>185</v>
      </c>
      <c r="E1602" s="147" t="s">
        <v>1</v>
      </c>
      <c r="F1602" s="148" t="s">
        <v>1491</v>
      </c>
      <c r="H1602" s="149">
        <v>56.72</v>
      </c>
      <c r="I1602" s="150"/>
      <c r="L1602" s="145"/>
      <c r="M1602" s="151"/>
      <c r="T1602" s="152"/>
      <c r="AT1602" s="147" t="s">
        <v>185</v>
      </c>
      <c r="AU1602" s="147" t="s">
        <v>88</v>
      </c>
      <c r="AV1602" s="12" t="s">
        <v>88</v>
      </c>
      <c r="AW1602" s="12" t="s">
        <v>33</v>
      </c>
      <c r="AX1602" s="12" t="s">
        <v>78</v>
      </c>
      <c r="AY1602" s="147" t="s">
        <v>176</v>
      </c>
    </row>
    <row r="1603" spans="2:65" s="15" customFormat="1" ht="11.25">
      <c r="B1603" s="166"/>
      <c r="D1603" s="146" t="s">
        <v>185</v>
      </c>
      <c r="E1603" s="167" t="s">
        <v>1</v>
      </c>
      <c r="F1603" s="168" t="s">
        <v>228</v>
      </c>
      <c r="H1603" s="169">
        <v>149.44</v>
      </c>
      <c r="I1603" s="170"/>
      <c r="L1603" s="166"/>
      <c r="M1603" s="171"/>
      <c r="T1603" s="172"/>
      <c r="AT1603" s="167" t="s">
        <v>185</v>
      </c>
      <c r="AU1603" s="167" t="s">
        <v>88</v>
      </c>
      <c r="AV1603" s="15" t="s">
        <v>193</v>
      </c>
      <c r="AW1603" s="15" t="s">
        <v>33</v>
      </c>
      <c r="AX1603" s="15" t="s">
        <v>78</v>
      </c>
      <c r="AY1603" s="167" t="s">
        <v>176</v>
      </c>
    </row>
    <row r="1604" spans="2:65" s="14" customFormat="1" ht="11.25">
      <c r="B1604" s="160"/>
      <c r="D1604" s="146" t="s">
        <v>185</v>
      </c>
      <c r="E1604" s="161" t="s">
        <v>1</v>
      </c>
      <c r="F1604" s="162" t="s">
        <v>1492</v>
      </c>
      <c r="H1604" s="161" t="s">
        <v>1</v>
      </c>
      <c r="I1604" s="163"/>
      <c r="L1604" s="160"/>
      <c r="M1604" s="164"/>
      <c r="T1604" s="165"/>
      <c r="AT1604" s="161" t="s">
        <v>185</v>
      </c>
      <c r="AU1604" s="161" t="s">
        <v>88</v>
      </c>
      <c r="AV1604" s="14" t="s">
        <v>86</v>
      </c>
      <c r="AW1604" s="14" t="s">
        <v>33</v>
      </c>
      <c r="AX1604" s="14" t="s">
        <v>78</v>
      </c>
      <c r="AY1604" s="161" t="s">
        <v>176</v>
      </c>
    </row>
    <row r="1605" spans="2:65" s="14" customFormat="1" ht="11.25">
      <c r="B1605" s="160"/>
      <c r="D1605" s="146" t="s">
        <v>185</v>
      </c>
      <c r="E1605" s="161" t="s">
        <v>1</v>
      </c>
      <c r="F1605" s="162" t="s">
        <v>1493</v>
      </c>
      <c r="H1605" s="161" t="s">
        <v>1</v>
      </c>
      <c r="I1605" s="163"/>
      <c r="L1605" s="160"/>
      <c r="M1605" s="164"/>
      <c r="T1605" s="165"/>
      <c r="AT1605" s="161" t="s">
        <v>185</v>
      </c>
      <c r="AU1605" s="161" t="s">
        <v>88</v>
      </c>
      <c r="AV1605" s="14" t="s">
        <v>86</v>
      </c>
      <c r="AW1605" s="14" t="s">
        <v>33</v>
      </c>
      <c r="AX1605" s="14" t="s">
        <v>78</v>
      </c>
      <c r="AY1605" s="161" t="s">
        <v>176</v>
      </c>
    </row>
    <row r="1606" spans="2:65" s="12" customFormat="1" ht="22.5">
      <c r="B1606" s="145"/>
      <c r="D1606" s="146" t="s">
        <v>185</v>
      </c>
      <c r="E1606" s="147" t="s">
        <v>1</v>
      </c>
      <c r="F1606" s="148" t="s">
        <v>1494</v>
      </c>
      <c r="H1606" s="149">
        <v>255.75</v>
      </c>
      <c r="I1606" s="150"/>
      <c r="L1606" s="145"/>
      <c r="M1606" s="151"/>
      <c r="T1606" s="152"/>
      <c r="AT1606" s="147" t="s">
        <v>185</v>
      </c>
      <c r="AU1606" s="147" t="s">
        <v>88</v>
      </c>
      <c r="AV1606" s="12" t="s">
        <v>88</v>
      </c>
      <c r="AW1606" s="12" t="s">
        <v>33</v>
      </c>
      <c r="AX1606" s="12" t="s">
        <v>78</v>
      </c>
      <c r="AY1606" s="147" t="s">
        <v>176</v>
      </c>
    </row>
    <row r="1607" spans="2:65" s="14" customFormat="1" ht="11.25">
      <c r="B1607" s="160"/>
      <c r="D1607" s="146" t="s">
        <v>185</v>
      </c>
      <c r="E1607" s="161" t="s">
        <v>1</v>
      </c>
      <c r="F1607" s="162" t="s">
        <v>1495</v>
      </c>
      <c r="H1607" s="161" t="s">
        <v>1</v>
      </c>
      <c r="I1607" s="163"/>
      <c r="L1607" s="160"/>
      <c r="M1607" s="164"/>
      <c r="T1607" s="165"/>
      <c r="AT1607" s="161" t="s">
        <v>185</v>
      </c>
      <c r="AU1607" s="161" t="s">
        <v>88</v>
      </c>
      <c r="AV1607" s="14" t="s">
        <v>86</v>
      </c>
      <c r="AW1607" s="14" t="s">
        <v>33</v>
      </c>
      <c r="AX1607" s="14" t="s">
        <v>78</v>
      </c>
      <c r="AY1607" s="161" t="s">
        <v>176</v>
      </c>
    </row>
    <row r="1608" spans="2:65" s="12" customFormat="1" ht="11.25">
      <c r="B1608" s="145"/>
      <c r="D1608" s="146" t="s">
        <v>185</v>
      </c>
      <c r="E1608" s="147" t="s">
        <v>1</v>
      </c>
      <c r="F1608" s="148" t="s">
        <v>1496</v>
      </c>
      <c r="H1608" s="149">
        <v>46.97</v>
      </c>
      <c r="I1608" s="150"/>
      <c r="L1608" s="145"/>
      <c r="M1608" s="151"/>
      <c r="T1608" s="152"/>
      <c r="AT1608" s="147" t="s">
        <v>185</v>
      </c>
      <c r="AU1608" s="147" t="s">
        <v>88</v>
      </c>
      <c r="AV1608" s="12" t="s">
        <v>88</v>
      </c>
      <c r="AW1608" s="12" t="s">
        <v>33</v>
      </c>
      <c r="AX1608" s="12" t="s">
        <v>78</v>
      </c>
      <c r="AY1608" s="147" t="s">
        <v>176</v>
      </c>
    </row>
    <row r="1609" spans="2:65" s="15" customFormat="1" ht="11.25">
      <c r="B1609" s="166"/>
      <c r="D1609" s="146" t="s">
        <v>185</v>
      </c>
      <c r="E1609" s="167" t="s">
        <v>1</v>
      </c>
      <c r="F1609" s="168" t="s">
        <v>228</v>
      </c>
      <c r="H1609" s="169">
        <v>302.72000000000003</v>
      </c>
      <c r="I1609" s="170"/>
      <c r="L1609" s="166"/>
      <c r="M1609" s="171"/>
      <c r="T1609" s="172"/>
      <c r="AT1609" s="167" t="s">
        <v>185</v>
      </c>
      <c r="AU1609" s="167" t="s">
        <v>88</v>
      </c>
      <c r="AV1609" s="15" t="s">
        <v>193</v>
      </c>
      <c r="AW1609" s="15" t="s">
        <v>33</v>
      </c>
      <c r="AX1609" s="15" t="s">
        <v>78</v>
      </c>
      <c r="AY1609" s="167" t="s">
        <v>176</v>
      </c>
    </row>
    <row r="1610" spans="2:65" s="14" customFormat="1" ht="11.25">
      <c r="B1610" s="160"/>
      <c r="D1610" s="146" t="s">
        <v>185</v>
      </c>
      <c r="E1610" s="161" t="s">
        <v>1</v>
      </c>
      <c r="F1610" s="162" t="s">
        <v>1497</v>
      </c>
      <c r="H1610" s="161" t="s">
        <v>1</v>
      </c>
      <c r="I1610" s="163"/>
      <c r="L1610" s="160"/>
      <c r="M1610" s="164"/>
      <c r="T1610" s="165"/>
      <c r="AT1610" s="161" t="s">
        <v>185</v>
      </c>
      <c r="AU1610" s="161" t="s">
        <v>88</v>
      </c>
      <c r="AV1610" s="14" t="s">
        <v>86</v>
      </c>
      <c r="AW1610" s="14" t="s">
        <v>33</v>
      </c>
      <c r="AX1610" s="14" t="s">
        <v>78</v>
      </c>
      <c r="AY1610" s="161" t="s">
        <v>176</v>
      </c>
    </row>
    <row r="1611" spans="2:65" s="14" customFormat="1" ht="11.25">
      <c r="B1611" s="160"/>
      <c r="D1611" s="146" t="s">
        <v>185</v>
      </c>
      <c r="E1611" s="161" t="s">
        <v>1</v>
      </c>
      <c r="F1611" s="162" t="s">
        <v>1498</v>
      </c>
      <c r="H1611" s="161" t="s">
        <v>1</v>
      </c>
      <c r="I1611" s="163"/>
      <c r="L1611" s="160"/>
      <c r="M1611" s="164"/>
      <c r="T1611" s="165"/>
      <c r="AT1611" s="161" t="s">
        <v>185</v>
      </c>
      <c r="AU1611" s="161" t="s">
        <v>88</v>
      </c>
      <c r="AV1611" s="14" t="s">
        <v>86</v>
      </c>
      <c r="AW1611" s="14" t="s">
        <v>33</v>
      </c>
      <c r="AX1611" s="14" t="s">
        <v>78</v>
      </c>
      <c r="AY1611" s="161" t="s">
        <v>176</v>
      </c>
    </row>
    <row r="1612" spans="2:65" s="12" customFormat="1" ht="11.25">
      <c r="B1612" s="145"/>
      <c r="D1612" s="146" t="s">
        <v>185</v>
      </c>
      <c r="E1612" s="147" t="s">
        <v>1</v>
      </c>
      <c r="F1612" s="148" t="s">
        <v>1499</v>
      </c>
      <c r="H1612" s="149">
        <v>150.86000000000001</v>
      </c>
      <c r="I1612" s="150"/>
      <c r="L1612" s="145"/>
      <c r="M1612" s="151"/>
      <c r="T1612" s="152"/>
      <c r="AT1612" s="147" t="s">
        <v>185</v>
      </c>
      <c r="AU1612" s="147" t="s">
        <v>88</v>
      </c>
      <c r="AV1612" s="12" t="s">
        <v>88</v>
      </c>
      <c r="AW1612" s="12" t="s">
        <v>33</v>
      </c>
      <c r="AX1612" s="12" t="s">
        <v>78</v>
      </c>
      <c r="AY1612" s="147" t="s">
        <v>176</v>
      </c>
    </row>
    <row r="1613" spans="2:65" s="15" customFormat="1" ht="11.25">
      <c r="B1613" s="166"/>
      <c r="D1613" s="146" t="s">
        <v>185</v>
      </c>
      <c r="E1613" s="167" t="s">
        <v>1</v>
      </c>
      <c r="F1613" s="168" t="s">
        <v>228</v>
      </c>
      <c r="H1613" s="169">
        <v>150.86000000000001</v>
      </c>
      <c r="I1613" s="170"/>
      <c r="L1613" s="166"/>
      <c r="M1613" s="171"/>
      <c r="T1613" s="172"/>
      <c r="AT1613" s="167" t="s">
        <v>185</v>
      </c>
      <c r="AU1613" s="167" t="s">
        <v>88</v>
      </c>
      <c r="AV1613" s="15" t="s">
        <v>193</v>
      </c>
      <c r="AW1613" s="15" t="s">
        <v>33</v>
      </c>
      <c r="AX1613" s="15" t="s">
        <v>78</v>
      </c>
      <c r="AY1613" s="167" t="s">
        <v>176</v>
      </c>
    </row>
    <row r="1614" spans="2:65" s="13" customFormat="1" ht="11.25">
      <c r="B1614" s="153"/>
      <c r="D1614" s="146" t="s">
        <v>185</v>
      </c>
      <c r="E1614" s="154" t="s">
        <v>1</v>
      </c>
      <c r="F1614" s="155" t="s">
        <v>187</v>
      </c>
      <c r="H1614" s="156">
        <v>10656.77678</v>
      </c>
      <c r="I1614" s="157"/>
      <c r="L1614" s="153"/>
      <c r="M1614" s="158"/>
      <c r="T1614" s="159"/>
      <c r="AT1614" s="154" t="s">
        <v>185</v>
      </c>
      <c r="AU1614" s="154" t="s">
        <v>88</v>
      </c>
      <c r="AV1614" s="13" t="s">
        <v>183</v>
      </c>
      <c r="AW1614" s="13" t="s">
        <v>33</v>
      </c>
      <c r="AX1614" s="13" t="s">
        <v>86</v>
      </c>
      <c r="AY1614" s="154" t="s">
        <v>176</v>
      </c>
    </row>
    <row r="1615" spans="2:65" s="1" customFormat="1" ht="37.9" customHeight="1">
      <c r="B1615" s="32"/>
      <c r="C1615" s="132" t="s">
        <v>1690</v>
      </c>
      <c r="D1615" s="132" t="s">
        <v>178</v>
      </c>
      <c r="E1615" s="133" t="s">
        <v>1691</v>
      </c>
      <c r="F1615" s="134" t="s">
        <v>1692</v>
      </c>
      <c r="G1615" s="135" t="s">
        <v>298</v>
      </c>
      <c r="H1615" s="136">
        <v>7320.12</v>
      </c>
      <c r="I1615" s="137"/>
      <c r="J1615" s="138">
        <f>ROUND(I1615*H1615,2)</f>
        <v>0</v>
      </c>
      <c r="K1615" s="134" t="s">
        <v>207</v>
      </c>
      <c r="L1615" s="32"/>
      <c r="M1615" s="139" t="s">
        <v>1</v>
      </c>
      <c r="N1615" s="140" t="s">
        <v>43</v>
      </c>
      <c r="P1615" s="141">
        <f>O1615*H1615</f>
        <v>0</v>
      </c>
      <c r="Q1615" s="141">
        <v>2.0000000000000002E-5</v>
      </c>
      <c r="R1615" s="141">
        <f>Q1615*H1615</f>
        <v>0.14640240000000002</v>
      </c>
      <c r="S1615" s="141">
        <v>0</v>
      </c>
      <c r="T1615" s="142">
        <f>S1615*H1615</f>
        <v>0</v>
      </c>
      <c r="AR1615" s="143" t="s">
        <v>183</v>
      </c>
      <c r="AT1615" s="143" t="s">
        <v>178</v>
      </c>
      <c r="AU1615" s="143" t="s">
        <v>88</v>
      </c>
      <c r="AY1615" s="17" t="s">
        <v>176</v>
      </c>
      <c r="BE1615" s="144">
        <f>IF(N1615="základní",J1615,0)</f>
        <v>0</v>
      </c>
      <c r="BF1615" s="144">
        <f>IF(N1615="snížená",J1615,0)</f>
        <v>0</v>
      </c>
      <c r="BG1615" s="144">
        <f>IF(N1615="zákl. přenesená",J1615,0)</f>
        <v>0</v>
      </c>
      <c r="BH1615" s="144">
        <f>IF(N1615="sníž. přenesená",J1615,0)</f>
        <v>0</v>
      </c>
      <c r="BI1615" s="144">
        <f>IF(N1615="nulová",J1615,0)</f>
        <v>0</v>
      </c>
      <c r="BJ1615" s="17" t="s">
        <v>86</v>
      </c>
      <c r="BK1615" s="144">
        <f>ROUND(I1615*H1615,2)</f>
        <v>0</v>
      </c>
      <c r="BL1615" s="17" t="s">
        <v>183</v>
      </c>
      <c r="BM1615" s="143" t="s">
        <v>1693</v>
      </c>
    </row>
    <row r="1616" spans="2:65" s="14" customFormat="1" ht="11.25">
      <c r="B1616" s="160"/>
      <c r="D1616" s="146" t="s">
        <v>185</v>
      </c>
      <c r="E1616" s="161" t="s">
        <v>1</v>
      </c>
      <c r="F1616" s="162" t="s">
        <v>1694</v>
      </c>
      <c r="H1616" s="161" t="s">
        <v>1</v>
      </c>
      <c r="I1616" s="163"/>
      <c r="L1616" s="160"/>
      <c r="M1616" s="164"/>
      <c r="T1616" s="165"/>
      <c r="AT1616" s="161" t="s">
        <v>185</v>
      </c>
      <c r="AU1616" s="161" t="s">
        <v>88</v>
      </c>
      <c r="AV1616" s="14" t="s">
        <v>86</v>
      </c>
      <c r="AW1616" s="14" t="s">
        <v>33</v>
      </c>
      <c r="AX1616" s="14" t="s">
        <v>78</v>
      </c>
      <c r="AY1616" s="161" t="s">
        <v>176</v>
      </c>
    </row>
    <row r="1617" spans="2:51" s="12" customFormat="1" ht="11.25">
      <c r="B1617" s="145"/>
      <c r="D1617" s="146" t="s">
        <v>185</v>
      </c>
      <c r="E1617" s="147" t="s">
        <v>1</v>
      </c>
      <c r="F1617" s="148" t="s">
        <v>1695</v>
      </c>
      <c r="H1617" s="149">
        <v>1539.13</v>
      </c>
      <c r="I1617" s="150"/>
      <c r="L1617" s="145"/>
      <c r="M1617" s="151"/>
      <c r="T1617" s="152"/>
      <c r="AT1617" s="147" t="s">
        <v>185</v>
      </c>
      <c r="AU1617" s="147" t="s">
        <v>88</v>
      </c>
      <c r="AV1617" s="12" t="s">
        <v>88</v>
      </c>
      <c r="AW1617" s="12" t="s">
        <v>33</v>
      </c>
      <c r="AX1617" s="12" t="s">
        <v>78</v>
      </c>
      <c r="AY1617" s="147" t="s">
        <v>176</v>
      </c>
    </row>
    <row r="1618" spans="2:51" s="12" customFormat="1" ht="11.25">
      <c r="B1618" s="145"/>
      <c r="D1618" s="146" t="s">
        <v>185</v>
      </c>
      <c r="E1618" s="147" t="s">
        <v>1</v>
      </c>
      <c r="F1618" s="148" t="s">
        <v>1696</v>
      </c>
      <c r="H1618" s="149">
        <v>1314.54</v>
      </c>
      <c r="I1618" s="150"/>
      <c r="L1618" s="145"/>
      <c r="M1618" s="151"/>
      <c r="T1618" s="152"/>
      <c r="AT1618" s="147" t="s">
        <v>185</v>
      </c>
      <c r="AU1618" s="147" t="s">
        <v>88</v>
      </c>
      <c r="AV1618" s="12" t="s">
        <v>88</v>
      </c>
      <c r="AW1618" s="12" t="s">
        <v>33</v>
      </c>
      <c r="AX1618" s="12" t="s">
        <v>78</v>
      </c>
      <c r="AY1618" s="147" t="s">
        <v>176</v>
      </c>
    </row>
    <row r="1619" spans="2:51" s="12" customFormat="1" ht="11.25">
      <c r="B1619" s="145"/>
      <c r="D1619" s="146" t="s">
        <v>185</v>
      </c>
      <c r="E1619" s="147" t="s">
        <v>1</v>
      </c>
      <c r="F1619" s="148" t="s">
        <v>1697</v>
      </c>
      <c r="H1619" s="149">
        <v>1368.93</v>
      </c>
      <c r="I1619" s="150"/>
      <c r="L1619" s="145"/>
      <c r="M1619" s="151"/>
      <c r="T1619" s="152"/>
      <c r="AT1619" s="147" t="s">
        <v>185</v>
      </c>
      <c r="AU1619" s="147" t="s">
        <v>88</v>
      </c>
      <c r="AV1619" s="12" t="s">
        <v>88</v>
      </c>
      <c r="AW1619" s="12" t="s">
        <v>33</v>
      </c>
      <c r="AX1619" s="12" t="s">
        <v>78</v>
      </c>
      <c r="AY1619" s="147" t="s">
        <v>176</v>
      </c>
    </row>
    <row r="1620" spans="2:51" s="12" customFormat="1" ht="11.25">
      <c r="B1620" s="145"/>
      <c r="D1620" s="146" t="s">
        <v>185</v>
      </c>
      <c r="E1620" s="147" t="s">
        <v>1</v>
      </c>
      <c r="F1620" s="148" t="s">
        <v>1698</v>
      </c>
      <c r="H1620" s="149">
        <v>1357.02</v>
      </c>
      <c r="I1620" s="150"/>
      <c r="L1620" s="145"/>
      <c r="M1620" s="151"/>
      <c r="T1620" s="152"/>
      <c r="AT1620" s="147" t="s">
        <v>185</v>
      </c>
      <c r="AU1620" s="147" t="s">
        <v>88</v>
      </c>
      <c r="AV1620" s="12" t="s">
        <v>88</v>
      </c>
      <c r="AW1620" s="12" t="s">
        <v>33</v>
      </c>
      <c r="AX1620" s="12" t="s">
        <v>78</v>
      </c>
      <c r="AY1620" s="147" t="s">
        <v>176</v>
      </c>
    </row>
    <row r="1621" spans="2:51" s="12" customFormat="1" ht="11.25">
      <c r="B1621" s="145"/>
      <c r="D1621" s="146" t="s">
        <v>185</v>
      </c>
      <c r="E1621" s="147" t="s">
        <v>1</v>
      </c>
      <c r="F1621" s="148" t="s">
        <v>1699</v>
      </c>
      <c r="H1621" s="149">
        <v>1106.58</v>
      </c>
      <c r="I1621" s="150"/>
      <c r="L1621" s="145"/>
      <c r="M1621" s="151"/>
      <c r="T1621" s="152"/>
      <c r="AT1621" s="147" t="s">
        <v>185</v>
      </c>
      <c r="AU1621" s="147" t="s">
        <v>88</v>
      </c>
      <c r="AV1621" s="12" t="s">
        <v>88</v>
      </c>
      <c r="AW1621" s="12" t="s">
        <v>33</v>
      </c>
      <c r="AX1621" s="12" t="s">
        <v>78</v>
      </c>
      <c r="AY1621" s="147" t="s">
        <v>176</v>
      </c>
    </row>
    <row r="1622" spans="2:51" s="15" customFormat="1" ht="11.25">
      <c r="B1622" s="166"/>
      <c r="D1622" s="146" t="s">
        <v>185</v>
      </c>
      <c r="E1622" s="167" t="s">
        <v>1</v>
      </c>
      <c r="F1622" s="168" t="s">
        <v>228</v>
      </c>
      <c r="H1622" s="169">
        <v>6686.2</v>
      </c>
      <c r="I1622" s="170"/>
      <c r="L1622" s="166"/>
      <c r="M1622" s="171"/>
      <c r="T1622" s="172"/>
      <c r="AT1622" s="167" t="s">
        <v>185</v>
      </c>
      <c r="AU1622" s="167" t="s">
        <v>88</v>
      </c>
      <c r="AV1622" s="15" t="s">
        <v>193</v>
      </c>
      <c r="AW1622" s="15" t="s">
        <v>33</v>
      </c>
      <c r="AX1622" s="15" t="s">
        <v>78</v>
      </c>
      <c r="AY1622" s="167" t="s">
        <v>176</v>
      </c>
    </row>
    <row r="1623" spans="2:51" s="14" customFormat="1" ht="11.25">
      <c r="B1623" s="160"/>
      <c r="D1623" s="146" t="s">
        <v>185</v>
      </c>
      <c r="E1623" s="161" t="s">
        <v>1</v>
      </c>
      <c r="F1623" s="162" t="s">
        <v>981</v>
      </c>
      <c r="H1623" s="161" t="s">
        <v>1</v>
      </c>
      <c r="I1623" s="163"/>
      <c r="L1623" s="160"/>
      <c r="M1623" s="164"/>
      <c r="T1623" s="165"/>
      <c r="AT1623" s="161" t="s">
        <v>185</v>
      </c>
      <c r="AU1623" s="161" t="s">
        <v>88</v>
      </c>
      <c r="AV1623" s="14" t="s">
        <v>86</v>
      </c>
      <c r="AW1623" s="14" t="s">
        <v>33</v>
      </c>
      <c r="AX1623" s="14" t="s">
        <v>78</v>
      </c>
      <c r="AY1623" s="161" t="s">
        <v>176</v>
      </c>
    </row>
    <row r="1624" spans="2:51" s="14" customFormat="1" ht="11.25">
      <c r="B1624" s="160"/>
      <c r="D1624" s="146" t="s">
        <v>185</v>
      </c>
      <c r="E1624" s="161" t="s">
        <v>1</v>
      </c>
      <c r="F1624" s="162" t="s">
        <v>734</v>
      </c>
      <c r="H1624" s="161" t="s">
        <v>1</v>
      </c>
      <c r="I1624" s="163"/>
      <c r="L1624" s="160"/>
      <c r="M1624" s="164"/>
      <c r="T1624" s="165"/>
      <c r="AT1624" s="161" t="s">
        <v>185</v>
      </c>
      <c r="AU1624" s="161" t="s">
        <v>88</v>
      </c>
      <c r="AV1624" s="14" t="s">
        <v>86</v>
      </c>
      <c r="AW1624" s="14" t="s">
        <v>33</v>
      </c>
      <c r="AX1624" s="14" t="s">
        <v>78</v>
      </c>
      <c r="AY1624" s="161" t="s">
        <v>176</v>
      </c>
    </row>
    <row r="1625" spans="2:51" s="14" customFormat="1" ht="11.25">
      <c r="B1625" s="160"/>
      <c r="D1625" s="146" t="s">
        <v>185</v>
      </c>
      <c r="E1625" s="161" t="s">
        <v>1</v>
      </c>
      <c r="F1625" s="162" t="s">
        <v>1478</v>
      </c>
      <c r="H1625" s="161" t="s">
        <v>1</v>
      </c>
      <c r="I1625" s="163"/>
      <c r="L1625" s="160"/>
      <c r="M1625" s="164"/>
      <c r="T1625" s="165"/>
      <c r="AT1625" s="161" t="s">
        <v>185</v>
      </c>
      <c r="AU1625" s="161" t="s">
        <v>88</v>
      </c>
      <c r="AV1625" s="14" t="s">
        <v>86</v>
      </c>
      <c r="AW1625" s="14" t="s">
        <v>33</v>
      </c>
      <c r="AX1625" s="14" t="s">
        <v>78</v>
      </c>
      <c r="AY1625" s="161" t="s">
        <v>176</v>
      </c>
    </row>
    <row r="1626" spans="2:51" s="12" customFormat="1" ht="11.25">
      <c r="B1626" s="145"/>
      <c r="D1626" s="146" t="s">
        <v>185</v>
      </c>
      <c r="E1626" s="147" t="s">
        <v>1</v>
      </c>
      <c r="F1626" s="148" t="s">
        <v>1700</v>
      </c>
      <c r="H1626" s="149">
        <v>17.32</v>
      </c>
      <c r="I1626" s="150"/>
      <c r="L1626" s="145"/>
      <c r="M1626" s="151"/>
      <c r="T1626" s="152"/>
      <c r="AT1626" s="147" t="s">
        <v>185</v>
      </c>
      <c r="AU1626" s="147" t="s">
        <v>88</v>
      </c>
      <c r="AV1626" s="12" t="s">
        <v>88</v>
      </c>
      <c r="AW1626" s="12" t="s">
        <v>33</v>
      </c>
      <c r="AX1626" s="12" t="s">
        <v>78</v>
      </c>
      <c r="AY1626" s="147" t="s">
        <v>176</v>
      </c>
    </row>
    <row r="1627" spans="2:51" s="14" customFormat="1" ht="11.25">
      <c r="B1627" s="160"/>
      <c r="D1627" s="146" t="s">
        <v>185</v>
      </c>
      <c r="E1627" s="161" t="s">
        <v>1</v>
      </c>
      <c r="F1627" s="162" t="s">
        <v>910</v>
      </c>
      <c r="H1627" s="161" t="s">
        <v>1</v>
      </c>
      <c r="I1627" s="163"/>
      <c r="L1627" s="160"/>
      <c r="M1627" s="164"/>
      <c r="T1627" s="165"/>
      <c r="AT1627" s="161" t="s">
        <v>185</v>
      </c>
      <c r="AU1627" s="161" t="s">
        <v>88</v>
      </c>
      <c r="AV1627" s="14" t="s">
        <v>86</v>
      </c>
      <c r="AW1627" s="14" t="s">
        <v>33</v>
      </c>
      <c r="AX1627" s="14" t="s">
        <v>78</v>
      </c>
      <c r="AY1627" s="161" t="s">
        <v>176</v>
      </c>
    </row>
    <row r="1628" spans="2:51" s="12" customFormat="1" ht="11.25">
      <c r="B1628" s="145"/>
      <c r="D1628" s="146" t="s">
        <v>185</v>
      </c>
      <c r="E1628" s="147" t="s">
        <v>1</v>
      </c>
      <c r="F1628" s="148" t="s">
        <v>1701</v>
      </c>
      <c r="H1628" s="149">
        <v>14.76</v>
      </c>
      <c r="I1628" s="150"/>
      <c r="L1628" s="145"/>
      <c r="M1628" s="151"/>
      <c r="T1628" s="152"/>
      <c r="AT1628" s="147" t="s">
        <v>185</v>
      </c>
      <c r="AU1628" s="147" t="s">
        <v>88</v>
      </c>
      <c r="AV1628" s="12" t="s">
        <v>88</v>
      </c>
      <c r="AW1628" s="12" t="s">
        <v>33</v>
      </c>
      <c r="AX1628" s="12" t="s">
        <v>78</v>
      </c>
      <c r="AY1628" s="147" t="s">
        <v>176</v>
      </c>
    </row>
    <row r="1629" spans="2:51" s="14" customFormat="1" ht="11.25">
      <c r="B1629" s="160"/>
      <c r="D1629" s="146" t="s">
        <v>185</v>
      </c>
      <c r="E1629" s="161" t="s">
        <v>1</v>
      </c>
      <c r="F1629" s="162" t="s">
        <v>1482</v>
      </c>
      <c r="H1629" s="161" t="s">
        <v>1</v>
      </c>
      <c r="I1629" s="163"/>
      <c r="L1629" s="160"/>
      <c r="M1629" s="164"/>
      <c r="T1629" s="165"/>
      <c r="AT1629" s="161" t="s">
        <v>185</v>
      </c>
      <c r="AU1629" s="161" t="s">
        <v>88</v>
      </c>
      <c r="AV1629" s="14" t="s">
        <v>86</v>
      </c>
      <c r="AW1629" s="14" t="s">
        <v>33</v>
      </c>
      <c r="AX1629" s="14" t="s">
        <v>78</v>
      </c>
      <c r="AY1629" s="161" t="s">
        <v>176</v>
      </c>
    </row>
    <row r="1630" spans="2:51" s="12" customFormat="1" ht="11.25">
      <c r="B1630" s="145"/>
      <c r="D1630" s="146" t="s">
        <v>185</v>
      </c>
      <c r="E1630" s="147" t="s">
        <v>1</v>
      </c>
      <c r="F1630" s="148" t="s">
        <v>1702</v>
      </c>
      <c r="H1630" s="149">
        <v>51.96</v>
      </c>
      <c r="I1630" s="150"/>
      <c r="L1630" s="145"/>
      <c r="M1630" s="151"/>
      <c r="T1630" s="152"/>
      <c r="AT1630" s="147" t="s">
        <v>185</v>
      </c>
      <c r="AU1630" s="147" t="s">
        <v>88</v>
      </c>
      <c r="AV1630" s="12" t="s">
        <v>88</v>
      </c>
      <c r="AW1630" s="12" t="s">
        <v>33</v>
      </c>
      <c r="AX1630" s="12" t="s">
        <v>78</v>
      </c>
      <c r="AY1630" s="147" t="s">
        <v>176</v>
      </c>
    </row>
    <row r="1631" spans="2:51" s="12" customFormat="1" ht="11.25">
      <c r="B1631" s="145"/>
      <c r="D1631" s="146" t="s">
        <v>185</v>
      </c>
      <c r="E1631" s="147" t="s">
        <v>1</v>
      </c>
      <c r="F1631" s="148" t="s">
        <v>1703</v>
      </c>
      <c r="H1631" s="149">
        <v>27.42</v>
      </c>
      <c r="I1631" s="150"/>
      <c r="L1631" s="145"/>
      <c r="M1631" s="151"/>
      <c r="T1631" s="152"/>
      <c r="AT1631" s="147" t="s">
        <v>185</v>
      </c>
      <c r="AU1631" s="147" t="s">
        <v>88</v>
      </c>
      <c r="AV1631" s="12" t="s">
        <v>88</v>
      </c>
      <c r="AW1631" s="12" t="s">
        <v>33</v>
      </c>
      <c r="AX1631" s="12" t="s">
        <v>78</v>
      </c>
      <c r="AY1631" s="147" t="s">
        <v>176</v>
      </c>
    </row>
    <row r="1632" spans="2:51" s="14" customFormat="1" ht="11.25">
      <c r="B1632" s="160"/>
      <c r="D1632" s="146" t="s">
        <v>185</v>
      </c>
      <c r="E1632" s="161" t="s">
        <v>1</v>
      </c>
      <c r="F1632" s="162" t="s">
        <v>1110</v>
      </c>
      <c r="H1632" s="161" t="s">
        <v>1</v>
      </c>
      <c r="I1632" s="163"/>
      <c r="L1632" s="160"/>
      <c r="M1632" s="164"/>
      <c r="T1632" s="165"/>
      <c r="AT1632" s="161" t="s">
        <v>185</v>
      </c>
      <c r="AU1632" s="161" t="s">
        <v>88</v>
      </c>
      <c r="AV1632" s="14" t="s">
        <v>86</v>
      </c>
      <c r="AW1632" s="14" t="s">
        <v>33</v>
      </c>
      <c r="AX1632" s="14" t="s">
        <v>78</v>
      </c>
      <c r="AY1632" s="161" t="s">
        <v>176</v>
      </c>
    </row>
    <row r="1633" spans="2:51" s="12" customFormat="1" ht="11.25">
      <c r="B1633" s="145"/>
      <c r="D1633" s="146" t="s">
        <v>185</v>
      </c>
      <c r="E1633" s="147" t="s">
        <v>1</v>
      </c>
      <c r="F1633" s="148" t="s">
        <v>1704</v>
      </c>
      <c r="H1633" s="149">
        <v>8.91</v>
      </c>
      <c r="I1633" s="150"/>
      <c r="L1633" s="145"/>
      <c r="M1633" s="151"/>
      <c r="T1633" s="152"/>
      <c r="AT1633" s="147" t="s">
        <v>185</v>
      </c>
      <c r="AU1633" s="147" t="s">
        <v>88</v>
      </c>
      <c r="AV1633" s="12" t="s">
        <v>88</v>
      </c>
      <c r="AW1633" s="12" t="s">
        <v>33</v>
      </c>
      <c r="AX1633" s="12" t="s">
        <v>78</v>
      </c>
      <c r="AY1633" s="147" t="s">
        <v>176</v>
      </c>
    </row>
    <row r="1634" spans="2:51" s="15" customFormat="1" ht="11.25">
      <c r="B1634" s="166"/>
      <c r="D1634" s="146" t="s">
        <v>185</v>
      </c>
      <c r="E1634" s="167" t="s">
        <v>1</v>
      </c>
      <c r="F1634" s="168" t="s">
        <v>228</v>
      </c>
      <c r="H1634" s="169">
        <v>120.37</v>
      </c>
      <c r="I1634" s="170"/>
      <c r="L1634" s="166"/>
      <c r="M1634" s="171"/>
      <c r="T1634" s="172"/>
      <c r="AT1634" s="167" t="s">
        <v>185</v>
      </c>
      <c r="AU1634" s="167" t="s">
        <v>88</v>
      </c>
      <c r="AV1634" s="15" t="s">
        <v>193</v>
      </c>
      <c r="AW1634" s="15" t="s">
        <v>33</v>
      </c>
      <c r="AX1634" s="15" t="s">
        <v>78</v>
      </c>
      <c r="AY1634" s="167" t="s">
        <v>176</v>
      </c>
    </row>
    <row r="1635" spans="2:51" s="14" customFormat="1" ht="11.25">
      <c r="B1635" s="160"/>
      <c r="D1635" s="146" t="s">
        <v>185</v>
      </c>
      <c r="E1635" s="161" t="s">
        <v>1</v>
      </c>
      <c r="F1635" s="162" t="s">
        <v>950</v>
      </c>
      <c r="H1635" s="161" t="s">
        <v>1</v>
      </c>
      <c r="I1635" s="163"/>
      <c r="L1635" s="160"/>
      <c r="M1635" s="164"/>
      <c r="T1635" s="165"/>
      <c r="AT1635" s="161" t="s">
        <v>185</v>
      </c>
      <c r="AU1635" s="161" t="s">
        <v>88</v>
      </c>
      <c r="AV1635" s="14" t="s">
        <v>86</v>
      </c>
      <c r="AW1635" s="14" t="s">
        <v>33</v>
      </c>
      <c r="AX1635" s="14" t="s">
        <v>78</v>
      </c>
      <c r="AY1635" s="161" t="s">
        <v>176</v>
      </c>
    </row>
    <row r="1636" spans="2:51" s="14" customFormat="1" ht="11.25">
      <c r="B1636" s="160"/>
      <c r="D1636" s="146" t="s">
        <v>185</v>
      </c>
      <c r="E1636" s="161" t="s">
        <v>1</v>
      </c>
      <c r="F1636" s="162" t="s">
        <v>1487</v>
      </c>
      <c r="H1636" s="161" t="s">
        <v>1</v>
      </c>
      <c r="I1636" s="163"/>
      <c r="L1636" s="160"/>
      <c r="M1636" s="164"/>
      <c r="T1636" s="165"/>
      <c r="AT1636" s="161" t="s">
        <v>185</v>
      </c>
      <c r="AU1636" s="161" t="s">
        <v>88</v>
      </c>
      <c r="AV1636" s="14" t="s">
        <v>86</v>
      </c>
      <c r="AW1636" s="14" t="s">
        <v>33</v>
      </c>
      <c r="AX1636" s="14" t="s">
        <v>78</v>
      </c>
      <c r="AY1636" s="161" t="s">
        <v>176</v>
      </c>
    </row>
    <row r="1637" spans="2:51" s="14" customFormat="1" ht="11.25">
      <c r="B1637" s="160"/>
      <c r="D1637" s="146" t="s">
        <v>185</v>
      </c>
      <c r="E1637" s="161" t="s">
        <v>1</v>
      </c>
      <c r="F1637" s="162" t="s">
        <v>734</v>
      </c>
      <c r="H1637" s="161" t="s">
        <v>1</v>
      </c>
      <c r="I1637" s="163"/>
      <c r="L1637" s="160"/>
      <c r="M1637" s="164"/>
      <c r="T1637" s="165"/>
      <c r="AT1637" s="161" t="s">
        <v>185</v>
      </c>
      <c r="AU1637" s="161" t="s">
        <v>88</v>
      </c>
      <c r="AV1637" s="14" t="s">
        <v>86</v>
      </c>
      <c r="AW1637" s="14" t="s">
        <v>33</v>
      </c>
      <c r="AX1637" s="14" t="s">
        <v>78</v>
      </c>
      <c r="AY1637" s="161" t="s">
        <v>176</v>
      </c>
    </row>
    <row r="1638" spans="2:51" s="14" customFormat="1" ht="11.25">
      <c r="B1638" s="160"/>
      <c r="D1638" s="146" t="s">
        <v>185</v>
      </c>
      <c r="E1638" s="161" t="s">
        <v>1</v>
      </c>
      <c r="F1638" s="162" t="s">
        <v>1488</v>
      </c>
      <c r="H1638" s="161" t="s">
        <v>1</v>
      </c>
      <c r="I1638" s="163"/>
      <c r="L1638" s="160"/>
      <c r="M1638" s="164"/>
      <c r="T1638" s="165"/>
      <c r="AT1638" s="161" t="s">
        <v>185</v>
      </c>
      <c r="AU1638" s="161" t="s">
        <v>88</v>
      </c>
      <c r="AV1638" s="14" t="s">
        <v>86</v>
      </c>
      <c r="AW1638" s="14" t="s">
        <v>33</v>
      </c>
      <c r="AX1638" s="14" t="s">
        <v>78</v>
      </c>
      <c r="AY1638" s="161" t="s">
        <v>176</v>
      </c>
    </row>
    <row r="1639" spans="2:51" s="12" customFormat="1" ht="11.25">
      <c r="B1639" s="145"/>
      <c r="D1639" s="146" t="s">
        <v>185</v>
      </c>
      <c r="E1639" s="147" t="s">
        <v>1</v>
      </c>
      <c r="F1639" s="148" t="s">
        <v>1705</v>
      </c>
      <c r="H1639" s="149">
        <v>80.290000000000006</v>
      </c>
      <c r="I1639" s="150"/>
      <c r="L1639" s="145"/>
      <c r="M1639" s="151"/>
      <c r="T1639" s="152"/>
      <c r="AT1639" s="147" t="s">
        <v>185</v>
      </c>
      <c r="AU1639" s="147" t="s">
        <v>88</v>
      </c>
      <c r="AV1639" s="12" t="s">
        <v>88</v>
      </c>
      <c r="AW1639" s="12" t="s">
        <v>33</v>
      </c>
      <c r="AX1639" s="12" t="s">
        <v>78</v>
      </c>
      <c r="AY1639" s="147" t="s">
        <v>176</v>
      </c>
    </row>
    <row r="1640" spans="2:51" s="14" customFormat="1" ht="11.25">
      <c r="B1640" s="160"/>
      <c r="D1640" s="146" t="s">
        <v>185</v>
      </c>
      <c r="E1640" s="161" t="s">
        <v>1</v>
      </c>
      <c r="F1640" s="162" t="s">
        <v>1490</v>
      </c>
      <c r="H1640" s="161" t="s">
        <v>1</v>
      </c>
      <c r="I1640" s="163"/>
      <c r="L1640" s="160"/>
      <c r="M1640" s="164"/>
      <c r="T1640" s="165"/>
      <c r="AT1640" s="161" t="s">
        <v>185</v>
      </c>
      <c r="AU1640" s="161" t="s">
        <v>88</v>
      </c>
      <c r="AV1640" s="14" t="s">
        <v>86</v>
      </c>
      <c r="AW1640" s="14" t="s">
        <v>33</v>
      </c>
      <c r="AX1640" s="14" t="s">
        <v>78</v>
      </c>
      <c r="AY1640" s="161" t="s">
        <v>176</v>
      </c>
    </row>
    <row r="1641" spans="2:51" s="12" customFormat="1" ht="11.25">
      <c r="B1641" s="145"/>
      <c r="D1641" s="146" t="s">
        <v>185</v>
      </c>
      <c r="E1641" s="147" t="s">
        <v>1</v>
      </c>
      <c r="F1641" s="148" t="s">
        <v>1706</v>
      </c>
      <c r="H1641" s="149">
        <v>56.59</v>
      </c>
      <c r="I1641" s="150"/>
      <c r="L1641" s="145"/>
      <c r="M1641" s="151"/>
      <c r="T1641" s="152"/>
      <c r="AT1641" s="147" t="s">
        <v>185</v>
      </c>
      <c r="AU1641" s="147" t="s">
        <v>88</v>
      </c>
      <c r="AV1641" s="12" t="s">
        <v>88</v>
      </c>
      <c r="AW1641" s="12" t="s">
        <v>33</v>
      </c>
      <c r="AX1641" s="12" t="s">
        <v>78</v>
      </c>
      <c r="AY1641" s="147" t="s">
        <v>176</v>
      </c>
    </row>
    <row r="1642" spans="2:51" s="14" customFormat="1" ht="11.25">
      <c r="B1642" s="160"/>
      <c r="D1642" s="146" t="s">
        <v>185</v>
      </c>
      <c r="E1642" s="161" t="s">
        <v>1</v>
      </c>
      <c r="F1642" s="162" t="s">
        <v>1492</v>
      </c>
      <c r="H1642" s="161" t="s">
        <v>1</v>
      </c>
      <c r="I1642" s="163"/>
      <c r="L1642" s="160"/>
      <c r="M1642" s="164"/>
      <c r="T1642" s="165"/>
      <c r="AT1642" s="161" t="s">
        <v>185</v>
      </c>
      <c r="AU1642" s="161" t="s">
        <v>88</v>
      </c>
      <c r="AV1642" s="14" t="s">
        <v>86</v>
      </c>
      <c r="AW1642" s="14" t="s">
        <v>33</v>
      </c>
      <c r="AX1642" s="14" t="s">
        <v>78</v>
      </c>
      <c r="AY1642" s="161" t="s">
        <v>176</v>
      </c>
    </row>
    <row r="1643" spans="2:51" s="14" customFormat="1" ht="11.25">
      <c r="B1643" s="160"/>
      <c r="D1643" s="146" t="s">
        <v>185</v>
      </c>
      <c r="E1643" s="161" t="s">
        <v>1</v>
      </c>
      <c r="F1643" s="162" t="s">
        <v>1493</v>
      </c>
      <c r="H1643" s="161" t="s">
        <v>1</v>
      </c>
      <c r="I1643" s="163"/>
      <c r="L1643" s="160"/>
      <c r="M1643" s="164"/>
      <c r="T1643" s="165"/>
      <c r="AT1643" s="161" t="s">
        <v>185</v>
      </c>
      <c r="AU1643" s="161" t="s">
        <v>88</v>
      </c>
      <c r="AV1643" s="14" t="s">
        <v>86</v>
      </c>
      <c r="AW1643" s="14" t="s">
        <v>33</v>
      </c>
      <c r="AX1643" s="14" t="s">
        <v>78</v>
      </c>
      <c r="AY1643" s="161" t="s">
        <v>176</v>
      </c>
    </row>
    <row r="1644" spans="2:51" s="12" customFormat="1" ht="22.5">
      <c r="B1644" s="145"/>
      <c r="D1644" s="146" t="s">
        <v>185</v>
      </c>
      <c r="E1644" s="147" t="s">
        <v>1</v>
      </c>
      <c r="F1644" s="148" t="s">
        <v>1707</v>
      </c>
      <c r="H1644" s="149">
        <v>233.88</v>
      </c>
      <c r="I1644" s="150"/>
      <c r="L1644" s="145"/>
      <c r="M1644" s="151"/>
      <c r="T1644" s="152"/>
      <c r="AT1644" s="147" t="s">
        <v>185</v>
      </c>
      <c r="AU1644" s="147" t="s">
        <v>88</v>
      </c>
      <c r="AV1644" s="12" t="s">
        <v>88</v>
      </c>
      <c r="AW1644" s="12" t="s">
        <v>33</v>
      </c>
      <c r="AX1644" s="12" t="s">
        <v>78</v>
      </c>
      <c r="AY1644" s="147" t="s">
        <v>176</v>
      </c>
    </row>
    <row r="1645" spans="2:51" s="14" customFormat="1" ht="11.25">
      <c r="B1645" s="160"/>
      <c r="D1645" s="146" t="s">
        <v>185</v>
      </c>
      <c r="E1645" s="161" t="s">
        <v>1</v>
      </c>
      <c r="F1645" s="162" t="s">
        <v>1495</v>
      </c>
      <c r="H1645" s="161" t="s">
        <v>1</v>
      </c>
      <c r="I1645" s="163"/>
      <c r="L1645" s="160"/>
      <c r="M1645" s="164"/>
      <c r="T1645" s="165"/>
      <c r="AT1645" s="161" t="s">
        <v>185</v>
      </c>
      <c r="AU1645" s="161" t="s">
        <v>88</v>
      </c>
      <c r="AV1645" s="14" t="s">
        <v>86</v>
      </c>
      <c r="AW1645" s="14" t="s">
        <v>33</v>
      </c>
      <c r="AX1645" s="14" t="s">
        <v>78</v>
      </c>
      <c r="AY1645" s="161" t="s">
        <v>176</v>
      </c>
    </row>
    <row r="1646" spans="2:51" s="12" customFormat="1" ht="11.25">
      <c r="B1646" s="145"/>
      <c r="D1646" s="146" t="s">
        <v>185</v>
      </c>
      <c r="E1646" s="147" t="s">
        <v>1</v>
      </c>
      <c r="F1646" s="148" t="s">
        <v>1708</v>
      </c>
      <c r="H1646" s="149">
        <v>39.950000000000003</v>
      </c>
      <c r="I1646" s="150"/>
      <c r="L1646" s="145"/>
      <c r="M1646" s="151"/>
      <c r="T1646" s="152"/>
      <c r="AT1646" s="147" t="s">
        <v>185</v>
      </c>
      <c r="AU1646" s="147" t="s">
        <v>88</v>
      </c>
      <c r="AV1646" s="12" t="s">
        <v>88</v>
      </c>
      <c r="AW1646" s="12" t="s">
        <v>33</v>
      </c>
      <c r="AX1646" s="12" t="s">
        <v>78</v>
      </c>
      <c r="AY1646" s="147" t="s">
        <v>176</v>
      </c>
    </row>
    <row r="1647" spans="2:51" s="14" customFormat="1" ht="11.25">
      <c r="B1647" s="160"/>
      <c r="D1647" s="146" t="s">
        <v>185</v>
      </c>
      <c r="E1647" s="161" t="s">
        <v>1</v>
      </c>
      <c r="F1647" s="162" t="s">
        <v>1497</v>
      </c>
      <c r="H1647" s="161" t="s">
        <v>1</v>
      </c>
      <c r="I1647" s="163"/>
      <c r="L1647" s="160"/>
      <c r="M1647" s="164"/>
      <c r="T1647" s="165"/>
      <c r="AT1647" s="161" t="s">
        <v>185</v>
      </c>
      <c r="AU1647" s="161" t="s">
        <v>88</v>
      </c>
      <c r="AV1647" s="14" t="s">
        <v>86</v>
      </c>
      <c r="AW1647" s="14" t="s">
        <v>33</v>
      </c>
      <c r="AX1647" s="14" t="s">
        <v>78</v>
      </c>
      <c r="AY1647" s="161" t="s">
        <v>176</v>
      </c>
    </row>
    <row r="1648" spans="2:51" s="14" customFormat="1" ht="11.25">
      <c r="B1648" s="160"/>
      <c r="D1648" s="146" t="s">
        <v>185</v>
      </c>
      <c r="E1648" s="161" t="s">
        <v>1</v>
      </c>
      <c r="F1648" s="162" t="s">
        <v>1498</v>
      </c>
      <c r="H1648" s="161" t="s">
        <v>1</v>
      </c>
      <c r="I1648" s="163"/>
      <c r="L1648" s="160"/>
      <c r="M1648" s="164"/>
      <c r="T1648" s="165"/>
      <c r="AT1648" s="161" t="s">
        <v>185</v>
      </c>
      <c r="AU1648" s="161" t="s">
        <v>88</v>
      </c>
      <c r="AV1648" s="14" t="s">
        <v>86</v>
      </c>
      <c r="AW1648" s="14" t="s">
        <v>33</v>
      </c>
      <c r="AX1648" s="14" t="s">
        <v>78</v>
      </c>
      <c r="AY1648" s="161" t="s">
        <v>176</v>
      </c>
    </row>
    <row r="1649" spans="2:65" s="12" customFormat="1" ht="11.25">
      <c r="B1649" s="145"/>
      <c r="D1649" s="146" t="s">
        <v>185</v>
      </c>
      <c r="E1649" s="147" t="s">
        <v>1</v>
      </c>
      <c r="F1649" s="148" t="s">
        <v>1709</v>
      </c>
      <c r="H1649" s="149">
        <v>102.84</v>
      </c>
      <c r="I1649" s="150"/>
      <c r="L1649" s="145"/>
      <c r="M1649" s="151"/>
      <c r="T1649" s="152"/>
      <c r="AT1649" s="147" t="s">
        <v>185</v>
      </c>
      <c r="AU1649" s="147" t="s">
        <v>88</v>
      </c>
      <c r="AV1649" s="12" t="s">
        <v>88</v>
      </c>
      <c r="AW1649" s="12" t="s">
        <v>33</v>
      </c>
      <c r="AX1649" s="12" t="s">
        <v>78</v>
      </c>
      <c r="AY1649" s="147" t="s">
        <v>176</v>
      </c>
    </row>
    <row r="1650" spans="2:65" s="15" customFormat="1" ht="11.25">
      <c r="B1650" s="166"/>
      <c r="D1650" s="146" t="s">
        <v>185</v>
      </c>
      <c r="E1650" s="167" t="s">
        <v>1</v>
      </c>
      <c r="F1650" s="168" t="s">
        <v>228</v>
      </c>
      <c r="H1650" s="169">
        <v>513.54999999999995</v>
      </c>
      <c r="I1650" s="170"/>
      <c r="L1650" s="166"/>
      <c r="M1650" s="171"/>
      <c r="T1650" s="172"/>
      <c r="AT1650" s="167" t="s">
        <v>185</v>
      </c>
      <c r="AU1650" s="167" t="s">
        <v>88</v>
      </c>
      <c r="AV1650" s="15" t="s">
        <v>193</v>
      </c>
      <c r="AW1650" s="15" t="s">
        <v>33</v>
      </c>
      <c r="AX1650" s="15" t="s">
        <v>78</v>
      </c>
      <c r="AY1650" s="167" t="s">
        <v>176</v>
      </c>
    </row>
    <row r="1651" spans="2:65" s="13" customFormat="1" ht="11.25">
      <c r="B1651" s="153"/>
      <c r="D1651" s="146" t="s">
        <v>185</v>
      </c>
      <c r="E1651" s="154" t="s">
        <v>1</v>
      </c>
      <c r="F1651" s="155" t="s">
        <v>187</v>
      </c>
      <c r="H1651" s="156">
        <v>7320.12</v>
      </c>
      <c r="I1651" s="157"/>
      <c r="L1651" s="153"/>
      <c r="M1651" s="158"/>
      <c r="T1651" s="159"/>
      <c r="AT1651" s="154" t="s">
        <v>185</v>
      </c>
      <c r="AU1651" s="154" t="s">
        <v>88</v>
      </c>
      <c r="AV1651" s="13" t="s">
        <v>183</v>
      </c>
      <c r="AW1651" s="13" t="s">
        <v>33</v>
      </c>
      <c r="AX1651" s="13" t="s">
        <v>86</v>
      </c>
      <c r="AY1651" s="154" t="s">
        <v>176</v>
      </c>
    </row>
    <row r="1652" spans="2:65" s="1" customFormat="1" ht="24.2" customHeight="1">
      <c r="B1652" s="32"/>
      <c r="C1652" s="132" t="s">
        <v>1710</v>
      </c>
      <c r="D1652" s="132" t="s">
        <v>178</v>
      </c>
      <c r="E1652" s="133" t="s">
        <v>1711</v>
      </c>
      <c r="F1652" s="134" t="s">
        <v>1712</v>
      </c>
      <c r="G1652" s="135" t="s">
        <v>181</v>
      </c>
      <c r="H1652" s="136">
        <v>1024.51</v>
      </c>
      <c r="I1652" s="137"/>
      <c r="J1652" s="138">
        <f>ROUND(I1652*H1652,2)</f>
        <v>0</v>
      </c>
      <c r="K1652" s="134" t="s">
        <v>182</v>
      </c>
      <c r="L1652" s="32"/>
      <c r="M1652" s="139" t="s">
        <v>1</v>
      </c>
      <c r="N1652" s="140" t="s">
        <v>43</v>
      </c>
      <c r="P1652" s="141">
        <f>O1652*H1652</f>
        <v>0</v>
      </c>
      <c r="Q1652" s="141">
        <v>2.5000000000000001E-3</v>
      </c>
      <c r="R1652" s="141">
        <f>Q1652*H1652</f>
        <v>2.5612750000000002</v>
      </c>
      <c r="S1652" s="141">
        <v>0</v>
      </c>
      <c r="T1652" s="142">
        <f>S1652*H1652</f>
        <v>0</v>
      </c>
      <c r="AR1652" s="143" t="s">
        <v>183</v>
      </c>
      <c r="AT1652" s="143" t="s">
        <v>178</v>
      </c>
      <c r="AU1652" s="143" t="s">
        <v>88</v>
      </c>
      <c r="AY1652" s="17" t="s">
        <v>176</v>
      </c>
      <c r="BE1652" s="144">
        <f>IF(N1652="základní",J1652,0)</f>
        <v>0</v>
      </c>
      <c r="BF1652" s="144">
        <f>IF(N1652="snížená",J1652,0)</f>
        <v>0</v>
      </c>
      <c r="BG1652" s="144">
        <f>IF(N1652="zákl. přenesená",J1652,0)</f>
        <v>0</v>
      </c>
      <c r="BH1652" s="144">
        <f>IF(N1652="sníž. přenesená",J1652,0)</f>
        <v>0</v>
      </c>
      <c r="BI1652" s="144">
        <f>IF(N1652="nulová",J1652,0)</f>
        <v>0</v>
      </c>
      <c r="BJ1652" s="17" t="s">
        <v>86</v>
      </c>
      <c r="BK1652" s="144">
        <f>ROUND(I1652*H1652,2)</f>
        <v>0</v>
      </c>
      <c r="BL1652" s="17" t="s">
        <v>183</v>
      </c>
      <c r="BM1652" s="143" t="s">
        <v>1713</v>
      </c>
    </row>
    <row r="1653" spans="2:65" s="14" customFormat="1" ht="11.25">
      <c r="B1653" s="160"/>
      <c r="D1653" s="146" t="s">
        <v>185</v>
      </c>
      <c r="E1653" s="161" t="s">
        <v>1</v>
      </c>
      <c r="F1653" s="162" t="s">
        <v>1714</v>
      </c>
      <c r="H1653" s="161" t="s">
        <v>1</v>
      </c>
      <c r="I1653" s="163"/>
      <c r="L1653" s="160"/>
      <c r="M1653" s="164"/>
      <c r="T1653" s="165"/>
      <c r="AT1653" s="161" t="s">
        <v>185</v>
      </c>
      <c r="AU1653" s="161" t="s">
        <v>88</v>
      </c>
      <c r="AV1653" s="14" t="s">
        <v>86</v>
      </c>
      <c r="AW1653" s="14" t="s">
        <v>33</v>
      </c>
      <c r="AX1653" s="14" t="s">
        <v>78</v>
      </c>
      <c r="AY1653" s="161" t="s">
        <v>176</v>
      </c>
    </row>
    <row r="1654" spans="2:65" s="12" customFormat="1" ht="11.25">
      <c r="B1654" s="145"/>
      <c r="D1654" s="146" t="s">
        <v>185</v>
      </c>
      <c r="E1654" s="147" t="s">
        <v>1</v>
      </c>
      <c r="F1654" s="148" t="s">
        <v>1715</v>
      </c>
      <c r="H1654" s="149">
        <v>1024.51</v>
      </c>
      <c r="I1654" s="150"/>
      <c r="L1654" s="145"/>
      <c r="M1654" s="151"/>
      <c r="T1654" s="152"/>
      <c r="AT1654" s="147" t="s">
        <v>185</v>
      </c>
      <c r="AU1654" s="147" t="s">
        <v>88</v>
      </c>
      <c r="AV1654" s="12" t="s">
        <v>88</v>
      </c>
      <c r="AW1654" s="12" t="s">
        <v>33</v>
      </c>
      <c r="AX1654" s="12" t="s">
        <v>78</v>
      </c>
      <c r="AY1654" s="147" t="s">
        <v>176</v>
      </c>
    </row>
    <row r="1655" spans="2:65" s="13" customFormat="1" ht="11.25">
      <c r="B1655" s="153"/>
      <c r="D1655" s="146" t="s">
        <v>185</v>
      </c>
      <c r="E1655" s="154" t="s">
        <v>1</v>
      </c>
      <c r="F1655" s="155" t="s">
        <v>187</v>
      </c>
      <c r="H1655" s="156">
        <v>1024.51</v>
      </c>
      <c r="I1655" s="157"/>
      <c r="L1655" s="153"/>
      <c r="M1655" s="158"/>
      <c r="T1655" s="159"/>
      <c r="AT1655" s="154" t="s">
        <v>185</v>
      </c>
      <c r="AU1655" s="154" t="s">
        <v>88</v>
      </c>
      <c r="AV1655" s="13" t="s">
        <v>183</v>
      </c>
      <c r="AW1655" s="13" t="s">
        <v>33</v>
      </c>
      <c r="AX1655" s="13" t="s">
        <v>86</v>
      </c>
      <c r="AY1655" s="154" t="s">
        <v>176</v>
      </c>
    </row>
    <row r="1656" spans="2:65" s="1" customFormat="1" ht="24.2" customHeight="1">
      <c r="B1656" s="32"/>
      <c r="C1656" s="176" t="s">
        <v>1716</v>
      </c>
      <c r="D1656" s="176" t="s">
        <v>304</v>
      </c>
      <c r="E1656" s="177" t="s">
        <v>1717</v>
      </c>
      <c r="F1656" s="178" t="s">
        <v>1718</v>
      </c>
      <c r="G1656" s="179" t="s">
        <v>181</v>
      </c>
      <c r="H1656" s="180">
        <v>1045.0001999999999</v>
      </c>
      <c r="I1656" s="181"/>
      <c r="J1656" s="182">
        <f>ROUND(I1656*H1656,2)</f>
        <v>0</v>
      </c>
      <c r="K1656" s="178" t="s">
        <v>182</v>
      </c>
      <c r="L1656" s="183"/>
      <c r="M1656" s="184" t="s">
        <v>1</v>
      </c>
      <c r="N1656" s="185" t="s">
        <v>43</v>
      </c>
      <c r="P1656" s="141">
        <f>O1656*H1656</f>
        <v>0</v>
      </c>
      <c r="Q1656" s="141">
        <v>0.112</v>
      </c>
      <c r="R1656" s="141">
        <f>Q1656*H1656</f>
        <v>117.0400224</v>
      </c>
      <c r="S1656" s="141">
        <v>0</v>
      </c>
      <c r="T1656" s="142">
        <f>S1656*H1656</f>
        <v>0</v>
      </c>
      <c r="AR1656" s="143" t="s">
        <v>269</v>
      </c>
      <c r="AT1656" s="143" t="s">
        <v>304</v>
      </c>
      <c r="AU1656" s="143" t="s">
        <v>88</v>
      </c>
      <c r="AY1656" s="17" t="s">
        <v>176</v>
      </c>
      <c r="BE1656" s="144">
        <f>IF(N1656="základní",J1656,0)</f>
        <v>0</v>
      </c>
      <c r="BF1656" s="144">
        <f>IF(N1656="snížená",J1656,0)</f>
        <v>0</v>
      </c>
      <c r="BG1656" s="144">
        <f>IF(N1656="zákl. přenesená",J1656,0)</f>
        <v>0</v>
      </c>
      <c r="BH1656" s="144">
        <f>IF(N1656="sníž. přenesená",J1656,0)</f>
        <v>0</v>
      </c>
      <c r="BI1656" s="144">
        <f>IF(N1656="nulová",J1656,0)</f>
        <v>0</v>
      </c>
      <c r="BJ1656" s="17" t="s">
        <v>86</v>
      </c>
      <c r="BK1656" s="144">
        <f>ROUND(I1656*H1656,2)</f>
        <v>0</v>
      </c>
      <c r="BL1656" s="17" t="s">
        <v>183</v>
      </c>
      <c r="BM1656" s="143" t="s">
        <v>1719</v>
      </c>
    </row>
    <row r="1657" spans="2:65" s="12" customFormat="1" ht="11.25">
      <c r="B1657" s="145"/>
      <c r="D1657" s="146" t="s">
        <v>185</v>
      </c>
      <c r="F1657" s="148" t="s">
        <v>1720</v>
      </c>
      <c r="H1657" s="149">
        <v>1045.0001999999999</v>
      </c>
      <c r="I1657" s="150"/>
      <c r="L1657" s="145"/>
      <c r="M1657" s="151"/>
      <c r="T1657" s="152"/>
      <c r="AT1657" s="147" t="s">
        <v>185</v>
      </c>
      <c r="AU1657" s="147" t="s">
        <v>88</v>
      </c>
      <c r="AV1657" s="12" t="s">
        <v>88</v>
      </c>
      <c r="AW1657" s="12" t="s">
        <v>4</v>
      </c>
      <c r="AX1657" s="12" t="s">
        <v>86</v>
      </c>
      <c r="AY1657" s="147" t="s">
        <v>176</v>
      </c>
    </row>
    <row r="1658" spans="2:65" s="1" customFormat="1" ht="37.9" customHeight="1">
      <c r="B1658" s="32"/>
      <c r="C1658" s="132" t="s">
        <v>1721</v>
      </c>
      <c r="D1658" s="132" t="s">
        <v>178</v>
      </c>
      <c r="E1658" s="133" t="s">
        <v>1722</v>
      </c>
      <c r="F1658" s="134" t="s">
        <v>1723</v>
      </c>
      <c r="G1658" s="135" t="s">
        <v>181</v>
      </c>
      <c r="H1658" s="136">
        <v>1024.51</v>
      </c>
      <c r="I1658" s="137"/>
      <c r="J1658" s="138">
        <f>ROUND(I1658*H1658,2)</f>
        <v>0</v>
      </c>
      <c r="K1658" s="134" t="s">
        <v>182</v>
      </c>
      <c r="L1658" s="32"/>
      <c r="M1658" s="139" t="s">
        <v>1</v>
      </c>
      <c r="N1658" s="140" t="s">
        <v>43</v>
      </c>
      <c r="P1658" s="141">
        <f>O1658*H1658</f>
        <v>0</v>
      </c>
      <c r="Q1658" s="141">
        <v>9.5E-4</v>
      </c>
      <c r="R1658" s="141">
        <f>Q1658*H1658</f>
        <v>0.9732845</v>
      </c>
      <c r="S1658" s="141">
        <v>0</v>
      </c>
      <c r="T1658" s="142">
        <f>S1658*H1658</f>
        <v>0</v>
      </c>
      <c r="AR1658" s="143" t="s">
        <v>183</v>
      </c>
      <c r="AT1658" s="143" t="s">
        <v>178</v>
      </c>
      <c r="AU1658" s="143" t="s">
        <v>88</v>
      </c>
      <c r="AY1658" s="17" t="s">
        <v>176</v>
      </c>
      <c r="BE1658" s="144">
        <f>IF(N1658="základní",J1658,0)</f>
        <v>0</v>
      </c>
      <c r="BF1658" s="144">
        <f>IF(N1658="snížená",J1658,0)</f>
        <v>0</v>
      </c>
      <c r="BG1658" s="144">
        <f>IF(N1658="zákl. přenesená",J1658,0)</f>
        <v>0</v>
      </c>
      <c r="BH1658" s="144">
        <f>IF(N1658="sníž. přenesená",J1658,0)</f>
        <v>0</v>
      </c>
      <c r="BI1658" s="144">
        <f>IF(N1658="nulová",J1658,0)</f>
        <v>0</v>
      </c>
      <c r="BJ1658" s="17" t="s">
        <v>86</v>
      </c>
      <c r="BK1658" s="144">
        <f>ROUND(I1658*H1658,2)</f>
        <v>0</v>
      </c>
      <c r="BL1658" s="17" t="s">
        <v>183</v>
      </c>
      <c r="BM1658" s="143" t="s">
        <v>1724</v>
      </c>
    </row>
    <row r="1659" spans="2:65" s="11" customFormat="1" ht="22.9" customHeight="1">
      <c r="B1659" s="120"/>
      <c r="D1659" s="121" t="s">
        <v>77</v>
      </c>
      <c r="E1659" s="130" t="s">
        <v>269</v>
      </c>
      <c r="F1659" s="130" t="s">
        <v>1725</v>
      </c>
      <c r="I1659" s="123"/>
      <c r="J1659" s="131">
        <f>BK1659</f>
        <v>0</v>
      </c>
      <c r="L1659" s="120"/>
      <c r="M1659" s="125"/>
      <c r="P1659" s="126">
        <f>SUM(P1660:P1661)</f>
        <v>0</v>
      </c>
      <c r="R1659" s="126">
        <f>SUM(R1660:R1661)</f>
        <v>0</v>
      </c>
      <c r="T1659" s="127">
        <f>SUM(T1660:T1661)</f>
        <v>0</v>
      </c>
      <c r="AR1659" s="121" t="s">
        <v>86</v>
      </c>
      <c r="AT1659" s="128" t="s">
        <v>77</v>
      </c>
      <c r="AU1659" s="128" t="s">
        <v>86</v>
      </c>
      <c r="AY1659" s="121" t="s">
        <v>176</v>
      </c>
      <c r="BK1659" s="129">
        <f>SUM(BK1660:BK1661)</f>
        <v>0</v>
      </c>
    </row>
    <row r="1660" spans="2:65" s="1" customFormat="1" ht="24.2" customHeight="1">
      <c r="B1660" s="32"/>
      <c r="C1660" s="132" t="s">
        <v>1726</v>
      </c>
      <c r="D1660" s="132" t="s">
        <v>178</v>
      </c>
      <c r="E1660" s="133" t="s">
        <v>269</v>
      </c>
      <c r="F1660" s="134" t="s">
        <v>1727</v>
      </c>
      <c r="G1660" s="135" t="s">
        <v>298</v>
      </c>
      <c r="H1660" s="136">
        <v>195</v>
      </c>
      <c r="I1660" s="137"/>
      <c r="J1660" s="138">
        <f>ROUND(I1660*H1660,2)</f>
        <v>0</v>
      </c>
      <c r="K1660" s="134" t="s">
        <v>342</v>
      </c>
      <c r="L1660" s="32"/>
      <c r="M1660" s="139" t="s">
        <v>1</v>
      </c>
      <c r="N1660" s="140" t="s">
        <v>43</v>
      </c>
      <c r="P1660" s="141">
        <f>O1660*H1660</f>
        <v>0</v>
      </c>
      <c r="Q1660" s="141">
        <v>0</v>
      </c>
      <c r="R1660" s="141">
        <f>Q1660*H1660</f>
        <v>0</v>
      </c>
      <c r="S1660" s="141">
        <v>0</v>
      </c>
      <c r="T1660" s="142">
        <f>S1660*H1660</f>
        <v>0</v>
      </c>
      <c r="AR1660" s="143" t="s">
        <v>183</v>
      </c>
      <c r="AT1660" s="143" t="s">
        <v>178</v>
      </c>
      <c r="AU1660" s="143" t="s">
        <v>88</v>
      </c>
      <c r="AY1660" s="17" t="s">
        <v>176</v>
      </c>
      <c r="BE1660" s="144">
        <f>IF(N1660="základní",J1660,0)</f>
        <v>0</v>
      </c>
      <c r="BF1660" s="144">
        <f>IF(N1660="snížená",J1660,0)</f>
        <v>0</v>
      </c>
      <c r="BG1660" s="144">
        <f>IF(N1660="zákl. přenesená",J1660,0)</f>
        <v>0</v>
      </c>
      <c r="BH1660" s="144">
        <f>IF(N1660="sníž. přenesená",J1660,0)</f>
        <v>0</v>
      </c>
      <c r="BI1660" s="144">
        <f>IF(N1660="nulová",J1660,0)</f>
        <v>0</v>
      </c>
      <c r="BJ1660" s="17" t="s">
        <v>86</v>
      </c>
      <c r="BK1660" s="144">
        <f>ROUND(I1660*H1660,2)</f>
        <v>0</v>
      </c>
      <c r="BL1660" s="17" t="s">
        <v>183</v>
      </c>
      <c r="BM1660" s="143" t="s">
        <v>1728</v>
      </c>
    </row>
    <row r="1661" spans="2:65" s="1" customFormat="1" ht="19.5">
      <c r="B1661" s="32"/>
      <c r="D1661" s="146" t="s">
        <v>234</v>
      </c>
      <c r="F1661" s="173" t="s">
        <v>1184</v>
      </c>
      <c r="I1661" s="174"/>
      <c r="L1661" s="32"/>
      <c r="M1661" s="175"/>
      <c r="T1661" s="56"/>
      <c r="AT1661" s="17" t="s">
        <v>234</v>
      </c>
      <c r="AU1661" s="17" t="s">
        <v>88</v>
      </c>
    </row>
    <row r="1662" spans="2:65" s="11" customFormat="1" ht="22.9" customHeight="1">
      <c r="B1662" s="120"/>
      <c r="D1662" s="121" t="s">
        <v>77</v>
      </c>
      <c r="E1662" s="130" t="s">
        <v>274</v>
      </c>
      <c r="F1662" s="130" t="s">
        <v>1729</v>
      </c>
      <c r="I1662" s="123"/>
      <c r="J1662" s="131">
        <f>BK1662</f>
        <v>0</v>
      </c>
      <c r="L1662" s="120"/>
      <c r="M1662" s="125"/>
      <c r="P1662" s="126">
        <f>SUM(P1663:P1759)</f>
        <v>0</v>
      </c>
      <c r="R1662" s="126">
        <f>SUM(R1663:R1759)</f>
        <v>68.199035399999985</v>
      </c>
      <c r="T1662" s="127">
        <f>SUM(T1663:T1759)</f>
        <v>4.0250000000000004</v>
      </c>
      <c r="AR1662" s="121" t="s">
        <v>86</v>
      </c>
      <c r="AT1662" s="128" t="s">
        <v>77</v>
      </c>
      <c r="AU1662" s="128" t="s">
        <v>86</v>
      </c>
      <c r="AY1662" s="121" t="s">
        <v>176</v>
      </c>
      <c r="BK1662" s="129">
        <f>SUM(BK1663:BK1759)</f>
        <v>0</v>
      </c>
    </row>
    <row r="1663" spans="2:65" s="1" customFormat="1" ht="33" customHeight="1">
      <c r="B1663" s="32"/>
      <c r="C1663" s="132" t="s">
        <v>1730</v>
      </c>
      <c r="D1663" s="132" t="s">
        <v>178</v>
      </c>
      <c r="E1663" s="133" t="s">
        <v>1731</v>
      </c>
      <c r="F1663" s="134" t="s">
        <v>1732</v>
      </c>
      <c r="G1663" s="135" t="s">
        <v>298</v>
      </c>
      <c r="H1663" s="136">
        <v>131</v>
      </c>
      <c r="I1663" s="137"/>
      <c r="J1663" s="138">
        <f>ROUND(I1663*H1663,2)</f>
        <v>0</v>
      </c>
      <c r="K1663" s="134" t="s">
        <v>182</v>
      </c>
      <c r="L1663" s="32"/>
      <c r="M1663" s="139" t="s">
        <v>1</v>
      </c>
      <c r="N1663" s="140" t="s">
        <v>43</v>
      </c>
      <c r="P1663" s="141">
        <f>O1663*H1663</f>
        <v>0</v>
      </c>
      <c r="Q1663" s="141">
        <v>0.16850000000000001</v>
      </c>
      <c r="R1663" s="141">
        <f>Q1663*H1663</f>
        <v>22.073500000000003</v>
      </c>
      <c r="S1663" s="141">
        <v>0</v>
      </c>
      <c r="T1663" s="142">
        <f>S1663*H1663</f>
        <v>0</v>
      </c>
      <c r="AR1663" s="143" t="s">
        <v>183</v>
      </c>
      <c r="AT1663" s="143" t="s">
        <v>178</v>
      </c>
      <c r="AU1663" s="143" t="s">
        <v>88</v>
      </c>
      <c r="AY1663" s="17" t="s">
        <v>176</v>
      </c>
      <c r="BE1663" s="144">
        <f>IF(N1663="základní",J1663,0)</f>
        <v>0</v>
      </c>
      <c r="BF1663" s="144">
        <f>IF(N1663="snížená",J1663,0)</f>
        <v>0</v>
      </c>
      <c r="BG1663" s="144">
        <f>IF(N1663="zákl. přenesená",J1663,0)</f>
        <v>0</v>
      </c>
      <c r="BH1663" s="144">
        <f>IF(N1663="sníž. přenesená",J1663,0)</f>
        <v>0</v>
      </c>
      <c r="BI1663" s="144">
        <f>IF(N1663="nulová",J1663,0)</f>
        <v>0</v>
      </c>
      <c r="BJ1663" s="17" t="s">
        <v>86</v>
      </c>
      <c r="BK1663" s="144">
        <f>ROUND(I1663*H1663,2)</f>
        <v>0</v>
      </c>
      <c r="BL1663" s="17" t="s">
        <v>183</v>
      </c>
      <c r="BM1663" s="143" t="s">
        <v>1733</v>
      </c>
    </row>
    <row r="1664" spans="2:65" s="14" customFormat="1" ht="11.25">
      <c r="B1664" s="160"/>
      <c r="D1664" s="146" t="s">
        <v>185</v>
      </c>
      <c r="E1664" s="161" t="s">
        <v>1</v>
      </c>
      <c r="F1664" s="162" t="s">
        <v>1734</v>
      </c>
      <c r="H1664" s="161" t="s">
        <v>1</v>
      </c>
      <c r="I1664" s="163"/>
      <c r="L1664" s="160"/>
      <c r="M1664" s="164"/>
      <c r="T1664" s="165"/>
      <c r="AT1664" s="161" t="s">
        <v>185</v>
      </c>
      <c r="AU1664" s="161" t="s">
        <v>88</v>
      </c>
      <c r="AV1664" s="14" t="s">
        <v>86</v>
      </c>
      <c r="AW1664" s="14" t="s">
        <v>33</v>
      </c>
      <c r="AX1664" s="14" t="s">
        <v>78</v>
      </c>
      <c r="AY1664" s="161" t="s">
        <v>176</v>
      </c>
    </row>
    <row r="1665" spans="2:65" s="12" customFormat="1" ht="11.25">
      <c r="B1665" s="145"/>
      <c r="D1665" s="146" t="s">
        <v>185</v>
      </c>
      <c r="E1665" s="147" t="s">
        <v>1</v>
      </c>
      <c r="F1665" s="148" t="s">
        <v>622</v>
      </c>
      <c r="H1665" s="149">
        <v>60</v>
      </c>
      <c r="I1665" s="150"/>
      <c r="L1665" s="145"/>
      <c r="M1665" s="151"/>
      <c r="T1665" s="152"/>
      <c r="AT1665" s="147" t="s">
        <v>185</v>
      </c>
      <c r="AU1665" s="147" t="s">
        <v>88</v>
      </c>
      <c r="AV1665" s="12" t="s">
        <v>88</v>
      </c>
      <c r="AW1665" s="12" t="s">
        <v>33</v>
      </c>
      <c r="AX1665" s="12" t="s">
        <v>78</v>
      </c>
      <c r="AY1665" s="147" t="s">
        <v>176</v>
      </c>
    </row>
    <row r="1666" spans="2:65" s="14" customFormat="1" ht="11.25">
      <c r="B1666" s="160"/>
      <c r="D1666" s="146" t="s">
        <v>185</v>
      </c>
      <c r="E1666" s="161" t="s">
        <v>1</v>
      </c>
      <c r="F1666" s="162" t="s">
        <v>1735</v>
      </c>
      <c r="H1666" s="161" t="s">
        <v>1</v>
      </c>
      <c r="I1666" s="163"/>
      <c r="L1666" s="160"/>
      <c r="M1666" s="164"/>
      <c r="T1666" s="165"/>
      <c r="AT1666" s="161" t="s">
        <v>185</v>
      </c>
      <c r="AU1666" s="161" t="s">
        <v>88</v>
      </c>
      <c r="AV1666" s="14" t="s">
        <v>86</v>
      </c>
      <c r="AW1666" s="14" t="s">
        <v>33</v>
      </c>
      <c r="AX1666" s="14" t="s">
        <v>78</v>
      </c>
      <c r="AY1666" s="161" t="s">
        <v>176</v>
      </c>
    </row>
    <row r="1667" spans="2:65" s="12" customFormat="1" ht="11.25">
      <c r="B1667" s="145"/>
      <c r="D1667" s="146" t="s">
        <v>185</v>
      </c>
      <c r="E1667" s="147" t="s">
        <v>1</v>
      </c>
      <c r="F1667" s="148" t="s">
        <v>1736</v>
      </c>
      <c r="H1667" s="149">
        <v>71</v>
      </c>
      <c r="I1667" s="150"/>
      <c r="L1667" s="145"/>
      <c r="M1667" s="151"/>
      <c r="T1667" s="152"/>
      <c r="AT1667" s="147" t="s">
        <v>185</v>
      </c>
      <c r="AU1667" s="147" t="s">
        <v>88</v>
      </c>
      <c r="AV1667" s="12" t="s">
        <v>88</v>
      </c>
      <c r="AW1667" s="12" t="s">
        <v>33</v>
      </c>
      <c r="AX1667" s="12" t="s">
        <v>78</v>
      </c>
      <c r="AY1667" s="147" t="s">
        <v>176</v>
      </c>
    </row>
    <row r="1668" spans="2:65" s="13" customFormat="1" ht="11.25">
      <c r="B1668" s="153"/>
      <c r="D1668" s="146" t="s">
        <v>185</v>
      </c>
      <c r="E1668" s="154" t="s">
        <v>1</v>
      </c>
      <c r="F1668" s="155" t="s">
        <v>187</v>
      </c>
      <c r="H1668" s="156">
        <v>131</v>
      </c>
      <c r="I1668" s="157"/>
      <c r="L1668" s="153"/>
      <c r="M1668" s="158"/>
      <c r="T1668" s="159"/>
      <c r="AT1668" s="154" t="s">
        <v>185</v>
      </c>
      <c r="AU1668" s="154" t="s">
        <v>88</v>
      </c>
      <c r="AV1668" s="13" t="s">
        <v>183</v>
      </c>
      <c r="AW1668" s="13" t="s">
        <v>33</v>
      </c>
      <c r="AX1668" s="13" t="s">
        <v>86</v>
      </c>
      <c r="AY1668" s="154" t="s">
        <v>176</v>
      </c>
    </row>
    <row r="1669" spans="2:65" s="1" customFormat="1" ht="16.5" customHeight="1">
      <c r="B1669" s="32"/>
      <c r="C1669" s="176" t="s">
        <v>1737</v>
      </c>
      <c r="D1669" s="176" t="s">
        <v>304</v>
      </c>
      <c r="E1669" s="177" t="s">
        <v>1738</v>
      </c>
      <c r="F1669" s="178" t="s">
        <v>1739</v>
      </c>
      <c r="G1669" s="179" t="s">
        <v>298</v>
      </c>
      <c r="H1669" s="180">
        <v>133.62</v>
      </c>
      <c r="I1669" s="181"/>
      <c r="J1669" s="182">
        <f>ROUND(I1669*H1669,2)</f>
        <v>0</v>
      </c>
      <c r="K1669" s="178" t="s">
        <v>1</v>
      </c>
      <c r="L1669" s="183"/>
      <c r="M1669" s="184" t="s">
        <v>1</v>
      </c>
      <c r="N1669" s="185" t="s">
        <v>43</v>
      </c>
      <c r="P1669" s="141">
        <f>O1669*H1669</f>
        <v>0</v>
      </c>
      <c r="Q1669" s="141">
        <v>0.125</v>
      </c>
      <c r="R1669" s="141">
        <f>Q1669*H1669</f>
        <v>16.702500000000001</v>
      </c>
      <c r="S1669" s="141">
        <v>0</v>
      </c>
      <c r="T1669" s="142">
        <f>S1669*H1669</f>
        <v>0</v>
      </c>
      <c r="AR1669" s="143" t="s">
        <v>269</v>
      </c>
      <c r="AT1669" s="143" t="s">
        <v>304</v>
      </c>
      <c r="AU1669" s="143" t="s">
        <v>88</v>
      </c>
      <c r="AY1669" s="17" t="s">
        <v>176</v>
      </c>
      <c r="BE1669" s="144">
        <f>IF(N1669="základní",J1669,0)</f>
        <v>0</v>
      </c>
      <c r="BF1669" s="144">
        <f>IF(N1669="snížená",J1669,0)</f>
        <v>0</v>
      </c>
      <c r="BG1669" s="144">
        <f>IF(N1669="zákl. přenesená",J1669,0)</f>
        <v>0</v>
      </c>
      <c r="BH1669" s="144">
        <f>IF(N1669="sníž. přenesená",J1669,0)</f>
        <v>0</v>
      </c>
      <c r="BI1669" s="144">
        <f>IF(N1669="nulová",J1669,0)</f>
        <v>0</v>
      </c>
      <c r="BJ1669" s="17" t="s">
        <v>86</v>
      </c>
      <c r="BK1669" s="144">
        <f>ROUND(I1669*H1669,2)</f>
        <v>0</v>
      </c>
      <c r="BL1669" s="17" t="s">
        <v>183</v>
      </c>
      <c r="BM1669" s="143" t="s">
        <v>1740</v>
      </c>
    </row>
    <row r="1670" spans="2:65" s="12" customFormat="1" ht="11.25">
      <c r="B1670" s="145"/>
      <c r="D1670" s="146" t="s">
        <v>185</v>
      </c>
      <c r="F1670" s="148" t="s">
        <v>1741</v>
      </c>
      <c r="H1670" s="149">
        <v>133.62</v>
      </c>
      <c r="I1670" s="150"/>
      <c r="L1670" s="145"/>
      <c r="M1670" s="151"/>
      <c r="T1670" s="152"/>
      <c r="AT1670" s="147" t="s">
        <v>185</v>
      </c>
      <c r="AU1670" s="147" t="s">
        <v>88</v>
      </c>
      <c r="AV1670" s="12" t="s">
        <v>88</v>
      </c>
      <c r="AW1670" s="12" t="s">
        <v>4</v>
      </c>
      <c r="AX1670" s="12" t="s">
        <v>86</v>
      </c>
      <c r="AY1670" s="147" t="s">
        <v>176</v>
      </c>
    </row>
    <row r="1671" spans="2:65" s="1" customFormat="1" ht="24.2" customHeight="1">
      <c r="B1671" s="32"/>
      <c r="C1671" s="132" t="s">
        <v>1742</v>
      </c>
      <c r="D1671" s="132" t="s">
        <v>178</v>
      </c>
      <c r="E1671" s="133" t="s">
        <v>1743</v>
      </c>
      <c r="F1671" s="134" t="s">
        <v>1744</v>
      </c>
      <c r="G1671" s="135" t="s">
        <v>200</v>
      </c>
      <c r="H1671" s="136">
        <v>11.79</v>
      </c>
      <c r="I1671" s="137"/>
      <c r="J1671" s="138">
        <f>ROUND(I1671*H1671,2)</f>
        <v>0</v>
      </c>
      <c r="K1671" s="134" t="s">
        <v>182</v>
      </c>
      <c r="L1671" s="32"/>
      <c r="M1671" s="139" t="s">
        <v>1</v>
      </c>
      <c r="N1671" s="140" t="s">
        <v>43</v>
      </c>
      <c r="P1671" s="141">
        <f>O1671*H1671</f>
        <v>0</v>
      </c>
      <c r="Q1671" s="141">
        <v>2.2563399999999998</v>
      </c>
      <c r="R1671" s="141">
        <f>Q1671*H1671</f>
        <v>26.602248599999996</v>
      </c>
      <c r="S1671" s="141">
        <v>0</v>
      </c>
      <c r="T1671" s="142">
        <f>S1671*H1671</f>
        <v>0</v>
      </c>
      <c r="AR1671" s="143" t="s">
        <v>183</v>
      </c>
      <c r="AT1671" s="143" t="s">
        <v>178</v>
      </c>
      <c r="AU1671" s="143" t="s">
        <v>88</v>
      </c>
      <c r="AY1671" s="17" t="s">
        <v>176</v>
      </c>
      <c r="BE1671" s="144">
        <f>IF(N1671="základní",J1671,0)</f>
        <v>0</v>
      </c>
      <c r="BF1671" s="144">
        <f>IF(N1671="snížená",J1671,0)</f>
        <v>0</v>
      </c>
      <c r="BG1671" s="144">
        <f>IF(N1671="zákl. přenesená",J1671,0)</f>
        <v>0</v>
      </c>
      <c r="BH1671" s="144">
        <f>IF(N1671="sníž. přenesená",J1671,0)</f>
        <v>0</v>
      </c>
      <c r="BI1671" s="144">
        <f>IF(N1671="nulová",J1671,0)</f>
        <v>0</v>
      </c>
      <c r="BJ1671" s="17" t="s">
        <v>86</v>
      </c>
      <c r="BK1671" s="144">
        <f>ROUND(I1671*H1671,2)</f>
        <v>0</v>
      </c>
      <c r="BL1671" s="17" t="s">
        <v>183</v>
      </c>
      <c r="BM1671" s="143" t="s">
        <v>1745</v>
      </c>
    </row>
    <row r="1672" spans="2:65" s="12" customFormat="1" ht="11.25">
      <c r="B1672" s="145"/>
      <c r="D1672" s="146" t="s">
        <v>185</v>
      </c>
      <c r="E1672" s="147" t="s">
        <v>1</v>
      </c>
      <c r="F1672" s="148" t="s">
        <v>1746</v>
      </c>
      <c r="H1672" s="149">
        <v>11.79</v>
      </c>
      <c r="I1672" s="150"/>
      <c r="L1672" s="145"/>
      <c r="M1672" s="151"/>
      <c r="T1672" s="152"/>
      <c r="AT1672" s="147" t="s">
        <v>185</v>
      </c>
      <c r="AU1672" s="147" t="s">
        <v>88</v>
      </c>
      <c r="AV1672" s="12" t="s">
        <v>88</v>
      </c>
      <c r="AW1672" s="12" t="s">
        <v>33</v>
      </c>
      <c r="AX1672" s="12" t="s">
        <v>86</v>
      </c>
      <c r="AY1672" s="147" t="s">
        <v>176</v>
      </c>
    </row>
    <row r="1673" spans="2:65" s="1" customFormat="1" ht="24.2" customHeight="1">
      <c r="B1673" s="32"/>
      <c r="C1673" s="132" t="s">
        <v>1747</v>
      </c>
      <c r="D1673" s="132" t="s">
        <v>178</v>
      </c>
      <c r="E1673" s="133" t="s">
        <v>1748</v>
      </c>
      <c r="F1673" s="134" t="s">
        <v>1749</v>
      </c>
      <c r="G1673" s="135" t="s">
        <v>298</v>
      </c>
      <c r="H1673" s="136">
        <v>70</v>
      </c>
      <c r="I1673" s="137"/>
      <c r="J1673" s="138">
        <f>ROUND(I1673*H1673,2)</f>
        <v>0</v>
      </c>
      <c r="K1673" s="134" t="s">
        <v>182</v>
      </c>
      <c r="L1673" s="32"/>
      <c r="M1673" s="139" t="s">
        <v>1</v>
      </c>
      <c r="N1673" s="140" t="s">
        <v>43</v>
      </c>
      <c r="P1673" s="141">
        <f>O1673*H1673</f>
        <v>0</v>
      </c>
      <c r="Q1673" s="141">
        <v>0</v>
      </c>
      <c r="R1673" s="141">
        <f>Q1673*H1673</f>
        <v>0</v>
      </c>
      <c r="S1673" s="141">
        <v>0</v>
      </c>
      <c r="T1673" s="142">
        <f>S1673*H1673</f>
        <v>0</v>
      </c>
      <c r="AR1673" s="143" t="s">
        <v>183</v>
      </c>
      <c r="AT1673" s="143" t="s">
        <v>178</v>
      </c>
      <c r="AU1673" s="143" t="s">
        <v>88</v>
      </c>
      <c r="AY1673" s="17" t="s">
        <v>176</v>
      </c>
      <c r="BE1673" s="144">
        <f>IF(N1673="základní",J1673,0)</f>
        <v>0</v>
      </c>
      <c r="BF1673" s="144">
        <f>IF(N1673="snížená",J1673,0)</f>
        <v>0</v>
      </c>
      <c r="BG1673" s="144">
        <f>IF(N1673="zákl. přenesená",J1673,0)</f>
        <v>0</v>
      </c>
      <c r="BH1673" s="144">
        <f>IF(N1673="sníž. přenesená",J1673,0)</f>
        <v>0</v>
      </c>
      <c r="BI1673" s="144">
        <f>IF(N1673="nulová",J1673,0)</f>
        <v>0</v>
      </c>
      <c r="BJ1673" s="17" t="s">
        <v>86</v>
      </c>
      <c r="BK1673" s="144">
        <f>ROUND(I1673*H1673,2)</f>
        <v>0</v>
      </c>
      <c r="BL1673" s="17" t="s">
        <v>183</v>
      </c>
      <c r="BM1673" s="143" t="s">
        <v>1750</v>
      </c>
    </row>
    <row r="1674" spans="2:65" s="12" customFormat="1" ht="22.5">
      <c r="B1674" s="145"/>
      <c r="D1674" s="146" t="s">
        <v>185</v>
      </c>
      <c r="E1674" s="147" t="s">
        <v>1</v>
      </c>
      <c r="F1674" s="148" t="s">
        <v>1751</v>
      </c>
      <c r="H1674" s="149">
        <v>70</v>
      </c>
      <c r="I1674" s="150"/>
      <c r="L1674" s="145"/>
      <c r="M1674" s="151"/>
      <c r="T1674" s="152"/>
      <c r="AT1674" s="147" t="s">
        <v>185</v>
      </c>
      <c r="AU1674" s="147" t="s">
        <v>88</v>
      </c>
      <c r="AV1674" s="12" t="s">
        <v>88</v>
      </c>
      <c r="AW1674" s="12" t="s">
        <v>33</v>
      </c>
      <c r="AX1674" s="12" t="s">
        <v>86</v>
      </c>
      <c r="AY1674" s="147" t="s">
        <v>176</v>
      </c>
    </row>
    <row r="1675" spans="2:65" s="1" customFormat="1" ht="24.2" customHeight="1">
      <c r="B1675" s="32"/>
      <c r="C1675" s="132" t="s">
        <v>1752</v>
      </c>
      <c r="D1675" s="132" t="s">
        <v>178</v>
      </c>
      <c r="E1675" s="133" t="s">
        <v>1753</v>
      </c>
      <c r="F1675" s="134" t="s">
        <v>1754</v>
      </c>
      <c r="G1675" s="135" t="s">
        <v>298</v>
      </c>
      <c r="H1675" s="136">
        <v>35</v>
      </c>
      <c r="I1675" s="137"/>
      <c r="J1675" s="138">
        <f>ROUND(I1675*H1675,2)</f>
        <v>0</v>
      </c>
      <c r="K1675" s="134" t="s">
        <v>182</v>
      </c>
      <c r="L1675" s="32"/>
      <c r="M1675" s="139" t="s">
        <v>1</v>
      </c>
      <c r="N1675" s="140" t="s">
        <v>43</v>
      </c>
      <c r="P1675" s="141">
        <f>O1675*H1675</f>
        <v>0</v>
      </c>
      <c r="Q1675" s="141">
        <v>4.3E-3</v>
      </c>
      <c r="R1675" s="141">
        <f>Q1675*H1675</f>
        <v>0.15049999999999999</v>
      </c>
      <c r="S1675" s="141">
        <v>0</v>
      </c>
      <c r="T1675" s="142">
        <f>S1675*H1675</f>
        <v>0</v>
      </c>
      <c r="AR1675" s="143" t="s">
        <v>183</v>
      </c>
      <c r="AT1675" s="143" t="s">
        <v>178</v>
      </c>
      <c r="AU1675" s="143" t="s">
        <v>88</v>
      </c>
      <c r="AY1675" s="17" t="s">
        <v>176</v>
      </c>
      <c r="BE1675" s="144">
        <f>IF(N1675="základní",J1675,0)</f>
        <v>0</v>
      </c>
      <c r="BF1675" s="144">
        <f>IF(N1675="snížená",J1675,0)</f>
        <v>0</v>
      </c>
      <c r="BG1675" s="144">
        <f>IF(N1675="zákl. přenesená",J1675,0)</f>
        <v>0</v>
      </c>
      <c r="BH1675" s="144">
        <f>IF(N1675="sníž. přenesená",J1675,0)</f>
        <v>0</v>
      </c>
      <c r="BI1675" s="144">
        <f>IF(N1675="nulová",J1675,0)</f>
        <v>0</v>
      </c>
      <c r="BJ1675" s="17" t="s">
        <v>86</v>
      </c>
      <c r="BK1675" s="144">
        <f>ROUND(I1675*H1675,2)</f>
        <v>0</v>
      </c>
      <c r="BL1675" s="17" t="s">
        <v>183</v>
      </c>
      <c r="BM1675" s="143" t="s">
        <v>1755</v>
      </c>
    </row>
    <row r="1676" spans="2:65" s="1" customFormat="1" ht="33" customHeight="1">
      <c r="B1676" s="32"/>
      <c r="C1676" s="132" t="s">
        <v>1756</v>
      </c>
      <c r="D1676" s="132" t="s">
        <v>178</v>
      </c>
      <c r="E1676" s="133" t="s">
        <v>1757</v>
      </c>
      <c r="F1676" s="134" t="s">
        <v>1758</v>
      </c>
      <c r="G1676" s="135" t="s">
        <v>298</v>
      </c>
      <c r="H1676" s="136">
        <v>35</v>
      </c>
      <c r="I1676" s="137"/>
      <c r="J1676" s="138">
        <f>ROUND(I1676*H1676,2)</f>
        <v>0</v>
      </c>
      <c r="K1676" s="134" t="s">
        <v>182</v>
      </c>
      <c r="L1676" s="32"/>
      <c r="M1676" s="139" t="s">
        <v>1</v>
      </c>
      <c r="N1676" s="140" t="s">
        <v>43</v>
      </c>
      <c r="P1676" s="141">
        <f>O1676*H1676</f>
        <v>0</v>
      </c>
      <c r="Q1676" s="141">
        <v>4.4999999999999999E-4</v>
      </c>
      <c r="R1676" s="141">
        <f>Q1676*H1676</f>
        <v>1.575E-2</v>
      </c>
      <c r="S1676" s="141">
        <v>0</v>
      </c>
      <c r="T1676" s="142">
        <f>S1676*H1676</f>
        <v>0</v>
      </c>
      <c r="AR1676" s="143" t="s">
        <v>183</v>
      </c>
      <c r="AT1676" s="143" t="s">
        <v>178</v>
      </c>
      <c r="AU1676" s="143" t="s">
        <v>88</v>
      </c>
      <c r="AY1676" s="17" t="s">
        <v>176</v>
      </c>
      <c r="BE1676" s="144">
        <f>IF(N1676="základní",J1676,0)</f>
        <v>0</v>
      </c>
      <c r="BF1676" s="144">
        <f>IF(N1676="snížená",J1676,0)</f>
        <v>0</v>
      </c>
      <c r="BG1676" s="144">
        <f>IF(N1676="zákl. přenesená",J1676,0)</f>
        <v>0</v>
      </c>
      <c r="BH1676" s="144">
        <f>IF(N1676="sníž. přenesená",J1676,0)</f>
        <v>0</v>
      </c>
      <c r="BI1676" s="144">
        <f>IF(N1676="nulová",J1676,0)</f>
        <v>0</v>
      </c>
      <c r="BJ1676" s="17" t="s">
        <v>86</v>
      </c>
      <c r="BK1676" s="144">
        <f>ROUND(I1676*H1676,2)</f>
        <v>0</v>
      </c>
      <c r="BL1676" s="17" t="s">
        <v>183</v>
      </c>
      <c r="BM1676" s="143" t="s">
        <v>1759</v>
      </c>
    </row>
    <row r="1677" spans="2:65" s="1" customFormat="1" ht="24.2" customHeight="1">
      <c r="B1677" s="32"/>
      <c r="C1677" s="132" t="s">
        <v>1760</v>
      </c>
      <c r="D1677" s="132" t="s">
        <v>178</v>
      </c>
      <c r="E1677" s="133" t="s">
        <v>1761</v>
      </c>
      <c r="F1677" s="134" t="s">
        <v>1762</v>
      </c>
      <c r="G1677" s="135" t="s">
        <v>181</v>
      </c>
      <c r="H1677" s="136">
        <v>2132</v>
      </c>
      <c r="I1677" s="137"/>
      <c r="J1677" s="138">
        <f>ROUND(I1677*H1677,2)</f>
        <v>0</v>
      </c>
      <c r="K1677" s="134" t="s">
        <v>207</v>
      </c>
      <c r="L1677" s="32"/>
      <c r="M1677" s="139" t="s">
        <v>1</v>
      </c>
      <c r="N1677" s="140" t="s">
        <v>43</v>
      </c>
      <c r="P1677" s="141">
        <f>O1677*H1677</f>
        <v>0</v>
      </c>
      <c r="Q1677" s="141">
        <v>4.6999999999999999E-4</v>
      </c>
      <c r="R1677" s="141">
        <f>Q1677*H1677</f>
        <v>1.00204</v>
      </c>
      <c r="S1677" s="141">
        <v>0</v>
      </c>
      <c r="T1677" s="142">
        <f>S1677*H1677</f>
        <v>0</v>
      </c>
      <c r="AR1677" s="143" t="s">
        <v>183</v>
      </c>
      <c r="AT1677" s="143" t="s">
        <v>178</v>
      </c>
      <c r="AU1677" s="143" t="s">
        <v>88</v>
      </c>
      <c r="AY1677" s="17" t="s">
        <v>176</v>
      </c>
      <c r="BE1677" s="144">
        <f>IF(N1677="základní",J1677,0)</f>
        <v>0</v>
      </c>
      <c r="BF1677" s="144">
        <f>IF(N1677="snížená",J1677,0)</f>
        <v>0</v>
      </c>
      <c r="BG1677" s="144">
        <f>IF(N1677="zákl. přenesená",J1677,0)</f>
        <v>0</v>
      </c>
      <c r="BH1677" s="144">
        <f>IF(N1677="sníž. přenesená",J1677,0)</f>
        <v>0</v>
      </c>
      <c r="BI1677" s="144">
        <f>IF(N1677="nulová",J1677,0)</f>
        <v>0</v>
      </c>
      <c r="BJ1677" s="17" t="s">
        <v>86</v>
      </c>
      <c r="BK1677" s="144">
        <f>ROUND(I1677*H1677,2)</f>
        <v>0</v>
      </c>
      <c r="BL1677" s="17" t="s">
        <v>183</v>
      </c>
      <c r="BM1677" s="143" t="s">
        <v>1763</v>
      </c>
    </row>
    <row r="1678" spans="2:65" s="14" customFormat="1" ht="11.25">
      <c r="B1678" s="160"/>
      <c r="D1678" s="146" t="s">
        <v>185</v>
      </c>
      <c r="E1678" s="161" t="s">
        <v>1</v>
      </c>
      <c r="F1678" s="162" t="s">
        <v>461</v>
      </c>
      <c r="H1678" s="161" t="s">
        <v>1</v>
      </c>
      <c r="I1678" s="163"/>
      <c r="L1678" s="160"/>
      <c r="M1678" s="164"/>
      <c r="T1678" s="165"/>
      <c r="AT1678" s="161" t="s">
        <v>185</v>
      </c>
      <c r="AU1678" s="161" t="s">
        <v>88</v>
      </c>
      <c r="AV1678" s="14" t="s">
        <v>86</v>
      </c>
      <c r="AW1678" s="14" t="s">
        <v>33</v>
      </c>
      <c r="AX1678" s="14" t="s">
        <v>78</v>
      </c>
      <c r="AY1678" s="161" t="s">
        <v>176</v>
      </c>
    </row>
    <row r="1679" spans="2:65" s="12" customFormat="1" ht="11.25">
      <c r="B1679" s="145"/>
      <c r="D1679" s="146" t="s">
        <v>185</v>
      </c>
      <c r="E1679" s="147" t="s">
        <v>1</v>
      </c>
      <c r="F1679" s="148" t="s">
        <v>1764</v>
      </c>
      <c r="H1679" s="149">
        <v>222</v>
      </c>
      <c r="I1679" s="150"/>
      <c r="L1679" s="145"/>
      <c r="M1679" s="151"/>
      <c r="T1679" s="152"/>
      <c r="AT1679" s="147" t="s">
        <v>185</v>
      </c>
      <c r="AU1679" s="147" t="s">
        <v>88</v>
      </c>
      <c r="AV1679" s="12" t="s">
        <v>88</v>
      </c>
      <c r="AW1679" s="12" t="s">
        <v>33</v>
      </c>
      <c r="AX1679" s="12" t="s">
        <v>78</v>
      </c>
      <c r="AY1679" s="147" t="s">
        <v>176</v>
      </c>
    </row>
    <row r="1680" spans="2:65" s="14" customFormat="1" ht="11.25">
      <c r="B1680" s="160"/>
      <c r="D1680" s="146" t="s">
        <v>185</v>
      </c>
      <c r="E1680" s="161" t="s">
        <v>1</v>
      </c>
      <c r="F1680" s="162" t="s">
        <v>463</v>
      </c>
      <c r="H1680" s="161" t="s">
        <v>1</v>
      </c>
      <c r="I1680" s="163"/>
      <c r="L1680" s="160"/>
      <c r="M1680" s="164"/>
      <c r="T1680" s="165"/>
      <c r="AT1680" s="161" t="s">
        <v>185</v>
      </c>
      <c r="AU1680" s="161" t="s">
        <v>88</v>
      </c>
      <c r="AV1680" s="14" t="s">
        <v>86</v>
      </c>
      <c r="AW1680" s="14" t="s">
        <v>33</v>
      </c>
      <c r="AX1680" s="14" t="s">
        <v>78</v>
      </c>
      <c r="AY1680" s="161" t="s">
        <v>176</v>
      </c>
    </row>
    <row r="1681" spans="2:65" s="12" customFormat="1" ht="11.25">
      <c r="B1681" s="145"/>
      <c r="D1681" s="146" t="s">
        <v>185</v>
      </c>
      <c r="E1681" s="147" t="s">
        <v>1</v>
      </c>
      <c r="F1681" s="148" t="s">
        <v>1765</v>
      </c>
      <c r="H1681" s="149">
        <v>1910</v>
      </c>
      <c r="I1681" s="150"/>
      <c r="L1681" s="145"/>
      <c r="M1681" s="151"/>
      <c r="T1681" s="152"/>
      <c r="AT1681" s="147" t="s">
        <v>185</v>
      </c>
      <c r="AU1681" s="147" t="s">
        <v>88</v>
      </c>
      <c r="AV1681" s="12" t="s">
        <v>88</v>
      </c>
      <c r="AW1681" s="12" t="s">
        <v>33</v>
      </c>
      <c r="AX1681" s="12" t="s">
        <v>78</v>
      </c>
      <c r="AY1681" s="147" t="s">
        <v>176</v>
      </c>
    </row>
    <row r="1682" spans="2:65" s="13" customFormat="1" ht="11.25">
      <c r="B1682" s="153"/>
      <c r="D1682" s="146" t="s">
        <v>185</v>
      </c>
      <c r="E1682" s="154" t="s">
        <v>1</v>
      </c>
      <c r="F1682" s="155" t="s">
        <v>187</v>
      </c>
      <c r="H1682" s="156">
        <v>2132</v>
      </c>
      <c r="I1682" s="157"/>
      <c r="L1682" s="153"/>
      <c r="M1682" s="158"/>
      <c r="T1682" s="159"/>
      <c r="AT1682" s="154" t="s">
        <v>185</v>
      </c>
      <c r="AU1682" s="154" t="s">
        <v>88</v>
      </c>
      <c r="AV1682" s="13" t="s">
        <v>183</v>
      </c>
      <c r="AW1682" s="13" t="s">
        <v>33</v>
      </c>
      <c r="AX1682" s="13" t="s">
        <v>86</v>
      </c>
      <c r="AY1682" s="154" t="s">
        <v>176</v>
      </c>
    </row>
    <row r="1683" spans="2:65" s="1" customFormat="1" ht="33" customHeight="1">
      <c r="B1683" s="32"/>
      <c r="C1683" s="132" t="s">
        <v>1766</v>
      </c>
      <c r="D1683" s="132" t="s">
        <v>178</v>
      </c>
      <c r="E1683" s="133" t="s">
        <v>1767</v>
      </c>
      <c r="F1683" s="134" t="s">
        <v>1768</v>
      </c>
      <c r="G1683" s="135" t="s">
        <v>181</v>
      </c>
      <c r="H1683" s="136">
        <v>4410</v>
      </c>
      <c r="I1683" s="137"/>
      <c r="J1683" s="138">
        <f>ROUND(I1683*H1683,2)</f>
        <v>0</v>
      </c>
      <c r="K1683" s="134" t="s">
        <v>207</v>
      </c>
      <c r="L1683" s="32"/>
      <c r="M1683" s="139" t="s">
        <v>1</v>
      </c>
      <c r="N1683" s="140" t="s">
        <v>43</v>
      </c>
      <c r="P1683" s="141">
        <f>O1683*H1683</f>
        <v>0</v>
      </c>
      <c r="Q1683" s="141">
        <v>0</v>
      </c>
      <c r="R1683" s="141">
        <f>Q1683*H1683</f>
        <v>0</v>
      </c>
      <c r="S1683" s="141">
        <v>0</v>
      </c>
      <c r="T1683" s="142">
        <f>S1683*H1683</f>
        <v>0</v>
      </c>
      <c r="AR1683" s="143" t="s">
        <v>183</v>
      </c>
      <c r="AT1683" s="143" t="s">
        <v>178</v>
      </c>
      <c r="AU1683" s="143" t="s">
        <v>88</v>
      </c>
      <c r="AY1683" s="17" t="s">
        <v>176</v>
      </c>
      <c r="BE1683" s="144">
        <f>IF(N1683="základní",J1683,0)</f>
        <v>0</v>
      </c>
      <c r="BF1683" s="144">
        <f>IF(N1683="snížená",J1683,0)</f>
        <v>0</v>
      </c>
      <c r="BG1683" s="144">
        <f>IF(N1683="zákl. přenesená",J1683,0)</f>
        <v>0</v>
      </c>
      <c r="BH1683" s="144">
        <f>IF(N1683="sníž. přenesená",J1683,0)</f>
        <v>0</v>
      </c>
      <c r="BI1683" s="144">
        <f>IF(N1683="nulová",J1683,0)</f>
        <v>0</v>
      </c>
      <c r="BJ1683" s="17" t="s">
        <v>86</v>
      </c>
      <c r="BK1683" s="144">
        <f>ROUND(I1683*H1683,2)</f>
        <v>0</v>
      </c>
      <c r="BL1683" s="17" t="s">
        <v>183</v>
      </c>
      <c r="BM1683" s="143" t="s">
        <v>1769</v>
      </c>
    </row>
    <row r="1684" spans="2:65" s="12" customFormat="1" ht="11.25">
      <c r="B1684" s="145"/>
      <c r="D1684" s="146" t="s">
        <v>185</v>
      </c>
      <c r="E1684" s="147" t="s">
        <v>1</v>
      </c>
      <c r="F1684" s="148" t="s">
        <v>1770</v>
      </c>
      <c r="H1684" s="149">
        <v>4410</v>
      </c>
      <c r="I1684" s="150"/>
      <c r="L1684" s="145"/>
      <c r="M1684" s="151"/>
      <c r="T1684" s="152"/>
      <c r="AT1684" s="147" t="s">
        <v>185</v>
      </c>
      <c r="AU1684" s="147" t="s">
        <v>88</v>
      </c>
      <c r="AV1684" s="12" t="s">
        <v>88</v>
      </c>
      <c r="AW1684" s="12" t="s">
        <v>33</v>
      </c>
      <c r="AX1684" s="12" t="s">
        <v>86</v>
      </c>
      <c r="AY1684" s="147" t="s">
        <v>176</v>
      </c>
    </row>
    <row r="1685" spans="2:65" s="1" customFormat="1" ht="37.9" customHeight="1">
      <c r="B1685" s="32"/>
      <c r="C1685" s="132" t="s">
        <v>1771</v>
      </c>
      <c r="D1685" s="132" t="s">
        <v>178</v>
      </c>
      <c r="E1685" s="133" t="s">
        <v>1772</v>
      </c>
      <c r="F1685" s="134" t="s">
        <v>1773</v>
      </c>
      <c r="G1685" s="135" t="s">
        <v>181</v>
      </c>
      <c r="H1685" s="136">
        <v>396900</v>
      </c>
      <c r="I1685" s="137"/>
      <c r="J1685" s="138">
        <f>ROUND(I1685*H1685,2)</f>
        <v>0</v>
      </c>
      <c r="K1685" s="134" t="s">
        <v>207</v>
      </c>
      <c r="L1685" s="32"/>
      <c r="M1685" s="139" t="s">
        <v>1</v>
      </c>
      <c r="N1685" s="140" t="s">
        <v>43</v>
      </c>
      <c r="P1685" s="141">
        <f>O1685*H1685</f>
        <v>0</v>
      </c>
      <c r="Q1685" s="141">
        <v>0</v>
      </c>
      <c r="R1685" s="141">
        <f>Q1685*H1685</f>
        <v>0</v>
      </c>
      <c r="S1685" s="141">
        <v>0</v>
      </c>
      <c r="T1685" s="142">
        <f>S1685*H1685</f>
        <v>0</v>
      </c>
      <c r="AR1685" s="143" t="s">
        <v>183</v>
      </c>
      <c r="AT1685" s="143" t="s">
        <v>178</v>
      </c>
      <c r="AU1685" s="143" t="s">
        <v>88</v>
      </c>
      <c r="AY1685" s="17" t="s">
        <v>176</v>
      </c>
      <c r="BE1685" s="144">
        <f>IF(N1685="základní",J1685,0)</f>
        <v>0</v>
      </c>
      <c r="BF1685" s="144">
        <f>IF(N1685="snížená",J1685,0)</f>
        <v>0</v>
      </c>
      <c r="BG1685" s="144">
        <f>IF(N1685="zákl. přenesená",J1685,0)</f>
        <v>0</v>
      </c>
      <c r="BH1685" s="144">
        <f>IF(N1685="sníž. přenesená",J1685,0)</f>
        <v>0</v>
      </c>
      <c r="BI1685" s="144">
        <f>IF(N1685="nulová",J1685,0)</f>
        <v>0</v>
      </c>
      <c r="BJ1685" s="17" t="s">
        <v>86</v>
      </c>
      <c r="BK1685" s="144">
        <f>ROUND(I1685*H1685,2)</f>
        <v>0</v>
      </c>
      <c r="BL1685" s="17" t="s">
        <v>183</v>
      </c>
      <c r="BM1685" s="143" t="s">
        <v>1774</v>
      </c>
    </row>
    <row r="1686" spans="2:65" s="12" customFormat="1" ht="11.25">
      <c r="B1686" s="145"/>
      <c r="D1686" s="146" t="s">
        <v>185</v>
      </c>
      <c r="E1686" s="147" t="s">
        <v>1</v>
      </c>
      <c r="F1686" s="148" t="s">
        <v>1775</v>
      </c>
      <c r="H1686" s="149">
        <v>396900</v>
      </c>
      <c r="I1686" s="150"/>
      <c r="L1686" s="145"/>
      <c r="M1686" s="151"/>
      <c r="T1686" s="152"/>
      <c r="AT1686" s="147" t="s">
        <v>185</v>
      </c>
      <c r="AU1686" s="147" t="s">
        <v>88</v>
      </c>
      <c r="AV1686" s="12" t="s">
        <v>88</v>
      </c>
      <c r="AW1686" s="12" t="s">
        <v>33</v>
      </c>
      <c r="AX1686" s="12" t="s">
        <v>86</v>
      </c>
      <c r="AY1686" s="147" t="s">
        <v>176</v>
      </c>
    </row>
    <row r="1687" spans="2:65" s="1" customFormat="1" ht="33" customHeight="1">
      <c r="B1687" s="32"/>
      <c r="C1687" s="132" t="s">
        <v>1776</v>
      </c>
      <c r="D1687" s="132" t="s">
        <v>178</v>
      </c>
      <c r="E1687" s="133" t="s">
        <v>1777</v>
      </c>
      <c r="F1687" s="134" t="s">
        <v>1778</v>
      </c>
      <c r="G1687" s="135" t="s">
        <v>181</v>
      </c>
      <c r="H1687" s="136">
        <v>4410</v>
      </c>
      <c r="I1687" s="137"/>
      <c r="J1687" s="138">
        <f>ROUND(I1687*H1687,2)</f>
        <v>0</v>
      </c>
      <c r="K1687" s="134" t="s">
        <v>207</v>
      </c>
      <c r="L1687" s="32"/>
      <c r="M1687" s="139" t="s">
        <v>1</v>
      </c>
      <c r="N1687" s="140" t="s">
        <v>43</v>
      </c>
      <c r="P1687" s="141">
        <f>O1687*H1687</f>
        <v>0</v>
      </c>
      <c r="Q1687" s="141">
        <v>0</v>
      </c>
      <c r="R1687" s="141">
        <f>Q1687*H1687</f>
        <v>0</v>
      </c>
      <c r="S1687" s="141">
        <v>0</v>
      </c>
      <c r="T1687" s="142">
        <f>S1687*H1687</f>
        <v>0</v>
      </c>
      <c r="AR1687" s="143" t="s">
        <v>183</v>
      </c>
      <c r="AT1687" s="143" t="s">
        <v>178</v>
      </c>
      <c r="AU1687" s="143" t="s">
        <v>88</v>
      </c>
      <c r="AY1687" s="17" t="s">
        <v>176</v>
      </c>
      <c r="BE1687" s="144">
        <f>IF(N1687="základní",J1687,0)</f>
        <v>0</v>
      </c>
      <c r="BF1687" s="144">
        <f>IF(N1687="snížená",J1687,0)</f>
        <v>0</v>
      </c>
      <c r="BG1687" s="144">
        <f>IF(N1687="zákl. přenesená",J1687,0)</f>
        <v>0</v>
      </c>
      <c r="BH1687" s="144">
        <f>IF(N1687="sníž. přenesená",J1687,0)</f>
        <v>0</v>
      </c>
      <c r="BI1687" s="144">
        <f>IF(N1687="nulová",J1687,0)</f>
        <v>0</v>
      </c>
      <c r="BJ1687" s="17" t="s">
        <v>86</v>
      </c>
      <c r="BK1687" s="144">
        <f>ROUND(I1687*H1687,2)</f>
        <v>0</v>
      </c>
      <c r="BL1687" s="17" t="s">
        <v>183</v>
      </c>
      <c r="BM1687" s="143" t="s">
        <v>1779</v>
      </c>
    </row>
    <row r="1688" spans="2:65" s="1" customFormat="1" ht="24.2" customHeight="1">
      <c r="B1688" s="32"/>
      <c r="C1688" s="132" t="s">
        <v>1780</v>
      </c>
      <c r="D1688" s="132" t="s">
        <v>178</v>
      </c>
      <c r="E1688" s="133" t="s">
        <v>1781</v>
      </c>
      <c r="F1688" s="134" t="s">
        <v>1782</v>
      </c>
      <c r="G1688" s="135" t="s">
        <v>200</v>
      </c>
      <c r="H1688" s="136">
        <v>4400</v>
      </c>
      <c r="I1688" s="137"/>
      <c r="J1688" s="138">
        <f>ROUND(I1688*H1688,2)</f>
        <v>0</v>
      </c>
      <c r="K1688" s="134" t="s">
        <v>207</v>
      </c>
      <c r="L1688" s="32"/>
      <c r="M1688" s="139" t="s">
        <v>1</v>
      </c>
      <c r="N1688" s="140" t="s">
        <v>43</v>
      </c>
      <c r="P1688" s="141">
        <f>O1688*H1688</f>
        <v>0</v>
      </c>
      <c r="Q1688" s="141">
        <v>0</v>
      </c>
      <c r="R1688" s="141">
        <f>Q1688*H1688</f>
        <v>0</v>
      </c>
      <c r="S1688" s="141">
        <v>0</v>
      </c>
      <c r="T1688" s="142">
        <f>S1688*H1688</f>
        <v>0</v>
      </c>
      <c r="AR1688" s="143" t="s">
        <v>183</v>
      </c>
      <c r="AT1688" s="143" t="s">
        <v>178</v>
      </c>
      <c r="AU1688" s="143" t="s">
        <v>88</v>
      </c>
      <c r="AY1688" s="17" t="s">
        <v>176</v>
      </c>
      <c r="BE1688" s="144">
        <f>IF(N1688="základní",J1688,0)</f>
        <v>0</v>
      </c>
      <c r="BF1688" s="144">
        <f>IF(N1688="snížená",J1688,0)</f>
        <v>0</v>
      </c>
      <c r="BG1688" s="144">
        <f>IF(N1688="zákl. přenesená",J1688,0)</f>
        <v>0</v>
      </c>
      <c r="BH1688" s="144">
        <f>IF(N1688="sníž. přenesená",J1688,0)</f>
        <v>0</v>
      </c>
      <c r="BI1688" s="144">
        <f>IF(N1688="nulová",J1688,0)</f>
        <v>0</v>
      </c>
      <c r="BJ1688" s="17" t="s">
        <v>86</v>
      </c>
      <c r="BK1688" s="144">
        <f>ROUND(I1688*H1688,2)</f>
        <v>0</v>
      </c>
      <c r="BL1688" s="17" t="s">
        <v>183</v>
      </c>
      <c r="BM1688" s="143" t="s">
        <v>1783</v>
      </c>
    </row>
    <row r="1689" spans="2:65" s="12" customFormat="1" ht="11.25">
      <c r="B1689" s="145"/>
      <c r="D1689" s="146" t="s">
        <v>185</v>
      </c>
      <c r="E1689" s="147" t="s">
        <v>1</v>
      </c>
      <c r="F1689" s="148" t="s">
        <v>1784</v>
      </c>
      <c r="H1689" s="149">
        <v>4400</v>
      </c>
      <c r="I1689" s="150"/>
      <c r="L1689" s="145"/>
      <c r="M1689" s="151"/>
      <c r="T1689" s="152"/>
      <c r="AT1689" s="147" t="s">
        <v>185</v>
      </c>
      <c r="AU1689" s="147" t="s">
        <v>88</v>
      </c>
      <c r="AV1689" s="12" t="s">
        <v>88</v>
      </c>
      <c r="AW1689" s="12" t="s">
        <v>33</v>
      </c>
      <c r="AX1689" s="12" t="s">
        <v>78</v>
      </c>
      <c r="AY1689" s="147" t="s">
        <v>176</v>
      </c>
    </row>
    <row r="1690" spans="2:65" s="13" customFormat="1" ht="11.25">
      <c r="B1690" s="153"/>
      <c r="D1690" s="146" t="s">
        <v>185</v>
      </c>
      <c r="E1690" s="154" t="s">
        <v>1</v>
      </c>
      <c r="F1690" s="155" t="s">
        <v>187</v>
      </c>
      <c r="H1690" s="156">
        <v>4400</v>
      </c>
      <c r="I1690" s="157"/>
      <c r="L1690" s="153"/>
      <c r="M1690" s="158"/>
      <c r="T1690" s="159"/>
      <c r="AT1690" s="154" t="s">
        <v>185</v>
      </c>
      <c r="AU1690" s="154" t="s">
        <v>88</v>
      </c>
      <c r="AV1690" s="13" t="s">
        <v>183</v>
      </c>
      <c r="AW1690" s="13" t="s">
        <v>33</v>
      </c>
      <c r="AX1690" s="13" t="s">
        <v>86</v>
      </c>
      <c r="AY1690" s="154" t="s">
        <v>176</v>
      </c>
    </row>
    <row r="1691" spans="2:65" s="1" customFormat="1" ht="37.9" customHeight="1">
      <c r="B1691" s="32"/>
      <c r="C1691" s="132" t="s">
        <v>1785</v>
      </c>
      <c r="D1691" s="132" t="s">
        <v>178</v>
      </c>
      <c r="E1691" s="133" t="s">
        <v>1786</v>
      </c>
      <c r="F1691" s="134" t="s">
        <v>1787</v>
      </c>
      <c r="G1691" s="135" t="s">
        <v>200</v>
      </c>
      <c r="H1691" s="136">
        <v>396000</v>
      </c>
      <c r="I1691" s="137"/>
      <c r="J1691" s="138">
        <f>ROUND(I1691*H1691,2)</f>
        <v>0</v>
      </c>
      <c r="K1691" s="134" t="s">
        <v>207</v>
      </c>
      <c r="L1691" s="32"/>
      <c r="M1691" s="139" t="s">
        <v>1</v>
      </c>
      <c r="N1691" s="140" t="s">
        <v>43</v>
      </c>
      <c r="P1691" s="141">
        <f>O1691*H1691</f>
        <v>0</v>
      </c>
      <c r="Q1691" s="141">
        <v>0</v>
      </c>
      <c r="R1691" s="141">
        <f>Q1691*H1691</f>
        <v>0</v>
      </c>
      <c r="S1691" s="141">
        <v>0</v>
      </c>
      <c r="T1691" s="142">
        <f>S1691*H1691</f>
        <v>0</v>
      </c>
      <c r="AR1691" s="143" t="s">
        <v>183</v>
      </c>
      <c r="AT1691" s="143" t="s">
        <v>178</v>
      </c>
      <c r="AU1691" s="143" t="s">
        <v>88</v>
      </c>
      <c r="AY1691" s="17" t="s">
        <v>176</v>
      </c>
      <c r="BE1691" s="144">
        <f>IF(N1691="základní",J1691,0)</f>
        <v>0</v>
      </c>
      <c r="BF1691" s="144">
        <f>IF(N1691="snížená",J1691,0)</f>
        <v>0</v>
      </c>
      <c r="BG1691" s="144">
        <f>IF(N1691="zákl. přenesená",J1691,0)</f>
        <v>0</v>
      </c>
      <c r="BH1691" s="144">
        <f>IF(N1691="sníž. přenesená",J1691,0)</f>
        <v>0</v>
      </c>
      <c r="BI1691" s="144">
        <f>IF(N1691="nulová",J1691,0)</f>
        <v>0</v>
      </c>
      <c r="BJ1691" s="17" t="s">
        <v>86</v>
      </c>
      <c r="BK1691" s="144">
        <f>ROUND(I1691*H1691,2)</f>
        <v>0</v>
      </c>
      <c r="BL1691" s="17" t="s">
        <v>183</v>
      </c>
      <c r="BM1691" s="143" t="s">
        <v>1788</v>
      </c>
    </row>
    <row r="1692" spans="2:65" s="12" customFormat="1" ht="11.25">
      <c r="B1692" s="145"/>
      <c r="D1692" s="146" t="s">
        <v>185</v>
      </c>
      <c r="E1692" s="147" t="s">
        <v>1</v>
      </c>
      <c r="F1692" s="148" t="s">
        <v>1789</v>
      </c>
      <c r="H1692" s="149">
        <v>396000</v>
      </c>
      <c r="I1692" s="150"/>
      <c r="L1692" s="145"/>
      <c r="M1692" s="151"/>
      <c r="T1692" s="152"/>
      <c r="AT1692" s="147" t="s">
        <v>185</v>
      </c>
      <c r="AU1692" s="147" t="s">
        <v>88</v>
      </c>
      <c r="AV1692" s="12" t="s">
        <v>88</v>
      </c>
      <c r="AW1692" s="12" t="s">
        <v>33</v>
      </c>
      <c r="AX1692" s="12" t="s">
        <v>86</v>
      </c>
      <c r="AY1692" s="147" t="s">
        <v>176</v>
      </c>
    </row>
    <row r="1693" spans="2:65" s="1" customFormat="1" ht="33" customHeight="1">
      <c r="B1693" s="32"/>
      <c r="C1693" s="132" t="s">
        <v>1790</v>
      </c>
      <c r="D1693" s="132" t="s">
        <v>178</v>
      </c>
      <c r="E1693" s="133" t="s">
        <v>1791</v>
      </c>
      <c r="F1693" s="134" t="s">
        <v>1792</v>
      </c>
      <c r="G1693" s="135" t="s">
        <v>200</v>
      </c>
      <c r="H1693" s="136">
        <v>4400</v>
      </c>
      <c r="I1693" s="137"/>
      <c r="J1693" s="138">
        <f>ROUND(I1693*H1693,2)</f>
        <v>0</v>
      </c>
      <c r="K1693" s="134" t="s">
        <v>207</v>
      </c>
      <c r="L1693" s="32"/>
      <c r="M1693" s="139" t="s">
        <v>1</v>
      </c>
      <c r="N1693" s="140" t="s">
        <v>43</v>
      </c>
      <c r="P1693" s="141">
        <f>O1693*H1693</f>
        <v>0</v>
      </c>
      <c r="Q1693" s="141">
        <v>0</v>
      </c>
      <c r="R1693" s="141">
        <f>Q1693*H1693</f>
        <v>0</v>
      </c>
      <c r="S1693" s="141">
        <v>0</v>
      </c>
      <c r="T1693" s="142">
        <f>S1693*H1693</f>
        <v>0</v>
      </c>
      <c r="AR1693" s="143" t="s">
        <v>183</v>
      </c>
      <c r="AT1693" s="143" t="s">
        <v>178</v>
      </c>
      <c r="AU1693" s="143" t="s">
        <v>88</v>
      </c>
      <c r="AY1693" s="17" t="s">
        <v>176</v>
      </c>
      <c r="BE1693" s="144">
        <f>IF(N1693="základní",J1693,0)</f>
        <v>0</v>
      </c>
      <c r="BF1693" s="144">
        <f>IF(N1693="snížená",J1693,0)</f>
        <v>0</v>
      </c>
      <c r="BG1693" s="144">
        <f>IF(N1693="zákl. přenesená",J1693,0)</f>
        <v>0</v>
      </c>
      <c r="BH1693" s="144">
        <f>IF(N1693="sníž. přenesená",J1693,0)</f>
        <v>0</v>
      </c>
      <c r="BI1693" s="144">
        <f>IF(N1693="nulová",J1693,0)</f>
        <v>0</v>
      </c>
      <c r="BJ1693" s="17" t="s">
        <v>86</v>
      </c>
      <c r="BK1693" s="144">
        <f>ROUND(I1693*H1693,2)</f>
        <v>0</v>
      </c>
      <c r="BL1693" s="17" t="s">
        <v>183</v>
      </c>
      <c r="BM1693" s="143" t="s">
        <v>1793</v>
      </c>
    </row>
    <row r="1694" spans="2:65" s="1" customFormat="1" ht="16.5" customHeight="1">
      <c r="B1694" s="32"/>
      <c r="C1694" s="132" t="s">
        <v>1794</v>
      </c>
      <c r="D1694" s="132" t="s">
        <v>178</v>
      </c>
      <c r="E1694" s="133" t="s">
        <v>1795</v>
      </c>
      <c r="F1694" s="134" t="s">
        <v>1796</v>
      </c>
      <c r="G1694" s="135" t="s">
        <v>181</v>
      </c>
      <c r="H1694" s="136">
        <v>4410</v>
      </c>
      <c r="I1694" s="137"/>
      <c r="J1694" s="138">
        <f>ROUND(I1694*H1694,2)</f>
        <v>0</v>
      </c>
      <c r="K1694" s="134" t="s">
        <v>207</v>
      </c>
      <c r="L1694" s="32"/>
      <c r="M1694" s="139" t="s">
        <v>1</v>
      </c>
      <c r="N1694" s="140" t="s">
        <v>43</v>
      </c>
      <c r="P1694" s="141">
        <f>O1694*H1694</f>
        <v>0</v>
      </c>
      <c r="Q1694" s="141">
        <v>0</v>
      </c>
      <c r="R1694" s="141">
        <f>Q1694*H1694</f>
        <v>0</v>
      </c>
      <c r="S1694" s="141">
        <v>0</v>
      </c>
      <c r="T1694" s="142">
        <f>S1694*H1694</f>
        <v>0</v>
      </c>
      <c r="AR1694" s="143" t="s">
        <v>183</v>
      </c>
      <c r="AT1694" s="143" t="s">
        <v>178</v>
      </c>
      <c r="AU1694" s="143" t="s">
        <v>88</v>
      </c>
      <c r="AY1694" s="17" t="s">
        <v>176</v>
      </c>
      <c r="BE1694" s="144">
        <f>IF(N1694="základní",J1694,0)</f>
        <v>0</v>
      </c>
      <c r="BF1694" s="144">
        <f>IF(N1694="snížená",J1694,0)</f>
        <v>0</v>
      </c>
      <c r="BG1694" s="144">
        <f>IF(N1694="zákl. přenesená",J1694,0)</f>
        <v>0</v>
      </c>
      <c r="BH1694" s="144">
        <f>IF(N1694="sníž. přenesená",J1694,0)</f>
        <v>0</v>
      </c>
      <c r="BI1694" s="144">
        <f>IF(N1694="nulová",J1694,0)</f>
        <v>0</v>
      </c>
      <c r="BJ1694" s="17" t="s">
        <v>86</v>
      </c>
      <c r="BK1694" s="144">
        <f>ROUND(I1694*H1694,2)</f>
        <v>0</v>
      </c>
      <c r="BL1694" s="17" t="s">
        <v>183</v>
      </c>
      <c r="BM1694" s="143" t="s">
        <v>1797</v>
      </c>
    </row>
    <row r="1695" spans="2:65" s="1" customFormat="1" ht="16.5" customHeight="1">
      <c r="B1695" s="32"/>
      <c r="C1695" s="132" t="s">
        <v>1798</v>
      </c>
      <c r="D1695" s="132" t="s">
        <v>178</v>
      </c>
      <c r="E1695" s="133" t="s">
        <v>1799</v>
      </c>
      <c r="F1695" s="134" t="s">
        <v>1800</v>
      </c>
      <c r="G1695" s="135" t="s">
        <v>181</v>
      </c>
      <c r="H1695" s="136">
        <v>396900</v>
      </c>
      <c r="I1695" s="137"/>
      <c r="J1695" s="138">
        <f>ROUND(I1695*H1695,2)</f>
        <v>0</v>
      </c>
      <c r="K1695" s="134" t="s">
        <v>207</v>
      </c>
      <c r="L1695" s="32"/>
      <c r="M1695" s="139" t="s">
        <v>1</v>
      </c>
      <c r="N1695" s="140" t="s">
        <v>43</v>
      </c>
      <c r="P1695" s="141">
        <f>O1695*H1695</f>
        <v>0</v>
      </c>
      <c r="Q1695" s="141">
        <v>0</v>
      </c>
      <c r="R1695" s="141">
        <f>Q1695*H1695</f>
        <v>0</v>
      </c>
      <c r="S1695" s="141">
        <v>0</v>
      </c>
      <c r="T1695" s="142">
        <f>S1695*H1695</f>
        <v>0</v>
      </c>
      <c r="AR1695" s="143" t="s">
        <v>183</v>
      </c>
      <c r="AT1695" s="143" t="s">
        <v>178</v>
      </c>
      <c r="AU1695" s="143" t="s">
        <v>88</v>
      </c>
      <c r="AY1695" s="17" t="s">
        <v>176</v>
      </c>
      <c r="BE1695" s="144">
        <f>IF(N1695="základní",J1695,0)</f>
        <v>0</v>
      </c>
      <c r="BF1695" s="144">
        <f>IF(N1695="snížená",J1695,0)</f>
        <v>0</v>
      </c>
      <c r="BG1695" s="144">
        <f>IF(N1695="zákl. přenesená",J1695,0)</f>
        <v>0</v>
      </c>
      <c r="BH1695" s="144">
        <f>IF(N1695="sníž. přenesená",J1695,0)</f>
        <v>0</v>
      </c>
      <c r="BI1695" s="144">
        <f>IF(N1695="nulová",J1695,0)</f>
        <v>0</v>
      </c>
      <c r="BJ1695" s="17" t="s">
        <v>86</v>
      </c>
      <c r="BK1695" s="144">
        <f>ROUND(I1695*H1695,2)</f>
        <v>0</v>
      </c>
      <c r="BL1695" s="17" t="s">
        <v>183</v>
      </c>
      <c r="BM1695" s="143" t="s">
        <v>1801</v>
      </c>
    </row>
    <row r="1696" spans="2:65" s="1" customFormat="1" ht="21.75" customHeight="1">
      <c r="B1696" s="32"/>
      <c r="C1696" s="132" t="s">
        <v>1802</v>
      </c>
      <c r="D1696" s="132" t="s">
        <v>178</v>
      </c>
      <c r="E1696" s="133" t="s">
        <v>1803</v>
      </c>
      <c r="F1696" s="134" t="s">
        <v>1804</v>
      </c>
      <c r="G1696" s="135" t="s">
        <v>181</v>
      </c>
      <c r="H1696" s="136">
        <v>4410</v>
      </c>
      <c r="I1696" s="137"/>
      <c r="J1696" s="138">
        <f>ROUND(I1696*H1696,2)</f>
        <v>0</v>
      </c>
      <c r="K1696" s="134" t="s">
        <v>207</v>
      </c>
      <c r="L1696" s="32"/>
      <c r="M1696" s="139" t="s">
        <v>1</v>
      </c>
      <c r="N1696" s="140" t="s">
        <v>43</v>
      </c>
      <c r="P1696" s="141">
        <f>O1696*H1696</f>
        <v>0</v>
      </c>
      <c r="Q1696" s="141">
        <v>0</v>
      </c>
      <c r="R1696" s="141">
        <f>Q1696*H1696</f>
        <v>0</v>
      </c>
      <c r="S1696" s="141">
        <v>0</v>
      </c>
      <c r="T1696" s="142">
        <f>S1696*H1696</f>
        <v>0</v>
      </c>
      <c r="AR1696" s="143" t="s">
        <v>183</v>
      </c>
      <c r="AT1696" s="143" t="s">
        <v>178</v>
      </c>
      <c r="AU1696" s="143" t="s">
        <v>88</v>
      </c>
      <c r="AY1696" s="17" t="s">
        <v>176</v>
      </c>
      <c r="BE1696" s="144">
        <f>IF(N1696="základní",J1696,0)</f>
        <v>0</v>
      </c>
      <c r="BF1696" s="144">
        <f>IF(N1696="snížená",J1696,0)</f>
        <v>0</v>
      </c>
      <c r="BG1696" s="144">
        <f>IF(N1696="zákl. přenesená",J1696,0)</f>
        <v>0</v>
      </c>
      <c r="BH1696" s="144">
        <f>IF(N1696="sníž. přenesená",J1696,0)</f>
        <v>0</v>
      </c>
      <c r="BI1696" s="144">
        <f>IF(N1696="nulová",J1696,0)</f>
        <v>0</v>
      </c>
      <c r="BJ1696" s="17" t="s">
        <v>86</v>
      </c>
      <c r="BK1696" s="144">
        <f>ROUND(I1696*H1696,2)</f>
        <v>0</v>
      </c>
      <c r="BL1696" s="17" t="s">
        <v>183</v>
      </c>
      <c r="BM1696" s="143" t="s">
        <v>1805</v>
      </c>
    </row>
    <row r="1697" spans="2:65" s="1" customFormat="1" ht="24.2" customHeight="1">
      <c r="B1697" s="32"/>
      <c r="C1697" s="132" t="s">
        <v>1806</v>
      </c>
      <c r="D1697" s="132" t="s">
        <v>178</v>
      </c>
      <c r="E1697" s="133" t="s">
        <v>1807</v>
      </c>
      <c r="F1697" s="134" t="s">
        <v>1808</v>
      </c>
      <c r="G1697" s="135" t="s">
        <v>1809</v>
      </c>
      <c r="H1697" s="136">
        <v>60</v>
      </c>
      <c r="I1697" s="137"/>
      <c r="J1697" s="138">
        <f>ROUND(I1697*H1697,2)</f>
        <v>0</v>
      </c>
      <c r="K1697" s="134" t="s">
        <v>182</v>
      </c>
      <c r="L1697" s="32"/>
      <c r="M1697" s="139" t="s">
        <v>1</v>
      </c>
      <c r="N1697" s="140" t="s">
        <v>43</v>
      </c>
      <c r="P1697" s="141">
        <f>O1697*H1697</f>
        <v>0</v>
      </c>
      <c r="Q1697" s="141">
        <v>0</v>
      </c>
      <c r="R1697" s="141">
        <f>Q1697*H1697</f>
        <v>0</v>
      </c>
      <c r="S1697" s="141">
        <v>0</v>
      </c>
      <c r="T1697" s="142">
        <f>S1697*H1697</f>
        <v>0</v>
      </c>
      <c r="AR1697" s="143" t="s">
        <v>183</v>
      </c>
      <c r="AT1697" s="143" t="s">
        <v>178</v>
      </c>
      <c r="AU1697" s="143" t="s">
        <v>88</v>
      </c>
      <c r="AY1697" s="17" t="s">
        <v>176</v>
      </c>
      <c r="BE1697" s="144">
        <f>IF(N1697="základní",J1697,0)</f>
        <v>0</v>
      </c>
      <c r="BF1697" s="144">
        <f>IF(N1697="snížená",J1697,0)</f>
        <v>0</v>
      </c>
      <c r="BG1697" s="144">
        <f>IF(N1697="zákl. přenesená",J1697,0)</f>
        <v>0</v>
      </c>
      <c r="BH1697" s="144">
        <f>IF(N1697="sníž. přenesená",J1697,0)</f>
        <v>0</v>
      </c>
      <c r="BI1697" s="144">
        <f>IF(N1697="nulová",J1697,0)</f>
        <v>0</v>
      </c>
      <c r="BJ1697" s="17" t="s">
        <v>86</v>
      </c>
      <c r="BK1697" s="144">
        <f>ROUND(I1697*H1697,2)</f>
        <v>0</v>
      </c>
      <c r="BL1697" s="17" t="s">
        <v>183</v>
      </c>
      <c r="BM1697" s="143" t="s">
        <v>1810</v>
      </c>
    </row>
    <row r="1698" spans="2:65" s="1" customFormat="1" ht="19.5">
      <c r="B1698" s="32"/>
      <c r="D1698" s="146" t="s">
        <v>234</v>
      </c>
      <c r="F1698" s="173" t="s">
        <v>1811</v>
      </c>
      <c r="I1698" s="174"/>
      <c r="L1698" s="32"/>
      <c r="M1698" s="175"/>
      <c r="T1698" s="56"/>
      <c r="AT1698" s="17" t="s">
        <v>234</v>
      </c>
      <c r="AU1698" s="17" t="s">
        <v>88</v>
      </c>
    </row>
    <row r="1699" spans="2:65" s="1" customFormat="1" ht="24.2" customHeight="1">
      <c r="B1699" s="32"/>
      <c r="C1699" s="132" t="s">
        <v>1812</v>
      </c>
      <c r="D1699" s="132" t="s">
        <v>178</v>
      </c>
      <c r="E1699" s="133" t="s">
        <v>1813</v>
      </c>
      <c r="F1699" s="134" t="s">
        <v>1814</v>
      </c>
      <c r="G1699" s="135" t="s">
        <v>196</v>
      </c>
      <c r="H1699" s="136">
        <v>150</v>
      </c>
      <c r="I1699" s="137"/>
      <c r="J1699" s="138">
        <f>ROUND(I1699*H1699,2)</f>
        <v>0</v>
      </c>
      <c r="K1699" s="134" t="s">
        <v>182</v>
      </c>
      <c r="L1699" s="32"/>
      <c r="M1699" s="139" t="s">
        <v>1</v>
      </c>
      <c r="N1699" s="140" t="s">
        <v>43</v>
      </c>
      <c r="P1699" s="141">
        <f>O1699*H1699</f>
        <v>0</v>
      </c>
      <c r="Q1699" s="141">
        <v>0</v>
      </c>
      <c r="R1699" s="141">
        <f>Q1699*H1699</f>
        <v>0</v>
      </c>
      <c r="S1699" s="141">
        <v>0</v>
      </c>
      <c r="T1699" s="142">
        <f>S1699*H1699</f>
        <v>0</v>
      </c>
      <c r="AR1699" s="143" t="s">
        <v>183</v>
      </c>
      <c r="AT1699" s="143" t="s">
        <v>178</v>
      </c>
      <c r="AU1699" s="143" t="s">
        <v>88</v>
      </c>
      <c r="AY1699" s="17" t="s">
        <v>176</v>
      </c>
      <c r="BE1699" s="144">
        <f>IF(N1699="základní",J1699,0)</f>
        <v>0</v>
      </c>
      <c r="BF1699" s="144">
        <f>IF(N1699="snížená",J1699,0)</f>
        <v>0</v>
      </c>
      <c r="BG1699" s="144">
        <f>IF(N1699="zákl. přenesená",J1699,0)</f>
        <v>0</v>
      </c>
      <c r="BH1699" s="144">
        <f>IF(N1699="sníž. přenesená",J1699,0)</f>
        <v>0</v>
      </c>
      <c r="BI1699" s="144">
        <f>IF(N1699="nulová",J1699,0)</f>
        <v>0</v>
      </c>
      <c r="BJ1699" s="17" t="s">
        <v>86</v>
      </c>
      <c r="BK1699" s="144">
        <f>ROUND(I1699*H1699,2)</f>
        <v>0</v>
      </c>
      <c r="BL1699" s="17" t="s">
        <v>183</v>
      </c>
      <c r="BM1699" s="143" t="s">
        <v>1815</v>
      </c>
    </row>
    <row r="1700" spans="2:65" s="1" customFormat="1" ht="19.5">
      <c r="B1700" s="32"/>
      <c r="D1700" s="146" t="s">
        <v>234</v>
      </c>
      <c r="F1700" s="173" t="s">
        <v>1811</v>
      </c>
      <c r="I1700" s="174"/>
      <c r="L1700" s="32"/>
      <c r="M1700" s="175"/>
      <c r="T1700" s="56"/>
      <c r="AT1700" s="17" t="s">
        <v>234</v>
      </c>
      <c r="AU1700" s="17" t="s">
        <v>88</v>
      </c>
    </row>
    <row r="1701" spans="2:65" s="1" customFormat="1" ht="24.2" customHeight="1">
      <c r="B1701" s="32"/>
      <c r="C1701" s="132" t="s">
        <v>1816</v>
      </c>
      <c r="D1701" s="132" t="s">
        <v>178</v>
      </c>
      <c r="E1701" s="133" t="s">
        <v>1817</v>
      </c>
      <c r="F1701" s="134" t="s">
        <v>1818</v>
      </c>
      <c r="G1701" s="135" t="s">
        <v>355</v>
      </c>
      <c r="H1701" s="136">
        <v>75</v>
      </c>
      <c r="I1701" s="137"/>
      <c r="J1701" s="138">
        <f>ROUND(I1701*H1701,2)</f>
        <v>0</v>
      </c>
      <c r="K1701" s="134" t="s">
        <v>207</v>
      </c>
      <c r="L1701" s="32"/>
      <c r="M1701" s="139" t="s">
        <v>1</v>
      </c>
      <c r="N1701" s="140" t="s">
        <v>43</v>
      </c>
      <c r="P1701" s="141">
        <f>O1701*H1701</f>
        <v>0</v>
      </c>
      <c r="Q1701" s="141">
        <v>0</v>
      </c>
      <c r="R1701" s="141">
        <f>Q1701*H1701</f>
        <v>0</v>
      </c>
      <c r="S1701" s="141">
        <v>0</v>
      </c>
      <c r="T1701" s="142">
        <f>S1701*H1701</f>
        <v>0</v>
      </c>
      <c r="AR1701" s="143" t="s">
        <v>183</v>
      </c>
      <c r="AT1701" s="143" t="s">
        <v>178</v>
      </c>
      <c r="AU1701" s="143" t="s">
        <v>88</v>
      </c>
      <c r="AY1701" s="17" t="s">
        <v>176</v>
      </c>
      <c r="BE1701" s="144">
        <f>IF(N1701="základní",J1701,0)</f>
        <v>0</v>
      </c>
      <c r="BF1701" s="144">
        <f>IF(N1701="snížená",J1701,0)</f>
        <v>0</v>
      </c>
      <c r="BG1701" s="144">
        <f>IF(N1701="zákl. přenesená",J1701,0)</f>
        <v>0</v>
      </c>
      <c r="BH1701" s="144">
        <f>IF(N1701="sníž. přenesená",J1701,0)</f>
        <v>0</v>
      </c>
      <c r="BI1701" s="144">
        <f>IF(N1701="nulová",J1701,0)</f>
        <v>0</v>
      </c>
      <c r="BJ1701" s="17" t="s">
        <v>86</v>
      </c>
      <c r="BK1701" s="144">
        <f>ROUND(I1701*H1701,2)</f>
        <v>0</v>
      </c>
      <c r="BL1701" s="17" t="s">
        <v>183</v>
      </c>
      <c r="BM1701" s="143" t="s">
        <v>1819</v>
      </c>
    </row>
    <row r="1702" spans="2:65" s="1" customFormat="1" ht="33" customHeight="1">
      <c r="B1702" s="32"/>
      <c r="C1702" s="132" t="s">
        <v>1820</v>
      </c>
      <c r="D1702" s="132" t="s">
        <v>178</v>
      </c>
      <c r="E1702" s="133" t="s">
        <v>1821</v>
      </c>
      <c r="F1702" s="134" t="s">
        <v>1822</v>
      </c>
      <c r="G1702" s="135" t="s">
        <v>355</v>
      </c>
      <c r="H1702" s="136">
        <v>4500</v>
      </c>
      <c r="I1702" s="137"/>
      <c r="J1702" s="138">
        <f>ROUND(I1702*H1702,2)</f>
        <v>0</v>
      </c>
      <c r="K1702" s="134" t="s">
        <v>207</v>
      </c>
      <c r="L1702" s="32"/>
      <c r="M1702" s="139" t="s">
        <v>1</v>
      </c>
      <c r="N1702" s="140" t="s">
        <v>43</v>
      </c>
      <c r="P1702" s="141">
        <f>O1702*H1702</f>
        <v>0</v>
      </c>
      <c r="Q1702" s="141">
        <v>0</v>
      </c>
      <c r="R1702" s="141">
        <f>Q1702*H1702</f>
        <v>0</v>
      </c>
      <c r="S1702" s="141">
        <v>0</v>
      </c>
      <c r="T1702" s="142">
        <f>S1702*H1702</f>
        <v>0</v>
      </c>
      <c r="AR1702" s="143" t="s">
        <v>183</v>
      </c>
      <c r="AT1702" s="143" t="s">
        <v>178</v>
      </c>
      <c r="AU1702" s="143" t="s">
        <v>88</v>
      </c>
      <c r="AY1702" s="17" t="s">
        <v>176</v>
      </c>
      <c r="BE1702" s="144">
        <f>IF(N1702="základní",J1702,0)</f>
        <v>0</v>
      </c>
      <c r="BF1702" s="144">
        <f>IF(N1702="snížená",J1702,0)</f>
        <v>0</v>
      </c>
      <c r="BG1702" s="144">
        <f>IF(N1702="zákl. přenesená",J1702,0)</f>
        <v>0</v>
      </c>
      <c r="BH1702" s="144">
        <f>IF(N1702="sníž. přenesená",J1702,0)</f>
        <v>0</v>
      </c>
      <c r="BI1702" s="144">
        <f>IF(N1702="nulová",J1702,0)</f>
        <v>0</v>
      </c>
      <c r="BJ1702" s="17" t="s">
        <v>86</v>
      </c>
      <c r="BK1702" s="144">
        <f>ROUND(I1702*H1702,2)</f>
        <v>0</v>
      </c>
      <c r="BL1702" s="17" t="s">
        <v>183</v>
      </c>
      <c r="BM1702" s="143" t="s">
        <v>1823</v>
      </c>
    </row>
    <row r="1703" spans="2:65" s="12" customFormat="1" ht="11.25">
      <c r="B1703" s="145"/>
      <c r="D1703" s="146" t="s">
        <v>185</v>
      </c>
      <c r="E1703" s="147" t="s">
        <v>1</v>
      </c>
      <c r="F1703" s="148" t="s">
        <v>1824</v>
      </c>
      <c r="H1703" s="149">
        <v>4500</v>
      </c>
      <c r="I1703" s="150"/>
      <c r="L1703" s="145"/>
      <c r="M1703" s="151"/>
      <c r="T1703" s="152"/>
      <c r="AT1703" s="147" t="s">
        <v>185</v>
      </c>
      <c r="AU1703" s="147" t="s">
        <v>88</v>
      </c>
      <c r="AV1703" s="12" t="s">
        <v>88</v>
      </c>
      <c r="AW1703" s="12" t="s">
        <v>33</v>
      </c>
      <c r="AX1703" s="12" t="s">
        <v>86</v>
      </c>
      <c r="AY1703" s="147" t="s">
        <v>176</v>
      </c>
    </row>
    <row r="1704" spans="2:65" s="1" customFormat="1" ht="24.2" customHeight="1">
      <c r="B1704" s="32"/>
      <c r="C1704" s="132" t="s">
        <v>1825</v>
      </c>
      <c r="D1704" s="132" t="s">
        <v>178</v>
      </c>
      <c r="E1704" s="133" t="s">
        <v>1826</v>
      </c>
      <c r="F1704" s="134" t="s">
        <v>1827</v>
      </c>
      <c r="G1704" s="135" t="s">
        <v>355</v>
      </c>
      <c r="H1704" s="136">
        <v>75</v>
      </c>
      <c r="I1704" s="137"/>
      <c r="J1704" s="138">
        <f>ROUND(I1704*H1704,2)</f>
        <v>0</v>
      </c>
      <c r="K1704" s="134" t="s">
        <v>207</v>
      </c>
      <c r="L1704" s="32"/>
      <c r="M1704" s="139" t="s">
        <v>1</v>
      </c>
      <c r="N1704" s="140" t="s">
        <v>43</v>
      </c>
      <c r="P1704" s="141">
        <f>O1704*H1704</f>
        <v>0</v>
      </c>
      <c r="Q1704" s="141">
        <v>0</v>
      </c>
      <c r="R1704" s="141">
        <f>Q1704*H1704</f>
        <v>0</v>
      </c>
      <c r="S1704" s="141">
        <v>0</v>
      </c>
      <c r="T1704" s="142">
        <f>S1704*H1704</f>
        <v>0</v>
      </c>
      <c r="AR1704" s="143" t="s">
        <v>183</v>
      </c>
      <c r="AT1704" s="143" t="s">
        <v>178</v>
      </c>
      <c r="AU1704" s="143" t="s">
        <v>88</v>
      </c>
      <c r="AY1704" s="17" t="s">
        <v>176</v>
      </c>
      <c r="BE1704" s="144">
        <f>IF(N1704="základní",J1704,0)</f>
        <v>0</v>
      </c>
      <c r="BF1704" s="144">
        <f>IF(N1704="snížená",J1704,0)</f>
        <v>0</v>
      </c>
      <c r="BG1704" s="144">
        <f>IF(N1704="zákl. přenesená",J1704,0)</f>
        <v>0</v>
      </c>
      <c r="BH1704" s="144">
        <f>IF(N1704="sníž. přenesená",J1704,0)</f>
        <v>0</v>
      </c>
      <c r="BI1704" s="144">
        <f>IF(N1704="nulová",J1704,0)</f>
        <v>0</v>
      </c>
      <c r="BJ1704" s="17" t="s">
        <v>86</v>
      </c>
      <c r="BK1704" s="144">
        <f>ROUND(I1704*H1704,2)</f>
        <v>0</v>
      </c>
      <c r="BL1704" s="17" t="s">
        <v>183</v>
      </c>
      <c r="BM1704" s="143" t="s">
        <v>1828</v>
      </c>
    </row>
    <row r="1705" spans="2:65" s="1" customFormat="1" ht="33" customHeight="1">
      <c r="B1705" s="32"/>
      <c r="C1705" s="132" t="s">
        <v>1829</v>
      </c>
      <c r="D1705" s="132" t="s">
        <v>178</v>
      </c>
      <c r="E1705" s="133" t="s">
        <v>1830</v>
      </c>
      <c r="F1705" s="134" t="s">
        <v>1831</v>
      </c>
      <c r="G1705" s="135" t="s">
        <v>181</v>
      </c>
      <c r="H1705" s="136">
        <v>10295.42</v>
      </c>
      <c r="I1705" s="137"/>
      <c r="J1705" s="138">
        <f>ROUND(I1705*H1705,2)</f>
        <v>0</v>
      </c>
      <c r="K1705" s="134" t="s">
        <v>207</v>
      </c>
      <c r="L1705" s="32"/>
      <c r="M1705" s="139" t="s">
        <v>1</v>
      </c>
      <c r="N1705" s="140" t="s">
        <v>43</v>
      </c>
      <c r="P1705" s="141">
        <f>O1705*H1705</f>
        <v>0</v>
      </c>
      <c r="Q1705" s="141">
        <v>0</v>
      </c>
      <c r="R1705" s="141">
        <f>Q1705*H1705</f>
        <v>0</v>
      </c>
      <c r="S1705" s="141">
        <v>0</v>
      </c>
      <c r="T1705" s="142">
        <f>S1705*H1705</f>
        <v>0</v>
      </c>
      <c r="AR1705" s="143" t="s">
        <v>183</v>
      </c>
      <c r="AT1705" s="143" t="s">
        <v>178</v>
      </c>
      <c r="AU1705" s="143" t="s">
        <v>88</v>
      </c>
      <c r="AY1705" s="17" t="s">
        <v>176</v>
      </c>
      <c r="BE1705" s="144">
        <f>IF(N1705="základní",J1705,0)</f>
        <v>0</v>
      </c>
      <c r="BF1705" s="144">
        <f>IF(N1705="snížená",J1705,0)</f>
        <v>0</v>
      </c>
      <c r="BG1705" s="144">
        <f>IF(N1705="zákl. přenesená",J1705,0)</f>
        <v>0</v>
      </c>
      <c r="BH1705" s="144">
        <f>IF(N1705="sníž. přenesená",J1705,0)</f>
        <v>0</v>
      </c>
      <c r="BI1705" s="144">
        <f>IF(N1705="nulová",J1705,0)</f>
        <v>0</v>
      </c>
      <c r="BJ1705" s="17" t="s">
        <v>86</v>
      </c>
      <c r="BK1705" s="144">
        <f>ROUND(I1705*H1705,2)</f>
        <v>0</v>
      </c>
      <c r="BL1705" s="17" t="s">
        <v>183</v>
      </c>
      <c r="BM1705" s="143" t="s">
        <v>1832</v>
      </c>
    </row>
    <row r="1706" spans="2:65" s="12" customFormat="1" ht="11.25">
      <c r="B1706" s="145"/>
      <c r="D1706" s="146" t="s">
        <v>185</v>
      </c>
      <c r="E1706" s="147" t="s">
        <v>1</v>
      </c>
      <c r="F1706" s="148" t="s">
        <v>1833</v>
      </c>
      <c r="H1706" s="149">
        <v>457.25</v>
      </c>
      <c r="I1706" s="150"/>
      <c r="L1706" s="145"/>
      <c r="M1706" s="151"/>
      <c r="T1706" s="152"/>
      <c r="AT1706" s="147" t="s">
        <v>185</v>
      </c>
      <c r="AU1706" s="147" t="s">
        <v>88</v>
      </c>
      <c r="AV1706" s="12" t="s">
        <v>88</v>
      </c>
      <c r="AW1706" s="12" t="s">
        <v>33</v>
      </c>
      <c r="AX1706" s="12" t="s">
        <v>78</v>
      </c>
      <c r="AY1706" s="147" t="s">
        <v>176</v>
      </c>
    </row>
    <row r="1707" spans="2:65" s="12" customFormat="1" ht="11.25">
      <c r="B1707" s="145"/>
      <c r="D1707" s="146" t="s">
        <v>185</v>
      </c>
      <c r="E1707" s="147" t="s">
        <v>1</v>
      </c>
      <c r="F1707" s="148" t="s">
        <v>1073</v>
      </c>
      <c r="H1707" s="149">
        <v>2261.86</v>
      </c>
      <c r="I1707" s="150"/>
      <c r="L1707" s="145"/>
      <c r="M1707" s="151"/>
      <c r="T1707" s="152"/>
      <c r="AT1707" s="147" t="s">
        <v>185</v>
      </c>
      <c r="AU1707" s="147" t="s">
        <v>88</v>
      </c>
      <c r="AV1707" s="12" t="s">
        <v>88</v>
      </c>
      <c r="AW1707" s="12" t="s">
        <v>33</v>
      </c>
      <c r="AX1707" s="12" t="s">
        <v>78</v>
      </c>
      <c r="AY1707" s="147" t="s">
        <v>176</v>
      </c>
    </row>
    <row r="1708" spans="2:65" s="12" customFormat="1" ht="11.25">
      <c r="B1708" s="145"/>
      <c r="D1708" s="146" t="s">
        <v>185</v>
      </c>
      <c r="E1708" s="147" t="s">
        <v>1</v>
      </c>
      <c r="F1708" s="148" t="s">
        <v>1074</v>
      </c>
      <c r="H1708" s="149">
        <v>1926.07</v>
      </c>
      <c r="I1708" s="150"/>
      <c r="L1708" s="145"/>
      <c r="M1708" s="151"/>
      <c r="T1708" s="152"/>
      <c r="AT1708" s="147" t="s">
        <v>185</v>
      </c>
      <c r="AU1708" s="147" t="s">
        <v>88</v>
      </c>
      <c r="AV1708" s="12" t="s">
        <v>88</v>
      </c>
      <c r="AW1708" s="12" t="s">
        <v>33</v>
      </c>
      <c r="AX1708" s="12" t="s">
        <v>78</v>
      </c>
      <c r="AY1708" s="147" t="s">
        <v>176</v>
      </c>
    </row>
    <row r="1709" spans="2:65" s="12" customFormat="1" ht="11.25">
      <c r="B1709" s="145"/>
      <c r="D1709" s="146" t="s">
        <v>185</v>
      </c>
      <c r="E1709" s="147" t="s">
        <v>1</v>
      </c>
      <c r="F1709" s="148" t="s">
        <v>1075</v>
      </c>
      <c r="H1709" s="149">
        <v>1921.39</v>
      </c>
      <c r="I1709" s="150"/>
      <c r="L1709" s="145"/>
      <c r="M1709" s="151"/>
      <c r="T1709" s="152"/>
      <c r="AT1709" s="147" t="s">
        <v>185</v>
      </c>
      <c r="AU1709" s="147" t="s">
        <v>88</v>
      </c>
      <c r="AV1709" s="12" t="s">
        <v>88</v>
      </c>
      <c r="AW1709" s="12" t="s">
        <v>33</v>
      </c>
      <c r="AX1709" s="12" t="s">
        <v>78</v>
      </c>
      <c r="AY1709" s="147" t="s">
        <v>176</v>
      </c>
    </row>
    <row r="1710" spans="2:65" s="12" customFormat="1" ht="11.25">
      <c r="B1710" s="145"/>
      <c r="D1710" s="146" t="s">
        <v>185</v>
      </c>
      <c r="E1710" s="147" t="s">
        <v>1</v>
      </c>
      <c r="F1710" s="148" t="s">
        <v>1076</v>
      </c>
      <c r="H1710" s="149">
        <v>1904.92</v>
      </c>
      <c r="I1710" s="150"/>
      <c r="L1710" s="145"/>
      <c r="M1710" s="151"/>
      <c r="T1710" s="152"/>
      <c r="AT1710" s="147" t="s">
        <v>185</v>
      </c>
      <c r="AU1710" s="147" t="s">
        <v>88</v>
      </c>
      <c r="AV1710" s="12" t="s">
        <v>88</v>
      </c>
      <c r="AW1710" s="12" t="s">
        <v>33</v>
      </c>
      <c r="AX1710" s="12" t="s">
        <v>78</v>
      </c>
      <c r="AY1710" s="147" t="s">
        <v>176</v>
      </c>
    </row>
    <row r="1711" spans="2:65" s="12" customFormat="1" ht="11.25">
      <c r="B1711" s="145"/>
      <c r="D1711" s="146" t="s">
        <v>185</v>
      </c>
      <c r="E1711" s="147" t="s">
        <v>1</v>
      </c>
      <c r="F1711" s="148" t="s">
        <v>1077</v>
      </c>
      <c r="H1711" s="149">
        <v>1823.93</v>
      </c>
      <c r="I1711" s="150"/>
      <c r="L1711" s="145"/>
      <c r="M1711" s="151"/>
      <c r="T1711" s="152"/>
      <c r="AT1711" s="147" t="s">
        <v>185</v>
      </c>
      <c r="AU1711" s="147" t="s">
        <v>88</v>
      </c>
      <c r="AV1711" s="12" t="s">
        <v>88</v>
      </c>
      <c r="AW1711" s="12" t="s">
        <v>33</v>
      </c>
      <c r="AX1711" s="12" t="s">
        <v>78</v>
      </c>
      <c r="AY1711" s="147" t="s">
        <v>176</v>
      </c>
    </row>
    <row r="1712" spans="2:65" s="13" customFormat="1" ht="11.25">
      <c r="B1712" s="153"/>
      <c r="D1712" s="146" t="s">
        <v>185</v>
      </c>
      <c r="E1712" s="154" t="s">
        <v>1</v>
      </c>
      <c r="F1712" s="155" t="s">
        <v>187</v>
      </c>
      <c r="H1712" s="156">
        <v>10295.42</v>
      </c>
      <c r="I1712" s="157"/>
      <c r="L1712" s="153"/>
      <c r="M1712" s="158"/>
      <c r="T1712" s="159"/>
      <c r="AT1712" s="154" t="s">
        <v>185</v>
      </c>
      <c r="AU1712" s="154" t="s">
        <v>88</v>
      </c>
      <c r="AV1712" s="13" t="s">
        <v>183</v>
      </c>
      <c r="AW1712" s="13" t="s">
        <v>33</v>
      </c>
      <c r="AX1712" s="13" t="s">
        <v>86</v>
      </c>
      <c r="AY1712" s="154" t="s">
        <v>176</v>
      </c>
    </row>
    <row r="1713" spans="2:65" s="1" customFormat="1" ht="37.9" customHeight="1">
      <c r="B1713" s="32"/>
      <c r="C1713" s="132" t="s">
        <v>1834</v>
      </c>
      <c r="D1713" s="132" t="s">
        <v>178</v>
      </c>
      <c r="E1713" s="133" t="s">
        <v>1835</v>
      </c>
      <c r="F1713" s="134" t="s">
        <v>1836</v>
      </c>
      <c r="G1713" s="135" t="s">
        <v>181</v>
      </c>
      <c r="H1713" s="136">
        <v>10295.42</v>
      </c>
      <c r="I1713" s="137"/>
      <c r="J1713" s="138">
        <f>ROUND(I1713*H1713,2)</f>
        <v>0</v>
      </c>
      <c r="K1713" s="134" t="s">
        <v>207</v>
      </c>
      <c r="L1713" s="32"/>
      <c r="M1713" s="139" t="s">
        <v>1</v>
      </c>
      <c r="N1713" s="140" t="s">
        <v>43</v>
      </c>
      <c r="P1713" s="141">
        <f>O1713*H1713</f>
        <v>0</v>
      </c>
      <c r="Q1713" s="141">
        <v>0</v>
      </c>
      <c r="R1713" s="141">
        <f>Q1713*H1713</f>
        <v>0</v>
      </c>
      <c r="S1713" s="141">
        <v>0</v>
      </c>
      <c r="T1713" s="142">
        <f>S1713*H1713</f>
        <v>0</v>
      </c>
      <c r="AR1713" s="143" t="s">
        <v>183</v>
      </c>
      <c r="AT1713" s="143" t="s">
        <v>178</v>
      </c>
      <c r="AU1713" s="143" t="s">
        <v>88</v>
      </c>
      <c r="AY1713" s="17" t="s">
        <v>176</v>
      </c>
      <c r="BE1713" s="144">
        <f>IF(N1713="základní",J1713,0)</f>
        <v>0</v>
      </c>
      <c r="BF1713" s="144">
        <f>IF(N1713="snížená",J1713,0)</f>
        <v>0</v>
      </c>
      <c r="BG1713" s="144">
        <f>IF(N1713="zákl. přenesená",J1713,0)</f>
        <v>0</v>
      </c>
      <c r="BH1713" s="144">
        <f>IF(N1713="sníž. přenesená",J1713,0)</f>
        <v>0</v>
      </c>
      <c r="BI1713" s="144">
        <f>IF(N1713="nulová",J1713,0)</f>
        <v>0</v>
      </c>
      <c r="BJ1713" s="17" t="s">
        <v>86</v>
      </c>
      <c r="BK1713" s="144">
        <f>ROUND(I1713*H1713,2)</f>
        <v>0</v>
      </c>
      <c r="BL1713" s="17" t="s">
        <v>183</v>
      </c>
      <c r="BM1713" s="143" t="s">
        <v>1837</v>
      </c>
    </row>
    <row r="1714" spans="2:65" s="1" customFormat="1" ht="24.2" customHeight="1">
      <c r="B1714" s="32"/>
      <c r="C1714" s="132" t="s">
        <v>1838</v>
      </c>
      <c r="D1714" s="132" t="s">
        <v>178</v>
      </c>
      <c r="E1714" s="133" t="s">
        <v>1839</v>
      </c>
      <c r="F1714" s="134" t="s">
        <v>1840</v>
      </c>
      <c r="G1714" s="135" t="s">
        <v>298</v>
      </c>
      <c r="H1714" s="136">
        <v>96</v>
      </c>
      <c r="I1714" s="137"/>
      <c r="J1714" s="138">
        <f>ROUND(I1714*H1714,2)</f>
        <v>0</v>
      </c>
      <c r="K1714" s="134" t="s">
        <v>207</v>
      </c>
      <c r="L1714" s="32"/>
      <c r="M1714" s="139" t="s">
        <v>1</v>
      </c>
      <c r="N1714" s="140" t="s">
        <v>43</v>
      </c>
      <c r="P1714" s="141">
        <f>O1714*H1714</f>
        <v>0</v>
      </c>
      <c r="Q1714" s="141">
        <v>0</v>
      </c>
      <c r="R1714" s="141">
        <f>Q1714*H1714</f>
        <v>0</v>
      </c>
      <c r="S1714" s="141">
        <v>0</v>
      </c>
      <c r="T1714" s="142">
        <f>S1714*H1714</f>
        <v>0</v>
      </c>
      <c r="AR1714" s="143" t="s">
        <v>183</v>
      </c>
      <c r="AT1714" s="143" t="s">
        <v>178</v>
      </c>
      <c r="AU1714" s="143" t="s">
        <v>88</v>
      </c>
      <c r="AY1714" s="17" t="s">
        <v>176</v>
      </c>
      <c r="BE1714" s="144">
        <f>IF(N1714="základní",J1714,0)</f>
        <v>0</v>
      </c>
      <c r="BF1714" s="144">
        <f>IF(N1714="snížená",J1714,0)</f>
        <v>0</v>
      </c>
      <c r="BG1714" s="144">
        <f>IF(N1714="zákl. přenesená",J1714,0)</f>
        <v>0</v>
      </c>
      <c r="BH1714" s="144">
        <f>IF(N1714="sníž. přenesená",J1714,0)</f>
        <v>0</v>
      </c>
      <c r="BI1714" s="144">
        <f>IF(N1714="nulová",J1714,0)</f>
        <v>0</v>
      </c>
      <c r="BJ1714" s="17" t="s">
        <v>86</v>
      </c>
      <c r="BK1714" s="144">
        <f>ROUND(I1714*H1714,2)</f>
        <v>0</v>
      </c>
      <c r="BL1714" s="17" t="s">
        <v>183</v>
      </c>
      <c r="BM1714" s="143" t="s">
        <v>1841</v>
      </c>
    </row>
    <row r="1715" spans="2:65" s="12" customFormat="1" ht="11.25">
      <c r="B1715" s="145"/>
      <c r="D1715" s="146" t="s">
        <v>185</v>
      </c>
      <c r="E1715" s="147" t="s">
        <v>1</v>
      </c>
      <c r="F1715" s="148" t="s">
        <v>1842</v>
      </c>
      <c r="H1715" s="149">
        <v>36</v>
      </c>
      <c r="I1715" s="150"/>
      <c r="L1715" s="145"/>
      <c r="M1715" s="151"/>
      <c r="T1715" s="152"/>
      <c r="AT1715" s="147" t="s">
        <v>185</v>
      </c>
      <c r="AU1715" s="147" t="s">
        <v>88</v>
      </c>
      <c r="AV1715" s="12" t="s">
        <v>88</v>
      </c>
      <c r="AW1715" s="12" t="s">
        <v>33</v>
      </c>
      <c r="AX1715" s="12" t="s">
        <v>78</v>
      </c>
      <c r="AY1715" s="147" t="s">
        <v>176</v>
      </c>
    </row>
    <row r="1716" spans="2:65" s="12" customFormat="1" ht="11.25">
      <c r="B1716" s="145"/>
      <c r="D1716" s="146" t="s">
        <v>185</v>
      </c>
      <c r="E1716" s="147" t="s">
        <v>1</v>
      </c>
      <c r="F1716" s="148" t="s">
        <v>1843</v>
      </c>
      <c r="H1716" s="149">
        <v>60</v>
      </c>
      <c r="I1716" s="150"/>
      <c r="L1716" s="145"/>
      <c r="M1716" s="151"/>
      <c r="T1716" s="152"/>
      <c r="AT1716" s="147" t="s">
        <v>185</v>
      </c>
      <c r="AU1716" s="147" t="s">
        <v>88</v>
      </c>
      <c r="AV1716" s="12" t="s">
        <v>88</v>
      </c>
      <c r="AW1716" s="12" t="s">
        <v>33</v>
      </c>
      <c r="AX1716" s="12" t="s">
        <v>78</v>
      </c>
      <c r="AY1716" s="147" t="s">
        <v>176</v>
      </c>
    </row>
    <row r="1717" spans="2:65" s="13" customFormat="1" ht="11.25">
      <c r="B1717" s="153"/>
      <c r="D1717" s="146" t="s">
        <v>185</v>
      </c>
      <c r="E1717" s="154" t="s">
        <v>1</v>
      </c>
      <c r="F1717" s="155" t="s">
        <v>187</v>
      </c>
      <c r="H1717" s="156">
        <v>96</v>
      </c>
      <c r="I1717" s="157"/>
      <c r="L1717" s="153"/>
      <c r="M1717" s="158"/>
      <c r="T1717" s="159"/>
      <c r="AT1717" s="154" t="s">
        <v>185</v>
      </c>
      <c r="AU1717" s="154" t="s">
        <v>88</v>
      </c>
      <c r="AV1717" s="13" t="s">
        <v>183</v>
      </c>
      <c r="AW1717" s="13" t="s">
        <v>33</v>
      </c>
      <c r="AX1717" s="13" t="s">
        <v>86</v>
      </c>
      <c r="AY1717" s="154" t="s">
        <v>176</v>
      </c>
    </row>
    <row r="1718" spans="2:65" s="1" customFormat="1" ht="24.2" customHeight="1">
      <c r="B1718" s="32"/>
      <c r="C1718" s="132" t="s">
        <v>1844</v>
      </c>
      <c r="D1718" s="132" t="s">
        <v>178</v>
      </c>
      <c r="E1718" s="133" t="s">
        <v>1845</v>
      </c>
      <c r="F1718" s="134" t="s">
        <v>1846</v>
      </c>
      <c r="G1718" s="135" t="s">
        <v>298</v>
      </c>
      <c r="H1718" s="136">
        <v>5760</v>
      </c>
      <c r="I1718" s="137"/>
      <c r="J1718" s="138">
        <f>ROUND(I1718*H1718,2)</f>
        <v>0</v>
      </c>
      <c r="K1718" s="134" t="s">
        <v>207</v>
      </c>
      <c r="L1718" s="32"/>
      <c r="M1718" s="139" t="s">
        <v>1</v>
      </c>
      <c r="N1718" s="140" t="s">
        <v>43</v>
      </c>
      <c r="P1718" s="141">
        <f>O1718*H1718</f>
        <v>0</v>
      </c>
      <c r="Q1718" s="141">
        <v>0</v>
      </c>
      <c r="R1718" s="141">
        <f>Q1718*H1718</f>
        <v>0</v>
      </c>
      <c r="S1718" s="141">
        <v>0</v>
      </c>
      <c r="T1718" s="142">
        <f>S1718*H1718</f>
        <v>0</v>
      </c>
      <c r="AR1718" s="143" t="s">
        <v>183</v>
      </c>
      <c r="AT1718" s="143" t="s">
        <v>178</v>
      </c>
      <c r="AU1718" s="143" t="s">
        <v>88</v>
      </c>
      <c r="AY1718" s="17" t="s">
        <v>176</v>
      </c>
      <c r="BE1718" s="144">
        <f>IF(N1718="základní",J1718,0)</f>
        <v>0</v>
      </c>
      <c r="BF1718" s="144">
        <f>IF(N1718="snížená",J1718,0)</f>
        <v>0</v>
      </c>
      <c r="BG1718" s="144">
        <f>IF(N1718="zákl. přenesená",J1718,0)</f>
        <v>0</v>
      </c>
      <c r="BH1718" s="144">
        <f>IF(N1718="sníž. přenesená",J1718,0)</f>
        <v>0</v>
      </c>
      <c r="BI1718" s="144">
        <f>IF(N1718="nulová",J1718,0)</f>
        <v>0</v>
      </c>
      <c r="BJ1718" s="17" t="s">
        <v>86</v>
      </c>
      <c r="BK1718" s="144">
        <f>ROUND(I1718*H1718,2)</f>
        <v>0</v>
      </c>
      <c r="BL1718" s="17" t="s">
        <v>183</v>
      </c>
      <c r="BM1718" s="143" t="s">
        <v>1847</v>
      </c>
    </row>
    <row r="1719" spans="2:65" s="12" customFormat="1" ht="11.25">
      <c r="B1719" s="145"/>
      <c r="D1719" s="146" t="s">
        <v>185</v>
      </c>
      <c r="E1719" s="147" t="s">
        <v>1</v>
      </c>
      <c r="F1719" s="148" t="s">
        <v>1848</v>
      </c>
      <c r="H1719" s="149">
        <v>5760</v>
      </c>
      <c r="I1719" s="150"/>
      <c r="L1719" s="145"/>
      <c r="M1719" s="151"/>
      <c r="T1719" s="152"/>
      <c r="AT1719" s="147" t="s">
        <v>185</v>
      </c>
      <c r="AU1719" s="147" t="s">
        <v>88</v>
      </c>
      <c r="AV1719" s="12" t="s">
        <v>88</v>
      </c>
      <c r="AW1719" s="12" t="s">
        <v>33</v>
      </c>
      <c r="AX1719" s="12" t="s">
        <v>86</v>
      </c>
      <c r="AY1719" s="147" t="s">
        <v>176</v>
      </c>
    </row>
    <row r="1720" spans="2:65" s="1" customFormat="1" ht="33" customHeight="1">
      <c r="B1720" s="32"/>
      <c r="C1720" s="132" t="s">
        <v>1849</v>
      </c>
      <c r="D1720" s="132" t="s">
        <v>178</v>
      </c>
      <c r="E1720" s="133" t="s">
        <v>1850</v>
      </c>
      <c r="F1720" s="134" t="s">
        <v>1851</v>
      </c>
      <c r="G1720" s="135" t="s">
        <v>298</v>
      </c>
      <c r="H1720" s="136">
        <v>96</v>
      </c>
      <c r="I1720" s="137"/>
      <c r="J1720" s="138">
        <f>ROUND(I1720*H1720,2)</f>
        <v>0</v>
      </c>
      <c r="K1720" s="134" t="s">
        <v>207</v>
      </c>
      <c r="L1720" s="32"/>
      <c r="M1720" s="139" t="s">
        <v>1</v>
      </c>
      <c r="N1720" s="140" t="s">
        <v>43</v>
      </c>
      <c r="P1720" s="141">
        <f>O1720*H1720</f>
        <v>0</v>
      </c>
      <c r="Q1720" s="141">
        <v>0</v>
      </c>
      <c r="R1720" s="141">
        <f>Q1720*H1720</f>
        <v>0</v>
      </c>
      <c r="S1720" s="141">
        <v>0</v>
      </c>
      <c r="T1720" s="142">
        <f>S1720*H1720</f>
        <v>0</v>
      </c>
      <c r="AR1720" s="143" t="s">
        <v>183</v>
      </c>
      <c r="AT1720" s="143" t="s">
        <v>178</v>
      </c>
      <c r="AU1720" s="143" t="s">
        <v>88</v>
      </c>
      <c r="AY1720" s="17" t="s">
        <v>176</v>
      </c>
      <c r="BE1720" s="144">
        <f>IF(N1720="základní",J1720,0)</f>
        <v>0</v>
      </c>
      <c r="BF1720" s="144">
        <f>IF(N1720="snížená",J1720,0)</f>
        <v>0</v>
      </c>
      <c r="BG1720" s="144">
        <f>IF(N1720="zákl. přenesená",J1720,0)</f>
        <v>0</v>
      </c>
      <c r="BH1720" s="144">
        <f>IF(N1720="sníž. přenesená",J1720,0)</f>
        <v>0</v>
      </c>
      <c r="BI1720" s="144">
        <f>IF(N1720="nulová",J1720,0)</f>
        <v>0</v>
      </c>
      <c r="BJ1720" s="17" t="s">
        <v>86</v>
      </c>
      <c r="BK1720" s="144">
        <f>ROUND(I1720*H1720,2)</f>
        <v>0</v>
      </c>
      <c r="BL1720" s="17" t="s">
        <v>183</v>
      </c>
      <c r="BM1720" s="143" t="s">
        <v>1852</v>
      </c>
    </row>
    <row r="1721" spans="2:65" s="1" customFormat="1" ht="24.2" customHeight="1">
      <c r="B1721" s="32"/>
      <c r="C1721" s="132" t="s">
        <v>1853</v>
      </c>
      <c r="D1721" s="132" t="s">
        <v>178</v>
      </c>
      <c r="E1721" s="133" t="s">
        <v>1854</v>
      </c>
      <c r="F1721" s="134" t="s">
        <v>1855</v>
      </c>
      <c r="G1721" s="135" t="s">
        <v>181</v>
      </c>
      <c r="H1721" s="136">
        <v>10697.42</v>
      </c>
      <c r="I1721" s="137"/>
      <c r="J1721" s="138">
        <f>ROUND(I1721*H1721,2)</f>
        <v>0</v>
      </c>
      <c r="K1721" s="134" t="s">
        <v>207</v>
      </c>
      <c r="L1721" s="32"/>
      <c r="M1721" s="139" t="s">
        <v>1</v>
      </c>
      <c r="N1721" s="140" t="s">
        <v>43</v>
      </c>
      <c r="P1721" s="141">
        <f>O1721*H1721</f>
        <v>0</v>
      </c>
      <c r="Q1721" s="141">
        <v>4.0000000000000003E-5</v>
      </c>
      <c r="R1721" s="141">
        <f>Q1721*H1721</f>
        <v>0.42789680000000002</v>
      </c>
      <c r="S1721" s="141">
        <v>0</v>
      </c>
      <c r="T1721" s="142">
        <f>S1721*H1721</f>
        <v>0</v>
      </c>
      <c r="AR1721" s="143" t="s">
        <v>183</v>
      </c>
      <c r="AT1721" s="143" t="s">
        <v>178</v>
      </c>
      <c r="AU1721" s="143" t="s">
        <v>88</v>
      </c>
      <c r="AY1721" s="17" t="s">
        <v>176</v>
      </c>
      <c r="BE1721" s="144">
        <f>IF(N1721="základní",J1721,0)</f>
        <v>0</v>
      </c>
      <c r="BF1721" s="144">
        <f>IF(N1721="snížená",J1721,0)</f>
        <v>0</v>
      </c>
      <c r="BG1721" s="144">
        <f>IF(N1721="zákl. přenesená",J1721,0)</f>
        <v>0</v>
      </c>
      <c r="BH1721" s="144">
        <f>IF(N1721="sníž. přenesená",J1721,0)</f>
        <v>0</v>
      </c>
      <c r="BI1721" s="144">
        <f>IF(N1721="nulová",J1721,0)</f>
        <v>0</v>
      </c>
      <c r="BJ1721" s="17" t="s">
        <v>86</v>
      </c>
      <c r="BK1721" s="144">
        <f>ROUND(I1721*H1721,2)</f>
        <v>0</v>
      </c>
      <c r="BL1721" s="17" t="s">
        <v>183</v>
      </c>
      <c r="BM1721" s="143" t="s">
        <v>1856</v>
      </c>
    </row>
    <row r="1722" spans="2:65" s="12" customFormat="1" ht="11.25">
      <c r="B1722" s="145"/>
      <c r="D1722" s="146" t="s">
        <v>185</v>
      </c>
      <c r="E1722" s="147" t="s">
        <v>1</v>
      </c>
      <c r="F1722" s="148" t="s">
        <v>1833</v>
      </c>
      <c r="H1722" s="149">
        <v>457.25</v>
      </c>
      <c r="I1722" s="150"/>
      <c r="L1722" s="145"/>
      <c r="M1722" s="151"/>
      <c r="T1722" s="152"/>
      <c r="AT1722" s="147" t="s">
        <v>185</v>
      </c>
      <c r="AU1722" s="147" t="s">
        <v>88</v>
      </c>
      <c r="AV1722" s="12" t="s">
        <v>88</v>
      </c>
      <c r="AW1722" s="12" t="s">
        <v>33</v>
      </c>
      <c r="AX1722" s="12" t="s">
        <v>78</v>
      </c>
      <c r="AY1722" s="147" t="s">
        <v>176</v>
      </c>
    </row>
    <row r="1723" spans="2:65" s="12" customFormat="1" ht="11.25">
      <c r="B1723" s="145"/>
      <c r="D1723" s="146" t="s">
        <v>185</v>
      </c>
      <c r="E1723" s="147" t="s">
        <v>1</v>
      </c>
      <c r="F1723" s="148" t="s">
        <v>1073</v>
      </c>
      <c r="H1723" s="149">
        <v>2261.86</v>
      </c>
      <c r="I1723" s="150"/>
      <c r="L1723" s="145"/>
      <c r="M1723" s="151"/>
      <c r="T1723" s="152"/>
      <c r="AT1723" s="147" t="s">
        <v>185</v>
      </c>
      <c r="AU1723" s="147" t="s">
        <v>88</v>
      </c>
      <c r="AV1723" s="12" t="s">
        <v>88</v>
      </c>
      <c r="AW1723" s="12" t="s">
        <v>33</v>
      </c>
      <c r="AX1723" s="12" t="s">
        <v>78</v>
      </c>
      <c r="AY1723" s="147" t="s">
        <v>176</v>
      </c>
    </row>
    <row r="1724" spans="2:65" s="12" customFormat="1" ht="11.25">
      <c r="B1724" s="145"/>
      <c r="D1724" s="146" t="s">
        <v>185</v>
      </c>
      <c r="E1724" s="147" t="s">
        <v>1</v>
      </c>
      <c r="F1724" s="148" t="s">
        <v>1074</v>
      </c>
      <c r="H1724" s="149">
        <v>1926.07</v>
      </c>
      <c r="I1724" s="150"/>
      <c r="L1724" s="145"/>
      <c r="M1724" s="151"/>
      <c r="T1724" s="152"/>
      <c r="AT1724" s="147" t="s">
        <v>185</v>
      </c>
      <c r="AU1724" s="147" t="s">
        <v>88</v>
      </c>
      <c r="AV1724" s="12" t="s">
        <v>88</v>
      </c>
      <c r="AW1724" s="12" t="s">
        <v>33</v>
      </c>
      <c r="AX1724" s="12" t="s">
        <v>78</v>
      </c>
      <c r="AY1724" s="147" t="s">
        <v>176</v>
      </c>
    </row>
    <row r="1725" spans="2:65" s="12" customFormat="1" ht="11.25">
      <c r="B1725" s="145"/>
      <c r="D1725" s="146" t="s">
        <v>185</v>
      </c>
      <c r="E1725" s="147" t="s">
        <v>1</v>
      </c>
      <c r="F1725" s="148" t="s">
        <v>1075</v>
      </c>
      <c r="H1725" s="149">
        <v>1921.39</v>
      </c>
      <c r="I1725" s="150"/>
      <c r="L1725" s="145"/>
      <c r="M1725" s="151"/>
      <c r="T1725" s="152"/>
      <c r="AT1725" s="147" t="s">
        <v>185</v>
      </c>
      <c r="AU1725" s="147" t="s">
        <v>88</v>
      </c>
      <c r="AV1725" s="12" t="s">
        <v>88</v>
      </c>
      <c r="AW1725" s="12" t="s">
        <v>33</v>
      </c>
      <c r="AX1725" s="12" t="s">
        <v>78</v>
      </c>
      <c r="AY1725" s="147" t="s">
        <v>176</v>
      </c>
    </row>
    <row r="1726" spans="2:65" s="12" customFormat="1" ht="11.25">
      <c r="B1726" s="145"/>
      <c r="D1726" s="146" t="s">
        <v>185</v>
      </c>
      <c r="E1726" s="147" t="s">
        <v>1</v>
      </c>
      <c r="F1726" s="148" t="s">
        <v>1076</v>
      </c>
      <c r="H1726" s="149">
        <v>1904.92</v>
      </c>
      <c r="I1726" s="150"/>
      <c r="L1726" s="145"/>
      <c r="M1726" s="151"/>
      <c r="T1726" s="152"/>
      <c r="AT1726" s="147" t="s">
        <v>185</v>
      </c>
      <c r="AU1726" s="147" t="s">
        <v>88</v>
      </c>
      <c r="AV1726" s="12" t="s">
        <v>88</v>
      </c>
      <c r="AW1726" s="12" t="s">
        <v>33</v>
      </c>
      <c r="AX1726" s="12" t="s">
        <v>78</v>
      </c>
      <c r="AY1726" s="147" t="s">
        <v>176</v>
      </c>
    </row>
    <row r="1727" spans="2:65" s="12" customFormat="1" ht="11.25">
      <c r="B1727" s="145"/>
      <c r="D1727" s="146" t="s">
        <v>185</v>
      </c>
      <c r="E1727" s="147" t="s">
        <v>1</v>
      </c>
      <c r="F1727" s="148" t="s">
        <v>1077</v>
      </c>
      <c r="H1727" s="149">
        <v>1823.93</v>
      </c>
      <c r="I1727" s="150"/>
      <c r="L1727" s="145"/>
      <c r="M1727" s="151"/>
      <c r="T1727" s="152"/>
      <c r="AT1727" s="147" t="s">
        <v>185</v>
      </c>
      <c r="AU1727" s="147" t="s">
        <v>88</v>
      </c>
      <c r="AV1727" s="12" t="s">
        <v>88</v>
      </c>
      <c r="AW1727" s="12" t="s">
        <v>33</v>
      </c>
      <c r="AX1727" s="12" t="s">
        <v>78</v>
      </c>
      <c r="AY1727" s="147" t="s">
        <v>176</v>
      </c>
    </row>
    <row r="1728" spans="2:65" s="12" customFormat="1" ht="11.25">
      <c r="B1728" s="145"/>
      <c r="D1728" s="146" t="s">
        <v>185</v>
      </c>
      <c r="E1728" s="147" t="s">
        <v>1</v>
      </c>
      <c r="F1728" s="148" t="s">
        <v>1857</v>
      </c>
      <c r="H1728" s="149">
        <v>402</v>
      </c>
      <c r="I1728" s="150"/>
      <c r="L1728" s="145"/>
      <c r="M1728" s="151"/>
      <c r="T1728" s="152"/>
      <c r="AT1728" s="147" t="s">
        <v>185</v>
      </c>
      <c r="AU1728" s="147" t="s">
        <v>88</v>
      </c>
      <c r="AV1728" s="12" t="s">
        <v>88</v>
      </c>
      <c r="AW1728" s="12" t="s">
        <v>33</v>
      </c>
      <c r="AX1728" s="12" t="s">
        <v>78</v>
      </c>
      <c r="AY1728" s="147" t="s">
        <v>176</v>
      </c>
    </row>
    <row r="1729" spans="2:65" s="13" customFormat="1" ht="11.25">
      <c r="B1729" s="153"/>
      <c r="D1729" s="146" t="s">
        <v>185</v>
      </c>
      <c r="E1729" s="154" t="s">
        <v>1</v>
      </c>
      <c r="F1729" s="155" t="s">
        <v>187</v>
      </c>
      <c r="H1729" s="156">
        <v>10697.42</v>
      </c>
      <c r="I1729" s="157"/>
      <c r="L1729" s="153"/>
      <c r="M1729" s="158"/>
      <c r="T1729" s="159"/>
      <c r="AT1729" s="154" t="s">
        <v>185</v>
      </c>
      <c r="AU1729" s="154" t="s">
        <v>88</v>
      </c>
      <c r="AV1729" s="13" t="s">
        <v>183</v>
      </c>
      <c r="AW1729" s="13" t="s">
        <v>33</v>
      </c>
      <c r="AX1729" s="13" t="s">
        <v>86</v>
      </c>
      <c r="AY1729" s="154" t="s">
        <v>176</v>
      </c>
    </row>
    <row r="1730" spans="2:65" s="1" customFormat="1" ht="24.2" customHeight="1">
      <c r="B1730" s="32"/>
      <c r="C1730" s="132" t="s">
        <v>1858</v>
      </c>
      <c r="D1730" s="132" t="s">
        <v>178</v>
      </c>
      <c r="E1730" s="133" t="s">
        <v>1859</v>
      </c>
      <c r="F1730" s="134" t="s">
        <v>1860</v>
      </c>
      <c r="G1730" s="135" t="s">
        <v>355</v>
      </c>
      <c r="H1730" s="136">
        <v>52</v>
      </c>
      <c r="I1730" s="137"/>
      <c r="J1730" s="138">
        <f>ROUND(I1730*H1730,2)</f>
        <v>0</v>
      </c>
      <c r="K1730" s="134" t="s">
        <v>182</v>
      </c>
      <c r="L1730" s="32"/>
      <c r="M1730" s="139" t="s">
        <v>1</v>
      </c>
      <c r="N1730" s="140" t="s">
        <v>43</v>
      </c>
      <c r="P1730" s="141">
        <f>O1730*H1730</f>
        <v>0</v>
      </c>
      <c r="Q1730" s="141">
        <v>1.6500000000000001E-2</v>
      </c>
      <c r="R1730" s="141">
        <f>Q1730*H1730</f>
        <v>0.8580000000000001</v>
      </c>
      <c r="S1730" s="141">
        <v>0</v>
      </c>
      <c r="T1730" s="142">
        <f>S1730*H1730</f>
        <v>0</v>
      </c>
      <c r="AR1730" s="143" t="s">
        <v>183</v>
      </c>
      <c r="AT1730" s="143" t="s">
        <v>178</v>
      </c>
      <c r="AU1730" s="143" t="s">
        <v>88</v>
      </c>
      <c r="AY1730" s="17" t="s">
        <v>176</v>
      </c>
      <c r="BE1730" s="144">
        <f>IF(N1730="základní",J1730,0)</f>
        <v>0</v>
      </c>
      <c r="BF1730" s="144">
        <f>IF(N1730="snížená",J1730,0)</f>
        <v>0</v>
      </c>
      <c r="BG1730" s="144">
        <f>IF(N1730="zákl. přenesená",J1730,0)</f>
        <v>0</v>
      </c>
      <c r="BH1730" s="144">
        <f>IF(N1730="sníž. přenesená",J1730,0)</f>
        <v>0</v>
      </c>
      <c r="BI1730" s="144">
        <f>IF(N1730="nulová",J1730,0)</f>
        <v>0</v>
      </c>
      <c r="BJ1730" s="17" t="s">
        <v>86</v>
      </c>
      <c r="BK1730" s="144">
        <f>ROUND(I1730*H1730,2)</f>
        <v>0</v>
      </c>
      <c r="BL1730" s="17" t="s">
        <v>183</v>
      </c>
      <c r="BM1730" s="143" t="s">
        <v>1861</v>
      </c>
    </row>
    <row r="1731" spans="2:65" s="1" customFormat="1" ht="24.2" customHeight="1">
      <c r="B1731" s="32"/>
      <c r="C1731" s="132" t="s">
        <v>1862</v>
      </c>
      <c r="D1731" s="132" t="s">
        <v>178</v>
      </c>
      <c r="E1731" s="133" t="s">
        <v>1863</v>
      </c>
      <c r="F1731" s="134" t="s">
        <v>1864</v>
      </c>
      <c r="G1731" s="135" t="s">
        <v>355</v>
      </c>
      <c r="H1731" s="136">
        <v>40</v>
      </c>
      <c r="I1731" s="137"/>
      <c r="J1731" s="138">
        <f>ROUND(I1731*H1731,2)</f>
        <v>0</v>
      </c>
      <c r="K1731" s="134" t="s">
        <v>182</v>
      </c>
      <c r="L1731" s="32"/>
      <c r="M1731" s="139" t="s">
        <v>1</v>
      </c>
      <c r="N1731" s="140" t="s">
        <v>43</v>
      </c>
      <c r="P1731" s="141">
        <f>O1731*H1731</f>
        <v>0</v>
      </c>
      <c r="Q1731" s="141">
        <v>2.7000000000000001E-3</v>
      </c>
      <c r="R1731" s="141">
        <f>Q1731*H1731</f>
        <v>0.10800000000000001</v>
      </c>
      <c r="S1731" s="141">
        <v>0</v>
      </c>
      <c r="T1731" s="142">
        <f>S1731*H1731</f>
        <v>0</v>
      </c>
      <c r="AR1731" s="143" t="s">
        <v>183</v>
      </c>
      <c r="AT1731" s="143" t="s">
        <v>178</v>
      </c>
      <c r="AU1731" s="143" t="s">
        <v>88</v>
      </c>
      <c r="AY1731" s="17" t="s">
        <v>176</v>
      </c>
      <c r="BE1731" s="144">
        <f>IF(N1731="základní",J1731,0)</f>
        <v>0</v>
      </c>
      <c r="BF1731" s="144">
        <f>IF(N1731="snížená",J1731,0)</f>
        <v>0</v>
      </c>
      <c r="BG1731" s="144">
        <f>IF(N1731="zákl. přenesená",J1731,0)</f>
        <v>0</v>
      </c>
      <c r="BH1731" s="144">
        <f>IF(N1731="sníž. přenesená",J1731,0)</f>
        <v>0</v>
      </c>
      <c r="BI1731" s="144">
        <f>IF(N1731="nulová",J1731,0)</f>
        <v>0</v>
      </c>
      <c r="BJ1731" s="17" t="s">
        <v>86</v>
      </c>
      <c r="BK1731" s="144">
        <f>ROUND(I1731*H1731,2)</f>
        <v>0</v>
      </c>
      <c r="BL1731" s="17" t="s">
        <v>183</v>
      </c>
      <c r="BM1731" s="143" t="s">
        <v>1865</v>
      </c>
    </row>
    <row r="1732" spans="2:65" s="1" customFormat="1" ht="24.2" customHeight="1">
      <c r="B1732" s="32"/>
      <c r="C1732" s="132" t="s">
        <v>1866</v>
      </c>
      <c r="D1732" s="132" t="s">
        <v>178</v>
      </c>
      <c r="E1732" s="133" t="s">
        <v>1867</v>
      </c>
      <c r="F1732" s="134" t="s">
        <v>1868</v>
      </c>
      <c r="G1732" s="135" t="s">
        <v>355</v>
      </c>
      <c r="H1732" s="136">
        <v>450</v>
      </c>
      <c r="I1732" s="137"/>
      <c r="J1732" s="138">
        <f>ROUND(I1732*H1732,2)</f>
        <v>0</v>
      </c>
      <c r="K1732" s="134" t="s">
        <v>182</v>
      </c>
      <c r="L1732" s="32"/>
      <c r="M1732" s="139" t="s">
        <v>1</v>
      </c>
      <c r="N1732" s="140" t="s">
        <v>43</v>
      </c>
      <c r="P1732" s="141">
        <f>O1732*H1732</f>
        <v>0</v>
      </c>
      <c r="Q1732" s="141">
        <v>1.4999999999999999E-4</v>
      </c>
      <c r="R1732" s="141">
        <f>Q1732*H1732</f>
        <v>6.7499999999999991E-2</v>
      </c>
      <c r="S1732" s="141">
        <v>0</v>
      </c>
      <c r="T1732" s="142">
        <f>S1732*H1732</f>
        <v>0</v>
      </c>
      <c r="AR1732" s="143" t="s">
        <v>183</v>
      </c>
      <c r="AT1732" s="143" t="s">
        <v>178</v>
      </c>
      <c r="AU1732" s="143" t="s">
        <v>88</v>
      </c>
      <c r="AY1732" s="17" t="s">
        <v>176</v>
      </c>
      <c r="BE1732" s="144">
        <f>IF(N1732="základní",J1732,0)</f>
        <v>0</v>
      </c>
      <c r="BF1732" s="144">
        <f>IF(N1732="snížená",J1732,0)</f>
        <v>0</v>
      </c>
      <c r="BG1732" s="144">
        <f>IF(N1732="zákl. přenesená",J1732,0)</f>
        <v>0</v>
      </c>
      <c r="BH1732" s="144">
        <f>IF(N1732="sníž. přenesená",J1732,0)</f>
        <v>0</v>
      </c>
      <c r="BI1732" s="144">
        <f>IF(N1732="nulová",J1732,0)</f>
        <v>0</v>
      </c>
      <c r="BJ1732" s="17" t="s">
        <v>86</v>
      </c>
      <c r="BK1732" s="144">
        <f>ROUND(I1732*H1732,2)</f>
        <v>0</v>
      </c>
      <c r="BL1732" s="17" t="s">
        <v>183</v>
      </c>
      <c r="BM1732" s="143" t="s">
        <v>1869</v>
      </c>
    </row>
    <row r="1733" spans="2:65" s="12" customFormat="1" ht="11.25">
      <c r="B1733" s="145"/>
      <c r="D1733" s="146" t="s">
        <v>185</v>
      </c>
      <c r="E1733" s="147" t="s">
        <v>1</v>
      </c>
      <c r="F1733" s="148" t="s">
        <v>1870</v>
      </c>
      <c r="H1733" s="149">
        <v>450</v>
      </c>
      <c r="I1733" s="150"/>
      <c r="L1733" s="145"/>
      <c r="M1733" s="151"/>
      <c r="T1733" s="152"/>
      <c r="AT1733" s="147" t="s">
        <v>185</v>
      </c>
      <c r="AU1733" s="147" t="s">
        <v>88</v>
      </c>
      <c r="AV1733" s="12" t="s">
        <v>88</v>
      </c>
      <c r="AW1733" s="12" t="s">
        <v>33</v>
      </c>
      <c r="AX1733" s="12" t="s">
        <v>86</v>
      </c>
      <c r="AY1733" s="147" t="s">
        <v>176</v>
      </c>
    </row>
    <row r="1734" spans="2:65" s="1" customFormat="1" ht="37.9" customHeight="1">
      <c r="B1734" s="32"/>
      <c r="C1734" s="132" t="s">
        <v>1871</v>
      </c>
      <c r="D1734" s="132" t="s">
        <v>178</v>
      </c>
      <c r="E1734" s="133" t="s">
        <v>1872</v>
      </c>
      <c r="F1734" s="134" t="s">
        <v>1873</v>
      </c>
      <c r="G1734" s="135" t="s">
        <v>298</v>
      </c>
      <c r="H1734" s="136">
        <v>54</v>
      </c>
      <c r="I1734" s="137"/>
      <c r="J1734" s="138">
        <f>ROUND(I1734*H1734,2)</f>
        <v>0</v>
      </c>
      <c r="K1734" s="134" t="s">
        <v>182</v>
      </c>
      <c r="L1734" s="32"/>
      <c r="M1734" s="139" t="s">
        <v>1</v>
      </c>
      <c r="N1734" s="140" t="s">
        <v>43</v>
      </c>
      <c r="P1734" s="141">
        <f>O1734*H1734</f>
        <v>0</v>
      </c>
      <c r="Q1734" s="141">
        <v>0</v>
      </c>
      <c r="R1734" s="141">
        <f>Q1734*H1734</f>
        <v>0</v>
      </c>
      <c r="S1734" s="141">
        <v>0</v>
      </c>
      <c r="T1734" s="142">
        <f>S1734*H1734</f>
        <v>0</v>
      </c>
      <c r="AR1734" s="143" t="s">
        <v>183</v>
      </c>
      <c r="AT1734" s="143" t="s">
        <v>178</v>
      </c>
      <c r="AU1734" s="143" t="s">
        <v>88</v>
      </c>
      <c r="AY1734" s="17" t="s">
        <v>176</v>
      </c>
      <c r="BE1734" s="144">
        <f>IF(N1734="základní",J1734,0)</f>
        <v>0</v>
      </c>
      <c r="BF1734" s="144">
        <f>IF(N1734="snížená",J1734,0)</f>
        <v>0</v>
      </c>
      <c r="BG1734" s="144">
        <f>IF(N1734="zákl. přenesená",J1734,0)</f>
        <v>0</v>
      </c>
      <c r="BH1734" s="144">
        <f>IF(N1734="sníž. přenesená",J1734,0)</f>
        <v>0</v>
      </c>
      <c r="BI1734" s="144">
        <f>IF(N1734="nulová",J1734,0)</f>
        <v>0</v>
      </c>
      <c r="BJ1734" s="17" t="s">
        <v>86</v>
      </c>
      <c r="BK1734" s="144">
        <f>ROUND(I1734*H1734,2)</f>
        <v>0</v>
      </c>
      <c r="BL1734" s="17" t="s">
        <v>183</v>
      </c>
      <c r="BM1734" s="143" t="s">
        <v>1874</v>
      </c>
    </row>
    <row r="1735" spans="2:65" s="12" customFormat="1" ht="11.25">
      <c r="B1735" s="145"/>
      <c r="D1735" s="146" t="s">
        <v>185</v>
      </c>
      <c r="E1735" s="147" t="s">
        <v>1</v>
      </c>
      <c r="F1735" s="148" t="s">
        <v>1875</v>
      </c>
      <c r="H1735" s="149">
        <v>54</v>
      </c>
      <c r="I1735" s="150"/>
      <c r="L1735" s="145"/>
      <c r="M1735" s="151"/>
      <c r="T1735" s="152"/>
      <c r="AT1735" s="147" t="s">
        <v>185</v>
      </c>
      <c r="AU1735" s="147" t="s">
        <v>88</v>
      </c>
      <c r="AV1735" s="12" t="s">
        <v>88</v>
      </c>
      <c r="AW1735" s="12" t="s">
        <v>33</v>
      </c>
      <c r="AX1735" s="12" t="s">
        <v>86</v>
      </c>
      <c r="AY1735" s="147" t="s">
        <v>176</v>
      </c>
    </row>
    <row r="1736" spans="2:65" s="1" customFormat="1" ht="44.25" customHeight="1">
      <c r="B1736" s="32"/>
      <c r="C1736" s="132" t="s">
        <v>1876</v>
      </c>
      <c r="D1736" s="132" t="s">
        <v>178</v>
      </c>
      <c r="E1736" s="133" t="s">
        <v>1877</v>
      </c>
      <c r="F1736" s="134" t="s">
        <v>1878</v>
      </c>
      <c r="G1736" s="135" t="s">
        <v>298</v>
      </c>
      <c r="H1736" s="136">
        <v>4860</v>
      </c>
      <c r="I1736" s="137"/>
      <c r="J1736" s="138">
        <f>ROUND(I1736*H1736,2)</f>
        <v>0</v>
      </c>
      <c r="K1736" s="134" t="s">
        <v>182</v>
      </c>
      <c r="L1736" s="32"/>
      <c r="M1736" s="139" t="s">
        <v>1</v>
      </c>
      <c r="N1736" s="140" t="s">
        <v>43</v>
      </c>
      <c r="P1736" s="141">
        <f>O1736*H1736</f>
        <v>0</v>
      </c>
      <c r="Q1736" s="141">
        <v>0</v>
      </c>
      <c r="R1736" s="141">
        <f>Q1736*H1736</f>
        <v>0</v>
      </c>
      <c r="S1736" s="141">
        <v>0</v>
      </c>
      <c r="T1736" s="142">
        <f>S1736*H1736</f>
        <v>0</v>
      </c>
      <c r="AR1736" s="143" t="s">
        <v>183</v>
      </c>
      <c r="AT1736" s="143" t="s">
        <v>178</v>
      </c>
      <c r="AU1736" s="143" t="s">
        <v>88</v>
      </c>
      <c r="AY1736" s="17" t="s">
        <v>176</v>
      </c>
      <c r="BE1736" s="144">
        <f>IF(N1736="základní",J1736,0)</f>
        <v>0</v>
      </c>
      <c r="BF1736" s="144">
        <f>IF(N1736="snížená",J1736,0)</f>
        <v>0</v>
      </c>
      <c r="BG1736" s="144">
        <f>IF(N1736="zákl. přenesená",J1736,0)</f>
        <v>0</v>
      </c>
      <c r="BH1736" s="144">
        <f>IF(N1736="sníž. přenesená",J1736,0)</f>
        <v>0</v>
      </c>
      <c r="BI1736" s="144">
        <f>IF(N1736="nulová",J1736,0)</f>
        <v>0</v>
      </c>
      <c r="BJ1736" s="17" t="s">
        <v>86</v>
      </c>
      <c r="BK1736" s="144">
        <f>ROUND(I1736*H1736,2)</f>
        <v>0</v>
      </c>
      <c r="BL1736" s="17" t="s">
        <v>183</v>
      </c>
      <c r="BM1736" s="143" t="s">
        <v>1879</v>
      </c>
    </row>
    <row r="1737" spans="2:65" s="12" customFormat="1" ht="11.25">
      <c r="B1737" s="145"/>
      <c r="D1737" s="146" t="s">
        <v>185</v>
      </c>
      <c r="E1737" s="147" t="s">
        <v>1</v>
      </c>
      <c r="F1737" s="148" t="s">
        <v>1880</v>
      </c>
      <c r="H1737" s="149">
        <v>4860</v>
      </c>
      <c r="I1737" s="150"/>
      <c r="L1737" s="145"/>
      <c r="M1737" s="151"/>
      <c r="T1737" s="152"/>
      <c r="AT1737" s="147" t="s">
        <v>185</v>
      </c>
      <c r="AU1737" s="147" t="s">
        <v>88</v>
      </c>
      <c r="AV1737" s="12" t="s">
        <v>88</v>
      </c>
      <c r="AW1737" s="12" t="s">
        <v>33</v>
      </c>
      <c r="AX1737" s="12" t="s">
        <v>86</v>
      </c>
      <c r="AY1737" s="147" t="s">
        <v>176</v>
      </c>
    </row>
    <row r="1738" spans="2:65" s="1" customFormat="1" ht="37.9" customHeight="1">
      <c r="B1738" s="32"/>
      <c r="C1738" s="132" t="s">
        <v>1881</v>
      </c>
      <c r="D1738" s="132" t="s">
        <v>178</v>
      </c>
      <c r="E1738" s="133" t="s">
        <v>1882</v>
      </c>
      <c r="F1738" s="134" t="s">
        <v>1883</v>
      </c>
      <c r="G1738" s="135" t="s">
        <v>298</v>
      </c>
      <c r="H1738" s="136">
        <v>54</v>
      </c>
      <c r="I1738" s="137"/>
      <c r="J1738" s="138">
        <f>ROUND(I1738*H1738,2)</f>
        <v>0</v>
      </c>
      <c r="K1738" s="134" t="s">
        <v>182</v>
      </c>
      <c r="L1738" s="32"/>
      <c r="M1738" s="139" t="s">
        <v>1</v>
      </c>
      <c r="N1738" s="140" t="s">
        <v>43</v>
      </c>
      <c r="P1738" s="141">
        <f>O1738*H1738</f>
        <v>0</v>
      </c>
      <c r="Q1738" s="141">
        <v>0</v>
      </c>
      <c r="R1738" s="141">
        <f>Q1738*H1738</f>
        <v>0</v>
      </c>
      <c r="S1738" s="141">
        <v>0</v>
      </c>
      <c r="T1738" s="142">
        <f>S1738*H1738</f>
        <v>0</v>
      </c>
      <c r="AR1738" s="143" t="s">
        <v>183</v>
      </c>
      <c r="AT1738" s="143" t="s">
        <v>178</v>
      </c>
      <c r="AU1738" s="143" t="s">
        <v>88</v>
      </c>
      <c r="AY1738" s="17" t="s">
        <v>176</v>
      </c>
      <c r="BE1738" s="144">
        <f>IF(N1738="základní",J1738,0)</f>
        <v>0</v>
      </c>
      <c r="BF1738" s="144">
        <f>IF(N1738="snížená",J1738,0)</f>
        <v>0</v>
      </c>
      <c r="BG1738" s="144">
        <f>IF(N1738="zákl. přenesená",J1738,0)</f>
        <v>0</v>
      </c>
      <c r="BH1738" s="144">
        <f>IF(N1738="sníž. přenesená",J1738,0)</f>
        <v>0</v>
      </c>
      <c r="BI1738" s="144">
        <f>IF(N1738="nulová",J1738,0)</f>
        <v>0</v>
      </c>
      <c r="BJ1738" s="17" t="s">
        <v>86</v>
      </c>
      <c r="BK1738" s="144">
        <f>ROUND(I1738*H1738,2)</f>
        <v>0</v>
      </c>
      <c r="BL1738" s="17" t="s">
        <v>183</v>
      </c>
      <c r="BM1738" s="143" t="s">
        <v>1884</v>
      </c>
    </row>
    <row r="1739" spans="2:65" s="1" customFormat="1" ht="24.2" customHeight="1">
      <c r="B1739" s="32"/>
      <c r="C1739" s="132" t="s">
        <v>1885</v>
      </c>
      <c r="D1739" s="132" t="s">
        <v>178</v>
      </c>
      <c r="E1739" s="133" t="s">
        <v>1886</v>
      </c>
      <c r="F1739" s="134" t="s">
        <v>1887</v>
      </c>
      <c r="G1739" s="135" t="s">
        <v>298</v>
      </c>
      <c r="H1739" s="136">
        <v>35</v>
      </c>
      <c r="I1739" s="137"/>
      <c r="J1739" s="138">
        <f>ROUND(I1739*H1739,2)</f>
        <v>0</v>
      </c>
      <c r="K1739" s="134" t="s">
        <v>207</v>
      </c>
      <c r="L1739" s="32"/>
      <c r="M1739" s="139" t="s">
        <v>1</v>
      </c>
      <c r="N1739" s="140" t="s">
        <v>43</v>
      </c>
      <c r="P1739" s="141">
        <f>O1739*H1739</f>
        <v>0</v>
      </c>
      <c r="Q1739" s="141">
        <v>1.23E-3</v>
      </c>
      <c r="R1739" s="141">
        <f>Q1739*H1739</f>
        <v>4.3049999999999998E-2</v>
      </c>
      <c r="S1739" s="141">
        <v>1.7000000000000001E-2</v>
      </c>
      <c r="T1739" s="142">
        <f>S1739*H1739</f>
        <v>0.59500000000000008</v>
      </c>
      <c r="AR1739" s="143" t="s">
        <v>183</v>
      </c>
      <c r="AT1739" s="143" t="s">
        <v>178</v>
      </c>
      <c r="AU1739" s="143" t="s">
        <v>88</v>
      </c>
      <c r="AY1739" s="17" t="s">
        <v>176</v>
      </c>
      <c r="BE1739" s="144">
        <f>IF(N1739="základní",J1739,0)</f>
        <v>0</v>
      </c>
      <c r="BF1739" s="144">
        <f>IF(N1739="snížená",J1739,0)</f>
        <v>0</v>
      </c>
      <c r="BG1739" s="144">
        <f>IF(N1739="zákl. přenesená",J1739,0)</f>
        <v>0</v>
      </c>
      <c r="BH1739" s="144">
        <f>IF(N1739="sníž. přenesená",J1739,0)</f>
        <v>0</v>
      </c>
      <c r="BI1739" s="144">
        <f>IF(N1739="nulová",J1739,0)</f>
        <v>0</v>
      </c>
      <c r="BJ1739" s="17" t="s">
        <v>86</v>
      </c>
      <c r="BK1739" s="144">
        <f>ROUND(I1739*H1739,2)</f>
        <v>0</v>
      </c>
      <c r="BL1739" s="17" t="s">
        <v>183</v>
      </c>
      <c r="BM1739" s="143" t="s">
        <v>1888</v>
      </c>
    </row>
    <row r="1740" spans="2:65" s="1" customFormat="1" ht="19.5">
      <c r="B1740" s="32"/>
      <c r="D1740" s="146" t="s">
        <v>234</v>
      </c>
      <c r="F1740" s="173" t="s">
        <v>1889</v>
      </c>
      <c r="I1740" s="174"/>
      <c r="L1740" s="32"/>
      <c r="M1740" s="175"/>
      <c r="T1740" s="56"/>
      <c r="AT1740" s="17" t="s">
        <v>234</v>
      </c>
      <c r="AU1740" s="17" t="s">
        <v>88</v>
      </c>
    </row>
    <row r="1741" spans="2:65" s="1" customFormat="1" ht="24.2" customHeight="1">
      <c r="B1741" s="32"/>
      <c r="C1741" s="132" t="s">
        <v>1890</v>
      </c>
      <c r="D1741" s="132" t="s">
        <v>178</v>
      </c>
      <c r="E1741" s="133" t="s">
        <v>1891</v>
      </c>
      <c r="F1741" s="134" t="s">
        <v>1892</v>
      </c>
      <c r="G1741" s="135" t="s">
        <v>298</v>
      </c>
      <c r="H1741" s="136">
        <v>35</v>
      </c>
      <c r="I1741" s="137"/>
      <c r="J1741" s="138">
        <f>ROUND(I1741*H1741,2)</f>
        <v>0</v>
      </c>
      <c r="K1741" s="134" t="s">
        <v>207</v>
      </c>
      <c r="L1741" s="32"/>
      <c r="M1741" s="139" t="s">
        <v>1</v>
      </c>
      <c r="N1741" s="140" t="s">
        <v>43</v>
      </c>
      <c r="P1741" s="141">
        <f>O1741*H1741</f>
        <v>0</v>
      </c>
      <c r="Q1741" s="141">
        <v>1.42E-3</v>
      </c>
      <c r="R1741" s="141">
        <f>Q1741*H1741</f>
        <v>4.9700000000000001E-2</v>
      </c>
      <c r="S1741" s="141">
        <v>2.9000000000000001E-2</v>
      </c>
      <c r="T1741" s="142">
        <f>S1741*H1741</f>
        <v>1.0150000000000001</v>
      </c>
      <c r="AR1741" s="143" t="s">
        <v>183</v>
      </c>
      <c r="AT1741" s="143" t="s">
        <v>178</v>
      </c>
      <c r="AU1741" s="143" t="s">
        <v>88</v>
      </c>
      <c r="AY1741" s="17" t="s">
        <v>176</v>
      </c>
      <c r="BE1741" s="144">
        <f>IF(N1741="základní",J1741,0)</f>
        <v>0</v>
      </c>
      <c r="BF1741" s="144">
        <f>IF(N1741="snížená",J1741,0)</f>
        <v>0</v>
      </c>
      <c r="BG1741" s="144">
        <f>IF(N1741="zákl. přenesená",J1741,0)</f>
        <v>0</v>
      </c>
      <c r="BH1741" s="144">
        <f>IF(N1741="sníž. přenesená",J1741,0)</f>
        <v>0</v>
      </c>
      <c r="BI1741" s="144">
        <f>IF(N1741="nulová",J1741,0)</f>
        <v>0</v>
      </c>
      <c r="BJ1741" s="17" t="s">
        <v>86</v>
      </c>
      <c r="BK1741" s="144">
        <f>ROUND(I1741*H1741,2)</f>
        <v>0</v>
      </c>
      <c r="BL1741" s="17" t="s">
        <v>183</v>
      </c>
      <c r="BM1741" s="143" t="s">
        <v>1893</v>
      </c>
    </row>
    <row r="1742" spans="2:65" s="1" customFormat="1" ht="24.2" customHeight="1">
      <c r="B1742" s="32"/>
      <c r="C1742" s="132" t="s">
        <v>1894</v>
      </c>
      <c r="D1742" s="132" t="s">
        <v>178</v>
      </c>
      <c r="E1742" s="133" t="s">
        <v>1895</v>
      </c>
      <c r="F1742" s="134" t="s">
        <v>1896</v>
      </c>
      <c r="G1742" s="135" t="s">
        <v>298</v>
      </c>
      <c r="H1742" s="136">
        <v>35</v>
      </c>
      <c r="I1742" s="137"/>
      <c r="J1742" s="138">
        <f>ROUND(I1742*H1742,2)</f>
        <v>0</v>
      </c>
      <c r="K1742" s="134" t="s">
        <v>207</v>
      </c>
      <c r="L1742" s="32"/>
      <c r="M1742" s="139" t="s">
        <v>1</v>
      </c>
      <c r="N1742" s="140" t="s">
        <v>43</v>
      </c>
      <c r="P1742" s="141">
        <f>O1742*H1742</f>
        <v>0</v>
      </c>
      <c r="Q1742" s="141">
        <v>2.81E-3</v>
      </c>
      <c r="R1742" s="141">
        <f>Q1742*H1742</f>
        <v>9.8349999999999993E-2</v>
      </c>
      <c r="S1742" s="141">
        <v>6.9000000000000006E-2</v>
      </c>
      <c r="T1742" s="142">
        <f>S1742*H1742</f>
        <v>2.415</v>
      </c>
      <c r="AR1742" s="143" t="s">
        <v>183</v>
      </c>
      <c r="AT1742" s="143" t="s">
        <v>178</v>
      </c>
      <c r="AU1742" s="143" t="s">
        <v>88</v>
      </c>
      <c r="AY1742" s="17" t="s">
        <v>176</v>
      </c>
      <c r="BE1742" s="144">
        <f>IF(N1742="základní",J1742,0)</f>
        <v>0</v>
      </c>
      <c r="BF1742" s="144">
        <f>IF(N1742="snížená",J1742,0)</f>
        <v>0</v>
      </c>
      <c r="BG1742" s="144">
        <f>IF(N1742="zákl. přenesená",J1742,0)</f>
        <v>0</v>
      </c>
      <c r="BH1742" s="144">
        <f>IF(N1742="sníž. přenesená",J1742,0)</f>
        <v>0</v>
      </c>
      <c r="BI1742" s="144">
        <f>IF(N1742="nulová",J1742,0)</f>
        <v>0</v>
      </c>
      <c r="BJ1742" s="17" t="s">
        <v>86</v>
      </c>
      <c r="BK1742" s="144">
        <f>ROUND(I1742*H1742,2)</f>
        <v>0</v>
      </c>
      <c r="BL1742" s="17" t="s">
        <v>183</v>
      </c>
      <c r="BM1742" s="143" t="s">
        <v>1897</v>
      </c>
    </row>
    <row r="1743" spans="2:65" s="1" customFormat="1" ht="19.5">
      <c r="B1743" s="32"/>
      <c r="D1743" s="146" t="s">
        <v>234</v>
      </c>
      <c r="F1743" s="173" t="s">
        <v>1889</v>
      </c>
      <c r="I1743" s="174"/>
      <c r="L1743" s="32"/>
      <c r="M1743" s="175"/>
      <c r="T1743" s="56"/>
      <c r="AT1743" s="17" t="s">
        <v>234</v>
      </c>
      <c r="AU1743" s="17" t="s">
        <v>88</v>
      </c>
    </row>
    <row r="1744" spans="2:65" s="1" customFormat="1" ht="24.2" customHeight="1">
      <c r="B1744" s="32"/>
      <c r="C1744" s="132" t="s">
        <v>1898</v>
      </c>
      <c r="D1744" s="132" t="s">
        <v>178</v>
      </c>
      <c r="E1744" s="133" t="s">
        <v>1899</v>
      </c>
      <c r="F1744" s="134" t="s">
        <v>1900</v>
      </c>
      <c r="G1744" s="135" t="s">
        <v>181</v>
      </c>
      <c r="H1744" s="136">
        <v>27132</v>
      </c>
      <c r="I1744" s="137"/>
      <c r="J1744" s="138">
        <f>ROUND(I1744*H1744,2)</f>
        <v>0</v>
      </c>
      <c r="K1744" s="134" t="s">
        <v>207</v>
      </c>
      <c r="L1744" s="32"/>
      <c r="M1744" s="139" t="s">
        <v>1</v>
      </c>
      <c r="N1744" s="140" t="s">
        <v>43</v>
      </c>
      <c r="P1744" s="141">
        <f>O1744*H1744</f>
        <v>0</v>
      </c>
      <c r="Q1744" s="141">
        <v>0</v>
      </c>
      <c r="R1744" s="141">
        <f>Q1744*H1744</f>
        <v>0</v>
      </c>
      <c r="S1744" s="141">
        <v>0</v>
      </c>
      <c r="T1744" s="142">
        <f>S1744*H1744</f>
        <v>0</v>
      </c>
      <c r="AR1744" s="143" t="s">
        <v>183</v>
      </c>
      <c r="AT1744" s="143" t="s">
        <v>178</v>
      </c>
      <c r="AU1744" s="143" t="s">
        <v>88</v>
      </c>
      <c r="AY1744" s="17" t="s">
        <v>176</v>
      </c>
      <c r="BE1744" s="144">
        <f>IF(N1744="základní",J1744,0)</f>
        <v>0</v>
      </c>
      <c r="BF1744" s="144">
        <f>IF(N1744="snížená",J1744,0)</f>
        <v>0</v>
      </c>
      <c r="BG1744" s="144">
        <f>IF(N1744="zákl. přenesená",J1744,0)</f>
        <v>0</v>
      </c>
      <c r="BH1744" s="144">
        <f>IF(N1744="sníž. přenesená",J1744,0)</f>
        <v>0</v>
      </c>
      <c r="BI1744" s="144">
        <f>IF(N1744="nulová",J1744,0)</f>
        <v>0</v>
      </c>
      <c r="BJ1744" s="17" t="s">
        <v>86</v>
      </c>
      <c r="BK1744" s="144">
        <f>ROUND(I1744*H1744,2)</f>
        <v>0</v>
      </c>
      <c r="BL1744" s="17" t="s">
        <v>183</v>
      </c>
      <c r="BM1744" s="143" t="s">
        <v>1901</v>
      </c>
    </row>
    <row r="1745" spans="2:65" s="12" customFormat="1" ht="11.25">
      <c r="B1745" s="145"/>
      <c r="D1745" s="146" t="s">
        <v>185</v>
      </c>
      <c r="E1745" s="147" t="s">
        <v>1</v>
      </c>
      <c r="F1745" s="148" t="s">
        <v>1902</v>
      </c>
      <c r="H1745" s="149">
        <v>27132</v>
      </c>
      <c r="I1745" s="150"/>
      <c r="L1745" s="145"/>
      <c r="M1745" s="151"/>
      <c r="T1745" s="152"/>
      <c r="AT1745" s="147" t="s">
        <v>185</v>
      </c>
      <c r="AU1745" s="147" t="s">
        <v>88</v>
      </c>
      <c r="AV1745" s="12" t="s">
        <v>88</v>
      </c>
      <c r="AW1745" s="12" t="s">
        <v>33</v>
      </c>
      <c r="AX1745" s="12" t="s">
        <v>86</v>
      </c>
      <c r="AY1745" s="147" t="s">
        <v>176</v>
      </c>
    </row>
    <row r="1746" spans="2:65" s="1" customFormat="1" ht="24.2" customHeight="1">
      <c r="B1746" s="32"/>
      <c r="C1746" s="132" t="s">
        <v>1903</v>
      </c>
      <c r="D1746" s="132" t="s">
        <v>178</v>
      </c>
      <c r="E1746" s="133" t="s">
        <v>1904</v>
      </c>
      <c r="F1746" s="134" t="s">
        <v>1905</v>
      </c>
      <c r="G1746" s="135" t="s">
        <v>181</v>
      </c>
      <c r="H1746" s="136">
        <v>81396</v>
      </c>
      <c r="I1746" s="137"/>
      <c r="J1746" s="138">
        <f>ROUND(I1746*H1746,2)</f>
        <v>0</v>
      </c>
      <c r="K1746" s="134" t="s">
        <v>207</v>
      </c>
      <c r="L1746" s="32"/>
      <c r="M1746" s="139" t="s">
        <v>1</v>
      </c>
      <c r="N1746" s="140" t="s">
        <v>43</v>
      </c>
      <c r="P1746" s="141">
        <f>O1746*H1746</f>
        <v>0</v>
      </c>
      <c r="Q1746" s="141">
        <v>0</v>
      </c>
      <c r="R1746" s="141">
        <f>Q1746*H1746</f>
        <v>0</v>
      </c>
      <c r="S1746" s="141">
        <v>0</v>
      </c>
      <c r="T1746" s="142">
        <f>S1746*H1746</f>
        <v>0</v>
      </c>
      <c r="AR1746" s="143" t="s">
        <v>183</v>
      </c>
      <c r="AT1746" s="143" t="s">
        <v>178</v>
      </c>
      <c r="AU1746" s="143" t="s">
        <v>88</v>
      </c>
      <c r="AY1746" s="17" t="s">
        <v>176</v>
      </c>
      <c r="BE1746" s="144">
        <f>IF(N1746="základní",J1746,0)</f>
        <v>0</v>
      </c>
      <c r="BF1746" s="144">
        <f>IF(N1746="snížená",J1746,0)</f>
        <v>0</v>
      </c>
      <c r="BG1746" s="144">
        <f>IF(N1746="zákl. přenesená",J1746,0)</f>
        <v>0</v>
      </c>
      <c r="BH1746" s="144">
        <f>IF(N1746="sníž. přenesená",J1746,0)</f>
        <v>0</v>
      </c>
      <c r="BI1746" s="144">
        <f>IF(N1746="nulová",J1746,0)</f>
        <v>0</v>
      </c>
      <c r="BJ1746" s="17" t="s">
        <v>86</v>
      </c>
      <c r="BK1746" s="144">
        <f>ROUND(I1746*H1746,2)</f>
        <v>0</v>
      </c>
      <c r="BL1746" s="17" t="s">
        <v>183</v>
      </c>
      <c r="BM1746" s="143" t="s">
        <v>1906</v>
      </c>
    </row>
    <row r="1747" spans="2:65" s="12" customFormat="1" ht="11.25">
      <c r="B1747" s="145"/>
      <c r="D1747" s="146" t="s">
        <v>185</v>
      </c>
      <c r="E1747" s="147" t="s">
        <v>1</v>
      </c>
      <c r="F1747" s="148" t="s">
        <v>1907</v>
      </c>
      <c r="H1747" s="149">
        <v>27132</v>
      </c>
      <c r="I1747" s="150"/>
      <c r="L1747" s="145"/>
      <c r="M1747" s="151"/>
      <c r="T1747" s="152"/>
      <c r="AT1747" s="147" t="s">
        <v>185</v>
      </c>
      <c r="AU1747" s="147" t="s">
        <v>88</v>
      </c>
      <c r="AV1747" s="12" t="s">
        <v>88</v>
      </c>
      <c r="AW1747" s="12" t="s">
        <v>33</v>
      </c>
      <c r="AX1747" s="12" t="s">
        <v>86</v>
      </c>
      <c r="AY1747" s="147" t="s">
        <v>176</v>
      </c>
    </row>
    <row r="1748" spans="2:65" s="12" customFormat="1" ht="11.25">
      <c r="B1748" s="145"/>
      <c r="D1748" s="146" t="s">
        <v>185</v>
      </c>
      <c r="F1748" s="148" t="s">
        <v>1908</v>
      </c>
      <c r="H1748" s="149">
        <v>81396</v>
      </c>
      <c r="I1748" s="150"/>
      <c r="L1748" s="145"/>
      <c r="M1748" s="151"/>
      <c r="T1748" s="152"/>
      <c r="AT1748" s="147" t="s">
        <v>185</v>
      </c>
      <c r="AU1748" s="147" t="s">
        <v>88</v>
      </c>
      <c r="AV1748" s="12" t="s">
        <v>88</v>
      </c>
      <c r="AW1748" s="12" t="s">
        <v>4</v>
      </c>
      <c r="AX1748" s="12" t="s">
        <v>86</v>
      </c>
      <c r="AY1748" s="147" t="s">
        <v>176</v>
      </c>
    </row>
    <row r="1749" spans="2:65" s="1" customFormat="1" ht="24.2" customHeight="1">
      <c r="B1749" s="32"/>
      <c r="C1749" s="132" t="s">
        <v>1909</v>
      </c>
      <c r="D1749" s="132" t="s">
        <v>178</v>
      </c>
      <c r="E1749" s="133" t="s">
        <v>1910</v>
      </c>
      <c r="F1749" s="134" t="s">
        <v>1911</v>
      </c>
      <c r="G1749" s="135" t="s">
        <v>200</v>
      </c>
      <c r="H1749" s="136">
        <v>39203</v>
      </c>
      <c r="I1749" s="137"/>
      <c r="J1749" s="138">
        <f>ROUND(I1749*H1749,2)</f>
        <v>0</v>
      </c>
      <c r="K1749" s="134" t="s">
        <v>207</v>
      </c>
      <c r="L1749" s="32"/>
      <c r="M1749" s="139" t="s">
        <v>1</v>
      </c>
      <c r="N1749" s="140" t="s">
        <v>43</v>
      </c>
      <c r="P1749" s="141">
        <f>O1749*H1749</f>
        <v>0</v>
      </c>
      <c r="Q1749" s="141">
        <v>0</v>
      </c>
      <c r="R1749" s="141">
        <f>Q1749*H1749</f>
        <v>0</v>
      </c>
      <c r="S1749" s="141">
        <v>0</v>
      </c>
      <c r="T1749" s="142">
        <f>S1749*H1749</f>
        <v>0</v>
      </c>
      <c r="AR1749" s="143" t="s">
        <v>183</v>
      </c>
      <c r="AT1749" s="143" t="s">
        <v>178</v>
      </c>
      <c r="AU1749" s="143" t="s">
        <v>88</v>
      </c>
      <c r="AY1749" s="17" t="s">
        <v>176</v>
      </c>
      <c r="BE1749" s="144">
        <f>IF(N1749="základní",J1749,0)</f>
        <v>0</v>
      </c>
      <c r="BF1749" s="144">
        <f>IF(N1749="snížená",J1749,0)</f>
        <v>0</v>
      </c>
      <c r="BG1749" s="144">
        <f>IF(N1749="zákl. přenesená",J1749,0)</f>
        <v>0</v>
      </c>
      <c r="BH1749" s="144">
        <f>IF(N1749="sníž. přenesená",J1749,0)</f>
        <v>0</v>
      </c>
      <c r="BI1749" s="144">
        <f>IF(N1749="nulová",J1749,0)</f>
        <v>0</v>
      </c>
      <c r="BJ1749" s="17" t="s">
        <v>86</v>
      </c>
      <c r="BK1749" s="144">
        <f>ROUND(I1749*H1749,2)</f>
        <v>0</v>
      </c>
      <c r="BL1749" s="17" t="s">
        <v>183</v>
      </c>
      <c r="BM1749" s="143" t="s">
        <v>1912</v>
      </c>
    </row>
    <row r="1750" spans="2:65" s="1" customFormat="1" ht="24.2" customHeight="1">
      <c r="B1750" s="32"/>
      <c r="C1750" s="132" t="s">
        <v>1764</v>
      </c>
      <c r="D1750" s="132" t="s">
        <v>178</v>
      </c>
      <c r="E1750" s="133" t="s">
        <v>1913</v>
      </c>
      <c r="F1750" s="134" t="s">
        <v>1914</v>
      </c>
      <c r="G1750" s="135" t="s">
        <v>200</v>
      </c>
      <c r="H1750" s="136">
        <v>117609</v>
      </c>
      <c r="I1750" s="137"/>
      <c r="J1750" s="138">
        <f>ROUND(I1750*H1750,2)</f>
        <v>0</v>
      </c>
      <c r="K1750" s="134" t="s">
        <v>207</v>
      </c>
      <c r="L1750" s="32"/>
      <c r="M1750" s="139" t="s">
        <v>1</v>
      </c>
      <c r="N1750" s="140" t="s">
        <v>43</v>
      </c>
      <c r="P1750" s="141">
        <f>O1750*H1750</f>
        <v>0</v>
      </c>
      <c r="Q1750" s="141">
        <v>0</v>
      </c>
      <c r="R1750" s="141">
        <f>Q1750*H1750</f>
        <v>0</v>
      </c>
      <c r="S1750" s="141">
        <v>0</v>
      </c>
      <c r="T1750" s="142">
        <f>S1750*H1750</f>
        <v>0</v>
      </c>
      <c r="AR1750" s="143" t="s">
        <v>183</v>
      </c>
      <c r="AT1750" s="143" t="s">
        <v>178</v>
      </c>
      <c r="AU1750" s="143" t="s">
        <v>88</v>
      </c>
      <c r="AY1750" s="17" t="s">
        <v>176</v>
      </c>
      <c r="BE1750" s="144">
        <f>IF(N1750="základní",J1750,0)</f>
        <v>0</v>
      </c>
      <c r="BF1750" s="144">
        <f>IF(N1750="snížená",J1750,0)</f>
        <v>0</v>
      </c>
      <c r="BG1750" s="144">
        <f>IF(N1750="zákl. přenesená",J1750,0)</f>
        <v>0</v>
      </c>
      <c r="BH1750" s="144">
        <f>IF(N1750="sníž. přenesená",J1750,0)</f>
        <v>0</v>
      </c>
      <c r="BI1750" s="144">
        <f>IF(N1750="nulová",J1750,0)</f>
        <v>0</v>
      </c>
      <c r="BJ1750" s="17" t="s">
        <v>86</v>
      </c>
      <c r="BK1750" s="144">
        <f>ROUND(I1750*H1750,2)</f>
        <v>0</v>
      </c>
      <c r="BL1750" s="17" t="s">
        <v>183</v>
      </c>
      <c r="BM1750" s="143" t="s">
        <v>1915</v>
      </c>
    </row>
    <row r="1751" spans="2:65" s="12" customFormat="1" ht="11.25">
      <c r="B1751" s="145"/>
      <c r="D1751" s="146" t="s">
        <v>185</v>
      </c>
      <c r="E1751" s="147" t="s">
        <v>1</v>
      </c>
      <c r="F1751" s="148" t="s">
        <v>1916</v>
      </c>
      <c r="H1751" s="149">
        <v>39203</v>
      </c>
      <c r="I1751" s="150"/>
      <c r="L1751" s="145"/>
      <c r="M1751" s="151"/>
      <c r="T1751" s="152"/>
      <c r="AT1751" s="147" t="s">
        <v>185</v>
      </c>
      <c r="AU1751" s="147" t="s">
        <v>88</v>
      </c>
      <c r="AV1751" s="12" t="s">
        <v>88</v>
      </c>
      <c r="AW1751" s="12" t="s">
        <v>33</v>
      </c>
      <c r="AX1751" s="12" t="s">
        <v>86</v>
      </c>
      <c r="AY1751" s="147" t="s">
        <v>176</v>
      </c>
    </row>
    <row r="1752" spans="2:65" s="12" customFormat="1" ht="11.25">
      <c r="B1752" s="145"/>
      <c r="D1752" s="146" t="s">
        <v>185</v>
      </c>
      <c r="F1752" s="148" t="s">
        <v>1917</v>
      </c>
      <c r="H1752" s="149">
        <v>117609</v>
      </c>
      <c r="I1752" s="150"/>
      <c r="L1752" s="145"/>
      <c r="M1752" s="151"/>
      <c r="T1752" s="152"/>
      <c r="AT1752" s="147" t="s">
        <v>185</v>
      </c>
      <c r="AU1752" s="147" t="s">
        <v>88</v>
      </c>
      <c r="AV1752" s="12" t="s">
        <v>88</v>
      </c>
      <c r="AW1752" s="12" t="s">
        <v>4</v>
      </c>
      <c r="AX1752" s="12" t="s">
        <v>86</v>
      </c>
      <c r="AY1752" s="147" t="s">
        <v>176</v>
      </c>
    </row>
    <row r="1753" spans="2:65" s="1" customFormat="1" ht="37.9" customHeight="1">
      <c r="B1753" s="32"/>
      <c r="C1753" s="132" t="s">
        <v>1918</v>
      </c>
      <c r="D1753" s="132" t="s">
        <v>178</v>
      </c>
      <c r="E1753" s="133" t="s">
        <v>1919</v>
      </c>
      <c r="F1753" s="134" t="s">
        <v>1920</v>
      </c>
      <c r="G1753" s="135" t="s">
        <v>355</v>
      </c>
      <c r="H1753" s="136">
        <v>1</v>
      </c>
      <c r="I1753" s="137"/>
      <c r="J1753" s="138">
        <f>ROUND(I1753*H1753,2)</f>
        <v>0</v>
      </c>
      <c r="K1753" s="134" t="s">
        <v>342</v>
      </c>
      <c r="L1753" s="32"/>
      <c r="M1753" s="139" t="s">
        <v>1</v>
      </c>
      <c r="N1753" s="140" t="s">
        <v>43</v>
      </c>
      <c r="P1753" s="141">
        <f>O1753*H1753</f>
        <v>0</v>
      </c>
      <c r="Q1753" s="141">
        <v>0</v>
      </c>
      <c r="R1753" s="141">
        <f>Q1753*H1753</f>
        <v>0</v>
      </c>
      <c r="S1753" s="141">
        <v>0</v>
      </c>
      <c r="T1753" s="142">
        <f>S1753*H1753</f>
        <v>0</v>
      </c>
      <c r="AR1753" s="143" t="s">
        <v>183</v>
      </c>
      <c r="AT1753" s="143" t="s">
        <v>178</v>
      </c>
      <c r="AU1753" s="143" t="s">
        <v>88</v>
      </c>
      <c r="AY1753" s="17" t="s">
        <v>176</v>
      </c>
      <c r="BE1753" s="144">
        <f>IF(N1753="základní",J1753,0)</f>
        <v>0</v>
      </c>
      <c r="BF1753" s="144">
        <f>IF(N1753="snížená",J1753,0)</f>
        <v>0</v>
      </c>
      <c r="BG1753" s="144">
        <f>IF(N1753="zákl. přenesená",J1753,0)</f>
        <v>0</v>
      </c>
      <c r="BH1753" s="144">
        <f>IF(N1753="sníž. přenesená",J1753,0)</f>
        <v>0</v>
      </c>
      <c r="BI1753" s="144">
        <f>IF(N1753="nulová",J1753,0)</f>
        <v>0</v>
      </c>
      <c r="BJ1753" s="17" t="s">
        <v>86</v>
      </c>
      <c r="BK1753" s="144">
        <f>ROUND(I1753*H1753,2)</f>
        <v>0</v>
      </c>
      <c r="BL1753" s="17" t="s">
        <v>183</v>
      </c>
      <c r="BM1753" s="143" t="s">
        <v>1921</v>
      </c>
    </row>
    <row r="1754" spans="2:65" s="12" customFormat="1" ht="11.25">
      <c r="B1754" s="145"/>
      <c r="D1754" s="146" t="s">
        <v>185</v>
      </c>
      <c r="F1754" s="148" t="s">
        <v>1922</v>
      </c>
      <c r="H1754" s="149">
        <v>1</v>
      </c>
      <c r="I1754" s="150"/>
      <c r="L1754" s="145"/>
      <c r="M1754" s="151"/>
      <c r="T1754" s="152"/>
      <c r="AT1754" s="147" t="s">
        <v>185</v>
      </c>
      <c r="AU1754" s="147" t="s">
        <v>88</v>
      </c>
      <c r="AV1754" s="12" t="s">
        <v>88</v>
      </c>
      <c r="AW1754" s="12" t="s">
        <v>4</v>
      </c>
      <c r="AX1754" s="12" t="s">
        <v>86</v>
      </c>
      <c r="AY1754" s="147" t="s">
        <v>176</v>
      </c>
    </row>
    <row r="1755" spans="2:65" s="1" customFormat="1" ht="37.9" customHeight="1">
      <c r="B1755" s="32"/>
      <c r="C1755" s="132" t="s">
        <v>1923</v>
      </c>
      <c r="D1755" s="132" t="s">
        <v>178</v>
      </c>
      <c r="E1755" s="133" t="s">
        <v>1924</v>
      </c>
      <c r="F1755" s="134" t="s">
        <v>1925</v>
      </c>
      <c r="G1755" s="135" t="s">
        <v>181</v>
      </c>
      <c r="H1755" s="136">
        <v>129.6</v>
      </c>
      <c r="I1755" s="137"/>
      <c r="J1755" s="138">
        <f>ROUND(I1755*H1755,2)</f>
        <v>0</v>
      </c>
      <c r="K1755" s="134" t="s">
        <v>182</v>
      </c>
      <c r="L1755" s="32"/>
      <c r="M1755" s="139" t="s">
        <v>1</v>
      </c>
      <c r="N1755" s="140" t="s">
        <v>43</v>
      </c>
      <c r="P1755" s="141">
        <f>O1755*H1755</f>
        <v>0</v>
      </c>
      <c r="Q1755" s="141">
        <v>0</v>
      </c>
      <c r="R1755" s="141">
        <f>Q1755*H1755</f>
        <v>0</v>
      </c>
      <c r="S1755" s="141">
        <v>0</v>
      </c>
      <c r="T1755" s="142">
        <f>S1755*H1755</f>
        <v>0</v>
      </c>
      <c r="AR1755" s="143" t="s">
        <v>183</v>
      </c>
      <c r="AT1755" s="143" t="s">
        <v>178</v>
      </c>
      <c r="AU1755" s="143" t="s">
        <v>88</v>
      </c>
      <c r="AY1755" s="17" t="s">
        <v>176</v>
      </c>
      <c r="BE1755" s="144">
        <f>IF(N1755="základní",J1755,0)</f>
        <v>0</v>
      </c>
      <c r="BF1755" s="144">
        <f>IF(N1755="snížená",J1755,0)</f>
        <v>0</v>
      </c>
      <c r="BG1755" s="144">
        <f>IF(N1755="zákl. přenesená",J1755,0)</f>
        <v>0</v>
      </c>
      <c r="BH1755" s="144">
        <f>IF(N1755="sníž. přenesená",J1755,0)</f>
        <v>0</v>
      </c>
      <c r="BI1755" s="144">
        <f>IF(N1755="nulová",J1755,0)</f>
        <v>0</v>
      </c>
      <c r="BJ1755" s="17" t="s">
        <v>86</v>
      </c>
      <c r="BK1755" s="144">
        <f>ROUND(I1755*H1755,2)</f>
        <v>0</v>
      </c>
      <c r="BL1755" s="17" t="s">
        <v>183</v>
      </c>
      <c r="BM1755" s="143" t="s">
        <v>1926</v>
      </c>
    </row>
    <row r="1756" spans="2:65" s="12" customFormat="1" ht="11.25">
      <c r="B1756" s="145"/>
      <c r="D1756" s="146" t="s">
        <v>185</v>
      </c>
      <c r="E1756" s="147" t="s">
        <v>1</v>
      </c>
      <c r="F1756" s="148" t="s">
        <v>1927</v>
      </c>
      <c r="H1756" s="149">
        <v>129.6</v>
      </c>
      <c r="I1756" s="150"/>
      <c r="L1756" s="145"/>
      <c r="M1756" s="151"/>
      <c r="T1756" s="152"/>
      <c r="AT1756" s="147" t="s">
        <v>185</v>
      </c>
      <c r="AU1756" s="147" t="s">
        <v>88</v>
      </c>
      <c r="AV1756" s="12" t="s">
        <v>88</v>
      </c>
      <c r="AW1756" s="12" t="s">
        <v>33</v>
      </c>
      <c r="AX1756" s="12" t="s">
        <v>86</v>
      </c>
      <c r="AY1756" s="147" t="s">
        <v>176</v>
      </c>
    </row>
    <row r="1757" spans="2:65" s="1" customFormat="1" ht="37.9" customHeight="1">
      <c r="B1757" s="32"/>
      <c r="C1757" s="132" t="s">
        <v>1928</v>
      </c>
      <c r="D1757" s="132" t="s">
        <v>178</v>
      </c>
      <c r="E1757" s="133" t="s">
        <v>1929</v>
      </c>
      <c r="F1757" s="134" t="s">
        <v>1930</v>
      </c>
      <c r="G1757" s="135" t="s">
        <v>181</v>
      </c>
      <c r="H1757" s="136">
        <v>388.8</v>
      </c>
      <c r="I1757" s="137"/>
      <c r="J1757" s="138">
        <f>ROUND(I1757*H1757,2)</f>
        <v>0</v>
      </c>
      <c r="K1757" s="134" t="s">
        <v>182</v>
      </c>
      <c r="L1757" s="32"/>
      <c r="M1757" s="139" t="s">
        <v>1</v>
      </c>
      <c r="N1757" s="140" t="s">
        <v>43</v>
      </c>
      <c r="P1757" s="141">
        <f>O1757*H1757</f>
        <v>0</v>
      </c>
      <c r="Q1757" s="141">
        <v>0</v>
      </c>
      <c r="R1757" s="141">
        <f>Q1757*H1757</f>
        <v>0</v>
      </c>
      <c r="S1757" s="141">
        <v>0</v>
      </c>
      <c r="T1757" s="142">
        <f>S1757*H1757</f>
        <v>0</v>
      </c>
      <c r="AR1757" s="143" t="s">
        <v>183</v>
      </c>
      <c r="AT1757" s="143" t="s">
        <v>178</v>
      </c>
      <c r="AU1757" s="143" t="s">
        <v>88</v>
      </c>
      <c r="AY1757" s="17" t="s">
        <v>176</v>
      </c>
      <c r="BE1757" s="144">
        <f>IF(N1757="základní",J1757,0)</f>
        <v>0</v>
      </c>
      <c r="BF1757" s="144">
        <f>IF(N1757="snížená",J1757,0)</f>
        <v>0</v>
      </c>
      <c r="BG1757" s="144">
        <f>IF(N1757="zákl. přenesená",J1757,0)</f>
        <v>0</v>
      </c>
      <c r="BH1757" s="144">
        <f>IF(N1757="sníž. přenesená",J1757,0)</f>
        <v>0</v>
      </c>
      <c r="BI1757" s="144">
        <f>IF(N1757="nulová",J1757,0)</f>
        <v>0</v>
      </c>
      <c r="BJ1757" s="17" t="s">
        <v>86</v>
      </c>
      <c r="BK1757" s="144">
        <f>ROUND(I1757*H1757,2)</f>
        <v>0</v>
      </c>
      <c r="BL1757" s="17" t="s">
        <v>183</v>
      </c>
      <c r="BM1757" s="143" t="s">
        <v>1931</v>
      </c>
    </row>
    <row r="1758" spans="2:65" s="12" customFormat="1" ht="11.25">
      <c r="B1758" s="145"/>
      <c r="D1758" s="146" t="s">
        <v>185</v>
      </c>
      <c r="E1758" s="147" t="s">
        <v>1</v>
      </c>
      <c r="F1758" s="148" t="s">
        <v>1932</v>
      </c>
      <c r="H1758" s="149">
        <v>129.6</v>
      </c>
      <c r="I1758" s="150"/>
      <c r="L1758" s="145"/>
      <c r="M1758" s="151"/>
      <c r="T1758" s="152"/>
      <c r="AT1758" s="147" t="s">
        <v>185</v>
      </c>
      <c r="AU1758" s="147" t="s">
        <v>88</v>
      </c>
      <c r="AV1758" s="12" t="s">
        <v>88</v>
      </c>
      <c r="AW1758" s="12" t="s">
        <v>33</v>
      </c>
      <c r="AX1758" s="12" t="s">
        <v>86</v>
      </c>
      <c r="AY1758" s="147" t="s">
        <v>176</v>
      </c>
    </row>
    <row r="1759" spans="2:65" s="12" customFormat="1" ht="11.25">
      <c r="B1759" s="145"/>
      <c r="D1759" s="146" t="s">
        <v>185</v>
      </c>
      <c r="F1759" s="148" t="s">
        <v>1933</v>
      </c>
      <c r="H1759" s="149">
        <v>388.8</v>
      </c>
      <c r="I1759" s="150"/>
      <c r="L1759" s="145"/>
      <c r="M1759" s="151"/>
      <c r="T1759" s="152"/>
      <c r="AT1759" s="147" t="s">
        <v>185</v>
      </c>
      <c r="AU1759" s="147" t="s">
        <v>88</v>
      </c>
      <c r="AV1759" s="12" t="s">
        <v>88</v>
      </c>
      <c r="AW1759" s="12" t="s">
        <v>4</v>
      </c>
      <c r="AX1759" s="12" t="s">
        <v>86</v>
      </c>
      <c r="AY1759" s="147" t="s">
        <v>176</v>
      </c>
    </row>
    <row r="1760" spans="2:65" s="11" customFormat="1" ht="22.9" customHeight="1">
      <c r="B1760" s="120"/>
      <c r="D1760" s="121" t="s">
        <v>77</v>
      </c>
      <c r="E1760" s="130" t="s">
        <v>1934</v>
      </c>
      <c r="F1760" s="130" t="s">
        <v>1935</v>
      </c>
      <c r="I1760" s="123"/>
      <c r="J1760" s="131">
        <f>BK1760</f>
        <v>0</v>
      </c>
      <c r="L1760" s="120"/>
      <c r="M1760" s="125"/>
      <c r="P1760" s="126">
        <f>SUM(P1761:P1770)</f>
        <v>0</v>
      </c>
      <c r="R1760" s="126">
        <f>SUM(R1761:R1770)</f>
        <v>0</v>
      </c>
      <c r="T1760" s="127">
        <f>SUM(T1761:T1770)</f>
        <v>0</v>
      </c>
      <c r="AR1760" s="121" t="s">
        <v>86</v>
      </c>
      <c r="AT1760" s="128" t="s">
        <v>77</v>
      </c>
      <c r="AU1760" s="128" t="s">
        <v>86</v>
      </c>
      <c r="AY1760" s="121" t="s">
        <v>176</v>
      </c>
      <c r="BK1760" s="129">
        <f>SUM(BK1761:BK1770)</f>
        <v>0</v>
      </c>
    </row>
    <row r="1761" spans="2:65" s="1" customFormat="1" ht="16.5" customHeight="1">
      <c r="B1761" s="32"/>
      <c r="C1761" s="132" t="s">
        <v>1936</v>
      </c>
      <c r="D1761" s="132" t="s">
        <v>178</v>
      </c>
      <c r="E1761" s="133" t="s">
        <v>1937</v>
      </c>
      <c r="F1761" s="134" t="s">
        <v>1938</v>
      </c>
      <c r="G1761" s="135" t="s">
        <v>307</v>
      </c>
      <c r="H1761" s="136">
        <v>40.538499999999999</v>
      </c>
      <c r="I1761" s="137"/>
      <c r="J1761" s="138">
        <f>ROUND(I1761*H1761,2)</f>
        <v>0</v>
      </c>
      <c r="K1761" s="134" t="s">
        <v>207</v>
      </c>
      <c r="L1761" s="32"/>
      <c r="M1761" s="139" t="s">
        <v>1</v>
      </c>
      <c r="N1761" s="140" t="s">
        <v>43</v>
      </c>
      <c r="P1761" s="141">
        <f>O1761*H1761</f>
        <v>0</v>
      </c>
      <c r="Q1761" s="141">
        <v>0</v>
      </c>
      <c r="R1761" s="141">
        <f>Q1761*H1761</f>
        <v>0</v>
      </c>
      <c r="S1761" s="141">
        <v>0</v>
      </c>
      <c r="T1761" s="142">
        <f>S1761*H1761</f>
        <v>0</v>
      </c>
      <c r="AR1761" s="143" t="s">
        <v>183</v>
      </c>
      <c r="AT1761" s="143" t="s">
        <v>178</v>
      </c>
      <c r="AU1761" s="143" t="s">
        <v>88</v>
      </c>
      <c r="AY1761" s="17" t="s">
        <v>176</v>
      </c>
      <c r="BE1761" s="144">
        <f>IF(N1761="základní",J1761,0)</f>
        <v>0</v>
      </c>
      <c r="BF1761" s="144">
        <f>IF(N1761="snížená",J1761,0)</f>
        <v>0</v>
      </c>
      <c r="BG1761" s="144">
        <f>IF(N1761="zákl. přenesená",J1761,0)</f>
        <v>0</v>
      </c>
      <c r="BH1761" s="144">
        <f>IF(N1761="sníž. přenesená",J1761,0)</f>
        <v>0</v>
      </c>
      <c r="BI1761" s="144">
        <f>IF(N1761="nulová",J1761,0)</f>
        <v>0</v>
      </c>
      <c r="BJ1761" s="17" t="s">
        <v>86</v>
      </c>
      <c r="BK1761" s="144">
        <f>ROUND(I1761*H1761,2)</f>
        <v>0</v>
      </c>
      <c r="BL1761" s="17" t="s">
        <v>183</v>
      </c>
      <c r="BM1761" s="143" t="s">
        <v>1939</v>
      </c>
    </row>
    <row r="1762" spans="2:65" s="1" customFormat="1" ht="24.2" customHeight="1">
      <c r="B1762" s="32"/>
      <c r="C1762" s="132" t="s">
        <v>1940</v>
      </c>
      <c r="D1762" s="132" t="s">
        <v>178</v>
      </c>
      <c r="E1762" s="133" t="s">
        <v>1941</v>
      </c>
      <c r="F1762" s="134" t="s">
        <v>1942</v>
      </c>
      <c r="G1762" s="135" t="s">
        <v>307</v>
      </c>
      <c r="H1762" s="136">
        <v>40.538499999999999</v>
      </c>
      <c r="I1762" s="137"/>
      <c r="J1762" s="138">
        <f>ROUND(I1762*H1762,2)</f>
        <v>0</v>
      </c>
      <c r="K1762" s="134" t="s">
        <v>207</v>
      </c>
      <c r="L1762" s="32"/>
      <c r="M1762" s="139" t="s">
        <v>1</v>
      </c>
      <c r="N1762" s="140" t="s">
        <v>43</v>
      </c>
      <c r="P1762" s="141">
        <f>O1762*H1762</f>
        <v>0</v>
      </c>
      <c r="Q1762" s="141">
        <v>0</v>
      </c>
      <c r="R1762" s="141">
        <f>Q1762*H1762</f>
        <v>0</v>
      </c>
      <c r="S1762" s="141">
        <v>0</v>
      </c>
      <c r="T1762" s="142">
        <f>S1762*H1762</f>
        <v>0</v>
      </c>
      <c r="AR1762" s="143" t="s">
        <v>183</v>
      </c>
      <c r="AT1762" s="143" t="s">
        <v>178</v>
      </c>
      <c r="AU1762" s="143" t="s">
        <v>88</v>
      </c>
      <c r="AY1762" s="17" t="s">
        <v>176</v>
      </c>
      <c r="BE1762" s="144">
        <f>IF(N1762="základní",J1762,0)</f>
        <v>0</v>
      </c>
      <c r="BF1762" s="144">
        <f>IF(N1762="snížená",J1762,0)</f>
        <v>0</v>
      </c>
      <c r="BG1762" s="144">
        <f>IF(N1762="zákl. přenesená",J1762,0)</f>
        <v>0</v>
      </c>
      <c r="BH1762" s="144">
        <f>IF(N1762="sníž. přenesená",J1762,0)</f>
        <v>0</v>
      </c>
      <c r="BI1762" s="144">
        <f>IF(N1762="nulová",J1762,0)</f>
        <v>0</v>
      </c>
      <c r="BJ1762" s="17" t="s">
        <v>86</v>
      </c>
      <c r="BK1762" s="144">
        <f>ROUND(I1762*H1762,2)</f>
        <v>0</v>
      </c>
      <c r="BL1762" s="17" t="s">
        <v>183</v>
      </c>
      <c r="BM1762" s="143" t="s">
        <v>1943</v>
      </c>
    </row>
    <row r="1763" spans="2:65" s="1" customFormat="1" ht="24.2" customHeight="1">
      <c r="B1763" s="32"/>
      <c r="C1763" s="132" t="s">
        <v>1944</v>
      </c>
      <c r="D1763" s="132" t="s">
        <v>178</v>
      </c>
      <c r="E1763" s="133" t="s">
        <v>1945</v>
      </c>
      <c r="F1763" s="134" t="s">
        <v>1946</v>
      </c>
      <c r="G1763" s="135" t="s">
        <v>307</v>
      </c>
      <c r="H1763" s="136">
        <v>40.538499999999999</v>
      </c>
      <c r="I1763" s="137"/>
      <c r="J1763" s="138">
        <f>ROUND(I1763*H1763,2)</f>
        <v>0</v>
      </c>
      <c r="K1763" s="134" t="s">
        <v>207</v>
      </c>
      <c r="L1763" s="32"/>
      <c r="M1763" s="139" t="s">
        <v>1</v>
      </c>
      <c r="N1763" s="140" t="s">
        <v>43</v>
      </c>
      <c r="P1763" s="141">
        <f>O1763*H1763</f>
        <v>0</v>
      </c>
      <c r="Q1763" s="141">
        <v>0</v>
      </c>
      <c r="R1763" s="141">
        <f>Q1763*H1763</f>
        <v>0</v>
      </c>
      <c r="S1763" s="141">
        <v>0</v>
      </c>
      <c r="T1763" s="142">
        <f>S1763*H1763</f>
        <v>0</v>
      </c>
      <c r="AR1763" s="143" t="s">
        <v>183</v>
      </c>
      <c r="AT1763" s="143" t="s">
        <v>178</v>
      </c>
      <c r="AU1763" s="143" t="s">
        <v>88</v>
      </c>
      <c r="AY1763" s="17" t="s">
        <v>176</v>
      </c>
      <c r="BE1763" s="144">
        <f>IF(N1763="základní",J1763,0)</f>
        <v>0</v>
      </c>
      <c r="BF1763" s="144">
        <f>IF(N1763="snížená",J1763,0)</f>
        <v>0</v>
      </c>
      <c r="BG1763" s="144">
        <f>IF(N1763="zákl. přenesená",J1763,0)</f>
        <v>0</v>
      </c>
      <c r="BH1763" s="144">
        <f>IF(N1763="sníž. přenesená",J1763,0)</f>
        <v>0</v>
      </c>
      <c r="BI1763" s="144">
        <f>IF(N1763="nulová",J1763,0)</f>
        <v>0</v>
      </c>
      <c r="BJ1763" s="17" t="s">
        <v>86</v>
      </c>
      <c r="BK1763" s="144">
        <f>ROUND(I1763*H1763,2)</f>
        <v>0</v>
      </c>
      <c r="BL1763" s="17" t="s">
        <v>183</v>
      </c>
      <c r="BM1763" s="143" t="s">
        <v>1947</v>
      </c>
    </row>
    <row r="1764" spans="2:65" s="1" customFormat="1" ht="24.2" customHeight="1">
      <c r="B1764" s="32"/>
      <c r="C1764" s="132" t="s">
        <v>1948</v>
      </c>
      <c r="D1764" s="132" t="s">
        <v>178</v>
      </c>
      <c r="E1764" s="133" t="s">
        <v>1949</v>
      </c>
      <c r="F1764" s="134" t="s">
        <v>1950</v>
      </c>
      <c r="G1764" s="135" t="s">
        <v>307</v>
      </c>
      <c r="H1764" s="136">
        <v>364.84649999999999</v>
      </c>
      <c r="I1764" s="137"/>
      <c r="J1764" s="138">
        <f>ROUND(I1764*H1764,2)</f>
        <v>0</v>
      </c>
      <c r="K1764" s="134" t="s">
        <v>207</v>
      </c>
      <c r="L1764" s="32"/>
      <c r="M1764" s="139" t="s">
        <v>1</v>
      </c>
      <c r="N1764" s="140" t="s">
        <v>43</v>
      </c>
      <c r="P1764" s="141">
        <f>O1764*H1764</f>
        <v>0</v>
      </c>
      <c r="Q1764" s="141">
        <v>0</v>
      </c>
      <c r="R1764" s="141">
        <f>Q1764*H1764</f>
        <v>0</v>
      </c>
      <c r="S1764" s="141">
        <v>0</v>
      </c>
      <c r="T1764" s="142">
        <f>S1764*H1764</f>
        <v>0</v>
      </c>
      <c r="AR1764" s="143" t="s">
        <v>183</v>
      </c>
      <c r="AT1764" s="143" t="s">
        <v>178</v>
      </c>
      <c r="AU1764" s="143" t="s">
        <v>88</v>
      </c>
      <c r="AY1764" s="17" t="s">
        <v>176</v>
      </c>
      <c r="BE1764" s="144">
        <f>IF(N1764="základní",J1764,0)</f>
        <v>0</v>
      </c>
      <c r="BF1764" s="144">
        <f>IF(N1764="snížená",J1764,0)</f>
        <v>0</v>
      </c>
      <c r="BG1764" s="144">
        <f>IF(N1764="zákl. přenesená",J1764,0)</f>
        <v>0</v>
      </c>
      <c r="BH1764" s="144">
        <f>IF(N1764="sníž. přenesená",J1764,0)</f>
        <v>0</v>
      </c>
      <c r="BI1764" s="144">
        <f>IF(N1764="nulová",J1764,0)</f>
        <v>0</v>
      </c>
      <c r="BJ1764" s="17" t="s">
        <v>86</v>
      </c>
      <c r="BK1764" s="144">
        <f>ROUND(I1764*H1764,2)</f>
        <v>0</v>
      </c>
      <c r="BL1764" s="17" t="s">
        <v>183</v>
      </c>
      <c r="BM1764" s="143" t="s">
        <v>1951</v>
      </c>
    </row>
    <row r="1765" spans="2:65" s="1" customFormat="1" ht="19.5">
      <c r="B1765" s="32"/>
      <c r="D1765" s="146" t="s">
        <v>234</v>
      </c>
      <c r="F1765" s="173" t="s">
        <v>1952</v>
      </c>
      <c r="I1765" s="174"/>
      <c r="L1765" s="32"/>
      <c r="M1765" s="175"/>
      <c r="T1765" s="56"/>
      <c r="AT1765" s="17" t="s">
        <v>234</v>
      </c>
      <c r="AU1765" s="17" t="s">
        <v>88</v>
      </c>
    </row>
    <row r="1766" spans="2:65" s="12" customFormat="1" ht="11.25">
      <c r="B1766" s="145"/>
      <c r="D1766" s="146" t="s">
        <v>185</v>
      </c>
      <c r="F1766" s="148" t="s">
        <v>1953</v>
      </c>
      <c r="H1766" s="149">
        <v>364.84649999999999</v>
      </c>
      <c r="I1766" s="150"/>
      <c r="L1766" s="145"/>
      <c r="M1766" s="151"/>
      <c r="T1766" s="152"/>
      <c r="AT1766" s="147" t="s">
        <v>185</v>
      </c>
      <c r="AU1766" s="147" t="s">
        <v>88</v>
      </c>
      <c r="AV1766" s="12" t="s">
        <v>88</v>
      </c>
      <c r="AW1766" s="12" t="s">
        <v>4</v>
      </c>
      <c r="AX1766" s="12" t="s">
        <v>86</v>
      </c>
      <c r="AY1766" s="147" t="s">
        <v>176</v>
      </c>
    </row>
    <row r="1767" spans="2:65" s="1" customFormat="1" ht="24.2" customHeight="1">
      <c r="B1767" s="32"/>
      <c r="C1767" s="132" t="s">
        <v>1954</v>
      </c>
      <c r="D1767" s="132" t="s">
        <v>178</v>
      </c>
      <c r="E1767" s="133" t="s">
        <v>1949</v>
      </c>
      <c r="F1767" s="134" t="s">
        <v>1950</v>
      </c>
      <c r="G1767" s="135" t="s">
        <v>307</v>
      </c>
      <c r="H1767" s="136">
        <v>425.65424999999999</v>
      </c>
      <c r="I1767" s="137"/>
      <c r="J1767" s="138">
        <f>ROUND(I1767*H1767,2)</f>
        <v>0</v>
      </c>
      <c r="K1767" s="134" t="s">
        <v>207</v>
      </c>
      <c r="L1767" s="32"/>
      <c r="M1767" s="139" t="s">
        <v>1</v>
      </c>
      <c r="N1767" s="140" t="s">
        <v>43</v>
      </c>
      <c r="P1767" s="141">
        <f>O1767*H1767</f>
        <v>0</v>
      </c>
      <c r="Q1767" s="141">
        <v>0</v>
      </c>
      <c r="R1767" s="141">
        <f>Q1767*H1767</f>
        <v>0</v>
      </c>
      <c r="S1767" s="141">
        <v>0</v>
      </c>
      <c r="T1767" s="142">
        <f>S1767*H1767</f>
        <v>0</v>
      </c>
      <c r="AR1767" s="143" t="s">
        <v>183</v>
      </c>
      <c r="AT1767" s="143" t="s">
        <v>178</v>
      </c>
      <c r="AU1767" s="143" t="s">
        <v>88</v>
      </c>
      <c r="AY1767" s="17" t="s">
        <v>176</v>
      </c>
      <c r="BE1767" s="144">
        <f>IF(N1767="základní",J1767,0)</f>
        <v>0</v>
      </c>
      <c r="BF1767" s="144">
        <f>IF(N1767="snížená",J1767,0)</f>
        <v>0</v>
      </c>
      <c r="BG1767" s="144">
        <f>IF(N1767="zákl. přenesená",J1767,0)</f>
        <v>0</v>
      </c>
      <c r="BH1767" s="144">
        <f>IF(N1767="sníž. přenesená",J1767,0)</f>
        <v>0</v>
      </c>
      <c r="BI1767" s="144">
        <f>IF(N1767="nulová",J1767,0)</f>
        <v>0</v>
      </c>
      <c r="BJ1767" s="17" t="s">
        <v>86</v>
      </c>
      <c r="BK1767" s="144">
        <f>ROUND(I1767*H1767,2)</f>
        <v>0</v>
      </c>
      <c r="BL1767" s="17" t="s">
        <v>183</v>
      </c>
      <c r="BM1767" s="143" t="s">
        <v>1955</v>
      </c>
    </row>
    <row r="1768" spans="2:65" s="1" customFormat="1" ht="19.5">
      <c r="B1768" s="32"/>
      <c r="D1768" s="146" t="s">
        <v>234</v>
      </c>
      <c r="F1768" s="173" t="s">
        <v>1956</v>
      </c>
      <c r="I1768" s="174"/>
      <c r="L1768" s="32"/>
      <c r="M1768" s="175"/>
      <c r="T1768" s="56"/>
      <c r="AT1768" s="17" t="s">
        <v>234</v>
      </c>
      <c r="AU1768" s="17" t="s">
        <v>88</v>
      </c>
    </row>
    <row r="1769" spans="2:65" s="12" customFormat="1" ht="11.25">
      <c r="B1769" s="145"/>
      <c r="D1769" s="146" t="s">
        <v>185</v>
      </c>
      <c r="F1769" s="148" t="s">
        <v>1957</v>
      </c>
      <c r="H1769" s="149">
        <v>425.65424999999999</v>
      </c>
      <c r="I1769" s="150"/>
      <c r="L1769" s="145"/>
      <c r="M1769" s="151"/>
      <c r="T1769" s="152"/>
      <c r="AT1769" s="147" t="s">
        <v>185</v>
      </c>
      <c r="AU1769" s="147" t="s">
        <v>88</v>
      </c>
      <c r="AV1769" s="12" t="s">
        <v>88</v>
      </c>
      <c r="AW1769" s="12" t="s">
        <v>4</v>
      </c>
      <c r="AX1769" s="12" t="s">
        <v>86</v>
      </c>
      <c r="AY1769" s="147" t="s">
        <v>176</v>
      </c>
    </row>
    <row r="1770" spans="2:65" s="1" customFormat="1" ht="44.25" customHeight="1">
      <c r="B1770" s="32"/>
      <c r="C1770" s="132" t="s">
        <v>1958</v>
      </c>
      <c r="D1770" s="132" t="s">
        <v>178</v>
      </c>
      <c r="E1770" s="133" t="s">
        <v>1959</v>
      </c>
      <c r="F1770" s="134" t="s">
        <v>1960</v>
      </c>
      <c r="G1770" s="135" t="s">
        <v>307</v>
      </c>
      <c r="H1770" s="136">
        <v>40.538499999999999</v>
      </c>
      <c r="I1770" s="137"/>
      <c r="J1770" s="138">
        <f>ROUND(I1770*H1770,2)</f>
        <v>0</v>
      </c>
      <c r="K1770" s="134" t="s">
        <v>207</v>
      </c>
      <c r="L1770" s="32"/>
      <c r="M1770" s="139" t="s">
        <v>1</v>
      </c>
      <c r="N1770" s="140" t="s">
        <v>43</v>
      </c>
      <c r="P1770" s="141">
        <f>O1770*H1770</f>
        <v>0</v>
      </c>
      <c r="Q1770" s="141">
        <v>0</v>
      </c>
      <c r="R1770" s="141">
        <f>Q1770*H1770</f>
        <v>0</v>
      </c>
      <c r="S1770" s="141">
        <v>0</v>
      </c>
      <c r="T1770" s="142">
        <f>S1770*H1770</f>
        <v>0</v>
      </c>
      <c r="AR1770" s="143" t="s">
        <v>183</v>
      </c>
      <c r="AT1770" s="143" t="s">
        <v>178</v>
      </c>
      <c r="AU1770" s="143" t="s">
        <v>88</v>
      </c>
      <c r="AY1770" s="17" t="s">
        <v>176</v>
      </c>
      <c r="BE1770" s="144">
        <f>IF(N1770="základní",J1770,0)</f>
        <v>0</v>
      </c>
      <c r="BF1770" s="144">
        <f>IF(N1770="snížená",J1770,0)</f>
        <v>0</v>
      </c>
      <c r="BG1770" s="144">
        <f>IF(N1770="zákl. přenesená",J1770,0)</f>
        <v>0</v>
      </c>
      <c r="BH1770" s="144">
        <f>IF(N1770="sníž. přenesená",J1770,0)</f>
        <v>0</v>
      </c>
      <c r="BI1770" s="144">
        <f>IF(N1770="nulová",J1770,0)</f>
        <v>0</v>
      </c>
      <c r="BJ1770" s="17" t="s">
        <v>86</v>
      </c>
      <c r="BK1770" s="144">
        <f>ROUND(I1770*H1770,2)</f>
        <v>0</v>
      </c>
      <c r="BL1770" s="17" t="s">
        <v>183</v>
      </c>
      <c r="BM1770" s="143" t="s">
        <v>1961</v>
      </c>
    </row>
    <row r="1771" spans="2:65" s="11" customFormat="1" ht="22.9" customHeight="1">
      <c r="B1771" s="120"/>
      <c r="D1771" s="121" t="s">
        <v>77</v>
      </c>
      <c r="E1771" s="130" t="s">
        <v>1962</v>
      </c>
      <c r="F1771" s="130" t="s">
        <v>1963</v>
      </c>
      <c r="I1771" s="123"/>
      <c r="J1771" s="131">
        <f>BK1771</f>
        <v>0</v>
      </c>
      <c r="L1771" s="120"/>
      <c r="M1771" s="125"/>
      <c r="P1771" s="126">
        <f>SUM(P1772:P1773)</f>
        <v>0</v>
      </c>
      <c r="R1771" s="126">
        <f>SUM(R1772:R1773)</f>
        <v>0</v>
      </c>
      <c r="T1771" s="127">
        <f>SUM(T1772:T1773)</f>
        <v>0</v>
      </c>
      <c r="AR1771" s="121" t="s">
        <v>86</v>
      </c>
      <c r="AT1771" s="128" t="s">
        <v>77</v>
      </c>
      <c r="AU1771" s="128" t="s">
        <v>86</v>
      </c>
      <c r="AY1771" s="121" t="s">
        <v>176</v>
      </c>
      <c r="BK1771" s="129">
        <f>SUM(BK1772:BK1773)</f>
        <v>0</v>
      </c>
    </row>
    <row r="1772" spans="2:65" s="1" customFormat="1" ht="33" customHeight="1">
      <c r="B1772" s="32"/>
      <c r="C1772" s="132" t="s">
        <v>1964</v>
      </c>
      <c r="D1772" s="132" t="s">
        <v>178</v>
      </c>
      <c r="E1772" s="133" t="s">
        <v>1965</v>
      </c>
      <c r="F1772" s="134" t="s">
        <v>1966</v>
      </c>
      <c r="G1772" s="135" t="s">
        <v>307</v>
      </c>
      <c r="H1772" s="136">
        <v>25957.163240000002</v>
      </c>
      <c r="I1772" s="137"/>
      <c r="J1772" s="138">
        <f>ROUND(I1772*H1772,2)</f>
        <v>0</v>
      </c>
      <c r="K1772" s="134" t="s">
        <v>182</v>
      </c>
      <c r="L1772" s="32"/>
      <c r="M1772" s="139" t="s">
        <v>1</v>
      </c>
      <c r="N1772" s="140" t="s">
        <v>43</v>
      </c>
      <c r="P1772" s="141">
        <f>O1772*H1772</f>
        <v>0</v>
      </c>
      <c r="Q1772" s="141">
        <v>0</v>
      </c>
      <c r="R1772" s="141">
        <f>Q1772*H1772</f>
        <v>0</v>
      </c>
      <c r="S1772" s="141">
        <v>0</v>
      </c>
      <c r="T1772" s="142">
        <f>S1772*H1772</f>
        <v>0</v>
      </c>
      <c r="AR1772" s="143" t="s">
        <v>183</v>
      </c>
      <c r="AT1772" s="143" t="s">
        <v>178</v>
      </c>
      <c r="AU1772" s="143" t="s">
        <v>88</v>
      </c>
      <c r="AY1772" s="17" t="s">
        <v>176</v>
      </c>
      <c r="BE1772" s="144">
        <f>IF(N1772="základní",J1772,0)</f>
        <v>0</v>
      </c>
      <c r="BF1772" s="144">
        <f>IF(N1772="snížená",J1772,0)</f>
        <v>0</v>
      </c>
      <c r="BG1772" s="144">
        <f>IF(N1772="zákl. přenesená",J1772,0)</f>
        <v>0</v>
      </c>
      <c r="BH1772" s="144">
        <f>IF(N1772="sníž. přenesená",J1772,0)</f>
        <v>0</v>
      </c>
      <c r="BI1772" s="144">
        <f>IF(N1772="nulová",J1772,0)</f>
        <v>0</v>
      </c>
      <c r="BJ1772" s="17" t="s">
        <v>86</v>
      </c>
      <c r="BK1772" s="144">
        <f>ROUND(I1772*H1772,2)</f>
        <v>0</v>
      </c>
      <c r="BL1772" s="17" t="s">
        <v>183</v>
      </c>
      <c r="BM1772" s="143" t="s">
        <v>1967</v>
      </c>
    </row>
    <row r="1773" spans="2:65" s="1" customFormat="1" ht="33" customHeight="1">
      <c r="B1773" s="32"/>
      <c r="C1773" s="132" t="s">
        <v>1968</v>
      </c>
      <c r="D1773" s="132" t="s">
        <v>178</v>
      </c>
      <c r="E1773" s="133" t="s">
        <v>1969</v>
      </c>
      <c r="F1773" s="134" t="s">
        <v>1970</v>
      </c>
      <c r="G1773" s="135" t="s">
        <v>307</v>
      </c>
      <c r="H1773" s="136">
        <v>25957.163240000002</v>
      </c>
      <c r="I1773" s="137"/>
      <c r="J1773" s="138">
        <f>ROUND(I1773*H1773,2)</f>
        <v>0</v>
      </c>
      <c r="K1773" s="134" t="s">
        <v>182</v>
      </c>
      <c r="L1773" s="32"/>
      <c r="M1773" s="139" t="s">
        <v>1</v>
      </c>
      <c r="N1773" s="140" t="s">
        <v>43</v>
      </c>
      <c r="P1773" s="141">
        <f>O1773*H1773</f>
        <v>0</v>
      </c>
      <c r="Q1773" s="141">
        <v>0</v>
      </c>
      <c r="R1773" s="141">
        <f>Q1773*H1773</f>
        <v>0</v>
      </c>
      <c r="S1773" s="141">
        <v>0</v>
      </c>
      <c r="T1773" s="142">
        <f>S1773*H1773</f>
        <v>0</v>
      </c>
      <c r="AR1773" s="143" t="s">
        <v>183</v>
      </c>
      <c r="AT1773" s="143" t="s">
        <v>178</v>
      </c>
      <c r="AU1773" s="143" t="s">
        <v>88</v>
      </c>
      <c r="AY1773" s="17" t="s">
        <v>176</v>
      </c>
      <c r="BE1773" s="144">
        <f>IF(N1773="základní",J1773,0)</f>
        <v>0</v>
      </c>
      <c r="BF1773" s="144">
        <f>IF(N1773="snížená",J1773,0)</f>
        <v>0</v>
      </c>
      <c r="BG1773" s="144">
        <f>IF(N1773="zákl. přenesená",J1773,0)</f>
        <v>0</v>
      </c>
      <c r="BH1773" s="144">
        <f>IF(N1773="sníž. přenesená",J1773,0)</f>
        <v>0</v>
      </c>
      <c r="BI1773" s="144">
        <f>IF(N1773="nulová",J1773,0)</f>
        <v>0</v>
      </c>
      <c r="BJ1773" s="17" t="s">
        <v>86</v>
      </c>
      <c r="BK1773" s="144">
        <f>ROUND(I1773*H1773,2)</f>
        <v>0</v>
      </c>
      <c r="BL1773" s="17" t="s">
        <v>183</v>
      </c>
      <c r="BM1773" s="143" t="s">
        <v>1971</v>
      </c>
    </row>
    <row r="1774" spans="2:65" s="11" customFormat="1" ht="25.9" customHeight="1">
      <c r="B1774" s="120"/>
      <c r="D1774" s="121" t="s">
        <v>77</v>
      </c>
      <c r="E1774" s="122" t="s">
        <v>1972</v>
      </c>
      <c r="F1774" s="122" t="s">
        <v>1973</v>
      </c>
      <c r="I1774" s="123"/>
      <c r="J1774" s="124">
        <f>BK1774</f>
        <v>0</v>
      </c>
      <c r="L1774" s="120"/>
      <c r="M1774" s="125"/>
      <c r="P1774" s="126">
        <f>P1775+P1817+P1983+P2374+P2547+P2556+P3074+P3110+P3604+P4329+P4342+P4360+P4386+P4611+P5004+P5174+P5377+P5386</f>
        <v>0</v>
      </c>
      <c r="R1774" s="126">
        <f>R1775+R1817+R1983+R2374+R2547+R2556+R3074+R3110+R3604+R4329+R4342+R4360+R4386+R4611+R5004+R5174+R5377+R5386</f>
        <v>987.10681835959997</v>
      </c>
      <c r="T1774" s="127">
        <f>T1775+T1817+T1983+T2374+T2547+T2556+T3074+T3110+T3604+T4329+T4342+T4360+T4386+T4611+T5004+T5174+T5377+T5386</f>
        <v>4.2000000000000003E-2</v>
      </c>
      <c r="AR1774" s="121" t="s">
        <v>88</v>
      </c>
      <c r="AT1774" s="128" t="s">
        <v>77</v>
      </c>
      <c r="AU1774" s="128" t="s">
        <v>78</v>
      </c>
      <c r="AY1774" s="121" t="s">
        <v>176</v>
      </c>
      <c r="BK1774" s="129">
        <f>BK1775+BK1817+BK1983+BK2374+BK2547+BK2556+BK3074+BK3110+BK3604+BK4329+BK4342+BK4360+BK4386+BK4611+BK5004+BK5174+BK5377+BK5386</f>
        <v>0</v>
      </c>
    </row>
    <row r="1775" spans="2:65" s="11" customFormat="1" ht="22.9" customHeight="1">
      <c r="B1775" s="120"/>
      <c r="D1775" s="121" t="s">
        <v>77</v>
      </c>
      <c r="E1775" s="130" t="s">
        <v>1974</v>
      </c>
      <c r="F1775" s="130" t="s">
        <v>1975</v>
      </c>
      <c r="I1775" s="123"/>
      <c r="J1775" s="131">
        <f>BK1775</f>
        <v>0</v>
      </c>
      <c r="L1775" s="120"/>
      <c r="M1775" s="125"/>
      <c r="P1775" s="126">
        <f>SUM(P1776:P1816)</f>
        <v>0</v>
      </c>
      <c r="R1775" s="126">
        <f>SUM(R1776:R1816)</f>
        <v>46.654446826000019</v>
      </c>
      <c r="T1775" s="127">
        <f>SUM(T1776:T1816)</f>
        <v>0</v>
      </c>
      <c r="AR1775" s="121" t="s">
        <v>88</v>
      </c>
      <c r="AT1775" s="128" t="s">
        <v>77</v>
      </c>
      <c r="AU1775" s="128" t="s">
        <v>86</v>
      </c>
      <c r="AY1775" s="121" t="s">
        <v>176</v>
      </c>
      <c r="BK1775" s="129">
        <f>SUM(BK1776:BK1816)</f>
        <v>0</v>
      </c>
    </row>
    <row r="1776" spans="2:65" s="1" customFormat="1" ht="24.2" customHeight="1">
      <c r="B1776" s="32"/>
      <c r="C1776" s="132" t="s">
        <v>1976</v>
      </c>
      <c r="D1776" s="132" t="s">
        <v>178</v>
      </c>
      <c r="E1776" s="133" t="s">
        <v>1977</v>
      </c>
      <c r="F1776" s="134" t="s">
        <v>1978</v>
      </c>
      <c r="G1776" s="135" t="s">
        <v>181</v>
      </c>
      <c r="H1776" s="136">
        <v>2549.415</v>
      </c>
      <c r="I1776" s="137"/>
      <c r="J1776" s="138">
        <f>ROUND(I1776*H1776,2)</f>
        <v>0</v>
      </c>
      <c r="K1776" s="134" t="s">
        <v>207</v>
      </c>
      <c r="L1776" s="32"/>
      <c r="M1776" s="139" t="s">
        <v>1</v>
      </c>
      <c r="N1776" s="140" t="s">
        <v>43</v>
      </c>
      <c r="P1776" s="141">
        <f>O1776*H1776</f>
        <v>0</v>
      </c>
      <c r="Q1776" s="141">
        <v>0</v>
      </c>
      <c r="R1776" s="141">
        <f>Q1776*H1776</f>
        <v>0</v>
      </c>
      <c r="S1776" s="141">
        <v>0</v>
      </c>
      <c r="T1776" s="142">
        <f>S1776*H1776</f>
        <v>0</v>
      </c>
      <c r="AR1776" s="143" t="s">
        <v>319</v>
      </c>
      <c r="AT1776" s="143" t="s">
        <v>178</v>
      </c>
      <c r="AU1776" s="143" t="s">
        <v>88</v>
      </c>
      <c r="AY1776" s="17" t="s">
        <v>176</v>
      </c>
      <c r="BE1776" s="144">
        <f>IF(N1776="základní",J1776,0)</f>
        <v>0</v>
      </c>
      <c r="BF1776" s="144">
        <f>IF(N1776="snížená",J1776,0)</f>
        <v>0</v>
      </c>
      <c r="BG1776" s="144">
        <f>IF(N1776="zákl. přenesená",J1776,0)</f>
        <v>0</v>
      </c>
      <c r="BH1776" s="144">
        <f>IF(N1776="sníž. přenesená",J1776,0)</f>
        <v>0</v>
      </c>
      <c r="BI1776" s="144">
        <f>IF(N1776="nulová",J1776,0)</f>
        <v>0</v>
      </c>
      <c r="BJ1776" s="17" t="s">
        <v>86</v>
      </c>
      <c r="BK1776" s="144">
        <f>ROUND(I1776*H1776,2)</f>
        <v>0</v>
      </c>
      <c r="BL1776" s="17" t="s">
        <v>319</v>
      </c>
      <c r="BM1776" s="143" t="s">
        <v>1979</v>
      </c>
    </row>
    <row r="1777" spans="2:65" s="12" customFormat="1" ht="11.25">
      <c r="B1777" s="145"/>
      <c r="D1777" s="146" t="s">
        <v>185</v>
      </c>
      <c r="E1777" s="147" t="s">
        <v>1</v>
      </c>
      <c r="F1777" s="148" t="s">
        <v>1980</v>
      </c>
      <c r="H1777" s="149">
        <v>2525.86</v>
      </c>
      <c r="I1777" s="150"/>
      <c r="L1777" s="145"/>
      <c r="M1777" s="151"/>
      <c r="T1777" s="152"/>
      <c r="AT1777" s="147" t="s">
        <v>185</v>
      </c>
      <c r="AU1777" s="147" t="s">
        <v>88</v>
      </c>
      <c r="AV1777" s="12" t="s">
        <v>88</v>
      </c>
      <c r="AW1777" s="12" t="s">
        <v>33</v>
      </c>
      <c r="AX1777" s="12" t="s">
        <v>78</v>
      </c>
      <c r="AY1777" s="147" t="s">
        <v>176</v>
      </c>
    </row>
    <row r="1778" spans="2:65" s="14" customFormat="1" ht="11.25">
      <c r="B1778" s="160"/>
      <c r="D1778" s="146" t="s">
        <v>185</v>
      </c>
      <c r="E1778" s="161" t="s">
        <v>1</v>
      </c>
      <c r="F1778" s="162" t="s">
        <v>1981</v>
      </c>
      <c r="H1778" s="161" t="s">
        <v>1</v>
      </c>
      <c r="I1778" s="163"/>
      <c r="L1778" s="160"/>
      <c r="M1778" s="164"/>
      <c r="T1778" s="165"/>
      <c r="AT1778" s="161" t="s">
        <v>185</v>
      </c>
      <c r="AU1778" s="161" t="s">
        <v>88</v>
      </c>
      <c r="AV1778" s="14" t="s">
        <v>86</v>
      </c>
      <c r="AW1778" s="14" t="s">
        <v>33</v>
      </c>
      <c r="AX1778" s="14" t="s">
        <v>78</v>
      </c>
      <c r="AY1778" s="161" t="s">
        <v>176</v>
      </c>
    </row>
    <row r="1779" spans="2:65" s="12" customFormat="1" ht="11.25">
      <c r="B1779" s="145"/>
      <c r="D1779" s="146" t="s">
        <v>185</v>
      </c>
      <c r="E1779" s="147" t="s">
        <v>1</v>
      </c>
      <c r="F1779" s="148" t="s">
        <v>1982</v>
      </c>
      <c r="H1779" s="149">
        <v>18.495000000000001</v>
      </c>
      <c r="I1779" s="150"/>
      <c r="L1779" s="145"/>
      <c r="M1779" s="151"/>
      <c r="T1779" s="152"/>
      <c r="AT1779" s="147" t="s">
        <v>185</v>
      </c>
      <c r="AU1779" s="147" t="s">
        <v>88</v>
      </c>
      <c r="AV1779" s="12" t="s">
        <v>88</v>
      </c>
      <c r="AW1779" s="12" t="s">
        <v>33</v>
      </c>
      <c r="AX1779" s="12" t="s">
        <v>78</v>
      </c>
      <c r="AY1779" s="147" t="s">
        <v>176</v>
      </c>
    </row>
    <row r="1780" spans="2:65" s="14" customFormat="1" ht="11.25">
      <c r="B1780" s="160"/>
      <c r="D1780" s="146" t="s">
        <v>185</v>
      </c>
      <c r="E1780" s="161" t="s">
        <v>1</v>
      </c>
      <c r="F1780" s="162" t="s">
        <v>1983</v>
      </c>
      <c r="H1780" s="161" t="s">
        <v>1</v>
      </c>
      <c r="I1780" s="163"/>
      <c r="L1780" s="160"/>
      <c r="M1780" s="164"/>
      <c r="T1780" s="165"/>
      <c r="AT1780" s="161" t="s">
        <v>185</v>
      </c>
      <c r="AU1780" s="161" t="s">
        <v>88</v>
      </c>
      <c r="AV1780" s="14" t="s">
        <v>86</v>
      </c>
      <c r="AW1780" s="14" t="s">
        <v>33</v>
      </c>
      <c r="AX1780" s="14" t="s">
        <v>78</v>
      </c>
      <c r="AY1780" s="161" t="s">
        <v>176</v>
      </c>
    </row>
    <row r="1781" spans="2:65" s="12" customFormat="1" ht="11.25">
      <c r="B1781" s="145"/>
      <c r="D1781" s="146" t="s">
        <v>185</v>
      </c>
      <c r="E1781" s="147" t="s">
        <v>1</v>
      </c>
      <c r="F1781" s="148" t="s">
        <v>1984</v>
      </c>
      <c r="H1781" s="149">
        <v>5.0599999999999996</v>
      </c>
      <c r="I1781" s="150"/>
      <c r="L1781" s="145"/>
      <c r="M1781" s="151"/>
      <c r="T1781" s="152"/>
      <c r="AT1781" s="147" t="s">
        <v>185</v>
      </c>
      <c r="AU1781" s="147" t="s">
        <v>88</v>
      </c>
      <c r="AV1781" s="12" t="s">
        <v>88</v>
      </c>
      <c r="AW1781" s="12" t="s">
        <v>33</v>
      </c>
      <c r="AX1781" s="12" t="s">
        <v>78</v>
      </c>
      <c r="AY1781" s="147" t="s">
        <v>176</v>
      </c>
    </row>
    <row r="1782" spans="2:65" s="13" customFormat="1" ht="11.25">
      <c r="B1782" s="153"/>
      <c r="D1782" s="146" t="s">
        <v>185</v>
      </c>
      <c r="E1782" s="154" t="s">
        <v>1</v>
      </c>
      <c r="F1782" s="155" t="s">
        <v>187</v>
      </c>
      <c r="H1782" s="156">
        <v>2549.415</v>
      </c>
      <c r="I1782" s="157"/>
      <c r="L1782" s="153"/>
      <c r="M1782" s="158"/>
      <c r="T1782" s="159"/>
      <c r="AT1782" s="154" t="s">
        <v>185</v>
      </c>
      <c r="AU1782" s="154" t="s">
        <v>88</v>
      </c>
      <c r="AV1782" s="13" t="s">
        <v>183</v>
      </c>
      <c r="AW1782" s="13" t="s">
        <v>33</v>
      </c>
      <c r="AX1782" s="13" t="s">
        <v>86</v>
      </c>
      <c r="AY1782" s="154" t="s">
        <v>176</v>
      </c>
    </row>
    <row r="1783" spans="2:65" s="1" customFormat="1" ht="16.5" customHeight="1">
      <c r="B1783" s="32"/>
      <c r="C1783" s="176" t="s">
        <v>1985</v>
      </c>
      <c r="D1783" s="176" t="s">
        <v>304</v>
      </c>
      <c r="E1783" s="177" t="s">
        <v>1986</v>
      </c>
      <c r="F1783" s="178" t="s">
        <v>1987</v>
      </c>
      <c r="G1783" s="179" t="s">
        <v>307</v>
      </c>
      <c r="H1783" s="180">
        <v>1.0197700000000001</v>
      </c>
      <c r="I1783" s="181"/>
      <c r="J1783" s="182">
        <f>ROUND(I1783*H1783,2)</f>
        <v>0</v>
      </c>
      <c r="K1783" s="178" t="s">
        <v>207</v>
      </c>
      <c r="L1783" s="183"/>
      <c r="M1783" s="184" t="s">
        <v>1</v>
      </c>
      <c r="N1783" s="185" t="s">
        <v>43</v>
      </c>
      <c r="P1783" s="141">
        <f>O1783*H1783</f>
        <v>0</v>
      </c>
      <c r="Q1783" s="141">
        <v>1</v>
      </c>
      <c r="R1783" s="141">
        <f>Q1783*H1783</f>
        <v>1.0197700000000001</v>
      </c>
      <c r="S1783" s="141">
        <v>0</v>
      </c>
      <c r="T1783" s="142">
        <f>S1783*H1783</f>
        <v>0</v>
      </c>
      <c r="AR1783" s="143" t="s">
        <v>398</v>
      </c>
      <c r="AT1783" s="143" t="s">
        <v>304</v>
      </c>
      <c r="AU1783" s="143" t="s">
        <v>88</v>
      </c>
      <c r="AY1783" s="17" t="s">
        <v>176</v>
      </c>
      <c r="BE1783" s="144">
        <f>IF(N1783="základní",J1783,0)</f>
        <v>0</v>
      </c>
      <c r="BF1783" s="144">
        <f>IF(N1783="snížená",J1783,0)</f>
        <v>0</v>
      </c>
      <c r="BG1783" s="144">
        <f>IF(N1783="zákl. přenesená",J1783,0)</f>
        <v>0</v>
      </c>
      <c r="BH1783" s="144">
        <f>IF(N1783="sníž. přenesená",J1783,0)</f>
        <v>0</v>
      </c>
      <c r="BI1783" s="144">
        <f>IF(N1783="nulová",J1783,0)</f>
        <v>0</v>
      </c>
      <c r="BJ1783" s="17" t="s">
        <v>86</v>
      </c>
      <c r="BK1783" s="144">
        <f>ROUND(I1783*H1783,2)</f>
        <v>0</v>
      </c>
      <c r="BL1783" s="17" t="s">
        <v>319</v>
      </c>
      <c r="BM1783" s="143" t="s">
        <v>1988</v>
      </c>
    </row>
    <row r="1784" spans="2:65" s="1" customFormat="1" ht="19.5">
      <c r="B1784" s="32"/>
      <c r="D1784" s="146" t="s">
        <v>234</v>
      </c>
      <c r="F1784" s="173" t="s">
        <v>1989</v>
      </c>
      <c r="I1784" s="174"/>
      <c r="L1784" s="32"/>
      <c r="M1784" s="175"/>
      <c r="T1784" s="56"/>
      <c r="AT1784" s="17" t="s">
        <v>234</v>
      </c>
      <c r="AU1784" s="17" t="s">
        <v>88</v>
      </c>
    </row>
    <row r="1785" spans="2:65" s="12" customFormat="1" ht="11.25">
      <c r="B1785" s="145"/>
      <c r="D1785" s="146" t="s">
        <v>185</v>
      </c>
      <c r="E1785" s="147" t="s">
        <v>1</v>
      </c>
      <c r="F1785" s="148" t="s">
        <v>1990</v>
      </c>
      <c r="H1785" s="149">
        <v>1.0197700000000001</v>
      </c>
      <c r="I1785" s="150"/>
      <c r="L1785" s="145"/>
      <c r="M1785" s="151"/>
      <c r="T1785" s="152"/>
      <c r="AT1785" s="147" t="s">
        <v>185</v>
      </c>
      <c r="AU1785" s="147" t="s">
        <v>88</v>
      </c>
      <c r="AV1785" s="12" t="s">
        <v>88</v>
      </c>
      <c r="AW1785" s="12" t="s">
        <v>33</v>
      </c>
      <c r="AX1785" s="12" t="s">
        <v>86</v>
      </c>
      <c r="AY1785" s="147" t="s">
        <v>176</v>
      </c>
    </row>
    <row r="1786" spans="2:65" s="1" customFormat="1" ht="24.2" customHeight="1">
      <c r="B1786" s="32"/>
      <c r="C1786" s="132" t="s">
        <v>1991</v>
      </c>
      <c r="D1786" s="132" t="s">
        <v>178</v>
      </c>
      <c r="E1786" s="133" t="s">
        <v>1992</v>
      </c>
      <c r="F1786" s="134" t="s">
        <v>1993</v>
      </c>
      <c r="G1786" s="135" t="s">
        <v>181</v>
      </c>
      <c r="H1786" s="136">
        <v>667.87675000000002</v>
      </c>
      <c r="I1786" s="137"/>
      <c r="J1786" s="138">
        <f>ROUND(I1786*H1786,2)</f>
        <v>0</v>
      </c>
      <c r="K1786" s="134" t="s">
        <v>207</v>
      </c>
      <c r="L1786" s="32"/>
      <c r="M1786" s="139" t="s">
        <v>1</v>
      </c>
      <c r="N1786" s="140" t="s">
        <v>43</v>
      </c>
      <c r="P1786" s="141">
        <f>O1786*H1786</f>
        <v>0</v>
      </c>
      <c r="Q1786" s="141">
        <v>0</v>
      </c>
      <c r="R1786" s="141">
        <f>Q1786*H1786</f>
        <v>0</v>
      </c>
      <c r="S1786" s="141">
        <v>0</v>
      </c>
      <c r="T1786" s="142">
        <f>S1786*H1786</f>
        <v>0</v>
      </c>
      <c r="AR1786" s="143" t="s">
        <v>319</v>
      </c>
      <c r="AT1786" s="143" t="s">
        <v>178</v>
      </c>
      <c r="AU1786" s="143" t="s">
        <v>88</v>
      </c>
      <c r="AY1786" s="17" t="s">
        <v>176</v>
      </c>
      <c r="BE1786" s="144">
        <f>IF(N1786="základní",J1786,0)</f>
        <v>0</v>
      </c>
      <c r="BF1786" s="144">
        <f>IF(N1786="snížená",J1786,0)</f>
        <v>0</v>
      </c>
      <c r="BG1786" s="144">
        <f>IF(N1786="zákl. přenesená",J1786,0)</f>
        <v>0</v>
      </c>
      <c r="BH1786" s="144">
        <f>IF(N1786="sníž. přenesená",J1786,0)</f>
        <v>0</v>
      </c>
      <c r="BI1786" s="144">
        <f>IF(N1786="nulová",J1786,0)</f>
        <v>0</v>
      </c>
      <c r="BJ1786" s="17" t="s">
        <v>86</v>
      </c>
      <c r="BK1786" s="144">
        <f>ROUND(I1786*H1786,2)</f>
        <v>0</v>
      </c>
      <c r="BL1786" s="17" t="s">
        <v>319</v>
      </c>
      <c r="BM1786" s="143" t="s">
        <v>1994</v>
      </c>
    </row>
    <row r="1787" spans="2:65" s="14" customFormat="1" ht="11.25">
      <c r="B1787" s="160"/>
      <c r="D1787" s="146" t="s">
        <v>185</v>
      </c>
      <c r="E1787" s="161" t="s">
        <v>1</v>
      </c>
      <c r="F1787" s="162" t="s">
        <v>1995</v>
      </c>
      <c r="H1787" s="161" t="s">
        <v>1</v>
      </c>
      <c r="I1787" s="163"/>
      <c r="L1787" s="160"/>
      <c r="M1787" s="164"/>
      <c r="T1787" s="165"/>
      <c r="AT1787" s="161" t="s">
        <v>185</v>
      </c>
      <c r="AU1787" s="161" t="s">
        <v>88</v>
      </c>
      <c r="AV1787" s="14" t="s">
        <v>86</v>
      </c>
      <c r="AW1787" s="14" t="s">
        <v>33</v>
      </c>
      <c r="AX1787" s="14" t="s">
        <v>78</v>
      </c>
      <c r="AY1787" s="161" t="s">
        <v>176</v>
      </c>
    </row>
    <row r="1788" spans="2:65" s="12" customFormat="1" ht="11.25">
      <c r="B1788" s="145"/>
      <c r="D1788" s="146" t="s">
        <v>185</v>
      </c>
      <c r="E1788" s="147" t="s">
        <v>1</v>
      </c>
      <c r="F1788" s="148" t="s">
        <v>1996</v>
      </c>
      <c r="H1788" s="149">
        <v>141.274</v>
      </c>
      <c r="I1788" s="150"/>
      <c r="L1788" s="145"/>
      <c r="M1788" s="151"/>
      <c r="T1788" s="152"/>
      <c r="AT1788" s="147" t="s">
        <v>185</v>
      </c>
      <c r="AU1788" s="147" t="s">
        <v>88</v>
      </c>
      <c r="AV1788" s="12" t="s">
        <v>88</v>
      </c>
      <c r="AW1788" s="12" t="s">
        <v>33</v>
      </c>
      <c r="AX1788" s="12" t="s">
        <v>78</v>
      </c>
      <c r="AY1788" s="147" t="s">
        <v>176</v>
      </c>
    </row>
    <row r="1789" spans="2:65" s="14" customFormat="1" ht="11.25">
      <c r="B1789" s="160"/>
      <c r="D1789" s="146" t="s">
        <v>185</v>
      </c>
      <c r="E1789" s="161" t="s">
        <v>1</v>
      </c>
      <c r="F1789" s="162" t="s">
        <v>1997</v>
      </c>
      <c r="H1789" s="161" t="s">
        <v>1</v>
      </c>
      <c r="I1789" s="163"/>
      <c r="L1789" s="160"/>
      <c r="M1789" s="164"/>
      <c r="T1789" s="165"/>
      <c r="AT1789" s="161" t="s">
        <v>185</v>
      </c>
      <c r="AU1789" s="161" t="s">
        <v>88</v>
      </c>
      <c r="AV1789" s="14" t="s">
        <v>86</v>
      </c>
      <c r="AW1789" s="14" t="s">
        <v>33</v>
      </c>
      <c r="AX1789" s="14" t="s">
        <v>78</v>
      </c>
      <c r="AY1789" s="161" t="s">
        <v>176</v>
      </c>
    </row>
    <row r="1790" spans="2:65" s="12" customFormat="1" ht="11.25">
      <c r="B1790" s="145"/>
      <c r="D1790" s="146" t="s">
        <v>185</v>
      </c>
      <c r="E1790" s="147" t="s">
        <v>1</v>
      </c>
      <c r="F1790" s="148" t="s">
        <v>1998</v>
      </c>
      <c r="H1790" s="149">
        <v>1.395</v>
      </c>
      <c r="I1790" s="150"/>
      <c r="L1790" s="145"/>
      <c r="M1790" s="151"/>
      <c r="T1790" s="152"/>
      <c r="AT1790" s="147" t="s">
        <v>185</v>
      </c>
      <c r="AU1790" s="147" t="s">
        <v>88</v>
      </c>
      <c r="AV1790" s="12" t="s">
        <v>88</v>
      </c>
      <c r="AW1790" s="12" t="s">
        <v>33</v>
      </c>
      <c r="AX1790" s="12" t="s">
        <v>78</v>
      </c>
      <c r="AY1790" s="147" t="s">
        <v>176</v>
      </c>
    </row>
    <row r="1791" spans="2:65" s="12" customFormat="1" ht="11.25">
      <c r="B1791" s="145"/>
      <c r="D1791" s="146" t="s">
        <v>185</v>
      </c>
      <c r="E1791" s="147" t="s">
        <v>1</v>
      </c>
      <c r="F1791" s="148" t="s">
        <v>1999</v>
      </c>
      <c r="H1791" s="149">
        <v>215.43450000000001</v>
      </c>
      <c r="I1791" s="150"/>
      <c r="L1791" s="145"/>
      <c r="M1791" s="151"/>
      <c r="T1791" s="152"/>
      <c r="AT1791" s="147" t="s">
        <v>185</v>
      </c>
      <c r="AU1791" s="147" t="s">
        <v>88</v>
      </c>
      <c r="AV1791" s="12" t="s">
        <v>88</v>
      </c>
      <c r="AW1791" s="12" t="s">
        <v>33</v>
      </c>
      <c r="AX1791" s="12" t="s">
        <v>78</v>
      </c>
      <c r="AY1791" s="147" t="s">
        <v>176</v>
      </c>
    </row>
    <row r="1792" spans="2:65" s="14" customFormat="1" ht="11.25">
      <c r="B1792" s="160"/>
      <c r="D1792" s="146" t="s">
        <v>185</v>
      </c>
      <c r="E1792" s="161" t="s">
        <v>1</v>
      </c>
      <c r="F1792" s="162" t="s">
        <v>2000</v>
      </c>
      <c r="H1792" s="161" t="s">
        <v>1</v>
      </c>
      <c r="I1792" s="163"/>
      <c r="L1792" s="160"/>
      <c r="M1792" s="164"/>
      <c r="T1792" s="165"/>
      <c r="AT1792" s="161" t="s">
        <v>185</v>
      </c>
      <c r="AU1792" s="161" t="s">
        <v>88</v>
      </c>
      <c r="AV1792" s="14" t="s">
        <v>86</v>
      </c>
      <c r="AW1792" s="14" t="s">
        <v>33</v>
      </c>
      <c r="AX1792" s="14" t="s">
        <v>78</v>
      </c>
      <c r="AY1792" s="161" t="s">
        <v>176</v>
      </c>
    </row>
    <row r="1793" spans="2:65" s="12" customFormat="1" ht="11.25">
      <c r="B1793" s="145"/>
      <c r="D1793" s="146" t="s">
        <v>185</v>
      </c>
      <c r="E1793" s="147" t="s">
        <v>1</v>
      </c>
      <c r="F1793" s="148" t="s">
        <v>2001</v>
      </c>
      <c r="H1793" s="149">
        <v>61.61</v>
      </c>
      <c r="I1793" s="150"/>
      <c r="L1793" s="145"/>
      <c r="M1793" s="151"/>
      <c r="T1793" s="152"/>
      <c r="AT1793" s="147" t="s">
        <v>185</v>
      </c>
      <c r="AU1793" s="147" t="s">
        <v>88</v>
      </c>
      <c r="AV1793" s="12" t="s">
        <v>88</v>
      </c>
      <c r="AW1793" s="12" t="s">
        <v>33</v>
      </c>
      <c r="AX1793" s="12" t="s">
        <v>78</v>
      </c>
      <c r="AY1793" s="147" t="s">
        <v>176</v>
      </c>
    </row>
    <row r="1794" spans="2:65" s="12" customFormat="1" ht="11.25">
      <c r="B1794" s="145"/>
      <c r="D1794" s="146" t="s">
        <v>185</v>
      </c>
      <c r="E1794" s="147" t="s">
        <v>1</v>
      </c>
      <c r="F1794" s="148" t="s">
        <v>2002</v>
      </c>
      <c r="H1794" s="149">
        <v>1.575</v>
      </c>
      <c r="I1794" s="150"/>
      <c r="L1794" s="145"/>
      <c r="M1794" s="151"/>
      <c r="T1794" s="152"/>
      <c r="AT1794" s="147" t="s">
        <v>185</v>
      </c>
      <c r="AU1794" s="147" t="s">
        <v>88</v>
      </c>
      <c r="AV1794" s="12" t="s">
        <v>88</v>
      </c>
      <c r="AW1794" s="12" t="s">
        <v>33</v>
      </c>
      <c r="AX1794" s="12" t="s">
        <v>78</v>
      </c>
      <c r="AY1794" s="147" t="s">
        <v>176</v>
      </c>
    </row>
    <row r="1795" spans="2:65" s="14" customFormat="1" ht="11.25">
      <c r="B1795" s="160"/>
      <c r="D1795" s="146" t="s">
        <v>185</v>
      </c>
      <c r="E1795" s="161" t="s">
        <v>1</v>
      </c>
      <c r="F1795" s="162" t="s">
        <v>2003</v>
      </c>
      <c r="H1795" s="161" t="s">
        <v>1</v>
      </c>
      <c r="I1795" s="163"/>
      <c r="L1795" s="160"/>
      <c r="M1795" s="164"/>
      <c r="T1795" s="165"/>
      <c r="AT1795" s="161" t="s">
        <v>185</v>
      </c>
      <c r="AU1795" s="161" t="s">
        <v>88</v>
      </c>
      <c r="AV1795" s="14" t="s">
        <v>86</v>
      </c>
      <c r="AW1795" s="14" t="s">
        <v>33</v>
      </c>
      <c r="AX1795" s="14" t="s">
        <v>78</v>
      </c>
      <c r="AY1795" s="161" t="s">
        <v>176</v>
      </c>
    </row>
    <row r="1796" spans="2:65" s="12" customFormat="1" ht="22.5">
      <c r="B1796" s="145"/>
      <c r="D1796" s="146" t="s">
        <v>185</v>
      </c>
      <c r="E1796" s="147" t="s">
        <v>1</v>
      </c>
      <c r="F1796" s="148" t="s">
        <v>2004</v>
      </c>
      <c r="H1796" s="149">
        <v>212.76824999999999</v>
      </c>
      <c r="I1796" s="150"/>
      <c r="L1796" s="145"/>
      <c r="M1796" s="151"/>
      <c r="T1796" s="152"/>
      <c r="AT1796" s="147" t="s">
        <v>185</v>
      </c>
      <c r="AU1796" s="147" t="s">
        <v>88</v>
      </c>
      <c r="AV1796" s="12" t="s">
        <v>88</v>
      </c>
      <c r="AW1796" s="12" t="s">
        <v>33</v>
      </c>
      <c r="AX1796" s="12" t="s">
        <v>78</v>
      </c>
      <c r="AY1796" s="147" t="s">
        <v>176</v>
      </c>
    </row>
    <row r="1797" spans="2:65" s="14" customFormat="1" ht="11.25">
      <c r="B1797" s="160"/>
      <c r="D1797" s="146" t="s">
        <v>185</v>
      </c>
      <c r="E1797" s="161" t="s">
        <v>1</v>
      </c>
      <c r="F1797" s="162" t="s">
        <v>1983</v>
      </c>
      <c r="H1797" s="161" t="s">
        <v>1</v>
      </c>
      <c r="I1797" s="163"/>
      <c r="L1797" s="160"/>
      <c r="M1797" s="164"/>
      <c r="T1797" s="165"/>
      <c r="AT1797" s="161" t="s">
        <v>185</v>
      </c>
      <c r="AU1797" s="161" t="s">
        <v>88</v>
      </c>
      <c r="AV1797" s="14" t="s">
        <v>86</v>
      </c>
      <c r="AW1797" s="14" t="s">
        <v>33</v>
      </c>
      <c r="AX1797" s="14" t="s">
        <v>78</v>
      </c>
      <c r="AY1797" s="161" t="s">
        <v>176</v>
      </c>
    </row>
    <row r="1798" spans="2:65" s="12" customFormat="1" ht="11.25">
      <c r="B1798" s="145"/>
      <c r="D1798" s="146" t="s">
        <v>185</v>
      </c>
      <c r="E1798" s="147" t="s">
        <v>1</v>
      </c>
      <c r="F1798" s="148" t="s">
        <v>2005</v>
      </c>
      <c r="H1798" s="149">
        <v>33.82</v>
      </c>
      <c r="I1798" s="150"/>
      <c r="L1798" s="145"/>
      <c r="M1798" s="151"/>
      <c r="T1798" s="152"/>
      <c r="AT1798" s="147" t="s">
        <v>185</v>
      </c>
      <c r="AU1798" s="147" t="s">
        <v>88</v>
      </c>
      <c r="AV1798" s="12" t="s">
        <v>88</v>
      </c>
      <c r="AW1798" s="12" t="s">
        <v>33</v>
      </c>
      <c r="AX1798" s="12" t="s">
        <v>78</v>
      </c>
      <c r="AY1798" s="147" t="s">
        <v>176</v>
      </c>
    </row>
    <row r="1799" spans="2:65" s="13" customFormat="1" ht="11.25">
      <c r="B1799" s="153"/>
      <c r="D1799" s="146" t="s">
        <v>185</v>
      </c>
      <c r="E1799" s="154" t="s">
        <v>1</v>
      </c>
      <c r="F1799" s="155" t="s">
        <v>187</v>
      </c>
      <c r="H1799" s="156">
        <v>667.87675000000013</v>
      </c>
      <c r="I1799" s="157"/>
      <c r="L1799" s="153"/>
      <c r="M1799" s="158"/>
      <c r="T1799" s="159"/>
      <c r="AT1799" s="154" t="s">
        <v>185</v>
      </c>
      <c r="AU1799" s="154" t="s">
        <v>88</v>
      </c>
      <c r="AV1799" s="13" t="s">
        <v>183</v>
      </c>
      <c r="AW1799" s="13" t="s">
        <v>33</v>
      </c>
      <c r="AX1799" s="13" t="s">
        <v>86</v>
      </c>
      <c r="AY1799" s="154" t="s">
        <v>176</v>
      </c>
    </row>
    <row r="1800" spans="2:65" s="1" customFormat="1" ht="16.5" customHeight="1">
      <c r="B1800" s="32"/>
      <c r="C1800" s="176" t="s">
        <v>2006</v>
      </c>
      <c r="D1800" s="176" t="s">
        <v>304</v>
      </c>
      <c r="E1800" s="177" t="s">
        <v>1986</v>
      </c>
      <c r="F1800" s="178" t="s">
        <v>1987</v>
      </c>
      <c r="G1800" s="179" t="s">
        <v>307</v>
      </c>
      <c r="H1800" s="180">
        <v>0.26715</v>
      </c>
      <c r="I1800" s="181"/>
      <c r="J1800" s="182">
        <f>ROUND(I1800*H1800,2)</f>
        <v>0</v>
      </c>
      <c r="K1800" s="178" t="s">
        <v>207</v>
      </c>
      <c r="L1800" s="183"/>
      <c r="M1800" s="184" t="s">
        <v>1</v>
      </c>
      <c r="N1800" s="185" t="s">
        <v>43</v>
      </c>
      <c r="P1800" s="141">
        <f>O1800*H1800</f>
        <v>0</v>
      </c>
      <c r="Q1800" s="141">
        <v>1</v>
      </c>
      <c r="R1800" s="141">
        <f>Q1800*H1800</f>
        <v>0.26715</v>
      </c>
      <c r="S1800" s="141">
        <v>0</v>
      </c>
      <c r="T1800" s="142">
        <f>S1800*H1800</f>
        <v>0</v>
      </c>
      <c r="AR1800" s="143" t="s">
        <v>398</v>
      </c>
      <c r="AT1800" s="143" t="s">
        <v>304</v>
      </c>
      <c r="AU1800" s="143" t="s">
        <v>88</v>
      </c>
      <c r="AY1800" s="17" t="s">
        <v>176</v>
      </c>
      <c r="BE1800" s="144">
        <f>IF(N1800="základní",J1800,0)</f>
        <v>0</v>
      </c>
      <c r="BF1800" s="144">
        <f>IF(N1800="snížená",J1800,0)</f>
        <v>0</v>
      </c>
      <c r="BG1800" s="144">
        <f>IF(N1800="zákl. přenesená",J1800,0)</f>
        <v>0</v>
      </c>
      <c r="BH1800" s="144">
        <f>IF(N1800="sníž. přenesená",J1800,0)</f>
        <v>0</v>
      </c>
      <c r="BI1800" s="144">
        <f>IF(N1800="nulová",J1800,0)</f>
        <v>0</v>
      </c>
      <c r="BJ1800" s="17" t="s">
        <v>86</v>
      </c>
      <c r="BK1800" s="144">
        <f>ROUND(I1800*H1800,2)</f>
        <v>0</v>
      </c>
      <c r="BL1800" s="17" t="s">
        <v>319</v>
      </c>
      <c r="BM1800" s="143" t="s">
        <v>2007</v>
      </c>
    </row>
    <row r="1801" spans="2:65" s="1" customFormat="1" ht="19.5">
      <c r="B1801" s="32"/>
      <c r="D1801" s="146" t="s">
        <v>234</v>
      </c>
      <c r="F1801" s="173" t="s">
        <v>1989</v>
      </c>
      <c r="I1801" s="174"/>
      <c r="L1801" s="32"/>
      <c r="M1801" s="175"/>
      <c r="T1801" s="56"/>
      <c r="AT1801" s="17" t="s">
        <v>234</v>
      </c>
      <c r="AU1801" s="17" t="s">
        <v>88</v>
      </c>
    </row>
    <row r="1802" spans="2:65" s="12" customFormat="1" ht="11.25">
      <c r="B1802" s="145"/>
      <c r="D1802" s="146" t="s">
        <v>185</v>
      </c>
      <c r="E1802" s="147" t="s">
        <v>1</v>
      </c>
      <c r="F1802" s="148" t="s">
        <v>2008</v>
      </c>
      <c r="H1802" s="149">
        <v>0.26715</v>
      </c>
      <c r="I1802" s="150"/>
      <c r="L1802" s="145"/>
      <c r="M1802" s="151"/>
      <c r="T1802" s="152"/>
      <c r="AT1802" s="147" t="s">
        <v>185</v>
      </c>
      <c r="AU1802" s="147" t="s">
        <v>88</v>
      </c>
      <c r="AV1802" s="12" t="s">
        <v>88</v>
      </c>
      <c r="AW1802" s="12" t="s">
        <v>33</v>
      </c>
      <c r="AX1802" s="12" t="s">
        <v>86</v>
      </c>
      <c r="AY1802" s="147" t="s">
        <v>176</v>
      </c>
    </row>
    <row r="1803" spans="2:65" s="1" customFormat="1" ht="24.2" customHeight="1">
      <c r="B1803" s="32"/>
      <c r="C1803" s="132" t="s">
        <v>2009</v>
      </c>
      <c r="D1803" s="132" t="s">
        <v>178</v>
      </c>
      <c r="E1803" s="133" t="s">
        <v>2010</v>
      </c>
      <c r="F1803" s="134" t="s">
        <v>2011</v>
      </c>
      <c r="G1803" s="135" t="s">
        <v>181</v>
      </c>
      <c r="H1803" s="136">
        <v>2549.415</v>
      </c>
      <c r="I1803" s="137"/>
      <c r="J1803" s="138">
        <f>ROUND(I1803*H1803,2)</f>
        <v>0</v>
      </c>
      <c r="K1803" s="134" t="s">
        <v>207</v>
      </c>
      <c r="L1803" s="32"/>
      <c r="M1803" s="139" t="s">
        <v>1</v>
      </c>
      <c r="N1803" s="140" t="s">
        <v>43</v>
      </c>
      <c r="P1803" s="141">
        <f>O1803*H1803</f>
        <v>0</v>
      </c>
      <c r="Q1803" s="141">
        <v>4.0000000000000002E-4</v>
      </c>
      <c r="R1803" s="141">
        <f>Q1803*H1803</f>
        <v>1.019766</v>
      </c>
      <c r="S1803" s="141">
        <v>0</v>
      </c>
      <c r="T1803" s="142">
        <f>S1803*H1803</f>
        <v>0</v>
      </c>
      <c r="AR1803" s="143" t="s">
        <v>319</v>
      </c>
      <c r="AT1803" s="143" t="s">
        <v>178</v>
      </c>
      <c r="AU1803" s="143" t="s">
        <v>88</v>
      </c>
      <c r="AY1803" s="17" t="s">
        <v>176</v>
      </c>
      <c r="BE1803" s="144">
        <f>IF(N1803="základní",J1803,0)</f>
        <v>0</v>
      </c>
      <c r="BF1803" s="144">
        <f>IF(N1803="snížená",J1803,0)</f>
        <v>0</v>
      </c>
      <c r="BG1803" s="144">
        <f>IF(N1803="zákl. přenesená",J1803,0)</f>
        <v>0</v>
      </c>
      <c r="BH1803" s="144">
        <f>IF(N1803="sníž. přenesená",J1803,0)</f>
        <v>0</v>
      </c>
      <c r="BI1803" s="144">
        <f>IF(N1803="nulová",J1803,0)</f>
        <v>0</v>
      </c>
      <c r="BJ1803" s="17" t="s">
        <v>86</v>
      </c>
      <c r="BK1803" s="144">
        <f>ROUND(I1803*H1803,2)</f>
        <v>0</v>
      </c>
      <c r="BL1803" s="17" t="s">
        <v>319</v>
      </c>
      <c r="BM1803" s="143" t="s">
        <v>2012</v>
      </c>
    </row>
    <row r="1804" spans="2:65" s="1" customFormat="1" ht="49.15" customHeight="1">
      <c r="B1804" s="32"/>
      <c r="C1804" s="176" t="s">
        <v>2013</v>
      </c>
      <c r="D1804" s="176" t="s">
        <v>304</v>
      </c>
      <c r="E1804" s="177" t="s">
        <v>2014</v>
      </c>
      <c r="F1804" s="178" t="s">
        <v>2015</v>
      </c>
      <c r="G1804" s="179" t="s">
        <v>181</v>
      </c>
      <c r="H1804" s="180">
        <v>3186.7687500000002</v>
      </c>
      <c r="I1804" s="181"/>
      <c r="J1804" s="182">
        <f>ROUND(I1804*H1804,2)</f>
        <v>0</v>
      </c>
      <c r="K1804" s="178" t="s">
        <v>207</v>
      </c>
      <c r="L1804" s="183"/>
      <c r="M1804" s="184" t="s">
        <v>1</v>
      </c>
      <c r="N1804" s="185" t="s">
        <v>43</v>
      </c>
      <c r="P1804" s="141">
        <f>O1804*H1804</f>
        <v>0</v>
      </c>
      <c r="Q1804" s="141">
        <v>5.4000000000000003E-3</v>
      </c>
      <c r="R1804" s="141">
        <f>Q1804*H1804</f>
        <v>17.208551250000003</v>
      </c>
      <c r="S1804" s="141">
        <v>0</v>
      </c>
      <c r="T1804" s="142">
        <f>S1804*H1804</f>
        <v>0</v>
      </c>
      <c r="AR1804" s="143" t="s">
        <v>398</v>
      </c>
      <c r="AT1804" s="143" t="s">
        <v>304</v>
      </c>
      <c r="AU1804" s="143" t="s">
        <v>88</v>
      </c>
      <c r="AY1804" s="17" t="s">
        <v>176</v>
      </c>
      <c r="BE1804" s="144">
        <f>IF(N1804="základní",J1804,0)</f>
        <v>0</v>
      </c>
      <c r="BF1804" s="144">
        <f>IF(N1804="snížená",J1804,0)</f>
        <v>0</v>
      </c>
      <c r="BG1804" s="144">
        <f>IF(N1804="zákl. přenesená",J1804,0)</f>
        <v>0</v>
      </c>
      <c r="BH1804" s="144">
        <f>IF(N1804="sníž. přenesená",J1804,0)</f>
        <v>0</v>
      </c>
      <c r="BI1804" s="144">
        <f>IF(N1804="nulová",J1804,0)</f>
        <v>0</v>
      </c>
      <c r="BJ1804" s="17" t="s">
        <v>86</v>
      </c>
      <c r="BK1804" s="144">
        <f>ROUND(I1804*H1804,2)</f>
        <v>0</v>
      </c>
      <c r="BL1804" s="17" t="s">
        <v>319</v>
      </c>
      <c r="BM1804" s="143" t="s">
        <v>2016</v>
      </c>
    </row>
    <row r="1805" spans="2:65" s="12" customFormat="1" ht="11.25">
      <c r="B1805" s="145"/>
      <c r="D1805" s="146" t="s">
        <v>185</v>
      </c>
      <c r="F1805" s="148" t="s">
        <v>2017</v>
      </c>
      <c r="H1805" s="149">
        <v>3186.7687500000002</v>
      </c>
      <c r="I1805" s="150"/>
      <c r="L1805" s="145"/>
      <c r="M1805" s="151"/>
      <c r="T1805" s="152"/>
      <c r="AT1805" s="147" t="s">
        <v>185</v>
      </c>
      <c r="AU1805" s="147" t="s">
        <v>88</v>
      </c>
      <c r="AV1805" s="12" t="s">
        <v>88</v>
      </c>
      <c r="AW1805" s="12" t="s">
        <v>4</v>
      </c>
      <c r="AX1805" s="12" t="s">
        <v>86</v>
      </c>
      <c r="AY1805" s="147" t="s">
        <v>176</v>
      </c>
    </row>
    <row r="1806" spans="2:65" s="1" customFormat="1" ht="24.2" customHeight="1">
      <c r="B1806" s="32"/>
      <c r="C1806" s="132" t="s">
        <v>2018</v>
      </c>
      <c r="D1806" s="132" t="s">
        <v>178</v>
      </c>
      <c r="E1806" s="133" t="s">
        <v>2010</v>
      </c>
      <c r="F1806" s="134" t="s">
        <v>2011</v>
      </c>
      <c r="G1806" s="135" t="s">
        <v>181</v>
      </c>
      <c r="H1806" s="136">
        <v>2549.415</v>
      </c>
      <c r="I1806" s="137"/>
      <c r="J1806" s="138">
        <f>ROUND(I1806*H1806,2)</f>
        <v>0</v>
      </c>
      <c r="K1806" s="134" t="s">
        <v>207</v>
      </c>
      <c r="L1806" s="32"/>
      <c r="M1806" s="139" t="s">
        <v>1</v>
      </c>
      <c r="N1806" s="140" t="s">
        <v>43</v>
      </c>
      <c r="P1806" s="141">
        <f>O1806*H1806</f>
        <v>0</v>
      </c>
      <c r="Q1806" s="141">
        <v>4.0000000000000002E-4</v>
      </c>
      <c r="R1806" s="141">
        <f>Q1806*H1806</f>
        <v>1.019766</v>
      </c>
      <c r="S1806" s="141">
        <v>0</v>
      </c>
      <c r="T1806" s="142">
        <f>S1806*H1806</f>
        <v>0</v>
      </c>
      <c r="AR1806" s="143" t="s">
        <v>319</v>
      </c>
      <c r="AT1806" s="143" t="s">
        <v>178</v>
      </c>
      <c r="AU1806" s="143" t="s">
        <v>88</v>
      </c>
      <c r="AY1806" s="17" t="s">
        <v>176</v>
      </c>
      <c r="BE1806" s="144">
        <f>IF(N1806="základní",J1806,0)</f>
        <v>0</v>
      </c>
      <c r="BF1806" s="144">
        <f>IF(N1806="snížená",J1806,0)</f>
        <v>0</v>
      </c>
      <c r="BG1806" s="144">
        <f>IF(N1806="zákl. přenesená",J1806,0)</f>
        <v>0</v>
      </c>
      <c r="BH1806" s="144">
        <f>IF(N1806="sníž. přenesená",J1806,0)</f>
        <v>0</v>
      </c>
      <c r="BI1806" s="144">
        <f>IF(N1806="nulová",J1806,0)</f>
        <v>0</v>
      </c>
      <c r="BJ1806" s="17" t="s">
        <v>86</v>
      </c>
      <c r="BK1806" s="144">
        <f>ROUND(I1806*H1806,2)</f>
        <v>0</v>
      </c>
      <c r="BL1806" s="17" t="s">
        <v>319</v>
      </c>
      <c r="BM1806" s="143" t="s">
        <v>2019</v>
      </c>
    </row>
    <row r="1807" spans="2:65" s="1" customFormat="1" ht="49.15" customHeight="1">
      <c r="B1807" s="32"/>
      <c r="C1807" s="176" t="s">
        <v>2020</v>
      </c>
      <c r="D1807" s="176" t="s">
        <v>304</v>
      </c>
      <c r="E1807" s="177" t="s">
        <v>2021</v>
      </c>
      <c r="F1807" s="178" t="s">
        <v>2022</v>
      </c>
      <c r="G1807" s="179" t="s">
        <v>181</v>
      </c>
      <c r="H1807" s="180">
        <v>3186.7687500000002</v>
      </c>
      <c r="I1807" s="181"/>
      <c r="J1807" s="182">
        <f>ROUND(I1807*H1807,2)</f>
        <v>0</v>
      </c>
      <c r="K1807" s="178" t="s">
        <v>207</v>
      </c>
      <c r="L1807" s="183"/>
      <c r="M1807" s="184" t="s">
        <v>1</v>
      </c>
      <c r="N1807" s="185" t="s">
        <v>43</v>
      </c>
      <c r="P1807" s="141">
        <f>O1807*H1807</f>
        <v>0</v>
      </c>
      <c r="Q1807" s="141">
        <v>5.3E-3</v>
      </c>
      <c r="R1807" s="141">
        <f>Q1807*H1807</f>
        <v>16.889874375000002</v>
      </c>
      <c r="S1807" s="141">
        <v>0</v>
      </c>
      <c r="T1807" s="142">
        <f>S1807*H1807</f>
        <v>0</v>
      </c>
      <c r="AR1807" s="143" t="s">
        <v>398</v>
      </c>
      <c r="AT1807" s="143" t="s">
        <v>304</v>
      </c>
      <c r="AU1807" s="143" t="s">
        <v>88</v>
      </c>
      <c r="AY1807" s="17" t="s">
        <v>176</v>
      </c>
      <c r="BE1807" s="144">
        <f>IF(N1807="základní",J1807,0)</f>
        <v>0</v>
      </c>
      <c r="BF1807" s="144">
        <f>IF(N1807="snížená",J1807,0)</f>
        <v>0</v>
      </c>
      <c r="BG1807" s="144">
        <f>IF(N1807="zákl. přenesená",J1807,0)</f>
        <v>0</v>
      </c>
      <c r="BH1807" s="144">
        <f>IF(N1807="sníž. přenesená",J1807,0)</f>
        <v>0</v>
      </c>
      <c r="BI1807" s="144">
        <f>IF(N1807="nulová",J1807,0)</f>
        <v>0</v>
      </c>
      <c r="BJ1807" s="17" t="s">
        <v>86</v>
      </c>
      <c r="BK1807" s="144">
        <f>ROUND(I1807*H1807,2)</f>
        <v>0</v>
      </c>
      <c r="BL1807" s="17" t="s">
        <v>319</v>
      </c>
      <c r="BM1807" s="143" t="s">
        <v>2023</v>
      </c>
    </row>
    <row r="1808" spans="2:65" s="12" customFormat="1" ht="11.25">
      <c r="B1808" s="145"/>
      <c r="D1808" s="146" t="s">
        <v>185</v>
      </c>
      <c r="F1808" s="148" t="s">
        <v>2017</v>
      </c>
      <c r="H1808" s="149">
        <v>3186.7687500000002</v>
      </c>
      <c r="I1808" s="150"/>
      <c r="L1808" s="145"/>
      <c r="M1808" s="151"/>
      <c r="T1808" s="152"/>
      <c r="AT1808" s="147" t="s">
        <v>185</v>
      </c>
      <c r="AU1808" s="147" t="s">
        <v>88</v>
      </c>
      <c r="AV1808" s="12" t="s">
        <v>88</v>
      </c>
      <c r="AW1808" s="12" t="s">
        <v>4</v>
      </c>
      <c r="AX1808" s="12" t="s">
        <v>86</v>
      </c>
      <c r="AY1808" s="147" t="s">
        <v>176</v>
      </c>
    </row>
    <row r="1809" spans="2:65" s="1" customFormat="1" ht="24.2" customHeight="1">
      <c r="B1809" s="32"/>
      <c r="C1809" s="132" t="s">
        <v>2024</v>
      </c>
      <c r="D1809" s="132" t="s">
        <v>178</v>
      </c>
      <c r="E1809" s="133" t="s">
        <v>2025</v>
      </c>
      <c r="F1809" s="134" t="s">
        <v>2026</v>
      </c>
      <c r="G1809" s="135" t="s">
        <v>181</v>
      </c>
      <c r="H1809" s="136">
        <v>667.87675000000002</v>
      </c>
      <c r="I1809" s="137"/>
      <c r="J1809" s="138">
        <f>ROUND(I1809*H1809,2)</f>
        <v>0</v>
      </c>
      <c r="K1809" s="134" t="s">
        <v>207</v>
      </c>
      <c r="L1809" s="32"/>
      <c r="M1809" s="139" t="s">
        <v>1</v>
      </c>
      <c r="N1809" s="140" t="s">
        <v>43</v>
      </c>
      <c r="P1809" s="141">
        <f>O1809*H1809</f>
        <v>0</v>
      </c>
      <c r="Q1809" s="141">
        <v>4.0000000000000002E-4</v>
      </c>
      <c r="R1809" s="141">
        <f>Q1809*H1809</f>
        <v>0.26715070000000002</v>
      </c>
      <c r="S1809" s="141">
        <v>0</v>
      </c>
      <c r="T1809" s="142">
        <f>S1809*H1809</f>
        <v>0</v>
      </c>
      <c r="AR1809" s="143" t="s">
        <v>319</v>
      </c>
      <c r="AT1809" s="143" t="s">
        <v>178</v>
      </c>
      <c r="AU1809" s="143" t="s">
        <v>88</v>
      </c>
      <c r="AY1809" s="17" t="s">
        <v>176</v>
      </c>
      <c r="BE1809" s="144">
        <f>IF(N1809="základní",J1809,0)</f>
        <v>0</v>
      </c>
      <c r="BF1809" s="144">
        <f>IF(N1809="snížená",J1809,0)</f>
        <v>0</v>
      </c>
      <c r="BG1809" s="144">
        <f>IF(N1809="zákl. přenesená",J1809,0)</f>
        <v>0</v>
      </c>
      <c r="BH1809" s="144">
        <f>IF(N1809="sníž. přenesená",J1809,0)</f>
        <v>0</v>
      </c>
      <c r="BI1809" s="144">
        <f>IF(N1809="nulová",J1809,0)</f>
        <v>0</v>
      </c>
      <c r="BJ1809" s="17" t="s">
        <v>86</v>
      </c>
      <c r="BK1809" s="144">
        <f>ROUND(I1809*H1809,2)</f>
        <v>0</v>
      </c>
      <c r="BL1809" s="17" t="s">
        <v>319</v>
      </c>
      <c r="BM1809" s="143" t="s">
        <v>2027</v>
      </c>
    </row>
    <row r="1810" spans="2:65" s="1" customFormat="1" ht="49.15" customHeight="1">
      <c r="B1810" s="32"/>
      <c r="C1810" s="176" t="s">
        <v>2028</v>
      </c>
      <c r="D1810" s="176" t="s">
        <v>304</v>
      </c>
      <c r="E1810" s="177" t="s">
        <v>2014</v>
      </c>
      <c r="F1810" s="178" t="s">
        <v>2015</v>
      </c>
      <c r="G1810" s="179" t="s">
        <v>181</v>
      </c>
      <c r="H1810" s="180">
        <v>834.84594000000004</v>
      </c>
      <c r="I1810" s="181"/>
      <c r="J1810" s="182">
        <f>ROUND(I1810*H1810,2)</f>
        <v>0</v>
      </c>
      <c r="K1810" s="178" t="s">
        <v>207</v>
      </c>
      <c r="L1810" s="183"/>
      <c r="M1810" s="184" t="s">
        <v>1</v>
      </c>
      <c r="N1810" s="185" t="s">
        <v>43</v>
      </c>
      <c r="P1810" s="141">
        <f>O1810*H1810</f>
        <v>0</v>
      </c>
      <c r="Q1810" s="141">
        <v>5.4000000000000003E-3</v>
      </c>
      <c r="R1810" s="141">
        <f>Q1810*H1810</f>
        <v>4.5081680760000005</v>
      </c>
      <c r="S1810" s="141">
        <v>0</v>
      </c>
      <c r="T1810" s="142">
        <f>S1810*H1810</f>
        <v>0</v>
      </c>
      <c r="AR1810" s="143" t="s">
        <v>398</v>
      </c>
      <c r="AT1810" s="143" t="s">
        <v>304</v>
      </c>
      <c r="AU1810" s="143" t="s">
        <v>88</v>
      </c>
      <c r="AY1810" s="17" t="s">
        <v>176</v>
      </c>
      <c r="BE1810" s="144">
        <f>IF(N1810="základní",J1810,0)</f>
        <v>0</v>
      </c>
      <c r="BF1810" s="144">
        <f>IF(N1810="snížená",J1810,0)</f>
        <v>0</v>
      </c>
      <c r="BG1810" s="144">
        <f>IF(N1810="zákl. přenesená",J1810,0)</f>
        <v>0</v>
      </c>
      <c r="BH1810" s="144">
        <f>IF(N1810="sníž. přenesená",J1810,0)</f>
        <v>0</v>
      </c>
      <c r="BI1810" s="144">
        <f>IF(N1810="nulová",J1810,0)</f>
        <v>0</v>
      </c>
      <c r="BJ1810" s="17" t="s">
        <v>86</v>
      </c>
      <c r="BK1810" s="144">
        <f>ROUND(I1810*H1810,2)</f>
        <v>0</v>
      </c>
      <c r="BL1810" s="17" t="s">
        <v>319</v>
      </c>
      <c r="BM1810" s="143" t="s">
        <v>2029</v>
      </c>
    </row>
    <row r="1811" spans="2:65" s="12" customFormat="1" ht="11.25">
      <c r="B1811" s="145"/>
      <c r="D1811" s="146" t="s">
        <v>185</v>
      </c>
      <c r="F1811" s="148" t="s">
        <v>2030</v>
      </c>
      <c r="H1811" s="149">
        <v>834.84594000000004</v>
      </c>
      <c r="I1811" s="150"/>
      <c r="L1811" s="145"/>
      <c r="M1811" s="151"/>
      <c r="T1811" s="152"/>
      <c r="AT1811" s="147" t="s">
        <v>185</v>
      </c>
      <c r="AU1811" s="147" t="s">
        <v>88</v>
      </c>
      <c r="AV1811" s="12" t="s">
        <v>88</v>
      </c>
      <c r="AW1811" s="12" t="s">
        <v>4</v>
      </c>
      <c r="AX1811" s="12" t="s">
        <v>86</v>
      </c>
      <c r="AY1811" s="147" t="s">
        <v>176</v>
      </c>
    </row>
    <row r="1812" spans="2:65" s="1" customFormat="1" ht="24.2" customHeight="1">
      <c r="B1812" s="32"/>
      <c r="C1812" s="132" t="s">
        <v>2031</v>
      </c>
      <c r="D1812" s="132" t="s">
        <v>178</v>
      </c>
      <c r="E1812" s="133" t="s">
        <v>2025</v>
      </c>
      <c r="F1812" s="134" t="s">
        <v>2026</v>
      </c>
      <c r="G1812" s="135" t="s">
        <v>181</v>
      </c>
      <c r="H1812" s="136">
        <v>634.05700000000002</v>
      </c>
      <c r="I1812" s="137"/>
      <c r="J1812" s="138">
        <f>ROUND(I1812*H1812,2)</f>
        <v>0</v>
      </c>
      <c r="K1812" s="134" t="s">
        <v>207</v>
      </c>
      <c r="L1812" s="32"/>
      <c r="M1812" s="139" t="s">
        <v>1</v>
      </c>
      <c r="N1812" s="140" t="s">
        <v>43</v>
      </c>
      <c r="P1812" s="141">
        <f>O1812*H1812</f>
        <v>0</v>
      </c>
      <c r="Q1812" s="141">
        <v>4.0000000000000002E-4</v>
      </c>
      <c r="R1812" s="141">
        <f>Q1812*H1812</f>
        <v>0.25362280000000004</v>
      </c>
      <c r="S1812" s="141">
        <v>0</v>
      </c>
      <c r="T1812" s="142">
        <f>S1812*H1812</f>
        <v>0</v>
      </c>
      <c r="AR1812" s="143" t="s">
        <v>319</v>
      </c>
      <c r="AT1812" s="143" t="s">
        <v>178</v>
      </c>
      <c r="AU1812" s="143" t="s">
        <v>88</v>
      </c>
      <c r="AY1812" s="17" t="s">
        <v>176</v>
      </c>
      <c r="BE1812" s="144">
        <f>IF(N1812="základní",J1812,0)</f>
        <v>0</v>
      </c>
      <c r="BF1812" s="144">
        <f>IF(N1812="snížená",J1812,0)</f>
        <v>0</v>
      </c>
      <c r="BG1812" s="144">
        <f>IF(N1812="zákl. přenesená",J1812,0)</f>
        <v>0</v>
      </c>
      <c r="BH1812" s="144">
        <f>IF(N1812="sníž. přenesená",J1812,0)</f>
        <v>0</v>
      </c>
      <c r="BI1812" s="144">
        <f>IF(N1812="nulová",J1812,0)</f>
        <v>0</v>
      </c>
      <c r="BJ1812" s="17" t="s">
        <v>86</v>
      </c>
      <c r="BK1812" s="144">
        <f>ROUND(I1812*H1812,2)</f>
        <v>0</v>
      </c>
      <c r="BL1812" s="17" t="s">
        <v>319</v>
      </c>
      <c r="BM1812" s="143" t="s">
        <v>2032</v>
      </c>
    </row>
    <row r="1813" spans="2:65" s="1" customFormat="1" ht="49.15" customHeight="1">
      <c r="B1813" s="32"/>
      <c r="C1813" s="176" t="s">
        <v>2033</v>
      </c>
      <c r="D1813" s="176" t="s">
        <v>304</v>
      </c>
      <c r="E1813" s="177" t="s">
        <v>2021</v>
      </c>
      <c r="F1813" s="178" t="s">
        <v>2022</v>
      </c>
      <c r="G1813" s="179" t="s">
        <v>181</v>
      </c>
      <c r="H1813" s="180">
        <v>792.57124999999996</v>
      </c>
      <c r="I1813" s="181"/>
      <c r="J1813" s="182">
        <f>ROUND(I1813*H1813,2)</f>
        <v>0</v>
      </c>
      <c r="K1813" s="178" t="s">
        <v>207</v>
      </c>
      <c r="L1813" s="183"/>
      <c r="M1813" s="184" t="s">
        <v>1</v>
      </c>
      <c r="N1813" s="185" t="s">
        <v>43</v>
      </c>
      <c r="P1813" s="141">
        <f>O1813*H1813</f>
        <v>0</v>
      </c>
      <c r="Q1813" s="141">
        <v>5.3E-3</v>
      </c>
      <c r="R1813" s="141">
        <f>Q1813*H1813</f>
        <v>4.2006276250000001</v>
      </c>
      <c r="S1813" s="141">
        <v>0</v>
      </c>
      <c r="T1813" s="142">
        <f>S1813*H1813</f>
        <v>0</v>
      </c>
      <c r="AR1813" s="143" t="s">
        <v>398</v>
      </c>
      <c r="AT1813" s="143" t="s">
        <v>304</v>
      </c>
      <c r="AU1813" s="143" t="s">
        <v>88</v>
      </c>
      <c r="AY1813" s="17" t="s">
        <v>176</v>
      </c>
      <c r="BE1813" s="144">
        <f>IF(N1813="základní",J1813,0)</f>
        <v>0</v>
      </c>
      <c r="BF1813" s="144">
        <f>IF(N1813="snížená",J1813,0)</f>
        <v>0</v>
      </c>
      <c r="BG1813" s="144">
        <f>IF(N1813="zákl. přenesená",J1813,0)</f>
        <v>0</v>
      </c>
      <c r="BH1813" s="144">
        <f>IF(N1813="sníž. přenesená",J1813,0)</f>
        <v>0</v>
      </c>
      <c r="BI1813" s="144">
        <f>IF(N1813="nulová",J1813,0)</f>
        <v>0</v>
      </c>
      <c r="BJ1813" s="17" t="s">
        <v>86</v>
      </c>
      <c r="BK1813" s="144">
        <f>ROUND(I1813*H1813,2)</f>
        <v>0</v>
      </c>
      <c r="BL1813" s="17" t="s">
        <v>319</v>
      </c>
      <c r="BM1813" s="143" t="s">
        <v>2034</v>
      </c>
    </row>
    <row r="1814" spans="2:65" s="12" customFormat="1" ht="11.25">
      <c r="B1814" s="145"/>
      <c r="D1814" s="146" t="s">
        <v>185</v>
      </c>
      <c r="F1814" s="148" t="s">
        <v>2035</v>
      </c>
      <c r="H1814" s="149">
        <v>792.57124999999996</v>
      </c>
      <c r="I1814" s="150"/>
      <c r="L1814" s="145"/>
      <c r="M1814" s="151"/>
      <c r="T1814" s="152"/>
      <c r="AT1814" s="147" t="s">
        <v>185</v>
      </c>
      <c r="AU1814" s="147" t="s">
        <v>88</v>
      </c>
      <c r="AV1814" s="12" t="s">
        <v>88</v>
      </c>
      <c r="AW1814" s="12" t="s">
        <v>4</v>
      </c>
      <c r="AX1814" s="12" t="s">
        <v>86</v>
      </c>
      <c r="AY1814" s="147" t="s">
        <v>176</v>
      </c>
    </row>
    <row r="1815" spans="2:65" s="1" customFormat="1" ht="33" customHeight="1">
      <c r="B1815" s="32"/>
      <c r="C1815" s="132" t="s">
        <v>2036</v>
      </c>
      <c r="D1815" s="132" t="s">
        <v>178</v>
      </c>
      <c r="E1815" s="133" t="s">
        <v>2037</v>
      </c>
      <c r="F1815" s="134" t="s">
        <v>2038</v>
      </c>
      <c r="G1815" s="135" t="s">
        <v>307</v>
      </c>
      <c r="H1815" s="136">
        <v>46.654449999999997</v>
      </c>
      <c r="I1815" s="137"/>
      <c r="J1815" s="138">
        <f>ROUND(I1815*H1815,2)</f>
        <v>0</v>
      </c>
      <c r="K1815" s="134" t="s">
        <v>207</v>
      </c>
      <c r="L1815" s="32"/>
      <c r="M1815" s="139" t="s">
        <v>1</v>
      </c>
      <c r="N1815" s="140" t="s">
        <v>43</v>
      </c>
      <c r="P1815" s="141">
        <f>O1815*H1815</f>
        <v>0</v>
      </c>
      <c r="Q1815" s="141">
        <v>0</v>
      </c>
      <c r="R1815" s="141">
        <f>Q1815*H1815</f>
        <v>0</v>
      </c>
      <c r="S1815" s="141">
        <v>0</v>
      </c>
      <c r="T1815" s="142">
        <f>S1815*H1815</f>
        <v>0</v>
      </c>
      <c r="AR1815" s="143" t="s">
        <v>319</v>
      </c>
      <c r="AT1815" s="143" t="s">
        <v>178</v>
      </c>
      <c r="AU1815" s="143" t="s">
        <v>88</v>
      </c>
      <c r="AY1815" s="17" t="s">
        <v>176</v>
      </c>
      <c r="BE1815" s="144">
        <f>IF(N1815="základní",J1815,0)</f>
        <v>0</v>
      </c>
      <c r="BF1815" s="144">
        <f>IF(N1815="snížená",J1815,0)</f>
        <v>0</v>
      </c>
      <c r="BG1815" s="144">
        <f>IF(N1815="zákl. přenesená",J1815,0)</f>
        <v>0</v>
      </c>
      <c r="BH1815" s="144">
        <f>IF(N1815="sníž. přenesená",J1815,0)</f>
        <v>0</v>
      </c>
      <c r="BI1815" s="144">
        <f>IF(N1815="nulová",J1815,0)</f>
        <v>0</v>
      </c>
      <c r="BJ1815" s="17" t="s">
        <v>86</v>
      </c>
      <c r="BK1815" s="144">
        <f>ROUND(I1815*H1815,2)</f>
        <v>0</v>
      </c>
      <c r="BL1815" s="17" t="s">
        <v>319</v>
      </c>
      <c r="BM1815" s="143" t="s">
        <v>2039</v>
      </c>
    </row>
    <row r="1816" spans="2:65" s="1" customFormat="1" ht="33" customHeight="1">
      <c r="B1816" s="32"/>
      <c r="C1816" s="132" t="s">
        <v>2040</v>
      </c>
      <c r="D1816" s="132" t="s">
        <v>178</v>
      </c>
      <c r="E1816" s="133" t="s">
        <v>2041</v>
      </c>
      <c r="F1816" s="134" t="s">
        <v>2042</v>
      </c>
      <c r="G1816" s="135" t="s">
        <v>307</v>
      </c>
      <c r="H1816" s="136">
        <v>46.654449999999997</v>
      </c>
      <c r="I1816" s="137"/>
      <c r="J1816" s="138">
        <f>ROUND(I1816*H1816,2)</f>
        <v>0</v>
      </c>
      <c r="K1816" s="134" t="s">
        <v>207</v>
      </c>
      <c r="L1816" s="32"/>
      <c r="M1816" s="139" t="s">
        <v>1</v>
      </c>
      <c r="N1816" s="140" t="s">
        <v>43</v>
      </c>
      <c r="P1816" s="141">
        <f>O1816*H1816</f>
        <v>0</v>
      </c>
      <c r="Q1816" s="141">
        <v>0</v>
      </c>
      <c r="R1816" s="141">
        <f>Q1816*H1816</f>
        <v>0</v>
      </c>
      <c r="S1816" s="141">
        <v>0</v>
      </c>
      <c r="T1816" s="142">
        <f>S1816*H1816</f>
        <v>0</v>
      </c>
      <c r="AR1816" s="143" t="s">
        <v>319</v>
      </c>
      <c r="AT1816" s="143" t="s">
        <v>178</v>
      </c>
      <c r="AU1816" s="143" t="s">
        <v>88</v>
      </c>
      <c r="AY1816" s="17" t="s">
        <v>176</v>
      </c>
      <c r="BE1816" s="144">
        <f>IF(N1816="základní",J1816,0)</f>
        <v>0</v>
      </c>
      <c r="BF1816" s="144">
        <f>IF(N1816="snížená",J1816,0)</f>
        <v>0</v>
      </c>
      <c r="BG1816" s="144">
        <f>IF(N1816="zákl. přenesená",J1816,0)</f>
        <v>0</v>
      </c>
      <c r="BH1816" s="144">
        <f>IF(N1816="sníž. přenesená",J1816,0)</f>
        <v>0</v>
      </c>
      <c r="BI1816" s="144">
        <f>IF(N1816="nulová",J1816,0)</f>
        <v>0</v>
      </c>
      <c r="BJ1816" s="17" t="s">
        <v>86</v>
      </c>
      <c r="BK1816" s="144">
        <f>ROUND(I1816*H1816,2)</f>
        <v>0</v>
      </c>
      <c r="BL1816" s="17" t="s">
        <v>319</v>
      </c>
      <c r="BM1816" s="143" t="s">
        <v>2043</v>
      </c>
    </row>
    <row r="1817" spans="2:65" s="11" customFormat="1" ht="22.9" customHeight="1">
      <c r="B1817" s="120"/>
      <c r="D1817" s="121" t="s">
        <v>77</v>
      </c>
      <c r="E1817" s="130" t="s">
        <v>2044</v>
      </c>
      <c r="F1817" s="130" t="s">
        <v>2045</v>
      </c>
      <c r="I1817" s="123"/>
      <c r="J1817" s="131">
        <f>BK1817</f>
        <v>0</v>
      </c>
      <c r="L1817" s="120"/>
      <c r="M1817" s="125"/>
      <c r="P1817" s="126">
        <f>SUM(P1818:P1982)</f>
        <v>0</v>
      </c>
      <c r="R1817" s="126">
        <f>SUM(R1818:R1982)</f>
        <v>191.18434442099999</v>
      </c>
      <c r="T1817" s="127">
        <f>SUM(T1818:T1982)</f>
        <v>4.2000000000000003E-2</v>
      </c>
      <c r="AR1817" s="121" t="s">
        <v>88</v>
      </c>
      <c r="AT1817" s="128" t="s">
        <v>77</v>
      </c>
      <c r="AU1817" s="128" t="s">
        <v>86</v>
      </c>
      <c r="AY1817" s="121" t="s">
        <v>176</v>
      </c>
      <c r="BK1817" s="129">
        <f>SUM(BK1818:BK1982)</f>
        <v>0</v>
      </c>
    </row>
    <row r="1818" spans="2:65" s="1" customFormat="1" ht="21.75" customHeight="1">
      <c r="B1818" s="32"/>
      <c r="C1818" s="132" t="s">
        <v>2046</v>
      </c>
      <c r="D1818" s="132" t="s">
        <v>178</v>
      </c>
      <c r="E1818" s="133" t="s">
        <v>2047</v>
      </c>
      <c r="F1818" s="134" t="s">
        <v>2048</v>
      </c>
      <c r="G1818" s="135" t="s">
        <v>355</v>
      </c>
      <c r="H1818" s="136">
        <v>21</v>
      </c>
      <c r="I1818" s="137"/>
      <c r="J1818" s="138">
        <f>ROUND(I1818*H1818,2)</f>
        <v>0</v>
      </c>
      <c r="K1818" s="134" t="s">
        <v>342</v>
      </c>
      <c r="L1818" s="32"/>
      <c r="M1818" s="139" t="s">
        <v>1</v>
      </c>
      <c r="N1818" s="140" t="s">
        <v>43</v>
      </c>
      <c r="P1818" s="141">
        <f>O1818*H1818</f>
        <v>0</v>
      </c>
      <c r="Q1818" s="141">
        <v>0</v>
      </c>
      <c r="R1818" s="141">
        <f>Q1818*H1818</f>
        <v>0</v>
      </c>
      <c r="S1818" s="141">
        <v>2E-3</v>
      </c>
      <c r="T1818" s="142">
        <f>S1818*H1818</f>
        <v>4.2000000000000003E-2</v>
      </c>
      <c r="AR1818" s="143" t="s">
        <v>319</v>
      </c>
      <c r="AT1818" s="143" t="s">
        <v>178</v>
      </c>
      <c r="AU1818" s="143" t="s">
        <v>88</v>
      </c>
      <c r="AY1818" s="17" t="s">
        <v>176</v>
      </c>
      <c r="BE1818" s="144">
        <f>IF(N1818="základní",J1818,0)</f>
        <v>0</v>
      </c>
      <c r="BF1818" s="144">
        <f>IF(N1818="snížená",J1818,0)</f>
        <v>0</v>
      </c>
      <c r="BG1818" s="144">
        <f>IF(N1818="zákl. přenesená",J1818,0)</f>
        <v>0</v>
      </c>
      <c r="BH1818" s="144">
        <f>IF(N1818="sníž. přenesená",J1818,0)</f>
        <v>0</v>
      </c>
      <c r="BI1818" s="144">
        <f>IF(N1818="nulová",J1818,0)</f>
        <v>0</v>
      </c>
      <c r="BJ1818" s="17" t="s">
        <v>86</v>
      </c>
      <c r="BK1818" s="144">
        <f>ROUND(I1818*H1818,2)</f>
        <v>0</v>
      </c>
      <c r="BL1818" s="17" t="s">
        <v>319</v>
      </c>
      <c r="BM1818" s="143" t="s">
        <v>2049</v>
      </c>
    </row>
    <row r="1819" spans="2:65" s="12" customFormat="1" ht="11.25">
      <c r="B1819" s="145"/>
      <c r="D1819" s="146" t="s">
        <v>185</v>
      </c>
      <c r="E1819" s="147" t="s">
        <v>1</v>
      </c>
      <c r="F1819" s="148" t="s">
        <v>7</v>
      </c>
      <c r="H1819" s="149">
        <v>21</v>
      </c>
      <c r="I1819" s="150"/>
      <c r="L1819" s="145"/>
      <c r="M1819" s="151"/>
      <c r="T1819" s="152"/>
      <c r="AT1819" s="147" t="s">
        <v>185</v>
      </c>
      <c r="AU1819" s="147" t="s">
        <v>88</v>
      </c>
      <c r="AV1819" s="12" t="s">
        <v>88</v>
      </c>
      <c r="AW1819" s="12" t="s">
        <v>33</v>
      </c>
      <c r="AX1819" s="12" t="s">
        <v>86</v>
      </c>
      <c r="AY1819" s="147" t="s">
        <v>176</v>
      </c>
    </row>
    <row r="1820" spans="2:65" s="1" customFormat="1" ht="24.2" customHeight="1">
      <c r="B1820" s="32"/>
      <c r="C1820" s="132" t="s">
        <v>2050</v>
      </c>
      <c r="D1820" s="132" t="s">
        <v>178</v>
      </c>
      <c r="E1820" s="133" t="s">
        <v>2051</v>
      </c>
      <c r="F1820" s="134" t="s">
        <v>2052</v>
      </c>
      <c r="G1820" s="135" t="s">
        <v>181</v>
      </c>
      <c r="H1820" s="136">
        <v>1413.4870000000001</v>
      </c>
      <c r="I1820" s="137"/>
      <c r="J1820" s="138">
        <f>ROUND(I1820*H1820,2)</f>
        <v>0</v>
      </c>
      <c r="K1820" s="134" t="s">
        <v>182</v>
      </c>
      <c r="L1820" s="32"/>
      <c r="M1820" s="139" t="s">
        <v>1</v>
      </c>
      <c r="N1820" s="140" t="s">
        <v>43</v>
      </c>
      <c r="P1820" s="141">
        <f>O1820*H1820</f>
        <v>0</v>
      </c>
      <c r="Q1820" s="141">
        <v>0</v>
      </c>
      <c r="R1820" s="141">
        <f>Q1820*H1820</f>
        <v>0</v>
      </c>
      <c r="S1820" s="141">
        <v>0</v>
      </c>
      <c r="T1820" s="142">
        <f>S1820*H1820</f>
        <v>0</v>
      </c>
      <c r="AR1820" s="143" t="s">
        <v>319</v>
      </c>
      <c r="AT1820" s="143" t="s">
        <v>178</v>
      </c>
      <c r="AU1820" s="143" t="s">
        <v>88</v>
      </c>
      <c r="AY1820" s="17" t="s">
        <v>176</v>
      </c>
      <c r="BE1820" s="144">
        <f>IF(N1820="základní",J1820,0)</f>
        <v>0</v>
      </c>
      <c r="BF1820" s="144">
        <f>IF(N1820="snížená",J1820,0)</f>
        <v>0</v>
      </c>
      <c r="BG1820" s="144">
        <f>IF(N1820="zákl. přenesená",J1820,0)</f>
        <v>0</v>
      </c>
      <c r="BH1820" s="144">
        <f>IF(N1820="sníž. přenesená",J1820,0)</f>
        <v>0</v>
      </c>
      <c r="BI1820" s="144">
        <f>IF(N1820="nulová",J1820,0)</f>
        <v>0</v>
      </c>
      <c r="BJ1820" s="17" t="s">
        <v>86</v>
      </c>
      <c r="BK1820" s="144">
        <f>ROUND(I1820*H1820,2)</f>
        <v>0</v>
      </c>
      <c r="BL1820" s="17" t="s">
        <v>319</v>
      </c>
      <c r="BM1820" s="143" t="s">
        <v>2053</v>
      </c>
    </row>
    <row r="1821" spans="2:65" s="14" customFormat="1" ht="11.25">
      <c r="B1821" s="160"/>
      <c r="D1821" s="146" t="s">
        <v>185</v>
      </c>
      <c r="E1821" s="161" t="s">
        <v>1</v>
      </c>
      <c r="F1821" s="162" t="s">
        <v>2054</v>
      </c>
      <c r="H1821" s="161" t="s">
        <v>1</v>
      </c>
      <c r="I1821" s="163"/>
      <c r="L1821" s="160"/>
      <c r="M1821" s="164"/>
      <c r="T1821" s="165"/>
      <c r="AT1821" s="161" t="s">
        <v>185</v>
      </c>
      <c r="AU1821" s="161" t="s">
        <v>88</v>
      </c>
      <c r="AV1821" s="14" t="s">
        <v>86</v>
      </c>
      <c r="AW1821" s="14" t="s">
        <v>33</v>
      </c>
      <c r="AX1821" s="14" t="s">
        <v>78</v>
      </c>
      <c r="AY1821" s="161" t="s">
        <v>176</v>
      </c>
    </row>
    <row r="1822" spans="2:65" s="12" customFormat="1" ht="11.25">
      <c r="B1822" s="145"/>
      <c r="D1822" s="146" t="s">
        <v>185</v>
      </c>
      <c r="E1822" s="147" t="s">
        <v>1</v>
      </c>
      <c r="F1822" s="148" t="s">
        <v>2055</v>
      </c>
      <c r="H1822" s="149">
        <v>1076.03</v>
      </c>
      <c r="I1822" s="150"/>
      <c r="L1822" s="145"/>
      <c r="M1822" s="151"/>
      <c r="T1822" s="152"/>
      <c r="AT1822" s="147" t="s">
        <v>185</v>
      </c>
      <c r="AU1822" s="147" t="s">
        <v>88</v>
      </c>
      <c r="AV1822" s="12" t="s">
        <v>88</v>
      </c>
      <c r="AW1822" s="12" t="s">
        <v>33</v>
      </c>
      <c r="AX1822" s="12" t="s">
        <v>78</v>
      </c>
      <c r="AY1822" s="147" t="s">
        <v>176</v>
      </c>
    </row>
    <row r="1823" spans="2:65" s="12" customFormat="1" ht="11.25">
      <c r="B1823" s="145"/>
      <c r="D1823" s="146" t="s">
        <v>185</v>
      </c>
      <c r="E1823" s="147" t="s">
        <v>1</v>
      </c>
      <c r="F1823" s="148" t="s">
        <v>2056</v>
      </c>
      <c r="H1823" s="149">
        <v>337.45699999999999</v>
      </c>
      <c r="I1823" s="150"/>
      <c r="L1823" s="145"/>
      <c r="M1823" s="151"/>
      <c r="T1823" s="152"/>
      <c r="AT1823" s="147" t="s">
        <v>185</v>
      </c>
      <c r="AU1823" s="147" t="s">
        <v>88</v>
      </c>
      <c r="AV1823" s="12" t="s">
        <v>88</v>
      </c>
      <c r="AW1823" s="12" t="s">
        <v>33</v>
      </c>
      <c r="AX1823" s="12" t="s">
        <v>78</v>
      </c>
      <c r="AY1823" s="147" t="s">
        <v>176</v>
      </c>
    </row>
    <row r="1824" spans="2:65" s="13" customFormat="1" ht="11.25">
      <c r="B1824" s="153"/>
      <c r="D1824" s="146" t="s">
        <v>185</v>
      </c>
      <c r="E1824" s="154" t="s">
        <v>1</v>
      </c>
      <c r="F1824" s="155" t="s">
        <v>187</v>
      </c>
      <c r="H1824" s="156">
        <v>1413.4870000000001</v>
      </c>
      <c r="I1824" s="157"/>
      <c r="L1824" s="153"/>
      <c r="M1824" s="158"/>
      <c r="T1824" s="159"/>
      <c r="AT1824" s="154" t="s">
        <v>185</v>
      </c>
      <c r="AU1824" s="154" t="s">
        <v>88</v>
      </c>
      <c r="AV1824" s="13" t="s">
        <v>183</v>
      </c>
      <c r="AW1824" s="13" t="s">
        <v>33</v>
      </c>
      <c r="AX1824" s="13" t="s">
        <v>86</v>
      </c>
      <c r="AY1824" s="154" t="s">
        <v>176</v>
      </c>
    </row>
    <row r="1825" spans="2:65" s="1" customFormat="1" ht="24.2" customHeight="1">
      <c r="B1825" s="32"/>
      <c r="C1825" s="176" t="s">
        <v>2057</v>
      </c>
      <c r="D1825" s="176" t="s">
        <v>304</v>
      </c>
      <c r="E1825" s="177" t="s">
        <v>2058</v>
      </c>
      <c r="F1825" s="178" t="s">
        <v>2059</v>
      </c>
      <c r="G1825" s="179" t="s">
        <v>181</v>
      </c>
      <c r="H1825" s="180">
        <v>1484.1613500000001</v>
      </c>
      <c r="I1825" s="181"/>
      <c r="J1825" s="182">
        <f>ROUND(I1825*H1825,2)</f>
        <v>0</v>
      </c>
      <c r="K1825" s="178" t="s">
        <v>182</v>
      </c>
      <c r="L1825" s="183"/>
      <c r="M1825" s="184" t="s">
        <v>1</v>
      </c>
      <c r="N1825" s="185" t="s">
        <v>43</v>
      </c>
      <c r="P1825" s="141">
        <f>O1825*H1825</f>
        <v>0</v>
      </c>
      <c r="Q1825" s="141">
        <v>5.9999999999999995E-4</v>
      </c>
      <c r="R1825" s="141">
        <f>Q1825*H1825</f>
        <v>0.89049681000000003</v>
      </c>
      <c r="S1825" s="141">
        <v>0</v>
      </c>
      <c r="T1825" s="142">
        <f>S1825*H1825</f>
        <v>0</v>
      </c>
      <c r="AR1825" s="143" t="s">
        <v>398</v>
      </c>
      <c r="AT1825" s="143" t="s">
        <v>304</v>
      </c>
      <c r="AU1825" s="143" t="s">
        <v>88</v>
      </c>
      <c r="AY1825" s="17" t="s">
        <v>176</v>
      </c>
      <c r="BE1825" s="144">
        <f>IF(N1825="základní",J1825,0)</f>
        <v>0</v>
      </c>
      <c r="BF1825" s="144">
        <f>IF(N1825="snížená",J1825,0)</f>
        <v>0</v>
      </c>
      <c r="BG1825" s="144">
        <f>IF(N1825="zákl. přenesená",J1825,0)</f>
        <v>0</v>
      </c>
      <c r="BH1825" s="144">
        <f>IF(N1825="sníž. přenesená",J1825,0)</f>
        <v>0</v>
      </c>
      <c r="BI1825" s="144">
        <f>IF(N1825="nulová",J1825,0)</f>
        <v>0</v>
      </c>
      <c r="BJ1825" s="17" t="s">
        <v>86</v>
      </c>
      <c r="BK1825" s="144">
        <f>ROUND(I1825*H1825,2)</f>
        <v>0</v>
      </c>
      <c r="BL1825" s="17" t="s">
        <v>319</v>
      </c>
      <c r="BM1825" s="143" t="s">
        <v>2060</v>
      </c>
    </row>
    <row r="1826" spans="2:65" s="12" customFormat="1" ht="11.25">
      <c r="B1826" s="145"/>
      <c r="D1826" s="146" t="s">
        <v>185</v>
      </c>
      <c r="F1826" s="148" t="s">
        <v>2061</v>
      </c>
      <c r="H1826" s="149">
        <v>1484.1613500000001</v>
      </c>
      <c r="I1826" s="150"/>
      <c r="L1826" s="145"/>
      <c r="M1826" s="151"/>
      <c r="T1826" s="152"/>
      <c r="AT1826" s="147" t="s">
        <v>185</v>
      </c>
      <c r="AU1826" s="147" t="s">
        <v>88</v>
      </c>
      <c r="AV1826" s="12" t="s">
        <v>88</v>
      </c>
      <c r="AW1826" s="12" t="s">
        <v>4</v>
      </c>
      <c r="AX1826" s="12" t="s">
        <v>86</v>
      </c>
      <c r="AY1826" s="147" t="s">
        <v>176</v>
      </c>
    </row>
    <row r="1827" spans="2:65" s="1" customFormat="1" ht="24.2" customHeight="1">
      <c r="B1827" s="32"/>
      <c r="C1827" s="132" t="s">
        <v>2062</v>
      </c>
      <c r="D1827" s="132" t="s">
        <v>178</v>
      </c>
      <c r="E1827" s="133" t="s">
        <v>2063</v>
      </c>
      <c r="F1827" s="134" t="s">
        <v>2064</v>
      </c>
      <c r="G1827" s="135" t="s">
        <v>181</v>
      </c>
      <c r="H1827" s="136">
        <v>467.66</v>
      </c>
      <c r="I1827" s="137"/>
      <c r="J1827" s="138">
        <f>ROUND(I1827*H1827,2)</f>
        <v>0</v>
      </c>
      <c r="K1827" s="134" t="s">
        <v>182</v>
      </c>
      <c r="L1827" s="32"/>
      <c r="M1827" s="139" t="s">
        <v>1</v>
      </c>
      <c r="N1827" s="140" t="s">
        <v>43</v>
      </c>
      <c r="P1827" s="141">
        <f>O1827*H1827</f>
        <v>0</v>
      </c>
      <c r="Q1827" s="141">
        <v>0</v>
      </c>
      <c r="R1827" s="141">
        <f>Q1827*H1827</f>
        <v>0</v>
      </c>
      <c r="S1827" s="141">
        <v>0</v>
      </c>
      <c r="T1827" s="142">
        <f>S1827*H1827</f>
        <v>0</v>
      </c>
      <c r="AR1827" s="143" t="s">
        <v>319</v>
      </c>
      <c r="AT1827" s="143" t="s">
        <v>178</v>
      </c>
      <c r="AU1827" s="143" t="s">
        <v>88</v>
      </c>
      <c r="AY1827" s="17" t="s">
        <v>176</v>
      </c>
      <c r="BE1827" s="144">
        <f>IF(N1827="základní",J1827,0)</f>
        <v>0</v>
      </c>
      <c r="BF1827" s="144">
        <f>IF(N1827="snížená",J1827,0)</f>
        <v>0</v>
      </c>
      <c r="BG1827" s="144">
        <f>IF(N1827="zákl. přenesená",J1827,0)</f>
        <v>0</v>
      </c>
      <c r="BH1827" s="144">
        <f>IF(N1827="sníž. přenesená",J1827,0)</f>
        <v>0</v>
      </c>
      <c r="BI1827" s="144">
        <f>IF(N1827="nulová",J1827,0)</f>
        <v>0</v>
      </c>
      <c r="BJ1827" s="17" t="s">
        <v>86</v>
      </c>
      <c r="BK1827" s="144">
        <f>ROUND(I1827*H1827,2)</f>
        <v>0</v>
      </c>
      <c r="BL1827" s="17" t="s">
        <v>319</v>
      </c>
      <c r="BM1827" s="143" t="s">
        <v>2065</v>
      </c>
    </row>
    <row r="1828" spans="2:65" s="14" customFormat="1" ht="11.25">
      <c r="B1828" s="160"/>
      <c r="D1828" s="146" t="s">
        <v>185</v>
      </c>
      <c r="E1828" s="161" t="s">
        <v>1</v>
      </c>
      <c r="F1828" s="162" t="s">
        <v>2054</v>
      </c>
      <c r="H1828" s="161" t="s">
        <v>1</v>
      </c>
      <c r="I1828" s="163"/>
      <c r="L1828" s="160"/>
      <c r="M1828" s="164"/>
      <c r="T1828" s="165"/>
      <c r="AT1828" s="161" t="s">
        <v>185</v>
      </c>
      <c r="AU1828" s="161" t="s">
        <v>88</v>
      </c>
      <c r="AV1828" s="14" t="s">
        <v>86</v>
      </c>
      <c r="AW1828" s="14" t="s">
        <v>33</v>
      </c>
      <c r="AX1828" s="14" t="s">
        <v>78</v>
      </c>
      <c r="AY1828" s="161" t="s">
        <v>176</v>
      </c>
    </row>
    <row r="1829" spans="2:65" s="12" customFormat="1" ht="11.25">
      <c r="B1829" s="145"/>
      <c r="D1829" s="146" t="s">
        <v>185</v>
      </c>
      <c r="E1829" s="147" t="s">
        <v>1</v>
      </c>
      <c r="F1829" s="148" t="s">
        <v>2066</v>
      </c>
      <c r="H1829" s="149">
        <v>467.66</v>
      </c>
      <c r="I1829" s="150"/>
      <c r="L1829" s="145"/>
      <c r="M1829" s="151"/>
      <c r="T1829" s="152"/>
      <c r="AT1829" s="147" t="s">
        <v>185</v>
      </c>
      <c r="AU1829" s="147" t="s">
        <v>88</v>
      </c>
      <c r="AV1829" s="12" t="s">
        <v>88</v>
      </c>
      <c r="AW1829" s="12" t="s">
        <v>33</v>
      </c>
      <c r="AX1829" s="12" t="s">
        <v>78</v>
      </c>
      <c r="AY1829" s="147" t="s">
        <v>176</v>
      </c>
    </row>
    <row r="1830" spans="2:65" s="13" customFormat="1" ht="11.25">
      <c r="B1830" s="153"/>
      <c r="D1830" s="146" t="s">
        <v>185</v>
      </c>
      <c r="E1830" s="154" t="s">
        <v>1</v>
      </c>
      <c r="F1830" s="155" t="s">
        <v>187</v>
      </c>
      <c r="H1830" s="156">
        <v>467.66</v>
      </c>
      <c r="I1830" s="157"/>
      <c r="L1830" s="153"/>
      <c r="M1830" s="158"/>
      <c r="T1830" s="159"/>
      <c r="AT1830" s="154" t="s">
        <v>185</v>
      </c>
      <c r="AU1830" s="154" t="s">
        <v>88</v>
      </c>
      <c r="AV1830" s="13" t="s">
        <v>183</v>
      </c>
      <c r="AW1830" s="13" t="s">
        <v>33</v>
      </c>
      <c r="AX1830" s="13" t="s">
        <v>86</v>
      </c>
      <c r="AY1830" s="154" t="s">
        <v>176</v>
      </c>
    </row>
    <row r="1831" spans="2:65" s="1" customFormat="1" ht="16.5" customHeight="1">
      <c r="B1831" s="32"/>
      <c r="C1831" s="176" t="s">
        <v>2067</v>
      </c>
      <c r="D1831" s="176" t="s">
        <v>304</v>
      </c>
      <c r="E1831" s="177" t="s">
        <v>2068</v>
      </c>
      <c r="F1831" s="178" t="s">
        <v>2069</v>
      </c>
      <c r="G1831" s="179" t="s">
        <v>307</v>
      </c>
      <c r="H1831" s="180">
        <v>126.26819999999999</v>
      </c>
      <c r="I1831" s="181"/>
      <c r="J1831" s="182">
        <f>ROUND(I1831*H1831,2)</f>
        <v>0</v>
      </c>
      <c r="K1831" s="178" t="s">
        <v>182</v>
      </c>
      <c r="L1831" s="183"/>
      <c r="M1831" s="184" t="s">
        <v>1</v>
      </c>
      <c r="N1831" s="185" t="s">
        <v>43</v>
      </c>
      <c r="P1831" s="141">
        <f>O1831*H1831</f>
        <v>0</v>
      </c>
      <c r="Q1831" s="141">
        <v>1</v>
      </c>
      <c r="R1831" s="141">
        <f>Q1831*H1831</f>
        <v>126.26819999999999</v>
      </c>
      <c r="S1831" s="141">
        <v>0</v>
      </c>
      <c r="T1831" s="142">
        <f>S1831*H1831</f>
        <v>0</v>
      </c>
      <c r="AR1831" s="143" t="s">
        <v>398</v>
      </c>
      <c r="AT1831" s="143" t="s">
        <v>304</v>
      </c>
      <c r="AU1831" s="143" t="s">
        <v>88</v>
      </c>
      <c r="AY1831" s="17" t="s">
        <v>176</v>
      </c>
      <c r="BE1831" s="144">
        <f>IF(N1831="základní",J1831,0)</f>
        <v>0</v>
      </c>
      <c r="BF1831" s="144">
        <f>IF(N1831="snížená",J1831,0)</f>
        <v>0</v>
      </c>
      <c r="BG1831" s="144">
        <f>IF(N1831="zákl. přenesená",J1831,0)</f>
        <v>0</v>
      </c>
      <c r="BH1831" s="144">
        <f>IF(N1831="sníž. přenesená",J1831,0)</f>
        <v>0</v>
      </c>
      <c r="BI1831" s="144">
        <f>IF(N1831="nulová",J1831,0)</f>
        <v>0</v>
      </c>
      <c r="BJ1831" s="17" t="s">
        <v>86</v>
      </c>
      <c r="BK1831" s="144">
        <f>ROUND(I1831*H1831,2)</f>
        <v>0</v>
      </c>
      <c r="BL1831" s="17" t="s">
        <v>319</v>
      </c>
      <c r="BM1831" s="143" t="s">
        <v>2070</v>
      </c>
    </row>
    <row r="1832" spans="2:65" s="12" customFormat="1" ht="11.25">
      <c r="B1832" s="145"/>
      <c r="D1832" s="146" t="s">
        <v>185</v>
      </c>
      <c r="E1832" s="147" t="s">
        <v>1</v>
      </c>
      <c r="F1832" s="148" t="s">
        <v>2071</v>
      </c>
      <c r="H1832" s="149">
        <v>126.26819999999999</v>
      </c>
      <c r="I1832" s="150"/>
      <c r="L1832" s="145"/>
      <c r="M1832" s="151"/>
      <c r="T1832" s="152"/>
      <c r="AT1832" s="147" t="s">
        <v>185</v>
      </c>
      <c r="AU1832" s="147" t="s">
        <v>88</v>
      </c>
      <c r="AV1832" s="12" t="s">
        <v>88</v>
      </c>
      <c r="AW1832" s="12" t="s">
        <v>33</v>
      </c>
      <c r="AX1832" s="12" t="s">
        <v>78</v>
      </c>
      <c r="AY1832" s="147" t="s">
        <v>176</v>
      </c>
    </row>
    <row r="1833" spans="2:65" s="13" customFormat="1" ht="11.25">
      <c r="B1833" s="153"/>
      <c r="D1833" s="146" t="s">
        <v>185</v>
      </c>
      <c r="E1833" s="154" t="s">
        <v>1</v>
      </c>
      <c r="F1833" s="155" t="s">
        <v>187</v>
      </c>
      <c r="H1833" s="156">
        <v>126.26819999999999</v>
      </c>
      <c r="I1833" s="157"/>
      <c r="L1833" s="153"/>
      <c r="M1833" s="158"/>
      <c r="T1833" s="159"/>
      <c r="AT1833" s="154" t="s">
        <v>185</v>
      </c>
      <c r="AU1833" s="154" t="s">
        <v>88</v>
      </c>
      <c r="AV1833" s="13" t="s">
        <v>183</v>
      </c>
      <c r="AW1833" s="13" t="s">
        <v>33</v>
      </c>
      <c r="AX1833" s="13" t="s">
        <v>86</v>
      </c>
      <c r="AY1833" s="154" t="s">
        <v>176</v>
      </c>
    </row>
    <row r="1834" spans="2:65" s="1" customFormat="1" ht="33" customHeight="1">
      <c r="B1834" s="32"/>
      <c r="C1834" s="132" t="s">
        <v>2072</v>
      </c>
      <c r="D1834" s="132" t="s">
        <v>178</v>
      </c>
      <c r="E1834" s="133" t="s">
        <v>2073</v>
      </c>
      <c r="F1834" s="134" t="s">
        <v>2074</v>
      </c>
      <c r="G1834" s="135" t="s">
        <v>181</v>
      </c>
      <c r="H1834" s="136">
        <v>1076.03</v>
      </c>
      <c r="I1834" s="137"/>
      <c r="J1834" s="138">
        <f>ROUND(I1834*H1834,2)</f>
        <v>0</v>
      </c>
      <c r="K1834" s="134" t="s">
        <v>182</v>
      </c>
      <c r="L1834" s="32"/>
      <c r="M1834" s="139" t="s">
        <v>1</v>
      </c>
      <c r="N1834" s="140" t="s">
        <v>43</v>
      </c>
      <c r="P1834" s="141">
        <f>O1834*H1834</f>
        <v>0</v>
      </c>
      <c r="Q1834" s="141">
        <v>0</v>
      </c>
      <c r="R1834" s="141">
        <f>Q1834*H1834</f>
        <v>0</v>
      </c>
      <c r="S1834" s="141">
        <v>0</v>
      </c>
      <c r="T1834" s="142">
        <f>S1834*H1834</f>
        <v>0</v>
      </c>
      <c r="AR1834" s="143" t="s">
        <v>319</v>
      </c>
      <c r="AT1834" s="143" t="s">
        <v>178</v>
      </c>
      <c r="AU1834" s="143" t="s">
        <v>88</v>
      </c>
      <c r="AY1834" s="17" t="s">
        <v>176</v>
      </c>
      <c r="BE1834" s="144">
        <f>IF(N1834="základní",J1834,0)</f>
        <v>0</v>
      </c>
      <c r="BF1834" s="144">
        <f>IF(N1834="snížená",J1834,0)</f>
        <v>0</v>
      </c>
      <c r="BG1834" s="144">
        <f>IF(N1834="zákl. přenesená",J1834,0)</f>
        <v>0</v>
      </c>
      <c r="BH1834" s="144">
        <f>IF(N1834="sníž. přenesená",J1834,0)</f>
        <v>0</v>
      </c>
      <c r="BI1834" s="144">
        <f>IF(N1834="nulová",J1834,0)</f>
        <v>0</v>
      </c>
      <c r="BJ1834" s="17" t="s">
        <v>86</v>
      </c>
      <c r="BK1834" s="144">
        <f>ROUND(I1834*H1834,2)</f>
        <v>0</v>
      </c>
      <c r="BL1834" s="17" t="s">
        <v>319</v>
      </c>
      <c r="BM1834" s="143" t="s">
        <v>2075</v>
      </c>
    </row>
    <row r="1835" spans="2:65" s="14" customFormat="1" ht="11.25">
      <c r="B1835" s="160"/>
      <c r="D1835" s="146" t="s">
        <v>185</v>
      </c>
      <c r="E1835" s="161" t="s">
        <v>1</v>
      </c>
      <c r="F1835" s="162" t="s">
        <v>2054</v>
      </c>
      <c r="H1835" s="161" t="s">
        <v>1</v>
      </c>
      <c r="I1835" s="163"/>
      <c r="L1835" s="160"/>
      <c r="M1835" s="164"/>
      <c r="T1835" s="165"/>
      <c r="AT1835" s="161" t="s">
        <v>185</v>
      </c>
      <c r="AU1835" s="161" t="s">
        <v>88</v>
      </c>
      <c r="AV1835" s="14" t="s">
        <v>86</v>
      </c>
      <c r="AW1835" s="14" t="s">
        <v>33</v>
      </c>
      <c r="AX1835" s="14" t="s">
        <v>78</v>
      </c>
      <c r="AY1835" s="161" t="s">
        <v>176</v>
      </c>
    </row>
    <row r="1836" spans="2:65" s="12" customFormat="1" ht="11.25">
      <c r="B1836" s="145"/>
      <c r="D1836" s="146" t="s">
        <v>185</v>
      </c>
      <c r="E1836" s="147" t="s">
        <v>1</v>
      </c>
      <c r="F1836" s="148" t="s">
        <v>2055</v>
      </c>
      <c r="H1836" s="149">
        <v>1076.03</v>
      </c>
      <c r="I1836" s="150"/>
      <c r="L1836" s="145"/>
      <c r="M1836" s="151"/>
      <c r="T1836" s="152"/>
      <c r="AT1836" s="147" t="s">
        <v>185</v>
      </c>
      <c r="AU1836" s="147" t="s">
        <v>88</v>
      </c>
      <c r="AV1836" s="12" t="s">
        <v>88</v>
      </c>
      <c r="AW1836" s="12" t="s">
        <v>33</v>
      </c>
      <c r="AX1836" s="12" t="s">
        <v>78</v>
      </c>
      <c r="AY1836" s="147" t="s">
        <v>176</v>
      </c>
    </row>
    <row r="1837" spans="2:65" s="13" customFormat="1" ht="11.25">
      <c r="B1837" s="153"/>
      <c r="D1837" s="146" t="s">
        <v>185</v>
      </c>
      <c r="E1837" s="154" t="s">
        <v>1</v>
      </c>
      <c r="F1837" s="155" t="s">
        <v>187</v>
      </c>
      <c r="H1837" s="156">
        <v>1076.03</v>
      </c>
      <c r="I1837" s="157"/>
      <c r="L1837" s="153"/>
      <c r="M1837" s="158"/>
      <c r="T1837" s="159"/>
      <c r="AT1837" s="154" t="s">
        <v>185</v>
      </c>
      <c r="AU1837" s="154" t="s">
        <v>88</v>
      </c>
      <c r="AV1837" s="13" t="s">
        <v>183</v>
      </c>
      <c r="AW1837" s="13" t="s">
        <v>33</v>
      </c>
      <c r="AX1837" s="13" t="s">
        <v>86</v>
      </c>
      <c r="AY1837" s="154" t="s">
        <v>176</v>
      </c>
    </row>
    <row r="1838" spans="2:65" s="1" customFormat="1" ht="37.9" customHeight="1">
      <c r="B1838" s="32"/>
      <c r="C1838" s="176" t="s">
        <v>2076</v>
      </c>
      <c r="D1838" s="176" t="s">
        <v>304</v>
      </c>
      <c r="E1838" s="177" t="s">
        <v>2077</v>
      </c>
      <c r="F1838" s="178" t="s">
        <v>2078</v>
      </c>
      <c r="G1838" s="179" t="s">
        <v>181</v>
      </c>
      <c r="H1838" s="180">
        <v>1186.3230799999999</v>
      </c>
      <c r="I1838" s="181"/>
      <c r="J1838" s="182">
        <f>ROUND(I1838*H1838,2)</f>
        <v>0</v>
      </c>
      <c r="K1838" s="178" t="s">
        <v>182</v>
      </c>
      <c r="L1838" s="183"/>
      <c r="M1838" s="184" t="s">
        <v>1</v>
      </c>
      <c r="N1838" s="185" t="s">
        <v>43</v>
      </c>
      <c r="P1838" s="141">
        <f>O1838*H1838</f>
        <v>0</v>
      </c>
      <c r="Q1838" s="141">
        <v>1.8E-3</v>
      </c>
      <c r="R1838" s="141">
        <f>Q1838*H1838</f>
        <v>2.1353815439999999</v>
      </c>
      <c r="S1838" s="141">
        <v>0</v>
      </c>
      <c r="T1838" s="142">
        <f>S1838*H1838</f>
        <v>0</v>
      </c>
      <c r="AR1838" s="143" t="s">
        <v>398</v>
      </c>
      <c r="AT1838" s="143" t="s">
        <v>304</v>
      </c>
      <c r="AU1838" s="143" t="s">
        <v>88</v>
      </c>
      <c r="AY1838" s="17" t="s">
        <v>176</v>
      </c>
      <c r="BE1838" s="144">
        <f>IF(N1838="základní",J1838,0)</f>
        <v>0</v>
      </c>
      <c r="BF1838" s="144">
        <f>IF(N1838="snížená",J1838,0)</f>
        <v>0</v>
      </c>
      <c r="BG1838" s="144">
        <f>IF(N1838="zákl. přenesená",J1838,0)</f>
        <v>0</v>
      </c>
      <c r="BH1838" s="144">
        <f>IF(N1838="sníž. přenesená",J1838,0)</f>
        <v>0</v>
      </c>
      <c r="BI1838" s="144">
        <f>IF(N1838="nulová",J1838,0)</f>
        <v>0</v>
      </c>
      <c r="BJ1838" s="17" t="s">
        <v>86</v>
      </c>
      <c r="BK1838" s="144">
        <f>ROUND(I1838*H1838,2)</f>
        <v>0</v>
      </c>
      <c r="BL1838" s="17" t="s">
        <v>319</v>
      </c>
      <c r="BM1838" s="143" t="s">
        <v>2079</v>
      </c>
    </row>
    <row r="1839" spans="2:65" s="12" customFormat="1" ht="11.25">
      <c r="B1839" s="145"/>
      <c r="D1839" s="146" t="s">
        <v>185</v>
      </c>
      <c r="F1839" s="148" t="s">
        <v>2080</v>
      </c>
      <c r="H1839" s="149">
        <v>1186.3230799999999</v>
      </c>
      <c r="I1839" s="150"/>
      <c r="L1839" s="145"/>
      <c r="M1839" s="151"/>
      <c r="T1839" s="152"/>
      <c r="AT1839" s="147" t="s">
        <v>185</v>
      </c>
      <c r="AU1839" s="147" t="s">
        <v>88</v>
      </c>
      <c r="AV1839" s="12" t="s">
        <v>88</v>
      </c>
      <c r="AW1839" s="12" t="s">
        <v>4</v>
      </c>
      <c r="AX1839" s="12" t="s">
        <v>86</v>
      </c>
      <c r="AY1839" s="147" t="s">
        <v>176</v>
      </c>
    </row>
    <row r="1840" spans="2:65" s="1" customFormat="1" ht="24.2" customHeight="1">
      <c r="B1840" s="32"/>
      <c r="C1840" s="132" t="s">
        <v>2081</v>
      </c>
      <c r="D1840" s="132" t="s">
        <v>178</v>
      </c>
      <c r="E1840" s="133" t="s">
        <v>2082</v>
      </c>
      <c r="F1840" s="134" t="s">
        <v>2083</v>
      </c>
      <c r="G1840" s="135" t="s">
        <v>181</v>
      </c>
      <c r="H1840" s="136">
        <v>1076.03</v>
      </c>
      <c r="I1840" s="137"/>
      <c r="J1840" s="138">
        <f>ROUND(I1840*H1840,2)</f>
        <v>0</v>
      </c>
      <c r="K1840" s="134" t="s">
        <v>182</v>
      </c>
      <c r="L1840" s="32"/>
      <c r="M1840" s="139" t="s">
        <v>1</v>
      </c>
      <c r="N1840" s="140" t="s">
        <v>43</v>
      </c>
      <c r="P1840" s="141">
        <f>O1840*H1840</f>
        <v>0</v>
      </c>
      <c r="Q1840" s="141">
        <v>0</v>
      </c>
      <c r="R1840" s="141">
        <f>Q1840*H1840</f>
        <v>0</v>
      </c>
      <c r="S1840" s="141">
        <v>0</v>
      </c>
      <c r="T1840" s="142">
        <f>S1840*H1840</f>
        <v>0</v>
      </c>
      <c r="AR1840" s="143" t="s">
        <v>319</v>
      </c>
      <c r="AT1840" s="143" t="s">
        <v>178</v>
      </c>
      <c r="AU1840" s="143" t="s">
        <v>88</v>
      </c>
      <c r="AY1840" s="17" t="s">
        <v>176</v>
      </c>
      <c r="BE1840" s="144">
        <f>IF(N1840="základní",J1840,0)</f>
        <v>0</v>
      </c>
      <c r="BF1840" s="144">
        <f>IF(N1840="snížená",J1840,0)</f>
        <v>0</v>
      </c>
      <c r="BG1840" s="144">
        <f>IF(N1840="zákl. přenesená",J1840,0)</f>
        <v>0</v>
      </c>
      <c r="BH1840" s="144">
        <f>IF(N1840="sníž. přenesená",J1840,0)</f>
        <v>0</v>
      </c>
      <c r="BI1840" s="144">
        <f>IF(N1840="nulová",J1840,0)</f>
        <v>0</v>
      </c>
      <c r="BJ1840" s="17" t="s">
        <v>86</v>
      </c>
      <c r="BK1840" s="144">
        <f>ROUND(I1840*H1840,2)</f>
        <v>0</v>
      </c>
      <c r="BL1840" s="17" t="s">
        <v>319</v>
      </c>
      <c r="BM1840" s="143" t="s">
        <v>2084</v>
      </c>
    </row>
    <row r="1841" spans="2:65" s="1" customFormat="1" ht="24.2" customHeight="1">
      <c r="B1841" s="32"/>
      <c r="C1841" s="176" t="s">
        <v>2085</v>
      </c>
      <c r="D1841" s="176" t="s">
        <v>304</v>
      </c>
      <c r="E1841" s="177" t="s">
        <v>2086</v>
      </c>
      <c r="F1841" s="178" t="s">
        <v>2087</v>
      </c>
      <c r="G1841" s="179" t="s">
        <v>298</v>
      </c>
      <c r="H1841" s="180">
        <v>322.80900000000003</v>
      </c>
      <c r="I1841" s="181"/>
      <c r="J1841" s="182">
        <f>ROUND(I1841*H1841,2)</f>
        <v>0</v>
      </c>
      <c r="K1841" s="178" t="s">
        <v>182</v>
      </c>
      <c r="L1841" s="183"/>
      <c r="M1841" s="184" t="s">
        <v>1</v>
      </c>
      <c r="N1841" s="185" t="s">
        <v>43</v>
      </c>
      <c r="P1841" s="141">
        <f>O1841*H1841</f>
        <v>0</v>
      </c>
      <c r="Q1841" s="141">
        <v>5.0000000000000001E-4</v>
      </c>
      <c r="R1841" s="141">
        <f>Q1841*H1841</f>
        <v>0.16140450000000001</v>
      </c>
      <c r="S1841" s="141">
        <v>0</v>
      </c>
      <c r="T1841" s="142">
        <f>S1841*H1841</f>
        <v>0</v>
      </c>
      <c r="AR1841" s="143" t="s">
        <v>398</v>
      </c>
      <c r="AT1841" s="143" t="s">
        <v>304</v>
      </c>
      <c r="AU1841" s="143" t="s">
        <v>88</v>
      </c>
      <c r="AY1841" s="17" t="s">
        <v>176</v>
      </c>
      <c r="BE1841" s="144">
        <f>IF(N1841="základní",J1841,0)</f>
        <v>0</v>
      </c>
      <c r="BF1841" s="144">
        <f>IF(N1841="snížená",J1841,0)</f>
        <v>0</v>
      </c>
      <c r="BG1841" s="144">
        <f>IF(N1841="zákl. přenesená",J1841,0)</f>
        <v>0</v>
      </c>
      <c r="BH1841" s="144">
        <f>IF(N1841="sníž. přenesená",J1841,0)</f>
        <v>0</v>
      </c>
      <c r="BI1841" s="144">
        <f>IF(N1841="nulová",J1841,0)</f>
        <v>0</v>
      </c>
      <c r="BJ1841" s="17" t="s">
        <v>86</v>
      </c>
      <c r="BK1841" s="144">
        <f>ROUND(I1841*H1841,2)</f>
        <v>0</v>
      </c>
      <c r="BL1841" s="17" t="s">
        <v>319</v>
      </c>
      <c r="BM1841" s="143" t="s">
        <v>2088</v>
      </c>
    </row>
    <row r="1842" spans="2:65" s="12" customFormat="1" ht="11.25">
      <c r="B1842" s="145"/>
      <c r="D1842" s="146" t="s">
        <v>185</v>
      </c>
      <c r="F1842" s="148" t="s">
        <v>2089</v>
      </c>
      <c r="H1842" s="149">
        <v>322.80900000000003</v>
      </c>
      <c r="I1842" s="150"/>
      <c r="L1842" s="145"/>
      <c r="M1842" s="151"/>
      <c r="T1842" s="152"/>
      <c r="AT1842" s="147" t="s">
        <v>185</v>
      </c>
      <c r="AU1842" s="147" t="s">
        <v>88</v>
      </c>
      <c r="AV1842" s="12" t="s">
        <v>88</v>
      </c>
      <c r="AW1842" s="12" t="s">
        <v>4</v>
      </c>
      <c r="AX1842" s="12" t="s">
        <v>86</v>
      </c>
      <c r="AY1842" s="147" t="s">
        <v>176</v>
      </c>
    </row>
    <row r="1843" spans="2:65" s="1" customFormat="1" ht="21.75" customHeight="1">
      <c r="B1843" s="32"/>
      <c r="C1843" s="132" t="s">
        <v>2090</v>
      </c>
      <c r="D1843" s="132" t="s">
        <v>178</v>
      </c>
      <c r="E1843" s="133" t="s">
        <v>2091</v>
      </c>
      <c r="F1843" s="134" t="s">
        <v>2092</v>
      </c>
      <c r="G1843" s="135" t="s">
        <v>355</v>
      </c>
      <c r="H1843" s="136">
        <v>10</v>
      </c>
      <c r="I1843" s="137"/>
      <c r="J1843" s="138">
        <f>ROUND(I1843*H1843,2)</f>
        <v>0</v>
      </c>
      <c r="K1843" s="134" t="s">
        <v>182</v>
      </c>
      <c r="L1843" s="32"/>
      <c r="M1843" s="139" t="s">
        <v>1</v>
      </c>
      <c r="N1843" s="140" t="s">
        <v>43</v>
      </c>
      <c r="P1843" s="141">
        <f>O1843*H1843</f>
        <v>0</v>
      </c>
      <c r="Q1843" s="141">
        <v>0</v>
      </c>
      <c r="R1843" s="141">
        <f>Q1843*H1843</f>
        <v>0</v>
      </c>
      <c r="S1843" s="141">
        <v>0</v>
      </c>
      <c r="T1843" s="142">
        <f>S1843*H1843</f>
        <v>0</v>
      </c>
      <c r="AR1843" s="143" t="s">
        <v>319</v>
      </c>
      <c r="AT1843" s="143" t="s">
        <v>178</v>
      </c>
      <c r="AU1843" s="143" t="s">
        <v>88</v>
      </c>
      <c r="AY1843" s="17" t="s">
        <v>176</v>
      </c>
      <c r="BE1843" s="144">
        <f>IF(N1843="základní",J1843,0)</f>
        <v>0</v>
      </c>
      <c r="BF1843" s="144">
        <f>IF(N1843="snížená",J1843,0)</f>
        <v>0</v>
      </c>
      <c r="BG1843" s="144">
        <f>IF(N1843="zákl. přenesená",J1843,0)</f>
        <v>0</v>
      </c>
      <c r="BH1843" s="144">
        <f>IF(N1843="sníž. přenesená",J1843,0)</f>
        <v>0</v>
      </c>
      <c r="BI1843" s="144">
        <f>IF(N1843="nulová",J1843,0)</f>
        <v>0</v>
      </c>
      <c r="BJ1843" s="17" t="s">
        <v>86</v>
      </c>
      <c r="BK1843" s="144">
        <f>ROUND(I1843*H1843,2)</f>
        <v>0</v>
      </c>
      <c r="BL1843" s="17" t="s">
        <v>319</v>
      </c>
      <c r="BM1843" s="143" t="s">
        <v>2093</v>
      </c>
    </row>
    <row r="1844" spans="2:65" s="1" customFormat="1" ht="24.2" customHeight="1">
      <c r="B1844" s="32"/>
      <c r="C1844" s="176" t="s">
        <v>2094</v>
      </c>
      <c r="D1844" s="176" t="s">
        <v>304</v>
      </c>
      <c r="E1844" s="177" t="s">
        <v>2095</v>
      </c>
      <c r="F1844" s="178" t="s">
        <v>2096</v>
      </c>
      <c r="G1844" s="179" t="s">
        <v>355</v>
      </c>
      <c r="H1844" s="180">
        <v>10</v>
      </c>
      <c r="I1844" s="181"/>
      <c r="J1844" s="182">
        <f>ROUND(I1844*H1844,2)</f>
        <v>0</v>
      </c>
      <c r="K1844" s="178" t="s">
        <v>182</v>
      </c>
      <c r="L1844" s="183"/>
      <c r="M1844" s="184" t="s">
        <v>1</v>
      </c>
      <c r="N1844" s="185" t="s">
        <v>43</v>
      </c>
      <c r="P1844" s="141">
        <f>O1844*H1844</f>
        <v>0</v>
      </c>
      <c r="Q1844" s="141">
        <v>2.5000000000000001E-3</v>
      </c>
      <c r="R1844" s="141">
        <f>Q1844*H1844</f>
        <v>2.5000000000000001E-2</v>
      </c>
      <c r="S1844" s="141">
        <v>0</v>
      </c>
      <c r="T1844" s="142">
        <f>S1844*H1844</f>
        <v>0</v>
      </c>
      <c r="AR1844" s="143" t="s">
        <v>398</v>
      </c>
      <c r="AT1844" s="143" t="s">
        <v>304</v>
      </c>
      <c r="AU1844" s="143" t="s">
        <v>88</v>
      </c>
      <c r="AY1844" s="17" t="s">
        <v>176</v>
      </c>
      <c r="BE1844" s="144">
        <f>IF(N1844="základní",J1844,0)</f>
        <v>0</v>
      </c>
      <c r="BF1844" s="144">
        <f>IF(N1844="snížená",J1844,0)</f>
        <v>0</v>
      </c>
      <c r="BG1844" s="144">
        <f>IF(N1844="zákl. přenesená",J1844,0)</f>
        <v>0</v>
      </c>
      <c r="BH1844" s="144">
        <f>IF(N1844="sníž. přenesená",J1844,0)</f>
        <v>0</v>
      </c>
      <c r="BI1844" s="144">
        <f>IF(N1844="nulová",J1844,0)</f>
        <v>0</v>
      </c>
      <c r="BJ1844" s="17" t="s">
        <v>86</v>
      </c>
      <c r="BK1844" s="144">
        <f>ROUND(I1844*H1844,2)</f>
        <v>0</v>
      </c>
      <c r="BL1844" s="17" t="s">
        <v>319</v>
      </c>
      <c r="BM1844" s="143" t="s">
        <v>2097</v>
      </c>
    </row>
    <row r="1845" spans="2:65" s="1" customFormat="1" ht="24.2" customHeight="1">
      <c r="B1845" s="32"/>
      <c r="C1845" s="132" t="s">
        <v>2098</v>
      </c>
      <c r="D1845" s="132" t="s">
        <v>178</v>
      </c>
      <c r="E1845" s="133" t="s">
        <v>2099</v>
      </c>
      <c r="F1845" s="134" t="s">
        <v>2100</v>
      </c>
      <c r="G1845" s="135" t="s">
        <v>181</v>
      </c>
      <c r="H1845" s="136">
        <v>1076.03</v>
      </c>
      <c r="I1845" s="137"/>
      <c r="J1845" s="138">
        <f>ROUND(I1845*H1845,2)</f>
        <v>0</v>
      </c>
      <c r="K1845" s="134" t="s">
        <v>182</v>
      </c>
      <c r="L1845" s="32"/>
      <c r="M1845" s="139" t="s">
        <v>1</v>
      </c>
      <c r="N1845" s="140" t="s">
        <v>43</v>
      </c>
      <c r="P1845" s="141">
        <f>O1845*H1845</f>
        <v>0</v>
      </c>
      <c r="Q1845" s="141">
        <v>0</v>
      </c>
      <c r="R1845" s="141">
        <f>Q1845*H1845</f>
        <v>0</v>
      </c>
      <c r="S1845" s="141">
        <v>0</v>
      </c>
      <c r="T1845" s="142">
        <f>S1845*H1845</f>
        <v>0</v>
      </c>
      <c r="AR1845" s="143" t="s">
        <v>319</v>
      </c>
      <c r="AT1845" s="143" t="s">
        <v>178</v>
      </c>
      <c r="AU1845" s="143" t="s">
        <v>88</v>
      </c>
      <c r="AY1845" s="17" t="s">
        <v>176</v>
      </c>
      <c r="BE1845" s="144">
        <f>IF(N1845="základní",J1845,0)</f>
        <v>0</v>
      </c>
      <c r="BF1845" s="144">
        <f>IF(N1845="snížená",J1845,0)</f>
        <v>0</v>
      </c>
      <c r="BG1845" s="144">
        <f>IF(N1845="zákl. přenesená",J1845,0)</f>
        <v>0</v>
      </c>
      <c r="BH1845" s="144">
        <f>IF(N1845="sníž. přenesená",J1845,0)</f>
        <v>0</v>
      </c>
      <c r="BI1845" s="144">
        <f>IF(N1845="nulová",J1845,0)</f>
        <v>0</v>
      </c>
      <c r="BJ1845" s="17" t="s">
        <v>86</v>
      </c>
      <c r="BK1845" s="144">
        <f>ROUND(I1845*H1845,2)</f>
        <v>0</v>
      </c>
      <c r="BL1845" s="17" t="s">
        <v>319</v>
      </c>
      <c r="BM1845" s="143" t="s">
        <v>2101</v>
      </c>
    </row>
    <row r="1846" spans="2:65" s="1" customFormat="1" ht="16.5" customHeight="1">
      <c r="B1846" s="32"/>
      <c r="C1846" s="176" t="s">
        <v>2102</v>
      </c>
      <c r="D1846" s="176" t="s">
        <v>304</v>
      </c>
      <c r="E1846" s="177" t="s">
        <v>2103</v>
      </c>
      <c r="F1846" s="178" t="s">
        <v>2104</v>
      </c>
      <c r="G1846" s="179" t="s">
        <v>181</v>
      </c>
      <c r="H1846" s="180">
        <v>1076.03</v>
      </c>
      <c r="I1846" s="181"/>
      <c r="J1846" s="182">
        <f>ROUND(I1846*H1846,2)</f>
        <v>0</v>
      </c>
      <c r="K1846" s="178" t="s">
        <v>182</v>
      </c>
      <c r="L1846" s="183"/>
      <c r="M1846" s="184" t="s">
        <v>1</v>
      </c>
      <c r="N1846" s="185" t="s">
        <v>43</v>
      </c>
      <c r="P1846" s="141">
        <f>O1846*H1846</f>
        <v>0</v>
      </c>
      <c r="Q1846" s="141">
        <v>1.0999999999999999E-2</v>
      </c>
      <c r="R1846" s="141">
        <f>Q1846*H1846</f>
        <v>11.836329999999998</v>
      </c>
      <c r="S1846" s="141">
        <v>0</v>
      </c>
      <c r="T1846" s="142">
        <f>S1846*H1846</f>
        <v>0</v>
      </c>
      <c r="AR1846" s="143" t="s">
        <v>398</v>
      </c>
      <c r="AT1846" s="143" t="s">
        <v>304</v>
      </c>
      <c r="AU1846" s="143" t="s">
        <v>88</v>
      </c>
      <c r="AY1846" s="17" t="s">
        <v>176</v>
      </c>
      <c r="BE1846" s="144">
        <f>IF(N1846="základní",J1846,0)</f>
        <v>0</v>
      </c>
      <c r="BF1846" s="144">
        <f>IF(N1846="snížená",J1846,0)</f>
        <v>0</v>
      </c>
      <c r="BG1846" s="144">
        <f>IF(N1846="zákl. přenesená",J1846,0)</f>
        <v>0</v>
      </c>
      <c r="BH1846" s="144">
        <f>IF(N1846="sníž. přenesená",J1846,0)</f>
        <v>0</v>
      </c>
      <c r="BI1846" s="144">
        <f>IF(N1846="nulová",J1846,0)</f>
        <v>0</v>
      </c>
      <c r="BJ1846" s="17" t="s">
        <v>86</v>
      </c>
      <c r="BK1846" s="144">
        <f>ROUND(I1846*H1846,2)</f>
        <v>0</v>
      </c>
      <c r="BL1846" s="17" t="s">
        <v>319</v>
      </c>
      <c r="BM1846" s="143" t="s">
        <v>2105</v>
      </c>
    </row>
    <row r="1847" spans="2:65" s="1" customFormat="1" ht="24.2" customHeight="1">
      <c r="B1847" s="32"/>
      <c r="C1847" s="132" t="s">
        <v>2106</v>
      </c>
      <c r="D1847" s="132" t="s">
        <v>178</v>
      </c>
      <c r="E1847" s="133" t="s">
        <v>2107</v>
      </c>
      <c r="F1847" s="134" t="s">
        <v>2108</v>
      </c>
      <c r="G1847" s="135" t="s">
        <v>298</v>
      </c>
      <c r="H1847" s="136">
        <v>481</v>
      </c>
      <c r="I1847" s="137"/>
      <c r="J1847" s="138">
        <f>ROUND(I1847*H1847,2)</f>
        <v>0</v>
      </c>
      <c r="K1847" s="134" t="s">
        <v>182</v>
      </c>
      <c r="L1847" s="32"/>
      <c r="M1847" s="139" t="s">
        <v>1</v>
      </c>
      <c r="N1847" s="140" t="s">
        <v>43</v>
      </c>
      <c r="P1847" s="141">
        <f>O1847*H1847</f>
        <v>0</v>
      </c>
      <c r="Q1847" s="141">
        <v>2.0000000000000002E-5</v>
      </c>
      <c r="R1847" s="141">
        <f>Q1847*H1847</f>
        <v>9.6200000000000001E-3</v>
      </c>
      <c r="S1847" s="141">
        <v>0</v>
      </c>
      <c r="T1847" s="142">
        <f>S1847*H1847</f>
        <v>0</v>
      </c>
      <c r="AR1847" s="143" t="s">
        <v>319</v>
      </c>
      <c r="AT1847" s="143" t="s">
        <v>178</v>
      </c>
      <c r="AU1847" s="143" t="s">
        <v>88</v>
      </c>
      <c r="AY1847" s="17" t="s">
        <v>176</v>
      </c>
      <c r="BE1847" s="144">
        <f>IF(N1847="základní",J1847,0)</f>
        <v>0</v>
      </c>
      <c r="BF1847" s="144">
        <f>IF(N1847="snížená",J1847,0)</f>
        <v>0</v>
      </c>
      <c r="BG1847" s="144">
        <f>IF(N1847="zákl. přenesená",J1847,0)</f>
        <v>0</v>
      </c>
      <c r="BH1847" s="144">
        <f>IF(N1847="sníž. přenesená",J1847,0)</f>
        <v>0</v>
      </c>
      <c r="BI1847" s="144">
        <f>IF(N1847="nulová",J1847,0)</f>
        <v>0</v>
      </c>
      <c r="BJ1847" s="17" t="s">
        <v>86</v>
      </c>
      <c r="BK1847" s="144">
        <f>ROUND(I1847*H1847,2)</f>
        <v>0</v>
      </c>
      <c r="BL1847" s="17" t="s">
        <v>319</v>
      </c>
      <c r="BM1847" s="143" t="s">
        <v>2109</v>
      </c>
    </row>
    <row r="1848" spans="2:65" s="12" customFormat="1" ht="11.25">
      <c r="B1848" s="145"/>
      <c r="D1848" s="146" t="s">
        <v>185</v>
      </c>
      <c r="E1848" s="147" t="s">
        <v>1</v>
      </c>
      <c r="F1848" s="148" t="s">
        <v>2110</v>
      </c>
      <c r="H1848" s="149">
        <v>481</v>
      </c>
      <c r="I1848" s="150"/>
      <c r="L1848" s="145"/>
      <c r="M1848" s="151"/>
      <c r="T1848" s="152"/>
      <c r="AT1848" s="147" t="s">
        <v>185</v>
      </c>
      <c r="AU1848" s="147" t="s">
        <v>88</v>
      </c>
      <c r="AV1848" s="12" t="s">
        <v>88</v>
      </c>
      <c r="AW1848" s="12" t="s">
        <v>33</v>
      </c>
      <c r="AX1848" s="12" t="s">
        <v>86</v>
      </c>
      <c r="AY1848" s="147" t="s">
        <v>176</v>
      </c>
    </row>
    <row r="1849" spans="2:65" s="1" customFormat="1" ht="16.5" customHeight="1">
      <c r="B1849" s="32"/>
      <c r="C1849" s="176" t="s">
        <v>2111</v>
      </c>
      <c r="D1849" s="176" t="s">
        <v>304</v>
      </c>
      <c r="E1849" s="177" t="s">
        <v>2112</v>
      </c>
      <c r="F1849" s="178" t="s">
        <v>2113</v>
      </c>
      <c r="G1849" s="179" t="s">
        <v>298</v>
      </c>
      <c r="H1849" s="180">
        <v>490.62</v>
      </c>
      <c r="I1849" s="181"/>
      <c r="J1849" s="182">
        <f>ROUND(I1849*H1849,2)</f>
        <v>0</v>
      </c>
      <c r="K1849" s="178" t="s">
        <v>182</v>
      </c>
      <c r="L1849" s="183"/>
      <c r="M1849" s="184" t="s">
        <v>1</v>
      </c>
      <c r="N1849" s="185" t="s">
        <v>43</v>
      </c>
      <c r="P1849" s="141">
        <f>O1849*H1849</f>
        <v>0</v>
      </c>
      <c r="Q1849" s="141">
        <v>5.0000000000000001E-4</v>
      </c>
      <c r="R1849" s="141">
        <f>Q1849*H1849</f>
        <v>0.24531</v>
      </c>
      <c r="S1849" s="141">
        <v>0</v>
      </c>
      <c r="T1849" s="142">
        <f>S1849*H1849</f>
        <v>0</v>
      </c>
      <c r="AR1849" s="143" t="s">
        <v>398</v>
      </c>
      <c r="AT1849" s="143" t="s">
        <v>304</v>
      </c>
      <c r="AU1849" s="143" t="s">
        <v>88</v>
      </c>
      <c r="AY1849" s="17" t="s">
        <v>176</v>
      </c>
      <c r="BE1849" s="144">
        <f>IF(N1849="základní",J1849,0)</f>
        <v>0</v>
      </c>
      <c r="BF1849" s="144">
        <f>IF(N1849="snížená",J1849,0)</f>
        <v>0</v>
      </c>
      <c r="BG1849" s="144">
        <f>IF(N1849="zákl. přenesená",J1849,0)</f>
        <v>0</v>
      </c>
      <c r="BH1849" s="144">
        <f>IF(N1849="sníž. přenesená",J1849,0)</f>
        <v>0</v>
      </c>
      <c r="BI1849" s="144">
        <f>IF(N1849="nulová",J1849,0)</f>
        <v>0</v>
      </c>
      <c r="BJ1849" s="17" t="s">
        <v>86</v>
      </c>
      <c r="BK1849" s="144">
        <f>ROUND(I1849*H1849,2)</f>
        <v>0</v>
      </c>
      <c r="BL1849" s="17" t="s">
        <v>319</v>
      </c>
      <c r="BM1849" s="143" t="s">
        <v>2114</v>
      </c>
    </row>
    <row r="1850" spans="2:65" s="12" customFormat="1" ht="11.25">
      <c r="B1850" s="145"/>
      <c r="D1850" s="146" t="s">
        <v>185</v>
      </c>
      <c r="F1850" s="148" t="s">
        <v>2115</v>
      </c>
      <c r="H1850" s="149">
        <v>490.62</v>
      </c>
      <c r="I1850" s="150"/>
      <c r="L1850" s="145"/>
      <c r="M1850" s="151"/>
      <c r="T1850" s="152"/>
      <c r="AT1850" s="147" t="s">
        <v>185</v>
      </c>
      <c r="AU1850" s="147" t="s">
        <v>88</v>
      </c>
      <c r="AV1850" s="12" t="s">
        <v>88</v>
      </c>
      <c r="AW1850" s="12" t="s">
        <v>4</v>
      </c>
      <c r="AX1850" s="12" t="s">
        <v>86</v>
      </c>
      <c r="AY1850" s="147" t="s">
        <v>176</v>
      </c>
    </row>
    <row r="1851" spans="2:65" s="1" customFormat="1" ht="24.2" customHeight="1">
      <c r="B1851" s="32"/>
      <c r="C1851" s="132" t="s">
        <v>2116</v>
      </c>
      <c r="D1851" s="132" t="s">
        <v>178</v>
      </c>
      <c r="E1851" s="133" t="s">
        <v>2117</v>
      </c>
      <c r="F1851" s="134" t="s">
        <v>2118</v>
      </c>
      <c r="G1851" s="135" t="s">
        <v>181</v>
      </c>
      <c r="H1851" s="136">
        <v>4434.7672499999999</v>
      </c>
      <c r="I1851" s="137"/>
      <c r="J1851" s="138">
        <f>ROUND(I1851*H1851,2)</f>
        <v>0</v>
      </c>
      <c r="K1851" s="134" t="s">
        <v>182</v>
      </c>
      <c r="L1851" s="32"/>
      <c r="M1851" s="139" t="s">
        <v>1</v>
      </c>
      <c r="N1851" s="140" t="s">
        <v>43</v>
      </c>
      <c r="P1851" s="141">
        <f>O1851*H1851</f>
        <v>0</v>
      </c>
      <c r="Q1851" s="141">
        <v>0</v>
      </c>
      <c r="R1851" s="141">
        <f>Q1851*H1851</f>
        <v>0</v>
      </c>
      <c r="S1851" s="141">
        <v>0</v>
      </c>
      <c r="T1851" s="142">
        <f>S1851*H1851</f>
        <v>0</v>
      </c>
      <c r="AR1851" s="143" t="s">
        <v>319</v>
      </c>
      <c r="AT1851" s="143" t="s">
        <v>178</v>
      </c>
      <c r="AU1851" s="143" t="s">
        <v>88</v>
      </c>
      <c r="AY1851" s="17" t="s">
        <v>176</v>
      </c>
      <c r="BE1851" s="144">
        <f>IF(N1851="základní",J1851,0)</f>
        <v>0</v>
      </c>
      <c r="BF1851" s="144">
        <f>IF(N1851="snížená",J1851,0)</f>
        <v>0</v>
      </c>
      <c r="BG1851" s="144">
        <f>IF(N1851="zákl. přenesená",J1851,0)</f>
        <v>0</v>
      </c>
      <c r="BH1851" s="144">
        <f>IF(N1851="sníž. přenesená",J1851,0)</f>
        <v>0</v>
      </c>
      <c r="BI1851" s="144">
        <f>IF(N1851="nulová",J1851,0)</f>
        <v>0</v>
      </c>
      <c r="BJ1851" s="17" t="s">
        <v>86</v>
      </c>
      <c r="BK1851" s="144">
        <f>ROUND(I1851*H1851,2)</f>
        <v>0</v>
      </c>
      <c r="BL1851" s="17" t="s">
        <v>319</v>
      </c>
      <c r="BM1851" s="143" t="s">
        <v>2119</v>
      </c>
    </row>
    <row r="1852" spans="2:65" s="14" customFormat="1" ht="11.25">
      <c r="B1852" s="160"/>
      <c r="D1852" s="146" t="s">
        <v>185</v>
      </c>
      <c r="E1852" s="161" t="s">
        <v>1</v>
      </c>
      <c r="F1852" s="162" t="s">
        <v>2120</v>
      </c>
      <c r="H1852" s="161" t="s">
        <v>1</v>
      </c>
      <c r="I1852" s="163"/>
      <c r="L1852" s="160"/>
      <c r="M1852" s="164"/>
      <c r="T1852" s="165"/>
      <c r="AT1852" s="161" t="s">
        <v>185</v>
      </c>
      <c r="AU1852" s="161" t="s">
        <v>88</v>
      </c>
      <c r="AV1852" s="14" t="s">
        <v>86</v>
      </c>
      <c r="AW1852" s="14" t="s">
        <v>33</v>
      </c>
      <c r="AX1852" s="14" t="s">
        <v>78</v>
      </c>
      <c r="AY1852" s="161" t="s">
        <v>176</v>
      </c>
    </row>
    <row r="1853" spans="2:65" s="14" customFormat="1" ht="11.25">
      <c r="B1853" s="160"/>
      <c r="D1853" s="146" t="s">
        <v>185</v>
      </c>
      <c r="E1853" s="161" t="s">
        <v>1</v>
      </c>
      <c r="F1853" s="162" t="s">
        <v>2121</v>
      </c>
      <c r="H1853" s="161" t="s">
        <v>1</v>
      </c>
      <c r="I1853" s="163"/>
      <c r="L1853" s="160"/>
      <c r="M1853" s="164"/>
      <c r="T1853" s="165"/>
      <c r="AT1853" s="161" t="s">
        <v>185</v>
      </c>
      <c r="AU1853" s="161" t="s">
        <v>88</v>
      </c>
      <c r="AV1853" s="14" t="s">
        <v>86</v>
      </c>
      <c r="AW1853" s="14" t="s">
        <v>33</v>
      </c>
      <c r="AX1853" s="14" t="s">
        <v>78</v>
      </c>
      <c r="AY1853" s="161" t="s">
        <v>176</v>
      </c>
    </row>
    <row r="1854" spans="2:65" s="12" customFormat="1" ht="11.25">
      <c r="B1854" s="145"/>
      <c r="D1854" s="146" t="s">
        <v>185</v>
      </c>
      <c r="E1854" s="147" t="s">
        <v>1</v>
      </c>
      <c r="F1854" s="148" t="s">
        <v>2122</v>
      </c>
      <c r="H1854" s="149">
        <v>961.5</v>
      </c>
      <c r="I1854" s="150"/>
      <c r="L1854" s="145"/>
      <c r="M1854" s="151"/>
      <c r="T1854" s="152"/>
      <c r="AT1854" s="147" t="s">
        <v>185</v>
      </c>
      <c r="AU1854" s="147" t="s">
        <v>88</v>
      </c>
      <c r="AV1854" s="12" t="s">
        <v>88</v>
      </c>
      <c r="AW1854" s="12" t="s">
        <v>33</v>
      </c>
      <c r="AX1854" s="12" t="s">
        <v>78</v>
      </c>
      <c r="AY1854" s="147" t="s">
        <v>176</v>
      </c>
    </row>
    <row r="1855" spans="2:65" s="14" customFormat="1" ht="11.25">
      <c r="B1855" s="160"/>
      <c r="D1855" s="146" t="s">
        <v>185</v>
      </c>
      <c r="E1855" s="161" t="s">
        <v>1</v>
      </c>
      <c r="F1855" s="162" t="s">
        <v>2123</v>
      </c>
      <c r="H1855" s="161" t="s">
        <v>1</v>
      </c>
      <c r="I1855" s="163"/>
      <c r="L1855" s="160"/>
      <c r="M1855" s="164"/>
      <c r="T1855" s="165"/>
      <c r="AT1855" s="161" t="s">
        <v>185</v>
      </c>
      <c r="AU1855" s="161" t="s">
        <v>88</v>
      </c>
      <c r="AV1855" s="14" t="s">
        <v>86</v>
      </c>
      <c r="AW1855" s="14" t="s">
        <v>33</v>
      </c>
      <c r="AX1855" s="14" t="s">
        <v>78</v>
      </c>
      <c r="AY1855" s="161" t="s">
        <v>176</v>
      </c>
    </row>
    <row r="1856" spans="2:65" s="12" customFormat="1" ht="11.25">
      <c r="B1856" s="145"/>
      <c r="D1856" s="146" t="s">
        <v>185</v>
      </c>
      <c r="E1856" s="147" t="s">
        <v>1</v>
      </c>
      <c r="F1856" s="148" t="s">
        <v>2124</v>
      </c>
      <c r="H1856" s="149">
        <v>114.53</v>
      </c>
      <c r="I1856" s="150"/>
      <c r="L1856" s="145"/>
      <c r="M1856" s="151"/>
      <c r="T1856" s="152"/>
      <c r="AT1856" s="147" t="s">
        <v>185</v>
      </c>
      <c r="AU1856" s="147" t="s">
        <v>88</v>
      </c>
      <c r="AV1856" s="12" t="s">
        <v>88</v>
      </c>
      <c r="AW1856" s="12" t="s">
        <v>33</v>
      </c>
      <c r="AX1856" s="12" t="s">
        <v>78</v>
      </c>
      <c r="AY1856" s="147" t="s">
        <v>176</v>
      </c>
    </row>
    <row r="1857" spans="2:51" s="15" customFormat="1" ht="11.25">
      <c r="B1857" s="166"/>
      <c r="D1857" s="146" t="s">
        <v>185</v>
      </c>
      <c r="E1857" s="167" t="s">
        <v>1</v>
      </c>
      <c r="F1857" s="168" t="s">
        <v>228</v>
      </c>
      <c r="H1857" s="169">
        <v>1076.03</v>
      </c>
      <c r="I1857" s="170"/>
      <c r="L1857" s="166"/>
      <c r="M1857" s="171"/>
      <c r="T1857" s="172"/>
      <c r="AT1857" s="167" t="s">
        <v>185</v>
      </c>
      <c r="AU1857" s="167" t="s">
        <v>88</v>
      </c>
      <c r="AV1857" s="15" t="s">
        <v>193</v>
      </c>
      <c r="AW1857" s="15" t="s">
        <v>33</v>
      </c>
      <c r="AX1857" s="15" t="s">
        <v>78</v>
      </c>
      <c r="AY1857" s="167" t="s">
        <v>176</v>
      </c>
    </row>
    <row r="1858" spans="2:51" s="14" customFormat="1" ht="11.25">
      <c r="B1858" s="160"/>
      <c r="D1858" s="146" t="s">
        <v>185</v>
      </c>
      <c r="E1858" s="161" t="s">
        <v>1</v>
      </c>
      <c r="F1858" s="162" t="s">
        <v>2125</v>
      </c>
      <c r="H1858" s="161" t="s">
        <v>1</v>
      </c>
      <c r="I1858" s="163"/>
      <c r="L1858" s="160"/>
      <c r="M1858" s="164"/>
      <c r="T1858" s="165"/>
      <c r="AT1858" s="161" t="s">
        <v>185</v>
      </c>
      <c r="AU1858" s="161" t="s">
        <v>88</v>
      </c>
      <c r="AV1858" s="14" t="s">
        <v>86</v>
      </c>
      <c r="AW1858" s="14" t="s">
        <v>33</v>
      </c>
      <c r="AX1858" s="14" t="s">
        <v>78</v>
      </c>
      <c r="AY1858" s="161" t="s">
        <v>176</v>
      </c>
    </row>
    <row r="1859" spans="2:51" s="14" customFormat="1" ht="11.25">
      <c r="B1859" s="160"/>
      <c r="D1859" s="146" t="s">
        <v>185</v>
      </c>
      <c r="E1859" s="161" t="s">
        <v>1</v>
      </c>
      <c r="F1859" s="162" t="s">
        <v>2121</v>
      </c>
      <c r="H1859" s="161" t="s">
        <v>1</v>
      </c>
      <c r="I1859" s="163"/>
      <c r="L1859" s="160"/>
      <c r="M1859" s="164"/>
      <c r="T1859" s="165"/>
      <c r="AT1859" s="161" t="s">
        <v>185</v>
      </c>
      <c r="AU1859" s="161" t="s">
        <v>88</v>
      </c>
      <c r="AV1859" s="14" t="s">
        <v>86</v>
      </c>
      <c r="AW1859" s="14" t="s">
        <v>33</v>
      </c>
      <c r="AX1859" s="14" t="s">
        <v>78</v>
      </c>
      <c r="AY1859" s="161" t="s">
        <v>176</v>
      </c>
    </row>
    <row r="1860" spans="2:51" s="12" customFormat="1" ht="11.25">
      <c r="B1860" s="145"/>
      <c r="D1860" s="146" t="s">
        <v>185</v>
      </c>
      <c r="E1860" s="147" t="s">
        <v>1</v>
      </c>
      <c r="F1860" s="148" t="s">
        <v>2126</v>
      </c>
      <c r="H1860" s="149">
        <v>690</v>
      </c>
      <c r="I1860" s="150"/>
      <c r="L1860" s="145"/>
      <c r="M1860" s="151"/>
      <c r="T1860" s="152"/>
      <c r="AT1860" s="147" t="s">
        <v>185</v>
      </c>
      <c r="AU1860" s="147" t="s">
        <v>88</v>
      </c>
      <c r="AV1860" s="12" t="s">
        <v>88</v>
      </c>
      <c r="AW1860" s="12" t="s">
        <v>33</v>
      </c>
      <c r="AX1860" s="12" t="s">
        <v>78</v>
      </c>
      <c r="AY1860" s="147" t="s">
        <v>176</v>
      </c>
    </row>
    <row r="1861" spans="2:51" s="14" customFormat="1" ht="11.25">
      <c r="B1861" s="160"/>
      <c r="D1861" s="146" t="s">
        <v>185</v>
      </c>
      <c r="E1861" s="161" t="s">
        <v>1</v>
      </c>
      <c r="F1861" s="162" t="s">
        <v>2123</v>
      </c>
      <c r="H1861" s="161" t="s">
        <v>1</v>
      </c>
      <c r="I1861" s="163"/>
      <c r="L1861" s="160"/>
      <c r="M1861" s="164"/>
      <c r="T1861" s="165"/>
      <c r="AT1861" s="161" t="s">
        <v>185</v>
      </c>
      <c r="AU1861" s="161" t="s">
        <v>88</v>
      </c>
      <c r="AV1861" s="14" t="s">
        <v>86</v>
      </c>
      <c r="AW1861" s="14" t="s">
        <v>33</v>
      </c>
      <c r="AX1861" s="14" t="s">
        <v>78</v>
      </c>
      <c r="AY1861" s="161" t="s">
        <v>176</v>
      </c>
    </row>
    <row r="1862" spans="2:51" s="12" customFormat="1" ht="11.25">
      <c r="B1862" s="145"/>
      <c r="D1862" s="146" t="s">
        <v>185</v>
      </c>
      <c r="E1862" s="147" t="s">
        <v>1</v>
      </c>
      <c r="F1862" s="148" t="s">
        <v>2127</v>
      </c>
      <c r="H1862" s="149">
        <v>334.51</v>
      </c>
      <c r="I1862" s="150"/>
      <c r="L1862" s="145"/>
      <c r="M1862" s="151"/>
      <c r="T1862" s="152"/>
      <c r="AT1862" s="147" t="s">
        <v>185</v>
      </c>
      <c r="AU1862" s="147" t="s">
        <v>88</v>
      </c>
      <c r="AV1862" s="12" t="s">
        <v>88</v>
      </c>
      <c r="AW1862" s="12" t="s">
        <v>33</v>
      </c>
      <c r="AX1862" s="12" t="s">
        <v>78</v>
      </c>
      <c r="AY1862" s="147" t="s">
        <v>176</v>
      </c>
    </row>
    <row r="1863" spans="2:51" s="14" customFormat="1" ht="11.25">
      <c r="B1863" s="160"/>
      <c r="D1863" s="146" t="s">
        <v>185</v>
      </c>
      <c r="E1863" s="161" t="s">
        <v>1</v>
      </c>
      <c r="F1863" s="162" t="s">
        <v>2128</v>
      </c>
      <c r="H1863" s="161" t="s">
        <v>1</v>
      </c>
      <c r="I1863" s="163"/>
      <c r="L1863" s="160"/>
      <c r="M1863" s="164"/>
      <c r="T1863" s="165"/>
      <c r="AT1863" s="161" t="s">
        <v>185</v>
      </c>
      <c r="AU1863" s="161" t="s">
        <v>88</v>
      </c>
      <c r="AV1863" s="14" t="s">
        <v>86</v>
      </c>
      <c r="AW1863" s="14" t="s">
        <v>33</v>
      </c>
      <c r="AX1863" s="14" t="s">
        <v>78</v>
      </c>
      <c r="AY1863" s="161" t="s">
        <v>176</v>
      </c>
    </row>
    <row r="1864" spans="2:51" s="12" customFormat="1" ht="11.25">
      <c r="B1864" s="145"/>
      <c r="D1864" s="146" t="s">
        <v>185</v>
      </c>
      <c r="E1864" s="147" t="s">
        <v>1</v>
      </c>
      <c r="F1864" s="148" t="s">
        <v>2129</v>
      </c>
      <c r="H1864" s="149">
        <v>352.65</v>
      </c>
      <c r="I1864" s="150"/>
      <c r="L1864" s="145"/>
      <c r="M1864" s="151"/>
      <c r="T1864" s="152"/>
      <c r="AT1864" s="147" t="s">
        <v>185</v>
      </c>
      <c r="AU1864" s="147" t="s">
        <v>88</v>
      </c>
      <c r="AV1864" s="12" t="s">
        <v>88</v>
      </c>
      <c r="AW1864" s="12" t="s">
        <v>33</v>
      </c>
      <c r="AX1864" s="12" t="s">
        <v>78</v>
      </c>
      <c r="AY1864" s="147" t="s">
        <v>176</v>
      </c>
    </row>
    <row r="1865" spans="2:51" s="14" customFormat="1" ht="11.25">
      <c r="B1865" s="160"/>
      <c r="D1865" s="146" t="s">
        <v>185</v>
      </c>
      <c r="E1865" s="161" t="s">
        <v>1</v>
      </c>
      <c r="F1865" s="162" t="s">
        <v>2130</v>
      </c>
      <c r="H1865" s="161" t="s">
        <v>1</v>
      </c>
      <c r="I1865" s="163"/>
      <c r="L1865" s="160"/>
      <c r="M1865" s="164"/>
      <c r="T1865" s="165"/>
      <c r="AT1865" s="161" t="s">
        <v>185</v>
      </c>
      <c r="AU1865" s="161" t="s">
        <v>88</v>
      </c>
      <c r="AV1865" s="14" t="s">
        <v>86</v>
      </c>
      <c r="AW1865" s="14" t="s">
        <v>33</v>
      </c>
      <c r="AX1865" s="14" t="s">
        <v>78</v>
      </c>
      <c r="AY1865" s="161" t="s">
        <v>176</v>
      </c>
    </row>
    <row r="1866" spans="2:51" s="12" customFormat="1" ht="11.25">
      <c r="B1866" s="145"/>
      <c r="D1866" s="146" t="s">
        <v>185</v>
      </c>
      <c r="E1866" s="147" t="s">
        <v>1</v>
      </c>
      <c r="F1866" s="148" t="s">
        <v>2131</v>
      </c>
      <c r="H1866" s="149">
        <v>171.535</v>
      </c>
      <c r="I1866" s="150"/>
      <c r="L1866" s="145"/>
      <c r="M1866" s="151"/>
      <c r="T1866" s="152"/>
      <c r="AT1866" s="147" t="s">
        <v>185</v>
      </c>
      <c r="AU1866" s="147" t="s">
        <v>88</v>
      </c>
      <c r="AV1866" s="12" t="s">
        <v>88</v>
      </c>
      <c r="AW1866" s="12" t="s">
        <v>33</v>
      </c>
      <c r="AX1866" s="12" t="s">
        <v>78</v>
      </c>
      <c r="AY1866" s="147" t="s">
        <v>176</v>
      </c>
    </row>
    <row r="1867" spans="2:51" s="14" customFormat="1" ht="11.25">
      <c r="B1867" s="160"/>
      <c r="D1867" s="146" t="s">
        <v>185</v>
      </c>
      <c r="E1867" s="161" t="s">
        <v>1</v>
      </c>
      <c r="F1867" s="162" t="s">
        <v>2132</v>
      </c>
      <c r="H1867" s="161" t="s">
        <v>1</v>
      </c>
      <c r="I1867" s="163"/>
      <c r="L1867" s="160"/>
      <c r="M1867" s="164"/>
      <c r="T1867" s="165"/>
      <c r="AT1867" s="161" t="s">
        <v>185</v>
      </c>
      <c r="AU1867" s="161" t="s">
        <v>88</v>
      </c>
      <c r="AV1867" s="14" t="s">
        <v>86</v>
      </c>
      <c r="AW1867" s="14" t="s">
        <v>33</v>
      </c>
      <c r="AX1867" s="14" t="s">
        <v>78</v>
      </c>
      <c r="AY1867" s="161" t="s">
        <v>176</v>
      </c>
    </row>
    <row r="1868" spans="2:51" s="12" customFormat="1" ht="11.25">
      <c r="B1868" s="145"/>
      <c r="D1868" s="146" t="s">
        <v>185</v>
      </c>
      <c r="E1868" s="147" t="s">
        <v>1</v>
      </c>
      <c r="F1868" s="148" t="s">
        <v>2133</v>
      </c>
      <c r="H1868" s="149">
        <v>128.80350000000001</v>
      </c>
      <c r="I1868" s="150"/>
      <c r="L1868" s="145"/>
      <c r="M1868" s="151"/>
      <c r="T1868" s="152"/>
      <c r="AT1868" s="147" t="s">
        <v>185</v>
      </c>
      <c r="AU1868" s="147" t="s">
        <v>88</v>
      </c>
      <c r="AV1868" s="12" t="s">
        <v>88</v>
      </c>
      <c r="AW1868" s="12" t="s">
        <v>33</v>
      </c>
      <c r="AX1868" s="12" t="s">
        <v>78</v>
      </c>
      <c r="AY1868" s="147" t="s">
        <v>176</v>
      </c>
    </row>
    <row r="1869" spans="2:51" s="15" customFormat="1" ht="11.25">
      <c r="B1869" s="166"/>
      <c r="D1869" s="146" t="s">
        <v>185</v>
      </c>
      <c r="E1869" s="167" t="s">
        <v>1</v>
      </c>
      <c r="F1869" s="168" t="s">
        <v>228</v>
      </c>
      <c r="H1869" s="169">
        <v>1677.4984999999999</v>
      </c>
      <c r="I1869" s="170"/>
      <c r="L1869" s="166"/>
      <c r="M1869" s="171"/>
      <c r="T1869" s="172"/>
      <c r="AT1869" s="167" t="s">
        <v>185</v>
      </c>
      <c r="AU1869" s="167" t="s">
        <v>88</v>
      </c>
      <c r="AV1869" s="15" t="s">
        <v>193</v>
      </c>
      <c r="AW1869" s="15" t="s">
        <v>33</v>
      </c>
      <c r="AX1869" s="15" t="s">
        <v>78</v>
      </c>
      <c r="AY1869" s="167" t="s">
        <v>176</v>
      </c>
    </row>
    <row r="1870" spans="2:51" s="14" customFormat="1" ht="11.25">
      <c r="B1870" s="160"/>
      <c r="D1870" s="146" t="s">
        <v>185</v>
      </c>
      <c r="E1870" s="161" t="s">
        <v>1</v>
      </c>
      <c r="F1870" s="162" t="s">
        <v>2134</v>
      </c>
      <c r="H1870" s="161" t="s">
        <v>1</v>
      </c>
      <c r="I1870" s="163"/>
      <c r="L1870" s="160"/>
      <c r="M1870" s="164"/>
      <c r="T1870" s="165"/>
      <c r="AT1870" s="161" t="s">
        <v>185</v>
      </c>
      <c r="AU1870" s="161" t="s">
        <v>88</v>
      </c>
      <c r="AV1870" s="14" t="s">
        <v>86</v>
      </c>
      <c r="AW1870" s="14" t="s">
        <v>33</v>
      </c>
      <c r="AX1870" s="14" t="s">
        <v>78</v>
      </c>
      <c r="AY1870" s="161" t="s">
        <v>176</v>
      </c>
    </row>
    <row r="1871" spans="2:51" s="14" customFormat="1" ht="11.25">
      <c r="B1871" s="160"/>
      <c r="D1871" s="146" t="s">
        <v>185</v>
      </c>
      <c r="E1871" s="161" t="s">
        <v>1</v>
      </c>
      <c r="F1871" s="162" t="s">
        <v>2121</v>
      </c>
      <c r="H1871" s="161" t="s">
        <v>1</v>
      </c>
      <c r="I1871" s="163"/>
      <c r="L1871" s="160"/>
      <c r="M1871" s="164"/>
      <c r="T1871" s="165"/>
      <c r="AT1871" s="161" t="s">
        <v>185</v>
      </c>
      <c r="AU1871" s="161" t="s">
        <v>88</v>
      </c>
      <c r="AV1871" s="14" t="s">
        <v>86</v>
      </c>
      <c r="AW1871" s="14" t="s">
        <v>33</v>
      </c>
      <c r="AX1871" s="14" t="s">
        <v>78</v>
      </c>
      <c r="AY1871" s="161" t="s">
        <v>176</v>
      </c>
    </row>
    <row r="1872" spans="2:51" s="12" customFormat="1" ht="11.25">
      <c r="B1872" s="145"/>
      <c r="D1872" s="146" t="s">
        <v>185</v>
      </c>
      <c r="E1872" s="147" t="s">
        <v>1</v>
      </c>
      <c r="F1872" s="148" t="s">
        <v>2126</v>
      </c>
      <c r="H1872" s="149">
        <v>690</v>
      </c>
      <c r="I1872" s="150"/>
      <c r="L1872" s="145"/>
      <c r="M1872" s="151"/>
      <c r="T1872" s="152"/>
      <c r="AT1872" s="147" t="s">
        <v>185</v>
      </c>
      <c r="AU1872" s="147" t="s">
        <v>88</v>
      </c>
      <c r="AV1872" s="12" t="s">
        <v>88</v>
      </c>
      <c r="AW1872" s="12" t="s">
        <v>33</v>
      </c>
      <c r="AX1872" s="12" t="s">
        <v>78</v>
      </c>
      <c r="AY1872" s="147" t="s">
        <v>176</v>
      </c>
    </row>
    <row r="1873" spans="2:51" s="12" customFormat="1" ht="11.25">
      <c r="B1873" s="145"/>
      <c r="D1873" s="146" t="s">
        <v>185</v>
      </c>
      <c r="E1873" s="147" t="s">
        <v>1</v>
      </c>
      <c r="F1873" s="148" t="s">
        <v>2135</v>
      </c>
      <c r="H1873" s="149">
        <v>444.86</v>
      </c>
      <c r="I1873" s="150"/>
      <c r="L1873" s="145"/>
      <c r="M1873" s="151"/>
      <c r="T1873" s="152"/>
      <c r="AT1873" s="147" t="s">
        <v>185</v>
      </c>
      <c r="AU1873" s="147" t="s">
        <v>88</v>
      </c>
      <c r="AV1873" s="12" t="s">
        <v>88</v>
      </c>
      <c r="AW1873" s="12" t="s">
        <v>33</v>
      </c>
      <c r="AX1873" s="12" t="s">
        <v>78</v>
      </c>
      <c r="AY1873" s="147" t="s">
        <v>176</v>
      </c>
    </row>
    <row r="1874" spans="2:51" s="12" customFormat="1" ht="11.25">
      <c r="B1874" s="145"/>
      <c r="D1874" s="146" t="s">
        <v>185</v>
      </c>
      <c r="E1874" s="147" t="s">
        <v>1</v>
      </c>
      <c r="F1874" s="148" t="s">
        <v>2136</v>
      </c>
      <c r="H1874" s="149">
        <v>-296</v>
      </c>
      <c r="I1874" s="150"/>
      <c r="L1874" s="145"/>
      <c r="M1874" s="151"/>
      <c r="T1874" s="152"/>
      <c r="AT1874" s="147" t="s">
        <v>185</v>
      </c>
      <c r="AU1874" s="147" t="s">
        <v>88</v>
      </c>
      <c r="AV1874" s="12" t="s">
        <v>88</v>
      </c>
      <c r="AW1874" s="12" t="s">
        <v>33</v>
      </c>
      <c r="AX1874" s="12" t="s">
        <v>78</v>
      </c>
      <c r="AY1874" s="147" t="s">
        <v>176</v>
      </c>
    </row>
    <row r="1875" spans="2:51" s="15" customFormat="1" ht="11.25">
      <c r="B1875" s="166"/>
      <c r="D1875" s="146" t="s">
        <v>185</v>
      </c>
      <c r="E1875" s="167" t="s">
        <v>1</v>
      </c>
      <c r="F1875" s="168" t="s">
        <v>228</v>
      </c>
      <c r="H1875" s="169">
        <v>838.86000000000013</v>
      </c>
      <c r="I1875" s="170"/>
      <c r="L1875" s="166"/>
      <c r="M1875" s="171"/>
      <c r="T1875" s="172"/>
      <c r="AT1875" s="167" t="s">
        <v>185</v>
      </c>
      <c r="AU1875" s="167" t="s">
        <v>88</v>
      </c>
      <c r="AV1875" s="15" t="s">
        <v>193</v>
      </c>
      <c r="AW1875" s="15" t="s">
        <v>33</v>
      </c>
      <c r="AX1875" s="15" t="s">
        <v>78</v>
      </c>
      <c r="AY1875" s="167" t="s">
        <v>176</v>
      </c>
    </row>
    <row r="1876" spans="2:51" s="14" customFormat="1" ht="11.25">
      <c r="B1876" s="160"/>
      <c r="D1876" s="146" t="s">
        <v>185</v>
      </c>
      <c r="E1876" s="161" t="s">
        <v>1</v>
      </c>
      <c r="F1876" s="162" t="s">
        <v>2137</v>
      </c>
      <c r="H1876" s="161" t="s">
        <v>1</v>
      </c>
      <c r="I1876" s="163"/>
      <c r="L1876" s="160"/>
      <c r="M1876" s="164"/>
      <c r="T1876" s="165"/>
      <c r="AT1876" s="161" t="s">
        <v>185</v>
      </c>
      <c r="AU1876" s="161" t="s">
        <v>88</v>
      </c>
      <c r="AV1876" s="14" t="s">
        <v>86</v>
      </c>
      <c r="AW1876" s="14" t="s">
        <v>33</v>
      </c>
      <c r="AX1876" s="14" t="s">
        <v>78</v>
      </c>
      <c r="AY1876" s="161" t="s">
        <v>176</v>
      </c>
    </row>
    <row r="1877" spans="2:51" s="14" customFormat="1" ht="11.25">
      <c r="B1877" s="160"/>
      <c r="D1877" s="146" t="s">
        <v>185</v>
      </c>
      <c r="E1877" s="161" t="s">
        <v>1</v>
      </c>
      <c r="F1877" s="162" t="s">
        <v>2121</v>
      </c>
      <c r="H1877" s="161" t="s">
        <v>1</v>
      </c>
      <c r="I1877" s="163"/>
      <c r="L1877" s="160"/>
      <c r="M1877" s="164"/>
      <c r="T1877" s="165"/>
      <c r="AT1877" s="161" t="s">
        <v>185</v>
      </c>
      <c r="AU1877" s="161" t="s">
        <v>88</v>
      </c>
      <c r="AV1877" s="14" t="s">
        <v>86</v>
      </c>
      <c r="AW1877" s="14" t="s">
        <v>33</v>
      </c>
      <c r="AX1877" s="14" t="s">
        <v>78</v>
      </c>
      <c r="AY1877" s="161" t="s">
        <v>176</v>
      </c>
    </row>
    <row r="1878" spans="2:51" s="12" customFormat="1" ht="11.25">
      <c r="B1878" s="145"/>
      <c r="D1878" s="146" t="s">
        <v>185</v>
      </c>
      <c r="E1878" s="147" t="s">
        <v>1</v>
      </c>
      <c r="F1878" s="148" t="s">
        <v>2138</v>
      </c>
      <c r="H1878" s="149">
        <v>14</v>
      </c>
      <c r="I1878" s="150"/>
      <c r="L1878" s="145"/>
      <c r="M1878" s="151"/>
      <c r="T1878" s="152"/>
      <c r="AT1878" s="147" t="s">
        <v>185</v>
      </c>
      <c r="AU1878" s="147" t="s">
        <v>88</v>
      </c>
      <c r="AV1878" s="12" t="s">
        <v>88</v>
      </c>
      <c r="AW1878" s="12" t="s">
        <v>33</v>
      </c>
      <c r="AX1878" s="12" t="s">
        <v>78</v>
      </c>
      <c r="AY1878" s="147" t="s">
        <v>176</v>
      </c>
    </row>
    <row r="1879" spans="2:51" s="15" customFormat="1" ht="11.25">
      <c r="B1879" s="166"/>
      <c r="D1879" s="146" t="s">
        <v>185</v>
      </c>
      <c r="E1879" s="167" t="s">
        <v>1</v>
      </c>
      <c r="F1879" s="168" t="s">
        <v>228</v>
      </c>
      <c r="H1879" s="169">
        <v>14</v>
      </c>
      <c r="I1879" s="170"/>
      <c r="L1879" s="166"/>
      <c r="M1879" s="171"/>
      <c r="T1879" s="172"/>
      <c r="AT1879" s="167" t="s">
        <v>185</v>
      </c>
      <c r="AU1879" s="167" t="s">
        <v>88</v>
      </c>
      <c r="AV1879" s="15" t="s">
        <v>193</v>
      </c>
      <c r="AW1879" s="15" t="s">
        <v>33</v>
      </c>
      <c r="AX1879" s="15" t="s">
        <v>78</v>
      </c>
      <c r="AY1879" s="167" t="s">
        <v>176</v>
      </c>
    </row>
    <row r="1880" spans="2:51" s="14" customFormat="1" ht="11.25">
      <c r="B1880" s="160"/>
      <c r="D1880" s="146" t="s">
        <v>185</v>
      </c>
      <c r="E1880" s="161" t="s">
        <v>1</v>
      </c>
      <c r="F1880" s="162" t="s">
        <v>2139</v>
      </c>
      <c r="H1880" s="161" t="s">
        <v>1</v>
      </c>
      <c r="I1880" s="163"/>
      <c r="L1880" s="160"/>
      <c r="M1880" s="164"/>
      <c r="T1880" s="165"/>
      <c r="AT1880" s="161" t="s">
        <v>185</v>
      </c>
      <c r="AU1880" s="161" t="s">
        <v>88</v>
      </c>
      <c r="AV1880" s="14" t="s">
        <v>86</v>
      </c>
      <c r="AW1880" s="14" t="s">
        <v>33</v>
      </c>
      <c r="AX1880" s="14" t="s">
        <v>78</v>
      </c>
      <c r="AY1880" s="161" t="s">
        <v>176</v>
      </c>
    </row>
    <row r="1881" spans="2:51" s="14" customFormat="1" ht="11.25">
      <c r="B1881" s="160"/>
      <c r="D1881" s="146" t="s">
        <v>185</v>
      </c>
      <c r="E1881" s="161" t="s">
        <v>1</v>
      </c>
      <c r="F1881" s="162" t="s">
        <v>2140</v>
      </c>
      <c r="H1881" s="161" t="s">
        <v>1</v>
      </c>
      <c r="I1881" s="163"/>
      <c r="L1881" s="160"/>
      <c r="M1881" s="164"/>
      <c r="T1881" s="165"/>
      <c r="AT1881" s="161" t="s">
        <v>185</v>
      </c>
      <c r="AU1881" s="161" t="s">
        <v>88</v>
      </c>
      <c r="AV1881" s="14" t="s">
        <v>86</v>
      </c>
      <c r="AW1881" s="14" t="s">
        <v>33</v>
      </c>
      <c r="AX1881" s="14" t="s">
        <v>78</v>
      </c>
      <c r="AY1881" s="161" t="s">
        <v>176</v>
      </c>
    </row>
    <row r="1882" spans="2:51" s="12" customFormat="1" ht="11.25">
      <c r="B1882" s="145"/>
      <c r="D1882" s="146" t="s">
        <v>185</v>
      </c>
      <c r="E1882" s="147" t="s">
        <v>1</v>
      </c>
      <c r="F1882" s="148" t="s">
        <v>2141</v>
      </c>
      <c r="H1882" s="149">
        <v>40</v>
      </c>
      <c r="I1882" s="150"/>
      <c r="L1882" s="145"/>
      <c r="M1882" s="151"/>
      <c r="T1882" s="152"/>
      <c r="AT1882" s="147" t="s">
        <v>185</v>
      </c>
      <c r="AU1882" s="147" t="s">
        <v>88</v>
      </c>
      <c r="AV1882" s="12" t="s">
        <v>88</v>
      </c>
      <c r="AW1882" s="12" t="s">
        <v>33</v>
      </c>
      <c r="AX1882" s="12" t="s">
        <v>78</v>
      </c>
      <c r="AY1882" s="147" t="s">
        <v>176</v>
      </c>
    </row>
    <row r="1883" spans="2:51" s="12" customFormat="1" ht="11.25">
      <c r="B1883" s="145"/>
      <c r="D1883" s="146" t="s">
        <v>185</v>
      </c>
      <c r="E1883" s="147" t="s">
        <v>1</v>
      </c>
      <c r="F1883" s="148" t="s">
        <v>2142</v>
      </c>
      <c r="H1883" s="149">
        <v>232</v>
      </c>
      <c r="I1883" s="150"/>
      <c r="L1883" s="145"/>
      <c r="M1883" s="151"/>
      <c r="T1883" s="152"/>
      <c r="AT1883" s="147" t="s">
        <v>185</v>
      </c>
      <c r="AU1883" s="147" t="s">
        <v>88</v>
      </c>
      <c r="AV1883" s="12" t="s">
        <v>88</v>
      </c>
      <c r="AW1883" s="12" t="s">
        <v>33</v>
      </c>
      <c r="AX1883" s="12" t="s">
        <v>78</v>
      </c>
      <c r="AY1883" s="147" t="s">
        <v>176</v>
      </c>
    </row>
    <row r="1884" spans="2:51" s="14" customFormat="1" ht="11.25">
      <c r="B1884" s="160"/>
      <c r="D1884" s="146" t="s">
        <v>185</v>
      </c>
      <c r="E1884" s="161" t="s">
        <v>1</v>
      </c>
      <c r="F1884" s="162" t="s">
        <v>2143</v>
      </c>
      <c r="H1884" s="161" t="s">
        <v>1</v>
      </c>
      <c r="I1884" s="163"/>
      <c r="L1884" s="160"/>
      <c r="M1884" s="164"/>
      <c r="T1884" s="165"/>
      <c r="AT1884" s="161" t="s">
        <v>185</v>
      </c>
      <c r="AU1884" s="161" t="s">
        <v>88</v>
      </c>
      <c r="AV1884" s="14" t="s">
        <v>86</v>
      </c>
      <c r="AW1884" s="14" t="s">
        <v>33</v>
      </c>
      <c r="AX1884" s="14" t="s">
        <v>78</v>
      </c>
      <c r="AY1884" s="161" t="s">
        <v>176</v>
      </c>
    </row>
    <row r="1885" spans="2:51" s="12" customFormat="1" ht="11.25">
      <c r="B1885" s="145"/>
      <c r="D1885" s="146" t="s">
        <v>185</v>
      </c>
      <c r="E1885" s="147" t="s">
        <v>1</v>
      </c>
      <c r="F1885" s="148" t="s">
        <v>2144</v>
      </c>
      <c r="H1885" s="149">
        <v>122.40175000000001</v>
      </c>
      <c r="I1885" s="150"/>
      <c r="L1885" s="145"/>
      <c r="M1885" s="151"/>
      <c r="T1885" s="152"/>
      <c r="AT1885" s="147" t="s">
        <v>185</v>
      </c>
      <c r="AU1885" s="147" t="s">
        <v>88</v>
      </c>
      <c r="AV1885" s="12" t="s">
        <v>88</v>
      </c>
      <c r="AW1885" s="12" t="s">
        <v>33</v>
      </c>
      <c r="AX1885" s="12" t="s">
        <v>78</v>
      </c>
      <c r="AY1885" s="147" t="s">
        <v>176</v>
      </c>
    </row>
    <row r="1886" spans="2:51" s="14" customFormat="1" ht="11.25">
      <c r="B1886" s="160"/>
      <c r="D1886" s="146" t="s">
        <v>185</v>
      </c>
      <c r="E1886" s="161" t="s">
        <v>1</v>
      </c>
      <c r="F1886" s="162" t="s">
        <v>2145</v>
      </c>
      <c r="H1886" s="161" t="s">
        <v>1</v>
      </c>
      <c r="I1886" s="163"/>
      <c r="L1886" s="160"/>
      <c r="M1886" s="164"/>
      <c r="T1886" s="165"/>
      <c r="AT1886" s="161" t="s">
        <v>185</v>
      </c>
      <c r="AU1886" s="161" t="s">
        <v>88</v>
      </c>
      <c r="AV1886" s="14" t="s">
        <v>86</v>
      </c>
      <c r="AW1886" s="14" t="s">
        <v>33</v>
      </c>
      <c r="AX1886" s="14" t="s">
        <v>78</v>
      </c>
      <c r="AY1886" s="161" t="s">
        <v>176</v>
      </c>
    </row>
    <row r="1887" spans="2:51" s="12" customFormat="1" ht="11.25">
      <c r="B1887" s="145"/>
      <c r="D1887" s="146" t="s">
        <v>185</v>
      </c>
      <c r="E1887" s="147" t="s">
        <v>1</v>
      </c>
      <c r="F1887" s="148" t="s">
        <v>2146</v>
      </c>
      <c r="H1887" s="149">
        <v>100.75</v>
      </c>
      <c r="I1887" s="150"/>
      <c r="L1887" s="145"/>
      <c r="M1887" s="151"/>
      <c r="T1887" s="152"/>
      <c r="AT1887" s="147" t="s">
        <v>185</v>
      </c>
      <c r="AU1887" s="147" t="s">
        <v>88</v>
      </c>
      <c r="AV1887" s="12" t="s">
        <v>88</v>
      </c>
      <c r="AW1887" s="12" t="s">
        <v>33</v>
      </c>
      <c r="AX1887" s="12" t="s">
        <v>78</v>
      </c>
      <c r="AY1887" s="147" t="s">
        <v>176</v>
      </c>
    </row>
    <row r="1888" spans="2:51" s="14" customFormat="1" ht="11.25">
      <c r="B1888" s="160"/>
      <c r="D1888" s="146" t="s">
        <v>185</v>
      </c>
      <c r="E1888" s="161" t="s">
        <v>1</v>
      </c>
      <c r="F1888" s="162" t="s">
        <v>2147</v>
      </c>
      <c r="H1888" s="161" t="s">
        <v>1</v>
      </c>
      <c r="I1888" s="163"/>
      <c r="L1888" s="160"/>
      <c r="M1888" s="164"/>
      <c r="T1888" s="165"/>
      <c r="AT1888" s="161" t="s">
        <v>185</v>
      </c>
      <c r="AU1888" s="161" t="s">
        <v>88</v>
      </c>
      <c r="AV1888" s="14" t="s">
        <v>86</v>
      </c>
      <c r="AW1888" s="14" t="s">
        <v>33</v>
      </c>
      <c r="AX1888" s="14" t="s">
        <v>78</v>
      </c>
      <c r="AY1888" s="161" t="s">
        <v>176</v>
      </c>
    </row>
    <row r="1889" spans="2:65" s="12" customFormat="1" ht="11.25">
      <c r="B1889" s="145"/>
      <c r="D1889" s="146" t="s">
        <v>185</v>
      </c>
      <c r="E1889" s="147" t="s">
        <v>1</v>
      </c>
      <c r="F1889" s="148" t="s">
        <v>2148</v>
      </c>
      <c r="H1889" s="149">
        <v>10.6</v>
      </c>
      <c r="I1889" s="150"/>
      <c r="L1889" s="145"/>
      <c r="M1889" s="151"/>
      <c r="T1889" s="152"/>
      <c r="AT1889" s="147" t="s">
        <v>185</v>
      </c>
      <c r="AU1889" s="147" t="s">
        <v>88</v>
      </c>
      <c r="AV1889" s="12" t="s">
        <v>88</v>
      </c>
      <c r="AW1889" s="12" t="s">
        <v>33</v>
      </c>
      <c r="AX1889" s="12" t="s">
        <v>78</v>
      </c>
      <c r="AY1889" s="147" t="s">
        <v>176</v>
      </c>
    </row>
    <row r="1890" spans="2:65" s="12" customFormat="1" ht="11.25">
      <c r="B1890" s="145"/>
      <c r="D1890" s="146" t="s">
        <v>185</v>
      </c>
      <c r="E1890" s="147" t="s">
        <v>1</v>
      </c>
      <c r="F1890" s="148" t="s">
        <v>2149</v>
      </c>
      <c r="H1890" s="149">
        <v>6.64</v>
      </c>
      <c r="I1890" s="150"/>
      <c r="L1890" s="145"/>
      <c r="M1890" s="151"/>
      <c r="T1890" s="152"/>
      <c r="AT1890" s="147" t="s">
        <v>185</v>
      </c>
      <c r="AU1890" s="147" t="s">
        <v>88</v>
      </c>
      <c r="AV1890" s="12" t="s">
        <v>88</v>
      </c>
      <c r="AW1890" s="12" t="s">
        <v>33</v>
      </c>
      <c r="AX1890" s="12" t="s">
        <v>78</v>
      </c>
      <c r="AY1890" s="147" t="s">
        <v>176</v>
      </c>
    </row>
    <row r="1891" spans="2:65" s="15" customFormat="1" ht="11.25">
      <c r="B1891" s="166"/>
      <c r="D1891" s="146" t="s">
        <v>185</v>
      </c>
      <c r="E1891" s="167" t="s">
        <v>1</v>
      </c>
      <c r="F1891" s="168" t="s">
        <v>228</v>
      </c>
      <c r="H1891" s="169">
        <v>512.39175</v>
      </c>
      <c r="I1891" s="170"/>
      <c r="L1891" s="166"/>
      <c r="M1891" s="171"/>
      <c r="T1891" s="172"/>
      <c r="AT1891" s="167" t="s">
        <v>185</v>
      </c>
      <c r="AU1891" s="167" t="s">
        <v>88</v>
      </c>
      <c r="AV1891" s="15" t="s">
        <v>193</v>
      </c>
      <c r="AW1891" s="15" t="s">
        <v>33</v>
      </c>
      <c r="AX1891" s="15" t="s">
        <v>78</v>
      </c>
      <c r="AY1891" s="167" t="s">
        <v>176</v>
      </c>
    </row>
    <row r="1892" spans="2:65" s="12" customFormat="1" ht="11.25">
      <c r="B1892" s="145"/>
      <c r="D1892" s="146" t="s">
        <v>185</v>
      </c>
      <c r="E1892" s="147" t="s">
        <v>1</v>
      </c>
      <c r="F1892" s="148" t="s">
        <v>2150</v>
      </c>
      <c r="H1892" s="149">
        <v>315.98700000000002</v>
      </c>
      <c r="I1892" s="150"/>
      <c r="L1892" s="145"/>
      <c r="M1892" s="151"/>
      <c r="T1892" s="152"/>
      <c r="AT1892" s="147" t="s">
        <v>185</v>
      </c>
      <c r="AU1892" s="147" t="s">
        <v>88</v>
      </c>
      <c r="AV1892" s="12" t="s">
        <v>88</v>
      </c>
      <c r="AW1892" s="12" t="s">
        <v>33</v>
      </c>
      <c r="AX1892" s="12" t="s">
        <v>78</v>
      </c>
      <c r="AY1892" s="147" t="s">
        <v>176</v>
      </c>
    </row>
    <row r="1893" spans="2:65" s="15" customFormat="1" ht="11.25">
      <c r="B1893" s="166"/>
      <c r="D1893" s="146" t="s">
        <v>185</v>
      </c>
      <c r="E1893" s="167" t="s">
        <v>1</v>
      </c>
      <c r="F1893" s="168" t="s">
        <v>228</v>
      </c>
      <c r="H1893" s="169">
        <v>315.98700000000002</v>
      </c>
      <c r="I1893" s="170"/>
      <c r="L1893" s="166"/>
      <c r="M1893" s="171"/>
      <c r="T1893" s="172"/>
      <c r="AT1893" s="167" t="s">
        <v>185</v>
      </c>
      <c r="AU1893" s="167" t="s">
        <v>88</v>
      </c>
      <c r="AV1893" s="15" t="s">
        <v>193</v>
      </c>
      <c r="AW1893" s="15" t="s">
        <v>33</v>
      </c>
      <c r="AX1893" s="15" t="s">
        <v>78</v>
      </c>
      <c r="AY1893" s="167" t="s">
        <v>176</v>
      </c>
    </row>
    <row r="1894" spans="2:65" s="13" customFormat="1" ht="11.25">
      <c r="B1894" s="153"/>
      <c r="D1894" s="146" t="s">
        <v>185</v>
      </c>
      <c r="E1894" s="154" t="s">
        <v>1</v>
      </c>
      <c r="F1894" s="155" t="s">
        <v>187</v>
      </c>
      <c r="H1894" s="156">
        <v>4434.7672500000008</v>
      </c>
      <c r="I1894" s="157"/>
      <c r="L1894" s="153"/>
      <c r="M1894" s="158"/>
      <c r="T1894" s="159"/>
      <c r="AT1894" s="154" t="s">
        <v>185</v>
      </c>
      <c r="AU1894" s="154" t="s">
        <v>88</v>
      </c>
      <c r="AV1894" s="13" t="s">
        <v>183</v>
      </c>
      <c r="AW1894" s="13" t="s">
        <v>33</v>
      </c>
      <c r="AX1894" s="13" t="s">
        <v>86</v>
      </c>
      <c r="AY1894" s="154" t="s">
        <v>176</v>
      </c>
    </row>
    <row r="1895" spans="2:65" s="1" customFormat="1" ht="16.5" customHeight="1">
      <c r="B1895" s="32"/>
      <c r="C1895" s="176" t="s">
        <v>2151</v>
      </c>
      <c r="D1895" s="176" t="s">
        <v>304</v>
      </c>
      <c r="E1895" s="177" t="s">
        <v>1986</v>
      </c>
      <c r="F1895" s="178" t="s">
        <v>1987</v>
      </c>
      <c r="G1895" s="179" t="s">
        <v>307</v>
      </c>
      <c r="H1895" s="180">
        <v>1.3149999999999999</v>
      </c>
      <c r="I1895" s="181"/>
      <c r="J1895" s="182">
        <f>ROUND(I1895*H1895,2)</f>
        <v>0</v>
      </c>
      <c r="K1895" s="178" t="s">
        <v>207</v>
      </c>
      <c r="L1895" s="183"/>
      <c r="M1895" s="184" t="s">
        <v>1</v>
      </c>
      <c r="N1895" s="185" t="s">
        <v>43</v>
      </c>
      <c r="P1895" s="141">
        <f>O1895*H1895</f>
        <v>0</v>
      </c>
      <c r="Q1895" s="141">
        <v>1</v>
      </c>
      <c r="R1895" s="141">
        <f>Q1895*H1895</f>
        <v>1.3149999999999999</v>
      </c>
      <c r="S1895" s="141">
        <v>0</v>
      </c>
      <c r="T1895" s="142">
        <f>S1895*H1895</f>
        <v>0</v>
      </c>
      <c r="AR1895" s="143" t="s">
        <v>398</v>
      </c>
      <c r="AT1895" s="143" t="s">
        <v>304</v>
      </c>
      <c r="AU1895" s="143" t="s">
        <v>88</v>
      </c>
      <c r="AY1895" s="17" t="s">
        <v>176</v>
      </c>
      <c r="BE1895" s="144">
        <f>IF(N1895="základní",J1895,0)</f>
        <v>0</v>
      </c>
      <c r="BF1895" s="144">
        <f>IF(N1895="snížená",J1895,0)</f>
        <v>0</v>
      </c>
      <c r="BG1895" s="144">
        <f>IF(N1895="zákl. přenesená",J1895,0)</f>
        <v>0</v>
      </c>
      <c r="BH1895" s="144">
        <f>IF(N1895="sníž. přenesená",J1895,0)</f>
        <v>0</v>
      </c>
      <c r="BI1895" s="144">
        <f>IF(N1895="nulová",J1895,0)</f>
        <v>0</v>
      </c>
      <c r="BJ1895" s="17" t="s">
        <v>86</v>
      </c>
      <c r="BK1895" s="144">
        <f>ROUND(I1895*H1895,2)</f>
        <v>0</v>
      </c>
      <c r="BL1895" s="17" t="s">
        <v>319</v>
      </c>
      <c r="BM1895" s="143" t="s">
        <v>2152</v>
      </c>
    </row>
    <row r="1896" spans="2:65" s="12" customFormat="1" ht="22.5">
      <c r="B1896" s="145"/>
      <c r="D1896" s="146" t="s">
        <v>185</v>
      </c>
      <c r="F1896" s="148" t="s">
        <v>2153</v>
      </c>
      <c r="H1896" s="149">
        <v>1.3149999999999999</v>
      </c>
      <c r="I1896" s="150"/>
      <c r="L1896" s="145"/>
      <c r="M1896" s="151"/>
      <c r="T1896" s="152"/>
      <c r="AT1896" s="147" t="s">
        <v>185</v>
      </c>
      <c r="AU1896" s="147" t="s">
        <v>88</v>
      </c>
      <c r="AV1896" s="12" t="s">
        <v>88</v>
      </c>
      <c r="AW1896" s="12" t="s">
        <v>4</v>
      </c>
      <c r="AX1896" s="12" t="s">
        <v>86</v>
      </c>
      <c r="AY1896" s="147" t="s">
        <v>176</v>
      </c>
    </row>
    <row r="1897" spans="2:65" s="1" customFormat="1" ht="24.2" customHeight="1">
      <c r="B1897" s="32"/>
      <c r="C1897" s="132" t="s">
        <v>2154</v>
      </c>
      <c r="D1897" s="132" t="s">
        <v>178</v>
      </c>
      <c r="E1897" s="133" t="s">
        <v>2155</v>
      </c>
      <c r="F1897" s="134" t="s">
        <v>2156</v>
      </c>
      <c r="G1897" s="135" t="s">
        <v>181</v>
      </c>
      <c r="H1897" s="136">
        <v>1365.2517499999999</v>
      </c>
      <c r="I1897" s="137"/>
      <c r="J1897" s="138">
        <f>ROUND(I1897*H1897,2)</f>
        <v>0</v>
      </c>
      <c r="K1897" s="134" t="s">
        <v>182</v>
      </c>
      <c r="L1897" s="32"/>
      <c r="M1897" s="139" t="s">
        <v>1</v>
      </c>
      <c r="N1897" s="140" t="s">
        <v>43</v>
      </c>
      <c r="P1897" s="141">
        <f>O1897*H1897</f>
        <v>0</v>
      </c>
      <c r="Q1897" s="141">
        <v>0</v>
      </c>
      <c r="R1897" s="141">
        <f>Q1897*H1897</f>
        <v>0</v>
      </c>
      <c r="S1897" s="141">
        <v>0</v>
      </c>
      <c r="T1897" s="142">
        <f>S1897*H1897</f>
        <v>0</v>
      </c>
      <c r="AR1897" s="143" t="s">
        <v>319</v>
      </c>
      <c r="AT1897" s="143" t="s">
        <v>178</v>
      </c>
      <c r="AU1897" s="143" t="s">
        <v>88</v>
      </c>
      <c r="AY1897" s="17" t="s">
        <v>176</v>
      </c>
      <c r="BE1897" s="144">
        <f>IF(N1897="základní",J1897,0)</f>
        <v>0</v>
      </c>
      <c r="BF1897" s="144">
        <f>IF(N1897="snížená",J1897,0)</f>
        <v>0</v>
      </c>
      <c r="BG1897" s="144">
        <f>IF(N1897="zákl. přenesená",J1897,0)</f>
        <v>0</v>
      </c>
      <c r="BH1897" s="144">
        <f>IF(N1897="sníž. přenesená",J1897,0)</f>
        <v>0</v>
      </c>
      <c r="BI1897" s="144">
        <f>IF(N1897="nulová",J1897,0)</f>
        <v>0</v>
      </c>
      <c r="BJ1897" s="17" t="s">
        <v>86</v>
      </c>
      <c r="BK1897" s="144">
        <f>ROUND(I1897*H1897,2)</f>
        <v>0</v>
      </c>
      <c r="BL1897" s="17" t="s">
        <v>319</v>
      </c>
      <c r="BM1897" s="143" t="s">
        <v>2157</v>
      </c>
    </row>
    <row r="1898" spans="2:65" s="14" customFormat="1" ht="11.25">
      <c r="B1898" s="160"/>
      <c r="D1898" s="146" t="s">
        <v>185</v>
      </c>
      <c r="E1898" s="161" t="s">
        <v>1</v>
      </c>
      <c r="F1898" s="162" t="s">
        <v>2134</v>
      </c>
      <c r="H1898" s="161" t="s">
        <v>1</v>
      </c>
      <c r="I1898" s="163"/>
      <c r="L1898" s="160"/>
      <c r="M1898" s="164"/>
      <c r="T1898" s="165"/>
      <c r="AT1898" s="161" t="s">
        <v>185</v>
      </c>
      <c r="AU1898" s="161" t="s">
        <v>88</v>
      </c>
      <c r="AV1898" s="14" t="s">
        <v>86</v>
      </c>
      <c r="AW1898" s="14" t="s">
        <v>33</v>
      </c>
      <c r="AX1898" s="14" t="s">
        <v>78</v>
      </c>
      <c r="AY1898" s="161" t="s">
        <v>176</v>
      </c>
    </row>
    <row r="1899" spans="2:65" s="14" customFormat="1" ht="11.25">
      <c r="B1899" s="160"/>
      <c r="D1899" s="146" t="s">
        <v>185</v>
      </c>
      <c r="E1899" s="161" t="s">
        <v>1</v>
      </c>
      <c r="F1899" s="162" t="s">
        <v>2121</v>
      </c>
      <c r="H1899" s="161" t="s">
        <v>1</v>
      </c>
      <c r="I1899" s="163"/>
      <c r="L1899" s="160"/>
      <c r="M1899" s="164"/>
      <c r="T1899" s="165"/>
      <c r="AT1899" s="161" t="s">
        <v>185</v>
      </c>
      <c r="AU1899" s="161" t="s">
        <v>88</v>
      </c>
      <c r="AV1899" s="14" t="s">
        <v>86</v>
      </c>
      <c r="AW1899" s="14" t="s">
        <v>33</v>
      </c>
      <c r="AX1899" s="14" t="s">
        <v>78</v>
      </c>
      <c r="AY1899" s="161" t="s">
        <v>176</v>
      </c>
    </row>
    <row r="1900" spans="2:65" s="12" customFormat="1" ht="11.25">
      <c r="B1900" s="145"/>
      <c r="D1900" s="146" t="s">
        <v>185</v>
      </c>
      <c r="E1900" s="147" t="s">
        <v>1</v>
      </c>
      <c r="F1900" s="148" t="s">
        <v>2126</v>
      </c>
      <c r="H1900" s="149">
        <v>690</v>
      </c>
      <c r="I1900" s="150"/>
      <c r="L1900" s="145"/>
      <c r="M1900" s="151"/>
      <c r="T1900" s="152"/>
      <c r="AT1900" s="147" t="s">
        <v>185</v>
      </c>
      <c r="AU1900" s="147" t="s">
        <v>88</v>
      </c>
      <c r="AV1900" s="12" t="s">
        <v>88</v>
      </c>
      <c r="AW1900" s="12" t="s">
        <v>33</v>
      </c>
      <c r="AX1900" s="12" t="s">
        <v>78</v>
      </c>
      <c r="AY1900" s="147" t="s">
        <v>176</v>
      </c>
    </row>
    <row r="1901" spans="2:65" s="12" customFormat="1" ht="11.25">
      <c r="B1901" s="145"/>
      <c r="D1901" s="146" t="s">
        <v>185</v>
      </c>
      <c r="E1901" s="147" t="s">
        <v>1</v>
      </c>
      <c r="F1901" s="148" t="s">
        <v>2135</v>
      </c>
      <c r="H1901" s="149">
        <v>444.86</v>
      </c>
      <c r="I1901" s="150"/>
      <c r="L1901" s="145"/>
      <c r="M1901" s="151"/>
      <c r="T1901" s="152"/>
      <c r="AT1901" s="147" t="s">
        <v>185</v>
      </c>
      <c r="AU1901" s="147" t="s">
        <v>88</v>
      </c>
      <c r="AV1901" s="12" t="s">
        <v>88</v>
      </c>
      <c r="AW1901" s="12" t="s">
        <v>33</v>
      </c>
      <c r="AX1901" s="12" t="s">
        <v>78</v>
      </c>
      <c r="AY1901" s="147" t="s">
        <v>176</v>
      </c>
    </row>
    <row r="1902" spans="2:65" s="12" customFormat="1" ht="11.25">
      <c r="B1902" s="145"/>
      <c r="D1902" s="146" t="s">
        <v>185</v>
      </c>
      <c r="E1902" s="147" t="s">
        <v>1</v>
      </c>
      <c r="F1902" s="148" t="s">
        <v>2136</v>
      </c>
      <c r="H1902" s="149">
        <v>-296</v>
      </c>
      <c r="I1902" s="150"/>
      <c r="L1902" s="145"/>
      <c r="M1902" s="151"/>
      <c r="T1902" s="152"/>
      <c r="AT1902" s="147" t="s">
        <v>185</v>
      </c>
      <c r="AU1902" s="147" t="s">
        <v>88</v>
      </c>
      <c r="AV1902" s="12" t="s">
        <v>88</v>
      </c>
      <c r="AW1902" s="12" t="s">
        <v>33</v>
      </c>
      <c r="AX1902" s="12" t="s">
        <v>78</v>
      </c>
      <c r="AY1902" s="147" t="s">
        <v>176</v>
      </c>
    </row>
    <row r="1903" spans="2:65" s="15" customFormat="1" ht="11.25">
      <c r="B1903" s="166"/>
      <c r="D1903" s="146" t="s">
        <v>185</v>
      </c>
      <c r="E1903" s="167" t="s">
        <v>1</v>
      </c>
      <c r="F1903" s="168" t="s">
        <v>228</v>
      </c>
      <c r="H1903" s="169">
        <v>838.86000000000013</v>
      </c>
      <c r="I1903" s="170"/>
      <c r="L1903" s="166"/>
      <c r="M1903" s="171"/>
      <c r="T1903" s="172"/>
      <c r="AT1903" s="167" t="s">
        <v>185</v>
      </c>
      <c r="AU1903" s="167" t="s">
        <v>88</v>
      </c>
      <c r="AV1903" s="15" t="s">
        <v>193</v>
      </c>
      <c r="AW1903" s="15" t="s">
        <v>33</v>
      </c>
      <c r="AX1903" s="15" t="s">
        <v>78</v>
      </c>
      <c r="AY1903" s="167" t="s">
        <v>176</v>
      </c>
    </row>
    <row r="1904" spans="2:65" s="14" customFormat="1" ht="11.25">
      <c r="B1904" s="160"/>
      <c r="D1904" s="146" t="s">
        <v>185</v>
      </c>
      <c r="E1904" s="161" t="s">
        <v>1</v>
      </c>
      <c r="F1904" s="162" t="s">
        <v>2139</v>
      </c>
      <c r="H1904" s="161" t="s">
        <v>1</v>
      </c>
      <c r="I1904" s="163"/>
      <c r="L1904" s="160"/>
      <c r="M1904" s="164"/>
      <c r="T1904" s="165"/>
      <c r="AT1904" s="161" t="s">
        <v>185</v>
      </c>
      <c r="AU1904" s="161" t="s">
        <v>88</v>
      </c>
      <c r="AV1904" s="14" t="s">
        <v>86</v>
      </c>
      <c r="AW1904" s="14" t="s">
        <v>33</v>
      </c>
      <c r="AX1904" s="14" t="s">
        <v>78</v>
      </c>
      <c r="AY1904" s="161" t="s">
        <v>176</v>
      </c>
    </row>
    <row r="1905" spans="2:65" s="14" customFormat="1" ht="11.25">
      <c r="B1905" s="160"/>
      <c r="D1905" s="146" t="s">
        <v>185</v>
      </c>
      <c r="E1905" s="161" t="s">
        <v>1</v>
      </c>
      <c r="F1905" s="162" t="s">
        <v>2140</v>
      </c>
      <c r="H1905" s="161" t="s">
        <v>1</v>
      </c>
      <c r="I1905" s="163"/>
      <c r="L1905" s="160"/>
      <c r="M1905" s="164"/>
      <c r="T1905" s="165"/>
      <c r="AT1905" s="161" t="s">
        <v>185</v>
      </c>
      <c r="AU1905" s="161" t="s">
        <v>88</v>
      </c>
      <c r="AV1905" s="14" t="s">
        <v>86</v>
      </c>
      <c r="AW1905" s="14" t="s">
        <v>33</v>
      </c>
      <c r="AX1905" s="14" t="s">
        <v>78</v>
      </c>
      <c r="AY1905" s="161" t="s">
        <v>176</v>
      </c>
    </row>
    <row r="1906" spans="2:65" s="12" customFormat="1" ht="11.25">
      <c r="B1906" s="145"/>
      <c r="D1906" s="146" t="s">
        <v>185</v>
      </c>
      <c r="E1906" s="147" t="s">
        <v>1</v>
      </c>
      <c r="F1906" s="148" t="s">
        <v>2141</v>
      </c>
      <c r="H1906" s="149">
        <v>40</v>
      </c>
      <c r="I1906" s="150"/>
      <c r="L1906" s="145"/>
      <c r="M1906" s="151"/>
      <c r="T1906" s="152"/>
      <c r="AT1906" s="147" t="s">
        <v>185</v>
      </c>
      <c r="AU1906" s="147" t="s">
        <v>88</v>
      </c>
      <c r="AV1906" s="12" t="s">
        <v>88</v>
      </c>
      <c r="AW1906" s="12" t="s">
        <v>33</v>
      </c>
      <c r="AX1906" s="12" t="s">
        <v>78</v>
      </c>
      <c r="AY1906" s="147" t="s">
        <v>176</v>
      </c>
    </row>
    <row r="1907" spans="2:65" s="12" customFormat="1" ht="11.25">
      <c r="B1907" s="145"/>
      <c r="D1907" s="146" t="s">
        <v>185</v>
      </c>
      <c r="E1907" s="147" t="s">
        <v>1</v>
      </c>
      <c r="F1907" s="148" t="s">
        <v>2142</v>
      </c>
      <c r="H1907" s="149">
        <v>232</v>
      </c>
      <c r="I1907" s="150"/>
      <c r="L1907" s="145"/>
      <c r="M1907" s="151"/>
      <c r="T1907" s="152"/>
      <c r="AT1907" s="147" t="s">
        <v>185</v>
      </c>
      <c r="AU1907" s="147" t="s">
        <v>88</v>
      </c>
      <c r="AV1907" s="12" t="s">
        <v>88</v>
      </c>
      <c r="AW1907" s="12" t="s">
        <v>33</v>
      </c>
      <c r="AX1907" s="12" t="s">
        <v>78</v>
      </c>
      <c r="AY1907" s="147" t="s">
        <v>176</v>
      </c>
    </row>
    <row r="1908" spans="2:65" s="14" customFormat="1" ht="11.25">
      <c r="B1908" s="160"/>
      <c r="D1908" s="146" t="s">
        <v>185</v>
      </c>
      <c r="E1908" s="161" t="s">
        <v>1</v>
      </c>
      <c r="F1908" s="162" t="s">
        <v>2143</v>
      </c>
      <c r="H1908" s="161" t="s">
        <v>1</v>
      </c>
      <c r="I1908" s="163"/>
      <c r="L1908" s="160"/>
      <c r="M1908" s="164"/>
      <c r="T1908" s="165"/>
      <c r="AT1908" s="161" t="s">
        <v>185</v>
      </c>
      <c r="AU1908" s="161" t="s">
        <v>88</v>
      </c>
      <c r="AV1908" s="14" t="s">
        <v>86</v>
      </c>
      <c r="AW1908" s="14" t="s">
        <v>33</v>
      </c>
      <c r="AX1908" s="14" t="s">
        <v>78</v>
      </c>
      <c r="AY1908" s="161" t="s">
        <v>176</v>
      </c>
    </row>
    <row r="1909" spans="2:65" s="12" customFormat="1" ht="11.25">
      <c r="B1909" s="145"/>
      <c r="D1909" s="146" t="s">
        <v>185</v>
      </c>
      <c r="E1909" s="147" t="s">
        <v>1</v>
      </c>
      <c r="F1909" s="148" t="s">
        <v>2144</v>
      </c>
      <c r="H1909" s="149">
        <v>122.40175000000001</v>
      </c>
      <c r="I1909" s="150"/>
      <c r="L1909" s="145"/>
      <c r="M1909" s="151"/>
      <c r="T1909" s="152"/>
      <c r="AT1909" s="147" t="s">
        <v>185</v>
      </c>
      <c r="AU1909" s="147" t="s">
        <v>88</v>
      </c>
      <c r="AV1909" s="12" t="s">
        <v>88</v>
      </c>
      <c r="AW1909" s="12" t="s">
        <v>33</v>
      </c>
      <c r="AX1909" s="12" t="s">
        <v>78</v>
      </c>
      <c r="AY1909" s="147" t="s">
        <v>176</v>
      </c>
    </row>
    <row r="1910" spans="2:65" s="14" customFormat="1" ht="11.25">
      <c r="B1910" s="160"/>
      <c r="D1910" s="146" t="s">
        <v>185</v>
      </c>
      <c r="E1910" s="161" t="s">
        <v>1</v>
      </c>
      <c r="F1910" s="162" t="s">
        <v>2145</v>
      </c>
      <c r="H1910" s="161" t="s">
        <v>1</v>
      </c>
      <c r="I1910" s="163"/>
      <c r="L1910" s="160"/>
      <c r="M1910" s="164"/>
      <c r="T1910" s="165"/>
      <c r="AT1910" s="161" t="s">
        <v>185</v>
      </c>
      <c r="AU1910" s="161" t="s">
        <v>88</v>
      </c>
      <c r="AV1910" s="14" t="s">
        <v>86</v>
      </c>
      <c r="AW1910" s="14" t="s">
        <v>33</v>
      </c>
      <c r="AX1910" s="14" t="s">
        <v>78</v>
      </c>
      <c r="AY1910" s="161" t="s">
        <v>176</v>
      </c>
    </row>
    <row r="1911" spans="2:65" s="12" customFormat="1" ht="11.25">
      <c r="B1911" s="145"/>
      <c r="D1911" s="146" t="s">
        <v>185</v>
      </c>
      <c r="E1911" s="147" t="s">
        <v>1</v>
      </c>
      <c r="F1911" s="148" t="s">
        <v>2146</v>
      </c>
      <c r="H1911" s="149">
        <v>100.75</v>
      </c>
      <c r="I1911" s="150"/>
      <c r="L1911" s="145"/>
      <c r="M1911" s="151"/>
      <c r="T1911" s="152"/>
      <c r="AT1911" s="147" t="s">
        <v>185</v>
      </c>
      <c r="AU1911" s="147" t="s">
        <v>88</v>
      </c>
      <c r="AV1911" s="12" t="s">
        <v>88</v>
      </c>
      <c r="AW1911" s="12" t="s">
        <v>33</v>
      </c>
      <c r="AX1911" s="12" t="s">
        <v>78</v>
      </c>
      <c r="AY1911" s="147" t="s">
        <v>176</v>
      </c>
    </row>
    <row r="1912" spans="2:65" s="15" customFormat="1" ht="11.25">
      <c r="B1912" s="166"/>
      <c r="D1912" s="146" t="s">
        <v>185</v>
      </c>
      <c r="E1912" s="167" t="s">
        <v>1</v>
      </c>
      <c r="F1912" s="168" t="s">
        <v>228</v>
      </c>
      <c r="H1912" s="169">
        <v>495.15174999999999</v>
      </c>
      <c r="I1912" s="170"/>
      <c r="L1912" s="166"/>
      <c r="M1912" s="171"/>
      <c r="T1912" s="172"/>
      <c r="AT1912" s="167" t="s">
        <v>185</v>
      </c>
      <c r="AU1912" s="167" t="s">
        <v>88</v>
      </c>
      <c r="AV1912" s="15" t="s">
        <v>193</v>
      </c>
      <c r="AW1912" s="15" t="s">
        <v>33</v>
      </c>
      <c r="AX1912" s="15" t="s">
        <v>78</v>
      </c>
      <c r="AY1912" s="167" t="s">
        <v>176</v>
      </c>
    </row>
    <row r="1913" spans="2:65" s="14" customFormat="1" ht="11.25">
      <c r="B1913" s="160"/>
      <c r="D1913" s="146" t="s">
        <v>185</v>
      </c>
      <c r="E1913" s="161" t="s">
        <v>1</v>
      </c>
      <c r="F1913" s="162" t="s">
        <v>2137</v>
      </c>
      <c r="H1913" s="161" t="s">
        <v>1</v>
      </c>
      <c r="I1913" s="163"/>
      <c r="L1913" s="160"/>
      <c r="M1913" s="164"/>
      <c r="T1913" s="165"/>
      <c r="AT1913" s="161" t="s">
        <v>185</v>
      </c>
      <c r="AU1913" s="161" t="s">
        <v>88</v>
      </c>
      <c r="AV1913" s="14" t="s">
        <v>86</v>
      </c>
      <c r="AW1913" s="14" t="s">
        <v>33</v>
      </c>
      <c r="AX1913" s="14" t="s">
        <v>78</v>
      </c>
      <c r="AY1913" s="161" t="s">
        <v>176</v>
      </c>
    </row>
    <row r="1914" spans="2:65" s="14" customFormat="1" ht="11.25">
      <c r="B1914" s="160"/>
      <c r="D1914" s="146" t="s">
        <v>185</v>
      </c>
      <c r="E1914" s="161" t="s">
        <v>1</v>
      </c>
      <c r="F1914" s="162" t="s">
        <v>2121</v>
      </c>
      <c r="H1914" s="161" t="s">
        <v>1</v>
      </c>
      <c r="I1914" s="163"/>
      <c r="L1914" s="160"/>
      <c r="M1914" s="164"/>
      <c r="T1914" s="165"/>
      <c r="AT1914" s="161" t="s">
        <v>185</v>
      </c>
      <c r="AU1914" s="161" t="s">
        <v>88</v>
      </c>
      <c r="AV1914" s="14" t="s">
        <v>86</v>
      </c>
      <c r="AW1914" s="14" t="s">
        <v>33</v>
      </c>
      <c r="AX1914" s="14" t="s">
        <v>78</v>
      </c>
      <c r="AY1914" s="161" t="s">
        <v>176</v>
      </c>
    </row>
    <row r="1915" spans="2:65" s="12" customFormat="1" ht="11.25">
      <c r="B1915" s="145"/>
      <c r="D1915" s="146" t="s">
        <v>185</v>
      </c>
      <c r="E1915" s="147" t="s">
        <v>1</v>
      </c>
      <c r="F1915" s="148" t="s">
        <v>2138</v>
      </c>
      <c r="H1915" s="149">
        <v>14</v>
      </c>
      <c r="I1915" s="150"/>
      <c r="L1915" s="145"/>
      <c r="M1915" s="151"/>
      <c r="T1915" s="152"/>
      <c r="AT1915" s="147" t="s">
        <v>185</v>
      </c>
      <c r="AU1915" s="147" t="s">
        <v>88</v>
      </c>
      <c r="AV1915" s="12" t="s">
        <v>88</v>
      </c>
      <c r="AW1915" s="12" t="s">
        <v>33</v>
      </c>
      <c r="AX1915" s="12" t="s">
        <v>78</v>
      </c>
      <c r="AY1915" s="147" t="s">
        <v>176</v>
      </c>
    </row>
    <row r="1916" spans="2:65" s="14" customFormat="1" ht="11.25">
      <c r="B1916" s="160"/>
      <c r="D1916" s="146" t="s">
        <v>185</v>
      </c>
      <c r="E1916" s="161" t="s">
        <v>1</v>
      </c>
      <c r="F1916" s="162" t="s">
        <v>2158</v>
      </c>
      <c r="H1916" s="161" t="s">
        <v>1</v>
      </c>
      <c r="I1916" s="163"/>
      <c r="L1916" s="160"/>
      <c r="M1916" s="164"/>
      <c r="T1916" s="165"/>
      <c r="AT1916" s="161" t="s">
        <v>185</v>
      </c>
      <c r="AU1916" s="161" t="s">
        <v>88</v>
      </c>
      <c r="AV1916" s="14" t="s">
        <v>86</v>
      </c>
      <c r="AW1916" s="14" t="s">
        <v>33</v>
      </c>
      <c r="AX1916" s="14" t="s">
        <v>78</v>
      </c>
      <c r="AY1916" s="161" t="s">
        <v>176</v>
      </c>
    </row>
    <row r="1917" spans="2:65" s="12" customFormat="1" ht="11.25">
      <c r="B1917" s="145"/>
      <c r="D1917" s="146" t="s">
        <v>185</v>
      </c>
      <c r="E1917" s="147" t="s">
        <v>1</v>
      </c>
      <c r="F1917" s="148" t="s">
        <v>2148</v>
      </c>
      <c r="H1917" s="149">
        <v>10.6</v>
      </c>
      <c r="I1917" s="150"/>
      <c r="L1917" s="145"/>
      <c r="M1917" s="151"/>
      <c r="T1917" s="152"/>
      <c r="AT1917" s="147" t="s">
        <v>185</v>
      </c>
      <c r="AU1917" s="147" t="s">
        <v>88</v>
      </c>
      <c r="AV1917" s="12" t="s">
        <v>88</v>
      </c>
      <c r="AW1917" s="12" t="s">
        <v>33</v>
      </c>
      <c r="AX1917" s="12" t="s">
        <v>78</v>
      </c>
      <c r="AY1917" s="147" t="s">
        <v>176</v>
      </c>
    </row>
    <row r="1918" spans="2:65" s="12" customFormat="1" ht="11.25">
      <c r="B1918" s="145"/>
      <c r="D1918" s="146" t="s">
        <v>185</v>
      </c>
      <c r="E1918" s="147" t="s">
        <v>1</v>
      </c>
      <c r="F1918" s="148" t="s">
        <v>2149</v>
      </c>
      <c r="H1918" s="149">
        <v>6.64</v>
      </c>
      <c r="I1918" s="150"/>
      <c r="L1918" s="145"/>
      <c r="M1918" s="151"/>
      <c r="T1918" s="152"/>
      <c r="AT1918" s="147" t="s">
        <v>185</v>
      </c>
      <c r="AU1918" s="147" t="s">
        <v>88</v>
      </c>
      <c r="AV1918" s="12" t="s">
        <v>88</v>
      </c>
      <c r="AW1918" s="12" t="s">
        <v>33</v>
      </c>
      <c r="AX1918" s="12" t="s">
        <v>78</v>
      </c>
      <c r="AY1918" s="147" t="s">
        <v>176</v>
      </c>
    </row>
    <row r="1919" spans="2:65" s="13" customFormat="1" ht="11.25">
      <c r="B1919" s="153"/>
      <c r="D1919" s="146" t="s">
        <v>185</v>
      </c>
      <c r="E1919" s="154" t="s">
        <v>1</v>
      </c>
      <c r="F1919" s="155" t="s">
        <v>187</v>
      </c>
      <c r="H1919" s="156">
        <v>1365.2517500000001</v>
      </c>
      <c r="I1919" s="157"/>
      <c r="L1919" s="153"/>
      <c r="M1919" s="158"/>
      <c r="T1919" s="159"/>
      <c r="AT1919" s="154" t="s">
        <v>185</v>
      </c>
      <c r="AU1919" s="154" t="s">
        <v>88</v>
      </c>
      <c r="AV1919" s="13" t="s">
        <v>183</v>
      </c>
      <c r="AW1919" s="13" t="s">
        <v>33</v>
      </c>
      <c r="AX1919" s="13" t="s">
        <v>86</v>
      </c>
      <c r="AY1919" s="154" t="s">
        <v>176</v>
      </c>
    </row>
    <row r="1920" spans="2:65" s="1" customFormat="1" ht="37.9" customHeight="1">
      <c r="B1920" s="32"/>
      <c r="C1920" s="176" t="s">
        <v>2159</v>
      </c>
      <c r="D1920" s="176" t="s">
        <v>304</v>
      </c>
      <c r="E1920" s="177" t="s">
        <v>2160</v>
      </c>
      <c r="F1920" s="178" t="s">
        <v>2161</v>
      </c>
      <c r="G1920" s="179" t="s">
        <v>181</v>
      </c>
      <c r="H1920" s="180">
        <v>1591.20091</v>
      </c>
      <c r="I1920" s="181"/>
      <c r="J1920" s="182">
        <f>ROUND(I1920*H1920,2)</f>
        <v>0</v>
      </c>
      <c r="K1920" s="178" t="s">
        <v>182</v>
      </c>
      <c r="L1920" s="183"/>
      <c r="M1920" s="184" t="s">
        <v>1</v>
      </c>
      <c r="N1920" s="185" t="s">
        <v>43</v>
      </c>
      <c r="P1920" s="141">
        <f>O1920*H1920</f>
        <v>0</v>
      </c>
      <c r="Q1920" s="141">
        <v>5.0000000000000001E-4</v>
      </c>
      <c r="R1920" s="141">
        <f>Q1920*H1920</f>
        <v>0.79560045499999998</v>
      </c>
      <c r="S1920" s="141">
        <v>0</v>
      </c>
      <c r="T1920" s="142">
        <f>S1920*H1920</f>
        <v>0</v>
      </c>
      <c r="AR1920" s="143" t="s">
        <v>398</v>
      </c>
      <c r="AT1920" s="143" t="s">
        <v>304</v>
      </c>
      <c r="AU1920" s="143" t="s">
        <v>88</v>
      </c>
      <c r="AY1920" s="17" t="s">
        <v>176</v>
      </c>
      <c r="BE1920" s="144">
        <f>IF(N1920="základní",J1920,0)</f>
        <v>0</v>
      </c>
      <c r="BF1920" s="144">
        <f>IF(N1920="snížená",J1920,0)</f>
        <v>0</v>
      </c>
      <c r="BG1920" s="144">
        <f>IF(N1920="zákl. přenesená",J1920,0)</f>
        <v>0</v>
      </c>
      <c r="BH1920" s="144">
        <f>IF(N1920="sníž. přenesená",J1920,0)</f>
        <v>0</v>
      </c>
      <c r="BI1920" s="144">
        <f>IF(N1920="nulová",J1920,0)</f>
        <v>0</v>
      </c>
      <c r="BJ1920" s="17" t="s">
        <v>86</v>
      </c>
      <c r="BK1920" s="144">
        <f>ROUND(I1920*H1920,2)</f>
        <v>0</v>
      </c>
      <c r="BL1920" s="17" t="s">
        <v>319</v>
      </c>
      <c r="BM1920" s="143" t="s">
        <v>2162</v>
      </c>
    </row>
    <row r="1921" spans="2:65" s="12" customFormat="1" ht="11.25">
      <c r="B1921" s="145"/>
      <c r="D1921" s="146" t="s">
        <v>185</v>
      </c>
      <c r="F1921" s="148" t="s">
        <v>2163</v>
      </c>
      <c r="H1921" s="149">
        <v>1591.20091</v>
      </c>
      <c r="I1921" s="150"/>
      <c r="L1921" s="145"/>
      <c r="M1921" s="151"/>
      <c r="T1921" s="152"/>
      <c r="AT1921" s="147" t="s">
        <v>185</v>
      </c>
      <c r="AU1921" s="147" t="s">
        <v>88</v>
      </c>
      <c r="AV1921" s="12" t="s">
        <v>88</v>
      </c>
      <c r="AW1921" s="12" t="s">
        <v>4</v>
      </c>
      <c r="AX1921" s="12" t="s">
        <v>86</v>
      </c>
      <c r="AY1921" s="147" t="s">
        <v>176</v>
      </c>
    </row>
    <row r="1922" spans="2:65" s="1" customFormat="1" ht="24.2" customHeight="1">
      <c r="B1922" s="32"/>
      <c r="C1922" s="132" t="s">
        <v>2164</v>
      </c>
      <c r="D1922" s="132" t="s">
        <v>178</v>
      </c>
      <c r="E1922" s="133" t="s">
        <v>2165</v>
      </c>
      <c r="F1922" s="134" t="s">
        <v>2166</v>
      </c>
      <c r="G1922" s="135" t="s">
        <v>181</v>
      </c>
      <c r="H1922" s="136">
        <v>3069.5155</v>
      </c>
      <c r="I1922" s="137"/>
      <c r="J1922" s="138">
        <f>ROUND(I1922*H1922,2)</f>
        <v>0</v>
      </c>
      <c r="K1922" s="134" t="s">
        <v>182</v>
      </c>
      <c r="L1922" s="32"/>
      <c r="M1922" s="139" t="s">
        <v>1</v>
      </c>
      <c r="N1922" s="140" t="s">
        <v>43</v>
      </c>
      <c r="P1922" s="141">
        <f>O1922*H1922</f>
        <v>0</v>
      </c>
      <c r="Q1922" s="141">
        <v>8.8000000000000003E-4</v>
      </c>
      <c r="R1922" s="141">
        <f>Q1922*H1922</f>
        <v>2.7011736399999999</v>
      </c>
      <c r="S1922" s="141">
        <v>0</v>
      </c>
      <c r="T1922" s="142">
        <f>S1922*H1922</f>
        <v>0</v>
      </c>
      <c r="AR1922" s="143" t="s">
        <v>319</v>
      </c>
      <c r="AT1922" s="143" t="s">
        <v>178</v>
      </c>
      <c r="AU1922" s="143" t="s">
        <v>88</v>
      </c>
      <c r="AY1922" s="17" t="s">
        <v>176</v>
      </c>
      <c r="BE1922" s="144">
        <f>IF(N1922="základní",J1922,0)</f>
        <v>0</v>
      </c>
      <c r="BF1922" s="144">
        <f>IF(N1922="snížená",J1922,0)</f>
        <v>0</v>
      </c>
      <c r="BG1922" s="144">
        <f>IF(N1922="zákl. přenesená",J1922,0)</f>
        <v>0</v>
      </c>
      <c r="BH1922" s="144">
        <f>IF(N1922="sníž. přenesená",J1922,0)</f>
        <v>0</v>
      </c>
      <c r="BI1922" s="144">
        <f>IF(N1922="nulová",J1922,0)</f>
        <v>0</v>
      </c>
      <c r="BJ1922" s="17" t="s">
        <v>86</v>
      </c>
      <c r="BK1922" s="144">
        <f>ROUND(I1922*H1922,2)</f>
        <v>0</v>
      </c>
      <c r="BL1922" s="17" t="s">
        <v>319</v>
      </c>
      <c r="BM1922" s="143" t="s">
        <v>2167</v>
      </c>
    </row>
    <row r="1923" spans="2:65" s="14" customFormat="1" ht="11.25">
      <c r="B1923" s="160"/>
      <c r="D1923" s="146" t="s">
        <v>185</v>
      </c>
      <c r="E1923" s="161" t="s">
        <v>1</v>
      </c>
      <c r="F1923" s="162" t="s">
        <v>2120</v>
      </c>
      <c r="H1923" s="161" t="s">
        <v>1</v>
      </c>
      <c r="I1923" s="163"/>
      <c r="L1923" s="160"/>
      <c r="M1923" s="164"/>
      <c r="T1923" s="165"/>
      <c r="AT1923" s="161" t="s">
        <v>185</v>
      </c>
      <c r="AU1923" s="161" t="s">
        <v>88</v>
      </c>
      <c r="AV1923" s="14" t="s">
        <v>86</v>
      </c>
      <c r="AW1923" s="14" t="s">
        <v>33</v>
      </c>
      <c r="AX1923" s="14" t="s">
        <v>78</v>
      </c>
      <c r="AY1923" s="161" t="s">
        <v>176</v>
      </c>
    </row>
    <row r="1924" spans="2:65" s="14" customFormat="1" ht="11.25">
      <c r="B1924" s="160"/>
      <c r="D1924" s="146" t="s">
        <v>185</v>
      </c>
      <c r="E1924" s="161" t="s">
        <v>1</v>
      </c>
      <c r="F1924" s="162" t="s">
        <v>2121</v>
      </c>
      <c r="H1924" s="161" t="s">
        <v>1</v>
      </c>
      <c r="I1924" s="163"/>
      <c r="L1924" s="160"/>
      <c r="M1924" s="164"/>
      <c r="T1924" s="165"/>
      <c r="AT1924" s="161" t="s">
        <v>185</v>
      </c>
      <c r="AU1924" s="161" t="s">
        <v>88</v>
      </c>
      <c r="AV1924" s="14" t="s">
        <v>86</v>
      </c>
      <c r="AW1924" s="14" t="s">
        <v>33</v>
      </c>
      <c r="AX1924" s="14" t="s">
        <v>78</v>
      </c>
      <c r="AY1924" s="161" t="s">
        <v>176</v>
      </c>
    </row>
    <row r="1925" spans="2:65" s="12" customFormat="1" ht="11.25">
      <c r="B1925" s="145"/>
      <c r="D1925" s="146" t="s">
        <v>185</v>
      </c>
      <c r="E1925" s="147" t="s">
        <v>1</v>
      </c>
      <c r="F1925" s="148" t="s">
        <v>2122</v>
      </c>
      <c r="H1925" s="149">
        <v>961.5</v>
      </c>
      <c r="I1925" s="150"/>
      <c r="L1925" s="145"/>
      <c r="M1925" s="151"/>
      <c r="T1925" s="152"/>
      <c r="AT1925" s="147" t="s">
        <v>185</v>
      </c>
      <c r="AU1925" s="147" t="s">
        <v>88</v>
      </c>
      <c r="AV1925" s="12" t="s">
        <v>88</v>
      </c>
      <c r="AW1925" s="12" t="s">
        <v>33</v>
      </c>
      <c r="AX1925" s="12" t="s">
        <v>78</v>
      </c>
      <c r="AY1925" s="147" t="s">
        <v>176</v>
      </c>
    </row>
    <row r="1926" spans="2:65" s="14" customFormat="1" ht="11.25">
      <c r="B1926" s="160"/>
      <c r="D1926" s="146" t="s">
        <v>185</v>
      </c>
      <c r="E1926" s="161" t="s">
        <v>1</v>
      </c>
      <c r="F1926" s="162" t="s">
        <v>2123</v>
      </c>
      <c r="H1926" s="161" t="s">
        <v>1</v>
      </c>
      <c r="I1926" s="163"/>
      <c r="L1926" s="160"/>
      <c r="M1926" s="164"/>
      <c r="T1926" s="165"/>
      <c r="AT1926" s="161" t="s">
        <v>185</v>
      </c>
      <c r="AU1926" s="161" t="s">
        <v>88</v>
      </c>
      <c r="AV1926" s="14" t="s">
        <v>86</v>
      </c>
      <c r="AW1926" s="14" t="s">
        <v>33</v>
      </c>
      <c r="AX1926" s="14" t="s">
        <v>78</v>
      </c>
      <c r="AY1926" s="161" t="s">
        <v>176</v>
      </c>
    </row>
    <row r="1927" spans="2:65" s="12" customFormat="1" ht="11.25">
      <c r="B1927" s="145"/>
      <c r="D1927" s="146" t="s">
        <v>185</v>
      </c>
      <c r="E1927" s="147" t="s">
        <v>1</v>
      </c>
      <c r="F1927" s="148" t="s">
        <v>2124</v>
      </c>
      <c r="H1927" s="149">
        <v>114.53</v>
      </c>
      <c r="I1927" s="150"/>
      <c r="L1927" s="145"/>
      <c r="M1927" s="151"/>
      <c r="T1927" s="152"/>
      <c r="AT1927" s="147" t="s">
        <v>185</v>
      </c>
      <c r="AU1927" s="147" t="s">
        <v>88</v>
      </c>
      <c r="AV1927" s="12" t="s">
        <v>88</v>
      </c>
      <c r="AW1927" s="12" t="s">
        <v>33</v>
      </c>
      <c r="AX1927" s="12" t="s">
        <v>78</v>
      </c>
      <c r="AY1927" s="147" t="s">
        <v>176</v>
      </c>
    </row>
    <row r="1928" spans="2:65" s="15" customFormat="1" ht="11.25">
      <c r="B1928" s="166"/>
      <c r="D1928" s="146" t="s">
        <v>185</v>
      </c>
      <c r="E1928" s="167" t="s">
        <v>1</v>
      </c>
      <c r="F1928" s="168" t="s">
        <v>228</v>
      </c>
      <c r="H1928" s="169">
        <v>1076.03</v>
      </c>
      <c r="I1928" s="170"/>
      <c r="L1928" s="166"/>
      <c r="M1928" s="171"/>
      <c r="T1928" s="172"/>
      <c r="AT1928" s="167" t="s">
        <v>185</v>
      </c>
      <c r="AU1928" s="167" t="s">
        <v>88</v>
      </c>
      <c r="AV1928" s="15" t="s">
        <v>193</v>
      </c>
      <c r="AW1928" s="15" t="s">
        <v>33</v>
      </c>
      <c r="AX1928" s="15" t="s">
        <v>78</v>
      </c>
      <c r="AY1928" s="167" t="s">
        <v>176</v>
      </c>
    </row>
    <row r="1929" spans="2:65" s="14" customFormat="1" ht="11.25">
      <c r="B1929" s="160"/>
      <c r="D1929" s="146" t="s">
        <v>185</v>
      </c>
      <c r="E1929" s="161" t="s">
        <v>1</v>
      </c>
      <c r="F1929" s="162" t="s">
        <v>2125</v>
      </c>
      <c r="H1929" s="161" t="s">
        <v>1</v>
      </c>
      <c r="I1929" s="163"/>
      <c r="L1929" s="160"/>
      <c r="M1929" s="164"/>
      <c r="T1929" s="165"/>
      <c r="AT1929" s="161" t="s">
        <v>185</v>
      </c>
      <c r="AU1929" s="161" t="s">
        <v>88</v>
      </c>
      <c r="AV1929" s="14" t="s">
        <v>86</v>
      </c>
      <c r="AW1929" s="14" t="s">
        <v>33</v>
      </c>
      <c r="AX1929" s="14" t="s">
        <v>78</v>
      </c>
      <c r="AY1929" s="161" t="s">
        <v>176</v>
      </c>
    </row>
    <row r="1930" spans="2:65" s="14" customFormat="1" ht="11.25">
      <c r="B1930" s="160"/>
      <c r="D1930" s="146" t="s">
        <v>185</v>
      </c>
      <c r="E1930" s="161" t="s">
        <v>1</v>
      </c>
      <c r="F1930" s="162" t="s">
        <v>2121</v>
      </c>
      <c r="H1930" s="161" t="s">
        <v>1</v>
      </c>
      <c r="I1930" s="163"/>
      <c r="L1930" s="160"/>
      <c r="M1930" s="164"/>
      <c r="T1930" s="165"/>
      <c r="AT1930" s="161" t="s">
        <v>185</v>
      </c>
      <c r="AU1930" s="161" t="s">
        <v>88</v>
      </c>
      <c r="AV1930" s="14" t="s">
        <v>86</v>
      </c>
      <c r="AW1930" s="14" t="s">
        <v>33</v>
      </c>
      <c r="AX1930" s="14" t="s">
        <v>78</v>
      </c>
      <c r="AY1930" s="161" t="s">
        <v>176</v>
      </c>
    </row>
    <row r="1931" spans="2:65" s="12" customFormat="1" ht="11.25">
      <c r="B1931" s="145"/>
      <c r="D1931" s="146" t="s">
        <v>185</v>
      </c>
      <c r="E1931" s="147" t="s">
        <v>1</v>
      </c>
      <c r="F1931" s="148" t="s">
        <v>2126</v>
      </c>
      <c r="H1931" s="149">
        <v>690</v>
      </c>
      <c r="I1931" s="150"/>
      <c r="L1931" s="145"/>
      <c r="M1931" s="151"/>
      <c r="T1931" s="152"/>
      <c r="AT1931" s="147" t="s">
        <v>185</v>
      </c>
      <c r="AU1931" s="147" t="s">
        <v>88</v>
      </c>
      <c r="AV1931" s="12" t="s">
        <v>88</v>
      </c>
      <c r="AW1931" s="12" t="s">
        <v>33</v>
      </c>
      <c r="AX1931" s="12" t="s">
        <v>78</v>
      </c>
      <c r="AY1931" s="147" t="s">
        <v>176</v>
      </c>
    </row>
    <row r="1932" spans="2:65" s="14" customFormat="1" ht="11.25">
      <c r="B1932" s="160"/>
      <c r="D1932" s="146" t="s">
        <v>185</v>
      </c>
      <c r="E1932" s="161" t="s">
        <v>1</v>
      </c>
      <c r="F1932" s="162" t="s">
        <v>2123</v>
      </c>
      <c r="H1932" s="161" t="s">
        <v>1</v>
      </c>
      <c r="I1932" s="163"/>
      <c r="L1932" s="160"/>
      <c r="M1932" s="164"/>
      <c r="T1932" s="165"/>
      <c r="AT1932" s="161" t="s">
        <v>185</v>
      </c>
      <c r="AU1932" s="161" t="s">
        <v>88</v>
      </c>
      <c r="AV1932" s="14" t="s">
        <v>86</v>
      </c>
      <c r="AW1932" s="14" t="s">
        <v>33</v>
      </c>
      <c r="AX1932" s="14" t="s">
        <v>78</v>
      </c>
      <c r="AY1932" s="161" t="s">
        <v>176</v>
      </c>
    </row>
    <row r="1933" spans="2:65" s="12" customFormat="1" ht="11.25">
      <c r="B1933" s="145"/>
      <c r="D1933" s="146" t="s">
        <v>185</v>
      </c>
      <c r="E1933" s="147" t="s">
        <v>1</v>
      </c>
      <c r="F1933" s="148" t="s">
        <v>2127</v>
      </c>
      <c r="H1933" s="149">
        <v>334.51</v>
      </c>
      <c r="I1933" s="150"/>
      <c r="L1933" s="145"/>
      <c r="M1933" s="151"/>
      <c r="T1933" s="152"/>
      <c r="AT1933" s="147" t="s">
        <v>185</v>
      </c>
      <c r="AU1933" s="147" t="s">
        <v>88</v>
      </c>
      <c r="AV1933" s="12" t="s">
        <v>88</v>
      </c>
      <c r="AW1933" s="12" t="s">
        <v>33</v>
      </c>
      <c r="AX1933" s="12" t="s">
        <v>78</v>
      </c>
      <c r="AY1933" s="147" t="s">
        <v>176</v>
      </c>
    </row>
    <row r="1934" spans="2:65" s="15" customFormat="1" ht="11.25">
      <c r="B1934" s="166"/>
      <c r="D1934" s="146" t="s">
        <v>185</v>
      </c>
      <c r="E1934" s="167" t="s">
        <v>1</v>
      </c>
      <c r="F1934" s="168" t="s">
        <v>228</v>
      </c>
      <c r="H1934" s="169">
        <v>1024.51</v>
      </c>
      <c r="I1934" s="170"/>
      <c r="L1934" s="166"/>
      <c r="M1934" s="171"/>
      <c r="T1934" s="172"/>
      <c r="AT1934" s="167" t="s">
        <v>185</v>
      </c>
      <c r="AU1934" s="167" t="s">
        <v>88</v>
      </c>
      <c r="AV1934" s="15" t="s">
        <v>193</v>
      </c>
      <c r="AW1934" s="15" t="s">
        <v>33</v>
      </c>
      <c r="AX1934" s="15" t="s">
        <v>78</v>
      </c>
      <c r="AY1934" s="167" t="s">
        <v>176</v>
      </c>
    </row>
    <row r="1935" spans="2:65" s="14" customFormat="1" ht="11.25">
      <c r="B1935" s="160"/>
      <c r="D1935" s="146" t="s">
        <v>185</v>
      </c>
      <c r="E1935" s="161" t="s">
        <v>1</v>
      </c>
      <c r="F1935" s="162" t="s">
        <v>2130</v>
      </c>
      <c r="H1935" s="161" t="s">
        <v>1</v>
      </c>
      <c r="I1935" s="163"/>
      <c r="L1935" s="160"/>
      <c r="M1935" s="164"/>
      <c r="T1935" s="165"/>
      <c r="AT1935" s="161" t="s">
        <v>185</v>
      </c>
      <c r="AU1935" s="161" t="s">
        <v>88</v>
      </c>
      <c r="AV1935" s="14" t="s">
        <v>86</v>
      </c>
      <c r="AW1935" s="14" t="s">
        <v>33</v>
      </c>
      <c r="AX1935" s="14" t="s">
        <v>78</v>
      </c>
      <c r="AY1935" s="161" t="s">
        <v>176</v>
      </c>
    </row>
    <row r="1936" spans="2:65" s="12" customFormat="1" ht="11.25">
      <c r="B1936" s="145"/>
      <c r="D1936" s="146" t="s">
        <v>185</v>
      </c>
      <c r="E1936" s="147" t="s">
        <v>1</v>
      </c>
      <c r="F1936" s="148" t="s">
        <v>2131</v>
      </c>
      <c r="H1936" s="149">
        <v>171.535</v>
      </c>
      <c r="I1936" s="150"/>
      <c r="L1936" s="145"/>
      <c r="M1936" s="151"/>
      <c r="T1936" s="152"/>
      <c r="AT1936" s="147" t="s">
        <v>185</v>
      </c>
      <c r="AU1936" s="147" t="s">
        <v>88</v>
      </c>
      <c r="AV1936" s="12" t="s">
        <v>88</v>
      </c>
      <c r="AW1936" s="12" t="s">
        <v>33</v>
      </c>
      <c r="AX1936" s="12" t="s">
        <v>78</v>
      </c>
      <c r="AY1936" s="147" t="s">
        <v>176</v>
      </c>
    </row>
    <row r="1937" spans="2:65" s="14" customFormat="1" ht="11.25">
      <c r="B1937" s="160"/>
      <c r="D1937" s="146" t="s">
        <v>185</v>
      </c>
      <c r="E1937" s="161" t="s">
        <v>1</v>
      </c>
      <c r="F1937" s="162" t="s">
        <v>2132</v>
      </c>
      <c r="H1937" s="161" t="s">
        <v>1</v>
      </c>
      <c r="I1937" s="163"/>
      <c r="L1937" s="160"/>
      <c r="M1937" s="164"/>
      <c r="T1937" s="165"/>
      <c r="AT1937" s="161" t="s">
        <v>185</v>
      </c>
      <c r="AU1937" s="161" t="s">
        <v>88</v>
      </c>
      <c r="AV1937" s="14" t="s">
        <v>86</v>
      </c>
      <c r="AW1937" s="14" t="s">
        <v>33</v>
      </c>
      <c r="AX1937" s="14" t="s">
        <v>78</v>
      </c>
      <c r="AY1937" s="161" t="s">
        <v>176</v>
      </c>
    </row>
    <row r="1938" spans="2:65" s="12" customFormat="1" ht="11.25">
      <c r="B1938" s="145"/>
      <c r="D1938" s="146" t="s">
        <v>185</v>
      </c>
      <c r="E1938" s="147" t="s">
        <v>1</v>
      </c>
      <c r="F1938" s="148" t="s">
        <v>2133</v>
      </c>
      <c r="H1938" s="149">
        <v>128.80350000000001</v>
      </c>
      <c r="I1938" s="150"/>
      <c r="L1938" s="145"/>
      <c r="M1938" s="151"/>
      <c r="T1938" s="152"/>
      <c r="AT1938" s="147" t="s">
        <v>185</v>
      </c>
      <c r="AU1938" s="147" t="s">
        <v>88</v>
      </c>
      <c r="AV1938" s="12" t="s">
        <v>88</v>
      </c>
      <c r="AW1938" s="12" t="s">
        <v>33</v>
      </c>
      <c r="AX1938" s="12" t="s">
        <v>78</v>
      </c>
      <c r="AY1938" s="147" t="s">
        <v>176</v>
      </c>
    </row>
    <row r="1939" spans="2:65" s="14" customFormat="1" ht="11.25">
      <c r="B1939" s="160"/>
      <c r="D1939" s="146" t="s">
        <v>185</v>
      </c>
      <c r="E1939" s="161" t="s">
        <v>1</v>
      </c>
      <c r="F1939" s="162" t="s">
        <v>2128</v>
      </c>
      <c r="H1939" s="161" t="s">
        <v>1</v>
      </c>
      <c r="I1939" s="163"/>
      <c r="L1939" s="160"/>
      <c r="M1939" s="164"/>
      <c r="T1939" s="165"/>
      <c r="AT1939" s="161" t="s">
        <v>185</v>
      </c>
      <c r="AU1939" s="161" t="s">
        <v>88</v>
      </c>
      <c r="AV1939" s="14" t="s">
        <v>86</v>
      </c>
      <c r="AW1939" s="14" t="s">
        <v>33</v>
      </c>
      <c r="AX1939" s="14" t="s">
        <v>78</v>
      </c>
      <c r="AY1939" s="161" t="s">
        <v>176</v>
      </c>
    </row>
    <row r="1940" spans="2:65" s="12" customFormat="1" ht="11.25">
      <c r="B1940" s="145"/>
      <c r="D1940" s="146" t="s">
        <v>185</v>
      </c>
      <c r="E1940" s="147" t="s">
        <v>1</v>
      </c>
      <c r="F1940" s="148" t="s">
        <v>2129</v>
      </c>
      <c r="H1940" s="149">
        <v>352.65</v>
      </c>
      <c r="I1940" s="150"/>
      <c r="L1940" s="145"/>
      <c r="M1940" s="151"/>
      <c r="T1940" s="152"/>
      <c r="AT1940" s="147" t="s">
        <v>185</v>
      </c>
      <c r="AU1940" s="147" t="s">
        <v>88</v>
      </c>
      <c r="AV1940" s="12" t="s">
        <v>88</v>
      </c>
      <c r="AW1940" s="12" t="s">
        <v>33</v>
      </c>
      <c r="AX1940" s="12" t="s">
        <v>78</v>
      </c>
      <c r="AY1940" s="147" t="s">
        <v>176</v>
      </c>
    </row>
    <row r="1941" spans="2:65" s="15" customFormat="1" ht="11.25">
      <c r="B1941" s="166"/>
      <c r="D1941" s="146" t="s">
        <v>185</v>
      </c>
      <c r="E1941" s="167" t="s">
        <v>1</v>
      </c>
      <c r="F1941" s="168" t="s">
        <v>228</v>
      </c>
      <c r="H1941" s="169">
        <v>652.98849999999993</v>
      </c>
      <c r="I1941" s="170"/>
      <c r="L1941" s="166"/>
      <c r="M1941" s="171"/>
      <c r="T1941" s="172"/>
      <c r="AT1941" s="167" t="s">
        <v>185</v>
      </c>
      <c r="AU1941" s="167" t="s">
        <v>88</v>
      </c>
      <c r="AV1941" s="15" t="s">
        <v>193</v>
      </c>
      <c r="AW1941" s="15" t="s">
        <v>33</v>
      </c>
      <c r="AX1941" s="15" t="s">
        <v>78</v>
      </c>
      <c r="AY1941" s="167" t="s">
        <v>176</v>
      </c>
    </row>
    <row r="1942" spans="2:65" s="12" customFormat="1" ht="11.25">
      <c r="B1942" s="145"/>
      <c r="D1942" s="146" t="s">
        <v>185</v>
      </c>
      <c r="E1942" s="147" t="s">
        <v>1</v>
      </c>
      <c r="F1942" s="148" t="s">
        <v>2150</v>
      </c>
      <c r="H1942" s="149">
        <v>315.98700000000002</v>
      </c>
      <c r="I1942" s="150"/>
      <c r="L1942" s="145"/>
      <c r="M1942" s="151"/>
      <c r="T1942" s="152"/>
      <c r="AT1942" s="147" t="s">
        <v>185</v>
      </c>
      <c r="AU1942" s="147" t="s">
        <v>88</v>
      </c>
      <c r="AV1942" s="12" t="s">
        <v>88</v>
      </c>
      <c r="AW1942" s="12" t="s">
        <v>33</v>
      </c>
      <c r="AX1942" s="12" t="s">
        <v>78</v>
      </c>
      <c r="AY1942" s="147" t="s">
        <v>176</v>
      </c>
    </row>
    <row r="1943" spans="2:65" s="15" customFormat="1" ht="11.25">
      <c r="B1943" s="166"/>
      <c r="D1943" s="146" t="s">
        <v>185</v>
      </c>
      <c r="E1943" s="167" t="s">
        <v>1</v>
      </c>
      <c r="F1943" s="168" t="s">
        <v>228</v>
      </c>
      <c r="H1943" s="169">
        <v>315.98700000000002</v>
      </c>
      <c r="I1943" s="170"/>
      <c r="L1943" s="166"/>
      <c r="M1943" s="171"/>
      <c r="T1943" s="172"/>
      <c r="AT1943" s="167" t="s">
        <v>185</v>
      </c>
      <c r="AU1943" s="167" t="s">
        <v>88</v>
      </c>
      <c r="AV1943" s="15" t="s">
        <v>193</v>
      </c>
      <c r="AW1943" s="15" t="s">
        <v>33</v>
      </c>
      <c r="AX1943" s="15" t="s">
        <v>78</v>
      </c>
      <c r="AY1943" s="167" t="s">
        <v>176</v>
      </c>
    </row>
    <row r="1944" spans="2:65" s="13" customFormat="1" ht="11.25">
      <c r="B1944" s="153"/>
      <c r="D1944" s="146" t="s">
        <v>185</v>
      </c>
      <c r="E1944" s="154" t="s">
        <v>1</v>
      </c>
      <c r="F1944" s="155" t="s">
        <v>187</v>
      </c>
      <c r="H1944" s="156">
        <v>3069.5155</v>
      </c>
      <c r="I1944" s="157"/>
      <c r="L1944" s="153"/>
      <c r="M1944" s="158"/>
      <c r="T1944" s="159"/>
      <c r="AT1944" s="154" t="s">
        <v>185</v>
      </c>
      <c r="AU1944" s="154" t="s">
        <v>88</v>
      </c>
      <c r="AV1944" s="13" t="s">
        <v>183</v>
      </c>
      <c r="AW1944" s="13" t="s">
        <v>33</v>
      </c>
      <c r="AX1944" s="13" t="s">
        <v>86</v>
      </c>
      <c r="AY1944" s="154" t="s">
        <v>176</v>
      </c>
    </row>
    <row r="1945" spans="2:65" s="1" customFormat="1" ht="49.15" customHeight="1">
      <c r="B1945" s="32"/>
      <c r="C1945" s="176" t="s">
        <v>2168</v>
      </c>
      <c r="D1945" s="176" t="s">
        <v>304</v>
      </c>
      <c r="E1945" s="177" t="s">
        <v>2014</v>
      </c>
      <c r="F1945" s="178" t="s">
        <v>2015</v>
      </c>
      <c r="G1945" s="179" t="s">
        <v>181</v>
      </c>
      <c r="H1945" s="180">
        <v>3836.8943800000002</v>
      </c>
      <c r="I1945" s="181"/>
      <c r="J1945" s="182">
        <f>ROUND(I1945*H1945,2)</f>
        <v>0</v>
      </c>
      <c r="K1945" s="178" t="s">
        <v>207</v>
      </c>
      <c r="L1945" s="183"/>
      <c r="M1945" s="184" t="s">
        <v>1</v>
      </c>
      <c r="N1945" s="185" t="s">
        <v>43</v>
      </c>
      <c r="P1945" s="141">
        <f>O1945*H1945</f>
        <v>0</v>
      </c>
      <c r="Q1945" s="141">
        <v>5.4000000000000003E-3</v>
      </c>
      <c r="R1945" s="141">
        <f>Q1945*H1945</f>
        <v>20.719229652000003</v>
      </c>
      <c r="S1945" s="141">
        <v>0</v>
      </c>
      <c r="T1945" s="142">
        <f>S1945*H1945</f>
        <v>0</v>
      </c>
      <c r="AR1945" s="143" t="s">
        <v>398</v>
      </c>
      <c r="AT1945" s="143" t="s">
        <v>304</v>
      </c>
      <c r="AU1945" s="143" t="s">
        <v>88</v>
      </c>
      <c r="AY1945" s="17" t="s">
        <v>176</v>
      </c>
      <c r="BE1945" s="144">
        <f>IF(N1945="základní",J1945,0)</f>
        <v>0</v>
      </c>
      <c r="BF1945" s="144">
        <f>IF(N1945="snížená",J1945,0)</f>
        <v>0</v>
      </c>
      <c r="BG1945" s="144">
        <f>IF(N1945="zákl. přenesená",J1945,0)</f>
        <v>0</v>
      </c>
      <c r="BH1945" s="144">
        <f>IF(N1945="sníž. přenesená",J1945,0)</f>
        <v>0</v>
      </c>
      <c r="BI1945" s="144">
        <f>IF(N1945="nulová",J1945,0)</f>
        <v>0</v>
      </c>
      <c r="BJ1945" s="17" t="s">
        <v>86</v>
      </c>
      <c r="BK1945" s="144">
        <f>ROUND(I1945*H1945,2)</f>
        <v>0</v>
      </c>
      <c r="BL1945" s="17" t="s">
        <v>319</v>
      </c>
      <c r="BM1945" s="143" t="s">
        <v>2169</v>
      </c>
    </row>
    <row r="1946" spans="2:65" s="12" customFormat="1" ht="11.25">
      <c r="B1946" s="145"/>
      <c r="D1946" s="146" t="s">
        <v>185</v>
      </c>
      <c r="F1946" s="148" t="s">
        <v>2170</v>
      </c>
      <c r="H1946" s="149">
        <v>3836.8943800000002</v>
      </c>
      <c r="I1946" s="150"/>
      <c r="L1946" s="145"/>
      <c r="M1946" s="151"/>
      <c r="T1946" s="152"/>
      <c r="AT1946" s="147" t="s">
        <v>185</v>
      </c>
      <c r="AU1946" s="147" t="s">
        <v>88</v>
      </c>
      <c r="AV1946" s="12" t="s">
        <v>88</v>
      </c>
      <c r="AW1946" s="12" t="s">
        <v>4</v>
      </c>
      <c r="AX1946" s="12" t="s">
        <v>86</v>
      </c>
      <c r="AY1946" s="147" t="s">
        <v>176</v>
      </c>
    </row>
    <row r="1947" spans="2:65" s="1" customFormat="1" ht="37.9" customHeight="1">
      <c r="B1947" s="32"/>
      <c r="C1947" s="132" t="s">
        <v>2171</v>
      </c>
      <c r="D1947" s="132" t="s">
        <v>178</v>
      </c>
      <c r="E1947" s="133" t="s">
        <v>2172</v>
      </c>
      <c r="F1947" s="134" t="s">
        <v>2173</v>
      </c>
      <c r="G1947" s="135" t="s">
        <v>298</v>
      </c>
      <c r="H1947" s="136">
        <v>1289.27</v>
      </c>
      <c r="I1947" s="137"/>
      <c r="J1947" s="138">
        <f>ROUND(I1947*H1947,2)</f>
        <v>0</v>
      </c>
      <c r="K1947" s="134" t="s">
        <v>1</v>
      </c>
      <c r="L1947" s="32"/>
      <c r="M1947" s="139" t="s">
        <v>1</v>
      </c>
      <c r="N1947" s="140" t="s">
        <v>43</v>
      </c>
      <c r="P1947" s="141">
        <f>O1947*H1947</f>
        <v>0</v>
      </c>
      <c r="Q1947" s="141">
        <v>1.15E-3</v>
      </c>
      <c r="R1947" s="141">
        <f>Q1947*H1947</f>
        <v>1.4826604999999999</v>
      </c>
      <c r="S1947" s="141">
        <v>0</v>
      </c>
      <c r="T1947" s="142">
        <f>S1947*H1947</f>
        <v>0</v>
      </c>
      <c r="AR1947" s="143" t="s">
        <v>319</v>
      </c>
      <c r="AT1947" s="143" t="s">
        <v>178</v>
      </c>
      <c r="AU1947" s="143" t="s">
        <v>88</v>
      </c>
      <c r="AY1947" s="17" t="s">
        <v>176</v>
      </c>
      <c r="BE1947" s="144">
        <f>IF(N1947="základní",J1947,0)</f>
        <v>0</v>
      </c>
      <c r="BF1947" s="144">
        <f>IF(N1947="snížená",J1947,0)</f>
        <v>0</v>
      </c>
      <c r="BG1947" s="144">
        <f>IF(N1947="zákl. přenesená",J1947,0)</f>
        <v>0</v>
      </c>
      <c r="BH1947" s="144">
        <f>IF(N1947="sníž. přenesená",J1947,0)</f>
        <v>0</v>
      </c>
      <c r="BI1947" s="144">
        <f>IF(N1947="nulová",J1947,0)</f>
        <v>0</v>
      </c>
      <c r="BJ1947" s="17" t="s">
        <v>86</v>
      </c>
      <c r="BK1947" s="144">
        <f>ROUND(I1947*H1947,2)</f>
        <v>0</v>
      </c>
      <c r="BL1947" s="17" t="s">
        <v>319</v>
      </c>
      <c r="BM1947" s="143" t="s">
        <v>2174</v>
      </c>
    </row>
    <row r="1948" spans="2:65" s="12" customFormat="1" ht="11.25">
      <c r="B1948" s="145"/>
      <c r="D1948" s="146" t="s">
        <v>185</v>
      </c>
      <c r="E1948" s="147" t="s">
        <v>1</v>
      </c>
      <c r="F1948" s="148" t="s">
        <v>2175</v>
      </c>
      <c r="H1948" s="149">
        <v>1053.29</v>
      </c>
      <c r="I1948" s="150"/>
      <c r="L1948" s="145"/>
      <c r="M1948" s="151"/>
      <c r="T1948" s="152"/>
      <c r="AT1948" s="147" t="s">
        <v>185</v>
      </c>
      <c r="AU1948" s="147" t="s">
        <v>88</v>
      </c>
      <c r="AV1948" s="12" t="s">
        <v>88</v>
      </c>
      <c r="AW1948" s="12" t="s">
        <v>33</v>
      </c>
      <c r="AX1948" s="12" t="s">
        <v>78</v>
      </c>
      <c r="AY1948" s="147" t="s">
        <v>176</v>
      </c>
    </row>
    <row r="1949" spans="2:65" s="14" customFormat="1" ht="11.25">
      <c r="B1949" s="160"/>
      <c r="D1949" s="146" t="s">
        <v>185</v>
      </c>
      <c r="E1949" s="161" t="s">
        <v>1</v>
      </c>
      <c r="F1949" s="162" t="s">
        <v>2145</v>
      </c>
      <c r="H1949" s="161" t="s">
        <v>1</v>
      </c>
      <c r="I1949" s="163"/>
      <c r="L1949" s="160"/>
      <c r="M1949" s="164"/>
      <c r="T1949" s="165"/>
      <c r="AT1949" s="161" t="s">
        <v>185</v>
      </c>
      <c r="AU1949" s="161" t="s">
        <v>88</v>
      </c>
      <c r="AV1949" s="14" t="s">
        <v>86</v>
      </c>
      <c r="AW1949" s="14" t="s">
        <v>33</v>
      </c>
      <c r="AX1949" s="14" t="s">
        <v>78</v>
      </c>
      <c r="AY1949" s="161" t="s">
        <v>176</v>
      </c>
    </row>
    <row r="1950" spans="2:65" s="12" customFormat="1" ht="11.25">
      <c r="B1950" s="145"/>
      <c r="D1950" s="146" t="s">
        <v>185</v>
      </c>
      <c r="E1950" s="147" t="s">
        <v>1</v>
      </c>
      <c r="F1950" s="148" t="s">
        <v>2176</v>
      </c>
      <c r="H1950" s="149">
        <v>201.5</v>
      </c>
      <c r="I1950" s="150"/>
      <c r="L1950" s="145"/>
      <c r="M1950" s="151"/>
      <c r="T1950" s="152"/>
      <c r="AT1950" s="147" t="s">
        <v>185</v>
      </c>
      <c r="AU1950" s="147" t="s">
        <v>88</v>
      </c>
      <c r="AV1950" s="12" t="s">
        <v>88</v>
      </c>
      <c r="AW1950" s="12" t="s">
        <v>33</v>
      </c>
      <c r="AX1950" s="12" t="s">
        <v>78</v>
      </c>
      <c r="AY1950" s="147" t="s">
        <v>176</v>
      </c>
    </row>
    <row r="1951" spans="2:65" s="14" customFormat="1" ht="11.25">
      <c r="B1951" s="160"/>
      <c r="D1951" s="146" t="s">
        <v>185</v>
      </c>
      <c r="E1951" s="161" t="s">
        <v>1</v>
      </c>
      <c r="F1951" s="162" t="s">
        <v>2147</v>
      </c>
      <c r="H1951" s="161" t="s">
        <v>1</v>
      </c>
      <c r="I1951" s="163"/>
      <c r="L1951" s="160"/>
      <c r="M1951" s="164"/>
      <c r="T1951" s="165"/>
      <c r="AT1951" s="161" t="s">
        <v>185</v>
      </c>
      <c r="AU1951" s="161" t="s">
        <v>88</v>
      </c>
      <c r="AV1951" s="14" t="s">
        <v>86</v>
      </c>
      <c r="AW1951" s="14" t="s">
        <v>33</v>
      </c>
      <c r="AX1951" s="14" t="s">
        <v>78</v>
      </c>
      <c r="AY1951" s="161" t="s">
        <v>176</v>
      </c>
    </row>
    <row r="1952" spans="2:65" s="12" customFormat="1" ht="11.25">
      <c r="B1952" s="145"/>
      <c r="D1952" s="146" t="s">
        <v>185</v>
      </c>
      <c r="E1952" s="147" t="s">
        <v>1</v>
      </c>
      <c r="F1952" s="148" t="s">
        <v>2177</v>
      </c>
      <c r="H1952" s="149">
        <v>21.2</v>
      </c>
      <c r="I1952" s="150"/>
      <c r="L1952" s="145"/>
      <c r="M1952" s="151"/>
      <c r="T1952" s="152"/>
      <c r="AT1952" s="147" t="s">
        <v>185</v>
      </c>
      <c r="AU1952" s="147" t="s">
        <v>88</v>
      </c>
      <c r="AV1952" s="12" t="s">
        <v>88</v>
      </c>
      <c r="AW1952" s="12" t="s">
        <v>33</v>
      </c>
      <c r="AX1952" s="12" t="s">
        <v>78</v>
      </c>
      <c r="AY1952" s="147" t="s">
        <v>176</v>
      </c>
    </row>
    <row r="1953" spans="2:65" s="12" customFormat="1" ht="11.25">
      <c r="B1953" s="145"/>
      <c r="D1953" s="146" t="s">
        <v>185</v>
      </c>
      <c r="E1953" s="147" t="s">
        <v>1</v>
      </c>
      <c r="F1953" s="148" t="s">
        <v>2178</v>
      </c>
      <c r="H1953" s="149">
        <v>13.28</v>
      </c>
      <c r="I1953" s="150"/>
      <c r="L1953" s="145"/>
      <c r="M1953" s="151"/>
      <c r="T1953" s="152"/>
      <c r="AT1953" s="147" t="s">
        <v>185</v>
      </c>
      <c r="AU1953" s="147" t="s">
        <v>88</v>
      </c>
      <c r="AV1953" s="12" t="s">
        <v>88</v>
      </c>
      <c r="AW1953" s="12" t="s">
        <v>33</v>
      </c>
      <c r="AX1953" s="12" t="s">
        <v>78</v>
      </c>
      <c r="AY1953" s="147" t="s">
        <v>176</v>
      </c>
    </row>
    <row r="1954" spans="2:65" s="13" customFormat="1" ht="11.25">
      <c r="B1954" s="153"/>
      <c r="D1954" s="146" t="s">
        <v>185</v>
      </c>
      <c r="E1954" s="154" t="s">
        <v>1</v>
      </c>
      <c r="F1954" s="155" t="s">
        <v>187</v>
      </c>
      <c r="H1954" s="156">
        <v>1289.27</v>
      </c>
      <c r="I1954" s="157"/>
      <c r="L1954" s="153"/>
      <c r="M1954" s="158"/>
      <c r="T1954" s="159"/>
      <c r="AT1954" s="154" t="s">
        <v>185</v>
      </c>
      <c r="AU1954" s="154" t="s">
        <v>88</v>
      </c>
      <c r="AV1954" s="13" t="s">
        <v>183</v>
      </c>
      <c r="AW1954" s="13" t="s">
        <v>33</v>
      </c>
      <c r="AX1954" s="13" t="s">
        <v>86</v>
      </c>
      <c r="AY1954" s="154" t="s">
        <v>176</v>
      </c>
    </row>
    <row r="1955" spans="2:65" s="1" customFormat="1" ht="37.9" customHeight="1">
      <c r="B1955" s="32"/>
      <c r="C1955" s="132" t="s">
        <v>2179</v>
      </c>
      <c r="D1955" s="132" t="s">
        <v>178</v>
      </c>
      <c r="E1955" s="133" t="s">
        <v>2180</v>
      </c>
      <c r="F1955" s="134" t="s">
        <v>2181</v>
      </c>
      <c r="G1955" s="135" t="s">
        <v>298</v>
      </c>
      <c r="H1955" s="136">
        <v>1289.27</v>
      </c>
      <c r="I1955" s="137"/>
      <c r="J1955" s="138">
        <f>ROUND(I1955*H1955,2)</f>
        <v>0</v>
      </c>
      <c r="K1955" s="134" t="s">
        <v>1</v>
      </c>
      <c r="L1955" s="32"/>
      <c r="M1955" s="139" t="s">
        <v>1</v>
      </c>
      <c r="N1955" s="140" t="s">
        <v>43</v>
      </c>
      <c r="P1955" s="141">
        <f>O1955*H1955</f>
        <v>0</v>
      </c>
      <c r="Q1955" s="141">
        <v>6.3000000000000003E-4</v>
      </c>
      <c r="R1955" s="141">
        <f>Q1955*H1955</f>
        <v>0.81224010000000002</v>
      </c>
      <c r="S1955" s="141">
        <v>0</v>
      </c>
      <c r="T1955" s="142">
        <f>S1955*H1955</f>
        <v>0</v>
      </c>
      <c r="AR1955" s="143" t="s">
        <v>319</v>
      </c>
      <c r="AT1955" s="143" t="s">
        <v>178</v>
      </c>
      <c r="AU1955" s="143" t="s">
        <v>88</v>
      </c>
      <c r="AY1955" s="17" t="s">
        <v>176</v>
      </c>
      <c r="BE1955" s="144">
        <f>IF(N1955="základní",J1955,0)</f>
        <v>0</v>
      </c>
      <c r="BF1955" s="144">
        <f>IF(N1955="snížená",J1955,0)</f>
        <v>0</v>
      </c>
      <c r="BG1955" s="144">
        <f>IF(N1955="zákl. přenesená",J1955,0)</f>
        <v>0</v>
      </c>
      <c r="BH1955" s="144">
        <f>IF(N1955="sníž. přenesená",J1955,0)</f>
        <v>0</v>
      </c>
      <c r="BI1955" s="144">
        <f>IF(N1955="nulová",J1955,0)</f>
        <v>0</v>
      </c>
      <c r="BJ1955" s="17" t="s">
        <v>86</v>
      </c>
      <c r="BK1955" s="144">
        <f>ROUND(I1955*H1955,2)</f>
        <v>0</v>
      </c>
      <c r="BL1955" s="17" t="s">
        <v>319</v>
      </c>
      <c r="BM1955" s="143" t="s">
        <v>2182</v>
      </c>
    </row>
    <row r="1956" spans="2:65" s="1" customFormat="1" ht="37.9" customHeight="1">
      <c r="B1956" s="32"/>
      <c r="C1956" s="132" t="s">
        <v>2183</v>
      </c>
      <c r="D1956" s="132" t="s">
        <v>178</v>
      </c>
      <c r="E1956" s="133" t="s">
        <v>2184</v>
      </c>
      <c r="F1956" s="134" t="s">
        <v>2185</v>
      </c>
      <c r="G1956" s="135" t="s">
        <v>298</v>
      </c>
      <c r="H1956" s="136">
        <v>1289.27</v>
      </c>
      <c r="I1956" s="137"/>
      <c r="J1956" s="138">
        <f>ROUND(I1956*H1956,2)</f>
        <v>0</v>
      </c>
      <c r="K1956" s="134" t="s">
        <v>1</v>
      </c>
      <c r="L1956" s="32"/>
      <c r="M1956" s="139" t="s">
        <v>1</v>
      </c>
      <c r="N1956" s="140" t="s">
        <v>43</v>
      </c>
      <c r="P1956" s="141">
        <f>O1956*H1956</f>
        <v>0</v>
      </c>
      <c r="Q1956" s="141">
        <v>2.8600000000000001E-3</v>
      </c>
      <c r="R1956" s="141">
        <f>Q1956*H1956</f>
        <v>3.6873122</v>
      </c>
      <c r="S1956" s="141">
        <v>0</v>
      </c>
      <c r="T1956" s="142">
        <f>S1956*H1956</f>
        <v>0</v>
      </c>
      <c r="AR1956" s="143" t="s">
        <v>319</v>
      </c>
      <c r="AT1956" s="143" t="s">
        <v>178</v>
      </c>
      <c r="AU1956" s="143" t="s">
        <v>88</v>
      </c>
      <c r="AY1956" s="17" t="s">
        <v>176</v>
      </c>
      <c r="BE1956" s="144">
        <f>IF(N1956="základní",J1956,0)</f>
        <v>0</v>
      </c>
      <c r="BF1956" s="144">
        <f>IF(N1956="snížená",J1956,0)</f>
        <v>0</v>
      </c>
      <c r="BG1956" s="144">
        <f>IF(N1956="zákl. přenesená",J1956,0)</f>
        <v>0</v>
      </c>
      <c r="BH1956" s="144">
        <f>IF(N1956="sníž. přenesená",J1956,0)</f>
        <v>0</v>
      </c>
      <c r="BI1956" s="144">
        <f>IF(N1956="nulová",J1956,0)</f>
        <v>0</v>
      </c>
      <c r="BJ1956" s="17" t="s">
        <v>86</v>
      </c>
      <c r="BK1956" s="144">
        <f>ROUND(I1956*H1956,2)</f>
        <v>0</v>
      </c>
      <c r="BL1956" s="17" t="s">
        <v>319</v>
      </c>
      <c r="BM1956" s="143" t="s">
        <v>2186</v>
      </c>
    </row>
    <row r="1957" spans="2:65" s="12" customFormat="1" ht="11.25">
      <c r="B1957" s="145"/>
      <c r="D1957" s="146" t="s">
        <v>185</v>
      </c>
      <c r="E1957" s="147" t="s">
        <v>1</v>
      </c>
      <c r="F1957" s="148" t="s">
        <v>2175</v>
      </c>
      <c r="H1957" s="149">
        <v>1053.29</v>
      </c>
      <c r="I1957" s="150"/>
      <c r="L1957" s="145"/>
      <c r="M1957" s="151"/>
      <c r="T1957" s="152"/>
      <c r="AT1957" s="147" t="s">
        <v>185</v>
      </c>
      <c r="AU1957" s="147" t="s">
        <v>88</v>
      </c>
      <c r="AV1957" s="12" t="s">
        <v>88</v>
      </c>
      <c r="AW1957" s="12" t="s">
        <v>33</v>
      </c>
      <c r="AX1957" s="12" t="s">
        <v>78</v>
      </c>
      <c r="AY1957" s="147" t="s">
        <v>176</v>
      </c>
    </row>
    <row r="1958" spans="2:65" s="12" customFormat="1" ht="11.25">
      <c r="B1958" s="145"/>
      <c r="D1958" s="146" t="s">
        <v>185</v>
      </c>
      <c r="E1958" s="147" t="s">
        <v>1</v>
      </c>
      <c r="F1958" s="148" t="s">
        <v>2176</v>
      </c>
      <c r="H1958" s="149">
        <v>201.5</v>
      </c>
      <c r="I1958" s="150"/>
      <c r="L1958" s="145"/>
      <c r="M1958" s="151"/>
      <c r="T1958" s="152"/>
      <c r="AT1958" s="147" t="s">
        <v>185</v>
      </c>
      <c r="AU1958" s="147" t="s">
        <v>88</v>
      </c>
      <c r="AV1958" s="12" t="s">
        <v>88</v>
      </c>
      <c r="AW1958" s="12" t="s">
        <v>33</v>
      </c>
      <c r="AX1958" s="12" t="s">
        <v>78</v>
      </c>
      <c r="AY1958" s="147" t="s">
        <v>176</v>
      </c>
    </row>
    <row r="1959" spans="2:65" s="12" customFormat="1" ht="11.25">
      <c r="B1959" s="145"/>
      <c r="D1959" s="146" t="s">
        <v>185</v>
      </c>
      <c r="E1959" s="147" t="s">
        <v>1</v>
      </c>
      <c r="F1959" s="148" t="s">
        <v>2177</v>
      </c>
      <c r="H1959" s="149">
        <v>21.2</v>
      </c>
      <c r="I1959" s="150"/>
      <c r="L1959" s="145"/>
      <c r="M1959" s="151"/>
      <c r="T1959" s="152"/>
      <c r="AT1959" s="147" t="s">
        <v>185</v>
      </c>
      <c r="AU1959" s="147" t="s">
        <v>88</v>
      </c>
      <c r="AV1959" s="12" t="s">
        <v>88</v>
      </c>
      <c r="AW1959" s="12" t="s">
        <v>33</v>
      </c>
      <c r="AX1959" s="12" t="s">
        <v>78</v>
      </c>
      <c r="AY1959" s="147" t="s">
        <v>176</v>
      </c>
    </row>
    <row r="1960" spans="2:65" s="12" customFormat="1" ht="11.25">
      <c r="B1960" s="145"/>
      <c r="D1960" s="146" t="s">
        <v>185</v>
      </c>
      <c r="E1960" s="147" t="s">
        <v>1</v>
      </c>
      <c r="F1960" s="148" t="s">
        <v>2178</v>
      </c>
      <c r="H1960" s="149">
        <v>13.28</v>
      </c>
      <c r="I1960" s="150"/>
      <c r="L1960" s="145"/>
      <c r="M1960" s="151"/>
      <c r="T1960" s="152"/>
      <c r="AT1960" s="147" t="s">
        <v>185</v>
      </c>
      <c r="AU1960" s="147" t="s">
        <v>88</v>
      </c>
      <c r="AV1960" s="12" t="s">
        <v>88</v>
      </c>
      <c r="AW1960" s="12" t="s">
        <v>33</v>
      </c>
      <c r="AX1960" s="12" t="s">
        <v>78</v>
      </c>
      <c r="AY1960" s="147" t="s">
        <v>176</v>
      </c>
    </row>
    <row r="1961" spans="2:65" s="13" customFormat="1" ht="11.25">
      <c r="B1961" s="153"/>
      <c r="D1961" s="146" t="s">
        <v>185</v>
      </c>
      <c r="E1961" s="154" t="s">
        <v>1</v>
      </c>
      <c r="F1961" s="155" t="s">
        <v>187</v>
      </c>
      <c r="H1961" s="156">
        <v>1289.27</v>
      </c>
      <c r="I1961" s="157"/>
      <c r="L1961" s="153"/>
      <c r="M1961" s="158"/>
      <c r="T1961" s="159"/>
      <c r="AT1961" s="154" t="s">
        <v>185</v>
      </c>
      <c r="AU1961" s="154" t="s">
        <v>88</v>
      </c>
      <c r="AV1961" s="13" t="s">
        <v>183</v>
      </c>
      <c r="AW1961" s="13" t="s">
        <v>33</v>
      </c>
      <c r="AX1961" s="13" t="s">
        <v>86</v>
      </c>
      <c r="AY1961" s="154" t="s">
        <v>176</v>
      </c>
    </row>
    <row r="1962" spans="2:65" s="1" customFormat="1" ht="33" customHeight="1">
      <c r="B1962" s="32"/>
      <c r="C1962" s="132" t="s">
        <v>2187</v>
      </c>
      <c r="D1962" s="132" t="s">
        <v>178</v>
      </c>
      <c r="E1962" s="133" t="s">
        <v>2188</v>
      </c>
      <c r="F1962" s="134" t="s">
        <v>2189</v>
      </c>
      <c r="G1962" s="135" t="s">
        <v>298</v>
      </c>
      <c r="H1962" s="136">
        <v>589.54999999999995</v>
      </c>
      <c r="I1962" s="137"/>
      <c r="J1962" s="138">
        <f>ROUND(I1962*H1962,2)</f>
        <v>0</v>
      </c>
      <c r="K1962" s="134" t="s">
        <v>182</v>
      </c>
      <c r="L1962" s="32"/>
      <c r="M1962" s="139" t="s">
        <v>1</v>
      </c>
      <c r="N1962" s="140" t="s">
        <v>43</v>
      </c>
      <c r="P1962" s="141">
        <f>O1962*H1962</f>
        <v>0</v>
      </c>
      <c r="Q1962" s="141">
        <v>5.5999999999999995E-4</v>
      </c>
      <c r="R1962" s="141">
        <f>Q1962*H1962</f>
        <v>0.33014799999999994</v>
      </c>
      <c r="S1962" s="141">
        <v>0</v>
      </c>
      <c r="T1962" s="142">
        <f>S1962*H1962</f>
        <v>0</v>
      </c>
      <c r="AR1962" s="143" t="s">
        <v>319</v>
      </c>
      <c r="AT1962" s="143" t="s">
        <v>178</v>
      </c>
      <c r="AU1962" s="143" t="s">
        <v>88</v>
      </c>
      <c r="AY1962" s="17" t="s">
        <v>176</v>
      </c>
      <c r="BE1962" s="144">
        <f>IF(N1962="základní",J1962,0)</f>
        <v>0</v>
      </c>
      <c r="BF1962" s="144">
        <f>IF(N1962="snížená",J1962,0)</f>
        <v>0</v>
      </c>
      <c r="BG1962" s="144">
        <f>IF(N1962="zákl. přenesená",J1962,0)</f>
        <v>0</v>
      </c>
      <c r="BH1962" s="144">
        <f>IF(N1962="sníž. přenesená",J1962,0)</f>
        <v>0</v>
      </c>
      <c r="BI1962" s="144">
        <f>IF(N1962="nulová",J1962,0)</f>
        <v>0</v>
      </c>
      <c r="BJ1962" s="17" t="s">
        <v>86</v>
      </c>
      <c r="BK1962" s="144">
        <f>ROUND(I1962*H1962,2)</f>
        <v>0</v>
      </c>
      <c r="BL1962" s="17" t="s">
        <v>319</v>
      </c>
      <c r="BM1962" s="143" t="s">
        <v>2190</v>
      </c>
    </row>
    <row r="1963" spans="2:65" s="12" customFormat="1" ht="11.25">
      <c r="B1963" s="145"/>
      <c r="D1963" s="146" t="s">
        <v>185</v>
      </c>
      <c r="E1963" s="147" t="s">
        <v>1</v>
      </c>
      <c r="F1963" s="148" t="s">
        <v>2191</v>
      </c>
      <c r="H1963" s="149">
        <v>589.54999999999995</v>
      </c>
      <c r="I1963" s="150"/>
      <c r="L1963" s="145"/>
      <c r="M1963" s="151"/>
      <c r="T1963" s="152"/>
      <c r="AT1963" s="147" t="s">
        <v>185</v>
      </c>
      <c r="AU1963" s="147" t="s">
        <v>88</v>
      </c>
      <c r="AV1963" s="12" t="s">
        <v>88</v>
      </c>
      <c r="AW1963" s="12" t="s">
        <v>33</v>
      </c>
      <c r="AX1963" s="12" t="s">
        <v>86</v>
      </c>
      <c r="AY1963" s="147" t="s">
        <v>176</v>
      </c>
    </row>
    <row r="1964" spans="2:65" s="1" customFormat="1" ht="33" customHeight="1">
      <c r="B1964" s="32"/>
      <c r="C1964" s="132" t="s">
        <v>2192</v>
      </c>
      <c r="D1964" s="132" t="s">
        <v>178</v>
      </c>
      <c r="E1964" s="133" t="s">
        <v>2193</v>
      </c>
      <c r="F1964" s="134" t="s">
        <v>2194</v>
      </c>
      <c r="G1964" s="135" t="s">
        <v>181</v>
      </c>
      <c r="H1964" s="136">
        <v>181</v>
      </c>
      <c r="I1964" s="137"/>
      <c r="J1964" s="138">
        <f>ROUND(I1964*H1964,2)</f>
        <v>0</v>
      </c>
      <c r="K1964" s="134" t="s">
        <v>182</v>
      </c>
      <c r="L1964" s="32"/>
      <c r="M1964" s="139" t="s">
        <v>1</v>
      </c>
      <c r="N1964" s="140" t="s">
        <v>43</v>
      </c>
      <c r="P1964" s="141">
        <f>O1964*H1964</f>
        <v>0</v>
      </c>
      <c r="Q1964" s="141">
        <v>1.0869999999999999E-2</v>
      </c>
      <c r="R1964" s="141">
        <f>Q1964*H1964</f>
        <v>1.9674699999999998</v>
      </c>
      <c r="S1964" s="141">
        <v>0</v>
      </c>
      <c r="T1964" s="142">
        <f>S1964*H1964</f>
        <v>0</v>
      </c>
      <c r="AR1964" s="143" t="s">
        <v>319</v>
      </c>
      <c r="AT1964" s="143" t="s">
        <v>178</v>
      </c>
      <c r="AU1964" s="143" t="s">
        <v>88</v>
      </c>
      <c r="AY1964" s="17" t="s">
        <v>176</v>
      </c>
      <c r="BE1964" s="144">
        <f>IF(N1964="základní",J1964,0)</f>
        <v>0</v>
      </c>
      <c r="BF1964" s="144">
        <f>IF(N1964="snížená",J1964,0)</f>
        <v>0</v>
      </c>
      <c r="BG1964" s="144">
        <f>IF(N1964="zákl. přenesená",J1964,0)</f>
        <v>0</v>
      </c>
      <c r="BH1964" s="144">
        <f>IF(N1964="sníž. přenesená",J1964,0)</f>
        <v>0</v>
      </c>
      <c r="BI1964" s="144">
        <f>IF(N1964="nulová",J1964,0)</f>
        <v>0</v>
      </c>
      <c r="BJ1964" s="17" t="s">
        <v>86</v>
      </c>
      <c r="BK1964" s="144">
        <f>ROUND(I1964*H1964,2)</f>
        <v>0</v>
      </c>
      <c r="BL1964" s="17" t="s">
        <v>319</v>
      </c>
      <c r="BM1964" s="143" t="s">
        <v>2195</v>
      </c>
    </row>
    <row r="1965" spans="2:65" s="12" customFormat="1" ht="22.5">
      <c r="B1965" s="145"/>
      <c r="D1965" s="146" t="s">
        <v>185</v>
      </c>
      <c r="E1965" s="147" t="s">
        <v>1</v>
      </c>
      <c r="F1965" s="148" t="s">
        <v>2196</v>
      </c>
      <c r="H1965" s="149">
        <v>181</v>
      </c>
      <c r="I1965" s="150"/>
      <c r="L1965" s="145"/>
      <c r="M1965" s="151"/>
      <c r="T1965" s="152"/>
      <c r="AT1965" s="147" t="s">
        <v>185</v>
      </c>
      <c r="AU1965" s="147" t="s">
        <v>88</v>
      </c>
      <c r="AV1965" s="12" t="s">
        <v>88</v>
      </c>
      <c r="AW1965" s="12" t="s">
        <v>33</v>
      </c>
      <c r="AX1965" s="12" t="s">
        <v>86</v>
      </c>
      <c r="AY1965" s="147" t="s">
        <v>176</v>
      </c>
    </row>
    <row r="1966" spans="2:65" s="1" customFormat="1" ht="37.9" customHeight="1">
      <c r="B1966" s="32"/>
      <c r="C1966" s="132" t="s">
        <v>2197</v>
      </c>
      <c r="D1966" s="132" t="s">
        <v>178</v>
      </c>
      <c r="E1966" s="133" t="s">
        <v>2198</v>
      </c>
      <c r="F1966" s="134" t="s">
        <v>2199</v>
      </c>
      <c r="G1966" s="135" t="s">
        <v>181</v>
      </c>
      <c r="H1966" s="136">
        <v>4675.0789999999997</v>
      </c>
      <c r="I1966" s="137"/>
      <c r="J1966" s="138">
        <f>ROUND(I1966*H1966,2)</f>
        <v>0</v>
      </c>
      <c r="K1966" s="134" t="s">
        <v>182</v>
      </c>
      <c r="L1966" s="32"/>
      <c r="M1966" s="139" t="s">
        <v>1</v>
      </c>
      <c r="N1966" s="140" t="s">
        <v>43</v>
      </c>
      <c r="P1966" s="141">
        <f>O1966*H1966</f>
        <v>0</v>
      </c>
      <c r="Q1966" s="141">
        <v>3.8000000000000002E-4</v>
      </c>
      <c r="R1966" s="141">
        <f>Q1966*H1966</f>
        <v>1.77653002</v>
      </c>
      <c r="S1966" s="141">
        <v>0</v>
      </c>
      <c r="T1966" s="142">
        <f>S1966*H1966</f>
        <v>0</v>
      </c>
      <c r="AR1966" s="143" t="s">
        <v>319</v>
      </c>
      <c r="AT1966" s="143" t="s">
        <v>178</v>
      </c>
      <c r="AU1966" s="143" t="s">
        <v>88</v>
      </c>
      <c r="AY1966" s="17" t="s">
        <v>176</v>
      </c>
      <c r="BE1966" s="144">
        <f>IF(N1966="základní",J1966,0)</f>
        <v>0</v>
      </c>
      <c r="BF1966" s="144">
        <f>IF(N1966="snížená",J1966,0)</f>
        <v>0</v>
      </c>
      <c r="BG1966" s="144">
        <f>IF(N1966="zákl. přenesená",J1966,0)</f>
        <v>0</v>
      </c>
      <c r="BH1966" s="144">
        <f>IF(N1966="sníž. přenesená",J1966,0)</f>
        <v>0</v>
      </c>
      <c r="BI1966" s="144">
        <f>IF(N1966="nulová",J1966,0)</f>
        <v>0</v>
      </c>
      <c r="BJ1966" s="17" t="s">
        <v>86</v>
      </c>
      <c r="BK1966" s="144">
        <f>ROUND(I1966*H1966,2)</f>
        <v>0</v>
      </c>
      <c r="BL1966" s="17" t="s">
        <v>319</v>
      </c>
      <c r="BM1966" s="143" t="s">
        <v>2200</v>
      </c>
    </row>
    <row r="1967" spans="2:65" s="1" customFormat="1" ht="24.2" customHeight="1">
      <c r="B1967" s="32"/>
      <c r="C1967" s="176" t="s">
        <v>2201</v>
      </c>
      <c r="D1967" s="176" t="s">
        <v>304</v>
      </c>
      <c r="E1967" s="177" t="s">
        <v>2202</v>
      </c>
      <c r="F1967" s="178" t="s">
        <v>2203</v>
      </c>
      <c r="G1967" s="179" t="s">
        <v>181</v>
      </c>
      <c r="H1967" s="180">
        <v>5610.0947999999999</v>
      </c>
      <c r="I1967" s="181"/>
      <c r="J1967" s="182">
        <f>ROUND(I1967*H1967,2)</f>
        <v>0</v>
      </c>
      <c r="K1967" s="178" t="s">
        <v>182</v>
      </c>
      <c r="L1967" s="183"/>
      <c r="M1967" s="184" t="s">
        <v>1</v>
      </c>
      <c r="N1967" s="185" t="s">
        <v>43</v>
      </c>
      <c r="P1967" s="141">
        <f>O1967*H1967</f>
        <v>0</v>
      </c>
      <c r="Q1967" s="141">
        <v>2.2000000000000001E-3</v>
      </c>
      <c r="R1967" s="141">
        <f>Q1967*H1967</f>
        <v>12.34220856</v>
      </c>
      <c r="S1967" s="141">
        <v>0</v>
      </c>
      <c r="T1967" s="142">
        <f>S1967*H1967</f>
        <v>0</v>
      </c>
      <c r="AR1967" s="143" t="s">
        <v>398</v>
      </c>
      <c r="AT1967" s="143" t="s">
        <v>304</v>
      </c>
      <c r="AU1967" s="143" t="s">
        <v>88</v>
      </c>
      <c r="AY1967" s="17" t="s">
        <v>176</v>
      </c>
      <c r="BE1967" s="144">
        <f>IF(N1967="základní",J1967,0)</f>
        <v>0</v>
      </c>
      <c r="BF1967" s="144">
        <f>IF(N1967="snížená",J1967,0)</f>
        <v>0</v>
      </c>
      <c r="BG1967" s="144">
        <f>IF(N1967="zákl. přenesená",J1967,0)</f>
        <v>0</v>
      </c>
      <c r="BH1967" s="144">
        <f>IF(N1967="sníž. přenesená",J1967,0)</f>
        <v>0</v>
      </c>
      <c r="BI1967" s="144">
        <f>IF(N1967="nulová",J1967,0)</f>
        <v>0</v>
      </c>
      <c r="BJ1967" s="17" t="s">
        <v>86</v>
      </c>
      <c r="BK1967" s="144">
        <f>ROUND(I1967*H1967,2)</f>
        <v>0</v>
      </c>
      <c r="BL1967" s="17" t="s">
        <v>319</v>
      </c>
      <c r="BM1967" s="143" t="s">
        <v>2204</v>
      </c>
    </row>
    <row r="1968" spans="2:65" s="12" customFormat="1" ht="11.25">
      <c r="B1968" s="145"/>
      <c r="D1968" s="146" t="s">
        <v>185</v>
      </c>
      <c r="F1968" s="148" t="s">
        <v>2205</v>
      </c>
      <c r="H1968" s="149">
        <v>5610.0947999999999</v>
      </c>
      <c r="I1968" s="150"/>
      <c r="L1968" s="145"/>
      <c r="M1968" s="151"/>
      <c r="T1968" s="152"/>
      <c r="AT1968" s="147" t="s">
        <v>185</v>
      </c>
      <c r="AU1968" s="147" t="s">
        <v>88</v>
      </c>
      <c r="AV1968" s="12" t="s">
        <v>88</v>
      </c>
      <c r="AW1968" s="12" t="s">
        <v>4</v>
      </c>
      <c r="AX1968" s="12" t="s">
        <v>86</v>
      </c>
      <c r="AY1968" s="147" t="s">
        <v>176</v>
      </c>
    </row>
    <row r="1969" spans="2:65" s="1" customFormat="1" ht="24.2" customHeight="1">
      <c r="B1969" s="32"/>
      <c r="C1969" s="132" t="s">
        <v>2206</v>
      </c>
      <c r="D1969" s="132" t="s">
        <v>178</v>
      </c>
      <c r="E1969" s="133" t="s">
        <v>2207</v>
      </c>
      <c r="F1969" s="134" t="s">
        <v>2208</v>
      </c>
      <c r="G1969" s="135" t="s">
        <v>181</v>
      </c>
      <c r="H1969" s="136">
        <v>4675.0789999999997</v>
      </c>
      <c r="I1969" s="137"/>
      <c r="J1969" s="138">
        <f>ROUND(I1969*H1969,2)</f>
        <v>0</v>
      </c>
      <c r="K1969" s="134" t="s">
        <v>1</v>
      </c>
      <c r="L1969" s="32"/>
      <c r="M1969" s="139" t="s">
        <v>1</v>
      </c>
      <c r="N1969" s="140" t="s">
        <v>43</v>
      </c>
      <c r="P1969" s="141">
        <f>O1969*H1969</f>
        <v>0</v>
      </c>
      <c r="Q1969" s="141">
        <v>0</v>
      </c>
      <c r="R1969" s="141">
        <f>Q1969*H1969</f>
        <v>0</v>
      </c>
      <c r="S1969" s="141">
        <v>0</v>
      </c>
      <c r="T1969" s="142">
        <f>S1969*H1969</f>
        <v>0</v>
      </c>
      <c r="AR1969" s="143" t="s">
        <v>319</v>
      </c>
      <c r="AT1969" s="143" t="s">
        <v>178</v>
      </c>
      <c r="AU1969" s="143" t="s">
        <v>88</v>
      </c>
      <c r="AY1969" s="17" t="s">
        <v>176</v>
      </c>
      <c r="BE1969" s="144">
        <f>IF(N1969="základní",J1969,0)</f>
        <v>0</v>
      </c>
      <c r="BF1969" s="144">
        <f>IF(N1969="snížená",J1969,0)</f>
        <v>0</v>
      </c>
      <c r="BG1969" s="144">
        <f>IF(N1969="zákl. přenesená",J1969,0)</f>
        <v>0</v>
      </c>
      <c r="BH1969" s="144">
        <f>IF(N1969="sníž. přenesená",J1969,0)</f>
        <v>0</v>
      </c>
      <c r="BI1969" s="144">
        <f>IF(N1969="nulová",J1969,0)</f>
        <v>0</v>
      </c>
      <c r="BJ1969" s="17" t="s">
        <v>86</v>
      </c>
      <c r="BK1969" s="144">
        <f>ROUND(I1969*H1969,2)</f>
        <v>0</v>
      </c>
      <c r="BL1969" s="17" t="s">
        <v>319</v>
      </c>
      <c r="BM1969" s="143" t="s">
        <v>2209</v>
      </c>
    </row>
    <row r="1970" spans="2:65" s="14" customFormat="1" ht="11.25">
      <c r="B1970" s="160"/>
      <c r="D1970" s="146" t="s">
        <v>185</v>
      </c>
      <c r="E1970" s="161" t="s">
        <v>1</v>
      </c>
      <c r="F1970" s="162" t="s">
        <v>2210</v>
      </c>
      <c r="H1970" s="161" t="s">
        <v>1</v>
      </c>
      <c r="I1970" s="163"/>
      <c r="L1970" s="160"/>
      <c r="M1970" s="164"/>
      <c r="T1970" s="165"/>
      <c r="AT1970" s="161" t="s">
        <v>185</v>
      </c>
      <c r="AU1970" s="161" t="s">
        <v>88</v>
      </c>
      <c r="AV1970" s="14" t="s">
        <v>86</v>
      </c>
      <c r="AW1970" s="14" t="s">
        <v>33</v>
      </c>
      <c r="AX1970" s="14" t="s">
        <v>78</v>
      </c>
      <c r="AY1970" s="161" t="s">
        <v>176</v>
      </c>
    </row>
    <row r="1971" spans="2:65" s="12" customFormat="1" ht="11.25">
      <c r="B1971" s="145"/>
      <c r="D1971" s="146" t="s">
        <v>185</v>
      </c>
      <c r="E1971" s="147" t="s">
        <v>1</v>
      </c>
      <c r="F1971" s="148" t="s">
        <v>2211</v>
      </c>
      <c r="H1971" s="149">
        <v>2100.5</v>
      </c>
      <c r="I1971" s="150"/>
      <c r="L1971" s="145"/>
      <c r="M1971" s="151"/>
      <c r="T1971" s="152"/>
      <c r="AT1971" s="147" t="s">
        <v>185</v>
      </c>
      <c r="AU1971" s="147" t="s">
        <v>88</v>
      </c>
      <c r="AV1971" s="12" t="s">
        <v>88</v>
      </c>
      <c r="AW1971" s="12" t="s">
        <v>33</v>
      </c>
      <c r="AX1971" s="12" t="s">
        <v>78</v>
      </c>
      <c r="AY1971" s="147" t="s">
        <v>176</v>
      </c>
    </row>
    <row r="1972" spans="2:65" s="12" customFormat="1" ht="11.25">
      <c r="B1972" s="145"/>
      <c r="D1972" s="146" t="s">
        <v>185</v>
      </c>
      <c r="E1972" s="147" t="s">
        <v>1</v>
      </c>
      <c r="F1972" s="148" t="s">
        <v>2212</v>
      </c>
      <c r="H1972" s="149">
        <v>775.39</v>
      </c>
      <c r="I1972" s="150"/>
      <c r="L1972" s="145"/>
      <c r="M1972" s="151"/>
      <c r="T1972" s="152"/>
      <c r="AT1972" s="147" t="s">
        <v>185</v>
      </c>
      <c r="AU1972" s="147" t="s">
        <v>88</v>
      </c>
      <c r="AV1972" s="12" t="s">
        <v>88</v>
      </c>
      <c r="AW1972" s="12" t="s">
        <v>33</v>
      </c>
      <c r="AX1972" s="12" t="s">
        <v>78</v>
      </c>
      <c r="AY1972" s="147" t="s">
        <v>176</v>
      </c>
    </row>
    <row r="1973" spans="2:65" s="12" customFormat="1" ht="11.25">
      <c r="B1973" s="145"/>
      <c r="D1973" s="146" t="s">
        <v>185</v>
      </c>
      <c r="E1973" s="147" t="s">
        <v>1</v>
      </c>
      <c r="F1973" s="148" t="s">
        <v>2150</v>
      </c>
      <c r="H1973" s="149">
        <v>315.98700000000002</v>
      </c>
      <c r="I1973" s="150"/>
      <c r="L1973" s="145"/>
      <c r="M1973" s="151"/>
      <c r="T1973" s="152"/>
      <c r="AT1973" s="147" t="s">
        <v>185</v>
      </c>
      <c r="AU1973" s="147" t="s">
        <v>88</v>
      </c>
      <c r="AV1973" s="12" t="s">
        <v>88</v>
      </c>
      <c r="AW1973" s="12" t="s">
        <v>33</v>
      </c>
      <c r="AX1973" s="12" t="s">
        <v>78</v>
      </c>
      <c r="AY1973" s="147" t="s">
        <v>176</v>
      </c>
    </row>
    <row r="1974" spans="2:65" s="15" customFormat="1" ht="11.25">
      <c r="B1974" s="166"/>
      <c r="D1974" s="146" t="s">
        <v>185</v>
      </c>
      <c r="E1974" s="167" t="s">
        <v>1</v>
      </c>
      <c r="F1974" s="168" t="s">
        <v>228</v>
      </c>
      <c r="H1974" s="169">
        <v>3191.877</v>
      </c>
      <c r="I1974" s="170"/>
      <c r="L1974" s="166"/>
      <c r="M1974" s="171"/>
      <c r="T1974" s="172"/>
      <c r="AT1974" s="167" t="s">
        <v>185</v>
      </c>
      <c r="AU1974" s="167" t="s">
        <v>88</v>
      </c>
      <c r="AV1974" s="15" t="s">
        <v>193</v>
      </c>
      <c r="AW1974" s="15" t="s">
        <v>33</v>
      </c>
      <c r="AX1974" s="15" t="s">
        <v>78</v>
      </c>
      <c r="AY1974" s="167" t="s">
        <v>176</v>
      </c>
    </row>
    <row r="1975" spans="2:65" s="12" customFormat="1" ht="11.25">
      <c r="B1975" s="145"/>
      <c r="D1975" s="146" t="s">
        <v>185</v>
      </c>
      <c r="E1975" s="147" t="s">
        <v>1</v>
      </c>
      <c r="F1975" s="148" t="s">
        <v>2213</v>
      </c>
      <c r="H1975" s="149">
        <v>1365.252</v>
      </c>
      <c r="I1975" s="150"/>
      <c r="L1975" s="145"/>
      <c r="M1975" s="151"/>
      <c r="T1975" s="152"/>
      <c r="AT1975" s="147" t="s">
        <v>185</v>
      </c>
      <c r="AU1975" s="147" t="s">
        <v>88</v>
      </c>
      <c r="AV1975" s="12" t="s">
        <v>88</v>
      </c>
      <c r="AW1975" s="12" t="s">
        <v>33</v>
      </c>
      <c r="AX1975" s="12" t="s">
        <v>78</v>
      </c>
      <c r="AY1975" s="147" t="s">
        <v>176</v>
      </c>
    </row>
    <row r="1976" spans="2:65" s="12" customFormat="1" ht="11.25">
      <c r="B1976" s="145"/>
      <c r="D1976" s="146" t="s">
        <v>185</v>
      </c>
      <c r="E1976" s="147" t="s">
        <v>1</v>
      </c>
      <c r="F1976" s="148" t="s">
        <v>2214</v>
      </c>
      <c r="H1976" s="149">
        <v>117.95</v>
      </c>
      <c r="I1976" s="150"/>
      <c r="L1976" s="145"/>
      <c r="M1976" s="151"/>
      <c r="T1976" s="152"/>
      <c r="AT1976" s="147" t="s">
        <v>185</v>
      </c>
      <c r="AU1976" s="147" t="s">
        <v>88</v>
      </c>
      <c r="AV1976" s="12" t="s">
        <v>88</v>
      </c>
      <c r="AW1976" s="12" t="s">
        <v>33</v>
      </c>
      <c r="AX1976" s="12" t="s">
        <v>78</v>
      </c>
      <c r="AY1976" s="147" t="s">
        <v>176</v>
      </c>
    </row>
    <row r="1977" spans="2:65" s="15" customFormat="1" ht="11.25">
      <c r="B1977" s="166"/>
      <c r="D1977" s="146" t="s">
        <v>185</v>
      </c>
      <c r="E1977" s="167" t="s">
        <v>1</v>
      </c>
      <c r="F1977" s="168" t="s">
        <v>228</v>
      </c>
      <c r="H1977" s="169">
        <v>1483.202</v>
      </c>
      <c r="I1977" s="170"/>
      <c r="L1977" s="166"/>
      <c r="M1977" s="171"/>
      <c r="T1977" s="172"/>
      <c r="AT1977" s="167" t="s">
        <v>185</v>
      </c>
      <c r="AU1977" s="167" t="s">
        <v>88</v>
      </c>
      <c r="AV1977" s="15" t="s">
        <v>193</v>
      </c>
      <c r="AW1977" s="15" t="s">
        <v>33</v>
      </c>
      <c r="AX1977" s="15" t="s">
        <v>78</v>
      </c>
      <c r="AY1977" s="167" t="s">
        <v>176</v>
      </c>
    </row>
    <row r="1978" spans="2:65" s="13" customFormat="1" ht="11.25">
      <c r="B1978" s="153"/>
      <c r="D1978" s="146" t="s">
        <v>185</v>
      </c>
      <c r="E1978" s="154" t="s">
        <v>1</v>
      </c>
      <c r="F1978" s="155" t="s">
        <v>187</v>
      </c>
      <c r="H1978" s="156">
        <v>4675.0789999999997</v>
      </c>
      <c r="I1978" s="157"/>
      <c r="L1978" s="153"/>
      <c r="M1978" s="158"/>
      <c r="T1978" s="159"/>
      <c r="AT1978" s="154" t="s">
        <v>185</v>
      </c>
      <c r="AU1978" s="154" t="s">
        <v>88</v>
      </c>
      <c r="AV1978" s="13" t="s">
        <v>183</v>
      </c>
      <c r="AW1978" s="13" t="s">
        <v>33</v>
      </c>
      <c r="AX1978" s="13" t="s">
        <v>86</v>
      </c>
      <c r="AY1978" s="154" t="s">
        <v>176</v>
      </c>
    </row>
    <row r="1979" spans="2:65" s="1" customFormat="1" ht="24.2" customHeight="1">
      <c r="B1979" s="32"/>
      <c r="C1979" s="176" t="s">
        <v>2215</v>
      </c>
      <c r="D1979" s="176" t="s">
        <v>304</v>
      </c>
      <c r="E1979" s="177" t="s">
        <v>2216</v>
      </c>
      <c r="F1979" s="178" t="s">
        <v>2217</v>
      </c>
      <c r="G1979" s="179" t="s">
        <v>181</v>
      </c>
      <c r="H1979" s="180">
        <v>5610.0947999999999</v>
      </c>
      <c r="I1979" s="181"/>
      <c r="J1979" s="182">
        <f>ROUND(I1979*H1979,2)</f>
        <v>0</v>
      </c>
      <c r="K1979" s="178" t="s">
        <v>182</v>
      </c>
      <c r="L1979" s="183"/>
      <c r="M1979" s="184" t="s">
        <v>1</v>
      </c>
      <c r="N1979" s="185" t="s">
        <v>43</v>
      </c>
      <c r="P1979" s="141">
        <f>O1979*H1979</f>
        <v>0</v>
      </c>
      <c r="Q1979" s="141">
        <v>2.9999999999999997E-4</v>
      </c>
      <c r="R1979" s="141">
        <f>Q1979*H1979</f>
        <v>1.6830284399999997</v>
      </c>
      <c r="S1979" s="141">
        <v>0</v>
      </c>
      <c r="T1979" s="142">
        <f>S1979*H1979</f>
        <v>0</v>
      </c>
      <c r="AR1979" s="143" t="s">
        <v>398</v>
      </c>
      <c r="AT1979" s="143" t="s">
        <v>304</v>
      </c>
      <c r="AU1979" s="143" t="s">
        <v>88</v>
      </c>
      <c r="AY1979" s="17" t="s">
        <v>176</v>
      </c>
      <c r="BE1979" s="144">
        <f>IF(N1979="základní",J1979,0)</f>
        <v>0</v>
      </c>
      <c r="BF1979" s="144">
        <f>IF(N1979="snížená",J1979,0)</f>
        <v>0</v>
      </c>
      <c r="BG1979" s="144">
        <f>IF(N1979="zákl. přenesená",J1979,0)</f>
        <v>0</v>
      </c>
      <c r="BH1979" s="144">
        <f>IF(N1979="sníž. přenesená",J1979,0)</f>
        <v>0</v>
      </c>
      <c r="BI1979" s="144">
        <f>IF(N1979="nulová",J1979,0)</f>
        <v>0</v>
      </c>
      <c r="BJ1979" s="17" t="s">
        <v>86</v>
      </c>
      <c r="BK1979" s="144">
        <f>ROUND(I1979*H1979,2)</f>
        <v>0</v>
      </c>
      <c r="BL1979" s="17" t="s">
        <v>319</v>
      </c>
      <c r="BM1979" s="143" t="s">
        <v>2218</v>
      </c>
    </row>
    <row r="1980" spans="2:65" s="12" customFormat="1" ht="11.25">
      <c r="B1980" s="145"/>
      <c r="D1980" s="146" t="s">
        <v>185</v>
      </c>
      <c r="F1980" s="148" t="s">
        <v>2205</v>
      </c>
      <c r="H1980" s="149">
        <v>5610.0947999999999</v>
      </c>
      <c r="I1980" s="150"/>
      <c r="L1980" s="145"/>
      <c r="M1980" s="151"/>
      <c r="T1980" s="152"/>
      <c r="AT1980" s="147" t="s">
        <v>185</v>
      </c>
      <c r="AU1980" s="147" t="s">
        <v>88</v>
      </c>
      <c r="AV1980" s="12" t="s">
        <v>88</v>
      </c>
      <c r="AW1980" s="12" t="s">
        <v>4</v>
      </c>
      <c r="AX1980" s="12" t="s">
        <v>86</v>
      </c>
      <c r="AY1980" s="147" t="s">
        <v>176</v>
      </c>
    </row>
    <row r="1981" spans="2:65" s="1" customFormat="1" ht="33" customHeight="1">
      <c r="B1981" s="32"/>
      <c r="C1981" s="132" t="s">
        <v>2219</v>
      </c>
      <c r="D1981" s="132" t="s">
        <v>178</v>
      </c>
      <c r="E1981" s="133" t="s">
        <v>2220</v>
      </c>
      <c r="F1981" s="134" t="s">
        <v>2221</v>
      </c>
      <c r="G1981" s="135" t="s">
        <v>307</v>
      </c>
      <c r="H1981" s="136">
        <v>191.18433999999999</v>
      </c>
      <c r="I1981" s="137"/>
      <c r="J1981" s="138">
        <f>ROUND(I1981*H1981,2)</f>
        <v>0</v>
      </c>
      <c r="K1981" s="134" t="s">
        <v>182</v>
      </c>
      <c r="L1981" s="32"/>
      <c r="M1981" s="139" t="s">
        <v>1</v>
      </c>
      <c r="N1981" s="140" t="s">
        <v>43</v>
      </c>
      <c r="P1981" s="141">
        <f>O1981*H1981</f>
        <v>0</v>
      </c>
      <c r="Q1981" s="141">
        <v>0</v>
      </c>
      <c r="R1981" s="141">
        <f>Q1981*H1981</f>
        <v>0</v>
      </c>
      <c r="S1981" s="141">
        <v>0</v>
      </c>
      <c r="T1981" s="142">
        <f>S1981*H1981</f>
        <v>0</v>
      </c>
      <c r="AR1981" s="143" t="s">
        <v>319</v>
      </c>
      <c r="AT1981" s="143" t="s">
        <v>178</v>
      </c>
      <c r="AU1981" s="143" t="s">
        <v>88</v>
      </c>
      <c r="AY1981" s="17" t="s">
        <v>176</v>
      </c>
      <c r="BE1981" s="144">
        <f>IF(N1981="základní",J1981,0)</f>
        <v>0</v>
      </c>
      <c r="BF1981" s="144">
        <f>IF(N1981="snížená",J1981,0)</f>
        <v>0</v>
      </c>
      <c r="BG1981" s="144">
        <f>IF(N1981="zákl. přenesená",J1981,0)</f>
        <v>0</v>
      </c>
      <c r="BH1981" s="144">
        <f>IF(N1981="sníž. přenesená",J1981,0)</f>
        <v>0</v>
      </c>
      <c r="BI1981" s="144">
        <f>IF(N1981="nulová",J1981,0)</f>
        <v>0</v>
      </c>
      <c r="BJ1981" s="17" t="s">
        <v>86</v>
      </c>
      <c r="BK1981" s="144">
        <f>ROUND(I1981*H1981,2)</f>
        <v>0</v>
      </c>
      <c r="BL1981" s="17" t="s">
        <v>319</v>
      </c>
      <c r="BM1981" s="143" t="s">
        <v>2222</v>
      </c>
    </row>
    <row r="1982" spans="2:65" s="1" customFormat="1" ht="24.2" customHeight="1">
      <c r="B1982" s="32"/>
      <c r="C1982" s="132" t="s">
        <v>2223</v>
      </c>
      <c r="D1982" s="132" t="s">
        <v>178</v>
      </c>
      <c r="E1982" s="133" t="s">
        <v>2224</v>
      </c>
      <c r="F1982" s="134" t="s">
        <v>2225</v>
      </c>
      <c r="G1982" s="135" t="s">
        <v>307</v>
      </c>
      <c r="H1982" s="136">
        <v>191.18433999999999</v>
      </c>
      <c r="I1982" s="137"/>
      <c r="J1982" s="138">
        <f>ROUND(I1982*H1982,2)</f>
        <v>0</v>
      </c>
      <c r="K1982" s="134" t="s">
        <v>182</v>
      </c>
      <c r="L1982" s="32"/>
      <c r="M1982" s="139" t="s">
        <v>1</v>
      </c>
      <c r="N1982" s="140" t="s">
        <v>43</v>
      </c>
      <c r="P1982" s="141">
        <f>O1982*H1982</f>
        <v>0</v>
      </c>
      <c r="Q1982" s="141">
        <v>0</v>
      </c>
      <c r="R1982" s="141">
        <f>Q1982*H1982</f>
        <v>0</v>
      </c>
      <c r="S1982" s="141">
        <v>0</v>
      </c>
      <c r="T1982" s="142">
        <f>S1982*H1982</f>
        <v>0</v>
      </c>
      <c r="AR1982" s="143" t="s">
        <v>319</v>
      </c>
      <c r="AT1982" s="143" t="s">
        <v>178</v>
      </c>
      <c r="AU1982" s="143" t="s">
        <v>88</v>
      </c>
      <c r="AY1982" s="17" t="s">
        <v>176</v>
      </c>
      <c r="BE1982" s="144">
        <f>IF(N1982="základní",J1982,0)</f>
        <v>0</v>
      </c>
      <c r="BF1982" s="144">
        <f>IF(N1982="snížená",J1982,0)</f>
        <v>0</v>
      </c>
      <c r="BG1982" s="144">
        <f>IF(N1982="zákl. přenesená",J1982,0)</f>
        <v>0</v>
      </c>
      <c r="BH1982" s="144">
        <f>IF(N1982="sníž. přenesená",J1982,0)</f>
        <v>0</v>
      </c>
      <c r="BI1982" s="144">
        <f>IF(N1982="nulová",J1982,0)</f>
        <v>0</v>
      </c>
      <c r="BJ1982" s="17" t="s">
        <v>86</v>
      </c>
      <c r="BK1982" s="144">
        <f>ROUND(I1982*H1982,2)</f>
        <v>0</v>
      </c>
      <c r="BL1982" s="17" t="s">
        <v>319</v>
      </c>
      <c r="BM1982" s="143" t="s">
        <v>2226</v>
      </c>
    </row>
    <row r="1983" spans="2:65" s="11" customFormat="1" ht="22.9" customHeight="1">
      <c r="B1983" s="120"/>
      <c r="D1983" s="121" t="s">
        <v>77</v>
      </c>
      <c r="E1983" s="130" t="s">
        <v>2227</v>
      </c>
      <c r="F1983" s="130" t="s">
        <v>2228</v>
      </c>
      <c r="I1983" s="123"/>
      <c r="J1983" s="131">
        <f>BK1983</f>
        <v>0</v>
      </c>
      <c r="L1983" s="120"/>
      <c r="M1983" s="125"/>
      <c r="P1983" s="126">
        <f>SUM(P1984:P2373)</f>
        <v>0</v>
      </c>
      <c r="R1983" s="126">
        <f>SUM(R1984:R2373)</f>
        <v>96.796659664000003</v>
      </c>
      <c r="T1983" s="127">
        <f>SUM(T1984:T2373)</f>
        <v>0</v>
      </c>
      <c r="AR1983" s="121" t="s">
        <v>88</v>
      </c>
      <c r="AT1983" s="128" t="s">
        <v>77</v>
      </c>
      <c r="AU1983" s="128" t="s">
        <v>86</v>
      </c>
      <c r="AY1983" s="121" t="s">
        <v>176</v>
      </c>
      <c r="BK1983" s="129">
        <f>SUM(BK1984:BK2373)</f>
        <v>0</v>
      </c>
    </row>
    <row r="1984" spans="2:65" s="1" customFormat="1" ht="37.9" customHeight="1">
      <c r="B1984" s="32"/>
      <c r="C1984" s="132" t="s">
        <v>2229</v>
      </c>
      <c r="D1984" s="132" t="s">
        <v>178</v>
      </c>
      <c r="E1984" s="133" t="s">
        <v>2230</v>
      </c>
      <c r="F1984" s="134" t="s">
        <v>2231</v>
      </c>
      <c r="G1984" s="135" t="s">
        <v>181</v>
      </c>
      <c r="H1984" s="136">
        <v>122.73</v>
      </c>
      <c r="I1984" s="137"/>
      <c r="J1984" s="138">
        <f>ROUND(I1984*H1984,2)</f>
        <v>0</v>
      </c>
      <c r="K1984" s="134" t="s">
        <v>207</v>
      </c>
      <c r="L1984" s="32"/>
      <c r="M1984" s="139" t="s">
        <v>1</v>
      </c>
      <c r="N1984" s="140" t="s">
        <v>43</v>
      </c>
      <c r="P1984" s="141">
        <f>O1984*H1984</f>
        <v>0</v>
      </c>
      <c r="Q1984" s="141">
        <v>6.0299999999999998E-3</v>
      </c>
      <c r="R1984" s="141">
        <f>Q1984*H1984</f>
        <v>0.74006190000000005</v>
      </c>
      <c r="S1984" s="141">
        <v>0</v>
      </c>
      <c r="T1984" s="142">
        <f>S1984*H1984</f>
        <v>0</v>
      </c>
      <c r="AR1984" s="143" t="s">
        <v>319</v>
      </c>
      <c r="AT1984" s="143" t="s">
        <v>178</v>
      </c>
      <c r="AU1984" s="143" t="s">
        <v>88</v>
      </c>
      <c r="AY1984" s="17" t="s">
        <v>176</v>
      </c>
      <c r="BE1984" s="144">
        <f>IF(N1984="základní",J1984,0)</f>
        <v>0</v>
      </c>
      <c r="BF1984" s="144">
        <f>IF(N1984="snížená",J1984,0)</f>
        <v>0</v>
      </c>
      <c r="BG1984" s="144">
        <f>IF(N1984="zákl. přenesená",J1984,0)</f>
        <v>0</v>
      </c>
      <c r="BH1984" s="144">
        <f>IF(N1984="sníž. přenesená",J1984,0)</f>
        <v>0</v>
      </c>
      <c r="BI1984" s="144">
        <f>IF(N1984="nulová",J1984,0)</f>
        <v>0</v>
      </c>
      <c r="BJ1984" s="17" t="s">
        <v>86</v>
      </c>
      <c r="BK1984" s="144">
        <f>ROUND(I1984*H1984,2)</f>
        <v>0</v>
      </c>
      <c r="BL1984" s="17" t="s">
        <v>319</v>
      </c>
      <c r="BM1984" s="143" t="s">
        <v>2232</v>
      </c>
    </row>
    <row r="1985" spans="2:65" s="14" customFormat="1" ht="11.25">
      <c r="B1985" s="160"/>
      <c r="D1985" s="146" t="s">
        <v>185</v>
      </c>
      <c r="E1985" s="161" t="s">
        <v>1</v>
      </c>
      <c r="F1985" s="162" t="s">
        <v>2233</v>
      </c>
      <c r="H1985" s="161" t="s">
        <v>1</v>
      </c>
      <c r="I1985" s="163"/>
      <c r="L1985" s="160"/>
      <c r="M1985" s="164"/>
      <c r="T1985" s="165"/>
      <c r="AT1985" s="161" t="s">
        <v>185</v>
      </c>
      <c r="AU1985" s="161" t="s">
        <v>88</v>
      </c>
      <c r="AV1985" s="14" t="s">
        <v>86</v>
      </c>
      <c r="AW1985" s="14" t="s">
        <v>33</v>
      </c>
      <c r="AX1985" s="14" t="s">
        <v>78</v>
      </c>
      <c r="AY1985" s="161" t="s">
        <v>176</v>
      </c>
    </row>
    <row r="1986" spans="2:65" s="12" customFormat="1" ht="11.25">
      <c r="B1986" s="145"/>
      <c r="D1986" s="146" t="s">
        <v>185</v>
      </c>
      <c r="E1986" s="147" t="s">
        <v>1</v>
      </c>
      <c r="F1986" s="148" t="s">
        <v>2234</v>
      </c>
      <c r="H1986" s="149">
        <v>122.73</v>
      </c>
      <c r="I1986" s="150"/>
      <c r="L1986" s="145"/>
      <c r="M1986" s="151"/>
      <c r="T1986" s="152"/>
      <c r="AT1986" s="147" t="s">
        <v>185</v>
      </c>
      <c r="AU1986" s="147" t="s">
        <v>88</v>
      </c>
      <c r="AV1986" s="12" t="s">
        <v>88</v>
      </c>
      <c r="AW1986" s="12" t="s">
        <v>33</v>
      </c>
      <c r="AX1986" s="12" t="s">
        <v>78</v>
      </c>
      <c r="AY1986" s="147" t="s">
        <v>176</v>
      </c>
    </row>
    <row r="1987" spans="2:65" s="13" customFormat="1" ht="11.25">
      <c r="B1987" s="153"/>
      <c r="D1987" s="146" t="s">
        <v>185</v>
      </c>
      <c r="E1987" s="154" t="s">
        <v>1</v>
      </c>
      <c r="F1987" s="155" t="s">
        <v>187</v>
      </c>
      <c r="H1987" s="156">
        <v>122.73</v>
      </c>
      <c r="I1987" s="157"/>
      <c r="L1987" s="153"/>
      <c r="M1987" s="158"/>
      <c r="T1987" s="159"/>
      <c r="AT1987" s="154" t="s">
        <v>185</v>
      </c>
      <c r="AU1987" s="154" t="s">
        <v>88</v>
      </c>
      <c r="AV1987" s="13" t="s">
        <v>183</v>
      </c>
      <c r="AW1987" s="13" t="s">
        <v>33</v>
      </c>
      <c r="AX1987" s="13" t="s">
        <v>86</v>
      </c>
      <c r="AY1987" s="154" t="s">
        <v>176</v>
      </c>
    </row>
    <row r="1988" spans="2:65" s="1" customFormat="1" ht="16.5" customHeight="1">
      <c r="B1988" s="32"/>
      <c r="C1988" s="176" t="s">
        <v>2235</v>
      </c>
      <c r="D1988" s="176" t="s">
        <v>304</v>
      </c>
      <c r="E1988" s="177" t="s">
        <v>2236</v>
      </c>
      <c r="F1988" s="178" t="s">
        <v>2237</v>
      </c>
      <c r="G1988" s="179" t="s">
        <v>181</v>
      </c>
      <c r="H1988" s="180">
        <v>128.8665</v>
      </c>
      <c r="I1988" s="181"/>
      <c r="J1988" s="182">
        <f>ROUND(I1988*H1988,2)</f>
        <v>0</v>
      </c>
      <c r="K1988" s="178" t="s">
        <v>342</v>
      </c>
      <c r="L1988" s="183"/>
      <c r="M1988" s="184" t="s">
        <v>1</v>
      </c>
      <c r="N1988" s="185" t="s">
        <v>43</v>
      </c>
      <c r="P1988" s="141">
        <f>O1988*H1988</f>
        <v>0</v>
      </c>
      <c r="Q1988" s="141">
        <v>3.1E-2</v>
      </c>
      <c r="R1988" s="141">
        <f>Q1988*H1988</f>
        <v>3.9948614999999998</v>
      </c>
      <c r="S1988" s="141">
        <v>0</v>
      </c>
      <c r="T1988" s="142">
        <f>S1988*H1988</f>
        <v>0</v>
      </c>
      <c r="AR1988" s="143" t="s">
        <v>398</v>
      </c>
      <c r="AT1988" s="143" t="s">
        <v>304</v>
      </c>
      <c r="AU1988" s="143" t="s">
        <v>88</v>
      </c>
      <c r="AY1988" s="17" t="s">
        <v>176</v>
      </c>
      <c r="BE1988" s="144">
        <f>IF(N1988="základní",J1988,0)</f>
        <v>0</v>
      </c>
      <c r="BF1988" s="144">
        <f>IF(N1988="snížená",J1988,0)</f>
        <v>0</v>
      </c>
      <c r="BG1988" s="144">
        <f>IF(N1988="zákl. přenesená",J1988,0)</f>
        <v>0</v>
      </c>
      <c r="BH1988" s="144">
        <f>IF(N1988="sníž. přenesená",J1988,0)</f>
        <v>0</v>
      </c>
      <c r="BI1988" s="144">
        <f>IF(N1988="nulová",J1988,0)</f>
        <v>0</v>
      </c>
      <c r="BJ1988" s="17" t="s">
        <v>86</v>
      </c>
      <c r="BK1988" s="144">
        <f>ROUND(I1988*H1988,2)</f>
        <v>0</v>
      </c>
      <c r="BL1988" s="17" t="s">
        <v>319</v>
      </c>
      <c r="BM1988" s="143" t="s">
        <v>2238</v>
      </c>
    </row>
    <row r="1989" spans="2:65" s="12" customFormat="1" ht="11.25">
      <c r="B1989" s="145"/>
      <c r="D1989" s="146" t="s">
        <v>185</v>
      </c>
      <c r="F1989" s="148" t="s">
        <v>2239</v>
      </c>
      <c r="H1989" s="149">
        <v>128.8665</v>
      </c>
      <c r="I1989" s="150"/>
      <c r="L1989" s="145"/>
      <c r="M1989" s="151"/>
      <c r="T1989" s="152"/>
      <c r="AT1989" s="147" t="s">
        <v>185</v>
      </c>
      <c r="AU1989" s="147" t="s">
        <v>88</v>
      </c>
      <c r="AV1989" s="12" t="s">
        <v>88</v>
      </c>
      <c r="AW1989" s="12" t="s">
        <v>4</v>
      </c>
      <c r="AX1989" s="12" t="s">
        <v>86</v>
      </c>
      <c r="AY1989" s="147" t="s">
        <v>176</v>
      </c>
    </row>
    <row r="1990" spans="2:65" s="1" customFormat="1" ht="24.2" customHeight="1">
      <c r="B1990" s="32"/>
      <c r="C1990" s="132" t="s">
        <v>2240</v>
      </c>
      <c r="D1990" s="132" t="s">
        <v>178</v>
      </c>
      <c r="E1990" s="133" t="s">
        <v>2241</v>
      </c>
      <c r="F1990" s="134" t="s">
        <v>2242</v>
      </c>
      <c r="G1990" s="135" t="s">
        <v>181</v>
      </c>
      <c r="H1990" s="136">
        <v>7073.1350000000002</v>
      </c>
      <c r="I1990" s="137"/>
      <c r="J1990" s="138">
        <f>ROUND(I1990*H1990,2)</f>
        <v>0</v>
      </c>
      <c r="K1990" s="134" t="s">
        <v>207</v>
      </c>
      <c r="L1990" s="32"/>
      <c r="M1990" s="139" t="s">
        <v>1</v>
      </c>
      <c r="N1990" s="140" t="s">
        <v>43</v>
      </c>
      <c r="P1990" s="141">
        <f>O1990*H1990</f>
        <v>0</v>
      </c>
      <c r="Q1990" s="141">
        <v>0</v>
      </c>
      <c r="R1990" s="141">
        <f>Q1990*H1990</f>
        <v>0</v>
      </c>
      <c r="S1990" s="141">
        <v>0</v>
      </c>
      <c r="T1990" s="142">
        <f>S1990*H1990</f>
        <v>0</v>
      </c>
      <c r="AR1990" s="143" t="s">
        <v>319</v>
      </c>
      <c r="AT1990" s="143" t="s">
        <v>178</v>
      </c>
      <c r="AU1990" s="143" t="s">
        <v>88</v>
      </c>
      <c r="AY1990" s="17" t="s">
        <v>176</v>
      </c>
      <c r="BE1990" s="144">
        <f>IF(N1990="základní",J1990,0)</f>
        <v>0</v>
      </c>
      <c r="BF1990" s="144">
        <f>IF(N1990="snížená",J1990,0)</f>
        <v>0</v>
      </c>
      <c r="BG1990" s="144">
        <f>IF(N1990="zákl. přenesená",J1990,0)</f>
        <v>0</v>
      </c>
      <c r="BH1990" s="144">
        <f>IF(N1990="sníž. přenesená",J1990,0)</f>
        <v>0</v>
      </c>
      <c r="BI1990" s="144">
        <f>IF(N1990="nulová",J1990,0)</f>
        <v>0</v>
      </c>
      <c r="BJ1990" s="17" t="s">
        <v>86</v>
      </c>
      <c r="BK1990" s="144">
        <f>ROUND(I1990*H1990,2)</f>
        <v>0</v>
      </c>
      <c r="BL1990" s="17" t="s">
        <v>319</v>
      </c>
      <c r="BM1990" s="143" t="s">
        <v>2243</v>
      </c>
    </row>
    <row r="1991" spans="2:65" s="14" customFormat="1" ht="11.25">
      <c r="B1991" s="160"/>
      <c r="D1991" s="146" t="s">
        <v>185</v>
      </c>
      <c r="E1991" s="161" t="s">
        <v>1</v>
      </c>
      <c r="F1991" s="162" t="s">
        <v>1642</v>
      </c>
      <c r="H1991" s="161" t="s">
        <v>1</v>
      </c>
      <c r="I1991" s="163"/>
      <c r="L1991" s="160"/>
      <c r="M1991" s="164"/>
      <c r="T1991" s="165"/>
      <c r="AT1991" s="161" t="s">
        <v>185</v>
      </c>
      <c r="AU1991" s="161" t="s">
        <v>88</v>
      </c>
      <c r="AV1991" s="14" t="s">
        <v>86</v>
      </c>
      <c r="AW1991" s="14" t="s">
        <v>33</v>
      </c>
      <c r="AX1991" s="14" t="s">
        <v>78</v>
      </c>
      <c r="AY1991" s="161" t="s">
        <v>176</v>
      </c>
    </row>
    <row r="1992" spans="2:65" s="14" customFormat="1" ht="11.25">
      <c r="B1992" s="160"/>
      <c r="D1992" s="146" t="s">
        <v>185</v>
      </c>
      <c r="E1992" s="161" t="s">
        <v>1</v>
      </c>
      <c r="F1992" s="162" t="s">
        <v>1104</v>
      </c>
      <c r="H1992" s="161" t="s">
        <v>1</v>
      </c>
      <c r="I1992" s="163"/>
      <c r="L1992" s="160"/>
      <c r="M1992" s="164"/>
      <c r="T1992" s="165"/>
      <c r="AT1992" s="161" t="s">
        <v>185</v>
      </c>
      <c r="AU1992" s="161" t="s">
        <v>88</v>
      </c>
      <c r="AV1992" s="14" t="s">
        <v>86</v>
      </c>
      <c r="AW1992" s="14" t="s">
        <v>33</v>
      </c>
      <c r="AX1992" s="14" t="s">
        <v>78</v>
      </c>
      <c r="AY1992" s="161" t="s">
        <v>176</v>
      </c>
    </row>
    <row r="1993" spans="2:65" s="14" customFormat="1" ht="11.25">
      <c r="B1993" s="160"/>
      <c r="D1993" s="146" t="s">
        <v>185</v>
      </c>
      <c r="E1993" s="161" t="s">
        <v>1</v>
      </c>
      <c r="F1993" s="162" t="s">
        <v>1643</v>
      </c>
      <c r="H1993" s="161" t="s">
        <v>1</v>
      </c>
      <c r="I1993" s="163"/>
      <c r="L1993" s="160"/>
      <c r="M1993" s="164"/>
      <c r="T1993" s="165"/>
      <c r="AT1993" s="161" t="s">
        <v>185</v>
      </c>
      <c r="AU1993" s="161" t="s">
        <v>88</v>
      </c>
      <c r="AV1993" s="14" t="s">
        <v>86</v>
      </c>
      <c r="AW1993" s="14" t="s">
        <v>33</v>
      </c>
      <c r="AX1993" s="14" t="s">
        <v>78</v>
      </c>
      <c r="AY1993" s="161" t="s">
        <v>176</v>
      </c>
    </row>
    <row r="1994" spans="2:65" s="12" customFormat="1" ht="11.25">
      <c r="B1994" s="145"/>
      <c r="D1994" s="146" t="s">
        <v>185</v>
      </c>
      <c r="E1994" s="147" t="s">
        <v>1</v>
      </c>
      <c r="F1994" s="148" t="s">
        <v>1644</v>
      </c>
      <c r="H1994" s="149">
        <v>452.85</v>
      </c>
      <c r="I1994" s="150"/>
      <c r="L1994" s="145"/>
      <c r="M1994" s="151"/>
      <c r="T1994" s="152"/>
      <c r="AT1994" s="147" t="s">
        <v>185</v>
      </c>
      <c r="AU1994" s="147" t="s">
        <v>88</v>
      </c>
      <c r="AV1994" s="12" t="s">
        <v>88</v>
      </c>
      <c r="AW1994" s="12" t="s">
        <v>33</v>
      </c>
      <c r="AX1994" s="12" t="s">
        <v>78</v>
      </c>
      <c r="AY1994" s="147" t="s">
        <v>176</v>
      </c>
    </row>
    <row r="1995" spans="2:65" s="14" customFormat="1" ht="11.25">
      <c r="B1995" s="160"/>
      <c r="D1995" s="146" t="s">
        <v>185</v>
      </c>
      <c r="E1995" s="161" t="s">
        <v>1</v>
      </c>
      <c r="F1995" s="162" t="s">
        <v>1645</v>
      </c>
      <c r="H1995" s="161" t="s">
        <v>1</v>
      </c>
      <c r="I1995" s="163"/>
      <c r="L1995" s="160"/>
      <c r="M1995" s="164"/>
      <c r="T1995" s="165"/>
      <c r="AT1995" s="161" t="s">
        <v>185</v>
      </c>
      <c r="AU1995" s="161" t="s">
        <v>88</v>
      </c>
      <c r="AV1995" s="14" t="s">
        <v>86</v>
      </c>
      <c r="AW1995" s="14" t="s">
        <v>33</v>
      </c>
      <c r="AX1995" s="14" t="s">
        <v>78</v>
      </c>
      <c r="AY1995" s="161" t="s">
        <v>176</v>
      </c>
    </row>
    <row r="1996" spans="2:65" s="12" customFormat="1" ht="22.5">
      <c r="B1996" s="145"/>
      <c r="D1996" s="146" t="s">
        <v>185</v>
      </c>
      <c r="E1996" s="147" t="s">
        <v>1</v>
      </c>
      <c r="F1996" s="148" t="s">
        <v>1646</v>
      </c>
      <c r="H1996" s="149">
        <v>403.46</v>
      </c>
      <c r="I1996" s="150"/>
      <c r="L1996" s="145"/>
      <c r="M1996" s="151"/>
      <c r="T1996" s="152"/>
      <c r="AT1996" s="147" t="s">
        <v>185</v>
      </c>
      <c r="AU1996" s="147" t="s">
        <v>88</v>
      </c>
      <c r="AV1996" s="12" t="s">
        <v>88</v>
      </c>
      <c r="AW1996" s="12" t="s">
        <v>33</v>
      </c>
      <c r="AX1996" s="12" t="s">
        <v>78</v>
      </c>
      <c r="AY1996" s="147" t="s">
        <v>176</v>
      </c>
    </row>
    <row r="1997" spans="2:65" s="12" customFormat="1" ht="11.25">
      <c r="B1997" s="145"/>
      <c r="D1997" s="146" t="s">
        <v>185</v>
      </c>
      <c r="E1997" s="147" t="s">
        <v>1</v>
      </c>
      <c r="F1997" s="148" t="s">
        <v>1647</v>
      </c>
      <c r="H1997" s="149">
        <v>38.71</v>
      </c>
      <c r="I1997" s="150"/>
      <c r="L1997" s="145"/>
      <c r="M1997" s="151"/>
      <c r="T1997" s="152"/>
      <c r="AT1997" s="147" t="s">
        <v>185</v>
      </c>
      <c r="AU1997" s="147" t="s">
        <v>88</v>
      </c>
      <c r="AV1997" s="12" t="s">
        <v>88</v>
      </c>
      <c r="AW1997" s="12" t="s">
        <v>33</v>
      </c>
      <c r="AX1997" s="12" t="s">
        <v>78</v>
      </c>
      <c r="AY1997" s="147" t="s">
        <v>176</v>
      </c>
    </row>
    <row r="1998" spans="2:65" s="14" customFormat="1" ht="11.25">
      <c r="B1998" s="160"/>
      <c r="D1998" s="146" t="s">
        <v>185</v>
      </c>
      <c r="E1998" s="161" t="s">
        <v>1</v>
      </c>
      <c r="F1998" s="162" t="s">
        <v>1648</v>
      </c>
      <c r="H1998" s="161" t="s">
        <v>1</v>
      </c>
      <c r="I1998" s="163"/>
      <c r="L1998" s="160"/>
      <c r="M1998" s="164"/>
      <c r="T1998" s="165"/>
      <c r="AT1998" s="161" t="s">
        <v>185</v>
      </c>
      <c r="AU1998" s="161" t="s">
        <v>88</v>
      </c>
      <c r="AV1998" s="14" t="s">
        <v>86</v>
      </c>
      <c r="AW1998" s="14" t="s">
        <v>33</v>
      </c>
      <c r="AX1998" s="14" t="s">
        <v>78</v>
      </c>
      <c r="AY1998" s="161" t="s">
        <v>176</v>
      </c>
    </row>
    <row r="1999" spans="2:65" s="12" customFormat="1" ht="22.5">
      <c r="B1999" s="145"/>
      <c r="D1999" s="146" t="s">
        <v>185</v>
      </c>
      <c r="E1999" s="147" t="s">
        <v>1</v>
      </c>
      <c r="F1999" s="148" t="s">
        <v>1649</v>
      </c>
      <c r="H1999" s="149">
        <v>471.02</v>
      </c>
      <c r="I1999" s="150"/>
      <c r="L1999" s="145"/>
      <c r="M1999" s="151"/>
      <c r="T1999" s="152"/>
      <c r="AT1999" s="147" t="s">
        <v>185</v>
      </c>
      <c r="AU1999" s="147" t="s">
        <v>88</v>
      </c>
      <c r="AV1999" s="12" t="s">
        <v>88</v>
      </c>
      <c r="AW1999" s="12" t="s">
        <v>33</v>
      </c>
      <c r="AX1999" s="12" t="s">
        <v>78</v>
      </c>
      <c r="AY1999" s="147" t="s">
        <v>176</v>
      </c>
    </row>
    <row r="2000" spans="2:65" s="14" customFormat="1" ht="11.25">
      <c r="B2000" s="160"/>
      <c r="D2000" s="146" t="s">
        <v>185</v>
      </c>
      <c r="E2000" s="161" t="s">
        <v>1</v>
      </c>
      <c r="F2000" s="162" t="s">
        <v>1650</v>
      </c>
      <c r="H2000" s="161" t="s">
        <v>1</v>
      </c>
      <c r="I2000" s="163"/>
      <c r="L2000" s="160"/>
      <c r="M2000" s="164"/>
      <c r="T2000" s="165"/>
      <c r="AT2000" s="161" t="s">
        <v>185</v>
      </c>
      <c r="AU2000" s="161" t="s">
        <v>88</v>
      </c>
      <c r="AV2000" s="14" t="s">
        <v>86</v>
      </c>
      <c r="AW2000" s="14" t="s">
        <v>33</v>
      </c>
      <c r="AX2000" s="14" t="s">
        <v>78</v>
      </c>
      <c r="AY2000" s="161" t="s">
        <v>176</v>
      </c>
    </row>
    <row r="2001" spans="2:51" s="12" customFormat="1" ht="11.25">
      <c r="B2001" s="145"/>
      <c r="D2001" s="146" t="s">
        <v>185</v>
      </c>
      <c r="E2001" s="147" t="s">
        <v>1</v>
      </c>
      <c r="F2001" s="148" t="s">
        <v>1651</v>
      </c>
      <c r="H2001" s="149">
        <v>38.71</v>
      </c>
      <c r="I2001" s="150"/>
      <c r="L2001" s="145"/>
      <c r="M2001" s="151"/>
      <c r="T2001" s="152"/>
      <c r="AT2001" s="147" t="s">
        <v>185</v>
      </c>
      <c r="AU2001" s="147" t="s">
        <v>88</v>
      </c>
      <c r="AV2001" s="12" t="s">
        <v>88</v>
      </c>
      <c r="AW2001" s="12" t="s">
        <v>33</v>
      </c>
      <c r="AX2001" s="12" t="s">
        <v>78</v>
      </c>
      <c r="AY2001" s="147" t="s">
        <v>176</v>
      </c>
    </row>
    <row r="2002" spans="2:51" s="14" customFormat="1" ht="11.25">
      <c r="B2002" s="160"/>
      <c r="D2002" s="146" t="s">
        <v>185</v>
      </c>
      <c r="E2002" s="161" t="s">
        <v>1</v>
      </c>
      <c r="F2002" s="162" t="s">
        <v>1652</v>
      </c>
      <c r="H2002" s="161" t="s">
        <v>1</v>
      </c>
      <c r="I2002" s="163"/>
      <c r="L2002" s="160"/>
      <c r="M2002" s="164"/>
      <c r="T2002" s="165"/>
      <c r="AT2002" s="161" t="s">
        <v>185</v>
      </c>
      <c r="AU2002" s="161" t="s">
        <v>88</v>
      </c>
      <c r="AV2002" s="14" t="s">
        <v>86</v>
      </c>
      <c r="AW2002" s="14" t="s">
        <v>33</v>
      </c>
      <c r="AX2002" s="14" t="s">
        <v>78</v>
      </c>
      <c r="AY2002" s="161" t="s">
        <v>176</v>
      </c>
    </row>
    <row r="2003" spans="2:51" s="12" customFormat="1" ht="11.25">
      <c r="B2003" s="145"/>
      <c r="D2003" s="146" t="s">
        <v>185</v>
      </c>
      <c r="E2003" s="147" t="s">
        <v>1</v>
      </c>
      <c r="F2003" s="148" t="s">
        <v>1653</v>
      </c>
      <c r="H2003" s="149">
        <v>22.95</v>
      </c>
      <c r="I2003" s="150"/>
      <c r="L2003" s="145"/>
      <c r="M2003" s="151"/>
      <c r="T2003" s="152"/>
      <c r="AT2003" s="147" t="s">
        <v>185</v>
      </c>
      <c r="AU2003" s="147" t="s">
        <v>88</v>
      </c>
      <c r="AV2003" s="12" t="s">
        <v>88</v>
      </c>
      <c r="AW2003" s="12" t="s">
        <v>33</v>
      </c>
      <c r="AX2003" s="12" t="s">
        <v>78</v>
      </c>
      <c r="AY2003" s="147" t="s">
        <v>176</v>
      </c>
    </row>
    <row r="2004" spans="2:51" s="14" customFormat="1" ht="11.25">
      <c r="B2004" s="160"/>
      <c r="D2004" s="146" t="s">
        <v>185</v>
      </c>
      <c r="E2004" s="161" t="s">
        <v>1</v>
      </c>
      <c r="F2004" s="162" t="s">
        <v>1654</v>
      </c>
      <c r="H2004" s="161" t="s">
        <v>1</v>
      </c>
      <c r="I2004" s="163"/>
      <c r="L2004" s="160"/>
      <c r="M2004" s="164"/>
      <c r="T2004" s="165"/>
      <c r="AT2004" s="161" t="s">
        <v>185</v>
      </c>
      <c r="AU2004" s="161" t="s">
        <v>88</v>
      </c>
      <c r="AV2004" s="14" t="s">
        <v>86</v>
      </c>
      <c r="AW2004" s="14" t="s">
        <v>33</v>
      </c>
      <c r="AX2004" s="14" t="s">
        <v>78</v>
      </c>
      <c r="AY2004" s="161" t="s">
        <v>176</v>
      </c>
    </row>
    <row r="2005" spans="2:51" s="12" customFormat="1" ht="22.5">
      <c r="B2005" s="145"/>
      <c r="D2005" s="146" t="s">
        <v>185</v>
      </c>
      <c r="E2005" s="147" t="s">
        <v>1</v>
      </c>
      <c r="F2005" s="148" t="s">
        <v>1655</v>
      </c>
      <c r="H2005" s="149">
        <v>381.22</v>
      </c>
      <c r="I2005" s="150"/>
      <c r="L2005" s="145"/>
      <c r="M2005" s="151"/>
      <c r="T2005" s="152"/>
      <c r="AT2005" s="147" t="s">
        <v>185</v>
      </c>
      <c r="AU2005" s="147" t="s">
        <v>88</v>
      </c>
      <c r="AV2005" s="12" t="s">
        <v>88</v>
      </c>
      <c r="AW2005" s="12" t="s">
        <v>33</v>
      </c>
      <c r="AX2005" s="12" t="s">
        <v>78</v>
      </c>
      <c r="AY2005" s="147" t="s">
        <v>176</v>
      </c>
    </row>
    <row r="2006" spans="2:51" s="14" customFormat="1" ht="11.25">
      <c r="B2006" s="160"/>
      <c r="D2006" s="146" t="s">
        <v>185</v>
      </c>
      <c r="E2006" s="161" t="s">
        <v>1</v>
      </c>
      <c r="F2006" s="162" t="s">
        <v>1106</v>
      </c>
      <c r="H2006" s="161" t="s">
        <v>1</v>
      </c>
      <c r="I2006" s="163"/>
      <c r="L2006" s="160"/>
      <c r="M2006" s="164"/>
      <c r="T2006" s="165"/>
      <c r="AT2006" s="161" t="s">
        <v>185</v>
      </c>
      <c r="AU2006" s="161" t="s">
        <v>88</v>
      </c>
      <c r="AV2006" s="14" t="s">
        <v>86</v>
      </c>
      <c r="AW2006" s="14" t="s">
        <v>33</v>
      </c>
      <c r="AX2006" s="14" t="s">
        <v>78</v>
      </c>
      <c r="AY2006" s="161" t="s">
        <v>176</v>
      </c>
    </row>
    <row r="2007" spans="2:51" s="14" customFormat="1" ht="11.25">
      <c r="B2007" s="160"/>
      <c r="D2007" s="146" t="s">
        <v>185</v>
      </c>
      <c r="E2007" s="161" t="s">
        <v>1</v>
      </c>
      <c r="F2007" s="162" t="s">
        <v>1656</v>
      </c>
      <c r="H2007" s="161" t="s">
        <v>1</v>
      </c>
      <c r="I2007" s="163"/>
      <c r="L2007" s="160"/>
      <c r="M2007" s="164"/>
      <c r="T2007" s="165"/>
      <c r="AT2007" s="161" t="s">
        <v>185</v>
      </c>
      <c r="AU2007" s="161" t="s">
        <v>88</v>
      </c>
      <c r="AV2007" s="14" t="s">
        <v>86</v>
      </c>
      <c r="AW2007" s="14" t="s">
        <v>33</v>
      </c>
      <c r="AX2007" s="14" t="s">
        <v>78</v>
      </c>
      <c r="AY2007" s="161" t="s">
        <v>176</v>
      </c>
    </row>
    <row r="2008" spans="2:51" s="12" customFormat="1" ht="22.5">
      <c r="B2008" s="145"/>
      <c r="D2008" s="146" t="s">
        <v>185</v>
      </c>
      <c r="E2008" s="147" t="s">
        <v>1</v>
      </c>
      <c r="F2008" s="148" t="s">
        <v>1657</v>
      </c>
      <c r="H2008" s="149">
        <v>938.16</v>
      </c>
      <c r="I2008" s="150"/>
      <c r="L2008" s="145"/>
      <c r="M2008" s="151"/>
      <c r="T2008" s="152"/>
      <c r="AT2008" s="147" t="s">
        <v>185</v>
      </c>
      <c r="AU2008" s="147" t="s">
        <v>88</v>
      </c>
      <c r="AV2008" s="12" t="s">
        <v>88</v>
      </c>
      <c r="AW2008" s="12" t="s">
        <v>33</v>
      </c>
      <c r="AX2008" s="12" t="s">
        <v>78</v>
      </c>
      <c r="AY2008" s="147" t="s">
        <v>176</v>
      </c>
    </row>
    <row r="2009" spans="2:51" s="14" customFormat="1" ht="11.25">
      <c r="B2009" s="160"/>
      <c r="D2009" s="146" t="s">
        <v>185</v>
      </c>
      <c r="E2009" s="161" t="s">
        <v>1</v>
      </c>
      <c r="F2009" s="162" t="s">
        <v>1658</v>
      </c>
      <c r="H2009" s="161" t="s">
        <v>1</v>
      </c>
      <c r="I2009" s="163"/>
      <c r="L2009" s="160"/>
      <c r="M2009" s="164"/>
      <c r="T2009" s="165"/>
      <c r="AT2009" s="161" t="s">
        <v>185</v>
      </c>
      <c r="AU2009" s="161" t="s">
        <v>88</v>
      </c>
      <c r="AV2009" s="14" t="s">
        <v>86</v>
      </c>
      <c r="AW2009" s="14" t="s">
        <v>33</v>
      </c>
      <c r="AX2009" s="14" t="s">
        <v>78</v>
      </c>
      <c r="AY2009" s="161" t="s">
        <v>176</v>
      </c>
    </row>
    <row r="2010" spans="2:51" s="12" customFormat="1" ht="11.25">
      <c r="B2010" s="145"/>
      <c r="D2010" s="146" t="s">
        <v>185</v>
      </c>
      <c r="E2010" s="147" t="s">
        <v>1</v>
      </c>
      <c r="F2010" s="148" t="s">
        <v>1659</v>
      </c>
      <c r="H2010" s="149">
        <v>19.355</v>
      </c>
      <c r="I2010" s="150"/>
      <c r="L2010" s="145"/>
      <c r="M2010" s="151"/>
      <c r="T2010" s="152"/>
      <c r="AT2010" s="147" t="s">
        <v>185</v>
      </c>
      <c r="AU2010" s="147" t="s">
        <v>88</v>
      </c>
      <c r="AV2010" s="12" t="s">
        <v>88</v>
      </c>
      <c r="AW2010" s="12" t="s">
        <v>33</v>
      </c>
      <c r="AX2010" s="12" t="s">
        <v>78</v>
      </c>
      <c r="AY2010" s="147" t="s">
        <v>176</v>
      </c>
    </row>
    <row r="2011" spans="2:51" s="14" customFormat="1" ht="11.25">
      <c r="B2011" s="160"/>
      <c r="D2011" s="146" t="s">
        <v>185</v>
      </c>
      <c r="E2011" s="161" t="s">
        <v>1</v>
      </c>
      <c r="F2011" s="162" t="s">
        <v>1660</v>
      </c>
      <c r="H2011" s="161" t="s">
        <v>1</v>
      </c>
      <c r="I2011" s="163"/>
      <c r="L2011" s="160"/>
      <c r="M2011" s="164"/>
      <c r="T2011" s="165"/>
      <c r="AT2011" s="161" t="s">
        <v>185</v>
      </c>
      <c r="AU2011" s="161" t="s">
        <v>88</v>
      </c>
      <c r="AV2011" s="14" t="s">
        <v>86</v>
      </c>
      <c r="AW2011" s="14" t="s">
        <v>33</v>
      </c>
      <c r="AX2011" s="14" t="s">
        <v>78</v>
      </c>
      <c r="AY2011" s="161" t="s">
        <v>176</v>
      </c>
    </row>
    <row r="2012" spans="2:51" s="12" customFormat="1" ht="22.5">
      <c r="B2012" s="145"/>
      <c r="D2012" s="146" t="s">
        <v>185</v>
      </c>
      <c r="E2012" s="147" t="s">
        <v>1</v>
      </c>
      <c r="F2012" s="148" t="s">
        <v>1661</v>
      </c>
      <c r="H2012" s="149">
        <v>389.28</v>
      </c>
      <c r="I2012" s="150"/>
      <c r="L2012" s="145"/>
      <c r="M2012" s="151"/>
      <c r="T2012" s="152"/>
      <c r="AT2012" s="147" t="s">
        <v>185</v>
      </c>
      <c r="AU2012" s="147" t="s">
        <v>88</v>
      </c>
      <c r="AV2012" s="12" t="s">
        <v>88</v>
      </c>
      <c r="AW2012" s="12" t="s">
        <v>33</v>
      </c>
      <c r="AX2012" s="12" t="s">
        <v>78</v>
      </c>
      <c r="AY2012" s="147" t="s">
        <v>176</v>
      </c>
    </row>
    <row r="2013" spans="2:51" s="14" customFormat="1" ht="11.25">
      <c r="B2013" s="160"/>
      <c r="D2013" s="146" t="s">
        <v>185</v>
      </c>
      <c r="E2013" s="161" t="s">
        <v>1</v>
      </c>
      <c r="F2013" s="162" t="s">
        <v>1662</v>
      </c>
      <c r="H2013" s="161" t="s">
        <v>1</v>
      </c>
      <c r="I2013" s="163"/>
      <c r="L2013" s="160"/>
      <c r="M2013" s="164"/>
      <c r="T2013" s="165"/>
      <c r="AT2013" s="161" t="s">
        <v>185</v>
      </c>
      <c r="AU2013" s="161" t="s">
        <v>88</v>
      </c>
      <c r="AV2013" s="14" t="s">
        <v>86</v>
      </c>
      <c r="AW2013" s="14" t="s">
        <v>33</v>
      </c>
      <c r="AX2013" s="14" t="s">
        <v>78</v>
      </c>
      <c r="AY2013" s="161" t="s">
        <v>176</v>
      </c>
    </row>
    <row r="2014" spans="2:51" s="12" customFormat="1" ht="11.25">
      <c r="B2014" s="145"/>
      <c r="D2014" s="146" t="s">
        <v>185</v>
      </c>
      <c r="E2014" s="147" t="s">
        <v>1</v>
      </c>
      <c r="F2014" s="148" t="s">
        <v>1651</v>
      </c>
      <c r="H2014" s="149">
        <v>38.71</v>
      </c>
      <c r="I2014" s="150"/>
      <c r="L2014" s="145"/>
      <c r="M2014" s="151"/>
      <c r="T2014" s="152"/>
      <c r="AT2014" s="147" t="s">
        <v>185</v>
      </c>
      <c r="AU2014" s="147" t="s">
        <v>88</v>
      </c>
      <c r="AV2014" s="12" t="s">
        <v>88</v>
      </c>
      <c r="AW2014" s="12" t="s">
        <v>33</v>
      </c>
      <c r="AX2014" s="12" t="s">
        <v>78</v>
      </c>
      <c r="AY2014" s="147" t="s">
        <v>176</v>
      </c>
    </row>
    <row r="2015" spans="2:51" s="14" customFormat="1" ht="11.25">
      <c r="B2015" s="160"/>
      <c r="D2015" s="146" t="s">
        <v>185</v>
      </c>
      <c r="E2015" s="161" t="s">
        <v>1</v>
      </c>
      <c r="F2015" s="162" t="s">
        <v>1663</v>
      </c>
      <c r="H2015" s="161" t="s">
        <v>1</v>
      </c>
      <c r="I2015" s="163"/>
      <c r="L2015" s="160"/>
      <c r="M2015" s="164"/>
      <c r="T2015" s="165"/>
      <c r="AT2015" s="161" t="s">
        <v>185</v>
      </c>
      <c r="AU2015" s="161" t="s">
        <v>88</v>
      </c>
      <c r="AV2015" s="14" t="s">
        <v>86</v>
      </c>
      <c r="AW2015" s="14" t="s">
        <v>33</v>
      </c>
      <c r="AX2015" s="14" t="s">
        <v>78</v>
      </c>
      <c r="AY2015" s="161" t="s">
        <v>176</v>
      </c>
    </row>
    <row r="2016" spans="2:51" s="12" customFormat="1" ht="22.5">
      <c r="B2016" s="145"/>
      <c r="D2016" s="146" t="s">
        <v>185</v>
      </c>
      <c r="E2016" s="147" t="s">
        <v>1</v>
      </c>
      <c r="F2016" s="148" t="s">
        <v>1664</v>
      </c>
      <c r="H2016" s="149">
        <v>400.64</v>
      </c>
      <c r="I2016" s="150"/>
      <c r="L2016" s="145"/>
      <c r="M2016" s="151"/>
      <c r="T2016" s="152"/>
      <c r="AT2016" s="147" t="s">
        <v>185</v>
      </c>
      <c r="AU2016" s="147" t="s">
        <v>88</v>
      </c>
      <c r="AV2016" s="12" t="s">
        <v>88</v>
      </c>
      <c r="AW2016" s="12" t="s">
        <v>33</v>
      </c>
      <c r="AX2016" s="12" t="s">
        <v>78</v>
      </c>
      <c r="AY2016" s="147" t="s">
        <v>176</v>
      </c>
    </row>
    <row r="2017" spans="2:51" s="14" customFormat="1" ht="11.25">
      <c r="B2017" s="160"/>
      <c r="D2017" s="146" t="s">
        <v>185</v>
      </c>
      <c r="E2017" s="161" t="s">
        <v>1</v>
      </c>
      <c r="F2017" s="162" t="s">
        <v>1108</v>
      </c>
      <c r="H2017" s="161" t="s">
        <v>1</v>
      </c>
      <c r="I2017" s="163"/>
      <c r="L2017" s="160"/>
      <c r="M2017" s="164"/>
      <c r="T2017" s="165"/>
      <c r="AT2017" s="161" t="s">
        <v>185</v>
      </c>
      <c r="AU2017" s="161" t="s">
        <v>88</v>
      </c>
      <c r="AV2017" s="14" t="s">
        <v>86</v>
      </c>
      <c r="AW2017" s="14" t="s">
        <v>33</v>
      </c>
      <c r="AX2017" s="14" t="s">
        <v>78</v>
      </c>
      <c r="AY2017" s="161" t="s">
        <v>176</v>
      </c>
    </row>
    <row r="2018" spans="2:51" s="14" customFormat="1" ht="11.25">
      <c r="B2018" s="160"/>
      <c r="D2018" s="146" t="s">
        <v>185</v>
      </c>
      <c r="E2018" s="161" t="s">
        <v>1</v>
      </c>
      <c r="F2018" s="162" t="s">
        <v>1665</v>
      </c>
      <c r="H2018" s="161" t="s">
        <v>1</v>
      </c>
      <c r="I2018" s="163"/>
      <c r="L2018" s="160"/>
      <c r="M2018" s="164"/>
      <c r="T2018" s="165"/>
      <c r="AT2018" s="161" t="s">
        <v>185</v>
      </c>
      <c r="AU2018" s="161" t="s">
        <v>88</v>
      </c>
      <c r="AV2018" s="14" t="s">
        <v>86</v>
      </c>
      <c r="AW2018" s="14" t="s">
        <v>33</v>
      </c>
      <c r="AX2018" s="14" t="s">
        <v>78</v>
      </c>
      <c r="AY2018" s="161" t="s">
        <v>176</v>
      </c>
    </row>
    <row r="2019" spans="2:51" s="12" customFormat="1" ht="33.75">
      <c r="B2019" s="145"/>
      <c r="D2019" s="146" t="s">
        <v>185</v>
      </c>
      <c r="E2019" s="147" t="s">
        <v>1</v>
      </c>
      <c r="F2019" s="148" t="s">
        <v>1666</v>
      </c>
      <c r="H2019" s="149">
        <v>848.59</v>
      </c>
      <c r="I2019" s="150"/>
      <c r="L2019" s="145"/>
      <c r="M2019" s="151"/>
      <c r="T2019" s="152"/>
      <c r="AT2019" s="147" t="s">
        <v>185</v>
      </c>
      <c r="AU2019" s="147" t="s">
        <v>88</v>
      </c>
      <c r="AV2019" s="12" t="s">
        <v>88</v>
      </c>
      <c r="AW2019" s="12" t="s">
        <v>33</v>
      </c>
      <c r="AX2019" s="12" t="s">
        <v>78</v>
      </c>
      <c r="AY2019" s="147" t="s">
        <v>176</v>
      </c>
    </row>
    <row r="2020" spans="2:51" s="14" customFormat="1" ht="11.25">
      <c r="B2020" s="160"/>
      <c r="D2020" s="146" t="s">
        <v>185</v>
      </c>
      <c r="E2020" s="161" t="s">
        <v>1</v>
      </c>
      <c r="F2020" s="162" t="s">
        <v>1667</v>
      </c>
      <c r="H2020" s="161" t="s">
        <v>1</v>
      </c>
      <c r="I2020" s="163"/>
      <c r="L2020" s="160"/>
      <c r="M2020" s="164"/>
      <c r="T2020" s="165"/>
      <c r="AT2020" s="161" t="s">
        <v>185</v>
      </c>
      <c r="AU2020" s="161" t="s">
        <v>88</v>
      </c>
      <c r="AV2020" s="14" t="s">
        <v>86</v>
      </c>
      <c r="AW2020" s="14" t="s">
        <v>33</v>
      </c>
      <c r="AX2020" s="14" t="s">
        <v>78</v>
      </c>
      <c r="AY2020" s="161" t="s">
        <v>176</v>
      </c>
    </row>
    <row r="2021" spans="2:51" s="12" customFormat="1" ht="11.25">
      <c r="B2021" s="145"/>
      <c r="D2021" s="146" t="s">
        <v>185</v>
      </c>
      <c r="E2021" s="147" t="s">
        <v>1</v>
      </c>
      <c r="F2021" s="148" t="s">
        <v>1668</v>
      </c>
      <c r="H2021" s="149">
        <v>38.700000000000003</v>
      </c>
      <c r="I2021" s="150"/>
      <c r="L2021" s="145"/>
      <c r="M2021" s="151"/>
      <c r="T2021" s="152"/>
      <c r="AT2021" s="147" t="s">
        <v>185</v>
      </c>
      <c r="AU2021" s="147" t="s">
        <v>88</v>
      </c>
      <c r="AV2021" s="12" t="s">
        <v>88</v>
      </c>
      <c r="AW2021" s="12" t="s">
        <v>33</v>
      </c>
      <c r="AX2021" s="12" t="s">
        <v>78</v>
      </c>
      <c r="AY2021" s="147" t="s">
        <v>176</v>
      </c>
    </row>
    <row r="2022" spans="2:51" s="14" customFormat="1" ht="11.25">
      <c r="B2022" s="160"/>
      <c r="D2022" s="146" t="s">
        <v>185</v>
      </c>
      <c r="E2022" s="161" t="s">
        <v>1</v>
      </c>
      <c r="F2022" s="162" t="s">
        <v>1669</v>
      </c>
      <c r="H2022" s="161" t="s">
        <v>1</v>
      </c>
      <c r="I2022" s="163"/>
      <c r="L2022" s="160"/>
      <c r="M2022" s="164"/>
      <c r="T2022" s="165"/>
      <c r="AT2022" s="161" t="s">
        <v>185</v>
      </c>
      <c r="AU2022" s="161" t="s">
        <v>88</v>
      </c>
      <c r="AV2022" s="14" t="s">
        <v>86</v>
      </c>
      <c r="AW2022" s="14" t="s">
        <v>33</v>
      </c>
      <c r="AX2022" s="14" t="s">
        <v>78</v>
      </c>
      <c r="AY2022" s="161" t="s">
        <v>176</v>
      </c>
    </row>
    <row r="2023" spans="2:51" s="12" customFormat="1" ht="22.5">
      <c r="B2023" s="145"/>
      <c r="D2023" s="146" t="s">
        <v>185</v>
      </c>
      <c r="E2023" s="147" t="s">
        <v>1</v>
      </c>
      <c r="F2023" s="148" t="s">
        <v>1670</v>
      </c>
      <c r="H2023" s="149">
        <v>479.65</v>
      </c>
      <c r="I2023" s="150"/>
      <c r="L2023" s="145"/>
      <c r="M2023" s="151"/>
      <c r="T2023" s="152"/>
      <c r="AT2023" s="147" t="s">
        <v>185</v>
      </c>
      <c r="AU2023" s="147" t="s">
        <v>88</v>
      </c>
      <c r="AV2023" s="12" t="s">
        <v>88</v>
      </c>
      <c r="AW2023" s="12" t="s">
        <v>33</v>
      </c>
      <c r="AX2023" s="12" t="s">
        <v>78</v>
      </c>
      <c r="AY2023" s="147" t="s">
        <v>176</v>
      </c>
    </row>
    <row r="2024" spans="2:51" s="14" customFormat="1" ht="11.25">
      <c r="B2024" s="160"/>
      <c r="D2024" s="146" t="s">
        <v>185</v>
      </c>
      <c r="E2024" s="161" t="s">
        <v>1</v>
      </c>
      <c r="F2024" s="162" t="s">
        <v>1671</v>
      </c>
      <c r="H2024" s="161" t="s">
        <v>1</v>
      </c>
      <c r="I2024" s="163"/>
      <c r="L2024" s="160"/>
      <c r="M2024" s="164"/>
      <c r="T2024" s="165"/>
      <c r="AT2024" s="161" t="s">
        <v>185</v>
      </c>
      <c r="AU2024" s="161" t="s">
        <v>88</v>
      </c>
      <c r="AV2024" s="14" t="s">
        <v>86</v>
      </c>
      <c r="AW2024" s="14" t="s">
        <v>33</v>
      </c>
      <c r="AX2024" s="14" t="s">
        <v>78</v>
      </c>
      <c r="AY2024" s="161" t="s">
        <v>176</v>
      </c>
    </row>
    <row r="2025" spans="2:51" s="12" customFormat="1" ht="11.25">
      <c r="B2025" s="145"/>
      <c r="D2025" s="146" t="s">
        <v>185</v>
      </c>
      <c r="E2025" s="147" t="s">
        <v>1</v>
      </c>
      <c r="F2025" s="148" t="s">
        <v>1672</v>
      </c>
      <c r="H2025" s="149">
        <v>37.47</v>
      </c>
      <c r="I2025" s="150"/>
      <c r="L2025" s="145"/>
      <c r="M2025" s="151"/>
      <c r="T2025" s="152"/>
      <c r="AT2025" s="147" t="s">
        <v>185</v>
      </c>
      <c r="AU2025" s="147" t="s">
        <v>88</v>
      </c>
      <c r="AV2025" s="12" t="s">
        <v>88</v>
      </c>
      <c r="AW2025" s="12" t="s">
        <v>33</v>
      </c>
      <c r="AX2025" s="12" t="s">
        <v>78</v>
      </c>
      <c r="AY2025" s="147" t="s">
        <v>176</v>
      </c>
    </row>
    <row r="2026" spans="2:51" s="14" customFormat="1" ht="11.25">
      <c r="B2026" s="160"/>
      <c r="D2026" s="146" t="s">
        <v>185</v>
      </c>
      <c r="E2026" s="161" t="s">
        <v>1</v>
      </c>
      <c r="F2026" s="162" t="s">
        <v>1673</v>
      </c>
      <c r="H2026" s="161" t="s">
        <v>1</v>
      </c>
      <c r="I2026" s="163"/>
      <c r="L2026" s="160"/>
      <c r="M2026" s="164"/>
      <c r="T2026" s="165"/>
      <c r="AT2026" s="161" t="s">
        <v>185</v>
      </c>
      <c r="AU2026" s="161" t="s">
        <v>88</v>
      </c>
      <c r="AV2026" s="14" t="s">
        <v>86</v>
      </c>
      <c r="AW2026" s="14" t="s">
        <v>33</v>
      </c>
      <c r="AX2026" s="14" t="s">
        <v>78</v>
      </c>
      <c r="AY2026" s="161" t="s">
        <v>176</v>
      </c>
    </row>
    <row r="2027" spans="2:51" s="12" customFormat="1" ht="11.25">
      <c r="B2027" s="145"/>
      <c r="D2027" s="146" t="s">
        <v>185</v>
      </c>
      <c r="E2027" s="147" t="s">
        <v>1</v>
      </c>
      <c r="F2027" s="148" t="s">
        <v>1653</v>
      </c>
      <c r="H2027" s="149">
        <v>22.95</v>
      </c>
      <c r="I2027" s="150"/>
      <c r="L2027" s="145"/>
      <c r="M2027" s="151"/>
      <c r="T2027" s="152"/>
      <c r="AT2027" s="147" t="s">
        <v>185</v>
      </c>
      <c r="AU2027" s="147" t="s">
        <v>88</v>
      </c>
      <c r="AV2027" s="12" t="s">
        <v>88</v>
      </c>
      <c r="AW2027" s="12" t="s">
        <v>33</v>
      </c>
      <c r="AX2027" s="12" t="s">
        <v>78</v>
      </c>
      <c r="AY2027" s="147" t="s">
        <v>176</v>
      </c>
    </row>
    <row r="2028" spans="2:51" s="14" customFormat="1" ht="11.25">
      <c r="B2028" s="160"/>
      <c r="D2028" s="146" t="s">
        <v>185</v>
      </c>
      <c r="E2028" s="161" t="s">
        <v>1</v>
      </c>
      <c r="F2028" s="162" t="s">
        <v>1674</v>
      </c>
      <c r="H2028" s="161" t="s">
        <v>1</v>
      </c>
      <c r="I2028" s="163"/>
      <c r="L2028" s="160"/>
      <c r="M2028" s="164"/>
      <c r="T2028" s="165"/>
      <c r="AT2028" s="161" t="s">
        <v>185</v>
      </c>
      <c r="AU2028" s="161" t="s">
        <v>88</v>
      </c>
      <c r="AV2028" s="14" t="s">
        <v>86</v>
      </c>
      <c r="AW2028" s="14" t="s">
        <v>33</v>
      </c>
      <c r="AX2028" s="14" t="s">
        <v>78</v>
      </c>
      <c r="AY2028" s="161" t="s">
        <v>176</v>
      </c>
    </row>
    <row r="2029" spans="2:51" s="12" customFormat="1" ht="22.5">
      <c r="B2029" s="145"/>
      <c r="D2029" s="146" t="s">
        <v>185</v>
      </c>
      <c r="E2029" s="147" t="s">
        <v>1</v>
      </c>
      <c r="F2029" s="148" t="s">
        <v>1675</v>
      </c>
      <c r="H2029" s="149">
        <v>377.72</v>
      </c>
      <c r="I2029" s="150"/>
      <c r="L2029" s="145"/>
      <c r="M2029" s="151"/>
      <c r="T2029" s="152"/>
      <c r="AT2029" s="147" t="s">
        <v>185</v>
      </c>
      <c r="AU2029" s="147" t="s">
        <v>88</v>
      </c>
      <c r="AV2029" s="12" t="s">
        <v>88</v>
      </c>
      <c r="AW2029" s="12" t="s">
        <v>33</v>
      </c>
      <c r="AX2029" s="12" t="s">
        <v>78</v>
      </c>
      <c r="AY2029" s="147" t="s">
        <v>176</v>
      </c>
    </row>
    <row r="2030" spans="2:51" s="14" customFormat="1" ht="11.25">
      <c r="B2030" s="160"/>
      <c r="D2030" s="146" t="s">
        <v>185</v>
      </c>
      <c r="E2030" s="161" t="s">
        <v>1</v>
      </c>
      <c r="F2030" s="162" t="s">
        <v>1110</v>
      </c>
      <c r="H2030" s="161" t="s">
        <v>1</v>
      </c>
      <c r="I2030" s="163"/>
      <c r="L2030" s="160"/>
      <c r="M2030" s="164"/>
      <c r="T2030" s="165"/>
      <c r="AT2030" s="161" t="s">
        <v>185</v>
      </c>
      <c r="AU2030" s="161" t="s">
        <v>88</v>
      </c>
      <c r="AV2030" s="14" t="s">
        <v>86</v>
      </c>
      <c r="AW2030" s="14" t="s">
        <v>33</v>
      </c>
      <c r="AX2030" s="14" t="s">
        <v>78</v>
      </c>
      <c r="AY2030" s="161" t="s">
        <v>176</v>
      </c>
    </row>
    <row r="2031" spans="2:51" s="14" customFormat="1" ht="11.25">
      <c r="B2031" s="160"/>
      <c r="D2031" s="146" t="s">
        <v>185</v>
      </c>
      <c r="E2031" s="161" t="s">
        <v>1</v>
      </c>
      <c r="F2031" s="162" t="s">
        <v>1676</v>
      </c>
      <c r="H2031" s="161" t="s">
        <v>1</v>
      </c>
      <c r="I2031" s="163"/>
      <c r="L2031" s="160"/>
      <c r="M2031" s="164"/>
      <c r="T2031" s="165"/>
      <c r="AT2031" s="161" t="s">
        <v>185</v>
      </c>
      <c r="AU2031" s="161" t="s">
        <v>88</v>
      </c>
      <c r="AV2031" s="14" t="s">
        <v>86</v>
      </c>
      <c r="AW2031" s="14" t="s">
        <v>33</v>
      </c>
      <c r="AX2031" s="14" t="s">
        <v>78</v>
      </c>
      <c r="AY2031" s="161" t="s">
        <v>176</v>
      </c>
    </row>
    <row r="2032" spans="2:51" s="12" customFormat="1" ht="11.25">
      <c r="B2032" s="145"/>
      <c r="D2032" s="146" t="s">
        <v>185</v>
      </c>
      <c r="E2032" s="147" t="s">
        <v>1</v>
      </c>
      <c r="F2032" s="148" t="s">
        <v>1677</v>
      </c>
      <c r="H2032" s="149">
        <v>38.81</v>
      </c>
      <c r="I2032" s="150"/>
      <c r="L2032" s="145"/>
      <c r="M2032" s="151"/>
      <c r="T2032" s="152"/>
      <c r="AT2032" s="147" t="s">
        <v>185</v>
      </c>
      <c r="AU2032" s="147" t="s">
        <v>88</v>
      </c>
      <c r="AV2032" s="12" t="s">
        <v>88</v>
      </c>
      <c r="AW2032" s="12" t="s">
        <v>33</v>
      </c>
      <c r="AX2032" s="12" t="s">
        <v>78</v>
      </c>
      <c r="AY2032" s="147" t="s">
        <v>176</v>
      </c>
    </row>
    <row r="2033" spans="2:65" s="14" customFormat="1" ht="11.25">
      <c r="B2033" s="160"/>
      <c r="D2033" s="146" t="s">
        <v>185</v>
      </c>
      <c r="E2033" s="161" t="s">
        <v>1</v>
      </c>
      <c r="F2033" s="162" t="s">
        <v>1678</v>
      </c>
      <c r="H2033" s="161" t="s">
        <v>1</v>
      </c>
      <c r="I2033" s="163"/>
      <c r="L2033" s="160"/>
      <c r="M2033" s="164"/>
      <c r="T2033" s="165"/>
      <c r="AT2033" s="161" t="s">
        <v>185</v>
      </c>
      <c r="AU2033" s="161" t="s">
        <v>88</v>
      </c>
      <c r="AV2033" s="14" t="s">
        <v>86</v>
      </c>
      <c r="AW2033" s="14" t="s">
        <v>33</v>
      </c>
      <c r="AX2033" s="14" t="s">
        <v>78</v>
      </c>
      <c r="AY2033" s="161" t="s">
        <v>176</v>
      </c>
    </row>
    <row r="2034" spans="2:65" s="12" customFormat="1" ht="22.5">
      <c r="B2034" s="145"/>
      <c r="D2034" s="146" t="s">
        <v>185</v>
      </c>
      <c r="E2034" s="147" t="s">
        <v>1</v>
      </c>
      <c r="F2034" s="148" t="s">
        <v>1679</v>
      </c>
      <c r="H2034" s="149">
        <v>434.21</v>
      </c>
      <c r="I2034" s="150"/>
      <c r="L2034" s="145"/>
      <c r="M2034" s="151"/>
      <c r="T2034" s="152"/>
      <c r="AT2034" s="147" t="s">
        <v>185</v>
      </c>
      <c r="AU2034" s="147" t="s">
        <v>88</v>
      </c>
      <c r="AV2034" s="12" t="s">
        <v>88</v>
      </c>
      <c r="AW2034" s="12" t="s">
        <v>33</v>
      </c>
      <c r="AX2034" s="12" t="s">
        <v>78</v>
      </c>
      <c r="AY2034" s="147" t="s">
        <v>176</v>
      </c>
    </row>
    <row r="2035" spans="2:65" s="14" customFormat="1" ht="11.25">
      <c r="B2035" s="160"/>
      <c r="D2035" s="146" t="s">
        <v>185</v>
      </c>
      <c r="E2035" s="161" t="s">
        <v>1</v>
      </c>
      <c r="F2035" s="162" t="s">
        <v>1680</v>
      </c>
      <c r="H2035" s="161" t="s">
        <v>1</v>
      </c>
      <c r="I2035" s="163"/>
      <c r="L2035" s="160"/>
      <c r="M2035" s="164"/>
      <c r="T2035" s="165"/>
      <c r="AT2035" s="161" t="s">
        <v>185</v>
      </c>
      <c r="AU2035" s="161" t="s">
        <v>88</v>
      </c>
      <c r="AV2035" s="14" t="s">
        <v>86</v>
      </c>
      <c r="AW2035" s="14" t="s">
        <v>33</v>
      </c>
      <c r="AX2035" s="14" t="s">
        <v>78</v>
      </c>
      <c r="AY2035" s="161" t="s">
        <v>176</v>
      </c>
    </row>
    <row r="2036" spans="2:65" s="12" customFormat="1" ht="22.5">
      <c r="B2036" s="145"/>
      <c r="D2036" s="146" t="s">
        <v>185</v>
      </c>
      <c r="E2036" s="147" t="s">
        <v>1</v>
      </c>
      <c r="F2036" s="148" t="s">
        <v>1681</v>
      </c>
      <c r="H2036" s="149">
        <v>539.66999999999996</v>
      </c>
      <c r="I2036" s="150"/>
      <c r="L2036" s="145"/>
      <c r="M2036" s="151"/>
      <c r="T2036" s="152"/>
      <c r="AT2036" s="147" t="s">
        <v>185</v>
      </c>
      <c r="AU2036" s="147" t="s">
        <v>88</v>
      </c>
      <c r="AV2036" s="12" t="s">
        <v>88</v>
      </c>
      <c r="AW2036" s="12" t="s">
        <v>33</v>
      </c>
      <c r="AX2036" s="12" t="s">
        <v>78</v>
      </c>
      <c r="AY2036" s="147" t="s">
        <v>176</v>
      </c>
    </row>
    <row r="2037" spans="2:65" s="14" customFormat="1" ht="11.25">
      <c r="B2037" s="160"/>
      <c r="D2037" s="146" t="s">
        <v>185</v>
      </c>
      <c r="E2037" s="161" t="s">
        <v>1</v>
      </c>
      <c r="F2037" s="162" t="s">
        <v>1682</v>
      </c>
      <c r="H2037" s="161" t="s">
        <v>1</v>
      </c>
      <c r="I2037" s="163"/>
      <c r="L2037" s="160"/>
      <c r="M2037" s="164"/>
      <c r="T2037" s="165"/>
      <c r="AT2037" s="161" t="s">
        <v>185</v>
      </c>
      <c r="AU2037" s="161" t="s">
        <v>88</v>
      </c>
      <c r="AV2037" s="14" t="s">
        <v>86</v>
      </c>
      <c r="AW2037" s="14" t="s">
        <v>33</v>
      </c>
      <c r="AX2037" s="14" t="s">
        <v>78</v>
      </c>
      <c r="AY2037" s="161" t="s">
        <v>176</v>
      </c>
    </row>
    <row r="2038" spans="2:65" s="12" customFormat="1" ht="11.25">
      <c r="B2038" s="145"/>
      <c r="D2038" s="146" t="s">
        <v>185</v>
      </c>
      <c r="E2038" s="147" t="s">
        <v>1</v>
      </c>
      <c r="F2038" s="148" t="s">
        <v>1683</v>
      </c>
      <c r="H2038" s="149">
        <v>164.23</v>
      </c>
      <c r="I2038" s="150"/>
      <c r="L2038" s="145"/>
      <c r="M2038" s="151"/>
      <c r="T2038" s="152"/>
      <c r="AT2038" s="147" t="s">
        <v>185</v>
      </c>
      <c r="AU2038" s="147" t="s">
        <v>88</v>
      </c>
      <c r="AV2038" s="12" t="s">
        <v>88</v>
      </c>
      <c r="AW2038" s="12" t="s">
        <v>33</v>
      </c>
      <c r="AX2038" s="12" t="s">
        <v>78</v>
      </c>
      <c r="AY2038" s="147" t="s">
        <v>176</v>
      </c>
    </row>
    <row r="2039" spans="2:65" s="14" customFormat="1" ht="11.25">
      <c r="B2039" s="160"/>
      <c r="D2039" s="146" t="s">
        <v>185</v>
      </c>
      <c r="E2039" s="161" t="s">
        <v>1</v>
      </c>
      <c r="F2039" s="162" t="s">
        <v>1110</v>
      </c>
      <c r="H2039" s="161" t="s">
        <v>1</v>
      </c>
      <c r="I2039" s="163"/>
      <c r="L2039" s="160"/>
      <c r="M2039" s="164"/>
      <c r="T2039" s="165"/>
      <c r="AT2039" s="161" t="s">
        <v>185</v>
      </c>
      <c r="AU2039" s="161" t="s">
        <v>88</v>
      </c>
      <c r="AV2039" s="14" t="s">
        <v>86</v>
      </c>
      <c r="AW2039" s="14" t="s">
        <v>33</v>
      </c>
      <c r="AX2039" s="14" t="s">
        <v>78</v>
      </c>
      <c r="AY2039" s="161" t="s">
        <v>176</v>
      </c>
    </row>
    <row r="2040" spans="2:65" s="14" customFormat="1" ht="11.25">
      <c r="B2040" s="160"/>
      <c r="D2040" s="146" t="s">
        <v>185</v>
      </c>
      <c r="E2040" s="161" t="s">
        <v>1</v>
      </c>
      <c r="F2040" s="162" t="s">
        <v>1684</v>
      </c>
      <c r="H2040" s="161" t="s">
        <v>1</v>
      </c>
      <c r="I2040" s="163"/>
      <c r="L2040" s="160"/>
      <c r="M2040" s="164"/>
      <c r="T2040" s="165"/>
      <c r="AT2040" s="161" t="s">
        <v>185</v>
      </c>
      <c r="AU2040" s="161" t="s">
        <v>88</v>
      </c>
      <c r="AV2040" s="14" t="s">
        <v>86</v>
      </c>
      <c r="AW2040" s="14" t="s">
        <v>33</v>
      </c>
      <c r="AX2040" s="14" t="s">
        <v>78</v>
      </c>
      <c r="AY2040" s="161" t="s">
        <v>176</v>
      </c>
    </row>
    <row r="2041" spans="2:65" s="12" customFormat="1" ht="11.25">
      <c r="B2041" s="145"/>
      <c r="D2041" s="146" t="s">
        <v>185</v>
      </c>
      <c r="E2041" s="147" t="s">
        <v>1</v>
      </c>
      <c r="F2041" s="148" t="s">
        <v>1685</v>
      </c>
      <c r="H2041" s="149">
        <v>33.799999999999997</v>
      </c>
      <c r="I2041" s="150"/>
      <c r="L2041" s="145"/>
      <c r="M2041" s="151"/>
      <c r="T2041" s="152"/>
      <c r="AT2041" s="147" t="s">
        <v>185</v>
      </c>
      <c r="AU2041" s="147" t="s">
        <v>88</v>
      </c>
      <c r="AV2041" s="12" t="s">
        <v>88</v>
      </c>
      <c r="AW2041" s="12" t="s">
        <v>33</v>
      </c>
      <c r="AX2041" s="12" t="s">
        <v>78</v>
      </c>
      <c r="AY2041" s="147" t="s">
        <v>176</v>
      </c>
    </row>
    <row r="2042" spans="2:65" s="15" customFormat="1" ht="11.25">
      <c r="B2042" s="166"/>
      <c r="D2042" s="146" t="s">
        <v>185</v>
      </c>
      <c r="E2042" s="167" t="s">
        <v>1</v>
      </c>
      <c r="F2042" s="168" t="s">
        <v>228</v>
      </c>
      <c r="H2042" s="169">
        <v>6610.8649999999998</v>
      </c>
      <c r="I2042" s="170"/>
      <c r="L2042" s="166"/>
      <c r="M2042" s="171"/>
      <c r="T2042" s="172"/>
      <c r="AT2042" s="167" t="s">
        <v>185</v>
      </c>
      <c r="AU2042" s="167" t="s">
        <v>88</v>
      </c>
      <c r="AV2042" s="15" t="s">
        <v>193</v>
      </c>
      <c r="AW2042" s="15" t="s">
        <v>33</v>
      </c>
      <c r="AX2042" s="15" t="s">
        <v>78</v>
      </c>
      <c r="AY2042" s="167" t="s">
        <v>176</v>
      </c>
    </row>
    <row r="2043" spans="2:65" s="14" customFormat="1" ht="11.25">
      <c r="B2043" s="160"/>
      <c r="D2043" s="146" t="s">
        <v>185</v>
      </c>
      <c r="E2043" s="161" t="s">
        <v>1</v>
      </c>
      <c r="F2043" s="162" t="s">
        <v>1686</v>
      </c>
      <c r="H2043" s="161" t="s">
        <v>1</v>
      </c>
      <c r="I2043" s="163"/>
      <c r="L2043" s="160"/>
      <c r="M2043" s="164"/>
      <c r="T2043" s="165"/>
      <c r="AT2043" s="161" t="s">
        <v>185</v>
      </c>
      <c r="AU2043" s="161" t="s">
        <v>88</v>
      </c>
      <c r="AV2043" s="14" t="s">
        <v>86</v>
      </c>
      <c r="AW2043" s="14" t="s">
        <v>33</v>
      </c>
      <c r="AX2043" s="14" t="s">
        <v>78</v>
      </c>
      <c r="AY2043" s="161" t="s">
        <v>176</v>
      </c>
    </row>
    <row r="2044" spans="2:65" s="14" customFormat="1" ht="11.25">
      <c r="B2044" s="160"/>
      <c r="D2044" s="146" t="s">
        <v>185</v>
      </c>
      <c r="E2044" s="161" t="s">
        <v>1</v>
      </c>
      <c r="F2044" s="162" t="s">
        <v>1687</v>
      </c>
      <c r="H2044" s="161" t="s">
        <v>1</v>
      </c>
      <c r="I2044" s="163"/>
      <c r="L2044" s="160"/>
      <c r="M2044" s="164"/>
      <c r="T2044" s="165"/>
      <c r="AT2044" s="161" t="s">
        <v>185</v>
      </c>
      <c r="AU2044" s="161" t="s">
        <v>88</v>
      </c>
      <c r="AV2044" s="14" t="s">
        <v>86</v>
      </c>
      <c r="AW2044" s="14" t="s">
        <v>33</v>
      </c>
      <c r="AX2044" s="14" t="s">
        <v>78</v>
      </c>
      <c r="AY2044" s="161" t="s">
        <v>176</v>
      </c>
    </row>
    <row r="2045" spans="2:65" s="12" customFormat="1" ht="11.25">
      <c r="B2045" s="145"/>
      <c r="D2045" s="146" t="s">
        <v>185</v>
      </c>
      <c r="E2045" s="147" t="s">
        <v>1</v>
      </c>
      <c r="F2045" s="148" t="s">
        <v>1688</v>
      </c>
      <c r="H2045" s="149">
        <v>462.27</v>
      </c>
      <c r="I2045" s="150"/>
      <c r="L2045" s="145"/>
      <c r="M2045" s="151"/>
      <c r="T2045" s="152"/>
      <c r="AT2045" s="147" t="s">
        <v>185</v>
      </c>
      <c r="AU2045" s="147" t="s">
        <v>88</v>
      </c>
      <c r="AV2045" s="12" t="s">
        <v>88</v>
      </c>
      <c r="AW2045" s="12" t="s">
        <v>33</v>
      </c>
      <c r="AX2045" s="12" t="s">
        <v>78</v>
      </c>
      <c r="AY2045" s="147" t="s">
        <v>176</v>
      </c>
    </row>
    <row r="2046" spans="2:65" s="15" customFormat="1" ht="11.25">
      <c r="B2046" s="166"/>
      <c r="D2046" s="146" t="s">
        <v>185</v>
      </c>
      <c r="E2046" s="167" t="s">
        <v>1</v>
      </c>
      <c r="F2046" s="168" t="s">
        <v>228</v>
      </c>
      <c r="H2046" s="169">
        <v>462.27</v>
      </c>
      <c r="I2046" s="170"/>
      <c r="L2046" s="166"/>
      <c r="M2046" s="171"/>
      <c r="T2046" s="172"/>
      <c r="AT2046" s="167" t="s">
        <v>185</v>
      </c>
      <c r="AU2046" s="167" t="s">
        <v>88</v>
      </c>
      <c r="AV2046" s="15" t="s">
        <v>193</v>
      </c>
      <c r="AW2046" s="15" t="s">
        <v>33</v>
      </c>
      <c r="AX2046" s="15" t="s">
        <v>78</v>
      </c>
      <c r="AY2046" s="167" t="s">
        <v>176</v>
      </c>
    </row>
    <row r="2047" spans="2:65" s="13" customFormat="1" ht="11.25">
      <c r="B2047" s="153"/>
      <c r="D2047" s="146" t="s">
        <v>185</v>
      </c>
      <c r="E2047" s="154" t="s">
        <v>1</v>
      </c>
      <c r="F2047" s="155" t="s">
        <v>187</v>
      </c>
      <c r="H2047" s="156">
        <v>7073.1350000000002</v>
      </c>
      <c r="I2047" s="157"/>
      <c r="L2047" s="153"/>
      <c r="M2047" s="158"/>
      <c r="T2047" s="159"/>
      <c r="AT2047" s="154" t="s">
        <v>185</v>
      </c>
      <c r="AU2047" s="154" t="s">
        <v>88</v>
      </c>
      <c r="AV2047" s="13" t="s">
        <v>183</v>
      </c>
      <c r="AW2047" s="13" t="s">
        <v>33</v>
      </c>
      <c r="AX2047" s="13" t="s">
        <v>86</v>
      </c>
      <c r="AY2047" s="154" t="s">
        <v>176</v>
      </c>
    </row>
    <row r="2048" spans="2:65" s="1" customFormat="1" ht="24.2" customHeight="1">
      <c r="B2048" s="32"/>
      <c r="C2048" s="176" t="s">
        <v>2244</v>
      </c>
      <c r="D2048" s="176" t="s">
        <v>304</v>
      </c>
      <c r="E2048" s="177" t="s">
        <v>2245</v>
      </c>
      <c r="F2048" s="178" t="s">
        <v>2246</v>
      </c>
      <c r="G2048" s="179" t="s">
        <v>181</v>
      </c>
      <c r="H2048" s="180">
        <v>7780.4485000000004</v>
      </c>
      <c r="I2048" s="181"/>
      <c r="J2048" s="182">
        <f>ROUND(I2048*H2048,2)</f>
        <v>0</v>
      </c>
      <c r="K2048" s="178" t="s">
        <v>207</v>
      </c>
      <c r="L2048" s="183"/>
      <c r="M2048" s="184" t="s">
        <v>1</v>
      </c>
      <c r="N2048" s="185" t="s">
        <v>43</v>
      </c>
      <c r="P2048" s="141">
        <f>O2048*H2048</f>
        <v>0</v>
      </c>
      <c r="Q2048" s="141">
        <v>2.0999999999999999E-3</v>
      </c>
      <c r="R2048" s="141">
        <f>Q2048*H2048</f>
        <v>16.338941850000001</v>
      </c>
      <c r="S2048" s="141">
        <v>0</v>
      </c>
      <c r="T2048" s="142">
        <f>S2048*H2048</f>
        <v>0</v>
      </c>
      <c r="AR2048" s="143" t="s">
        <v>398</v>
      </c>
      <c r="AT2048" s="143" t="s">
        <v>304</v>
      </c>
      <c r="AU2048" s="143" t="s">
        <v>88</v>
      </c>
      <c r="AY2048" s="17" t="s">
        <v>176</v>
      </c>
      <c r="BE2048" s="144">
        <f>IF(N2048="základní",J2048,0)</f>
        <v>0</v>
      </c>
      <c r="BF2048" s="144">
        <f>IF(N2048="snížená",J2048,0)</f>
        <v>0</v>
      </c>
      <c r="BG2048" s="144">
        <f>IF(N2048="zákl. přenesená",J2048,0)</f>
        <v>0</v>
      </c>
      <c r="BH2048" s="144">
        <f>IF(N2048="sníž. přenesená",J2048,0)</f>
        <v>0</v>
      </c>
      <c r="BI2048" s="144">
        <f>IF(N2048="nulová",J2048,0)</f>
        <v>0</v>
      </c>
      <c r="BJ2048" s="17" t="s">
        <v>86</v>
      </c>
      <c r="BK2048" s="144">
        <f>ROUND(I2048*H2048,2)</f>
        <v>0</v>
      </c>
      <c r="BL2048" s="17" t="s">
        <v>319</v>
      </c>
      <c r="BM2048" s="143" t="s">
        <v>2247</v>
      </c>
    </row>
    <row r="2049" spans="2:65" s="12" customFormat="1" ht="11.25">
      <c r="B2049" s="145"/>
      <c r="D2049" s="146" t="s">
        <v>185</v>
      </c>
      <c r="F2049" s="148" t="s">
        <v>2248</v>
      </c>
      <c r="H2049" s="149">
        <v>7780.4485000000004</v>
      </c>
      <c r="I2049" s="150"/>
      <c r="L2049" s="145"/>
      <c r="M2049" s="151"/>
      <c r="T2049" s="152"/>
      <c r="AT2049" s="147" t="s">
        <v>185</v>
      </c>
      <c r="AU2049" s="147" t="s">
        <v>88</v>
      </c>
      <c r="AV2049" s="12" t="s">
        <v>88</v>
      </c>
      <c r="AW2049" s="12" t="s">
        <v>4</v>
      </c>
      <c r="AX2049" s="12" t="s">
        <v>86</v>
      </c>
      <c r="AY2049" s="147" t="s">
        <v>176</v>
      </c>
    </row>
    <row r="2050" spans="2:65" s="1" customFormat="1" ht="24.2" customHeight="1">
      <c r="B2050" s="32"/>
      <c r="C2050" s="132" t="s">
        <v>2249</v>
      </c>
      <c r="D2050" s="132" t="s">
        <v>178</v>
      </c>
      <c r="E2050" s="133" t="s">
        <v>2241</v>
      </c>
      <c r="F2050" s="134" t="s">
        <v>2242</v>
      </c>
      <c r="G2050" s="135" t="s">
        <v>181</v>
      </c>
      <c r="H2050" s="136">
        <v>1461.24</v>
      </c>
      <c r="I2050" s="137"/>
      <c r="J2050" s="138">
        <f>ROUND(I2050*H2050,2)</f>
        <v>0</v>
      </c>
      <c r="K2050" s="134" t="s">
        <v>207</v>
      </c>
      <c r="L2050" s="32"/>
      <c r="M2050" s="139" t="s">
        <v>1</v>
      </c>
      <c r="N2050" s="140" t="s">
        <v>43</v>
      </c>
      <c r="P2050" s="141">
        <f>O2050*H2050</f>
        <v>0</v>
      </c>
      <c r="Q2050" s="141">
        <v>0</v>
      </c>
      <c r="R2050" s="141">
        <f>Q2050*H2050</f>
        <v>0</v>
      </c>
      <c r="S2050" s="141">
        <v>0</v>
      </c>
      <c r="T2050" s="142">
        <f>S2050*H2050</f>
        <v>0</v>
      </c>
      <c r="AR2050" s="143" t="s">
        <v>319</v>
      </c>
      <c r="AT2050" s="143" t="s">
        <v>178</v>
      </c>
      <c r="AU2050" s="143" t="s">
        <v>88</v>
      </c>
      <c r="AY2050" s="17" t="s">
        <v>176</v>
      </c>
      <c r="BE2050" s="144">
        <f>IF(N2050="základní",J2050,0)</f>
        <v>0</v>
      </c>
      <c r="BF2050" s="144">
        <f>IF(N2050="snížená",J2050,0)</f>
        <v>0</v>
      </c>
      <c r="BG2050" s="144">
        <f>IF(N2050="zákl. přenesená",J2050,0)</f>
        <v>0</v>
      </c>
      <c r="BH2050" s="144">
        <f>IF(N2050="sníž. přenesená",J2050,0)</f>
        <v>0</v>
      </c>
      <c r="BI2050" s="144">
        <f>IF(N2050="nulová",J2050,0)</f>
        <v>0</v>
      </c>
      <c r="BJ2050" s="17" t="s">
        <v>86</v>
      </c>
      <c r="BK2050" s="144">
        <f>ROUND(I2050*H2050,2)</f>
        <v>0</v>
      </c>
      <c r="BL2050" s="17" t="s">
        <v>319</v>
      </c>
      <c r="BM2050" s="143" t="s">
        <v>2250</v>
      </c>
    </row>
    <row r="2051" spans="2:65" s="14" customFormat="1" ht="11.25">
      <c r="B2051" s="160"/>
      <c r="D2051" s="146" t="s">
        <v>185</v>
      </c>
      <c r="E2051" s="161" t="s">
        <v>1</v>
      </c>
      <c r="F2051" s="162" t="s">
        <v>1606</v>
      </c>
      <c r="H2051" s="161" t="s">
        <v>1</v>
      </c>
      <c r="I2051" s="163"/>
      <c r="L2051" s="160"/>
      <c r="M2051" s="164"/>
      <c r="T2051" s="165"/>
      <c r="AT2051" s="161" t="s">
        <v>185</v>
      </c>
      <c r="AU2051" s="161" t="s">
        <v>88</v>
      </c>
      <c r="AV2051" s="14" t="s">
        <v>86</v>
      </c>
      <c r="AW2051" s="14" t="s">
        <v>33</v>
      </c>
      <c r="AX2051" s="14" t="s">
        <v>78</v>
      </c>
      <c r="AY2051" s="161" t="s">
        <v>176</v>
      </c>
    </row>
    <row r="2052" spans="2:65" s="14" customFormat="1" ht="11.25">
      <c r="B2052" s="160"/>
      <c r="D2052" s="146" t="s">
        <v>185</v>
      </c>
      <c r="E2052" s="161" t="s">
        <v>1</v>
      </c>
      <c r="F2052" s="162" t="s">
        <v>734</v>
      </c>
      <c r="H2052" s="161" t="s">
        <v>1</v>
      </c>
      <c r="I2052" s="163"/>
      <c r="L2052" s="160"/>
      <c r="M2052" s="164"/>
      <c r="T2052" s="165"/>
      <c r="AT2052" s="161" t="s">
        <v>185</v>
      </c>
      <c r="AU2052" s="161" t="s">
        <v>88</v>
      </c>
      <c r="AV2052" s="14" t="s">
        <v>86</v>
      </c>
      <c r="AW2052" s="14" t="s">
        <v>33</v>
      </c>
      <c r="AX2052" s="14" t="s">
        <v>78</v>
      </c>
      <c r="AY2052" s="161" t="s">
        <v>176</v>
      </c>
    </row>
    <row r="2053" spans="2:65" s="14" customFormat="1" ht="11.25">
      <c r="B2053" s="160"/>
      <c r="D2053" s="146" t="s">
        <v>185</v>
      </c>
      <c r="E2053" s="161" t="s">
        <v>1</v>
      </c>
      <c r="F2053" s="162" t="s">
        <v>1607</v>
      </c>
      <c r="H2053" s="161" t="s">
        <v>1</v>
      </c>
      <c r="I2053" s="163"/>
      <c r="L2053" s="160"/>
      <c r="M2053" s="164"/>
      <c r="T2053" s="165"/>
      <c r="AT2053" s="161" t="s">
        <v>185</v>
      </c>
      <c r="AU2053" s="161" t="s">
        <v>88</v>
      </c>
      <c r="AV2053" s="14" t="s">
        <v>86</v>
      </c>
      <c r="AW2053" s="14" t="s">
        <v>33</v>
      </c>
      <c r="AX2053" s="14" t="s">
        <v>78</v>
      </c>
      <c r="AY2053" s="161" t="s">
        <v>176</v>
      </c>
    </row>
    <row r="2054" spans="2:65" s="12" customFormat="1" ht="11.25">
      <c r="B2054" s="145"/>
      <c r="D2054" s="146" t="s">
        <v>185</v>
      </c>
      <c r="E2054" s="147" t="s">
        <v>1</v>
      </c>
      <c r="F2054" s="148" t="s">
        <v>1608</v>
      </c>
      <c r="H2054" s="149">
        <v>601.54</v>
      </c>
      <c r="I2054" s="150"/>
      <c r="L2054" s="145"/>
      <c r="M2054" s="151"/>
      <c r="T2054" s="152"/>
      <c r="AT2054" s="147" t="s">
        <v>185</v>
      </c>
      <c r="AU2054" s="147" t="s">
        <v>88</v>
      </c>
      <c r="AV2054" s="12" t="s">
        <v>88</v>
      </c>
      <c r="AW2054" s="12" t="s">
        <v>33</v>
      </c>
      <c r="AX2054" s="12" t="s">
        <v>78</v>
      </c>
      <c r="AY2054" s="147" t="s">
        <v>176</v>
      </c>
    </row>
    <row r="2055" spans="2:65" s="14" customFormat="1" ht="11.25">
      <c r="B2055" s="160"/>
      <c r="D2055" s="146" t="s">
        <v>185</v>
      </c>
      <c r="E2055" s="161" t="s">
        <v>1</v>
      </c>
      <c r="F2055" s="162" t="s">
        <v>1609</v>
      </c>
      <c r="H2055" s="161" t="s">
        <v>1</v>
      </c>
      <c r="I2055" s="163"/>
      <c r="L2055" s="160"/>
      <c r="M2055" s="164"/>
      <c r="T2055" s="165"/>
      <c r="AT2055" s="161" t="s">
        <v>185</v>
      </c>
      <c r="AU2055" s="161" t="s">
        <v>88</v>
      </c>
      <c r="AV2055" s="14" t="s">
        <v>86</v>
      </c>
      <c r="AW2055" s="14" t="s">
        <v>33</v>
      </c>
      <c r="AX2055" s="14" t="s">
        <v>78</v>
      </c>
      <c r="AY2055" s="161" t="s">
        <v>176</v>
      </c>
    </row>
    <row r="2056" spans="2:65" s="12" customFormat="1" ht="11.25">
      <c r="B2056" s="145"/>
      <c r="D2056" s="146" t="s">
        <v>185</v>
      </c>
      <c r="E2056" s="147" t="s">
        <v>1</v>
      </c>
      <c r="F2056" s="148" t="s">
        <v>1610</v>
      </c>
      <c r="H2056" s="149">
        <v>110.36</v>
      </c>
      <c r="I2056" s="150"/>
      <c r="L2056" s="145"/>
      <c r="M2056" s="151"/>
      <c r="T2056" s="152"/>
      <c r="AT2056" s="147" t="s">
        <v>185</v>
      </c>
      <c r="AU2056" s="147" t="s">
        <v>88</v>
      </c>
      <c r="AV2056" s="12" t="s">
        <v>88</v>
      </c>
      <c r="AW2056" s="12" t="s">
        <v>33</v>
      </c>
      <c r="AX2056" s="12" t="s">
        <v>78</v>
      </c>
      <c r="AY2056" s="147" t="s">
        <v>176</v>
      </c>
    </row>
    <row r="2057" spans="2:65" s="14" customFormat="1" ht="11.25">
      <c r="B2057" s="160"/>
      <c r="D2057" s="146" t="s">
        <v>185</v>
      </c>
      <c r="E2057" s="161" t="s">
        <v>1</v>
      </c>
      <c r="F2057" s="162" t="s">
        <v>1609</v>
      </c>
      <c r="H2057" s="161" t="s">
        <v>1</v>
      </c>
      <c r="I2057" s="163"/>
      <c r="L2057" s="160"/>
      <c r="M2057" s="164"/>
      <c r="T2057" s="165"/>
      <c r="AT2057" s="161" t="s">
        <v>185</v>
      </c>
      <c r="AU2057" s="161" t="s">
        <v>88</v>
      </c>
      <c r="AV2057" s="14" t="s">
        <v>86</v>
      </c>
      <c r="AW2057" s="14" t="s">
        <v>33</v>
      </c>
      <c r="AX2057" s="14" t="s">
        <v>78</v>
      </c>
      <c r="AY2057" s="161" t="s">
        <v>176</v>
      </c>
    </row>
    <row r="2058" spans="2:65" s="12" customFormat="1" ht="11.25">
      <c r="B2058" s="145"/>
      <c r="D2058" s="146" t="s">
        <v>185</v>
      </c>
      <c r="E2058" s="147" t="s">
        <v>1</v>
      </c>
      <c r="F2058" s="148" t="s">
        <v>1611</v>
      </c>
      <c r="H2058" s="149">
        <v>48.48</v>
      </c>
      <c r="I2058" s="150"/>
      <c r="L2058" s="145"/>
      <c r="M2058" s="151"/>
      <c r="T2058" s="152"/>
      <c r="AT2058" s="147" t="s">
        <v>185</v>
      </c>
      <c r="AU2058" s="147" t="s">
        <v>88</v>
      </c>
      <c r="AV2058" s="12" t="s">
        <v>88</v>
      </c>
      <c r="AW2058" s="12" t="s">
        <v>33</v>
      </c>
      <c r="AX2058" s="12" t="s">
        <v>78</v>
      </c>
      <c r="AY2058" s="147" t="s">
        <v>176</v>
      </c>
    </row>
    <row r="2059" spans="2:65" s="15" customFormat="1" ht="11.25">
      <c r="B2059" s="166"/>
      <c r="D2059" s="146" t="s">
        <v>185</v>
      </c>
      <c r="E2059" s="167" t="s">
        <v>1</v>
      </c>
      <c r="F2059" s="168" t="s">
        <v>228</v>
      </c>
      <c r="H2059" s="169">
        <v>760.38</v>
      </c>
      <c r="I2059" s="170"/>
      <c r="L2059" s="166"/>
      <c r="M2059" s="171"/>
      <c r="T2059" s="172"/>
      <c r="AT2059" s="167" t="s">
        <v>185</v>
      </c>
      <c r="AU2059" s="167" t="s">
        <v>88</v>
      </c>
      <c r="AV2059" s="15" t="s">
        <v>193</v>
      </c>
      <c r="AW2059" s="15" t="s">
        <v>33</v>
      </c>
      <c r="AX2059" s="15" t="s">
        <v>78</v>
      </c>
      <c r="AY2059" s="167" t="s">
        <v>176</v>
      </c>
    </row>
    <row r="2060" spans="2:65" s="14" customFormat="1" ht="11.25">
      <c r="B2060" s="160"/>
      <c r="D2060" s="146" t="s">
        <v>185</v>
      </c>
      <c r="E2060" s="161" t="s">
        <v>1</v>
      </c>
      <c r="F2060" s="162" t="s">
        <v>1640</v>
      </c>
      <c r="H2060" s="161" t="s">
        <v>1</v>
      </c>
      <c r="I2060" s="163"/>
      <c r="L2060" s="160"/>
      <c r="M2060" s="164"/>
      <c r="T2060" s="165"/>
      <c r="AT2060" s="161" t="s">
        <v>185</v>
      </c>
      <c r="AU2060" s="161" t="s">
        <v>88</v>
      </c>
      <c r="AV2060" s="14" t="s">
        <v>86</v>
      </c>
      <c r="AW2060" s="14" t="s">
        <v>33</v>
      </c>
      <c r="AX2060" s="14" t="s">
        <v>78</v>
      </c>
      <c r="AY2060" s="161" t="s">
        <v>176</v>
      </c>
    </row>
    <row r="2061" spans="2:65" s="14" customFormat="1" ht="11.25">
      <c r="B2061" s="160"/>
      <c r="D2061" s="146" t="s">
        <v>185</v>
      </c>
      <c r="E2061" s="161" t="s">
        <v>1</v>
      </c>
      <c r="F2061" s="162" t="s">
        <v>734</v>
      </c>
      <c r="H2061" s="161" t="s">
        <v>1</v>
      </c>
      <c r="I2061" s="163"/>
      <c r="L2061" s="160"/>
      <c r="M2061" s="164"/>
      <c r="T2061" s="165"/>
      <c r="AT2061" s="161" t="s">
        <v>185</v>
      </c>
      <c r="AU2061" s="161" t="s">
        <v>88</v>
      </c>
      <c r="AV2061" s="14" t="s">
        <v>86</v>
      </c>
      <c r="AW2061" s="14" t="s">
        <v>33</v>
      </c>
      <c r="AX2061" s="14" t="s">
        <v>78</v>
      </c>
      <c r="AY2061" s="161" t="s">
        <v>176</v>
      </c>
    </row>
    <row r="2062" spans="2:65" s="14" customFormat="1" ht="11.25">
      <c r="B2062" s="160"/>
      <c r="D2062" s="146" t="s">
        <v>185</v>
      </c>
      <c r="E2062" s="161" t="s">
        <v>1</v>
      </c>
      <c r="F2062" s="162" t="s">
        <v>1607</v>
      </c>
      <c r="H2062" s="161" t="s">
        <v>1</v>
      </c>
      <c r="I2062" s="163"/>
      <c r="L2062" s="160"/>
      <c r="M2062" s="164"/>
      <c r="T2062" s="165"/>
      <c r="AT2062" s="161" t="s">
        <v>185</v>
      </c>
      <c r="AU2062" s="161" t="s">
        <v>88</v>
      </c>
      <c r="AV2062" s="14" t="s">
        <v>86</v>
      </c>
      <c r="AW2062" s="14" t="s">
        <v>33</v>
      </c>
      <c r="AX2062" s="14" t="s">
        <v>78</v>
      </c>
      <c r="AY2062" s="161" t="s">
        <v>176</v>
      </c>
    </row>
    <row r="2063" spans="2:65" s="12" customFormat="1" ht="11.25">
      <c r="B2063" s="145"/>
      <c r="D2063" s="146" t="s">
        <v>185</v>
      </c>
      <c r="E2063" s="147" t="s">
        <v>1</v>
      </c>
      <c r="F2063" s="148" t="s">
        <v>1608</v>
      </c>
      <c r="H2063" s="149">
        <v>601.54</v>
      </c>
      <c r="I2063" s="150"/>
      <c r="L2063" s="145"/>
      <c r="M2063" s="151"/>
      <c r="T2063" s="152"/>
      <c r="AT2063" s="147" t="s">
        <v>185</v>
      </c>
      <c r="AU2063" s="147" t="s">
        <v>88</v>
      </c>
      <c r="AV2063" s="12" t="s">
        <v>88</v>
      </c>
      <c r="AW2063" s="12" t="s">
        <v>33</v>
      </c>
      <c r="AX2063" s="12" t="s">
        <v>78</v>
      </c>
      <c r="AY2063" s="147" t="s">
        <v>176</v>
      </c>
    </row>
    <row r="2064" spans="2:65" s="14" customFormat="1" ht="11.25">
      <c r="B2064" s="160"/>
      <c r="D2064" s="146" t="s">
        <v>185</v>
      </c>
      <c r="E2064" s="161" t="s">
        <v>1</v>
      </c>
      <c r="F2064" s="162" t="s">
        <v>1609</v>
      </c>
      <c r="H2064" s="161" t="s">
        <v>1</v>
      </c>
      <c r="I2064" s="163"/>
      <c r="L2064" s="160"/>
      <c r="M2064" s="164"/>
      <c r="T2064" s="165"/>
      <c r="AT2064" s="161" t="s">
        <v>185</v>
      </c>
      <c r="AU2064" s="161" t="s">
        <v>88</v>
      </c>
      <c r="AV2064" s="14" t="s">
        <v>86</v>
      </c>
      <c r="AW2064" s="14" t="s">
        <v>33</v>
      </c>
      <c r="AX2064" s="14" t="s">
        <v>78</v>
      </c>
      <c r="AY2064" s="161" t="s">
        <v>176</v>
      </c>
    </row>
    <row r="2065" spans="2:65" s="12" customFormat="1" ht="11.25">
      <c r="B2065" s="145"/>
      <c r="D2065" s="146" t="s">
        <v>185</v>
      </c>
      <c r="E2065" s="147" t="s">
        <v>1</v>
      </c>
      <c r="F2065" s="148" t="s">
        <v>1611</v>
      </c>
      <c r="H2065" s="149">
        <v>48.48</v>
      </c>
      <c r="I2065" s="150"/>
      <c r="L2065" s="145"/>
      <c r="M2065" s="151"/>
      <c r="T2065" s="152"/>
      <c r="AT2065" s="147" t="s">
        <v>185</v>
      </c>
      <c r="AU2065" s="147" t="s">
        <v>88</v>
      </c>
      <c r="AV2065" s="12" t="s">
        <v>88</v>
      </c>
      <c r="AW2065" s="12" t="s">
        <v>33</v>
      </c>
      <c r="AX2065" s="12" t="s">
        <v>78</v>
      </c>
      <c r="AY2065" s="147" t="s">
        <v>176</v>
      </c>
    </row>
    <row r="2066" spans="2:65" s="15" customFormat="1" ht="11.25">
      <c r="B2066" s="166"/>
      <c r="D2066" s="146" t="s">
        <v>185</v>
      </c>
      <c r="E2066" s="167" t="s">
        <v>1</v>
      </c>
      <c r="F2066" s="168" t="s">
        <v>228</v>
      </c>
      <c r="H2066" s="169">
        <v>650.02</v>
      </c>
      <c r="I2066" s="170"/>
      <c r="L2066" s="166"/>
      <c r="M2066" s="171"/>
      <c r="T2066" s="172"/>
      <c r="AT2066" s="167" t="s">
        <v>185</v>
      </c>
      <c r="AU2066" s="167" t="s">
        <v>88</v>
      </c>
      <c r="AV2066" s="15" t="s">
        <v>193</v>
      </c>
      <c r="AW2066" s="15" t="s">
        <v>33</v>
      </c>
      <c r="AX2066" s="15" t="s">
        <v>78</v>
      </c>
      <c r="AY2066" s="167" t="s">
        <v>176</v>
      </c>
    </row>
    <row r="2067" spans="2:65" s="14" customFormat="1" ht="11.25">
      <c r="B2067" s="160"/>
      <c r="D2067" s="146" t="s">
        <v>185</v>
      </c>
      <c r="E2067" s="161" t="s">
        <v>1</v>
      </c>
      <c r="F2067" s="162" t="s">
        <v>1641</v>
      </c>
      <c r="H2067" s="161" t="s">
        <v>1</v>
      </c>
      <c r="I2067" s="163"/>
      <c r="L2067" s="160"/>
      <c r="M2067" s="164"/>
      <c r="T2067" s="165"/>
      <c r="AT2067" s="161" t="s">
        <v>185</v>
      </c>
      <c r="AU2067" s="161" t="s">
        <v>88</v>
      </c>
      <c r="AV2067" s="14" t="s">
        <v>86</v>
      </c>
      <c r="AW2067" s="14" t="s">
        <v>33</v>
      </c>
      <c r="AX2067" s="14" t="s">
        <v>78</v>
      </c>
      <c r="AY2067" s="161" t="s">
        <v>176</v>
      </c>
    </row>
    <row r="2068" spans="2:65" s="14" customFormat="1" ht="11.25">
      <c r="B2068" s="160"/>
      <c r="D2068" s="146" t="s">
        <v>185</v>
      </c>
      <c r="E2068" s="161" t="s">
        <v>1</v>
      </c>
      <c r="F2068" s="162" t="s">
        <v>1614</v>
      </c>
      <c r="H2068" s="161" t="s">
        <v>1</v>
      </c>
      <c r="I2068" s="163"/>
      <c r="L2068" s="160"/>
      <c r="M2068" s="164"/>
      <c r="T2068" s="165"/>
      <c r="AT2068" s="161" t="s">
        <v>185</v>
      </c>
      <c r="AU2068" s="161" t="s">
        <v>88</v>
      </c>
      <c r="AV2068" s="14" t="s">
        <v>86</v>
      </c>
      <c r="AW2068" s="14" t="s">
        <v>33</v>
      </c>
      <c r="AX2068" s="14" t="s">
        <v>78</v>
      </c>
      <c r="AY2068" s="161" t="s">
        <v>176</v>
      </c>
    </row>
    <row r="2069" spans="2:65" s="12" customFormat="1" ht="11.25">
      <c r="B2069" s="145"/>
      <c r="D2069" s="146" t="s">
        <v>185</v>
      </c>
      <c r="E2069" s="147" t="s">
        <v>1</v>
      </c>
      <c r="F2069" s="148" t="s">
        <v>1567</v>
      </c>
      <c r="H2069" s="149">
        <v>50.84</v>
      </c>
      <c r="I2069" s="150"/>
      <c r="L2069" s="145"/>
      <c r="M2069" s="151"/>
      <c r="T2069" s="152"/>
      <c r="AT2069" s="147" t="s">
        <v>185</v>
      </c>
      <c r="AU2069" s="147" t="s">
        <v>88</v>
      </c>
      <c r="AV2069" s="12" t="s">
        <v>88</v>
      </c>
      <c r="AW2069" s="12" t="s">
        <v>33</v>
      </c>
      <c r="AX2069" s="12" t="s">
        <v>78</v>
      </c>
      <c r="AY2069" s="147" t="s">
        <v>176</v>
      </c>
    </row>
    <row r="2070" spans="2:65" s="15" customFormat="1" ht="11.25">
      <c r="B2070" s="166"/>
      <c r="D2070" s="146" t="s">
        <v>185</v>
      </c>
      <c r="E2070" s="167" t="s">
        <v>1</v>
      </c>
      <c r="F2070" s="168" t="s">
        <v>228</v>
      </c>
      <c r="H2070" s="169">
        <v>50.84</v>
      </c>
      <c r="I2070" s="170"/>
      <c r="L2070" s="166"/>
      <c r="M2070" s="171"/>
      <c r="T2070" s="172"/>
      <c r="AT2070" s="167" t="s">
        <v>185</v>
      </c>
      <c r="AU2070" s="167" t="s">
        <v>88</v>
      </c>
      <c r="AV2070" s="15" t="s">
        <v>193</v>
      </c>
      <c r="AW2070" s="15" t="s">
        <v>33</v>
      </c>
      <c r="AX2070" s="15" t="s">
        <v>78</v>
      </c>
      <c r="AY2070" s="167" t="s">
        <v>176</v>
      </c>
    </row>
    <row r="2071" spans="2:65" s="13" customFormat="1" ht="11.25">
      <c r="B2071" s="153"/>
      <c r="D2071" s="146" t="s">
        <v>185</v>
      </c>
      <c r="E2071" s="154" t="s">
        <v>1</v>
      </c>
      <c r="F2071" s="155" t="s">
        <v>187</v>
      </c>
      <c r="H2071" s="156">
        <v>1461.24</v>
      </c>
      <c r="I2071" s="157"/>
      <c r="L2071" s="153"/>
      <c r="M2071" s="158"/>
      <c r="T2071" s="159"/>
      <c r="AT2071" s="154" t="s">
        <v>185</v>
      </c>
      <c r="AU2071" s="154" t="s">
        <v>88</v>
      </c>
      <c r="AV2071" s="13" t="s">
        <v>183</v>
      </c>
      <c r="AW2071" s="13" t="s">
        <v>33</v>
      </c>
      <c r="AX2071" s="13" t="s">
        <v>86</v>
      </c>
      <c r="AY2071" s="154" t="s">
        <v>176</v>
      </c>
    </row>
    <row r="2072" spans="2:65" s="1" customFormat="1" ht="24.2" customHeight="1">
      <c r="B2072" s="32"/>
      <c r="C2072" s="176" t="s">
        <v>2251</v>
      </c>
      <c r="D2072" s="176" t="s">
        <v>304</v>
      </c>
      <c r="E2072" s="177" t="s">
        <v>2252</v>
      </c>
      <c r="F2072" s="178" t="s">
        <v>2253</v>
      </c>
      <c r="G2072" s="179" t="s">
        <v>181</v>
      </c>
      <c r="H2072" s="180">
        <v>1607.364</v>
      </c>
      <c r="I2072" s="181"/>
      <c r="J2072" s="182">
        <f>ROUND(I2072*H2072,2)</f>
        <v>0</v>
      </c>
      <c r="K2072" s="178" t="s">
        <v>207</v>
      </c>
      <c r="L2072" s="183"/>
      <c r="M2072" s="184" t="s">
        <v>1</v>
      </c>
      <c r="N2072" s="185" t="s">
        <v>43</v>
      </c>
      <c r="P2072" s="141">
        <f>O2072*H2072</f>
        <v>0</v>
      </c>
      <c r="Q2072" s="141">
        <v>2.3999999999999998E-3</v>
      </c>
      <c r="R2072" s="141">
        <f>Q2072*H2072</f>
        <v>3.8576735999999996</v>
      </c>
      <c r="S2072" s="141">
        <v>0</v>
      </c>
      <c r="T2072" s="142">
        <f>S2072*H2072</f>
        <v>0</v>
      </c>
      <c r="AR2072" s="143" t="s">
        <v>398</v>
      </c>
      <c r="AT2072" s="143" t="s">
        <v>304</v>
      </c>
      <c r="AU2072" s="143" t="s">
        <v>88</v>
      </c>
      <c r="AY2072" s="17" t="s">
        <v>176</v>
      </c>
      <c r="BE2072" s="144">
        <f>IF(N2072="základní",J2072,0)</f>
        <v>0</v>
      </c>
      <c r="BF2072" s="144">
        <f>IF(N2072="snížená",J2072,0)</f>
        <v>0</v>
      </c>
      <c r="BG2072" s="144">
        <f>IF(N2072="zákl. přenesená",J2072,0)</f>
        <v>0</v>
      </c>
      <c r="BH2072" s="144">
        <f>IF(N2072="sníž. přenesená",J2072,0)</f>
        <v>0</v>
      </c>
      <c r="BI2072" s="144">
        <f>IF(N2072="nulová",J2072,0)</f>
        <v>0</v>
      </c>
      <c r="BJ2072" s="17" t="s">
        <v>86</v>
      </c>
      <c r="BK2072" s="144">
        <f>ROUND(I2072*H2072,2)</f>
        <v>0</v>
      </c>
      <c r="BL2072" s="17" t="s">
        <v>319</v>
      </c>
      <c r="BM2072" s="143" t="s">
        <v>2254</v>
      </c>
    </row>
    <row r="2073" spans="2:65" s="12" customFormat="1" ht="11.25">
      <c r="B2073" s="145"/>
      <c r="D2073" s="146" t="s">
        <v>185</v>
      </c>
      <c r="F2073" s="148" t="s">
        <v>2255</v>
      </c>
      <c r="H2073" s="149">
        <v>1607.364</v>
      </c>
      <c r="I2073" s="150"/>
      <c r="L2073" s="145"/>
      <c r="M2073" s="151"/>
      <c r="T2073" s="152"/>
      <c r="AT2073" s="147" t="s">
        <v>185</v>
      </c>
      <c r="AU2073" s="147" t="s">
        <v>88</v>
      </c>
      <c r="AV2073" s="12" t="s">
        <v>88</v>
      </c>
      <c r="AW2073" s="12" t="s">
        <v>4</v>
      </c>
      <c r="AX2073" s="12" t="s">
        <v>86</v>
      </c>
      <c r="AY2073" s="147" t="s">
        <v>176</v>
      </c>
    </row>
    <row r="2074" spans="2:65" s="1" customFormat="1" ht="24.2" customHeight="1">
      <c r="B2074" s="32"/>
      <c r="C2074" s="132" t="s">
        <v>2256</v>
      </c>
      <c r="D2074" s="132" t="s">
        <v>178</v>
      </c>
      <c r="E2074" s="133" t="s">
        <v>2241</v>
      </c>
      <c r="F2074" s="134" t="s">
        <v>2242</v>
      </c>
      <c r="G2074" s="135" t="s">
        <v>181</v>
      </c>
      <c r="H2074" s="136">
        <v>1255.2560000000001</v>
      </c>
      <c r="I2074" s="137"/>
      <c r="J2074" s="138">
        <f>ROUND(I2074*H2074,2)</f>
        <v>0</v>
      </c>
      <c r="K2074" s="134" t="s">
        <v>207</v>
      </c>
      <c r="L2074" s="32"/>
      <c r="M2074" s="139" t="s">
        <v>1</v>
      </c>
      <c r="N2074" s="140" t="s">
        <v>43</v>
      </c>
      <c r="P2074" s="141">
        <f>O2074*H2074</f>
        <v>0</v>
      </c>
      <c r="Q2074" s="141">
        <v>0</v>
      </c>
      <c r="R2074" s="141">
        <f>Q2074*H2074</f>
        <v>0</v>
      </c>
      <c r="S2074" s="141">
        <v>0</v>
      </c>
      <c r="T2074" s="142">
        <f>S2074*H2074</f>
        <v>0</v>
      </c>
      <c r="AR2074" s="143" t="s">
        <v>319</v>
      </c>
      <c r="AT2074" s="143" t="s">
        <v>178</v>
      </c>
      <c r="AU2074" s="143" t="s">
        <v>88</v>
      </c>
      <c r="AY2074" s="17" t="s">
        <v>176</v>
      </c>
      <c r="BE2074" s="144">
        <f>IF(N2074="základní",J2074,0)</f>
        <v>0</v>
      </c>
      <c r="BF2074" s="144">
        <f>IF(N2074="snížená",J2074,0)</f>
        <v>0</v>
      </c>
      <c r="BG2074" s="144">
        <f>IF(N2074="zákl. přenesená",J2074,0)</f>
        <v>0</v>
      </c>
      <c r="BH2074" s="144">
        <f>IF(N2074="sníž. přenesená",J2074,0)</f>
        <v>0</v>
      </c>
      <c r="BI2074" s="144">
        <f>IF(N2074="nulová",J2074,0)</f>
        <v>0</v>
      </c>
      <c r="BJ2074" s="17" t="s">
        <v>86</v>
      </c>
      <c r="BK2074" s="144">
        <f>ROUND(I2074*H2074,2)</f>
        <v>0</v>
      </c>
      <c r="BL2074" s="17" t="s">
        <v>319</v>
      </c>
      <c r="BM2074" s="143" t="s">
        <v>2257</v>
      </c>
    </row>
    <row r="2075" spans="2:65" s="14" customFormat="1" ht="11.25">
      <c r="B2075" s="160"/>
      <c r="D2075" s="146" t="s">
        <v>185</v>
      </c>
      <c r="E2075" s="161" t="s">
        <v>1</v>
      </c>
      <c r="F2075" s="162" t="s">
        <v>1584</v>
      </c>
      <c r="H2075" s="161" t="s">
        <v>1</v>
      </c>
      <c r="I2075" s="163"/>
      <c r="L2075" s="160"/>
      <c r="M2075" s="164"/>
      <c r="T2075" s="165"/>
      <c r="AT2075" s="161" t="s">
        <v>185</v>
      </c>
      <c r="AU2075" s="161" t="s">
        <v>88</v>
      </c>
      <c r="AV2075" s="14" t="s">
        <v>86</v>
      </c>
      <c r="AW2075" s="14" t="s">
        <v>33</v>
      </c>
      <c r="AX2075" s="14" t="s">
        <v>78</v>
      </c>
      <c r="AY2075" s="161" t="s">
        <v>176</v>
      </c>
    </row>
    <row r="2076" spans="2:65" s="14" customFormat="1" ht="11.25">
      <c r="B2076" s="160"/>
      <c r="D2076" s="146" t="s">
        <v>185</v>
      </c>
      <c r="E2076" s="161" t="s">
        <v>1</v>
      </c>
      <c r="F2076" s="162" t="s">
        <v>734</v>
      </c>
      <c r="H2076" s="161" t="s">
        <v>1</v>
      </c>
      <c r="I2076" s="163"/>
      <c r="L2076" s="160"/>
      <c r="M2076" s="164"/>
      <c r="T2076" s="165"/>
      <c r="AT2076" s="161" t="s">
        <v>185</v>
      </c>
      <c r="AU2076" s="161" t="s">
        <v>88</v>
      </c>
      <c r="AV2076" s="14" t="s">
        <v>86</v>
      </c>
      <c r="AW2076" s="14" t="s">
        <v>33</v>
      </c>
      <c r="AX2076" s="14" t="s">
        <v>78</v>
      </c>
      <c r="AY2076" s="161" t="s">
        <v>176</v>
      </c>
    </row>
    <row r="2077" spans="2:65" s="14" customFormat="1" ht="11.25">
      <c r="B2077" s="160"/>
      <c r="D2077" s="146" t="s">
        <v>185</v>
      </c>
      <c r="E2077" s="161" t="s">
        <v>1</v>
      </c>
      <c r="F2077" s="162" t="s">
        <v>1585</v>
      </c>
      <c r="H2077" s="161" t="s">
        <v>1</v>
      </c>
      <c r="I2077" s="163"/>
      <c r="L2077" s="160"/>
      <c r="M2077" s="164"/>
      <c r="T2077" s="165"/>
      <c r="AT2077" s="161" t="s">
        <v>185</v>
      </c>
      <c r="AU2077" s="161" t="s">
        <v>88</v>
      </c>
      <c r="AV2077" s="14" t="s">
        <v>86</v>
      </c>
      <c r="AW2077" s="14" t="s">
        <v>33</v>
      </c>
      <c r="AX2077" s="14" t="s">
        <v>78</v>
      </c>
      <c r="AY2077" s="161" t="s">
        <v>176</v>
      </c>
    </row>
    <row r="2078" spans="2:65" s="12" customFormat="1" ht="11.25">
      <c r="B2078" s="145"/>
      <c r="D2078" s="146" t="s">
        <v>185</v>
      </c>
      <c r="E2078" s="147" t="s">
        <v>1</v>
      </c>
      <c r="F2078" s="148" t="s">
        <v>1586</v>
      </c>
      <c r="H2078" s="149">
        <v>27.5</v>
      </c>
      <c r="I2078" s="150"/>
      <c r="L2078" s="145"/>
      <c r="M2078" s="151"/>
      <c r="T2078" s="152"/>
      <c r="AT2078" s="147" t="s">
        <v>185</v>
      </c>
      <c r="AU2078" s="147" t="s">
        <v>88</v>
      </c>
      <c r="AV2078" s="12" t="s">
        <v>88</v>
      </c>
      <c r="AW2078" s="12" t="s">
        <v>33</v>
      </c>
      <c r="AX2078" s="12" t="s">
        <v>78</v>
      </c>
      <c r="AY2078" s="147" t="s">
        <v>176</v>
      </c>
    </row>
    <row r="2079" spans="2:65" s="14" customFormat="1" ht="11.25">
      <c r="B2079" s="160"/>
      <c r="D2079" s="146" t="s">
        <v>185</v>
      </c>
      <c r="E2079" s="161" t="s">
        <v>1</v>
      </c>
      <c r="F2079" s="162" t="s">
        <v>1587</v>
      </c>
      <c r="H2079" s="161" t="s">
        <v>1</v>
      </c>
      <c r="I2079" s="163"/>
      <c r="L2079" s="160"/>
      <c r="M2079" s="164"/>
      <c r="T2079" s="165"/>
      <c r="AT2079" s="161" t="s">
        <v>185</v>
      </c>
      <c r="AU2079" s="161" t="s">
        <v>88</v>
      </c>
      <c r="AV2079" s="14" t="s">
        <v>86</v>
      </c>
      <c r="AW2079" s="14" t="s">
        <v>33</v>
      </c>
      <c r="AX2079" s="14" t="s">
        <v>78</v>
      </c>
      <c r="AY2079" s="161" t="s">
        <v>176</v>
      </c>
    </row>
    <row r="2080" spans="2:65" s="12" customFormat="1" ht="11.25">
      <c r="B2080" s="145"/>
      <c r="D2080" s="146" t="s">
        <v>185</v>
      </c>
      <c r="E2080" s="147" t="s">
        <v>1</v>
      </c>
      <c r="F2080" s="148" t="s">
        <v>1588</v>
      </c>
      <c r="H2080" s="149">
        <v>38.78</v>
      </c>
      <c r="I2080" s="150"/>
      <c r="L2080" s="145"/>
      <c r="M2080" s="151"/>
      <c r="T2080" s="152"/>
      <c r="AT2080" s="147" t="s">
        <v>185</v>
      </c>
      <c r="AU2080" s="147" t="s">
        <v>88</v>
      </c>
      <c r="AV2080" s="12" t="s">
        <v>88</v>
      </c>
      <c r="AW2080" s="12" t="s">
        <v>33</v>
      </c>
      <c r="AX2080" s="12" t="s">
        <v>78</v>
      </c>
      <c r="AY2080" s="147" t="s">
        <v>176</v>
      </c>
    </row>
    <row r="2081" spans="2:51" s="14" customFormat="1" ht="11.25">
      <c r="B2081" s="160"/>
      <c r="D2081" s="146" t="s">
        <v>185</v>
      </c>
      <c r="E2081" s="161" t="s">
        <v>1</v>
      </c>
      <c r="F2081" s="162" t="s">
        <v>1589</v>
      </c>
      <c r="H2081" s="161" t="s">
        <v>1</v>
      </c>
      <c r="I2081" s="163"/>
      <c r="L2081" s="160"/>
      <c r="M2081" s="164"/>
      <c r="T2081" s="165"/>
      <c r="AT2081" s="161" t="s">
        <v>185</v>
      </c>
      <c r="AU2081" s="161" t="s">
        <v>88</v>
      </c>
      <c r="AV2081" s="14" t="s">
        <v>86</v>
      </c>
      <c r="AW2081" s="14" t="s">
        <v>33</v>
      </c>
      <c r="AX2081" s="14" t="s">
        <v>78</v>
      </c>
      <c r="AY2081" s="161" t="s">
        <v>176</v>
      </c>
    </row>
    <row r="2082" spans="2:51" s="12" customFormat="1" ht="11.25">
      <c r="B2082" s="145"/>
      <c r="D2082" s="146" t="s">
        <v>185</v>
      </c>
      <c r="E2082" s="147" t="s">
        <v>1</v>
      </c>
      <c r="F2082" s="148" t="s">
        <v>1588</v>
      </c>
      <c r="H2082" s="149">
        <v>38.78</v>
      </c>
      <c r="I2082" s="150"/>
      <c r="L2082" s="145"/>
      <c r="M2082" s="151"/>
      <c r="T2082" s="152"/>
      <c r="AT2082" s="147" t="s">
        <v>185</v>
      </c>
      <c r="AU2082" s="147" t="s">
        <v>88</v>
      </c>
      <c r="AV2082" s="12" t="s">
        <v>88</v>
      </c>
      <c r="AW2082" s="12" t="s">
        <v>33</v>
      </c>
      <c r="AX2082" s="12" t="s">
        <v>78</v>
      </c>
      <c r="AY2082" s="147" t="s">
        <v>176</v>
      </c>
    </row>
    <row r="2083" spans="2:51" s="14" customFormat="1" ht="11.25">
      <c r="B2083" s="160"/>
      <c r="D2083" s="146" t="s">
        <v>185</v>
      </c>
      <c r="E2083" s="161" t="s">
        <v>1</v>
      </c>
      <c r="F2083" s="162" t="s">
        <v>1590</v>
      </c>
      <c r="H2083" s="161" t="s">
        <v>1</v>
      </c>
      <c r="I2083" s="163"/>
      <c r="L2083" s="160"/>
      <c r="M2083" s="164"/>
      <c r="T2083" s="165"/>
      <c r="AT2083" s="161" t="s">
        <v>185</v>
      </c>
      <c r="AU2083" s="161" t="s">
        <v>88</v>
      </c>
      <c r="AV2083" s="14" t="s">
        <v>86</v>
      </c>
      <c r="AW2083" s="14" t="s">
        <v>33</v>
      </c>
      <c r="AX2083" s="14" t="s">
        <v>78</v>
      </c>
      <c r="AY2083" s="161" t="s">
        <v>176</v>
      </c>
    </row>
    <row r="2084" spans="2:51" s="12" customFormat="1" ht="11.25">
      <c r="B2084" s="145"/>
      <c r="D2084" s="146" t="s">
        <v>185</v>
      </c>
      <c r="E2084" s="147" t="s">
        <v>1</v>
      </c>
      <c r="F2084" s="148" t="s">
        <v>1591</v>
      </c>
      <c r="H2084" s="149">
        <v>54.95</v>
      </c>
      <c r="I2084" s="150"/>
      <c r="L2084" s="145"/>
      <c r="M2084" s="151"/>
      <c r="T2084" s="152"/>
      <c r="AT2084" s="147" t="s">
        <v>185</v>
      </c>
      <c r="AU2084" s="147" t="s">
        <v>88</v>
      </c>
      <c r="AV2084" s="12" t="s">
        <v>88</v>
      </c>
      <c r="AW2084" s="12" t="s">
        <v>33</v>
      </c>
      <c r="AX2084" s="12" t="s">
        <v>78</v>
      </c>
      <c r="AY2084" s="147" t="s">
        <v>176</v>
      </c>
    </row>
    <row r="2085" spans="2:51" s="14" customFormat="1" ht="11.25">
      <c r="B2085" s="160"/>
      <c r="D2085" s="146" t="s">
        <v>185</v>
      </c>
      <c r="E2085" s="161" t="s">
        <v>1</v>
      </c>
      <c r="F2085" s="162" t="s">
        <v>1592</v>
      </c>
      <c r="H2085" s="161" t="s">
        <v>1</v>
      </c>
      <c r="I2085" s="163"/>
      <c r="L2085" s="160"/>
      <c r="M2085" s="164"/>
      <c r="T2085" s="165"/>
      <c r="AT2085" s="161" t="s">
        <v>185</v>
      </c>
      <c r="AU2085" s="161" t="s">
        <v>88</v>
      </c>
      <c r="AV2085" s="14" t="s">
        <v>86</v>
      </c>
      <c r="AW2085" s="14" t="s">
        <v>33</v>
      </c>
      <c r="AX2085" s="14" t="s">
        <v>78</v>
      </c>
      <c r="AY2085" s="161" t="s">
        <v>176</v>
      </c>
    </row>
    <row r="2086" spans="2:51" s="12" customFormat="1" ht="11.25">
      <c r="B2086" s="145"/>
      <c r="D2086" s="146" t="s">
        <v>185</v>
      </c>
      <c r="E2086" s="147" t="s">
        <v>1</v>
      </c>
      <c r="F2086" s="148" t="s">
        <v>1593</v>
      </c>
      <c r="H2086" s="149">
        <v>195.63</v>
      </c>
      <c r="I2086" s="150"/>
      <c r="L2086" s="145"/>
      <c r="M2086" s="151"/>
      <c r="T2086" s="152"/>
      <c r="AT2086" s="147" t="s">
        <v>185</v>
      </c>
      <c r="AU2086" s="147" t="s">
        <v>88</v>
      </c>
      <c r="AV2086" s="12" t="s">
        <v>88</v>
      </c>
      <c r="AW2086" s="12" t="s">
        <v>33</v>
      </c>
      <c r="AX2086" s="12" t="s">
        <v>78</v>
      </c>
      <c r="AY2086" s="147" t="s">
        <v>176</v>
      </c>
    </row>
    <row r="2087" spans="2:51" s="14" customFormat="1" ht="11.25">
      <c r="B2087" s="160"/>
      <c r="D2087" s="146" t="s">
        <v>185</v>
      </c>
      <c r="E2087" s="161" t="s">
        <v>1</v>
      </c>
      <c r="F2087" s="162" t="s">
        <v>1594</v>
      </c>
      <c r="H2087" s="161" t="s">
        <v>1</v>
      </c>
      <c r="I2087" s="163"/>
      <c r="L2087" s="160"/>
      <c r="M2087" s="164"/>
      <c r="T2087" s="165"/>
      <c r="AT2087" s="161" t="s">
        <v>185</v>
      </c>
      <c r="AU2087" s="161" t="s">
        <v>88</v>
      </c>
      <c r="AV2087" s="14" t="s">
        <v>86</v>
      </c>
      <c r="AW2087" s="14" t="s">
        <v>33</v>
      </c>
      <c r="AX2087" s="14" t="s">
        <v>78</v>
      </c>
      <c r="AY2087" s="161" t="s">
        <v>176</v>
      </c>
    </row>
    <row r="2088" spans="2:51" s="12" customFormat="1" ht="11.25">
      <c r="B2088" s="145"/>
      <c r="D2088" s="146" t="s">
        <v>185</v>
      </c>
      <c r="E2088" s="147" t="s">
        <v>1</v>
      </c>
      <c r="F2088" s="148" t="s">
        <v>1595</v>
      </c>
      <c r="H2088" s="149">
        <v>18.8</v>
      </c>
      <c r="I2088" s="150"/>
      <c r="L2088" s="145"/>
      <c r="M2088" s="151"/>
      <c r="T2088" s="152"/>
      <c r="AT2088" s="147" t="s">
        <v>185</v>
      </c>
      <c r="AU2088" s="147" t="s">
        <v>88</v>
      </c>
      <c r="AV2088" s="12" t="s">
        <v>88</v>
      </c>
      <c r="AW2088" s="12" t="s">
        <v>33</v>
      </c>
      <c r="AX2088" s="12" t="s">
        <v>78</v>
      </c>
      <c r="AY2088" s="147" t="s">
        <v>176</v>
      </c>
    </row>
    <row r="2089" spans="2:51" s="14" customFormat="1" ht="11.25">
      <c r="B2089" s="160"/>
      <c r="D2089" s="146" t="s">
        <v>185</v>
      </c>
      <c r="E2089" s="161" t="s">
        <v>1</v>
      </c>
      <c r="F2089" s="162" t="s">
        <v>1596</v>
      </c>
      <c r="H2089" s="161" t="s">
        <v>1</v>
      </c>
      <c r="I2089" s="163"/>
      <c r="L2089" s="160"/>
      <c r="M2089" s="164"/>
      <c r="T2089" s="165"/>
      <c r="AT2089" s="161" t="s">
        <v>185</v>
      </c>
      <c r="AU2089" s="161" t="s">
        <v>88</v>
      </c>
      <c r="AV2089" s="14" t="s">
        <v>86</v>
      </c>
      <c r="AW2089" s="14" t="s">
        <v>33</v>
      </c>
      <c r="AX2089" s="14" t="s">
        <v>78</v>
      </c>
      <c r="AY2089" s="161" t="s">
        <v>176</v>
      </c>
    </row>
    <row r="2090" spans="2:51" s="12" customFormat="1" ht="11.25">
      <c r="B2090" s="145"/>
      <c r="D2090" s="146" t="s">
        <v>185</v>
      </c>
      <c r="E2090" s="147" t="s">
        <v>1</v>
      </c>
      <c r="F2090" s="148" t="s">
        <v>1597</v>
      </c>
      <c r="H2090" s="149">
        <v>20.13</v>
      </c>
      <c r="I2090" s="150"/>
      <c r="L2090" s="145"/>
      <c r="M2090" s="151"/>
      <c r="T2090" s="152"/>
      <c r="AT2090" s="147" t="s">
        <v>185</v>
      </c>
      <c r="AU2090" s="147" t="s">
        <v>88</v>
      </c>
      <c r="AV2090" s="12" t="s">
        <v>88</v>
      </c>
      <c r="AW2090" s="12" t="s">
        <v>33</v>
      </c>
      <c r="AX2090" s="12" t="s">
        <v>78</v>
      </c>
      <c r="AY2090" s="147" t="s">
        <v>176</v>
      </c>
    </row>
    <row r="2091" spans="2:51" s="14" customFormat="1" ht="11.25">
      <c r="B2091" s="160"/>
      <c r="D2091" s="146" t="s">
        <v>185</v>
      </c>
      <c r="E2091" s="161" t="s">
        <v>1</v>
      </c>
      <c r="F2091" s="162" t="s">
        <v>1598</v>
      </c>
      <c r="H2091" s="161" t="s">
        <v>1</v>
      </c>
      <c r="I2091" s="163"/>
      <c r="L2091" s="160"/>
      <c r="M2091" s="164"/>
      <c r="T2091" s="165"/>
      <c r="AT2091" s="161" t="s">
        <v>185</v>
      </c>
      <c r="AU2091" s="161" t="s">
        <v>88</v>
      </c>
      <c r="AV2091" s="14" t="s">
        <v>86</v>
      </c>
      <c r="AW2091" s="14" t="s">
        <v>33</v>
      </c>
      <c r="AX2091" s="14" t="s">
        <v>78</v>
      </c>
      <c r="AY2091" s="161" t="s">
        <v>176</v>
      </c>
    </row>
    <row r="2092" spans="2:51" s="12" customFormat="1" ht="11.25">
      <c r="B2092" s="145"/>
      <c r="D2092" s="146" t="s">
        <v>185</v>
      </c>
      <c r="E2092" s="147" t="s">
        <v>1</v>
      </c>
      <c r="F2092" s="148" t="s">
        <v>1599</v>
      </c>
      <c r="H2092" s="149">
        <v>11.336</v>
      </c>
      <c r="I2092" s="150"/>
      <c r="L2092" s="145"/>
      <c r="M2092" s="151"/>
      <c r="T2092" s="152"/>
      <c r="AT2092" s="147" t="s">
        <v>185</v>
      </c>
      <c r="AU2092" s="147" t="s">
        <v>88</v>
      </c>
      <c r="AV2092" s="12" t="s">
        <v>88</v>
      </c>
      <c r="AW2092" s="12" t="s">
        <v>33</v>
      </c>
      <c r="AX2092" s="12" t="s">
        <v>78</v>
      </c>
      <c r="AY2092" s="147" t="s">
        <v>176</v>
      </c>
    </row>
    <row r="2093" spans="2:51" s="14" customFormat="1" ht="11.25">
      <c r="B2093" s="160"/>
      <c r="D2093" s="146" t="s">
        <v>185</v>
      </c>
      <c r="E2093" s="161" t="s">
        <v>1</v>
      </c>
      <c r="F2093" s="162" t="s">
        <v>1600</v>
      </c>
      <c r="H2093" s="161" t="s">
        <v>1</v>
      </c>
      <c r="I2093" s="163"/>
      <c r="L2093" s="160"/>
      <c r="M2093" s="164"/>
      <c r="T2093" s="165"/>
      <c r="AT2093" s="161" t="s">
        <v>185</v>
      </c>
      <c r="AU2093" s="161" t="s">
        <v>88</v>
      </c>
      <c r="AV2093" s="14" t="s">
        <v>86</v>
      </c>
      <c r="AW2093" s="14" t="s">
        <v>33</v>
      </c>
      <c r="AX2093" s="14" t="s">
        <v>78</v>
      </c>
      <c r="AY2093" s="161" t="s">
        <v>176</v>
      </c>
    </row>
    <row r="2094" spans="2:51" s="12" customFormat="1" ht="11.25">
      <c r="B2094" s="145"/>
      <c r="D2094" s="146" t="s">
        <v>185</v>
      </c>
      <c r="E2094" s="147" t="s">
        <v>1</v>
      </c>
      <c r="F2094" s="148" t="s">
        <v>1601</v>
      </c>
      <c r="H2094" s="149">
        <v>45.75</v>
      </c>
      <c r="I2094" s="150"/>
      <c r="L2094" s="145"/>
      <c r="M2094" s="151"/>
      <c r="T2094" s="152"/>
      <c r="AT2094" s="147" t="s">
        <v>185</v>
      </c>
      <c r="AU2094" s="147" t="s">
        <v>88</v>
      </c>
      <c r="AV2094" s="12" t="s">
        <v>88</v>
      </c>
      <c r="AW2094" s="12" t="s">
        <v>33</v>
      </c>
      <c r="AX2094" s="12" t="s">
        <v>78</v>
      </c>
      <c r="AY2094" s="147" t="s">
        <v>176</v>
      </c>
    </row>
    <row r="2095" spans="2:51" s="14" customFormat="1" ht="11.25">
      <c r="B2095" s="160"/>
      <c r="D2095" s="146" t="s">
        <v>185</v>
      </c>
      <c r="E2095" s="161" t="s">
        <v>1</v>
      </c>
      <c r="F2095" s="162" t="s">
        <v>1493</v>
      </c>
      <c r="H2095" s="161" t="s">
        <v>1</v>
      </c>
      <c r="I2095" s="163"/>
      <c r="L2095" s="160"/>
      <c r="M2095" s="164"/>
      <c r="T2095" s="165"/>
      <c r="AT2095" s="161" t="s">
        <v>185</v>
      </c>
      <c r="AU2095" s="161" t="s">
        <v>88</v>
      </c>
      <c r="AV2095" s="14" t="s">
        <v>86</v>
      </c>
      <c r="AW2095" s="14" t="s">
        <v>33</v>
      </c>
      <c r="AX2095" s="14" t="s">
        <v>78</v>
      </c>
      <c r="AY2095" s="161" t="s">
        <v>176</v>
      </c>
    </row>
    <row r="2096" spans="2:51" s="12" customFormat="1" ht="22.5">
      <c r="B2096" s="145"/>
      <c r="D2096" s="146" t="s">
        <v>185</v>
      </c>
      <c r="E2096" s="147" t="s">
        <v>1</v>
      </c>
      <c r="F2096" s="148" t="s">
        <v>1602</v>
      </c>
      <c r="H2096" s="149">
        <v>349.92</v>
      </c>
      <c r="I2096" s="150"/>
      <c r="L2096" s="145"/>
      <c r="M2096" s="151"/>
      <c r="T2096" s="152"/>
      <c r="AT2096" s="147" t="s">
        <v>185</v>
      </c>
      <c r="AU2096" s="147" t="s">
        <v>88</v>
      </c>
      <c r="AV2096" s="12" t="s">
        <v>88</v>
      </c>
      <c r="AW2096" s="12" t="s">
        <v>33</v>
      </c>
      <c r="AX2096" s="12" t="s">
        <v>78</v>
      </c>
      <c r="AY2096" s="147" t="s">
        <v>176</v>
      </c>
    </row>
    <row r="2097" spans="2:51" s="14" customFormat="1" ht="11.25">
      <c r="B2097" s="160"/>
      <c r="D2097" s="146" t="s">
        <v>185</v>
      </c>
      <c r="E2097" s="161" t="s">
        <v>1</v>
      </c>
      <c r="F2097" s="162" t="s">
        <v>1603</v>
      </c>
      <c r="H2097" s="161" t="s">
        <v>1</v>
      </c>
      <c r="I2097" s="163"/>
      <c r="L2097" s="160"/>
      <c r="M2097" s="164"/>
      <c r="T2097" s="165"/>
      <c r="AT2097" s="161" t="s">
        <v>185</v>
      </c>
      <c r="AU2097" s="161" t="s">
        <v>88</v>
      </c>
      <c r="AV2097" s="14" t="s">
        <v>86</v>
      </c>
      <c r="AW2097" s="14" t="s">
        <v>33</v>
      </c>
      <c r="AX2097" s="14" t="s">
        <v>78</v>
      </c>
      <c r="AY2097" s="161" t="s">
        <v>176</v>
      </c>
    </row>
    <row r="2098" spans="2:51" s="12" customFormat="1" ht="22.5">
      <c r="B2098" s="145"/>
      <c r="D2098" s="146" t="s">
        <v>185</v>
      </c>
      <c r="E2098" s="147" t="s">
        <v>1</v>
      </c>
      <c r="F2098" s="148" t="s">
        <v>1604</v>
      </c>
      <c r="H2098" s="149">
        <v>96.23</v>
      </c>
      <c r="I2098" s="150"/>
      <c r="L2098" s="145"/>
      <c r="M2098" s="151"/>
      <c r="T2098" s="152"/>
      <c r="AT2098" s="147" t="s">
        <v>185</v>
      </c>
      <c r="AU2098" s="147" t="s">
        <v>88</v>
      </c>
      <c r="AV2098" s="12" t="s">
        <v>88</v>
      </c>
      <c r="AW2098" s="12" t="s">
        <v>33</v>
      </c>
      <c r="AX2098" s="12" t="s">
        <v>78</v>
      </c>
      <c r="AY2098" s="147" t="s">
        <v>176</v>
      </c>
    </row>
    <row r="2099" spans="2:51" s="15" customFormat="1" ht="11.25">
      <c r="B2099" s="166"/>
      <c r="D2099" s="146" t="s">
        <v>185</v>
      </c>
      <c r="E2099" s="167" t="s">
        <v>1</v>
      </c>
      <c r="F2099" s="168" t="s">
        <v>228</v>
      </c>
      <c r="H2099" s="169">
        <v>897.80600000000004</v>
      </c>
      <c r="I2099" s="170"/>
      <c r="L2099" s="166"/>
      <c r="M2099" s="171"/>
      <c r="T2099" s="172"/>
      <c r="AT2099" s="167" t="s">
        <v>185</v>
      </c>
      <c r="AU2099" s="167" t="s">
        <v>88</v>
      </c>
      <c r="AV2099" s="15" t="s">
        <v>193</v>
      </c>
      <c r="AW2099" s="15" t="s">
        <v>33</v>
      </c>
      <c r="AX2099" s="15" t="s">
        <v>78</v>
      </c>
      <c r="AY2099" s="167" t="s">
        <v>176</v>
      </c>
    </row>
    <row r="2100" spans="2:51" s="14" customFormat="1" ht="11.25">
      <c r="B2100" s="160"/>
      <c r="D2100" s="146" t="s">
        <v>185</v>
      </c>
      <c r="E2100" s="161" t="s">
        <v>1</v>
      </c>
      <c r="F2100" s="162" t="s">
        <v>1466</v>
      </c>
      <c r="H2100" s="161" t="s">
        <v>1</v>
      </c>
      <c r="I2100" s="163"/>
      <c r="L2100" s="160"/>
      <c r="M2100" s="164"/>
      <c r="T2100" s="165"/>
      <c r="AT2100" s="161" t="s">
        <v>185</v>
      </c>
      <c r="AU2100" s="161" t="s">
        <v>88</v>
      </c>
      <c r="AV2100" s="14" t="s">
        <v>86</v>
      </c>
      <c r="AW2100" s="14" t="s">
        <v>33</v>
      </c>
      <c r="AX2100" s="14" t="s">
        <v>78</v>
      </c>
      <c r="AY2100" s="161" t="s">
        <v>176</v>
      </c>
    </row>
    <row r="2101" spans="2:51" s="14" customFormat="1" ht="11.25">
      <c r="B2101" s="160"/>
      <c r="D2101" s="146" t="s">
        <v>185</v>
      </c>
      <c r="E2101" s="161" t="s">
        <v>1</v>
      </c>
      <c r="F2101" s="162" t="s">
        <v>734</v>
      </c>
      <c r="H2101" s="161" t="s">
        <v>1</v>
      </c>
      <c r="I2101" s="163"/>
      <c r="L2101" s="160"/>
      <c r="M2101" s="164"/>
      <c r="T2101" s="165"/>
      <c r="AT2101" s="161" t="s">
        <v>185</v>
      </c>
      <c r="AU2101" s="161" t="s">
        <v>88</v>
      </c>
      <c r="AV2101" s="14" t="s">
        <v>86</v>
      </c>
      <c r="AW2101" s="14" t="s">
        <v>33</v>
      </c>
      <c r="AX2101" s="14" t="s">
        <v>78</v>
      </c>
      <c r="AY2101" s="161" t="s">
        <v>176</v>
      </c>
    </row>
    <row r="2102" spans="2:51" s="14" customFormat="1" ht="11.25">
      <c r="B2102" s="160"/>
      <c r="D2102" s="146" t="s">
        <v>185</v>
      </c>
      <c r="E2102" s="161" t="s">
        <v>1</v>
      </c>
      <c r="F2102" s="162" t="s">
        <v>1614</v>
      </c>
      <c r="H2102" s="161" t="s">
        <v>1</v>
      </c>
      <c r="I2102" s="163"/>
      <c r="L2102" s="160"/>
      <c r="M2102" s="164"/>
      <c r="T2102" s="165"/>
      <c r="AT2102" s="161" t="s">
        <v>185</v>
      </c>
      <c r="AU2102" s="161" t="s">
        <v>88</v>
      </c>
      <c r="AV2102" s="14" t="s">
        <v>86</v>
      </c>
      <c r="AW2102" s="14" t="s">
        <v>33</v>
      </c>
      <c r="AX2102" s="14" t="s">
        <v>78</v>
      </c>
      <c r="AY2102" s="161" t="s">
        <v>176</v>
      </c>
    </row>
    <row r="2103" spans="2:51" s="12" customFormat="1" ht="11.25">
      <c r="B2103" s="145"/>
      <c r="D2103" s="146" t="s">
        <v>185</v>
      </c>
      <c r="E2103" s="147" t="s">
        <v>1</v>
      </c>
      <c r="F2103" s="148" t="s">
        <v>1567</v>
      </c>
      <c r="H2103" s="149">
        <v>50.84</v>
      </c>
      <c r="I2103" s="150"/>
      <c r="L2103" s="145"/>
      <c r="M2103" s="151"/>
      <c r="T2103" s="152"/>
      <c r="AT2103" s="147" t="s">
        <v>185</v>
      </c>
      <c r="AU2103" s="147" t="s">
        <v>88</v>
      </c>
      <c r="AV2103" s="12" t="s">
        <v>88</v>
      </c>
      <c r="AW2103" s="12" t="s">
        <v>33</v>
      </c>
      <c r="AX2103" s="12" t="s">
        <v>78</v>
      </c>
      <c r="AY2103" s="147" t="s">
        <v>176</v>
      </c>
    </row>
    <row r="2104" spans="2:51" s="15" customFormat="1" ht="11.25">
      <c r="B2104" s="166"/>
      <c r="D2104" s="146" t="s">
        <v>185</v>
      </c>
      <c r="E2104" s="167" t="s">
        <v>1</v>
      </c>
      <c r="F2104" s="168" t="s">
        <v>228</v>
      </c>
      <c r="H2104" s="169">
        <v>50.84</v>
      </c>
      <c r="I2104" s="170"/>
      <c r="L2104" s="166"/>
      <c r="M2104" s="171"/>
      <c r="T2104" s="172"/>
      <c r="AT2104" s="167" t="s">
        <v>185</v>
      </c>
      <c r="AU2104" s="167" t="s">
        <v>88</v>
      </c>
      <c r="AV2104" s="15" t="s">
        <v>193</v>
      </c>
      <c r="AW2104" s="15" t="s">
        <v>33</v>
      </c>
      <c r="AX2104" s="15" t="s">
        <v>78</v>
      </c>
      <c r="AY2104" s="167" t="s">
        <v>176</v>
      </c>
    </row>
    <row r="2105" spans="2:51" s="14" customFormat="1" ht="11.25">
      <c r="B2105" s="160"/>
      <c r="D2105" s="146" t="s">
        <v>185</v>
      </c>
      <c r="E2105" s="161" t="s">
        <v>1</v>
      </c>
      <c r="F2105" s="162" t="s">
        <v>1615</v>
      </c>
      <c r="H2105" s="161" t="s">
        <v>1</v>
      </c>
      <c r="I2105" s="163"/>
      <c r="L2105" s="160"/>
      <c r="M2105" s="164"/>
      <c r="T2105" s="165"/>
      <c r="AT2105" s="161" t="s">
        <v>185</v>
      </c>
      <c r="AU2105" s="161" t="s">
        <v>88</v>
      </c>
      <c r="AV2105" s="14" t="s">
        <v>86</v>
      </c>
      <c r="AW2105" s="14" t="s">
        <v>33</v>
      </c>
      <c r="AX2105" s="14" t="s">
        <v>78</v>
      </c>
      <c r="AY2105" s="161" t="s">
        <v>176</v>
      </c>
    </row>
    <row r="2106" spans="2:51" s="14" customFormat="1" ht="11.25">
      <c r="B2106" s="160"/>
      <c r="D2106" s="146" t="s">
        <v>185</v>
      </c>
      <c r="E2106" s="161" t="s">
        <v>1</v>
      </c>
      <c r="F2106" s="162" t="s">
        <v>734</v>
      </c>
      <c r="H2106" s="161" t="s">
        <v>1</v>
      </c>
      <c r="I2106" s="163"/>
      <c r="L2106" s="160"/>
      <c r="M2106" s="164"/>
      <c r="T2106" s="165"/>
      <c r="AT2106" s="161" t="s">
        <v>185</v>
      </c>
      <c r="AU2106" s="161" t="s">
        <v>88</v>
      </c>
      <c r="AV2106" s="14" t="s">
        <v>86</v>
      </c>
      <c r="AW2106" s="14" t="s">
        <v>33</v>
      </c>
      <c r="AX2106" s="14" t="s">
        <v>78</v>
      </c>
      <c r="AY2106" s="161" t="s">
        <v>176</v>
      </c>
    </row>
    <row r="2107" spans="2:51" s="14" customFormat="1" ht="11.25">
      <c r="B2107" s="160"/>
      <c r="D2107" s="146" t="s">
        <v>185</v>
      </c>
      <c r="E2107" s="161" t="s">
        <v>1</v>
      </c>
      <c r="F2107" s="162" t="s">
        <v>1616</v>
      </c>
      <c r="H2107" s="161" t="s">
        <v>1</v>
      </c>
      <c r="I2107" s="163"/>
      <c r="L2107" s="160"/>
      <c r="M2107" s="164"/>
      <c r="T2107" s="165"/>
      <c r="AT2107" s="161" t="s">
        <v>185</v>
      </c>
      <c r="AU2107" s="161" t="s">
        <v>88</v>
      </c>
      <c r="AV2107" s="14" t="s">
        <v>86</v>
      </c>
      <c r="AW2107" s="14" t="s">
        <v>33</v>
      </c>
      <c r="AX2107" s="14" t="s">
        <v>78</v>
      </c>
      <c r="AY2107" s="161" t="s">
        <v>176</v>
      </c>
    </row>
    <row r="2108" spans="2:51" s="12" customFormat="1" ht="11.25">
      <c r="B2108" s="145"/>
      <c r="D2108" s="146" t="s">
        <v>185</v>
      </c>
      <c r="E2108" s="147" t="s">
        <v>1</v>
      </c>
      <c r="F2108" s="148" t="s">
        <v>1617</v>
      </c>
      <c r="H2108" s="149">
        <v>36.200000000000003</v>
      </c>
      <c r="I2108" s="150"/>
      <c r="L2108" s="145"/>
      <c r="M2108" s="151"/>
      <c r="T2108" s="152"/>
      <c r="AT2108" s="147" t="s">
        <v>185</v>
      </c>
      <c r="AU2108" s="147" t="s">
        <v>88</v>
      </c>
      <c r="AV2108" s="12" t="s">
        <v>88</v>
      </c>
      <c r="AW2108" s="12" t="s">
        <v>33</v>
      </c>
      <c r="AX2108" s="12" t="s">
        <v>78</v>
      </c>
      <c r="AY2108" s="147" t="s">
        <v>176</v>
      </c>
    </row>
    <row r="2109" spans="2:51" s="14" customFormat="1" ht="11.25">
      <c r="B2109" s="160"/>
      <c r="D2109" s="146" t="s">
        <v>185</v>
      </c>
      <c r="E2109" s="161" t="s">
        <v>1</v>
      </c>
      <c r="F2109" s="162" t="s">
        <v>1618</v>
      </c>
      <c r="H2109" s="161" t="s">
        <v>1</v>
      </c>
      <c r="I2109" s="163"/>
      <c r="L2109" s="160"/>
      <c r="M2109" s="164"/>
      <c r="T2109" s="165"/>
      <c r="AT2109" s="161" t="s">
        <v>185</v>
      </c>
      <c r="AU2109" s="161" t="s">
        <v>88</v>
      </c>
      <c r="AV2109" s="14" t="s">
        <v>86</v>
      </c>
      <c r="AW2109" s="14" t="s">
        <v>33</v>
      </c>
      <c r="AX2109" s="14" t="s">
        <v>78</v>
      </c>
      <c r="AY2109" s="161" t="s">
        <v>176</v>
      </c>
    </row>
    <row r="2110" spans="2:51" s="12" customFormat="1" ht="11.25">
      <c r="B2110" s="145"/>
      <c r="D2110" s="146" t="s">
        <v>185</v>
      </c>
      <c r="E2110" s="147" t="s">
        <v>1</v>
      </c>
      <c r="F2110" s="148" t="s">
        <v>1619</v>
      </c>
      <c r="H2110" s="149">
        <v>24.57</v>
      </c>
      <c r="I2110" s="150"/>
      <c r="L2110" s="145"/>
      <c r="M2110" s="151"/>
      <c r="T2110" s="152"/>
      <c r="AT2110" s="147" t="s">
        <v>185</v>
      </c>
      <c r="AU2110" s="147" t="s">
        <v>88</v>
      </c>
      <c r="AV2110" s="12" t="s">
        <v>88</v>
      </c>
      <c r="AW2110" s="12" t="s">
        <v>33</v>
      </c>
      <c r="AX2110" s="12" t="s">
        <v>78</v>
      </c>
      <c r="AY2110" s="147" t="s">
        <v>176</v>
      </c>
    </row>
    <row r="2111" spans="2:51" s="14" customFormat="1" ht="11.25">
      <c r="B2111" s="160"/>
      <c r="D2111" s="146" t="s">
        <v>185</v>
      </c>
      <c r="E2111" s="161" t="s">
        <v>1</v>
      </c>
      <c r="F2111" s="162" t="s">
        <v>1592</v>
      </c>
      <c r="H2111" s="161" t="s">
        <v>1</v>
      </c>
      <c r="I2111" s="163"/>
      <c r="L2111" s="160"/>
      <c r="M2111" s="164"/>
      <c r="T2111" s="165"/>
      <c r="AT2111" s="161" t="s">
        <v>185</v>
      </c>
      <c r="AU2111" s="161" t="s">
        <v>88</v>
      </c>
      <c r="AV2111" s="14" t="s">
        <v>86</v>
      </c>
      <c r="AW2111" s="14" t="s">
        <v>33</v>
      </c>
      <c r="AX2111" s="14" t="s">
        <v>78</v>
      </c>
      <c r="AY2111" s="161" t="s">
        <v>176</v>
      </c>
    </row>
    <row r="2112" spans="2:51" s="12" customFormat="1" ht="11.25">
      <c r="B2112" s="145"/>
      <c r="D2112" s="146" t="s">
        <v>185</v>
      </c>
      <c r="E2112" s="147" t="s">
        <v>1</v>
      </c>
      <c r="F2112" s="148" t="s">
        <v>1593</v>
      </c>
      <c r="H2112" s="149">
        <v>195.63</v>
      </c>
      <c r="I2112" s="150"/>
      <c r="L2112" s="145"/>
      <c r="M2112" s="151"/>
      <c r="T2112" s="152"/>
      <c r="AT2112" s="147" t="s">
        <v>185</v>
      </c>
      <c r="AU2112" s="147" t="s">
        <v>88</v>
      </c>
      <c r="AV2112" s="12" t="s">
        <v>88</v>
      </c>
      <c r="AW2112" s="12" t="s">
        <v>33</v>
      </c>
      <c r="AX2112" s="12" t="s">
        <v>78</v>
      </c>
      <c r="AY2112" s="147" t="s">
        <v>176</v>
      </c>
    </row>
    <row r="2113" spans="2:51" s="14" customFormat="1" ht="11.25">
      <c r="B2113" s="160"/>
      <c r="D2113" s="146" t="s">
        <v>185</v>
      </c>
      <c r="E2113" s="161" t="s">
        <v>1</v>
      </c>
      <c r="F2113" s="162" t="s">
        <v>1598</v>
      </c>
      <c r="H2113" s="161" t="s">
        <v>1</v>
      </c>
      <c r="I2113" s="163"/>
      <c r="L2113" s="160"/>
      <c r="M2113" s="164"/>
      <c r="T2113" s="165"/>
      <c r="AT2113" s="161" t="s">
        <v>185</v>
      </c>
      <c r="AU2113" s="161" t="s">
        <v>88</v>
      </c>
      <c r="AV2113" s="14" t="s">
        <v>86</v>
      </c>
      <c r="AW2113" s="14" t="s">
        <v>33</v>
      </c>
      <c r="AX2113" s="14" t="s">
        <v>78</v>
      </c>
      <c r="AY2113" s="161" t="s">
        <v>176</v>
      </c>
    </row>
    <row r="2114" spans="2:51" s="12" customFormat="1" ht="11.25">
      <c r="B2114" s="145"/>
      <c r="D2114" s="146" t="s">
        <v>185</v>
      </c>
      <c r="E2114" s="147" t="s">
        <v>1</v>
      </c>
      <c r="F2114" s="148" t="s">
        <v>1620</v>
      </c>
      <c r="H2114" s="149">
        <v>11.36</v>
      </c>
      <c r="I2114" s="150"/>
      <c r="L2114" s="145"/>
      <c r="M2114" s="151"/>
      <c r="T2114" s="152"/>
      <c r="AT2114" s="147" t="s">
        <v>185</v>
      </c>
      <c r="AU2114" s="147" t="s">
        <v>88</v>
      </c>
      <c r="AV2114" s="12" t="s">
        <v>88</v>
      </c>
      <c r="AW2114" s="12" t="s">
        <v>33</v>
      </c>
      <c r="AX2114" s="12" t="s">
        <v>78</v>
      </c>
      <c r="AY2114" s="147" t="s">
        <v>176</v>
      </c>
    </row>
    <row r="2115" spans="2:51" s="14" customFormat="1" ht="11.25">
      <c r="B2115" s="160"/>
      <c r="D2115" s="146" t="s">
        <v>185</v>
      </c>
      <c r="E2115" s="161" t="s">
        <v>1</v>
      </c>
      <c r="F2115" s="162" t="s">
        <v>1621</v>
      </c>
      <c r="H2115" s="161" t="s">
        <v>1</v>
      </c>
      <c r="I2115" s="163"/>
      <c r="L2115" s="160"/>
      <c r="M2115" s="164"/>
      <c r="T2115" s="165"/>
      <c r="AT2115" s="161" t="s">
        <v>185</v>
      </c>
      <c r="AU2115" s="161" t="s">
        <v>88</v>
      </c>
      <c r="AV2115" s="14" t="s">
        <v>86</v>
      </c>
      <c r="AW2115" s="14" t="s">
        <v>33</v>
      </c>
      <c r="AX2115" s="14" t="s">
        <v>78</v>
      </c>
      <c r="AY2115" s="161" t="s">
        <v>176</v>
      </c>
    </row>
    <row r="2116" spans="2:51" s="12" customFormat="1" ht="11.25">
      <c r="B2116" s="145"/>
      <c r="D2116" s="146" t="s">
        <v>185</v>
      </c>
      <c r="E2116" s="147" t="s">
        <v>1</v>
      </c>
      <c r="F2116" s="148" t="s">
        <v>1622</v>
      </c>
      <c r="H2116" s="149">
        <v>5.04</v>
      </c>
      <c r="I2116" s="150"/>
      <c r="L2116" s="145"/>
      <c r="M2116" s="151"/>
      <c r="T2116" s="152"/>
      <c r="AT2116" s="147" t="s">
        <v>185</v>
      </c>
      <c r="AU2116" s="147" t="s">
        <v>88</v>
      </c>
      <c r="AV2116" s="12" t="s">
        <v>88</v>
      </c>
      <c r="AW2116" s="12" t="s">
        <v>33</v>
      </c>
      <c r="AX2116" s="12" t="s">
        <v>78</v>
      </c>
      <c r="AY2116" s="147" t="s">
        <v>176</v>
      </c>
    </row>
    <row r="2117" spans="2:51" s="14" customFormat="1" ht="11.25">
      <c r="B2117" s="160"/>
      <c r="D2117" s="146" t="s">
        <v>185</v>
      </c>
      <c r="E2117" s="161" t="s">
        <v>1</v>
      </c>
      <c r="F2117" s="162" t="s">
        <v>1623</v>
      </c>
      <c r="H2117" s="161" t="s">
        <v>1</v>
      </c>
      <c r="I2117" s="163"/>
      <c r="L2117" s="160"/>
      <c r="M2117" s="164"/>
      <c r="T2117" s="165"/>
      <c r="AT2117" s="161" t="s">
        <v>185</v>
      </c>
      <c r="AU2117" s="161" t="s">
        <v>88</v>
      </c>
      <c r="AV2117" s="14" t="s">
        <v>86</v>
      </c>
      <c r="AW2117" s="14" t="s">
        <v>33</v>
      </c>
      <c r="AX2117" s="14" t="s">
        <v>78</v>
      </c>
      <c r="AY2117" s="161" t="s">
        <v>176</v>
      </c>
    </row>
    <row r="2118" spans="2:51" s="12" customFormat="1" ht="11.25">
      <c r="B2118" s="145"/>
      <c r="D2118" s="146" t="s">
        <v>185</v>
      </c>
      <c r="E2118" s="147" t="s">
        <v>1</v>
      </c>
      <c r="F2118" s="148" t="s">
        <v>1624</v>
      </c>
      <c r="H2118" s="149">
        <v>13.94</v>
      </c>
      <c r="I2118" s="150"/>
      <c r="L2118" s="145"/>
      <c r="M2118" s="151"/>
      <c r="T2118" s="152"/>
      <c r="AT2118" s="147" t="s">
        <v>185</v>
      </c>
      <c r="AU2118" s="147" t="s">
        <v>88</v>
      </c>
      <c r="AV2118" s="12" t="s">
        <v>88</v>
      </c>
      <c r="AW2118" s="12" t="s">
        <v>33</v>
      </c>
      <c r="AX2118" s="12" t="s">
        <v>78</v>
      </c>
      <c r="AY2118" s="147" t="s">
        <v>176</v>
      </c>
    </row>
    <row r="2119" spans="2:51" s="14" customFormat="1" ht="11.25">
      <c r="B2119" s="160"/>
      <c r="D2119" s="146" t="s">
        <v>185</v>
      </c>
      <c r="E2119" s="161" t="s">
        <v>1</v>
      </c>
      <c r="F2119" s="162" t="s">
        <v>1625</v>
      </c>
      <c r="H2119" s="161" t="s">
        <v>1</v>
      </c>
      <c r="I2119" s="163"/>
      <c r="L2119" s="160"/>
      <c r="M2119" s="164"/>
      <c r="T2119" s="165"/>
      <c r="AT2119" s="161" t="s">
        <v>185</v>
      </c>
      <c r="AU2119" s="161" t="s">
        <v>88</v>
      </c>
      <c r="AV2119" s="14" t="s">
        <v>86</v>
      </c>
      <c r="AW2119" s="14" t="s">
        <v>33</v>
      </c>
      <c r="AX2119" s="14" t="s">
        <v>78</v>
      </c>
      <c r="AY2119" s="161" t="s">
        <v>176</v>
      </c>
    </row>
    <row r="2120" spans="2:51" s="12" customFormat="1" ht="11.25">
      <c r="B2120" s="145"/>
      <c r="D2120" s="146" t="s">
        <v>185</v>
      </c>
      <c r="E2120" s="147" t="s">
        <v>1</v>
      </c>
      <c r="F2120" s="148" t="s">
        <v>1626</v>
      </c>
      <c r="H2120" s="149">
        <v>15.84</v>
      </c>
      <c r="I2120" s="150"/>
      <c r="L2120" s="145"/>
      <c r="M2120" s="151"/>
      <c r="T2120" s="152"/>
      <c r="AT2120" s="147" t="s">
        <v>185</v>
      </c>
      <c r="AU2120" s="147" t="s">
        <v>88</v>
      </c>
      <c r="AV2120" s="12" t="s">
        <v>88</v>
      </c>
      <c r="AW2120" s="12" t="s">
        <v>33</v>
      </c>
      <c r="AX2120" s="12" t="s">
        <v>78</v>
      </c>
      <c r="AY2120" s="147" t="s">
        <v>176</v>
      </c>
    </row>
    <row r="2121" spans="2:51" s="14" customFormat="1" ht="11.25">
      <c r="B2121" s="160"/>
      <c r="D2121" s="146" t="s">
        <v>185</v>
      </c>
      <c r="E2121" s="161" t="s">
        <v>1</v>
      </c>
      <c r="F2121" s="162" t="s">
        <v>1600</v>
      </c>
      <c r="H2121" s="161" t="s">
        <v>1</v>
      </c>
      <c r="I2121" s="163"/>
      <c r="L2121" s="160"/>
      <c r="M2121" s="164"/>
      <c r="T2121" s="165"/>
      <c r="AT2121" s="161" t="s">
        <v>185</v>
      </c>
      <c r="AU2121" s="161" t="s">
        <v>88</v>
      </c>
      <c r="AV2121" s="14" t="s">
        <v>86</v>
      </c>
      <c r="AW2121" s="14" t="s">
        <v>33</v>
      </c>
      <c r="AX2121" s="14" t="s">
        <v>78</v>
      </c>
      <c r="AY2121" s="161" t="s">
        <v>176</v>
      </c>
    </row>
    <row r="2122" spans="2:51" s="12" customFormat="1" ht="11.25">
      <c r="B2122" s="145"/>
      <c r="D2122" s="146" t="s">
        <v>185</v>
      </c>
      <c r="E2122" s="147" t="s">
        <v>1</v>
      </c>
      <c r="F2122" s="148" t="s">
        <v>1627</v>
      </c>
      <c r="H2122" s="149">
        <v>75.75</v>
      </c>
      <c r="I2122" s="150"/>
      <c r="L2122" s="145"/>
      <c r="M2122" s="151"/>
      <c r="T2122" s="152"/>
      <c r="AT2122" s="147" t="s">
        <v>185</v>
      </c>
      <c r="AU2122" s="147" t="s">
        <v>88</v>
      </c>
      <c r="AV2122" s="12" t="s">
        <v>88</v>
      </c>
      <c r="AW2122" s="12" t="s">
        <v>33</v>
      </c>
      <c r="AX2122" s="12" t="s">
        <v>78</v>
      </c>
      <c r="AY2122" s="147" t="s">
        <v>176</v>
      </c>
    </row>
    <row r="2123" spans="2:51" s="14" customFormat="1" ht="11.25">
      <c r="B2123" s="160"/>
      <c r="D2123" s="146" t="s">
        <v>185</v>
      </c>
      <c r="E2123" s="161" t="s">
        <v>1</v>
      </c>
      <c r="F2123" s="162" t="s">
        <v>1628</v>
      </c>
      <c r="H2123" s="161" t="s">
        <v>1</v>
      </c>
      <c r="I2123" s="163"/>
      <c r="L2123" s="160"/>
      <c r="M2123" s="164"/>
      <c r="T2123" s="165"/>
      <c r="AT2123" s="161" t="s">
        <v>185</v>
      </c>
      <c r="AU2123" s="161" t="s">
        <v>88</v>
      </c>
      <c r="AV2123" s="14" t="s">
        <v>86</v>
      </c>
      <c r="AW2123" s="14" t="s">
        <v>33</v>
      </c>
      <c r="AX2123" s="14" t="s">
        <v>78</v>
      </c>
      <c r="AY2123" s="161" t="s">
        <v>176</v>
      </c>
    </row>
    <row r="2124" spans="2:51" s="12" customFormat="1" ht="11.25">
      <c r="B2124" s="145"/>
      <c r="D2124" s="146" t="s">
        <v>185</v>
      </c>
      <c r="E2124" s="147" t="s">
        <v>1</v>
      </c>
      <c r="F2124" s="148" t="s">
        <v>1629</v>
      </c>
      <c r="H2124" s="149">
        <v>16.77</v>
      </c>
      <c r="I2124" s="150"/>
      <c r="L2124" s="145"/>
      <c r="M2124" s="151"/>
      <c r="T2124" s="152"/>
      <c r="AT2124" s="147" t="s">
        <v>185</v>
      </c>
      <c r="AU2124" s="147" t="s">
        <v>88</v>
      </c>
      <c r="AV2124" s="12" t="s">
        <v>88</v>
      </c>
      <c r="AW2124" s="12" t="s">
        <v>33</v>
      </c>
      <c r="AX2124" s="12" t="s">
        <v>78</v>
      </c>
      <c r="AY2124" s="147" t="s">
        <v>176</v>
      </c>
    </row>
    <row r="2125" spans="2:51" s="14" customFormat="1" ht="11.25">
      <c r="B2125" s="160"/>
      <c r="D2125" s="146" t="s">
        <v>185</v>
      </c>
      <c r="E2125" s="161" t="s">
        <v>1</v>
      </c>
      <c r="F2125" s="162" t="s">
        <v>1630</v>
      </c>
      <c r="H2125" s="161" t="s">
        <v>1</v>
      </c>
      <c r="I2125" s="163"/>
      <c r="L2125" s="160"/>
      <c r="M2125" s="164"/>
      <c r="T2125" s="165"/>
      <c r="AT2125" s="161" t="s">
        <v>185</v>
      </c>
      <c r="AU2125" s="161" t="s">
        <v>88</v>
      </c>
      <c r="AV2125" s="14" t="s">
        <v>86</v>
      </c>
      <c r="AW2125" s="14" t="s">
        <v>33</v>
      </c>
      <c r="AX2125" s="14" t="s">
        <v>78</v>
      </c>
      <c r="AY2125" s="161" t="s">
        <v>176</v>
      </c>
    </row>
    <row r="2126" spans="2:51" s="12" customFormat="1" ht="11.25">
      <c r="B2126" s="145"/>
      <c r="D2126" s="146" t="s">
        <v>185</v>
      </c>
      <c r="E2126" s="147" t="s">
        <v>1</v>
      </c>
      <c r="F2126" s="148" t="s">
        <v>1631</v>
      </c>
      <c r="H2126" s="149">
        <v>36.409999999999997</v>
      </c>
      <c r="I2126" s="150"/>
      <c r="L2126" s="145"/>
      <c r="M2126" s="151"/>
      <c r="T2126" s="152"/>
      <c r="AT2126" s="147" t="s">
        <v>185</v>
      </c>
      <c r="AU2126" s="147" t="s">
        <v>88</v>
      </c>
      <c r="AV2126" s="12" t="s">
        <v>88</v>
      </c>
      <c r="AW2126" s="12" t="s">
        <v>33</v>
      </c>
      <c r="AX2126" s="12" t="s">
        <v>78</v>
      </c>
      <c r="AY2126" s="147" t="s">
        <v>176</v>
      </c>
    </row>
    <row r="2127" spans="2:51" s="14" customFormat="1" ht="11.25">
      <c r="B2127" s="160"/>
      <c r="D2127" s="146" t="s">
        <v>185</v>
      </c>
      <c r="E2127" s="161" t="s">
        <v>1</v>
      </c>
      <c r="F2127" s="162" t="s">
        <v>1632</v>
      </c>
      <c r="H2127" s="161" t="s">
        <v>1</v>
      </c>
      <c r="I2127" s="163"/>
      <c r="L2127" s="160"/>
      <c r="M2127" s="164"/>
      <c r="T2127" s="165"/>
      <c r="AT2127" s="161" t="s">
        <v>185</v>
      </c>
      <c r="AU2127" s="161" t="s">
        <v>88</v>
      </c>
      <c r="AV2127" s="14" t="s">
        <v>86</v>
      </c>
      <c r="AW2127" s="14" t="s">
        <v>33</v>
      </c>
      <c r="AX2127" s="14" t="s">
        <v>78</v>
      </c>
      <c r="AY2127" s="161" t="s">
        <v>176</v>
      </c>
    </row>
    <row r="2128" spans="2:51" s="12" customFormat="1" ht="11.25">
      <c r="B2128" s="145"/>
      <c r="D2128" s="146" t="s">
        <v>185</v>
      </c>
      <c r="E2128" s="147" t="s">
        <v>1</v>
      </c>
      <c r="F2128" s="148" t="s">
        <v>1633</v>
      </c>
      <c r="H2128" s="149">
        <v>8.6999999999999993</v>
      </c>
      <c r="I2128" s="150"/>
      <c r="L2128" s="145"/>
      <c r="M2128" s="151"/>
      <c r="T2128" s="152"/>
      <c r="AT2128" s="147" t="s">
        <v>185</v>
      </c>
      <c r="AU2128" s="147" t="s">
        <v>88</v>
      </c>
      <c r="AV2128" s="12" t="s">
        <v>88</v>
      </c>
      <c r="AW2128" s="12" t="s">
        <v>33</v>
      </c>
      <c r="AX2128" s="12" t="s">
        <v>78</v>
      </c>
      <c r="AY2128" s="147" t="s">
        <v>176</v>
      </c>
    </row>
    <row r="2129" spans="2:65" s="14" customFormat="1" ht="11.25">
      <c r="B2129" s="160"/>
      <c r="D2129" s="146" t="s">
        <v>185</v>
      </c>
      <c r="E2129" s="161" t="s">
        <v>1</v>
      </c>
      <c r="F2129" s="162" t="s">
        <v>1634</v>
      </c>
      <c r="H2129" s="161" t="s">
        <v>1</v>
      </c>
      <c r="I2129" s="163"/>
      <c r="L2129" s="160"/>
      <c r="M2129" s="164"/>
      <c r="T2129" s="165"/>
      <c r="AT2129" s="161" t="s">
        <v>185</v>
      </c>
      <c r="AU2129" s="161" t="s">
        <v>88</v>
      </c>
      <c r="AV2129" s="14" t="s">
        <v>86</v>
      </c>
      <c r="AW2129" s="14" t="s">
        <v>33</v>
      </c>
      <c r="AX2129" s="14" t="s">
        <v>78</v>
      </c>
      <c r="AY2129" s="161" t="s">
        <v>176</v>
      </c>
    </row>
    <row r="2130" spans="2:65" s="12" customFormat="1" ht="11.25">
      <c r="B2130" s="145"/>
      <c r="D2130" s="146" t="s">
        <v>185</v>
      </c>
      <c r="E2130" s="147" t="s">
        <v>1</v>
      </c>
      <c r="F2130" s="148" t="s">
        <v>1635</v>
      </c>
      <c r="H2130" s="149">
        <v>11.61</v>
      </c>
      <c r="I2130" s="150"/>
      <c r="L2130" s="145"/>
      <c r="M2130" s="151"/>
      <c r="T2130" s="152"/>
      <c r="AT2130" s="147" t="s">
        <v>185</v>
      </c>
      <c r="AU2130" s="147" t="s">
        <v>88</v>
      </c>
      <c r="AV2130" s="12" t="s">
        <v>88</v>
      </c>
      <c r="AW2130" s="12" t="s">
        <v>33</v>
      </c>
      <c r="AX2130" s="12" t="s">
        <v>78</v>
      </c>
      <c r="AY2130" s="147" t="s">
        <v>176</v>
      </c>
    </row>
    <row r="2131" spans="2:65" s="14" customFormat="1" ht="11.25">
      <c r="B2131" s="160"/>
      <c r="D2131" s="146" t="s">
        <v>185</v>
      </c>
      <c r="E2131" s="161" t="s">
        <v>1</v>
      </c>
      <c r="F2131" s="162" t="s">
        <v>1636</v>
      </c>
      <c r="H2131" s="161" t="s">
        <v>1</v>
      </c>
      <c r="I2131" s="163"/>
      <c r="L2131" s="160"/>
      <c r="M2131" s="164"/>
      <c r="T2131" s="165"/>
      <c r="AT2131" s="161" t="s">
        <v>185</v>
      </c>
      <c r="AU2131" s="161" t="s">
        <v>88</v>
      </c>
      <c r="AV2131" s="14" t="s">
        <v>86</v>
      </c>
      <c r="AW2131" s="14" t="s">
        <v>33</v>
      </c>
      <c r="AX2131" s="14" t="s">
        <v>78</v>
      </c>
      <c r="AY2131" s="161" t="s">
        <v>176</v>
      </c>
    </row>
    <row r="2132" spans="2:65" s="12" customFormat="1" ht="11.25">
      <c r="B2132" s="145"/>
      <c r="D2132" s="146" t="s">
        <v>185</v>
      </c>
      <c r="E2132" s="147" t="s">
        <v>1</v>
      </c>
      <c r="F2132" s="148" t="s">
        <v>1637</v>
      </c>
      <c r="H2132" s="149">
        <v>3.79</v>
      </c>
      <c r="I2132" s="150"/>
      <c r="L2132" s="145"/>
      <c r="M2132" s="151"/>
      <c r="T2132" s="152"/>
      <c r="AT2132" s="147" t="s">
        <v>185</v>
      </c>
      <c r="AU2132" s="147" t="s">
        <v>88</v>
      </c>
      <c r="AV2132" s="12" t="s">
        <v>88</v>
      </c>
      <c r="AW2132" s="12" t="s">
        <v>33</v>
      </c>
      <c r="AX2132" s="12" t="s">
        <v>78</v>
      </c>
      <c r="AY2132" s="147" t="s">
        <v>176</v>
      </c>
    </row>
    <row r="2133" spans="2:65" s="14" customFormat="1" ht="11.25">
      <c r="B2133" s="160"/>
      <c r="D2133" s="146" t="s">
        <v>185</v>
      </c>
      <c r="E2133" s="161" t="s">
        <v>1</v>
      </c>
      <c r="F2133" s="162" t="s">
        <v>1638</v>
      </c>
      <c r="H2133" s="161" t="s">
        <v>1</v>
      </c>
      <c r="I2133" s="163"/>
      <c r="L2133" s="160"/>
      <c r="M2133" s="164"/>
      <c r="T2133" s="165"/>
      <c r="AT2133" s="161" t="s">
        <v>185</v>
      </c>
      <c r="AU2133" s="161" t="s">
        <v>88</v>
      </c>
      <c r="AV2133" s="14" t="s">
        <v>86</v>
      </c>
      <c r="AW2133" s="14" t="s">
        <v>33</v>
      </c>
      <c r="AX2133" s="14" t="s">
        <v>78</v>
      </c>
      <c r="AY2133" s="161" t="s">
        <v>176</v>
      </c>
    </row>
    <row r="2134" spans="2:65" s="12" customFormat="1" ht="11.25">
      <c r="B2134" s="145"/>
      <c r="D2134" s="146" t="s">
        <v>185</v>
      </c>
      <c r="E2134" s="147" t="s">
        <v>1</v>
      </c>
      <c r="F2134" s="148" t="s">
        <v>1639</v>
      </c>
      <c r="H2134" s="149">
        <v>-149</v>
      </c>
      <c r="I2134" s="150"/>
      <c r="L2134" s="145"/>
      <c r="M2134" s="151"/>
      <c r="T2134" s="152"/>
      <c r="AT2134" s="147" t="s">
        <v>185</v>
      </c>
      <c r="AU2134" s="147" t="s">
        <v>88</v>
      </c>
      <c r="AV2134" s="12" t="s">
        <v>88</v>
      </c>
      <c r="AW2134" s="12" t="s">
        <v>33</v>
      </c>
      <c r="AX2134" s="12" t="s">
        <v>78</v>
      </c>
      <c r="AY2134" s="147" t="s">
        <v>176</v>
      </c>
    </row>
    <row r="2135" spans="2:65" s="15" customFormat="1" ht="11.25">
      <c r="B2135" s="166"/>
      <c r="D2135" s="146" t="s">
        <v>185</v>
      </c>
      <c r="E2135" s="167" t="s">
        <v>1</v>
      </c>
      <c r="F2135" s="168" t="s">
        <v>228</v>
      </c>
      <c r="H2135" s="169">
        <v>306.61</v>
      </c>
      <c r="I2135" s="170"/>
      <c r="L2135" s="166"/>
      <c r="M2135" s="171"/>
      <c r="T2135" s="172"/>
      <c r="AT2135" s="167" t="s">
        <v>185</v>
      </c>
      <c r="AU2135" s="167" t="s">
        <v>88</v>
      </c>
      <c r="AV2135" s="15" t="s">
        <v>193</v>
      </c>
      <c r="AW2135" s="15" t="s">
        <v>33</v>
      </c>
      <c r="AX2135" s="15" t="s">
        <v>78</v>
      </c>
      <c r="AY2135" s="167" t="s">
        <v>176</v>
      </c>
    </row>
    <row r="2136" spans="2:65" s="13" customFormat="1" ht="11.25">
      <c r="B2136" s="153"/>
      <c r="D2136" s="146" t="s">
        <v>185</v>
      </c>
      <c r="E2136" s="154" t="s">
        <v>1</v>
      </c>
      <c r="F2136" s="155" t="s">
        <v>187</v>
      </c>
      <c r="H2136" s="156">
        <v>1255.2560000000001</v>
      </c>
      <c r="I2136" s="157"/>
      <c r="L2136" s="153"/>
      <c r="M2136" s="158"/>
      <c r="T2136" s="159"/>
      <c r="AT2136" s="154" t="s">
        <v>185</v>
      </c>
      <c r="AU2136" s="154" t="s">
        <v>88</v>
      </c>
      <c r="AV2136" s="13" t="s">
        <v>183</v>
      </c>
      <c r="AW2136" s="13" t="s">
        <v>33</v>
      </c>
      <c r="AX2136" s="13" t="s">
        <v>86</v>
      </c>
      <c r="AY2136" s="154" t="s">
        <v>176</v>
      </c>
    </row>
    <row r="2137" spans="2:65" s="1" customFormat="1" ht="24.2" customHeight="1">
      <c r="B2137" s="32"/>
      <c r="C2137" s="176" t="s">
        <v>2258</v>
      </c>
      <c r="D2137" s="176" t="s">
        <v>304</v>
      </c>
      <c r="E2137" s="177" t="s">
        <v>2259</v>
      </c>
      <c r="F2137" s="178" t="s">
        <v>2260</v>
      </c>
      <c r="G2137" s="179" t="s">
        <v>181</v>
      </c>
      <c r="H2137" s="180">
        <v>1048.5816</v>
      </c>
      <c r="I2137" s="181"/>
      <c r="J2137" s="182">
        <f>ROUND(I2137*H2137,2)</f>
        <v>0</v>
      </c>
      <c r="K2137" s="178" t="s">
        <v>207</v>
      </c>
      <c r="L2137" s="183"/>
      <c r="M2137" s="184" t="s">
        <v>1</v>
      </c>
      <c r="N2137" s="185" t="s">
        <v>43</v>
      </c>
      <c r="P2137" s="141">
        <f>O2137*H2137</f>
        <v>0</v>
      </c>
      <c r="Q2137" s="141">
        <v>2.8999999999999998E-3</v>
      </c>
      <c r="R2137" s="141">
        <f>Q2137*H2137</f>
        <v>3.0408866399999996</v>
      </c>
      <c r="S2137" s="141">
        <v>0</v>
      </c>
      <c r="T2137" s="142">
        <f>S2137*H2137</f>
        <v>0</v>
      </c>
      <c r="AR2137" s="143" t="s">
        <v>398</v>
      </c>
      <c r="AT2137" s="143" t="s">
        <v>304</v>
      </c>
      <c r="AU2137" s="143" t="s">
        <v>88</v>
      </c>
      <c r="AY2137" s="17" t="s">
        <v>176</v>
      </c>
      <c r="BE2137" s="144">
        <f>IF(N2137="základní",J2137,0)</f>
        <v>0</v>
      </c>
      <c r="BF2137" s="144">
        <f>IF(N2137="snížená",J2137,0)</f>
        <v>0</v>
      </c>
      <c r="BG2137" s="144">
        <f>IF(N2137="zákl. přenesená",J2137,0)</f>
        <v>0</v>
      </c>
      <c r="BH2137" s="144">
        <f>IF(N2137="sníž. přenesená",J2137,0)</f>
        <v>0</v>
      </c>
      <c r="BI2137" s="144">
        <f>IF(N2137="nulová",J2137,0)</f>
        <v>0</v>
      </c>
      <c r="BJ2137" s="17" t="s">
        <v>86</v>
      </c>
      <c r="BK2137" s="144">
        <f>ROUND(I2137*H2137,2)</f>
        <v>0</v>
      </c>
      <c r="BL2137" s="17" t="s">
        <v>319</v>
      </c>
      <c r="BM2137" s="143" t="s">
        <v>2261</v>
      </c>
    </row>
    <row r="2138" spans="2:65" s="12" customFormat="1" ht="11.25">
      <c r="B2138" s="145"/>
      <c r="D2138" s="146" t="s">
        <v>185</v>
      </c>
      <c r="F2138" s="148" t="s">
        <v>2262</v>
      </c>
      <c r="H2138" s="149">
        <v>1048.5816</v>
      </c>
      <c r="I2138" s="150"/>
      <c r="L2138" s="145"/>
      <c r="M2138" s="151"/>
      <c r="T2138" s="152"/>
      <c r="AT2138" s="147" t="s">
        <v>185</v>
      </c>
      <c r="AU2138" s="147" t="s">
        <v>88</v>
      </c>
      <c r="AV2138" s="12" t="s">
        <v>88</v>
      </c>
      <c r="AW2138" s="12" t="s">
        <v>4</v>
      </c>
      <c r="AX2138" s="12" t="s">
        <v>86</v>
      </c>
      <c r="AY2138" s="147" t="s">
        <v>176</v>
      </c>
    </row>
    <row r="2139" spans="2:65" s="1" customFormat="1" ht="24.2" customHeight="1">
      <c r="B2139" s="32"/>
      <c r="C2139" s="132" t="s">
        <v>2263</v>
      </c>
      <c r="D2139" s="132" t="s">
        <v>178</v>
      </c>
      <c r="E2139" s="133" t="s">
        <v>2241</v>
      </c>
      <c r="F2139" s="134" t="s">
        <v>2242</v>
      </c>
      <c r="G2139" s="135" t="s">
        <v>181</v>
      </c>
      <c r="H2139" s="136">
        <v>122.09</v>
      </c>
      <c r="I2139" s="137"/>
      <c r="J2139" s="138">
        <f>ROUND(I2139*H2139,2)</f>
        <v>0</v>
      </c>
      <c r="K2139" s="134" t="s">
        <v>207</v>
      </c>
      <c r="L2139" s="32"/>
      <c r="M2139" s="139" t="s">
        <v>1</v>
      </c>
      <c r="N2139" s="140" t="s">
        <v>43</v>
      </c>
      <c r="P2139" s="141">
        <f>O2139*H2139</f>
        <v>0</v>
      </c>
      <c r="Q2139" s="141">
        <v>0</v>
      </c>
      <c r="R2139" s="141">
        <f>Q2139*H2139</f>
        <v>0</v>
      </c>
      <c r="S2139" s="141">
        <v>0</v>
      </c>
      <c r="T2139" s="142">
        <f>S2139*H2139</f>
        <v>0</v>
      </c>
      <c r="AR2139" s="143" t="s">
        <v>319</v>
      </c>
      <c r="AT2139" s="143" t="s">
        <v>178</v>
      </c>
      <c r="AU2139" s="143" t="s">
        <v>88</v>
      </c>
      <c r="AY2139" s="17" t="s">
        <v>176</v>
      </c>
      <c r="BE2139" s="144">
        <f>IF(N2139="základní",J2139,0)</f>
        <v>0</v>
      </c>
      <c r="BF2139" s="144">
        <f>IF(N2139="snížená",J2139,0)</f>
        <v>0</v>
      </c>
      <c r="BG2139" s="144">
        <f>IF(N2139="zákl. přenesená",J2139,0)</f>
        <v>0</v>
      </c>
      <c r="BH2139" s="144">
        <f>IF(N2139="sníž. přenesená",J2139,0)</f>
        <v>0</v>
      </c>
      <c r="BI2139" s="144">
        <f>IF(N2139="nulová",J2139,0)</f>
        <v>0</v>
      </c>
      <c r="BJ2139" s="17" t="s">
        <v>86</v>
      </c>
      <c r="BK2139" s="144">
        <f>ROUND(I2139*H2139,2)</f>
        <v>0</v>
      </c>
      <c r="BL2139" s="17" t="s">
        <v>319</v>
      </c>
      <c r="BM2139" s="143" t="s">
        <v>2264</v>
      </c>
    </row>
    <row r="2140" spans="2:65" s="14" customFormat="1" ht="11.25">
      <c r="B2140" s="160"/>
      <c r="D2140" s="146" t="s">
        <v>185</v>
      </c>
      <c r="E2140" s="161" t="s">
        <v>1</v>
      </c>
      <c r="F2140" s="162" t="s">
        <v>1532</v>
      </c>
      <c r="H2140" s="161" t="s">
        <v>1</v>
      </c>
      <c r="I2140" s="163"/>
      <c r="L2140" s="160"/>
      <c r="M2140" s="164"/>
      <c r="T2140" s="165"/>
      <c r="AT2140" s="161" t="s">
        <v>185</v>
      </c>
      <c r="AU2140" s="161" t="s">
        <v>88</v>
      </c>
      <c r="AV2140" s="14" t="s">
        <v>86</v>
      </c>
      <c r="AW2140" s="14" t="s">
        <v>33</v>
      </c>
      <c r="AX2140" s="14" t="s">
        <v>78</v>
      </c>
      <c r="AY2140" s="161" t="s">
        <v>176</v>
      </c>
    </row>
    <row r="2141" spans="2:65" s="14" customFormat="1" ht="11.25">
      <c r="B2141" s="160"/>
      <c r="D2141" s="146" t="s">
        <v>185</v>
      </c>
      <c r="E2141" s="161" t="s">
        <v>1</v>
      </c>
      <c r="F2141" s="162" t="s">
        <v>1533</v>
      </c>
      <c r="H2141" s="161" t="s">
        <v>1</v>
      </c>
      <c r="I2141" s="163"/>
      <c r="L2141" s="160"/>
      <c r="M2141" s="164"/>
      <c r="T2141" s="165"/>
      <c r="AT2141" s="161" t="s">
        <v>185</v>
      </c>
      <c r="AU2141" s="161" t="s">
        <v>88</v>
      </c>
      <c r="AV2141" s="14" t="s">
        <v>86</v>
      </c>
      <c r="AW2141" s="14" t="s">
        <v>33</v>
      </c>
      <c r="AX2141" s="14" t="s">
        <v>78</v>
      </c>
      <c r="AY2141" s="161" t="s">
        <v>176</v>
      </c>
    </row>
    <row r="2142" spans="2:65" s="12" customFormat="1" ht="11.25">
      <c r="B2142" s="145"/>
      <c r="D2142" s="146" t="s">
        <v>185</v>
      </c>
      <c r="E2142" s="147" t="s">
        <v>1</v>
      </c>
      <c r="F2142" s="148" t="s">
        <v>1689</v>
      </c>
      <c r="H2142" s="149">
        <v>122.09</v>
      </c>
      <c r="I2142" s="150"/>
      <c r="L2142" s="145"/>
      <c r="M2142" s="151"/>
      <c r="T2142" s="152"/>
      <c r="AT2142" s="147" t="s">
        <v>185</v>
      </c>
      <c r="AU2142" s="147" t="s">
        <v>88</v>
      </c>
      <c r="AV2142" s="12" t="s">
        <v>88</v>
      </c>
      <c r="AW2142" s="12" t="s">
        <v>33</v>
      </c>
      <c r="AX2142" s="12" t="s">
        <v>78</v>
      </c>
      <c r="AY2142" s="147" t="s">
        <v>176</v>
      </c>
    </row>
    <row r="2143" spans="2:65" s="13" customFormat="1" ht="11.25">
      <c r="B2143" s="153"/>
      <c r="D2143" s="146" t="s">
        <v>185</v>
      </c>
      <c r="E2143" s="154" t="s">
        <v>1</v>
      </c>
      <c r="F2143" s="155" t="s">
        <v>187</v>
      </c>
      <c r="H2143" s="156">
        <v>122.09</v>
      </c>
      <c r="I2143" s="157"/>
      <c r="L2143" s="153"/>
      <c r="M2143" s="158"/>
      <c r="T2143" s="159"/>
      <c r="AT2143" s="154" t="s">
        <v>185</v>
      </c>
      <c r="AU2143" s="154" t="s">
        <v>88</v>
      </c>
      <c r="AV2143" s="13" t="s">
        <v>183</v>
      </c>
      <c r="AW2143" s="13" t="s">
        <v>33</v>
      </c>
      <c r="AX2143" s="13" t="s">
        <v>86</v>
      </c>
      <c r="AY2143" s="154" t="s">
        <v>176</v>
      </c>
    </row>
    <row r="2144" spans="2:65" s="1" customFormat="1" ht="24.2" customHeight="1">
      <c r="B2144" s="32"/>
      <c r="C2144" s="176" t="s">
        <v>2265</v>
      </c>
      <c r="D2144" s="176" t="s">
        <v>304</v>
      </c>
      <c r="E2144" s="177" t="s">
        <v>2266</v>
      </c>
      <c r="F2144" s="178" t="s">
        <v>2267</v>
      </c>
      <c r="G2144" s="179" t="s">
        <v>181</v>
      </c>
      <c r="H2144" s="180">
        <v>134.29900000000001</v>
      </c>
      <c r="I2144" s="181"/>
      <c r="J2144" s="182">
        <f>ROUND(I2144*H2144,2)</f>
        <v>0</v>
      </c>
      <c r="K2144" s="178" t="s">
        <v>207</v>
      </c>
      <c r="L2144" s="183"/>
      <c r="M2144" s="184" t="s">
        <v>1</v>
      </c>
      <c r="N2144" s="185" t="s">
        <v>43</v>
      </c>
      <c r="P2144" s="141">
        <f>O2144*H2144</f>
        <v>0</v>
      </c>
      <c r="Q2144" s="141">
        <v>2.0999999999999999E-3</v>
      </c>
      <c r="R2144" s="141">
        <f>Q2144*H2144</f>
        <v>0.2820279</v>
      </c>
      <c r="S2144" s="141">
        <v>0</v>
      </c>
      <c r="T2144" s="142">
        <f>S2144*H2144</f>
        <v>0</v>
      </c>
      <c r="AR2144" s="143" t="s">
        <v>398</v>
      </c>
      <c r="AT2144" s="143" t="s">
        <v>304</v>
      </c>
      <c r="AU2144" s="143" t="s">
        <v>88</v>
      </c>
      <c r="AY2144" s="17" t="s">
        <v>176</v>
      </c>
      <c r="BE2144" s="144">
        <f>IF(N2144="základní",J2144,0)</f>
        <v>0</v>
      </c>
      <c r="BF2144" s="144">
        <f>IF(N2144="snížená",J2144,0)</f>
        <v>0</v>
      </c>
      <c r="BG2144" s="144">
        <f>IF(N2144="zákl. přenesená",J2144,0)</f>
        <v>0</v>
      </c>
      <c r="BH2144" s="144">
        <f>IF(N2144="sníž. přenesená",J2144,0)</f>
        <v>0</v>
      </c>
      <c r="BI2144" s="144">
        <f>IF(N2144="nulová",J2144,0)</f>
        <v>0</v>
      </c>
      <c r="BJ2144" s="17" t="s">
        <v>86</v>
      </c>
      <c r="BK2144" s="144">
        <f>ROUND(I2144*H2144,2)</f>
        <v>0</v>
      </c>
      <c r="BL2144" s="17" t="s">
        <v>319</v>
      </c>
      <c r="BM2144" s="143" t="s">
        <v>2268</v>
      </c>
    </row>
    <row r="2145" spans="2:65" s="12" customFormat="1" ht="11.25">
      <c r="B2145" s="145"/>
      <c r="D2145" s="146" t="s">
        <v>185</v>
      </c>
      <c r="F2145" s="148" t="s">
        <v>2269</v>
      </c>
      <c r="H2145" s="149">
        <v>134.29900000000001</v>
      </c>
      <c r="I2145" s="150"/>
      <c r="L2145" s="145"/>
      <c r="M2145" s="151"/>
      <c r="T2145" s="152"/>
      <c r="AT2145" s="147" t="s">
        <v>185</v>
      </c>
      <c r="AU2145" s="147" t="s">
        <v>88</v>
      </c>
      <c r="AV2145" s="12" t="s">
        <v>88</v>
      </c>
      <c r="AW2145" s="12" t="s">
        <v>4</v>
      </c>
      <c r="AX2145" s="12" t="s">
        <v>86</v>
      </c>
      <c r="AY2145" s="147" t="s">
        <v>176</v>
      </c>
    </row>
    <row r="2146" spans="2:65" s="1" customFormat="1" ht="24.2" customHeight="1">
      <c r="B2146" s="32"/>
      <c r="C2146" s="132" t="s">
        <v>2270</v>
      </c>
      <c r="D2146" s="132" t="s">
        <v>178</v>
      </c>
      <c r="E2146" s="133" t="s">
        <v>2241</v>
      </c>
      <c r="F2146" s="134" t="s">
        <v>2242</v>
      </c>
      <c r="G2146" s="135" t="s">
        <v>181</v>
      </c>
      <c r="H2146" s="136">
        <v>169.78</v>
      </c>
      <c r="I2146" s="137"/>
      <c r="J2146" s="138">
        <f>ROUND(I2146*H2146,2)</f>
        <v>0</v>
      </c>
      <c r="K2146" s="134" t="s">
        <v>207</v>
      </c>
      <c r="L2146" s="32"/>
      <c r="M2146" s="139" t="s">
        <v>1</v>
      </c>
      <c r="N2146" s="140" t="s">
        <v>43</v>
      </c>
      <c r="P2146" s="141">
        <f>O2146*H2146</f>
        <v>0</v>
      </c>
      <c r="Q2146" s="141">
        <v>0</v>
      </c>
      <c r="R2146" s="141">
        <f>Q2146*H2146</f>
        <v>0</v>
      </c>
      <c r="S2146" s="141">
        <v>0</v>
      </c>
      <c r="T2146" s="142">
        <f>S2146*H2146</f>
        <v>0</v>
      </c>
      <c r="AR2146" s="143" t="s">
        <v>319</v>
      </c>
      <c r="AT2146" s="143" t="s">
        <v>178</v>
      </c>
      <c r="AU2146" s="143" t="s">
        <v>88</v>
      </c>
      <c r="AY2146" s="17" t="s">
        <v>176</v>
      </c>
      <c r="BE2146" s="144">
        <f>IF(N2146="základní",J2146,0)</f>
        <v>0</v>
      </c>
      <c r="BF2146" s="144">
        <f>IF(N2146="snížená",J2146,0)</f>
        <v>0</v>
      </c>
      <c r="BG2146" s="144">
        <f>IF(N2146="zákl. přenesená",J2146,0)</f>
        <v>0</v>
      </c>
      <c r="BH2146" s="144">
        <f>IF(N2146="sníž. přenesená",J2146,0)</f>
        <v>0</v>
      </c>
      <c r="BI2146" s="144">
        <f>IF(N2146="nulová",J2146,0)</f>
        <v>0</v>
      </c>
      <c r="BJ2146" s="17" t="s">
        <v>86</v>
      </c>
      <c r="BK2146" s="144">
        <f>ROUND(I2146*H2146,2)</f>
        <v>0</v>
      </c>
      <c r="BL2146" s="17" t="s">
        <v>319</v>
      </c>
      <c r="BM2146" s="143" t="s">
        <v>2271</v>
      </c>
    </row>
    <row r="2147" spans="2:65" s="14" customFormat="1" ht="11.25">
      <c r="B2147" s="160"/>
      <c r="D2147" s="146" t="s">
        <v>185</v>
      </c>
      <c r="E2147" s="161" t="s">
        <v>1</v>
      </c>
      <c r="F2147" s="162" t="s">
        <v>1612</v>
      </c>
      <c r="H2147" s="161" t="s">
        <v>1</v>
      </c>
      <c r="I2147" s="163"/>
      <c r="L2147" s="160"/>
      <c r="M2147" s="164"/>
      <c r="T2147" s="165"/>
      <c r="AT2147" s="161" t="s">
        <v>185</v>
      </c>
      <c r="AU2147" s="161" t="s">
        <v>88</v>
      </c>
      <c r="AV2147" s="14" t="s">
        <v>86</v>
      </c>
      <c r="AW2147" s="14" t="s">
        <v>33</v>
      </c>
      <c r="AX2147" s="14" t="s">
        <v>78</v>
      </c>
      <c r="AY2147" s="161" t="s">
        <v>176</v>
      </c>
    </row>
    <row r="2148" spans="2:65" s="14" customFormat="1" ht="11.25">
      <c r="B2148" s="160"/>
      <c r="D2148" s="146" t="s">
        <v>185</v>
      </c>
      <c r="E2148" s="161" t="s">
        <v>1</v>
      </c>
      <c r="F2148" s="162" t="s">
        <v>1529</v>
      </c>
      <c r="H2148" s="161" t="s">
        <v>1</v>
      </c>
      <c r="I2148" s="163"/>
      <c r="L2148" s="160"/>
      <c r="M2148" s="164"/>
      <c r="T2148" s="165"/>
      <c r="AT2148" s="161" t="s">
        <v>185</v>
      </c>
      <c r="AU2148" s="161" t="s">
        <v>88</v>
      </c>
      <c r="AV2148" s="14" t="s">
        <v>86</v>
      </c>
      <c r="AW2148" s="14" t="s">
        <v>33</v>
      </c>
      <c r="AX2148" s="14" t="s">
        <v>78</v>
      </c>
      <c r="AY2148" s="161" t="s">
        <v>176</v>
      </c>
    </row>
    <row r="2149" spans="2:65" s="14" customFormat="1" ht="11.25">
      <c r="B2149" s="160"/>
      <c r="D2149" s="146" t="s">
        <v>185</v>
      </c>
      <c r="E2149" s="161" t="s">
        <v>1</v>
      </c>
      <c r="F2149" s="162" t="s">
        <v>734</v>
      </c>
      <c r="H2149" s="161" t="s">
        <v>1</v>
      </c>
      <c r="I2149" s="163"/>
      <c r="L2149" s="160"/>
      <c r="M2149" s="164"/>
      <c r="T2149" s="165"/>
      <c r="AT2149" s="161" t="s">
        <v>185</v>
      </c>
      <c r="AU2149" s="161" t="s">
        <v>88</v>
      </c>
      <c r="AV2149" s="14" t="s">
        <v>86</v>
      </c>
      <c r="AW2149" s="14" t="s">
        <v>33</v>
      </c>
      <c r="AX2149" s="14" t="s">
        <v>78</v>
      </c>
      <c r="AY2149" s="161" t="s">
        <v>176</v>
      </c>
    </row>
    <row r="2150" spans="2:65" s="14" customFormat="1" ht="11.25">
      <c r="B2150" s="160"/>
      <c r="D2150" s="146" t="s">
        <v>185</v>
      </c>
      <c r="E2150" s="161" t="s">
        <v>1</v>
      </c>
      <c r="F2150" s="162" t="s">
        <v>1530</v>
      </c>
      <c r="H2150" s="161" t="s">
        <v>1</v>
      </c>
      <c r="I2150" s="163"/>
      <c r="L2150" s="160"/>
      <c r="M2150" s="164"/>
      <c r="T2150" s="165"/>
      <c r="AT2150" s="161" t="s">
        <v>185</v>
      </c>
      <c r="AU2150" s="161" t="s">
        <v>88</v>
      </c>
      <c r="AV2150" s="14" t="s">
        <v>86</v>
      </c>
      <c r="AW2150" s="14" t="s">
        <v>33</v>
      </c>
      <c r="AX2150" s="14" t="s">
        <v>78</v>
      </c>
      <c r="AY2150" s="161" t="s">
        <v>176</v>
      </c>
    </row>
    <row r="2151" spans="2:65" s="12" customFormat="1" ht="11.25">
      <c r="B2151" s="145"/>
      <c r="D2151" s="146" t="s">
        <v>185</v>
      </c>
      <c r="E2151" s="147" t="s">
        <v>1</v>
      </c>
      <c r="F2151" s="148" t="s">
        <v>1613</v>
      </c>
      <c r="H2151" s="149">
        <v>169.78</v>
      </c>
      <c r="I2151" s="150"/>
      <c r="L2151" s="145"/>
      <c r="M2151" s="151"/>
      <c r="T2151" s="152"/>
      <c r="AT2151" s="147" t="s">
        <v>185</v>
      </c>
      <c r="AU2151" s="147" t="s">
        <v>88</v>
      </c>
      <c r="AV2151" s="12" t="s">
        <v>88</v>
      </c>
      <c r="AW2151" s="12" t="s">
        <v>33</v>
      </c>
      <c r="AX2151" s="12" t="s">
        <v>78</v>
      </c>
      <c r="AY2151" s="147" t="s">
        <v>176</v>
      </c>
    </row>
    <row r="2152" spans="2:65" s="13" customFormat="1" ht="11.25">
      <c r="B2152" s="153"/>
      <c r="D2152" s="146" t="s">
        <v>185</v>
      </c>
      <c r="E2152" s="154" t="s">
        <v>1</v>
      </c>
      <c r="F2152" s="155" t="s">
        <v>187</v>
      </c>
      <c r="H2152" s="156">
        <v>169.78</v>
      </c>
      <c r="I2152" s="157"/>
      <c r="L2152" s="153"/>
      <c r="M2152" s="158"/>
      <c r="T2152" s="159"/>
      <c r="AT2152" s="154" t="s">
        <v>185</v>
      </c>
      <c r="AU2152" s="154" t="s">
        <v>88</v>
      </c>
      <c r="AV2152" s="13" t="s">
        <v>183</v>
      </c>
      <c r="AW2152" s="13" t="s">
        <v>33</v>
      </c>
      <c r="AX2152" s="13" t="s">
        <v>86</v>
      </c>
      <c r="AY2152" s="154" t="s">
        <v>176</v>
      </c>
    </row>
    <row r="2153" spans="2:65" s="1" customFormat="1" ht="24.2" customHeight="1">
      <c r="B2153" s="32"/>
      <c r="C2153" s="176" t="s">
        <v>2272</v>
      </c>
      <c r="D2153" s="176" t="s">
        <v>304</v>
      </c>
      <c r="E2153" s="177" t="s">
        <v>2273</v>
      </c>
      <c r="F2153" s="178" t="s">
        <v>2274</v>
      </c>
      <c r="G2153" s="179" t="s">
        <v>181</v>
      </c>
      <c r="H2153" s="180">
        <v>186.75800000000001</v>
      </c>
      <c r="I2153" s="181"/>
      <c r="J2153" s="182">
        <f>ROUND(I2153*H2153,2)</f>
        <v>0</v>
      </c>
      <c r="K2153" s="178" t="s">
        <v>207</v>
      </c>
      <c r="L2153" s="183"/>
      <c r="M2153" s="184" t="s">
        <v>1</v>
      </c>
      <c r="N2153" s="185" t="s">
        <v>43</v>
      </c>
      <c r="P2153" s="141">
        <f>O2153*H2153</f>
        <v>0</v>
      </c>
      <c r="Q2153" s="141">
        <v>3.5000000000000001E-3</v>
      </c>
      <c r="R2153" s="141">
        <f>Q2153*H2153</f>
        <v>0.65365300000000004</v>
      </c>
      <c r="S2153" s="141">
        <v>0</v>
      </c>
      <c r="T2153" s="142">
        <f>S2153*H2153</f>
        <v>0</v>
      </c>
      <c r="AR2153" s="143" t="s">
        <v>398</v>
      </c>
      <c r="AT2153" s="143" t="s">
        <v>304</v>
      </c>
      <c r="AU2153" s="143" t="s">
        <v>88</v>
      </c>
      <c r="AY2153" s="17" t="s">
        <v>176</v>
      </c>
      <c r="BE2153" s="144">
        <f>IF(N2153="základní",J2153,0)</f>
        <v>0</v>
      </c>
      <c r="BF2153" s="144">
        <f>IF(N2153="snížená",J2153,0)</f>
        <v>0</v>
      </c>
      <c r="BG2153" s="144">
        <f>IF(N2153="zákl. přenesená",J2153,0)</f>
        <v>0</v>
      </c>
      <c r="BH2153" s="144">
        <f>IF(N2153="sníž. přenesená",J2153,0)</f>
        <v>0</v>
      </c>
      <c r="BI2153" s="144">
        <f>IF(N2153="nulová",J2153,0)</f>
        <v>0</v>
      </c>
      <c r="BJ2153" s="17" t="s">
        <v>86</v>
      </c>
      <c r="BK2153" s="144">
        <f>ROUND(I2153*H2153,2)</f>
        <v>0</v>
      </c>
      <c r="BL2153" s="17" t="s">
        <v>319</v>
      </c>
      <c r="BM2153" s="143" t="s">
        <v>2275</v>
      </c>
    </row>
    <row r="2154" spans="2:65" s="12" customFormat="1" ht="11.25">
      <c r="B2154" s="145"/>
      <c r="D2154" s="146" t="s">
        <v>185</v>
      </c>
      <c r="F2154" s="148" t="s">
        <v>2276</v>
      </c>
      <c r="H2154" s="149">
        <v>186.75800000000001</v>
      </c>
      <c r="I2154" s="150"/>
      <c r="L2154" s="145"/>
      <c r="M2154" s="151"/>
      <c r="T2154" s="152"/>
      <c r="AT2154" s="147" t="s">
        <v>185</v>
      </c>
      <c r="AU2154" s="147" t="s">
        <v>88</v>
      </c>
      <c r="AV2154" s="12" t="s">
        <v>88</v>
      </c>
      <c r="AW2154" s="12" t="s">
        <v>4</v>
      </c>
      <c r="AX2154" s="12" t="s">
        <v>86</v>
      </c>
      <c r="AY2154" s="147" t="s">
        <v>176</v>
      </c>
    </row>
    <row r="2155" spans="2:65" s="1" customFormat="1" ht="24.2" customHeight="1">
      <c r="B2155" s="32"/>
      <c r="C2155" s="132" t="s">
        <v>2277</v>
      </c>
      <c r="D2155" s="132" t="s">
        <v>178</v>
      </c>
      <c r="E2155" s="133" t="s">
        <v>2241</v>
      </c>
      <c r="F2155" s="134" t="s">
        <v>2242</v>
      </c>
      <c r="G2155" s="135" t="s">
        <v>181</v>
      </c>
      <c r="H2155" s="136">
        <v>203.22</v>
      </c>
      <c r="I2155" s="137"/>
      <c r="J2155" s="138">
        <f>ROUND(I2155*H2155,2)</f>
        <v>0</v>
      </c>
      <c r="K2155" s="134" t="s">
        <v>207</v>
      </c>
      <c r="L2155" s="32"/>
      <c r="M2155" s="139" t="s">
        <v>1</v>
      </c>
      <c r="N2155" s="140" t="s">
        <v>43</v>
      </c>
      <c r="P2155" s="141">
        <f>O2155*H2155</f>
        <v>0</v>
      </c>
      <c r="Q2155" s="141">
        <v>0</v>
      </c>
      <c r="R2155" s="141">
        <f>Q2155*H2155</f>
        <v>0</v>
      </c>
      <c r="S2155" s="141">
        <v>0</v>
      </c>
      <c r="T2155" s="142">
        <f>S2155*H2155</f>
        <v>0</v>
      </c>
      <c r="AR2155" s="143" t="s">
        <v>319</v>
      </c>
      <c r="AT2155" s="143" t="s">
        <v>178</v>
      </c>
      <c r="AU2155" s="143" t="s">
        <v>88</v>
      </c>
      <c r="AY2155" s="17" t="s">
        <v>176</v>
      </c>
      <c r="BE2155" s="144">
        <f>IF(N2155="základní",J2155,0)</f>
        <v>0</v>
      </c>
      <c r="BF2155" s="144">
        <f>IF(N2155="snížená",J2155,0)</f>
        <v>0</v>
      </c>
      <c r="BG2155" s="144">
        <f>IF(N2155="zákl. přenesená",J2155,0)</f>
        <v>0</v>
      </c>
      <c r="BH2155" s="144">
        <f>IF(N2155="sníž. přenesená",J2155,0)</f>
        <v>0</v>
      </c>
      <c r="BI2155" s="144">
        <f>IF(N2155="nulová",J2155,0)</f>
        <v>0</v>
      </c>
      <c r="BJ2155" s="17" t="s">
        <v>86</v>
      </c>
      <c r="BK2155" s="144">
        <f>ROUND(I2155*H2155,2)</f>
        <v>0</v>
      </c>
      <c r="BL2155" s="17" t="s">
        <v>319</v>
      </c>
      <c r="BM2155" s="143" t="s">
        <v>2278</v>
      </c>
    </row>
    <row r="2156" spans="2:65" s="14" customFormat="1" ht="11.25">
      <c r="B2156" s="160"/>
      <c r="D2156" s="146" t="s">
        <v>185</v>
      </c>
      <c r="E2156" s="161" t="s">
        <v>1</v>
      </c>
      <c r="F2156" s="162" t="s">
        <v>1580</v>
      </c>
      <c r="H2156" s="161" t="s">
        <v>1</v>
      </c>
      <c r="I2156" s="163"/>
      <c r="L2156" s="160"/>
      <c r="M2156" s="164"/>
      <c r="T2156" s="165"/>
      <c r="AT2156" s="161" t="s">
        <v>185</v>
      </c>
      <c r="AU2156" s="161" t="s">
        <v>88</v>
      </c>
      <c r="AV2156" s="14" t="s">
        <v>86</v>
      </c>
      <c r="AW2156" s="14" t="s">
        <v>33</v>
      </c>
      <c r="AX2156" s="14" t="s">
        <v>78</v>
      </c>
      <c r="AY2156" s="161" t="s">
        <v>176</v>
      </c>
    </row>
    <row r="2157" spans="2:65" s="14" customFormat="1" ht="11.25">
      <c r="B2157" s="160"/>
      <c r="D2157" s="146" t="s">
        <v>185</v>
      </c>
      <c r="E2157" s="161" t="s">
        <v>1</v>
      </c>
      <c r="F2157" s="162" t="s">
        <v>1581</v>
      </c>
      <c r="H2157" s="161" t="s">
        <v>1</v>
      </c>
      <c r="I2157" s="163"/>
      <c r="L2157" s="160"/>
      <c r="M2157" s="164"/>
      <c r="T2157" s="165"/>
      <c r="AT2157" s="161" t="s">
        <v>185</v>
      </c>
      <c r="AU2157" s="161" t="s">
        <v>88</v>
      </c>
      <c r="AV2157" s="14" t="s">
        <v>86</v>
      </c>
      <c r="AW2157" s="14" t="s">
        <v>33</v>
      </c>
      <c r="AX2157" s="14" t="s">
        <v>78</v>
      </c>
      <c r="AY2157" s="161" t="s">
        <v>176</v>
      </c>
    </row>
    <row r="2158" spans="2:65" s="14" customFormat="1" ht="11.25">
      <c r="B2158" s="160"/>
      <c r="D2158" s="146" t="s">
        <v>185</v>
      </c>
      <c r="E2158" s="161" t="s">
        <v>1</v>
      </c>
      <c r="F2158" s="162" t="s">
        <v>1582</v>
      </c>
      <c r="H2158" s="161" t="s">
        <v>1</v>
      </c>
      <c r="I2158" s="163"/>
      <c r="L2158" s="160"/>
      <c r="M2158" s="164"/>
      <c r="T2158" s="165"/>
      <c r="AT2158" s="161" t="s">
        <v>185</v>
      </c>
      <c r="AU2158" s="161" t="s">
        <v>88</v>
      </c>
      <c r="AV2158" s="14" t="s">
        <v>86</v>
      </c>
      <c r="AW2158" s="14" t="s">
        <v>33</v>
      </c>
      <c r="AX2158" s="14" t="s">
        <v>78</v>
      </c>
      <c r="AY2158" s="161" t="s">
        <v>176</v>
      </c>
    </row>
    <row r="2159" spans="2:65" s="12" customFormat="1" ht="11.25">
      <c r="B2159" s="145"/>
      <c r="D2159" s="146" t="s">
        <v>185</v>
      </c>
      <c r="E2159" s="147" t="s">
        <v>1</v>
      </c>
      <c r="F2159" s="148" t="s">
        <v>1583</v>
      </c>
      <c r="H2159" s="149">
        <v>203.22</v>
      </c>
      <c r="I2159" s="150"/>
      <c r="L2159" s="145"/>
      <c r="M2159" s="151"/>
      <c r="T2159" s="152"/>
      <c r="AT2159" s="147" t="s">
        <v>185</v>
      </c>
      <c r="AU2159" s="147" t="s">
        <v>88</v>
      </c>
      <c r="AV2159" s="12" t="s">
        <v>88</v>
      </c>
      <c r="AW2159" s="12" t="s">
        <v>33</v>
      </c>
      <c r="AX2159" s="12" t="s">
        <v>78</v>
      </c>
      <c r="AY2159" s="147" t="s">
        <v>176</v>
      </c>
    </row>
    <row r="2160" spans="2:65" s="13" customFormat="1" ht="11.25">
      <c r="B2160" s="153"/>
      <c r="D2160" s="146" t="s">
        <v>185</v>
      </c>
      <c r="E2160" s="154" t="s">
        <v>1</v>
      </c>
      <c r="F2160" s="155" t="s">
        <v>187</v>
      </c>
      <c r="H2160" s="156">
        <v>203.22</v>
      </c>
      <c r="I2160" s="157"/>
      <c r="L2160" s="153"/>
      <c r="M2160" s="158"/>
      <c r="T2160" s="159"/>
      <c r="AT2160" s="154" t="s">
        <v>185</v>
      </c>
      <c r="AU2160" s="154" t="s">
        <v>88</v>
      </c>
      <c r="AV2160" s="13" t="s">
        <v>183</v>
      </c>
      <c r="AW2160" s="13" t="s">
        <v>33</v>
      </c>
      <c r="AX2160" s="13" t="s">
        <v>86</v>
      </c>
      <c r="AY2160" s="154" t="s">
        <v>176</v>
      </c>
    </row>
    <row r="2161" spans="2:65" s="1" customFormat="1" ht="24.2" customHeight="1">
      <c r="B2161" s="32"/>
      <c r="C2161" s="176" t="s">
        <v>2279</v>
      </c>
      <c r="D2161" s="176" t="s">
        <v>304</v>
      </c>
      <c r="E2161" s="177" t="s">
        <v>2280</v>
      </c>
      <c r="F2161" s="178" t="s">
        <v>2281</v>
      </c>
      <c r="G2161" s="179" t="s">
        <v>181</v>
      </c>
      <c r="H2161" s="180">
        <v>223.542</v>
      </c>
      <c r="I2161" s="181"/>
      <c r="J2161" s="182">
        <f>ROUND(I2161*H2161,2)</f>
        <v>0</v>
      </c>
      <c r="K2161" s="178" t="s">
        <v>342</v>
      </c>
      <c r="L2161" s="183"/>
      <c r="M2161" s="184" t="s">
        <v>1</v>
      </c>
      <c r="N2161" s="185" t="s">
        <v>43</v>
      </c>
      <c r="P2161" s="141">
        <f>O2161*H2161</f>
        <v>0</v>
      </c>
      <c r="Q2161" s="141">
        <v>2.3999999999999998E-3</v>
      </c>
      <c r="R2161" s="141">
        <f>Q2161*H2161</f>
        <v>0.5365008</v>
      </c>
      <c r="S2161" s="141">
        <v>0</v>
      </c>
      <c r="T2161" s="142">
        <f>S2161*H2161</f>
        <v>0</v>
      </c>
      <c r="AR2161" s="143" t="s">
        <v>398</v>
      </c>
      <c r="AT2161" s="143" t="s">
        <v>304</v>
      </c>
      <c r="AU2161" s="143" t="s">
        <v>88</v>
      </c>
      <c r="AY2161" s="17" t="s">
        <v>176</v>
      </c>
      <c r="BE2161" s="144">
        <f>IF(N2161="základní",J2161,0)</f>
        <v>0</v>
      </c>
      <c r="BF2161" s="144">
        <f>IF(N2161="snížená",J2161,0)</f>
        <v>0</v>
      </c>
      <c r="BG2161" s="144">
        <f>IF(N2161="zákl. přenesená",J2161,0)</f>
        <v>0</v>
      </c>
      <c r="BH2161" s="144">
        <f>IF(N2161="sníž. přenesená",J2161,0)</f>
        <v>0</v>
      </c>
      <c r="BI2161" s="144">
        <f>IF(N2161="nulová",J2161,0)</f>
        <v>0</v>
      </c>
      <c r="BJ2161" s="17" t="s">
        <v>86</v>
      </c>
      <c r="BK2161" s="144">
        <f>ROUND(I2161*H2161,2)</f>
        <v>0</v>
      </c>
      <c r="BL2161" s="17" t="s">
        <v>319</v>
      </c>
      <c r="BM2161" s="143" t="s">
        <v>2282</v>
      </c>
    </row>
    <row r="2162" spans="2:65" s="12" customFormat="1" ht="11.25">
      <c r="B2162" s="145"/>
      <c r="D2162" s="146" t="s">
        <v>185</v>
      </c>
      <c r="F2162" s="148" t="s">
        <v>2283</v>
      </c>
      <c r="H2162" s="149">
        <v>223.542</v>
      </c>
      <c r="I2162" s="150"/>
      <c r="L2162" s="145"/>
      <c r="M2162" s="151"/>
      <c r="T2162" s="152"/>
      <c r="AT2162" s="147" t="s">
        <v>185</v>
      </c>
      <c r="AU2162" s="147" t="s">
        <v>88</v>
      </c>
      <c r="AV2162" s="12" t="s">
        <v>88</v>
      </c>
      <c r="AW2162" s="12" t="s">
        <v>4</v>
      </c>
      <c r="AX2162" s="12" t="s">
        <v>86</v>
      </c>
      <c r="AY2162" s="147" t="s">
        <v>176</v>
      </c>
    </row>
    <row r="2163" spans="2:65" s="1" customFormat="1" ht="24.2" customHeight="1">
      <c r="B2163" s="32"/>
      <c r="C2163" s="132" t="s">
        <v>2284</v>
      </c>
      <c r="D2163" s="132" t="s">
        <v>178</v>
      </c>
      <c r="E2163" s="133" t="s">
        <v>2241</v>
      </c>
      <c r="F2163" s="134" t="s">
        <v>2242</v>
      </c>
      <c r="G2163" s="135" t="s">
        <v>181</v>
      </c>
      <c r="H2163" s="136">
        <v>1461.24</v>
      </c>
      <c r="I2163" s="137"/>
      <c r="J2163" s="138">
        <f>ROUND(I2163*H2163,2)</f>
        <v>0</v>
      </c>
      <c r="K2163" s="134" t="s">
        <v>207</v>
      </c>
      <c r="L2163" s="32"/>
      <c r="M2163" s="139" t="s">
        <v>1</v>
      </c>
      <c r="N2163" s="140" t="s">
        <v>43</v>
      </c>
      <c r="P2163" s="141">
        <f>O2163*H2163</f>
        <v>0</v>
      </c>
      <c r="Q2163" s="141">
        <v>0</v>
      </c>
      <c r="R2163" s="141">
        <f>Q2163*H2163</f>
        <v>0</v>
      </c>
      <c r="S2163" s="141">
        <v>0</v>
      </c>
      <c r="T2163" s="142">
        <f>S2163*H2163</f>
        <v>0</v>
      </c>
      <c r="AR2163" s="143" t="s">
        <v>319</v>
      </c>
      <c r="AT2163" s="143" t="s">
        <v>178</v>
      </c>
      <c r="AU2163" s="143" t="s">
        <v>88</v>
      </c>
      <c r="AY2163" s="17" t="s">
        <v>176</v>
      </c>
      <c r="BE2163" s="144">
        <f>IF(N2163="základní",J2163,0)</f>
        <v>0</v>
      </c>
      <c r="BF2163" s="144">
        <f>IF(N2163="snížená",J2163,0)</f>
        <v>0</v>
      </c>
      <c r="BG2163" s="144">
        <f>IF(N2163="zákl. přenesená",J2163,0)</f>
        <v>0</v>
      </c>
      <c r="BH2163" s="144">
        <f>IF(N2163="sníž. přenesená",J2163,0)</f>
        <v>0</v>
      </c>
      <c r="BI2163" s="144">
        <f>IF(N2163="nulová",J2163,0)</f>
        <v>0</v>
      </c>
      <c r="BJ2163" s="17" t="s">
        <v>86</v>
      </c>
      <c r="BK2163" s="144">
        <f>ROUND(I2163*H2163,2)</f>
        <v>0</v>
      </c>
      <c r="BL2163" s="17" t="s">
        <v>319</v>
      </c>
      <c r="BM2163" s="143" t="s">
        <v>2285</v>
      </c>
    </row>
    <row r="2164" spans="2:65" s="14" customFormat="1" ht="11.25">
      <c r="B2164" s="160"/>
      <c r="D2164" s="146" t="s">
        <v>185</v>
      </c>
      <c r="E2164" s="161" t="s">
        <v>1</v>
      </c>
      <c r="F2164" s="162" t="s">
        <v>1606</v>
      </c>
      <c r="H2164" s="161" t="s">
        <v>1</v>
      </c>
      <c r="I2164" s="163"/>
      <c r="L2164" s="160"/>
      <c r="M2164" s="164"/>
      <c r="T2164" s="165"/>
      <c r="AT2164" s="161" t="s">
        <v>185</v>
      </c>
      <c r="AU2164" s="161" t="s">
        <v>88</v>
      </c>
      <c r="AV2164" s="14" t="s">
        <v>86</v>
      </c>
      <c r="AW2164" s="14" t="s">
        <v>33</v>
      </c>
      <c r="AX2164" s="14" t="s">
        <v>78</v>
      </c>
      <c r="AY2164" s="161" t="s">
        <v>176</v>
      </c>
    </row>
    <row r="2165" spans="2:65" s="14" customFormat="1" ht="11.25">
      <c r="B2165" s="160"/>
      <c r="D2165" s="146" t="s">
        <v>185</v>
      </c>
      <c r="E2165" s="161" t="s">
        <v>1</v>
      </c>
      <c r="F2165" s="162" t="s">
        <v>734</v>
      </c>
      <c r="H2165" s="161" t="s">
        <v>1</v>
      </c>
      <c r="I2165" s="163"/>
      <c r="L2165" s="160"/>
      <c r="M2165" s="164"/>
      <c r="T2165" s="165"/>
      <c r="AT2165" s="161" t="s">
        <v>185</v>
      </c>
      <c r="AU2165" s="161" t="s">
        <v>88</v>
      </c>
      <c r="AV2165" s="14" t="s">
        <v>86</v>
      </c>
      <c r="AW2165" s="14" t="s">
        <v>33</v>
      </c>
      <c r="AX2165" s="14" t="s">
        <v>78</v>
      </c>
      <c r="AY2165" s="161" t="s">
        <v>176</v>
      </c>
    </row>
    <row r="2166" spans="2:65" s="14" customFormat="1" ht="11.25">
      <c r="B2166" s="160"/>
      <c r="D2166" s="146" t="s">
        <v>185</v>
      </c>
      <c r="E2166" s="161" t="s">
        <v>1</v>
      </c>
      <c r="F2166" s="162" t="s">
        <v>1607</v>
      </c>
      <c r="H2166" s="161" t="s">
        <v>1</v>
      </c>
      <c r="I2166" s="163"/>
      <c r="L2166" s="160"/>
      <c r="M2166" s="164"/>
      <c r="T2166" s="165"/>
      <c r="AT2166" s="161" t="s">
        <v>185</v>
      </c>
      <c r="AU2166" s="161" t="s">
        <v>88</v>
      </c>
      <c r="AV2166" s="14" t="s">
        <v>86</v>
      </c>
      <c r="AW2166" s="14" t="s">
        <v>33</v>
      </c>
      <c r="AX2166" s="14" t="s">
        <v>78</v>
      </c>
      <c r="AY2166" s="161" t="s">
        <v>176</v>
      </c>
    </row>
    <row r="2167" spans="2:65" s="12" customFormat="1" ht="11.25">
      <c r="B2167" s="145"/>
      <c r="D2167" s="146" t="s">
        <v>185</v>
      </c>
      <c r="E2167" s="147" t="s">
        <v>1</v>
      </c>
      <c r="F2167" s="148" t="s">
        <v>1608</v>
      </c>
      <c r="H2167" s="149">
        <v>601.54</v>
      </c>
      <c r="I2167" s="150"/>
      <c r="L2167" s="145"/>
      <c r="M2167" s="151"/>
      <c r="T2167" s="152"/>
      <c r="AT2167" s="147" t="s">
        <v>185</v>
      </c>
      <c r="AU2167" s="147" t="s">
        <v>88</v>
      </c>
      <c r="AV2167" s="12" t="s">
        <v>88</v>
      </c>
      <c r="AW2167" s="12" t="s">
        <v>33</v>
      </c>
      <c r="AX2167" s="12" t="s">
        <v>78</v>
      </c>
      <c r="AY2167" s="147" t="s">
        <v>176</v>
      </c>
    </row>
    <row r="2168" spans="2:65" s="14" customFormat="1" ht="11.25">
      <c r="B2168" s="160"/>
      <c r="D2168" s="146" t="s">
        <v>185</v>
      </c>
      <c r="E2168" s="161" t="s">
        <v>1</v>
      </c>
      <c r="F2168" s="162" t="s">
        <v>1609</v>
      </c>
      <c r="H2168" s="161" t="s">
        <v>1</v>
      </c>
      <c r="I2168" s="163"/>
      <c r="L2168" s="160"/>
      <c r="M2168" s="164"/>
      <c r="T2168" s="165"/>
      <c r="AT2168" s="161" t="s">
        <v>185</v>
      </c>
      <c r="AU2168" s="161" t="s">
        <v>88</v>
      </c>
      <c r="AV2168" s="14" t="s">
        <v>86</v>
      </c>
      <c r="AW2168" s="14" t="s">
        <v>33</v>
      </c>
      <c r="AX2168" s="14" t="s">
        <v>78</v>
      </c>
      <c r="AY2168" s="161" t="s">
        <v>176</v>
      </c>
    </row>
    <row r="2169" spans="2:65" s="12" customFormat="1" ht="11.25">
      <c r="B2169" s="145"/>
      <c r="D2169" s="146" t="s">
        <v>185</v>
      </c>
      <c r="E2169" s="147" t="s">
        <v>1</v>
      </c>
      <c r="F2169" s="148" t="s">
        <v>1610</v>
      </c>
      <c r="H2169" s="149">
        <v>110.36</v>
      </c>
      <c r="I2169" s="150"/>
      <c r="L2169" s="145"/>
      <c r="M2169" s="151"/>
      <c r="T2169" s="152"/>
      <c r="AT2169" s="147" t="s">
        <v>185</v>
      </c>
      <c r="AU2169" s="147" t="s">
        <v>88</v>
      </c>
      <c r="AV2169" s="12" t="s">
        <v>88</v>
      </c>
      <c r="AW2169" s="12" t="s">
        <v>33</v>
      </c>
      <c r="AX2169" s="12" t="s">
        <v>78</v>
      </c>
      <c r="AY2169" s="147" t="s">
        <v>176</v>
      </c>
    </row>
    <row r="2170" spans="2:65" s="14" customFormat="1" ht="11.25">
      <c r="B2170" s="160"/>
      <c r="D2170" s="146" t="s">
        <v>185</v>
      </c>
      <c r="E2170" s="161" t="s">
        <v>1</v>
      </c>
      <c r="F2170" s="162" t="s">
        <v>1609</v>
      </c>
      <c r="H2170" s="161" t="s">
        <v>1</v>
      </c>
      <c r="I2170" s="163"/>
      <c r="L2170" s="160"/>
      <c r="M2170" s="164"/>
      <c r="T2170" s="165"/>
      <c r="AT2170" s="161" t="s">
        <v>185</v>
      </c>
      <c r="AU2170" s="161" t="s">
        <v>88</v>
      </c>
      <c r="AV2170" s="14" t="s">
        <v>86</v>
      </c>
      <c r="AW2170" s="14" t="s">
        <v>33</v>
      </c>
      <c r="AX2170" s="14" t="s">
        <v>78</v>
      </c>
      <c r="AY2170" s="161" t="s">
        <v>176</v>
      </c>
    </row>
    <row r="2171" spans="2:65" s="12" customFormat="1" ht="11.25">
      <c r="B2171" s="145"/>
      <c r="D2171" s="146" t="s">
        <v>185</v>
      </c>
      <c r="E2171" s="147" t="s">
        <v>1</v>
      </c>
      <c r="F2171" s="148" t="s">
        <v>1611</v>
      </c>
      <c r="H2171" s="149">
        <v>48.48</v>
      </c>
      <c r="I2171" s="150"/>
      <c r="L2171" s="145"/>
      <c r="M2171" s="151"/>
      <c r="T2171" s="152"/>
      <c r="AT2171" s="147" t="s">
        <v>185</v>
      </c>
      <c r="AU2171" s="147" t="s">
        <v>88</v>
      </c>
      <c r="AV2171" s="12" t="s">
        <v>88</v>
      </c>
      <c r="AW2171" s="12" t="s">
        <v>33</v>
      </c>
      <c r="AX2171" s="12" t="s">
        <v>78</v>
      </c>
      <c r="AY2171" s="147" t="s">
        <v>176</v>
      </c>
    </row>
    <row r="2172" spans="2:65" s="15" customFormat="1" ht="11.25">
      <c r="B2172" s="166"/>
      <c r="D2172" s="146" t="s">
        <v>185</v>
      </c>
      <c r="E2172" s="167" t="s">
        <v>1</v>
      </c>
      <c r="F2172" s="168" t="s">
        <v>228</v>
      </c>
      <c r="H2172" s="169">
        <v>760.38</v>
      </c>
      <c r="I2172" s="170"/>
      <c r="L2172" s="166"/>
      <c r="M2172" s="171"/>
      <c r="T2172" s="172"/>
      <c r="AT2172" s="167" t="s">
        <v>185</v>
      </c>
      <c r="AU2172" s="167" t="s">
        <v>88</v>
      </c>
      <c r="AV2172" s="15" t="s">
        <v>193</v>
      </c>
      <c r="AW2172" s="15" t="s">
        <v>33</v>
      </c>
      <c r="AX2172" s="15" t="s">
        <v>78</v>
      </c>
      <c r="AY2172" s="167" t="s">
        <v>176</v>
      </c>
    </row>
    <row r="2173" spans="2:65" s="14" customFormat="1" ht="11.25">
      <c r="B2173" s="160"/>
      <c r="D2173" s="146" t="s">
        <v>185</v>
      </c>
      <c r="E2173" s="161" t="s">
        <v>1</v>
      </c>
      <c r="F2173" s="162" t="s">
        <v>1640</v>
      </c>
      <c r="H2173" s="161" t="s">
        <v>1</v>
      </c>
      <c r="I2173" s="163"/>
      <c r="L2173" s="160"/>
      <c r="M2173" s="164"/>
      <c r="T2173" s="165"/>
      <c r="AT2173" s="161" t="s">
        <v>185</v>
      </c>
      <c r="AU2173" s="161" t="s">
        <v>88</v>
      </c>
      <c r="AV2173" s="14" t="s">
        <v>86</v>
      </c>
      <c r="AW2173" s="14" t="s">
        <v>33</v>
      </c>
      <c r="AX2173" s="14" t="s">
        <v>78</v>
      </c>
      <c r="AY2173" s="161" t="s">
        <v>176</v>
      </c>
    </row>
    <row r="2174" spans="2:65" s="14" customFormat="1" ht="11.25">
      <c r="B2174" s="160"/>
      <c r="D2174" s="146" t="s">
        <v>185</v>
      </c>
      <c r="E2174" s="161" t="s">
        <v>1</v>
      </c>
      <c r="F2174" s="162" t="s">
        <v>734</v>
      </c>
      <c r="H2174" s="161" t="s">
        <v>1</v>
      </c>
      <c r="I2174" s="163"/>
      <c r="L2174" s="160"/>
      <c r="M2174" s="164"/>
      <c r="T2174" s="165"/>
      <c r="AT2174" s="161" t="s">
        <v>185</v>
      </c>
      <c r="AU2174" s="161" t="s">
        <v>88</v>
      </c>
      <c r="AV2174" s="14" t="s">
        <v>86</v>
      </c>
      <c r="AW2174" s="14" t="s">
        <v>33</v>
      </c>
      <c r="AX2174" s="14" t="s">
        <v>78</v>
      </c>
      <c r="AY2174" s="161" t="s">
        <v>176</v>
      </c>
    </row>
    <row r="2175" spans="2:65" s="14" customFormat="1" ht="11.25">
      <c r="B2175" s="160"/>
      <c r="D2175" s="146" t="s">
        <v>185</v>
      </c>
      <c r="E2175" s="161" t="s">
        <v>1</v>
      </c>
      <c r="F2175" s="162" t="s">
        <v>1607</v>
      </c>
      <c r="H2175" s="161" t="s">
        <v>1</v>
      </c>
      <c r="I2175" s="163"/>
      <c r="L2175" s="160"/>
      <c r="M2175" s="164"/>
      <c r="T2175" s="165"/>
      <c r="AT2175" s="161" t="s">
        <v>185</v>
      </c>
      <c r="AU2175" s="161" t="s">
        <v>88</v>
      </c>
      <c r="AV2175" s="14" t="s">
        <v>86</v>
      </c>
      <c r="AW2175" s="14" t="s">
        <v>33</v>
      </c>
      <c r="AX2175" s="14" t="s">
        <v>78</v>
      </c>
      <c r="AY2175" s="161" t="s">
        <v>176</v>
      </c>
    </row>
    <row r="2176" spans="2:65" s="12" customFormat="1" ht="11.25">
      <c r="B2176" s="145"/>
      <c r="D2176" s="146" t="s">
        <v>185</v>
      </c>
      <c r="E2176" s="147" t="s">
        <v>1</v>
      </c>
      <c r="F2176" s="148" t="s">
        <v>1608</v>
      </c>
      <c r="H2176" s="149">
        <v>601.54</v>
      </c>
      <c r="I2176" s="150"/>
      <c r="L2176" s="145"/>
      <c r="M2176" s="151"/>
      <c r="T2176" s="152"/>
      <c r="AT2176" s="147" t="s">
        <v>185</v>
      </c>
      <c r="AU2176" s="147" t="s">
        <v>88</v>
      </c>
      <c r="AV2176" s="12" t="s">
        <v>88</v>
      </c>
      <c r="AW2176" s="12" t="s">
        <v>33</v>
      </c>
      <c r="AX2176" s="12" t="s">
        <v>78</v>
      </c>
      <c r="AY2176" s="147" t="s">
        <v>176</v>
      </c>
    </row>
    <row r="2177" spans="2:65" s="14" customFormat="1" ht="11.25">
      <c r="B2177" s="160"/>
      <c r="D2177" s="146" t="s">
        <v>185</v>
      </c>
      <c r="E2177" s="161" t="s">
        <v>1</v>
      </c>
      <c r="F2177" s="162" t="s">
        <v>1609</v>
      </c>
      <c r="H2177" s="161" t="s">
        <v>1</v>
      </c>
      <c r="I2177" s="163"/>
      <c r="L2177" s="160"/>
      <c r="M2177" s="164"/>
      <c r="T2177" s="165"/>
      <c r="AT2177" s="161" t="s">
        <v>185</v>
      </c>
      <c r="AU2177" s="161" t="s">
        <v>88</v>
      </c>
      <c r="AV2177" s="14" t="s">
        <v>86</v>
      </c>
      <c r="AW2177" s="14" t="s">
        <v>33</v>
      </c>
      <c r="AX2177" s="14" t="s">
        <v>78</v>
      </c>
      <c r="AY2177" s="161" t="s">
        <v>176</v>
      </c>
    </row>
    <row r="2178" spans="2:65" s="12" customFormat="1" ht="11.25">
      <c r="B2178" s="145"/>
      <c r="D2178" s="146" t="s">
        <v>185</v>
      </c>
      <c r="E2178" s="147" t="s">
        <v>1</v>
      </c>
      <c r="F2178" s="148" t="s">
        <v>1611</v>
      </c>
      <c r="H2178" s="149">
        <v>48.48</v>
      </c>
      <c r="I2178" s="150"/>
      <c r="L2178" s="145"/>
      <c r="M2178" s="151"/>
      <c r="T2178" s="152"/>
      <c r="AT2178" s="147" t="s">
        <v>185</v>
      </c>
      <c r="AU2178" s="147" t="s">
        <v>88</v>
      </c>
      <c r="AV2178" s="12" t="s">
        <v>88</v>
      </c>
      <c r="AW2178" s="12" t="s">
        <v>33</v>
      </c>
      <c r="AX2178" s="12" t="s">
        <v>78</v>
      </c>
      <c r="AY2178" s="147" t="s">
        <v>176</v>
      </c>
    </row>
    <row r="2179" spans="2:65" s="15" customFormat="1" ht="11.25">
      <c r="B2179" s="166"/>
      <c r="D2179" s="146" t="s">
        <v>185</v>
      </c>
      <c r="E2179" s="167" t="s">
        <v>1</v>
      </c>
      <c r="F2179" s="168" t="s">
        <v>228</v>
      </c>
      <c r="H2179" s="169">
        <v>650.02</v>
      </c>
      <c r="I2179" s="170"/>
      <c r="L2179" s="166"/>
      <c r="M2179" s="171"/>
      <c r="T2179" s="172"/>
      <c r="AT2179" s="167" t="s">
        <v>185</v>
      </c>
      <c r="AU2179" s="167" t="s">
        <v>88</v>
      </c>
      <c r="AV2179" s="15" t="s">
        <v>193</v>
      </c>
      <c r="AW2179" s="15" t="s">
        <v>33</v>
      </c>
      <c r="AX2179" s="15" t="s">
        <v>78</v>
      </c>
      <c r="AY2179" s="167" t="s">
        <v>176</v>
      </c>
    </row>
    <row r="2180" spans="2:65" s="14" customFormat="1" ht="11.25">
      <c r="B2180" s="160"/>
      <c r="D2180" s="146" t="s">
        <v>185</v>
      </c>
      <c r="E2180" s="161" t="s">
        <v>1</v>
      </c>
      <c r="F2180" s="162" t="s">
        <v>1641</v>
      </c>
      <c r="H2180" s="161" t="s">
        <v>1</v>
      </c>
      <c r="I2180" s="163"/>
      <c r="L2180" s="160"/>
      <c r="M2180" s="164"/>
      <c r="T2180" s="165"/>
      <c r="AT2180" s="161" t="s">
        <v>185</v>
      </c>
      <c r="AU2180" s="161" t="s">
        <v>88</v>
      </c>
      <c r="AV2180" s="14" t="s">
        <v>86</v>
      </c>
      <c r="AW2180" s="14" t="s">
        <v>33</v>
      </c>
      <c r="AX2180" s="14" t="s">
        <v>78</v>
      </c>
      <c r="AY2180" s="161" t="s">
        <v>176</v>
      </c>
    </row>
    <row r="2181" spans="2:65" s="14" customFormat="1" ht="11.25">
      <c r="B2181" s="160"/>
      <c r="D2181" s="146" t="s">
        <v>185</v>
      </c>
      <c r="E2181" s="161" t="s">
        <v>1</v>
      </c>
      <c r="F2181" s="162" t="s">
        <v>1614</v>
      </c>
      <c r="H2181" s="161" t="s">
        <v>1</v>
      </c>
      <c r="I2181" s="163"/>
      <c r="L2181" s="160"/>
      <c r="M2181" s="164"/>
      <c r="T2181" s="165"/>
      <c r="AT2181" s="161" t="s">
        <v>185</v>
      </c>
      <c r="AU2181" s="161" t="s">
        <v>88</v>
      </c>
      <c r="AV2181" s="14" t="s">
        <v>86</v>
      </c>
      <c r="AW2181" s="14" t="s">
        <v>33</v>
      </c>
      <c r="AX2181" s="14" t="s">
        <v>78</v>
      </c>
      <c r="AY2181" s="161" t="s">
        <v>176</v>
      </c>
    </row>
    <row r="2182" spans="2:65" s="12" customFormat="1" ht="11.25">
      <c r="B2182" s="145"/>
      <c r="D2182" s="146" t="s">
        <v>185</v>
      </c>
      <c r="E2182" s="147" t="s">
        <v>1</v>
      </c>
      <c r="F2182" s="148" t="s">
        <v>1567</v>
      </c>
      <c r="H2182" s="149">
        <v>50.84</v>
      </c>
      <c r="I2182" s="150"/>
      <c r="L2182" s="145"/>
      <c r="M2182" s="151"/>
      <c r="T2182" s="152"/>
      <c r="AT2182" s="147" t="s">
        <v>185</v>
      </c>
      <c r="AU2182" s="147" t="s">
        <v>88</v>
      </c>
      <c r="AV2182" s="12" t="s">
        <v>88</v>
      </c>
      <c r="AW2182" s="12" t="s">
        <v>33</v>
      </c>
      <c r="AX2182" s="12" t="s">
        <v>78</v>
      </c>
      <c r="AY2182" s="147" t="s">
        <v>176</v>
      </c>
    </row>
    <row r="2183" spans="2:65" s="15" customFormat="1" ht="11.25">
      <c r="B2183" s="166"/>
      <c r="D2183" s="146" t="s">
        <v>185</v>
      </c>
      <c r="E2183" s="167" t="s">
        <v>1</v>
      </c>
      <c r="F2183" s="168" t="s">
        <v>228</v>
      </c>
      <c r="H2183" s="169">
        <v>50.84</v>
      </c>
      <c r="I2183" s="170"/>
      <c r="L2183" s="166"/>
      <c r="M2183" s="171"/>
      <c r="T2183" s="172"/>
      <c r="AT2183" s="167" t="s">
        <v>185</v>
      </c>
      <c r="AU2183" s="167" t="s">
        <v>88</v>
      </c>
      <c r="AV2183" s="15" t="s">
        <v>193</v>
      </c>
      <c r="AW2183" s="15" t="s">
        <v>33</v>
      </c>
      <c r="AX2183" s="15" t="s">
        <v>78</v>
      </c>
      <c r="AY2183" s="167" t="s">
        <v>176</v>
      </c>
    </row>
    <row r="2184" spans="2:65" s="13" customFormat="1" ht="11.25">
      <c r="B2184" s="153"/>
      <c r="D2184" s="146" t="s">
        <v>185</v>
      </c>
      <c r="E2184" s="154" t="s">
        <v>1</v>
      </c>
      <c r="F2184" s="155" t="s">
        <v>187</v>
      </c>
      <c r="H2184" s="156">
        <v>1461.24</v>
      </c>
      <c r="I2184" s="157"/>
      <c r="L2184" s="153"/>
      <c r="M2184" s="158"/>
      <c r="T2184" s="159"/>
      <c r="AT2184" s="154" t="s">
        <v>185</v>
      </c>
      <c r="AU2184" s="154" t="s">
        <v>88</v>
      </c>
      <c r="AV2184" s="13" t="s">
        <v>183</v>
      </c>
      <c r="AW2184" s="13" t="s">
        <v>33</v>
      </c>
      <c r="AX2184" s="13" t="s">
        <v>86</v>
      </c>
      <c r="AY2184" s="154" t="s">
        <v>176</v>
      </c>
    </row>
    <row r="2185" spans="2:65" s="1" customFormat="1" ht="24.2" customHeight="1">
      <c r="B2185" s="32"/>
      <c r="C2185" s="176" t="s">
        <v>2286</v>
      </c>
      <c r="D2185" s="176" t="s">
        <v>304</v>
      </c>
      <c r="E2185" s="177" t="s">
        <v>2287</v>
      </c>
      <c r="F2185" s="178" t="s">
        <v>2288</v>
      </c>
      <c r="G2185" s="179" t="s">
        <v>181</v>
      </c>
      <c r="H2185" s="180">
        <v>1607.364</v>
      </c>
      <c r="I2185" s="181"/>
      <c r="J2185" s="182">
        <f>ROUND(I2185*H2185,2)</f>
        <v>0</v>
      </c>
      <c r="K2185" s="178" t="s">
        <v>207</v>
      </c>
      <c r="L2185" s="183"/>
      <c r="M2185" s="184" t="s">
        <v>1</v>
      </c>
      <c r="N2185" s="185" t="s">
        <v>43</v>
      </c>
      <c r="P2185" s="141">
        <f>O2185*H2185</f>
        <v>0</v>
      </c>
      <c r="Q2185" s="141">
        <v>1.58E-3</v>
      </c>
      <c r="R2185" s="141">
        <f>Q2185*H2185</f>
        <v>2.5396351200000002</v>
      </c>
      <c r="S2185" s="141">
        <v>0</v>
      </c>
      <c r="T2185" s="142">
        <f>S2185*H2185</f>
        <v>0</v>
      </c>
      <c r="AR2185" s="143" t="s">
        <v>398</v>
      </c>
      <c r="AT2185" s="143" t="s">
        <v>304</v>
      </c>
      <c r="AU2185" s="143" t="s">
        <v>88</v>
      </c>
      <c r="AY2185" s="17" t="s">
        <v>176</v>
      </c>
      <c r="BE2185" s="144">
        <f>IF(N2185="základní",J2185,0)</f>
        <v>0</v>
      </c>
      <c r="BF2185" s="144">
        <f>IF(N2185="snížená",J2185,0)</f>
        <v>0</v>
      </c>
      <c r="BG2185" s="144">
        <f>IF(N2185="zákl. přenesená",J2185,0)</f>
        <v>0</v>
      </c>
      <c r="BH2185" s="144">
        <f>IF(N2185="sníž. přenesená",J2185,0)</f>
        <v>0</v>
      </c>
      <c r="BI2185" s="144">
        <f>IF(N2185="nulová",J2185,0)</f>
        <v>0</v>
      </c>
      <c r="BJ2185" s="17" t="s">
        <v>86</v>
      </c>
      <c r="BK2185" s="144">
        <f>ROUND(I2185*H2185,2)</f>
        <v>0</v>
      </c>
      <c r="BL2185" s="17" t="s">
        <v>319</v>
      </c>
      <c r="BM2185" s="143" t="s">
        <v>2289</v>
      </c>
    </row>
    <row r="2186" spans="2:65" s="12" customFormat="1" ht="11.25">
      <c r="B2186" s="145"/>
      <c r="D2186" s="146" t="s">
        <v>185</v>
      </c>
      <c r="F2186" s="148" t="s">
        <v>2255</v>
      </c>
      <c r="H2186" s="149">
        <v>1607.364</v>
      </c>
      <c r="I2186" s="150"/>
      <c r="L2186" s="145"/>
      <c r="M2186" s="151"/>
      <c r="T2186" s="152"/>
      <c r="AT2186" s="147" t="s">
        <v>185</v>
      </c>
      <c r="AU2186" s="147" t="s">
        <v>88</v>
      </c>
      <c r="AV2186" s="12" t="s">
        <v>88</v>
      </c>
      <c r="AW2186" s="12" t="s">
        <v>4</v>
      </c>
      <c r="AX2186" s="12" t="s">
        <v>86</v>
      </c>
      <c r="AY2186" s="147" t="s">
        <v>176</v>
      </c>
    </row>
    <row r="2187" spans="2:65" s="1" customFormat="1" ht="24.2" customHeight="1">
      <c r="B2187" s="32"/>
      <c r="C2187" s="132" t="s">
        <v>2290</v>
      </c>
      <c r="D2187" s="132" t="s">
        <v>178</v>
      </c>
      <c r="E2187" s="133" t="s">
        <v>2241</v>
      </c>
      <c r="F2187" s="134" t="s">
        <v>2242</v>
      </c>
      <c r="G2187" s="135" t="s">
        <v>181</v>
      </c>
      <c r="H2187" s="136">
        <v>71.035780000000003</v>
      </c>
      <c r="I2187" s="137"/>
      <c r="J2187" s="138">
        <f>ROUND(I2187*H2187,2)</f>
        <v>0</v>
      </c>
      <c r="K2187" s="134" t="s">
        <v>207</v>
      </c>
      <c r="L2187" s="32"/>
      <c r="M2187" s="139" t="s">
        <v>1</v>
      </c>
      <c r="N2187" s="140" t="s">
        <v>43</v>
      </c>
      <c r="P2187" s="141">
        <f>O2187*H2187</f>
        <v>0</v>
      </c>
      <c r="Q2187" s="141">
        <v>0</v>
      </c>
      <c r="R2187" s="141">
        <f>Q2187*H2187</f>
        <v>0</v>
      </c>
      <c r="S2187" s="141">
        <v>0</v>
      </c>
      <c r="T2187" s="142">
        <f>S2187*H2187</f>
        <v>0</v>
      </c>
      <c r="AR2187" s="143" t="s">
        <v>319</v>
      </c>
      <c r="AT2187" s="143" t="s">
        <v>178</v>
      </c>
      <c r="AU2187" s="143" t="s">
        <v>88</v>
      </c>
      <c r="AY2187" s="17" t="s">
        <v>176</v>
      </c>
      <c r="BE2187" s="144">
        <f>IF(N2187="základní",J2187,0)</f>
        <v>0</v>
      </c>
      <c r="BF2187" s="144">
        <f>IF(N2187="snížená",J2187,0)</f>
        <v>0</v>
      </c>
      <c r="BG2187" s="144">
        <f>IF(N2187="zákl. přenesená",J2187,0)</f>
        <v>0</v>
      </c>
      <c r="BH2187" s="144">
        <f>IF(N2187="sníž. přenesená",J2187,0)</f>
        <v>0</v>
      </c>
      <c r="BI2187" s="144">
        <f>IF(N2187="nulová",J2187,0)</f>
        <v>0</v>
      </c>
      <c r="BJ2187" s="17" t="s">
        <v>86</v>
      </c>
      <c r="BK2187" s="144">
        <f>ROUND(I2187*H2187,2)</f>
        <v>0</v>
      </c>
      <c r="BL2187" s="17" t="s">
        <v>319</v>
      </c>
      <c r="BM2187" s="143" t="s">
        <v>2291</v>
      </c>
    </row>
    <row r="2188" spans="2:65" s="14" customFormat="1" ht="11.25">
      <c r="B2188" s="160"/>
      <c r="D2188" s="146" t="s">
        <v>185</v>
      </c>
      <c r="E2188" s="161" t="s">
        <v>1</v>
      </c>
      <c r="F2188" s="162" t="s">
        <v>1462</v>
      </c>
      <c r="H2188" s="161" t="s">
        <v>1</v>
      </c>
      <c r="I2188" s="163"/>
      <c r="L2188" s="160"/>
      <c r="M2188" s="164"/>
      <c r="T2188" s="165"/>
      <c r="AT2188" s="161" t="s">
        <v>185</v>
      </c>
      <c r="AU2188" s="161" t="s">
        <v>88</v>
      </c>
      <c r="AV2188" s="14" t="s">
        <v>86</v>
      </c>
      <c r="AW2188" s="14" t="s">
        <v>33</v>
      </c>
      <c r="AX2188" s="14" t="s">
        <v>78</v>
      </c>
      <c r="AY2188" s="161" t="s">
        <v>176</v>
      </c>
    </row>
    <row r="2189" spans="2:65" s="14" customFormat="1" ht="11.25">
      <c r="B2189" s="160"/>
      <c r="D2189" s="146" t="s">
        <v>185</v>
      </c>
      <c r="E2189" s="161" t="s">
        <v>1</v>
      </c>
      <c r="F2189" s="162" t="s">
        <v>734</v>
      </c>
      <c r="H2189" s="161" t="s">
        <v>1</v>
      </c>
      <c r="I2189" s="163"/>
      <c r="L2189" s="160"/>
      <c r="M2189" s="164"/>
      <c r="T2189" s="165"/>
      <c r="AT2189" s="161" t="s">
        <v>185</v>
      </c>
      <c r="AU2189" s="161" t="s">
        <v>88</v>
      </c>
      <c r="AV2189" s="14" t="s">
        <v>86</v>
      </c>
      <c r="AW2189" s="14" t="s">
        <v>33</v>
      </c>
      <c r="AX2189" s="14" t="s">
        <v>78</v>
      </c>
      <c r="AY2189" s="161" t="s">
        <v>176</v>
      </c>
    </row>
    <row r="2190" spans="2:65" s="14" customFormat="1" ht="11.25">
      <c r="B2190" s="160"/>
      <c r="D2190" s="146" t="s">
        <v>185</v>
      </c>
      <c r="E2190" s="161" t="s">
        <v>1</v>
      </c>
      <c r="F2190" s="162" t="s">
        <v>1478</v>
      </c>
      <c r="H2190" s="161" t="s">
        <v>1</v>
      </c>
      <c r="I2190" s="163"/>
      <c r="L2190" s="160"/>
      <c r="M2190" s="164"/>
      <c r="T2190" s="165"/>
      <c r="AT2190" s="161" t="s">
        <v>185</v>
      </c>
      <c r="AU2190" s="161" t="s">
        <v>88</v>
      </c>
      <c r="AV2190" s="14" t="s">
        <v>86</v>
      </c>
      <c r="AW2190" s="14" t="s">
        <v>33</v>
      </c>
      <c r="AX2190" s="14" t="s">
        <v>78</v>
      </c>
      <c r="AY2190" s="161" t="s">
        <v>176</v>
      </c>
    </row>
    <row r="2191" spans="2:65" s="12" customFormat="1" ht="11.25">
      <c r="B2191" s="145"/>
      <c r="D2191" s="146" t="s">
        <v>185</v>
      </c>
      <c r="E2191" s="147" t="s">
        <v>1</v>
      </c>
      <c r="F2191" s="148" t="s">
        <v>1479</v>
      </c>
      <c r="H2191" s="149">
        <v>9.8864999999999998</v>
      </c>
      <c r="I2191" s="150"/>
      <c r="L2191" s="145"/>
      <c r="M2191" s="151"/>
      <c r="T2191" s="152"/>
      <c r="AT2191" s="147" t="s">
        <v>185</v>
      </c>
      <c r="AU2191" s="147" t="s">
        <v>88</v>
      </c>
      <c r="AV2191" s="12" t="s">
        <v>88</v>
      </c>
      <c r="AW2191" s="12" t="s">
        <v>33</v>
      </c>
      <c r="AX2191" s="12" t="s">
        <v>78</v>
      </c>
      <c r="AY2191" s="147" t="s">
        <v>176</v>
      </c>
    </row>
    <row r="2192" spans="2:65" s="14" customFormat="1" ht="11.25">
      <c r="B2192" s="160"/>
      <c r="D2192" s="146" t="s">
        <v>185</v>
      </c>
      <c r="E2192" s="161" t="s">
        <v>1</v>
      </c>
      <c r="F2192" s="162" t="s">
        <v>910</v>
      </c>
      <c r="H2192" s="161" t="s">
        <v>1</v>
      </c>
      <c r="I2192" s="163"/>
      <c r="L2192" s="160"/>
      <c r="M2192" s="164"/>
      <c r="T2192" s="165"/>
      <c r="AT2192" s="161" t="s">
        <v>185</v>
      </c>
      <c r="AU2192" s="161" t="s">
        <v>88</v>
      </c>
      <c r="AV2192" s="14" t="s">
        <v>86</v>
      </c>
      <c r="AW2192" s="14" t="s">
        <v>33</v>
      </c>
      <c r="AX2192" s="14" t="s">
        <v>78</v>
      </c>
      <c r="AY2192" s="161" t="s">
        <v>176</v>
      </c>
    </row>
    <row r="2193" spans="2:65" s="12" customFormat="1" ht="11.25">
      <c r="B2193" s="145"/>
      <c r="D2193" s="146" t="s">
        <v>185</v>
      </c>
      <c r="E2193" s="147" t="s">
        <v>1</v>
      </c>
      <c r="F2193" s="148" t="s">
        <v>1480</v>
      </c>
      <c r="H2193" s="149">
        <v>5.1230000000000002</v>
      </c>
      <c r="I2193" s="150"/>
      <c r="L2193" s="145"/>
      <c r="M2193" s="151"/>
      <c r="T2193" s="152"/>
      <c r="AT2193" s="147" t="s">
        <v>185</v>
      </c>
      <c r="AU2193" s="147" t="s">
        <v>88</v>
      </c>
      <c r="AV2193" s="12" t="s">
        <v>88</v>
      </c>
      <c r="AW2193" s="12" t="s">
        <v>33</v>
      </c>
      <c r="AX2193" s="12" t="s">
        <v>78</v>
      </c>
      <c r="AY2193" s="147" t="s">
        <v>176</v>
      </c>
    </row>
    <row r="2194" spans="2:65" s="12" customFormat="1" ht="11.25">
      <c r="B2194" s="145"/>
      <c r="D2194" s="146" t="s">
        <v>185</v>
      </c>
      <c r="E2194" s="147" t="s">
        <v>1</v>
      </c>
      <c r="F2194" s="148" t="s">
        <v>1481</v>
      </c>
      <c r="H2194" s="149">
        <v>3.6659999999999999</v>
      </c>
      <c r="I2194" s="150"/>
      <c r="L2194" s="145"/>
      <c r="M2194" s="151"/>
      <c r="T2194" s="152"/>
      <c r="AT2194" s="147" t="s">
        <v>185</v>
      </c>
      <c r="AU2194" s="147" t="s">
        <v>88</v>
      </c>
      <c r="AV2194" s="12" t="s">
        <v>88</v>
      </c>
      <c r="AW2194" s="12" t="s">
        <v>33</v>
      </c>
      <c r="AX2194" s="12" t="s">
        <v>78</v>
      </c>
      <c r="AY2194" s="147" t="s">
        <v>176</v>
      </c>
    </row>
    <row r="2195" spans="2:65" s="14" customFormat="1" ht="11.25">
      <c r="B2195" s="160"/>
      <c r="D2195" s="146" t="s">
        <v>185</v>
      </c>
      <c r="E2195" s="161" t="s">
        <v>1</v>
      </c>
      <c r="F2195" s="162" t="s">
        <v>1482</v>
      </c>
      <c r="H2195" s="161" t="s">
        <v>1</v>
      </c>
      <c r="I2195" s="163"/>
      <c r="L2195" s="160"/>
      <c r="M2195" s="164"/>
      <c r="T2195" s="165"/>
      <c r="AT2195" s="161" t="s">
        <v>185</v>
      </c>
      <c r="AU2195" s="161" t="s">
        <v>88</v>
      </c>
      <c r="AV2195" s="14" t="s">
        <v>86</v>
      </c>
      <c r="AW2195" s="14" t="s">
        <v>33</v>
      </c>
      <c r="AX2195" s="14" t="s">
        <v>78</v>
      </c>
      <c r="AY2195" s="161" t="s">
        <v>176</v>
      </c>
    </row>
    <row r="2196" spans="2:65" s="12" customFormat="1" ht="11.25">
      <c r="B2196" s="145"/>
      <c r="D2196" s="146" t="s">
        <v>185</v>
      </c>
      <c r="E2196" s="147" t="s">
        <v>1</v>
      </c>
      <c r="F2196" s="148" t="s">
        <v>1483</v>
      </c>
      <c r="H2196" s="149">
        <v>29.659500000000001</v>
      </c>
      <c r="I2196" s="150"/>
      <c r="L2196" s="145"/>
      <c r="M2196" s="151"/>
      <c r="T2196" s="152"/>
      <c r="AT2196" s="147" t="s">
        <v>185</v>
      </c>
      <c r="AU2196" s="147" t="s">
        <v>88</v>
      </c>
      <c r="AV2196" s="12" t="s">
        <v>88</v>
      </c>
      <c r="AW2196" s="12" t="s">
        <v>33</v>
      </c>
      <c r="AX2196" s="12" t="s">
        <v>78</v>
      </c>
      <c r="AY2196" s="147" t="s">
        <v>176</v>
      </c>
    </row>
    <row r="2197" spans="2:65" s="12" customFormat="1" ht="11.25">
      <c r="B2197" s="145"/>
      <c r="D2197" s="146" t="s">
        <v>185</v>
      </c>
      <c r="E2197" s="147" t="s">
        <v>1</v>
      </c>
      <c r="F2197" s="148" t="s">
        <v>1484</v>
      </c>
      <c r="H2197" s="149">
        <v>17.212499999999999</v>
      </c>
      <c r="I2197" s="150"/>
      <c r="L2197" s="145"/>
      <c r="M2197" s="151"/>
      <c r="T2197" s="152"/>
      <c r="AT2197" s="147" t="s">
        <v>185</v>
      </c>
      <c r="AU2197" s="147" t="s">
        <v>88</v>
      </c>
      <c r="AV2197" s="12" t="s">
        <v>88</v>
      </c>
      <c r="AW2197" s="12" t="s">
        <v>33</v>
      </c>
      <c r="AX2197" s="12" t="s">
        <v>78</v>
      </c>
      <c r="AY2197" s="147" t="s">
        <v>176</v>
      </c>
    </row>
    <row r="2198" spans="2:65" s="14" customFormat="1" ht="11.25">
      <c r="B2198" s="160"/>
      <c r="D2198" s="146" t="s">
        <v>185</v>
      </c>
      <c r="E2198" s="161" t="s">
        <v>1</v>
      </c>
      <c r="F2198" s="162" t="s">
        <v>1110</v>
      </c>
      <c r="H2198" s="161" t="s">
        <v>1</v>
      </c>
      <c r="I2198" s="163"/>
      <c r="L2198" s="160"/>
      <c r="M2198" s="164"/>
      <c r="T2198" s="165"/>
      <c r="AT2198" s="161" t="s">
        <v>185</v>
      </c>
      <c r="AU2198" s="161" t="s">
        <v>88</v>
      </c>
      <c r="AV2198" s="14" t="s">
        <v>86</v>
      </c>
      <c r="AW2198" s="14" t="s">
        <v>33</v>
      </c>
      <c r="AX2198" s="14" t="s">
        <v>78</v>
      </c>
      <c r="AY2198" s="161" t="s">
        <v>176</v>
      </c>
    </row>
    <row r="2199" spans="2:65" s="12" customFormat="1" ht="11.25">
      <c r="B2199" s="145"/>
      <c r="D2199" s="146" t="s">
        <v>185</v>
      </c>
      <c r="E2199" s="147" t="s">
        <v>1</v>
      </c>
      <c r="F2199" s="148" t="s">
        <v>1485</v>
      </c>
      <c r="H2199" s="149">
        <v>5.4882799999999996</v>
      </c>
      <c r="I2199" s="150"/>
      <c r="L2199" s="145"/>
      <c r="M2199" s="151"/>
      <c r="T2199" s="152"/>
      <c r="AT2199" s="147" t="s">
        <v>185</v>
      </c>
      <c r="AU2199" s="147" t="s">
        <v>88</v>
      </c>
      <c r="AV2199" s="12" t="s">
        <v>88</v>
      </c>
      <c r="AW2199" s="12" t="s">
        <v>33</v>
      </c>
      <c r="AX2199" s="12" t="s">
        <v>78</v>
      </c>
      <c r="AY2199" s="147" t="s">
        <v>176</v>
      </c>
    </row>
    <row r="2200" spans="2:65" s="13" customFormat="1" ht="11.25">
      <c r="B2200" s="153"/>
      <c r="D2200" s="146" t="s">
        <v>185</v>
      </c>
      <c r="E2200" s="154" t="s">
        <v>1</v>
      </c>
      <c r="F2200" s="155" t="s">
        <v>187</v>
      </c>
      <c r="H2200" s="156">
        <v>71.035780000000003</v>
      </c>
      <c r="I2200" s="157"/>
      <c r="L2200" s="153"/>
      <c r="M2200" s="158"/>
      <c r="T2200" s="159"/>
      <c r="AT2200" s="154" t="s">
        <v>185</v>
      </c>
      <c r="AU2200" s="154" t="s">
        <v>88</v>
      </c>
      <c r="AV2200" s="13" t="s">
        <v>183</v>
      </c>
      <c r="AW2200" s="13" t="s">
        <v>33</v>
      </c>
      <c r="AX2200" s="13" t="s">
        <v>86</v>
      </c>
      <c r="AY2200" s="154" t="s">
        <v>176</v>
      </c>
    </row>
    <row r="2201" spans="2:65" s="1" customFormat="1" ht="24.2" customHeight="1">
      <c r="B2201" s="32"/>
      <c r="C2201" s="176" t="s">
        <v>2292</v>
      </c>
      <c r="D2201" s="176" t="s">
        <v>304</v>
      </c>
      <c r="E2201" s="177" t="s">
        <v>2259</v>
      </c>
      <c r="F2201" s="178" t="s">
        <v>2260</v>
      </c>
      <c r="G2201" s="179" t="s">
        <v>181</v>
      </c>
      <c r="H2201" s="180">
        <v>78.139359999999996</v>
      </c>
      <c r="I2201" s="181"/>
      <c r="J2201" s="182">
        <f>ROUND(I2201*H2201,2)</f>
        <v>0</v>
      </c>
      <c r="K2201" s="178" t="s">
        <v>207</v>
      </c>
      <c r="L2201" s="183"/>
      <c r="M2201" s="184" t="s">
        <v>1</v>
      </c>
      <c r="N2201" s="185" t="s">
        <v>43</v>
      </c>
      <c r="P2201" s="141">
        <f>O2201*H2201</f>
        <v>0</v>
      </c>
      <c r="Q2201" s="141">
        <v>2.8999999999999998E-3</v>
      </c>
      <c r="R2201" s="141">
        <f>Q2201*H2201</f>
        <v>0.22660414399999998</v>
      </c>
      <c r="S2201" s="141">
        <v>0</v>
      </c>
      <c r="T2201" s="142">
        <f>S2201*H2201</f>
        <v>0</v>
      </c>
      <c r="AR2201" s="143" t="s">
        <v>398</v>
      </c>
      <c r="AT2201" s="143" t="s">
        <v>304</v>
      </c>
      <c r="AU2201" s="143" t="s">
        <v>88</v>
      </c>
      <c r="AY2201" s="17" t="s">
        <v>176</v>
      </c>
      <c r="BE2201" s="144">
        <f>IF(N2201="základní",J2201,0)</f>
        <v>0</v>
      </c>
      <c r="BF2201" s="144">
        <f>IF(N2201="snížená",J2201,0)</f>
        <v>0</v>
      </c>
      <c r="BG2201" s="144">
        <f>IF(N2201="zákl. přenesená",J2201,0)</f>
        <v>0</v>
      </c>
      <c r="BH2201" s="144">
        <f>IF(N2201="sníž. přenesená",J2201,0)</f>
        <v>0</v>
      </c>
      <c r="BI2201" s="144">
        <f>IF(N2201="nulová",J2201,0)</f>
        <v>0</v>
      </c>
      <c r="BJ2201" s="17" t="s">
        <v>86</v>
      </c>
      <c r="BK2201" s="144">
        <f>ROUND(I2201*H2201,2)</f>
        <v>0</v>
      </c>
      <c r="BL2201" s="17" t="s">
        <v>319</v>
      </c>
      <c r="BM2201" s="143" t="s">
        <v>2293</v>
      </c>
    </row>
    <row r="2202" spans="2:65" s="12" customFormat="1" ht="11.25">
      <c r="B2202" s="145"/>
      <c r="D2202" s="146" t="s">
        <v>185</v>
      </c>
      <c r="F2202" s="148" t="s">
        <v>2294</v>
      </c>
      <c r="H2202" s="149">
        <v>78.139359999999996</v>
      </c>
      <c r="I2202" s="150"/>
      <c r="L2202" s="145"/>
      <c r="M2202" s="151"/>
      <c r="T2202" s="152"/>
      <c r="AT2202" s="147" t="s">
        <v>185</v>
      </c>
      <c r="AU2202" s="147" t="s">
        <v>88</v>
      </c>
      <c r="AV2202" s="12" t="s">
        <v>88</v>
      </c>
      <c r="AW2202" s="12" t="s">
        <v>4</v>
      </c>
      <c r="AX2202" s="12" t="s">
        <v>86</v>
      </c>
      <c r="AY2202" s="147" t="s">
        <v>176</v>
      </c>
    </row>
    <row r="2203" spans="2:65" s="1" customFormat="1" ht="24.2" customHeight="1">
      <c r="B2203" s="32"/>
      <c r="C2203" s="132" t="s">
        <v>2295</v>
      </c>
      <c r="D2203" s="132" t="s">
        <v>178</v>
      </c>
      <c r="E2203" s="133" t="s">
        <v>2241</v>
      </c>
      <c r="F2203" s="134" t="s">
        <v>2242</v>
      </c>
      <c r="G2203" s="135" t="s">
        <v>181</v>
      </c>
      <c r="H2203" s="136">
        <v>603.02</v>
      </c>
      <c r="I2203" s="137"/>
      <c r="J2203" s="138">
        <f>ROUND(I2203*H2203,2)</f>
        <v>0</v>
      </c>
      <c r="K2203" s="134" t="s">
        <v>207</v>
      </c>
      <c r="L2203" s="32"/>
      <c r="M2203" s="139" t="s">
        <v>1</v>
      </c>
      <c r="N2203" s="140" t="s">
        <v>43</v>
      </c>
      <c r="P2203" s="141">
        <f>O2203*H2203</f>
        <v>0</v>
      </c>
      <c r="Q2203" s="141">
        <v>0</v>
      </c>
      <c r="R2203" s="141">
        <f>Q2203*H2203</f>
        <v>0</v>
      </c>
      <c r="S2203" s="141">
        <v>0</v>
      </c>
      <c r="T2203" s="142">
        <f>S2203*H2203</f>
        <v>0</v>
      </c>
      <c r="AR2203" s="143" t="s">
        <v>319</v>
      </c>
      <c r="AT2203" s="143" t="s">
        <v>178</v>
      </c>
      <c r="AU2203" s="143" t="s">
        <v>88</v>
      </c>
      <c r="AY2203" s="17" t="s">
        <v>176</v>
      </c>
      <c r="BE2203" s="144">
        <f>IF(N2203="základní",J2203,0)</f>
        <v>0</v>
      </c>
      <c r="BF2203" s="144">
        <f>IF(N2203="snížená",J2203,0)</f>
        <v>0</v>
      </c>
      <c r="BG2203" s="144">
        <f>IF(N2203="zákl. přenesená",J2203,0)</f>
        <v>0</v>
      </c>
      <c r="BH2203" s="144">
        <f>IF(N2203="sníž. přenesená",J2203,0)</f>
        <v>0</v>
      </c>
      <c r="BI2203" s="144">
        <f>IF(N2203="nulová",J2203,0)</f>
        <v>0</v>
      </c>
      <c r="BJ2203" s="17" t="s">
        <v>86</v>
      </c>
      <c r="BK2203" s="144">
        <f>ROUND(I2203*H2203,2)</f>
        <v>0</v>
      </c>
      <c r="BL2203" s="17" t="s">
        <v>319</v>
      </c>
      <c r="BM2203" s="143" t="s">
        <v>2296</v>
      </c>
    </row>
    <row r="2204" spans="2:65" s="14" customFormat="1" ht="11.25">
      <c r="B2204" s="160"/>
      <c r="D2204" s="146" t="s">
        <v>185</v>
      </c>
      <c r="E2204" s="161" t="s">
        <v>1</v>
      </c>
      <c r="F2204" s="162" t="s">
        <v>1487</v>
      </c>
      <c r="H2204" s="161" t="s">
        <v>1</v>
      </c>
      <c r="I2204" s="163"/>
      <c r="L2204" s="160"/>
      <c r="M2204" s="164"/>
      <c r="T2204" s="165"/>
      <c r="AT2204" s="161" t="s">
        <v>185</v>
      </c>
      <c r="AU2204" s="161" t="s">
        <v>88</v>
      </c>
      <c r="AV2204" s="14" t="s">
        <v>86</v>
      </c>
      <c r="AW2204" s="14" t="s">
        <v>33</v>
      </c>
      <c r="AX2204" s="14" t="s">
        <v>78</v>
      </c>
      <c r="AY2204" s="161" t="s">
        <v>176</v>
      </c>
    </row>
    <row r="2205" spans="2:65" s="14" customFormat="1" ht="11.25">
      <c r="B2205" s="160"/>
      <c r="D2205" s="146" t="s">
        <v>185</v>
      </c>
      <c r="E2205" s="161" t="s">
        <v>1</v>
      </c>
      <c r="F2205" s="162" t="s">
        <v>734</v>
      </c>
      <c r="H2205" s="161" t="s">
        <v>1</v>
      </c>
      <c r="I2205" s="163"/>
      <c r="L2205" s="160"/>
      <c r="M2205" s="164"/>
      <c r="T2205" s="165"/>
      <c r="AT2205" s="161" t="s">
        <v>185</v>
      </c>
      <c r="AU2205" s="161" t="s">
        <v>88</v>
      </c>
      <c r="AV2205" s="14" t="s">
        <v>86</v>
      </c>
      <c r="AW2205" s="14" t="s">
        <v>33</v>
      </c>
      <c r="AX2205" s="14" t="s">
        <v>78</v>
      </c>
      <c r="AY2205" s="161" t="s">
        <v>176</v>
      </c>
    </row>
    <row r="2206" spans="2:65" s="14" customFormat="1" ht="11.25">
      <c r="B2206" s="160"/>
      <c r="D2206" s="146" t="s">
        <v>185</v>
      </c>
      <c r="E2206" s="161" t="s">
        <v>1</v>
      </c>
      <c r="F2206" s="162" t="s">
        <v>1488</v>
      </c>
      <c r="H2206" s="161" t="s">
        <v>1</v>
      </c>
      <c r="I2206" s="163"/>
      <c r="L2206" s="160"/>
      <c r="M2206" s="164"/>
      <c r="T2206" s="165"/>
      <c r="AT2206" s="161" t="s">
        <v>185</v>
      </c>
      <c r="AU2206" s="161" t="s">
        <v>88</v>
      </c>
      <c r="AV2206" s="14" t="s">
        <v>86</v>
      </c>
      <c r="AW2206" s="14" t="s">
        <v>33</v>
      </c>
      <c r="AX2206" s="14" t="s">
        <v>78</v>
      </c>
      <c r="AY2206" s="161" t="s">
        <v>176</v>
      </c>
    </row>
    <row r="2207" spans="2:65" s="12" customFormat="1" ht="11.25">
      <c r="B2207" s="145"/>
      <c r="D2207" s="146" t="s">
        <v>185</v>
      </c>
      <c r="E2207" s="147" t="s">
        <v>1</v>
      </c>
      <c r="F2207" s="148" t="s">
        <v>1489</v>
      </c>
      <c r="H2207" s="149">
        <v>92.72</v>
      </c>
      <c r="I2207" s="150"/>
      <c r="L2207" s="145"/>
      <c r="M2207" s="151"/>
      <c r="T2207" s="152"/>
      <c r="AT2207" s="147" t="s">
        <v>185</v>
      </c>
      <c r="AU2207" s="147" t="s">
        <v>88</v>
      </c>
      <c r="AV2207" s="12" t="s">
        <v>88</v>
      </c>
      <c r="AW2207" s="12" t="s">
        <v>33</v>
      </c>
      <c r="AX2207" s="12" t="s">
        <v>78</v>
      </c>
      <c r="AY2207" s="147" t="s">
        <v>176</v>
      </c>
    </row>
    <row r="2208" spans="2:65" s="14" customFormat="1" ht="11.25">
      <c r="B2208" s="160"/>
      <c r="D2208" s="146" t="s">
        <v>185</v>
      </c>
      <c r="E2208" s="161" t="s">
        <v>1</v>
      </c>
      <c r="F2208" s="162" t="s">
        <v>1490</v>
      </c>
      <c r="H2208" s="161" t="s">
        <v>1</v>
      </c>
      <c r="I2208" s="163"/>
      <c r="L2208" s="160"/>
      <c r="M2208" s="164"/>
      <c r="T2208" s="165"/>
      <c r="AT2208" s="161" t="s">
        <v>185</v>
      </c>
      <c r="AU2208" s="161" t="s">
        <v>88</v>
      </c>
      <c r="AV2208" s="14" t="s">
        <v>86</v>
      </c>
      <c r="AW2208" s="14" t="s">
        <v>33</v>
      </c>
      <c r="AX2208" s="14" t="s">
        <v>78</v>
      </c>
      <c r="AY2208" s="161" t="s">
        <v>176</v>
      </c>
    </row>
    <row r="2209" spans="2:65" s="12" customFormat="1" ht="11.25">
      <c r="B2209" s="145"/>
      <c r="D2209" s="146" t="s">
        <v>185</v>
      </c>
      <c r="E2209" s="147" t="s">
        <v>1</v>
      </c>
      <c r="F2209" s="148" t="s">
        <v>1491</v>
      </c>
      <c r="H2209" s="149">
        <v>56.72</v>
      </c>
      <c r="I2209" s="150"/>
      <c r="L2209" s="145"/>
      <c r="M2209" s="151"/>
      <c r="T2209" s="152"/>
      <c r="AT2209" s="147" t="s">
        <v>185</v>
      </c>
      <c r="AU2209" s="147" t="s">
        <v>88</v>
      </c>
      <c r="AV2209" s="12" t="s">
        <v>88</v>
      </c>
      <c r="AW2209" s="12" t="s">
        <v>33</v>
      </c>
      <c r="AX2209" s="12" t="s">
        <v>78</v>
      </c>
      <c r="AY2209" s="147" t="s">
        <v>176</v>
      </c>
    </row>
    <row r="2210" spans="2:65" s="14" customFormat="1" ht="11.25">
      <c r="B2210" s="160"/>
      <c r="D2210" s="146" t="s">
        <v>185</v>
      </c>
      <c r="E2210" s="161" t="s">
        <v>1</v>
      </c>
      <c r="F2210" s="162" t="s">
        <v>1492</v>
      </c>
      <c r="H2210" s="161" t="s">
        <v>1</v>
      </c>
      <c r="I2210" s="163"/>
      <c r="L2210" s="160"/>
      <c r="M2210" s="164"/>
      <c r="T2210" s="165"/>
      <c r="AT2210" s="161" t="s">
        <v>185</v>
      </c>
      <c r="AU2210" s="161" t="s">
        <v>88</v>
      </c>
      <c r="AV2210" s="14" t="s">
        <v>86</v>
      </c>
      <c r="AW2210" s="14" t="s">
        <v>33</v>
      </c>
      <c r="AX2210" s="14" t="s">
        <v>78</v>
      </c>
      <c r="AY2210" s="161" t="s">
        <v>176</v>
      </c>
    </row>
    <row r="2211" spans="2:65" s="14" customFormat="1" ht="11.25">
      <c r="B2211" s="160"/>
      <c r="D2211" s="146" t="s">
        <v>185</v>
      </c>
      <c r="E2211" s="161" t="s">
        <v>1</v>
      </c>
      <c r="F2211" s="162" t="s">
        <v>1493</v>
      </c>
      <c r="H2211" s="161" t="s">
        <v>1</v>
      </c>
      <c r="I2211" s="163"/>
      <c r="L2211" s="160"/>
      <c r="M2211" s="164"/>
      <c r="T2211" s="165"/>
      <c r="AT2211" s="161" t="s">
        <v>185</v>
      </c>
      <c r="AU2211" s="161" t="s">
        <v>88</v>
      </c>
      <c r="AV2211" s="14" t="s">
        <v>86</v>
      </c>
      <c r="AW2211" s="14" t="s">
        <v>33</v>
      </c>
      <c r="AX2211" s="14" t="s">
        <v>78</v>
      </c>
      <c r="AY2211" s="161" t="s">
        <v>176</v>
      </c>
    </row>
    <row r="2212" spans="2:65" s="12" customFormat="1" ht="22.5">
      <c r="B2212" s="145"/>
      <c r="D2212" s="146" t="s">
        <v>185</v>
      </c>
      <c r="E2212" s="147" t="s">
        <v>1</v>
      </c>
      <c r="F2212" s="148" t="s">
        <v>1494</v>
      </c>
      <c r="H2212" s="149">
        <v>255.75</v>
      </c>
      <c r="I2212" s="150"/>
      <c r="L2212" s="145"/>
      <c r="M2212" s="151"/>
      <c r="T2212" s="152"/>
      <c r="AT2212" s="147" t="s">
        <v>185</v>
      </c>
      <c r="AU2212" s="147" t="s">
        <v>88</v>
      </c>
      <c r="AV2212" s="12" t="s">
        <v>88</v>
      </c>
      <c r="AW2212" s="12" t="s">
        <v>33</v>
      </c>
      <c r="AX2212" s="12" t="s">
        <v>78</v>
      </c>
      <c r="AY2212" s="147" t="s">
        <v>176</v>
      </c>
    </row>
    <row r="2213" spans="2:65" s="14" customFormat="1" ht="11.25">
      <c r="B2213" s="160"/>
      <c r="D2213" s="146" t="s">
        <v>185</v>
      </c>
      <c r="E2213" s="161" t="s">
        <v>1</v>
      </c>
      <c r="F2213" s="162" t="s">
        <v>2297</v>
      </c>
      <c r="H2213" s="161" t="s">
        <v>1</v>
      </c>
      <c r="I2213" s="163"/>
      <c r="L2213" s="160"/>
      <c r="M2213" s="164"/>
      <c r="T2213" s="165"/>
      <c r="AT2213" s="161" t="s">
        <v>185</v>
      </c>
      <c r="AU2213" s="161" t="s">
        <v>88</v>
      </c>
      <c r="AV2213" s="14" t="s">
        <v>86</v>
      </c>
      <c r="AW2213" s="14" t="s">
        <v>33</v>
      </c>
      <c r="AX2213" s="14" t="s">
        <v>78</v>
      </c>
      <c r="AY2213" s="161" t="s">
        <v>176</v>
      </c>
    </row>
    <row r="2214" spans="2:65" s="12" customFormat="1" ht="11.25">
      <c r="B2214" s="145"/>
      <c r="D2214" s="146" t="s">
        <v>185</v>
      </c>
      <c r="E2214" s="147" t="s">
        <v>1</v>
      </c>
      <c r="F2214" s="148" t="s">
        <v>1496</v>
      </c>
      <c r="H2214" s="149">
        <v>46.97</v>
      </c>
      <c r="I2214" s="150"/>
      <c r="L2214" s="145"/>
      <c r="M2214" s="151"/>
      <c r="T2214" s="152"/>
      <c r="AT2214" s="147" t="s">
        <v>185</v>
      </c>
      <c r="AU2214" s="147" t="s">
        <v>88</v>
      </c>
      <c r="AV2214" s="12" t="s">
        <v>88</v>
      </c>
      <c r="AW2214" s="12" t="s">
        <v>33</v>
      </c>
      <c r="AX2214" s="12" t="s">
        <v>78</v>
      </c>
      <c r="AY2214" s="147" t="s">
        <v>176</v>
      </c>
    </row>
    <row r="2215" spans="2:65" s="14" customFormat="1" ht="11.25">
      <c r="B2215" s="160"/>
      <c r="D2215" s="146" t="s">
        <v>185</v>
      </c>
      <c r="E2215" s="161" t="s">
        <v>1</v>
      </c>
      <c r="F2215" s="162" t="s">
        <v>1497</v>
      </c>
      <c r="H2215" s="161" t="s">
        <v>1</v>
      </c>
      <c r="I2215" s="163"/>
      <c r="L2215" s="160"/>
      <c r="M2215" s="164"/>
      <c r="T2215" s="165"/>
      <c r="AT2215" s="161" t="s">
        <v>185</v>
      </c>
      <c r="AU2215" s="161" t="s">
        <v>88</v>
      </c>
      <c r="AV2215" s="14" t="s">
        <v>86</v>
      </c>
      <c r="AW2215" s="14" t="s">
        <v>33</v>
      </c>
      <c r="AX2215" s="14" t="s">
        <v>78</v>
      </c>
      <c r="AY2215" s="161" t="s">
        <v>176</v>
      </c>
    </row>
    <row r="2216" spans="2:65" s="14" customFormat="1" ht="11.25">
      <c r="B2216" s="160"/>
      <c r="D2216" s="146" t="s">
        <v>185</v>
      </c>
      <c r="E2216" s="161" t="s">
        <v>1</v>
      </c>
      <c r="F2216" s="162" t="s">
        <v>1498</v>
      </c>
      <c r="H2216" s="161" t="s">
        <v>1</v>
      </c>
      <c r="I2216" s="163"/>
      <c r="L2216" s="160"/>
      <c r="M2216" s="164"/>
      <c r="T2216" s="165"/>
      <c r="AT2216" s="161" t="s">
        <v>185</v>
      </c>
      <c r="AU2216" s="161" t="s">
        <v>88</v>
      </c>
      <c r="AV2216" s="14" t="s">
        <v>86</v>
      </c>
      <c r="AW2216" s="14" t="s">
        <v>33</v>
      </c>
      <c r="AX2216" s="14" t="s">
        <v>78</v>
      </c>
      <c r="AY2216" s="161" t="s">
        <v>176</v>
      </c>
    </row>
    <row r="2217" spans="2:65" s="12" customFormat="1" ht="11.25">
      <c r="B2217" s="145"/>
      <c r="D2217" s="146" t="s">
        <v>185</v>
      </c>
      <c r="E2217" s="147" t="s">
        <v>1</v>
      </c>
      <c r="F2217" s="148" t="s">
        <v>1499</v>
      </c>
      <c r="H2217" s="149">
        <v>150.86000000000001</v>
      </c>
      <c r="I2217" s="150"/>
      <c r="L2217" s="145"/>
      <c r="M2217" s="151"/>
      <c r="T2217" s="152"/>
      <c r="AT2217" s="147" t="s">
        <v>185</v>
      </c>
      <c r="AU2217" s="147" t="s">
        <v>88</v>
      </c>
      <c r="AV2217" s="12" t="s">
        <v>88</v>
      </c>
      <c r="AW2217" s="12" t="s">
        <v>33</v>
      </c>
      <c r="AX2217" s="12" t="s">
        <v>78</v>
      </c>
      <c r="AY2217" s="147" t="s">
        <v>176</v>
      </c>
    </row>
    <row r="2218" spans="2:65" s="13" customFormat="1" ht="11.25">
      <c r="B2218" s="153"/>
      <c r="D2218" s="146" t="s">
        <v>185</v>
      </c>
      <c r="E2218" s="154" t="s">
        <v>1</v>
      </c>
      <c r="F2218" s="155" t="s">
        <v>187</v>
      </c>
      <c r="H2218" s="156">
        <v>603.02</v>
      </c>
      <c r="I2218" s="157"/>
      <c r="L2218" s="153"/>
      <c r="M2218" s="158"/>
      <c r="T2218" s="159"/>
      <c r="AT2218" s="154" t="s">
        <v>185</v>
      </c>
      <c r="AU2218" s="154" t="s">
        <v>88</v>
      </c>
      <c r="AV2218" s="13" t="s">
        <v>183</v>
      </c>
      <c r="AW2218" s="13" t="s">
        <v>33</v>
      </c>
      <c r="AX2218" s="13" t="s">
        <v>86</v>
      </c>
      <c r="AY2218" s="154" t="s">
        <v>176</v>
      </c>
    </row>
    <row r="2219" spans="2:65" s="1" customFormat="1" ht="24.2" customHeight="1">
      <c r="B2219" s="32"/>
      <c r="C2219" s="176" t="s">
        <v>2298</v>
      </c>
      <c r="D2219" s="176" t="s">
        <v>304</v>
      </c>
      <c r="E2219" s="177" t="s">
        <v>2259</v>
      </c>
      <c r="F2219" s="178" t="s">
        <v>2260</v>
      </c>
      <c r="G2219" s="179" t="s">
        <v>181</v>
      </c>
      <c r="H2219" s="180">
        <v>663.322</v>
      </c>
      <c r="I2219" s="181"/>
      <c r="J2219" s="182">
        <f>ROUND(I2219*H2219,2)</f>
        <v>0</v>
      </c>
      <c r="K2219" s="178" t="s">
        <v>207</v>
      </c>
      <c r="L2219" s="183"/>
      <c r="M2219" s="184" t="s">
        <v>1</v>
      </c>
      <c r="N2219" s="185" t="s">
        <v>43</v>
      </c>
      <c r="P2219" s="141">
        <f>O2219*H2219</f>
        <v>0</v>
      </c>
      <c r="Q2219" s="141">
        <v>2.8999999999999998E-3</v>
      </c>
      <c r="R2219" s="141">
        <f>Q2219*H2219</f>
        <v>1.9236337999999999</v>
      </c>
      <c r="S2219" s="141">
        <v>0</v>
      </c>
      <c r="T2219" s="142">
        <f>S2219*H2219</f>
        <v>0</v>
      </c>
      <c r="AR2219" s="143" t="s">
        <v>398</v>
      </c>
      <c r="AT2219" s="143" t="s">
        <v>304</v>
      </c>
      <c r="AU2219" s="143" t="s">
        <v>88</v>
      </c>
      <c r="AY2219" s="17" t="s">
        <v>176</v>
      </c>
      <c r="BE2219" s="144">
        <f>IF(N2219="základní",J2219,0)</f>
        <v>0</v>
      </c>
      <c r="BF2219" s="144">
        <f>IF(N2219="snížená",J2219,0)</f>
        <v>0</v>
      </c>
      <c r="BG2219" s="144">
        <f>IF(N2219="zákl. přenesená",J2219,0)</f>
        <v>0</v>
      </c>
      <c r="BH2219" s="144">
        <f>IF(N2219="sníž. přenesená",J2219,0)</f>
        <v>0</v>
      </c>
      <c r="BI2219" s="144">
        <f>IF(N2219="nulová",J2219,0)</f>
        <v>0</v>
      </c>
      <c r="BJ2219" s="17" t="s">
        <v>86</v>
      </c>
      <c r="BK2219" s="144">
        <f>ROUND(I2219*H2219,2)</f>
        <v>0</v>
      </c>
      <c r="BL2219" s="17" t="s">
        <v>319</v>
      </c>
      <c r="BM2219" s="143" t="s">
        <v>2299</v>
      </c>
    </row>
    <row r="2220" spans="2:65" s="12" customFormat="1" ht="11.25">
      <c r="B2220" s="145"/>
      <c r="D2220" s="146" t="s">
        <v>185</v>
      </c>
      <c r="F2220" s="148" t="s">
        <v>2300</v>
      </c>
      <c r="H2220" s="149">
        <v>663.322</v>
      </c>
      <c r="I2220" s="150"/>
      <c r="L2220" s="145"/>
      <c r="M2220" s="151"/>
      <c r="T2220" s="152"/>
      <c r="AT2220" s="147" t="s">
        <v>185</v>
      </c>
      <c r="AU2220" s="147" t="s">
        <v>88</v>
      </c>
      <c r="AV2220" s="12" t="s">
        <v>88</v>
      </c>
      <c r="AW2220" s="12" t="s">
        <v>4</v>
      </c>
      <c r="AX2220" s="12" t="s">
        <v>86</v>
      </c>
      <c r="AY2220" s="147" t="s">
        <v>176</v>
      </c>
    </row>
    <row r="2221" spans="2:65" s="1" customFormat="1" ht="37.9" customHeight="1">
      <c r="B2221" s="32"/>
      <c r="C2221" s="132" t="s">
        <v>2301</v>
      </c>
      <c r="D2221" s="132" t="s">
        <v>178</v>
      </c>
      <c r="E2221" s="133" t="s">
        <v>2302</v>
      </c>
      <c r="F2221" s="134" t="s">
        <v>2303</v>
      </c>
      <c r="G2221" s="135" t="s">
        <v>181</v>
      </c>
      <c r="H2221" s="136">
        <v>2100.54</v>
      </c>
      <c r="I2221" s="137"/>
      <c r="J2221" s="138">
        <f>ROUND(I2221*H2221,2)</f>
        <v>0</v>
      </c>
      <c r="K2221" s="134" t="s">
        <v>182</v>
      </c>
      <c r="L2221" s="32"/>
      <c r="M2221" s="139" t="s">
        <v>1</v>
      </c>
      <c r="N2221" s="140" t="s">
        <v>43</v>
      </c>
      <c r="P2221" s="141">
        <f>O2221*H2221</f>
        <v>0</v>
      </c>
      <c r="Q2221" s="141">
        <v>2.4000000000000001E-4</v>
      </c>
      <c r="R2221" s="141">
        <f>Q2221*H2221</f>
        <v>0.50412959999999996</v>
      </c>
      <c r="S2221" s="141">
        <v>0</v>
      </c>
      <c r="T2221" s="142">
        <f>S2221*H2221</f>
        <v>0</v>
      </c>
      <c r="AR2221" s="143" t="s">
        <v>319</v>
      </c>
      <c r="AT2221" s="143" t="s">
        <v>178</v>
      </c>
      <c r="AU2221" s="143" t="s">
        <v>88</v>
      </c>
      <c r="AY2221" s="17" t="s">
        <v>176</v>
      </c>
      <c r="BE2221" s="144">
        <f>IF(N2221="základní",J2221,0)</f>
        <v>0</v>
      </c>
      <c r="BF2221" s="144">
        <f>IF(N2221="snížená",J2221,0)</f>
        <v>0</v>
      </c>
      <c r="BG2221" s="144">
        <f>IF(N2221="zákl. přenesená",J2221,0)</f>
        <v>0</v>
      </c>
      <c r="BH2221" s="144">
        <f>IF(N2221="sníž. přenesená",J2221,0)</f>
        <v>0</v>
      </c>
      <c r="BI2221" s="144">
        <f>IF(N2221="nulová",J2221,0)</f>
        <v>0</v>
      </c>
      <c r="BJ2221" s="17" t="s">
        <v>86</v>
      </c>
      <c r="BK2221" s="144">
        <f>ROUND(I2221*H2221,2)</f>
        <v>0</v>
      </c>
      <c r="BL2221" s="17" t="s">
        <v>319</v>
      </c>
      <c r="BM2221" s="143" t="s">
        <v>2304</v>
      </c>
    </row>
    <row r="2222" spans="2:65" s="14" customFormat="1" ht="11.25">
      <c r="B2222" s="160"/>
      <c r="D2222" s="146" t="s">
        <v>185</v>
      </c>
      <c r="E2222" s="161" t="s">
        <v>1</v>
      </c>
      <c r="F2222" s="162" t="s">
        <v>2120</v>
      </c>
      <c r="H2222" s="161" t="s">
        <v>1</v>
      </c>
      <c r="I2222" s="163"/>
      <c r="L2222" s="160"/>
      <c r="M2222" s="164"/>
      <c r="T2222" s="165"/>
      <c r="AT2222" s="161" t="s">
        <v>185</v>
      </c>
      <c r="AU2222" s="161" t="s">
        <v>88</v>
      </c>
      <c r="AV2222" s="14" t="s">
        <v>86</v>
      </c>
      <c r="AW2222" s="14" t="s">
        <v>33</v>
      </c>
      <c r="AX2222" s="14" t="s">
        <v>78</v>
      </c>
      <c r="AY2222" s="161" t="s">
        <v>176</v>
      </c>
    </row>
    <row r="2223" spans="2:65" s="14" customFormat="1" ht="11.25">
      <c r="B2223" s="160"/>
      <c r="D2223" s="146" t="s">
        <v>185</v>
      </c>
      <c r="E2223" s="161" t="s">
        <v>1</v>
      </c>
      <c r="F2223" s="162" t="s">
        <v>2121</v>
      </c>
      <c r="H2223" s="161" t="s">
        <v>1</v>
      </c>
      <c r="I2223" s="163"/>
      <c r="L2223" s="160"/>
      <c r="M2223" s="164"/>
      <c r="T2223" s="165"/>
      <c r="AT2223" s="161" t="s">
        <v>185</v>
      </c>
      <c r="AU2223" s="161" t="s">
        <v>88</v>
      </c>
      <c r="AV2223" s="14" t="s">
        <v>86</v>
      </c>
      <c r="AW2223" s="14" t="s">
        <v>33</v>
      </c>
      <c r="AX2223" s="14" t="s">
        <v>78</v>
      </c>
      <c r="AY2223" s="161" t="s">
        <v>176</v>
      </c>
    </row>
    <row r="2224" spans="2:65" s="12" customFormat="1" ht="11.25">
      <c r="B2224" s="145"/>
      <c r="D2224" s="146" t="s">
        <v>185</v>
      </c>
      <c r="E2224" s="147" t="s">
        <v>1</v>
      </c>
      <c r="F2224" s="148" t="s">
        <v>2122</v>
      </c>
      <c r="H2224" s="149">
        <v>961.5</v>
      </c>
      <c r="I2224" s="150"/>
      <c r="L2224" s="145"/>
      <c r="M2224" s="151"/>
      <c r="T2224" s="152"/>
      <c r="AT2224" s="147" t="s">
        <v>185</v>
      </c>
      <c r="AU2224" s="147" t="s">
        <v>88</v>
      </c>
      <c r="AV2224" s="12" t="s">
        <v>88</v>
      </c>
      <c r="AW2224" s="12" t="s">
        <v>33</v>
      </c>
      <c r="AX2224" s="12" t="s">
        <v>78</v>
      </c>
      <c r="AY2224" s="147" t="s">
        <v>176</v>
      </c>
    </row>
    <row r="2225" spans="2:65" s="14" customFormat="1" ht="11.25">
      <c r="B2225" s="160"/>
      <c r="D2225" s="146" t="s">
        <v>185</v>
      </c>
      <c r="E2225" s="161" t="s">
        <v>1</v>
      </c>
      <c r="F2225" s="162" t="s">
        <v>2123</v>
      </c>
      <c r="H2225" s="161" t="s">
        <v>1</v>
      </c>
      <c r="I2225" s="163"/>
      <c r="L2225" s="160"/>
      <c r="M2225" s="164"/>
      <c r="T2225" s="165"/>
      <c r="AT2225" s="161" t="s">
        <v>185</v>
      </c>
      <c r="AU2225" s="161" t="s">
        <v>88</v>
      </c>
      <c r="AV2225" s="14" t="s">
        <v>86</v>
      </c>
      <c r="AW2225" s="14" t="s">
        <v>33</v>
      </c>
      <c r="AX2225" s="14" t="s">
        <v>78</v>
      </c>
      <c r="AY2225" s="161" t="s">
        <v>176</v>
      </c>
    </row>
    <row r="2226" spans="2:65" s="12" customFormat="1" ht="11.25">
      <c r="B2226" s="145"/>
      <c r="D2226" s="146" t="s">
        <v>185</v>
      </c>
      <c r="E2226" s="147" t="s">
        <v>1</v>
      </c>
      <c r="F2226" s="148" t="s">
        <v>2124</v>
      </c>
      <c r="H2226" s="149">
        <v>114.53</v>
      </c>
      <c r="I2226" s="150"/>
      <c r="L2226" s="145"/>
      <c r="M2226" s="151"/>
      <c r="T2226" s="152"/>
      <c r="AT2226" s="147" t="s">
        <v>185</v>
      </c>
      <c r="AU2226" s="147" t="s">
        <v>88</v>
      </c>
      <c r="AV2226" s="12" t="s">
        <v>88</v>
      </c>
      <c r="AW2226" s="12" t="s">
        <v>33</v>
      </c>
      <c r="AX2226" s="12" t="s">
        <v>78</v>
      </c>
      <c r="AY2226" s="147" t="s">
        <v>176</v>
      </c>
    </row>
    <row r="2227" spans="2:65" s="15" customFormat="1" ht="11.25">
      <c r="B2227" s="166"/>
      <c r="D2227" s="146" t="s">
        <v>185</v>
      </c>
      <c r="E2227" s="167" t="s">
        <v>1</v>
      </c>
      <c r="F2227" s="168" t="s">
        <v>228</v>
      </c>
      <c r="H2227" s="169">
        <v>1076.03</v>
      </c>
      <c r="I2227" s="170"/>
      <c r="L2227" s="166"/>
      <c r="M2227" s="171"/>
      <c r="T2227" s="172"/>
      <c r="AT2227" s="167" t="s">
        <v>185</v>
      </c>
      <c r="AU2227" s="167" t="s">
        <v>88</v>
      </c>
      <c r="AV2227" s="15" t="s">
        <v>193</v>
      </c>
      <c r="AW2227" s="15" t="s">
        <v>33</v>
      </c>
      <c r="AX2227" s="15" t="s">
        <v>78</v>
      </c>
      <c r="AY2227" s="167" t="s">
        <v>176</v>
      </c>
    </row>
    <row r="2228" spans="2:65" s="14" customFormat="1" ht="11.25">
      <c r="B2228" s="160"/>
      <c r="D2228" s="146" t="s">
        <v>185</v>
      </c>
      <c r="E2228" s="161" t="s">
        <v>1</v>
      </c>
      <c r="F2228" s="162" t="s">
        <v>2125</v>
      </c>
      <c r="H2228" s="161" t="s">
        <v>1</v>
      </c>
      <c r="I2228" s="163"/>
      <c r="L2228" s="160"/>
      <c r="M2228" s="164"/>
      <c r="T2228" s="165"/>
      <c r="AT2228" s="161" t="s">
        <v>185</v>
      </c>
      <c r="AU2228" s="161" t="s">
        <v>88</v>
      </c>
      <c r="AV2228" s="14" t="s">
        <v>86</v>
      </c>
      <c r="AW2228" s="14" t="s">
        <v>33</v>
      </c>
      <c r="AX2228" s="14" t="s">
        <v>78</v>
      </c>
      <c r="AY2228" s="161" t="s">
        <v>176</v>
      </c>
    </row>
    <row r="2229" spans="2:65" s="14" customFormat="1" ht="11.25">
      <c r="B2229" s="160"/>
      <c r="D2229" s="146" t="s">
        <v>185</v>
      </c>
      <c r="E2229" s="161" t="s">
        <v>1</v>
      </c>
      <c r="F2229" s="162" t="s">
        <v>2121</v>
      </c>
      <c r="H2229" s="161" t="s">
        <v>1</v>
      </c>
      <c r="I2229" s="163"/>
      <c r="L2229" s="160"/>
      <c r="M2229" s="164"/>
      <c r="T2229" s="165"/>
      <c r="AT2229" s="161" t="s">
        <v>185</v>
      </c>
      <c r="AU2229" s="161" t="s">
        <v>88</v>
      </c>
      <c r="AV2229" s="14" t="s">
        <v>86</v>
      </c>
      <c r="AW2229" s="14" t="s">
        <v>33</v>
      </c>
      <c r="AX2229" s="14" t="s">
        <v>78</v>
      </c>
      <c r="AY2229" s="161" t="s">
        <v>176</v>
      </c>
    </row>
    <row r="2230" spans="2:65" s="12" customFormat="1" ht="11.25">
      <c r="B2230" s="145"/>
      <c r="D2230" s="146" t="s">
        <v>185</v>
      </c>
      <c r="E2230" s="147" t="s">
        <v>1</v>
      </c>
      <c r="F2230" s="148" t="s">
        <v>2126</v>
      </c>
      <c r="H2230" s="149">
        <v>690</v>
      </c>
      <c r="I2230" s="150"/>
      <c r="L2230" s="145"/>
      <c r="M2230" s="151"/>
      <c r="T2230" s="152"/>
      <c r="AT2230" s="147" t="s">
        <v>185</v>
      </c>
      <c r="AU2230" s="147" t="s">
        <v>88</v>
      </c>
      <c r="AV2230" s="12" t="s">
        <v>88</v>
      </c>
      <c r="AW2230" s="12" t="s">
        <v>33</v>
      </c>
      <c r="AX2230" s="12" t="s">
        <v>78</v>
      </c>
      <c r="AY2230" s="147" t="s">
        <v>176</v>
      </c>
    </row>
    <row r="2231" spans="2:65" s="14" customFormat="1" ht="11.25">
      <c r="B2231" s="160"/>
      <c r="D2231" s="146" t="s">
        <v>185</v>
      </c>
      <c r="E2231" s="161" t="s">
        <v>1</v>
      </c>
      <c r="F2231" s="162" t="s">
        <v>2123</v>
      </c>
      <c r="H2231" s="161" t="s">
        <v>1</v>
      </c>
      <c r="I2231" s="163"/>
      <c r="L2231" s="160"/>
      <c r="M2231" s="164"/>
      <c r="T2231" s="165"/>
      <c r="AT2231" s="161" t="s">
        <v>185</v>
      </c>
      <c r="AU2231" s="161" t="s">
        <v>88</v>
      </c>
      <c r="AV2231" s="14" t="s">
        <v>86</v>
      </c>
      <c r="AW2231" s="14" t="s">
        <v>33</v>
      </c>
      <c r="AX2231" s="14" t="s">
        <v>78</v>
      </c>
      <c r="AY2231" s="161" t="s">
        <v>176</v>
      </c>
    </row>
    <row r="2232" spans="2:65" s="12" customFormat="1" ht="11.25">
      <c r="B2232" s="145"/>
      <c r="D2232" s="146" t="s">
        <v>185</v>
      </c>
      <c r="E2232" s="147" t="s">
        <v>1</v>
      </c>
      <c r="F2232" s="148" t="s">
        <v>2127</v>
      </c>
      <c r="H2232" s="149">
        <v>334.51</v>
      </c>
      <c r="I2232" s="150"/>
      <c r="L2232" s="145"/>
      <c r="M2232" s="151"/>
      <c r="T2232" s="152"/>
      <c r="AT2232" s="147" t="s">
        <v>185</v>
      </c>
      <c r="AU2232" s="147" t="s">
        <v>88</v>
      </c>
      <c r="AV2232" s="12" t="s">
        <v>88</v>
      </c>
      <c r="AW2232" s="12" t="s">
        <v>33</v>
      </c>
      <c r="AX2232" s="12" t="s">
        <v>78</v>
      </c>
      <c r="AY2232" s="147" t="s">
        <v>176</v>
      </c>
    </row>
    <row r="2233" spans="2:65" s="15" customFormat="1" ht="11.25">
      <c r="B2233" s="166"/>
      <c r="D2233" s="146" t="s">
        <v>185</v>
      </c>
      <c r="E2233" s="167" t="s">
        <v>1</v>
      </c>
      <c r="F2233" s="168" t="s">
        <v>228</v>
      </c>
      <c r="H2233" s="169">
        <v>1024.51</v>
      </c>
      <c r="I2233" s="170"/>
      <c r="L2233" s="166"/>
      <c r="M2233" s="171"/>
      <c r="T2233" s="172"/>
      <c r="AT2233" s="167" t="s">
        <v>185</v>
      </c>
      <c r="AU2233" s="167" t="s">
        <v>88</v>
      </c>
      <c r="AV2233" s="15" t="s">
        <v>193</v>
      </c>
      <c r="AW2233" s="15" t="s">
        <v>33</v>
      </c>
      <c r="AX2233" s="15" t="s">
        <v>78</v>
      </c>
      <c r="AY2233" s="167" t="s">
        <v>176</v>
      </c>
    </row>
    <row r="2234" spans="2:65" s="13" customFormat="1" ht="11.25">
      <c r="B2234" s="153"/>
      <c r="D2234" s="146" t="s">
        <v>185</v>
      </c>
      <c r="E2234" s="154" t="s">
        <v>1</v>
      </c>
      <c r="F2234" s="155" t="s">
        <v>187</v>
      </c>
      <c r="H2234" s="156">
        <v>2100.54</v>
      </c>
      <c r="I2234" s="157"/>
      <c r="L2234" s="153"/>
      <c r="M2234" s="158"/>
      <c r="T2234" s="159"/>
      <c r="AT2234" s="154" t="s">
        <v>185</v>
      </c>
      <c r="AU2234" s="154" t="s">
        <v>88</v>
      </c>
      <c r="AV2234" s="13" t="s">
        <v>183</v>
      </c>
      <c r="AW2234" s="13" t="s">
        <v>33</v>
      </c>
      <c r="AX2234" s="13" t="s">
        <v>86</v>
      </c>
      <c r="AY2234" s="154" t="s">
        <v>176</v>
      </c>
    </row>
    <row r="2235" spans="2:65" s="1" customFormat="1" ht="24.2" customHeight="1">
      <c r="B2235" s="32"/>
      <c r="C2235" s="176" t="s">
        <v>2305</v>
      </c>
      <c r="D2235" s="176" t="s">
        <v>304</v>
      </c>
      <c r="E2235" s="177" t="s">
        <v>2306</v>
      </c>
      <c r="F2235" s="178" t="s">
        <v>2307</v>
      </c>
      <c r="G2235" s="179" t="s">
        <v>181</v>
      </c>
      <c r="H2235" s="180">
        <v>4411.134</v>
      </c>
      <c r="I2235" s="181"/>
      <c r="J2235" s="182">
        <f>ROUND(I2235*H2235,2)</f>
        <v>0</v>
      </c>
      <c r="K2235" s="178" t="s">
        <v>182</v>
      </c>
      <c r="L2235" s="183"/>
      <c r="M2235" s="184" t="s">
        <v>1</v>
      </c>
      <c r="N2235" s="185" t="s">
        <v>43</v>
      </c>
      <c r="P2235" s="141">
        <f>O2235*H2235</f>
        <v>0</v>
      </c>
      <c r="Q2235" s="141">
        <v>3.15E-3</v>
      </c>
      <c r="R2235" s="141">
        <f>Q2235*H2235</f>
        <v>13.8950721</v>
      </c>
      <c r="S2235" s="141">
        <v>0</v>
      </c>
      <c r="T2235" s="142">
        <f>S2235*H2235</f>
        <v>0</v>
      </c>
      <c r="AR2235" s="143" t="s">
        <v>398</v>
      </c>
      <c r="AT2235" s="143" t="s">
        <v>304</v>
      </c>
      <c r="AU2235" s="143" t="s">
        <v>88</v>
      </c>
      <c r="AY2235" s="17" t="s">
        <v>176</v>
      </c>
      <c r="BE2235" s="144">
        <f>IF(N2235="základní",J2235,0)</f>
        <v>0</v>
      </c>
      <c r="BF2235" s="144">
        <f>IF(N2235="snížená",J2235,0)</f>
        <v>0</v>
      </c>
      <c r="BG2235" s="144">
        <f>IF(N2235="zákl. přenesená",J2235,0)</f>
        <v>0</v>
      </c>
      <c r="BH2235" s="144">
        <f>IF(N2235="sníž. přenesená",J2235,0)</f>
        <v>0</v>
      </c>
      <c r="BI2235" s="144">
        <f>IF(N2235="nulová",J2235,0)</f>
        <v>0</v>
      </c>
      <c r="BJ2235" s="17" t="s">
        <v>86</v>
      </c>
      <c r="BK2235" s="144">
        <f>ROUND(I2235*H2235,2)</f>
        <v>0</v>
      </c>
      <c r="BL2235" s="17" t="s">
        <v>319</v>
      </c>
      <c r="BM2235" s="143" t="s">
        <v>2308</v>
      </c>
    </row>
    <row r="2236" spans="2:65" s="12" customFormat="1" ht="11.25">
      <c r="B2236" s="145"/>
      <c r="D2236" s="146" t="s">
        <v>185</v>
      </c>
      <c r="F2236" s="148" t="s">
        <v>2309</v>
      </c>
      <c r="H2236" s="149">
        <v>4411.134</v>
      </c>
      <c r="I2236" s="150"/>
      <c r="L2236" s="145"/>
      <c r="M2236" s="151"/>
      <c r="T2236" s="152"/>
      <c r="AT2236" s="147" t="s">
        <v>185</v>
      </c>
      <c r="AU2236" s="147" t="s">
        <v>88</v>
      </c>
      <c r="AV2236" s="12" t="s">
        <v>88</v>
      </c>
      <c r="AW2236" s="12" t="s">
        <v>4</v>
      </c>
      <c r="AX2236" s="12" t="s">
        <v>86</v>
      </c>
      <c r="AY2236" s="147" t="s">
        <v>176</v>
      </c>
    </row>
    <row r="2237" spans="2:65" s="1" customFormat="1" ht="37.9" customHeight="1">
      <c r="B2237" s="32"/>
      <c r="C2237" s="132" t="s">
        <v>2310</v>
      </c>
      <c r="D2237" s="132" t="s">
        <v>178</v>
      </c>
      <c r="E2237" s="133" t="s">
        <v>2311</v>
      </c>
      <c r="F2237" s="134" t="s">
        <v>2312</v>
      </c>
      <c r="G2237" s="135" t="s">
        <v>181</v>
      </c>
      <c r="H2237" s="136">
        <v>1365.2517499999999</v>
      </c>
      <c r="I2237" s="137"/>
      <c r="J2237" s="138">
        <f>ROUND(I2237*H2237,2)</f>
        <v>0</v>
      </c>
      <c r="K2237" s="134" t="s">
        <v>182</v>
      </c>
      <c r="L2237" s="32"/>
      <c r="M2237" s="139" t="s">
        <v>1</v>
      </c>
      <c r="N2237" s="140" t="s">
        <v>43</v>
      </c>
      <c r="P2237" s="141">
        <f>O2237*H2237</f>
        <v>0</v>
      </c>
      <c r="Q2237" s="141">
        <v>1.2E-4</v>
      </c>
      <c r="R2237" s="141">
        <f>Q2237*H2237</f>
        <v>0.16383021</v>
      </c>
      <c r="S2237" s="141">
        <v>0</v>
      </c>
      <c r="T2237" s="142">
        <f>S2237*H2237</f>
        <v>0</v>
      </c>
      <c r="AR2237" s="143" t="s">
        <v>319</v>
      </c>
      <c r="AT2237" s="143" t="s">
        <v>178</v>
      </c>
      <c r="AU2237" s="143" t="s">
        <v>88</v>
      </c>
      <c r="AY2237" s="17" t="s">
        <v>176</v>
      </c>
      <c r="BE2237" s="144">
        <f>IF(N2237="základní",J2237,0)</f>
        <v>0</v>
      </c>
      <c r="BF2237" s="144">
        <f>IF(N2237="snížená",J2237,0)</f>
        <v>0</v>
      </c>
      <c r="BG2237" s="144">
        <f>IF(N2237="zákl. přenesená",J2237,0)</f>
        <v>0</v>
      </c>
      <c r="BH2237" s="144">
        <f>IF(N2237="sníž. přenesená",J2237,0)</f>
        <v>0</v>
      </c>
      <c r="BI2237" s="144">
        <f>IF(N2237="nulová",J2237,0)</f>
        <v>0</v>
      </c>
      <c r="BJ2237" s="17" t="s">
        <v>86</v>
      </c>
      <c r="BK2237" s="144">
        <f>ROUND(I2237*H2237,2)</f>
        <v>0</v>
      </c>
      <c r="BL2237" s="17" t="s">
        <v>319</v>
      </c>
      <c r="BM2237" s="143" t="s">
        <v>2313</v>
      </c>
    </row>
    <row r="2238" spans="2:65" s="14" customFormat="1" ht="11.25">
      <c r="B2238" s="160"/>
      <c r="D2238" s="146" t="s">
        <v>185</v>
      </c>
      <c r="E2238" s="161" t="s">
        <v>1</v>
      </c>
      <c r="F2238" s="162" t="s">
        <v>2134</v>
      </c>
      <c r="H2238" s="161" t="s">
        <v>1</v>
      </c>
      <c r="I2238" s="163"/>
      <c r="L2238" s="160"/>
      <c r="M2238" s="164"/>
      <c r="T2238" s="165"/>
      <c r="AT2238" s="161" t="s">
        <v>185</v>
      </c>
      <c r="AU2238" s="161" t="s">
        <v>88</v>
      </c>
      <c r="AV2238" s="14" t="s">
        <v>86</v>
      </c>
      <c r="AW2238" s="14" t="s">
        <v>33</v>
      </c>
      <c r="AX2238" s="14" t="s">
        <v>78</v>
      </c>
      <c r="AY2238" s="161" t="s">
        <v>176</v>
      </c>
    </row>
    <row r="2239" spans="2:65" s="14" customFormat="1" ht="11.25">
      <c r="B2239" s="160"/>
      <c r="D2239" s="146" t="s">
        <v>185</v>
      </c>
      <c r="E2239" s="161" t="s">
        <v>1</v>
      </c>
      <c r="F2239" s="162" t="s">
        <v>2121</v>
      </c>
      <c r="H2239" s="161" t="s">
        <v>1</v>
      </c>
      <c r="I2239" s="163"/>
      <c r="L2239" s="160"/>
      <c r="M2239" s="164"/>
      <c r="T2239" s="165"/>
      <c r="AT2239" s="161" t="s">
        <v>185</v>
      </c>
      <c r="AU2239" s="161" t="s">
        <v>88</v>
      </c>
      <c r="AV2239" s="14" t="s">
        <v>86</v>
      </c>
      <c r="AW2239" s="14" t="s">
        <v>33</v>
      </c>
      <c r="AX2239" s="14" t="s">
        <v>78</v>
      </c>
      <c r="AY2239" s="161" t="s">
        <v>176</v>
      </c>
    </row>
    <row r="2240" spans="2:65" s="12" customFormat="1" ht="11.25">
      <c r="B2240" s="145"/>
      <c r="D2240" s="146" t="s">
        <v>185</v>
      </c>
      <c r="E2240" s="147" t="s">
        <v>1</v>
      </c>
      <c r="F2240" s="148" t="s">
        <v>2126</v>
      </c>
      <c r="H2240" s="149">
        <v>690</v>
      </c>
      <c r="I2240" s="150"/>
      <c r="L2240" s="145"/>
      <c r="M2240" s="151"/>
      <c r="T2240" s="152"/>
      <c r="AT2240" s="147" t="s">
        <v>185</v>
      </c>
      <c r="AU2240" s="147" t="s">
        <v>88</v>
      </c>
      <c r="AV2240" s="12" t="s">
        <v>88</v>
      </c>
      <c r="AW2240" s="12" t="s">
        <v>33</v>
      </c>
      <c r="AX2240" s="12" t="s">
        <v>78</v>
      </c>
      <c r="AY2240" s="147" t="s">
        <v>176</v>
      </c>
    </row>
    <row r="2241" spans="2:51" s="12" customFormat="1" ht="11.25">
      <c r="B2241" s="145"/>
      <c r="D2241" s="146" t="s">
        <v>185</v>
      </c>
      <c r="E2241" s="147" t="s">
        <v>1</v>
      </c>
      <c r="F2241" s="148" t="s">
        <v>2135</v>
      </c>
      <c r="H2241" s="149">
        <v>444.86</v>
      </c>
      <c r="I2241" s="150"/>
      <c r="L2241" s="145"/>
      <c r="M2241" s="151"/>
      <c r="T2241" s="152"/>
      <c r="AT2241" s="147" t="s">
        <v>185</v>
      </c>
      <c r="AU2241" s="147" t="s">
        <v>88</v>
      </c>
      <c r="AV2241" s="12" t="s">
        <v>88</v>
      </c>
      <c r="AW2241" s="12" t="s">
        <v>33</v>
      </c>
      <c r="AX2241" s="12" t="s">
        <v>78</v>
      </c>
      <c r="AY2241" s="147" t="s">
        <v>176</v>
      </c>
    </row>
    <row r="2242" spans="2:51" s="12" customFormat="1" ht="11.25">
      <c r="B2242" s="145"/>
      <c r="D2242" s="146" t="s">
        <v>185</v>
      </c>
      <c r="E2242" s="147" t="s">
        <v>1</v>
      </c>
      <c r="F2242" s="148" t="s">
        <v>2136</v>
      </c>
      <c r="H2242" s="149">
        <v>-296</v>
      </c>
      <c r="I2242" s="150"/>
      <c r="L2242" s="145"/>
      <c r="M2242" s="151"/>
      <c r="T2242" s="152"/>
      <c r="AT2242" s="147" t="s">
        <v>185</v>
      </c>
      <c r="AU2242" s="147" t="s">
        <v>88</v>
      </c>
      <c r="AV2242" s="12" t="s">
        <v>88</v>
      </c>
      <c r="AW2242" s="12" t="s">
        <v>33</v>
      </c>
      <c r="AX2242" s="12" t="s">
        <v>78</v>
      </c>
      <c r="AY2242" s="147" t="s">
        <v>176</v>
      </c>
    </row>
    <row r="2243" spans="2:51" s="15" customFormat="1" ht="11.25">
      <c r="B2243" s="166"/>
      <c r="D2243" s="146" t="s">
        <v>185</v>
      </c>
      <c r="E2243" s="167" t="s">
        <v>1</v>
      </c>
      <c r="F2243" s="168" t="s">
        <v>228</v>
      </c>
      <c r="H2243" s="169">
        <v>838.86000000000013</v>
      </c>
      <c r="I2243" s="170"/>
      <c r="L2243" s="166"/>
      <c r="M2243" s="171"/>
      <c r="T2243" s="172"/>
      <c r="AT2243" s="167" t="s">
        <v>185</v>
      </c>
      <c r="AU2243" s="167" t="s">
        <v>88</v>
      </c>
      <c r="AV2243" s="15" t="s">
        <v>193</v>
      </c>
      <c r="AW2243" s="15" t="s">
        <v>33</v>
      </c>
      <c r="AX2243" s="15" t="s">
        <v>78</v>
      </c>
      <c r="AY2243" s="167" t="s">
        <v>176</v>
      </c>
    </row>
    <row r="2244" spans="2:51" s="14" customFormat="1" ht="11.25">
      <c r="B2244" s="160"/>
      <c r="D2244" s="146" t="s">
        <v>185</v>
      </c>
      <c r="E2244" s="161" t="s">
        <v>1</v>
      </c>
      <c r="F2244" s="162" t="s">
        <v>2137</v>
      </c>
      <c r="H2244" s="161" t="s">
        <v>1</v>
      </c>
      <c r="I2244" s="163"/>
      <c r="L2244" s="160"/>
      <c r="M2244" s="164"/>
      <c r="T2244" s="165"/>
      <c r="AT2244" s="161" t="s">
        <v>185</v>
      </c>
      <c r="AU2244" s="161" t="s">
        <v>88</v>
      </c>
      <c r="AV2244" s="14" t="s">
        <v>86</v>
      </c>
      <c r="AW2244" s="14" t="s">
        <v>33</v>
      </c>
      <c r="AX2244" s="14" t="s">
        <v>78</v>
      </c>
      <c r="AY2244" s="161" t="s">
        <v>176</v>
      </c>
    </row>
    <row r="2245" spans="2:51" s="14" customFormat="1" ht="11.25">
      <c r="B2245" s="160"/>
      <c r="D2245" s="146" t="s">
        <v>185</v>
      </c>
      <c r="E2245" s="161" t="s">
        <v>1</v>
      </c>
      <c r="F2245" s="162" t="s">
        <v>2121</v>
      </c>
      <c r="H2245" s="161" t="s">
        <v>1</v>
      </c>
      <c r="I2245" s="163"/>
      <c r="L2245" s="160"/>
      <c r="M2245" s="164"/>
      <c r="T2245" s="165"/>
      <c r="AT2245" s="161" t="s">
        <v>185</v>
      </c>
      <c r="AU2245" s="161" t="s">
        <v>88</v>
      </c>
      <c r="AV2245" s="14" t="s">
        <v>86</v>
      </c>
      <c r="AW2245" s="14" t="s">
        <v>33</v>
      </c>
      <c r="AX2245" s="14" t="s">
        <v>78</v>
      </c>
      <c r="AY2245" s="161" t="s">
        <v>176</v>
      </c>
    </row>
    <row r="2246" spans="2:51" s="12" customFormat="1" ht="11.25">
      <c r="B2246" s="145"/>
      <c r="D2246" s="146" t="s">
        <v>185</v>
      </c>
      <c r="E2246" s="147" t="s">
        <v>1</v>
      </c>
      <c r="F2246" s="148" t="s">
        <v>2138</v>
      </c>
      <c r="H2246" s="149">
        <v>14</v>
      </c>
      <c r="I2246" s="150"/>
      <c r="L2246" s="145"/>
      <c r="M2246" s="151"/>
      <c r="T2246" s="152"/>
      <c r="AT2246" s="147" t="s">
        <v>185</v>
      </c>
      <c r="AU2246" s="147" t="s">
        <v>88</v>
      </c>
      <c r="AV2246" s="12" t="s">
        <v>88</v>
      </c>
      <c r="AW2246" s="12" t="s">
        <v>33</v>
      </c>
      <c r="AX2246" s="12" t="s">
        <v>78</v>
      </c>
      <c r="AY2246" s="147" t="s">
        <v>176</v>
      </c>
    </row>
    <row r="2247" spans="2:51" s="15" customFormat="1" ht="11.25">
      <c r="B2247" s="166"/>
      <c r="D2247" s="146" t="s">
        <v>185</v>
      </c>
      <c r="E2247" s="167" t="s">
        <v>1</v>
      </c>
      <c r="F2247" s="168" t="s">
        <v>228</v>
      </c>
      <c r="H2247" s="169">
        <v>14</v>
      </c>
      <c r="I2247" s="170"/>
      <c r="L2247" s="166"/>
      <c r="M2247" s="171"/>
      <c r="T2247" s="172"/>
      <c r="AT2247" s="167" t="s">
        <v>185</v>
      </c>
      <c r="AU2247" s="167" t="s">
        <v>88</v>
      </c>
      <c r="AV2247" s="15" t="s">
        <v>193</v>
      </c>
      <c r="AW2247" s="15" t="s">
        <v>33</v>
      </c>
      <c r="AX2247" s="15" t="s">
        <v>78</v>
      </c>
      <c r="AY2247" s="167" t="s">
        <v>176</v>
      </c>
    </row>
    <row r="2248" spans="2:51" s="14" customFormat="1" ht="11.25">
      <c r="B2248" s="160"/>
      <c r="D2248" s="146" t="s">
        <v>185</v>
      </c>
      <c r="E2248" s="161" t="s">
        <v>1</v>
      </c>
      <c r="F2248" s="162" t="s">
        <v>2139</v>
      </c>
      <c r="H2248" s="161" t="s">
        <v>1</v>
      </c>
      <c r="I2248" s="163"/>
      <c r="L2248" s="160"/>
      <c r="M2248" s="164"/>
      <c r="T2248" s="165"/>
      <c r="AT2248" s="161" t="s">
        <v>185</v>
      </c>
      <c r="AU2248" s="161" t="s">
        <v>88</v>
      </c>
      <c r="AV2248" s="14" t="s">
        <v>86</v>
      </c>
      <c r="AW2248" s="14" t="s">
        <v>33</v>
      </c>
      <c r="AX2248" s="14" t="s">
        <v>78</v>
      </c>
      <c r="AY2248" s="161" t="s">
        <v>176</v>
      </c>
    </row>
    <row r="2249" spans="2:51" s="14" customFormat="1" ht="11.25">
      <c r="B2249" s="160"/>
      <c r="D2249" s="146" t="s">
        <v>185</v>
      </c>
      <c r="E2249" s="161" t="s">
        <v>1</v>
      </c>
      <c r="F2249" s="162" t="s">
        <v>2140</v>
      </c>
      <c r="H2249" s="161" t="s">
        <v>1</v>
      </c>
      <c r="I2249" s="163"/>
      <c r="L2249" s="160"/>
      <c r="M2249" s="164"/>
      <c r="T2249" s="165"/>
      <c r="AT2249" s="161" t="s">
        <v>185</v>
      </c>
      <c r="AU2249" s="161" t="s">
        <v>88</v>
      </c>
      <c r="AV2249" s="14" t="s">
        <v>86</v>
      </c>
      <c r="AW2249" s="14" t="s">
        <v>33</v>
      </c>
      <c r="AX2249" s="14" t="s">
        <v>78</v>
      </c>
      <c r="AY2249" s="161" t="s">
        <v>176</v>
      </c>
    </row>
    <row r="2250" spans="2:51" s="12" customFormat="1" ht="11.25">
      <c r="B2250" s="145"/>
      <c r="D2250" s="146" t="s">
        <v>185</v>
      </c>
      <c r="E2250" s="147" t="s">
        <v>1</v>
      </c>
      <c r="F2250" s="148" t="s">
        <v>2141</v>
      </c>
      <c r="H2250" s="149">
        <v>40</v>
      </c>
      <c r="I2250" s="150"/>
      <c r="L2250" s="145"/>
      <c r="M2250" s="151"/>
      <c r="T2250" s="152"/>
      <c r="AT2250" s="147" t="s">
        <v>185</v>
      </c>
      <c r="AU2250" s="147" t="s">
        <v>88</v>
      </c>
      <c r="AV2250" s="12" t="s">
        <v>88</v>
      </c>
      <c r="AW2250" s="12" t="s">
        <v>33</v>
      </c>
      <c r="AX2250" s="12" t="s">
        <v>78</v>
      </c>
      <c r="AY2250" s="147" t="s">
        <v>176</v>
      </c>
    </row>
    <row r="2251" spans="2:51" s="12" customFormat="1" ht="11.25">
      <c r="B2251" s="145"/>
      <c r="D2251" s="146" t="s">
        <v>185</v>
      </c>
      <c r="E2251" s="147" t="s">
        <v>1</v>
      </c>
      <c r="F2251" s="148" t="s">
        <v>2142</v>
      </c>
      <c r="H2251" s="149">
        <v>232</v>
      </c>
      <c r="I2251" s="150"/>
      <c r="L2251" s="145"/>
      <c r="M2251" s="151"/>
      <c r="T2251" s="152"/>
      <c r="AT2251" s="147" t="s">
        <v>185</v>
      </c>
      <c r="AU2251" s="147" t="s">
        <v>88</v>
      </c>
      <c r="AV2251" s="12" t="s">
        <v>88</v>
      </c>
      <c r="AW2251" s="12" t="s">
        <v>33</v>
      </c>
      <c r="AX2251" s="12" t="s">
        <v>78</v>
      </c>
      <c r="AY2251" s="147" t="s">
        <v>176</v>
      </c>
    </row>
    <row r="2252" spans="2:51" s="14" customFormat="1" ht="11.25">
      <c r="B2252" s="160"/>
      <c r="D2252" s="146" t="s">
        <v>185</v>
      </c>
      <c r="E2252" s="161" t="s">
        <v>1</v>
      </c>
      <c r="F2252" s="162" t="s">
        <v>2143</v>
      </c>
      <c r="H2252" s="161" t="s">
        <v>1</v>
      </c>
      <c r="I2252" s="163"/>
      <c r="L2252" s="160"/>
      <c r="M2252" s="164"/>
      <c r="T2252" s="165"/>
      <c r="AT2252" s="161" t="s">
        <v>185</v>
      </c>
      <c r="AU2252" s="161" t="s">
        <v>88</v>
      </c>
      <c r="AV2252" s="14" t="s">
        <v>86</v>
      </c>
      <c r="AW2252" s="14" t="s">
        <v>33</v>
      </c>
      <c r="AX2252" s="14" t="s">
        <v>78</v>
      </c>
      <c r="AY2252" s="161" t="s">
        <v>176</v>
      </c>
    </row>
    <row r="2253" spans="2:51" s="12" customFormat="1" ht="11.25">
      <c r="B2253" s="145"/>
      <c r="D2253" s="146" t="s">
        <v>185</v>
      </c>
      <c r="E2253" s="147" t="s">
        <v>1</v>
      </c>
      <c r="F2253" s="148" t="s">
        <v>2144</v>
      </c>
      <c r="H2253" s="149">
        <v>122.40175000000001</v>
      </c>
      <c r="I2253" s="150"/>
      <c r="L2253" s="145"/>
      <c r="M2253" s="151"/>
      <c r="T2253" s="152"/>
      <c r="AT2253" s="147" t="s">
        <v>185</v>
      </c>
      <c r="AU2253" s="147" t="s">
        <v>88</v>
      </c>
      <c r="AV2253" s="12" t="s">
        <v>88</v>
      </c>
      <c r="AW2253" s="12" t="s">
        <v>33</v>
      </c>
      <c r="AX2253" s="12" t="s">
        <v>78</v>
      </c>
      <c r="AY2253" s="147" t="s">
        <v>176</v>
      </c>
    </row>
    <row r="2254" spans="2:51" s="14" customFormat="1" ht="11.25">
      <c r="B2254" s="160"/>
      <c r="D2254" s="146" t="s">
        <v>185</v>
      </c>
      <c r="E2254" s="161" t="s">
        <v>1</v>
      </c>
      <c r="F2254" s="162" t="s">
        <v>2145</v>
      </c>
      <c r="H2254" s="161" t="s">
        <v>1</v>
      </c>
      <c r="I2254" s="163"/>
      <c r="L2254" s="160"/>
      <c r="M2254" s="164"/>
      <c r="T2254" s="165"/>
      <c r="AT2254" s="161" t="s">
        <v>185</v>
      </c>
      <c r="AU2254" s="161" t="s">
        <v>88</v>
      </c>
      <c r="AV2254" s="14" t="s">
        <v>86</v>
      </c>
      <c r="AW2254" s="14" t="s">
        <v>33</v>
      </c>
      <c r="AX2254" s="14" t="s">
        <v>78</v>
      </c>
      <c r="AY2254" s="161" t="s">
        <v>176</v>
      </c>
    </row>
    <row r="2255" spans="2:51" s="12" customFormat="1" ht="11.25">
      <c r="B2255" s="145"/>
      <c r="D2255" s="146" t="s">
        <v>185</v>
      </c>
      <c r="E2255" s="147" t="s">
        <v>1</v>
      </c>
      <c r="F2255" s="148" t="s">
        <v>2146</v>
      </c>
      <c r="H2255" s="149">
        <v>100.75</v>
      </c>
      <c r="I2255" s="150"/>
      <c r="L2255" s="145"/>
      <c r="M2255" s="151"/>
      <c r="T2255" s="152"/>
      <c r="AT2255" s="147" t="s">
        <v>185</v>
      </c>
      <c r="AU2255" s="147" t="s">
        <v>88</v>
      </c>
      <c r="AV2255" s="12" t="s">
        <v>88</v>
      </c>
      <c r="AW2255" s="12" t="s">
        <v>33</v>
      </c>
      <c r="AX2255" s="12" t="s">
        <v>78</v>
      </c>
      <c r="AY2255" s="147" t="s">
        <v>176</v>
      </c>
    </row>
    <row r="2256" spans="2:51" s="15" customFormat="1" ht="11.25">
      <c r="B2256" s="166"/>
      <c r="D2256" s="146" t="s">
        <v>185</v>
      </c>
      <c r="E2256" s="167" t="s">
        <v>1</v>
      </c>
      <c r="F2256" s="168" t="s">
        <v>228</v>
      </c>
      <c r="H2256" s="169">
        <v>495.15174999999999</v>
      </c>
      <c r="I2256" s="170"/>
      <c r="L2256" s="166"/>
      <c r="M2256" s="171"/>
      <c r="T2256" s="172"/>
      <c r="AT2256" s="167" t="s">
        <v>185</v>
      </c>
      <c r="AU2256" s="167" t="s">
        <v>88</v>
      </c>
      <c r="AV2256" s="15" t="s">
        <v>193</v>
      </c>
      <c r="AW2256" s="15" t="s">
        <v>33</v>
      </c>
      <c r="AX2256" s="15" t="s">
        <v>78</v>
      </c>
      <c r="AY2256" s="167" t="s">
        <v>176</v>
      </c>
    </row>
    <row r="2257" spans="2:65" s="14" customFormat="1" ht="11.25">
      <c r="B2257" s="160"/>
      <c r="D2257" s="146" t="s">
        <v>185</v>
      </c>
      <c r="E2257" s="161" t="s">
        <v>1</v>
      </c>
      <c r="F2257" s="162" t="s">
        <v>2147</v>
      </c>
      <c r="H2257" s="161" t="s">
        <v>1</v>
      </c>
      <c r="I2257" s="163"/>
      <c r="L2257" s="160"/>
      <c r="M2257" s="164"/>
      <c r="T2257" s="165"/>
      <c r="AT2257" s="161" t="s">
        <v>185</v>
      </c>
      <c r="AU2257" s="161" t="s">
        <v>88</v>
      </c>
      <c r="AV2257" s="14" t="s">
        <v>86</v>
      </c>
      <c r="AW2257" s="14" t="s">
        <v>33</v>
      </c>
      <c r="AX2257" s="14" t="s">
        <v>78</v>
      </c>
      <c r="AY2257" s="161" t="s">
        <v>176</v>
      </c>
    </row>
    <row r="2258" spans="2:65" s="12" customFormat="1" ht="11.25">
      <c r="B2258" s="145"/>
      <c r="D2258" s="146" t="s">
        <v>185</v>
      </c>
      <c r="E2258" s="147" t="s">
        <v>1</v>
      </c>
      <c r="F2258" s="148" t="s">
        <v>2148</v>
      </c>
      <c r="H2258" s="149">
        <v>10.6</v>
      </c>
      <c r="I2258" s="150"/>
      <c r="L2258" s="145"/>
      <c r="M2258" s="151"/>
      <c r="T2258" s="152"/>
      <c r="AT2258" s="147" t="s">
        <v>185</v>
      </c>
      <c r="AU2258" s="147" t="s">
        <v>88</v>
      </c>
      <c r="AV2258" s="12" t="s">
        <v>88</v>
      </c>
      <c r="AW2258" s="12" t="s">
        <v>33</v>
      </c>
      <c r="AX2258" s="12" t="s">
        <v>78</v>
      </c>
      <c r="AY2258" s="147" t="s">
        <v>176</v>
      </c>
    </row>
    <row r="2259" spans="2:65" s="12" customFormat="1" ht="11.25">
      <c r="B2259" s="145"/>
      <c r="D2259" s="146" t="s">
        <v>185</v>
      </c>
      <c r="E2259" s="147" t="s">
        <v>1</v>
      </c>
      <c r="F2259" s="148" t="s">
        <v>2149</v>
      </c>
      <c r="H2259" s="149">
        <v>6.64</v>
      </c>
      <c r="I2259" s="150"/>
      <c r="L2259" s="145"/>
      <c r="M2259" s="151"/>
      <c r="T2259" s="152"/>
      <c r="AT2259" s="147" t="s">
        <v>185</v>
      </c>
      <c r="AU2259" s="147" t="s">
        <v>88</v>
      </c>
      <c r="AV2259" s="12" t="s">
        <v>88</v>
      </c>
      <c r="AW2259" s="12" t="s">
        <v>33</v>
      </c>
      <c r="AX2259" s="12" t="s">
        <v>78</v>
      </c>
      <c r="AY2259" s="147" t="s">
        <v>176</v>
      </c>
    </row>
    <row r="2260" spans="2:65" s="15" customFormat="1" ht="11.25">
      <c r="B2260" s="166"/>
      <c r="D2260" s="146" t="s">
        <v>185</v>
      </c>
      <c r="E2260" s="167" t="s">
        <v>1</v>
      </c>
      <c r="F2260" s="168" t="s">
        <v>228</v>
      </c>
      <c r="H2260" s="169">
        <v>17.239999999999998</v>
      </c>
      <c r="I2260" s="170"/>
      <c r="L2260" s="166"/>
      <c r="M2260" s="171"/>
      <c r="T2260" s="172"/>
      <c r="AT2260" s="167" t="s">
        <v>185</v>
      </c>
      <c r="AU2260" s="167" t="s">
        <v>88</v>
      </c>
      <c r="AV2260" s="15" t="s">
        <v>193</v>
      </c>
      <c r="AW2260" s="15" t="s">
        <v>33</v>
      </c>
      <c r="AX2260" s="15" t="s">
        <v>78</v>
      </c>
      <c r="AY2260" s="167" t="s">
        <v>176</v>
      </c>
    </row>
    <row r="2261" spans="2:65" s="13" customFormat="1" ht="11.25">
      <c r="B2261" s="153"/>
      <c r="D2261" s="146" t="s">
        <v>185</v>
      </c>
      <c r="E2261" s="154" t="s">
        <v>1</v>
      </c>
      <c r="F2261" s="155" t="s">
        <v>187</v>
      </c>
      <c r="H2261" s="156">
        <v>1365.2517500000001</v>
      </c>
      <c r="I2261" s="157"/>
      <c r="L2261" s="153"/>
      <c r="M2261" s="158"/>
      <c r="T2261" s="159"/>
      <c r="AT2261" s="154" t="s">
        <v>185</v>
      </c>
      <c r="AU2261" s="154" t="s">
        <v>88</v>
      </c>
      <c r="AV2261" s="13" t="s">
        <v>183</v>
      </c>
      <c r="AW2261" s="13" t="s">
        <v>33</v>
      </c>
      <c r="AX2261" s="13" t="s">
        <v>86</v>
      </c>
      <c r="AY2261" s="154" t="s">
        <v>176</v>
      </c>
    </row>
    <row r="2262" spans="2:65" s="1" customFormat="1" ht="24.2" customHeight="1">
      <c r="B2262" s="32"/>
      <c r="C2262" s="176" t="s">
        <v>2314</v>
      </c>
      <c r="D2262" s="176" t="s">
        <v>304</v>
      </c>
      <c r="E2262" s="177" t="s">
        <v>2315</v>
      </c>
      <c r="F2262" s="178" t="s">
        <v>2316</v>
      </c>
      <c r="G2262" s="179" t="s">
        <v>181</v>
      </c>
      <c r="H2262" s="180">
        <v>1501.77693</v>
      </c>
      <c r="I2262" s="181"/>
      <c r="J2262" s="182">
        <f>ROUND(I2262*H2262,2)</f>
        <v>0</v>
      </c>
      <c r="K2262" s="178" t="s">
        <v>182</v>
      </c>
      <c r="L2262" s="183"/>
      <c r="M2262" s="184" t="s">
        <v>1</v>
      </c>
      <c r="N2262" s="185" t="s">
        <v>43</v>
      </c>
      <c r="P2262" s="141">
        <f>O2262*H2262</f>
        <v>0</v>
      </c>
      <c r="Q2262" s="141">
        <v>1.2E-2</v>
      </c>
      <c r="R2262" s="141">
        <f>Q2262*H2262</f>
        <v>18.021323160000001</v>
      </c>
      <c r="S2262" s="141">
        <v>0</v>
      </c>
      <c r="T2262" s="142">
        <f>S2262*H2262</f>
        <v>0</v>
      </c>
      <c r="AR2262" s="143" t="s">
        <v>398</v>
      </c>
      <c r="AT2262" s="143" t="s">
        <v>304</v>
      </c>
      <c r="AU2262" s="143" t="s">
        <v>88</v>
      </c>
      <c r="AY2262" s="17" t="s">
        <v>176</v>
      </c>
      <c r="BE2262" s="144">
        <f>IF(N2262="základní",J2262,0)</f>
        <v>0</v>
      </c>
      <c r="BF2262" s="144">
        <f>IF(N2262="snížená",J2262,0)</f>
        <v>0</v>
      </c>
      <c r="BG2262" s="144">
        <f>IF(N2262="zákl. přenesená",J2262,0)</f>
        <v>0</v>
      </c>
      <c r="BH2262" s="144">
        <f>IF(N2262="sníž. přenesená",J2262,0)</f>
        <v>0</v>
      </c>
      <c r="BI2262" s="144">
        <f>IF(N2262="nulová",J2262,0)</f>
        <v>0</v>
      </c>
      <c r="BJ2262" s="17" t="s">
        <v>86</v>
      </c>
      <c r="BK2262" s="144">
        <f>ROUND(I2262*H2262,2)</f>
        <v>0</v>
      </c>
      <c r="BL2262" s="17" t="s">
        <v>319</v>
      </c>
      <c r="BM2262" s="143" t="s">
        <v>2317</v>
      </c>
    </row>
    <row r="2263" spans="2:65" s="12" customFormat="1" ht="11.25">
      <c r="B2263" s="145"/>
      <c r="D2263" s="146" t="s">
        <v>185</v>
      </c>
      <c r="F2263" s="148" t="s">
        <v>2318</v>
      </c>
      <c r="H2263" s="149">
        <v>1501.77693</v>
      </c>
      <c r="I2263" s="150"/>
      <c r="L2263" s="145"/>
      <c r="M2263" s="151"/>
      <c r="T2263" s="152"/>
      <c r="AT2263" s="147" t="s">
        <v>185</v>
      </c>
      <c r="AU2263" s="147" t="s">
        <v>88</v>
      </c>
      <c r="AV2263" s="12" t="s">
        <v>88</v>
      </c>
      <c r="AW2263" s="12" t="s">
        <v>4</v>
      </c>
      <c r="AX2263" s="12" t="s">
        <v>86</v>
      </c>
      <c r="AY2263" s="147" t="s">
        <v>176</v>
      </c>
    </row>
    <row r="2264" spans="2:65" s="1" customFormat="1" ht="37.9" customHeight="1">
      <c r="B2264" s="32"/>
      <c r="C2264" s="132" t="s">
        <v>2319</v>
      </c>
      <c r="D2264" s="132" t="s">
        <v>178</v>
      </c>
      <c r="E2264" s="133" t="s">
        <v>2311</v>
      </c>
      <c r="F2264" s="134" t="s">
        <v>2312</v>
      </c>
      <c r="G2264" s="135" t="s">
        <v>181</v>
      </c>
      <c r="H2264" s="136">
        <v>1365.2517499999999</v>
      </c>
      <c r="I2264" s="137"/>
      <c r="J2264" s="138">
        <f>ROUND(I2264*H2264,2)</f>
        <v>0</v>
      </c>
      <c r="K2264" s="134" t="s">
        <v>182</v>
      </c>
      <c r="L2264" s="32"/>
      <c r="M2264" s="139" t="s">
        <v>1</v>
      </c>
      <c r="N2264" s="140" t="s">
        <v>43</v>
      </c>
      <c r="P2264" s="141">
        <f>O2264*H2264</f>
        <v>0</v>
      </c>
      <c r="Q2264" s="141">
        <v>1.2E-4</v>
      </c>
      <c r="R2264" s="141">
        <f>Q2264*H2264</f>
        <v>0.16383021</v>
      </c>
      <c r="S2264" s="141">
        <v>0</v>
      </c>
      <c r="T2264" s="142">
        <f>S2264*H2264</f>
        <v>0</v>
      </c>
      <c r="AR2264" s="143" t="s">
        <v>319</v>
      </c>
      <c r="AT2264" s="143" t="s">
        <v>178</v>
      </c>
      <c r="AU2264" s="143" t="s">
        <v>88</v>
      </c>
      <c r="AY2264" s="17" t="s">
        <v>176</v>
      </c>
      <c r="BE2264" s="144">
        <f>IF(N2264="základní",J2264,0)</f>
        <v>0</v>
      </c>
      <c r="BF2264" s="144">
        <f>IF(N2264="snížená",J2264,0)</f>
        <v>0</v>
      </c>
      <c r="BG2264" s="144">
        <f>IF(N2264="zákl. přenesená",J2264,0)</f>
        <v>0</v>
      </c>
      <c r="BH2264" s="144">
        <f>IF(N2264="sníž. přenesená",J2264,0)</f>
        <v>0</v>
      </c>
      <c r="BI2264" s="144">
        <f>IF(N2264="nulová",J2264,0)</f>
        <v>0</v>
      </c>
      <c r="BJ2264" s="17" t="s">
        <v>86</v>
      </c>
      <c r="BK2264" s="144">
        <f>ROUND(I2264*H2264,2)</f>
        <v>0</v>
      </c>
      <c r="BL2264" s="17" t="s">
        <v>319</v>
      </c>
      <c r="BM2264" s="143" t="s">
        <v>2320</v>
      </c>
    </row>
    <row r="2265" spans="2:65" s="14" customFormat="1" ht="11.25">
      <c r="B2265" s="160"/>
      <c r="D2265" s="146" t="s">
        <v>185</v>
      </c>
      <c r="E2265" s="161" t="s">
        <v>1</v>
      </c>
      <c r="F2265" s="162" t="s">
        <v>2134</v>
      </c>
      <c r="H2265" s="161" t="s">
        <v>1</v>
      </c>
      <c r="I2265" s="163"/>
      <c r="L2265" s="160"/>
      <c r="M2265" s="164"/>
      <c r="T2265" s="165"/>
      <c r="AT2265" s="161" t="s">
        <v>185</v>
      </c>
      <c r="AU2265" s="161" t="s">
        <v>88</v>
      </c>
      <c r="AV2265" s="14" t="s">
        <v>86</v>
      </c>
      <c r="AW2265" s="14" t="s">
        <v>33</v>
      </c>
      <c r="AX2265" s="14" t="s">
        <v>78</v>
      </c>
      <c r="AY2265" s="161" t="s">
        <v>176</v>
      </c>
    </row>
    <row r="2266" spans="2:65" s="14" customFormat="1" ht="11.25">
      <c r="B2266" s="160"/>
      <c r="D2266" s="146" t="s">
        <v>185</v>
      </c>
      <c r="E2266" s="161" t="s">
        <v>1</v>
      </c>
      <c r="F2266" s="162" t="s">
        <v>2121</v>
      </c>
      <c r="H2266" s="161" t="s">
        <v>1</v>
      </c>
      <c r="I2266" s="163"/>
      <c r="L2266" s="160"/>
      <c r="M2266" s="164"/>
      <c r="T2266" s="165"/>
      <c r="AT2266" s="161" t="s">
        <v>185</v>
      </c>
      <c r="AU2266" s="161" t="s">
        <v>88</v>
      </c>
      <c r="AV2266" s="14" t="s">
        <v>86</v>
      </c>
      <c r="AW2266" s="14" t="s">
        <v>33</v>
      </c>
      <c r="AX2266" s="14" t="s">
        <v>78</v>
      </c>
      <c r="AY2266" s="161" t="s">
        <v>176</v>
      </c>
    </row>
    <row r="2267" spans="2:65" s="12" customFormat="1" ht="11.25">
      <c r="B2267" s="145"/>
      <c r="D2267" s="146" t="s">
        <v>185</v>
      </c>
      <c r="E2267" s="147" t="s">
        <v>1</v>
      </c>
      <c r="F2267" s="148" t="s">
        <v>2126</v>
      </c>
      <c r="H2267" s="149">
        <v>690</v>
      </c>
      <c r="I2267" s="150"/>
      <c r="L2267" s="145"/>
      <c r="M2267" s="151"/>
      <c r="T2267" s="152"/>
      <c r="AT2267" s="147" t="s">
        <v>185</v>
      </c>
      <c r="AU2267" s="147" t="s">
        <v>88</v>
      </c>
      <c r="AV2267" s="12" t="s">
        <v>88</v>
      </c>
      <c r="AW2267" s="12" t="s">
        <v>33</v>
      </c>
      <c r="AX2267" s="12" t="s">
        <v>78</v>
      </c>
      <c r="AY2267" s="147" t="s">
        <v>176</v>
      </c>
    </row>
    <row r="2268" spans="2:65" s="12" customFormat="1" ht="11.25">
      <c r="B2268" s="145"/>
      <c r="D2268" s="146" t="s">
        <v>185</v>
      </c>
      <c r="E2268" s="147" t="s">
        <v>1</v>
      </c>
      <c r="F2268" s="148" t="s">
        <v>2135</v>
      </c>
      <c r="H2268" s="149">
        <v>444.86</v>
      </c>
      <c r="I2268" s="150"/>
      <c r="L2268" s="145"/>
      <c r="M2268" s="151"/>
      <c r="T2268" s="152"/>
      <c r="AT2268" s="147" t="s">
        <v>185</v>
      </c>
      <c r="AU2268" s="147" t="s">
        <v>88</v>
      </c>
      <c r="AV2268" s="12" t="s">
        <v>88</v>
      </c>
      <c r="AW2268" s="12" t="s">
        <v>33</v>
      </c>
      <c r="AX2268" s="12" t="s">
        <v>78</v>
      </c>
      <c r="AY2268" s="147" t="s">
        <v>176</v>
      </c>
    </row>
    <row r="2269" spans="2:65" s="12" customFormat="1" ht="11.25">
      <c r="B2269" s="145"/>
      <c r="D2269" s="146" t="s">
        <v>185</v>
      </c>
      <c r="E2269" s="147" t="s">
        <v>1</v>
      </c>
      <c r="F2269" s="148" t="s">
        <v>2136</v>
      </c>
      <c r="H2269" s="149">
        <v>-296</v>
      </c>
      <c r="I2269" s="150"/>
      <c r="L2269" s="145"/>
      <c r="M2269" s="151"/>
      <c r="T2269" s="152"/>
      <c r="AT2269" s="147" t="s">
        <v>185</v>
      </c>
      <c r="AU2269" s="147" t="s">
        <v>88</v>
      </c>
      <c r="AV2269" s="12" t="s">
        <v>88</v>
      </c>
      <c r="AW2269" s="12" t="s">
        <v>33</v>
      </c>
      <c r="AX2269" s="12" t="s">
        <v>78</v>
      </c>
      <c r="AY2269" s="147" t="s">
        <v>176</v>
      </c>
    </row>
    <row r="2270" spans="2:65" s="15" customFormat="1" ht="11.25">
      <c r="B2270" s="166"/>
      <c r="D2270" s="146" t="s">
        <v>185</v>
      </c>
      <c r="E2270" s="167" t="s">
        <v>1</v>
      </c>
      <c r="F2270" s="168" t="s">
        <v>228</v>
      </c>
      <c r="H2270" s="169">
        <v>838.86000000000013</v>
      </c>
      <c r="I2270" s="170"/>
      <c r="L2270" s="166"/>
      <c r="M2270" s="171"/>
      <c r="T2270" s="172"/>
      <c r="AT2270" s="167" t="s">
        <v>185</v>
      </c>
      <c r="AU2270" s="167" t="s">
        <v>88</v>
      </c>
      <c r="AV2270" s="15" t="s">
        <v>193</v>
      </c>
      <c r="AW2270" s="15" t="s">
        <v>33</v>
      </c>
      <c r="AX2270" s="15" t="s">
        <v>78</v>
      </c>
      <c r="AY2270" s="167" t="s">
        <v>176</v>
      </c>
    </row>
    <row r="2271" spans="2:65" s="14" customFormat="1" ht="11.25">
      <c r="B2271" s="160"/>
      <c r="D2271" s="146" t="s">
        <v>185</v>
      </c>
      <c r="E2271" s="161" t="s">
        <v>1</v>
      </c>
      <c r="F2271" s="162" t="s">
        <v>2137</v>
      </c>
      <c r="H2271" s="161" t="s">
        <v>1</v>
      </c>
      <c r="I2271" s="163"/>
      <c r="L2271" s="160"/>
      <c r="M2271" s="164"/>
      <c r="T2271" s="165"/>
      <c r="AT2271" s="161" t="s">
        <v>185</v>
      </c>
      <c r="AU2271" s="161" t="s">
        <v>88</v>
      </c>
      <c r="AV2271" s="14" t="s">
        <v>86</v>
      </c>
      <c r="AW2271" s="14" t="s">
        <v>33</v>
      </c>
      <c r="AX2271" s="14" t="s">
        <v>78</v>
      </c>
      <c r="AY2271" s="161" t="s">
        <v>176</v>
      </c>
    </row>
    <row r="2272" spans="2:65" s="14" customFormat="1" ht="11.25">
      <c r="B2272" s="160"/>
      <c r="D2272" s="146" t="s">
        <v>185</v>
      </c>
      <c r="E2272" s="161" t="s">
        <v>1</v>
      </c>
      <c r="F2272" s="162" t="s">
        <v>2121</v>
      </c>
      <c r="H2272" s="161" t="s">
        <v>1</v>
      </c>
      <c r="I2272" s="163"/>
      <c r="L2272" s="160"/>
      <c r="M2272" s="164"/>
      <c r="T2272" s="165"/>
      <c r="AT2272" s="161" t="s">
        <v>185</v>
      </c>
      <c r="AU2272" s="161" t="s">
        <v>88</v>
      </c>
      <c r="AV2272" s="14" t="s">
        <v>86</v>
      </c>
      <c r="AW2272" s="14" t="s">
        <v>33</v>
      </c>
      <c r="AX2272" s="14" t="s">
        <v>78</v>
      </c>
      <c r="AY2272" s="161" t="s">
        <v>176</v>
      </c>
    </row>
    <row r="2273" spans="2:51" s="12" customFormat="1" ht="11.25">
      <c r="B2273" s="145"/>
      <c r="D2273" s="146" t="s">
        <v>185</v>
      </c>
      <c r="E2273" s="147" t="s">
        <v>1</v>
      </c>
      <c r="F2273" s="148" t="s">
        <v>2138</v>
      </c>
      <c r="H2273" s="149">
        <v>14</v>
      </c>
      <c r="I2273" s="150"/>
      <c r="L2273" s="145"/>
      <c r="M2273" s="151"/>
      <c r="T2273" s="152"/>
      <c r="AT2273" s="147" t="s">
        <v>185</v>
      </c>
      <c r="AU2273" s="147" t="s">
        <v>88</v>
      </c>
      <c r="AV2273" s="12" t="s">
        <v>88</v>
      </c>
      <c r="AW2273" s="12" t="s">
        <v>33</v>
      </c>
      <c r="AX2273" s="12" t="s">
        <v>78</v>
      </c>
      <c r="AY2273" s="147" t="s">
        <v>176</v>
      </c>
    </row>
    <row r="2274" spans="2:51" s="15" customFormat="1" ht="11.25">
      <c r="B2274" s="166"/>
      <c r="D2274" s="146" t="s">
        <v>185</v>
      </c>
      <c r="E2274" s="167" t="s">
        <v>1</v>
      </c>
      <c r="F2274" s="168" t="s">
        <v>228</v>
      </c>
      <c r="H2274" s="169">
        <v>14</v>
      </c>
      <c r="I2274" s="170"/>
      <c r="L2274" s="166"/>
      <c r="M2274" s="171"/>
      <c r="T2274" s="172"/>
      <c r="AT2274" s="167" t="s">
        <v>185</v>
      </c>
      <c r="AU2274" s="167" t="s">
        <v>88</v>
      </c>
      <c r="AV2274" s="15" t="s">
        <v>193</v>
      </c>
      <c r="AW2274" s="15" t="s">
        <v>33</v>
      </c>
      <c r="AX2274" s="15" t="s">
        <v>78</v>
      </c>
      <c r="AY2274" s="167" t="s">
        <v>176</v>
      </c>
    </row>
    <row r="2275" spans="2:51" s="14" customFormat="1" ht="11.25">
      <c r="B2275" s="160"/>
      <c r="D2275" s="146" t="s">
        <v>185</v>
      </c>
      <c r="E2275" s="161" t="s">
        <v>1</v>
      </c>
      <c r="F2275" s="162" t="s">
        <v>2139</v>
      </c>
      <c r="H2275" s="161" t="s">
        <v>1</v>
      </c>
      <c r="I2275" s="163"/>
      <c r="L2275" s="160"/>
      <c r="M2275" s="164"/>
      <c r="T2275" s="165"/>
      <c r="AT2275" s="161" t="s">
        <v>185</v>
      </c>
      <c r="AU2275" s="161" t="s">
        <v>88</v>
      </c>
      <c r="AV2275" s="14" t="s">
        <v>86</v>
      </c>
      <c r="AW2275" s="14" t="s">
        <v>33</v>
      </c>
      <c r="AX2275" s="14" t="s">
        <v>78</v>
      </c>
      <c r="AY2275" s="161" t="s">
        <v>176</v>
      </c>
    </row>
    <row r="2276" spans="2:51" s="14" customFormat="1" ht="11.25">
      <c r="B2276" s="160"/>
      <c r="D2276" s="146" t="s">
        <v>185</v>
      </c>
      <c r="E2276" s="161" t="s">
        <v>1</v>
      </c>
      <c r="F2276" s="162" t="s">
        <v>2140</v>
      </c>
      <c r="H2276" s="161" t="s">
        <v>1</v>
      </c>
      <c r="I2276" s="163"/>
      <c r="L2276" s="160"/>
      <c r="M2276" s="164"/>
      <c r="T2276" s="165"/>
      <c r="AT2276" s="161" t="s">
        <v>185</v>
      </c>
      <c r="AU2276" s="161" t="s">
        <v>88</v>
      </c>
      <c r="AV2276" s="14" t="s">
        <v>86</v>
      </c>
      <c r="AW2276" s="14" t="s">
        <v>33</v>
      </c>
      <c r="AX2276" s="14" t="s">
        <v>78</v>
      </c>
      <c r="AY2276" s="161" t="s">
        <v>176</v>
      </c>
    </row>
    <row r="2277" spans="2:51" s="12" customFormat="1" ht="11.25">
      <c r="B2277" s="145"/>
      <c r="D2277" s="146" t="s">
        <v>185</v>
      </c>
      <c r="E2277" s="147" t="s">
        <v>1</v>
      </c>
      <c r="F2277" s="148" t="s">
        <v>2141</v>
      </c>
      <c r="H2277" s="149">
        <v>40</v>
      </c>
      <c r="I2277" s="150"/>
      <c r="L2277" s="145"/>
      <c r="M2277" s="151"/>
      <c r="T2277" s="152"/>
      <c r="AT2277" s="147" t="s">
        <v>185</v>
      </c>
      <c r="AU2277" s="147" t="s">
        <v>88</v>
      </c>
      <c r="AV2277" s="12" t="s">
        <v>88</v>
      </c>
      <c r="AW2277" s="12" t="s">
        <v>33</v>
      </c>
      <c r="AX2277" s="12" t="s">
        <v>78</v>
      </c>
      <c r="AY2277" s="147" t="s">
        <v>176</v>
      </c>
    </row>
    <row r="2278" spans="2:51" s="12" customFormat="1" ht="11.25">
      <c r="B2278" s="145"/>
      <c r="D2278" s="146" t="s">
        <v>185</v>
      </c>
      <c r="E2278" s="147" t="s">
        <v>1</v>
      </c>
      <c r="F2278" s="148" t="s">
        <v>2142</v>
      </c>
      <c r="H2278" s="149">
        <v>232</v>
      </c>
      <c r="I2278" s="150"/>
      <c r="L2278" s="145"/>
      <c r="M2278" s="151"/>
      <c r="T2278" s="152"/>
      <c r="AT2278" s="147" t="s">
        <v>185</v>
      </c>
      <c r="AU2278" s="147" t="s">
        <v>88</v>
      </c>
      <c r="AV2278" s="12" t="s">
        <v>88</v>
      </c>
      <c r="AW2278" s="12" t="s">
        <v>33</v>
      </c>
      <c r="AX2278" s="12" t="s">
        <v>78</v>
      </c>
      <c r="AY2278" s="147" t="s">
        <v>176</v>
      </c>
    </row>
    <row r="2279" spans="2:51" s="14" customFormat="1" ht="11.25">
      <c r="B2279" s="160"/>
      <c r="D2279" s="146" t="s">
        <v>185</v>
      </c>
      <c r="E2279" s="161" t="s">
        <v>1</v>
      </c>
      <c r="F2279" s="162" t="s">
        <v>2143</v>
      </c>
      <c r="H2279" s="161" t="s">
        <v>1</v>
      </c>
      <c r="I2279" s="163"/>
      <c r="L2279" s="160"/>
      <c r="M2279" s="164"/>
      <c r="T2279" s="165"/>
      <c r="AT2279" s="161" t="s">
        <v>185</v>
      </c>
      <c r="AU2279" s="161" t="s">
        <v>88</v>
      </c>
      <c r="AV2279" s="14" t="s">
        <v>86</v>
      </c>
      <c r="AW2279" s="14" t="s">
        <v>33</v>
      </c>
      <c r="AX2279" s="14" t="s">
        <v>78</v>
      </c>
      <c r="AY2279" s="161" t="s">
        <v>176</v>
      </c>
    </row>
    <row r="2280" spans="2:51" s="12" customFormat="1" ht="11.25">
      <c r="B2280" s="145"/>
      <c r="D2280" s="146" t="s">
        <v>185</v>
      </c>
      <c r="E2280" s="147" t="s">
        <v>1</v>
      </c>
      <c r="F2280" s="148" t="s">
        <v>2144</v>
      </c>
      <c r="H2280" s="149">
        <v>122.40175000000001</v>
      </c>
      <c r="I2280" s="150"/>
      <c r="L2280" s="145"/>
      <c r="M2280" s="151"/>
      <c r="T2280" s="152"/>
      <c r="AT2280" s="147" t="s">
        <v>185</v>
      </c>
      <c r="AU2280" s="147" t="s">
        <v>88</v>
      </c>
      <c r="AV2280" s="12" t="s">
        <v>88</v>
      </c>
      <c r="AW2280" s="12" t="s">
        <v>33</v>
      </c>
      <c r="AX2280" s="12" t="s">
        <v>78</v>
      </c>
      <c r="AY2280" s="147" t="s">
        <v>176</v>
      </c>
    </row>
    <row r="2281" spans="2:51" s="14" customFormat="1" ht="11.25">
      <c r="B2281" s="160"/>
      <c r="D2281" s="146" t="s">
        <v>185</v>
      </c>
      <c r="E2281" s="161" t="s">
        <v>1</v>
      </c>
      <c r="F2281" s="162" t="s">
        <v>2145</v>
      </c>
      <c r="H2281" s="161" t="s">
        <v>1</v>
      </c>
      <c r="I2281" s="163"/>
      <c r="L2281" s="160"/>
      <c r="M2281" s="164"/>
      <c r="T2281" s="165"/>
      <c r="AT2281" s="161" t="s">
        <v>185</v>
      </c>
      <c r="AU2281" s="161" t="s">
        <v>88</v>
      </c>
      <c r="AV2281" s="14" t="s">
        <v>86</v>
      </c>
      <c r="AW2281" s="14" t="s">
        <v>33</v>
      </c>
      <c r="AX2281" s="14" t="s">
        <v>78</v>
      </c>
      <c r="AY2281" s="161" t="s">
        <v>176</v>
      </c>
    </row>
    <row r="2282" spans="2:51" s="12" customFormat="1" ht="11.25">
      <c r="B2282" s="145"/>
      <c r="D2282" s="146" t="s">
        <v>185</v>
      </c>
      <c r="E2282" s="147" t="s">
        <v>1</v>
      </c>
      <c r="F2282" s="148" t="s">
        <v>2146</v>
      </c>
      <c r="H2282" s="149">
        <v>100.75</v>
      </c>
      <c r="I2282" s="150"/>
      <c r="L2282" s="145"/>
      <c r="M2282" s="151"/>
      <c r="T2282" s="152"/>
      <c r="AT2282" s="147" t="s">
        <v>185</v>
      </c>
      <c r="AU2282" s="147" t="s">
        <v>88</v>
      </c>
      <c r="AV2282" s="12" t="s">
        <v>88</v>
      </c>
      <c r="AW2282" s="12" t="s">
        <v>33</v>
      </c>
      <c r="AX2282" s="12" t="s">
        <v>78</v>
      </c>
      <c r="AY2282" s="147" t="s">
        <v>176</v>
      </c>
    </row>
    <row r="2283" spans="2:51" s="15" customFormat="1" ht="11.25">
      <c r="B2283" s="166"/>
      <c r="D2283" s="146" t="s">
        <v>185</v>
      </c>
      <c r="E2283" s="167" t="s">
        <v>1</v>
      </c>
      <c r="F2283" s="168" t="s">
        <v>228</v>
      </c>
      <c r="H2283" s="169">
        <v>495.15174999999999</v>
      </c>
      <c r="I2283" s="170"/>
      <c r="L2283" s="166"/>
      <c r="M2283" s="171"/>
      <c r="T2283" s="172"/>
      <c r="AT2283" s="167" t="s">
        <v>185</v>
      </c>
      <c r="AU2283" s="167" t="s">
        <v>88</v>
      </c>
      <c r="AV2283" s="15" t="s">
        <v>193</v>
      </c>
      <c r="AW2283" s="15" t="s">
        <v>33</v>
      </c>
      <c r="AX2283" s="15" t="s">
        <v>78</v>
      </c>
      <c r="AY2283" s="167" t="s">
        <v>176</v>
      </c>
    </row>
    <row r="2284" spans="2:51" s="14" customFormat="1" ht="11.25">
      <c r="B2284" s="160"/>
      <c r="D2284" s="146" t="s">
        <v>185</v>
      </c>
      <c r="E2284" s="161" t="s">
        <v>1</v>
      </c>
      <c r="F2284" s="162" t="s">
        <v>2147</v>
      </c>
      <c r="H2284" s="161" t="s">
        <v>1</v>
      </c>
      <c r="I2284" s="163"/>
      <c r="L2284" s="160"/>
      <c r="M2284" s="164"/>
      <c r="T2284" s="165"/>
      <c r="AT2284" s="161" t="s">
        <v>185</v>
      </c>
      <c r="AU2284" s="161" t="s">
        <v>88</v>
      </c>
      <c r="AV2284" s="14" t="s">
        <v>86</v>
      </c>
      <c r="AW2284" s="14" t="s">
        <v>33</v>
      </c>
      <c r="AX2284" s="14" t="s">
        <v>78</v>
      </c>
      <c r="AY2284" s="161" t="s">
        <v>176</v>
      </c>
    </row>
    <row r="2285" spans="2:51" s="12" customFormat="1" ht="11.25">
      <c r="B2285" s="145"/>
      <c r="D2285" s="146" t="s">
        <v>185</v>
      </c>
      <c r="E2285" s="147" t="s">
        <v>1</v>
      </c>
      <c r="F2285" s="148" t="s">
        <v>2148</v>
      </c>
      <c r="H2285" s="149">
        <v>10.6</v>
      </c>
      <c r="I2285" s="150"/>
      <c r="L2285" s="145"/>
      <c r="M2285" s="151"/>
      <c r="T2285" s="152"/>
      <c r="AT2285" s="147" t="s">
        <v>185</v>
      </c>
      <c r="AU2285" s="147" t="s">
        <v>88</v>
      </c>
      <c r="AV2285" s="12" t="s">
        <v>88</v>
      </c>
      <c r="AW2285" s="12" t="s">
        <v>33</v>
      </c>
      <c r="AX2285" s="12" t="s">
        <v>78</v>
      </c>
      <c r="AY2285" s="147" t="s">
        <v>176</v>
      </c>
    </row>
    <row r="2286" spans="2:51" s="12" customFormat="1" ht="11.25">
      <c r="B2286" s="145"/>
      <c r="D2286" s="146" t="s">
        <v>185</v>
      </c>
      <c r="E2286" s="147" t="s">
        <v>1</v>
      </c>
      <c r="F2286" s="148" t="s">
        <v>2149</v>
      </c>
      <c r="H2286" s="149">
        <v>6.64</v>
      </c>
      <c r="I2286" s="150"/>
      <c r="L2286" s="145"/>
      <c r="M2286" s="151"/>
      <c r="T2286" s="152"/>
      <c r="AT2286" s="147" t="s">
        <v>185</v>
      </c>
      <c r="AU2286" s="147" t="s">
        <v>88</v>
      </c>
      <c r="AV2286" s="12" t="s">
        <v>88</v>
      </c>
      <c r="AW2286" s="12" t="s">
        <v>33</v>
      </c>
      <c r="AX2286" s="12" t="s">
        <v>78</v>
      </c>
      <c r="AY2286" s="147" t="s">
        <v>176</v>
      </c>
    </row>
    <row r="2287" spans="2:51" s="15" customFormat="1" ht="11.25">
      <c r="B2287" s="166"/>
      <c r="D2287" s="146" t="s">
        <v>185</v>
      </c>
      <c r="E2287" s="167" t="s">
        <v>1</v>
      </c>
      <c r="F2287" s="168" t="s">
        <v>228</v>
      </c>
      <c r="H2287" s="169">
        <v>17.239999999999998</v>
      </c>
      <c r="I2287" s="170"/>
      <c r="L2287" s="166"/>
      <c r="M2287" s="171"/>
      <c r="T2287" s="172"/>
      <c r="AT2287" s="167" t="s">
        <v>185</v>
      </c>
      <c r="AU2287" s="167" t="s">
        <v>88</v>
      </c>
      <c r="AV2287" s="15" t="s">
        <v>193</v>
      </c>
      <c r="AW2287" s="15" t="s">
        <v>33</v>
      </c>
      <c r="AX2287" s="15" t="s">
        <v>78</v>
      </c>
      <c r="AY2287" s="167" t="s">
        <v>176</v>
      </c>
    </row>
    <row r="2288" spans="2:51" s="13" customFormat="1" ht="11.25">
      <c r="B2288" s="153"/>
      <c r="D2288" s="146" t="s">
        <v>185</v>
      </c>
      <c r="E2288" s="154" t="s">
        <v>1</v>
      </c>
      <c r="F2288" s="155" t="s">
        <v>187</v>
      </c>
      <c r="H2288" s="156">
        <v>1365.2517500000001</v>
      </c>
      <c r="I2288" s="157"/>
      <c r="L2288" s="153"/>
      <c r="M2288" s="158"/>
      <c r="T2288" s="159"/>
      <c r="AT2288" s="154" t="s">
        <v>185</v>
      </c>
      <c r="AU2288" s="154" t="s">
        <v>88</v>
      </c>
      <c r="AV2288" s="13" t="s">
        <v>183</v>
      </c>
      <c r="AW2288" s="13" t="s">
        <v>33</v>
      </c>
      <c r="AX2288" s="13" t="s">
        <v>86</v>
      </c>
      <c r="AY2288" s="154" t="s">
        <v>176</v>
      </c>
    </row>
    <row r="2289" spans="2:65" s="1" customFormat="1" ht="37.9" customHeight="1">
      <c r="B2289" s="32"/>
      <c r="C2289" s="176" t="s">
        <v>2321</v>
      </c>
      <c r="D2289" s="176" t="s">
        <v>304</v>
      </c>
      <c r="E2289" s="177" t="s">
        <v>2322</v>
      </c>
      <c r="F2289" s="178" t="s">
        <v>2323</v>
      </c>
      <c r="G2289" s="179" t="s">
        <v>181</v>
      </c>
      <c r="H2289" s="180">
        <v>1501.77693</v>
      </c>
      <c r="I2289" s="181"/>
      <c r="J2289" s="182">
        <f>ROUND(I2289*H2289,2)</f>
        <v>0</v>
      </c>
      <c r="K2289" s="178" t="s">
        <v>182</v>
      </c>
      <c r="L2289" s="183"/>
      <c r="M2289" s="184" t="s">
        <v>1</v>
      </c>
      <c r="N2289" s="185" t="s">
        <v>43</v>
      </c>
      <c r="P2289" s="141">
        <f>O2289*H2289</f>
        <v>0</v>
      </c>
      <c r="Q2289" s="141">
        <v>4.1999999999999997E-3</v>
      </c>
      <c r="R2289" s="141">
        <f>Q2289*H2289</f>
        <v>6.3074631059999993</v>
      </c>
      <c r="S2289" s="141">
        <v>0</v>
      </c>
      <c r="T2289" s="142">
        <f>S2289*H2289</f>
        <v>0</v>
      </c>
      <c r="AR2289" s="143" t="s">
        <v>398</v>
      </c>
      <c r="AT2289" s="143" t="s">
        <v>304</v>
      </c>
      <c r="AU2289" s="143" t="s">
        <v>88</v>
      </c>
      <c r="AY2289" s="17" t="s">
        <v>176</v>
      </c>
      <c r="BE2289" s="144">
        <f>IF(N2289="základní",J2289,0)</f>
        <v>0</v>
      </c>
      <c r="BF2289" s="144">
        <f>IF(N2289="snížená",J2289,0)</f>
        <v>0</v>
      </c>
      <c r="BG2289" s="144">
        <f>IF(N2289="zákl. přenesená",J2289,0)</f>
        <v>0</v>
      </c>
      <c r="BH2289" s="144">
        <f>IF(N2289="sníž. přenesená",J2289,0)</f>
        <v>0</v>
      </c>
      <c r="BI2289" s="144">
        <f>IF(N2289="nulová",J2289,0)</f>
        <v>0</v>
      </c>
      <c r="BJ2289" s="17" t="s">
        <v>86</v>
      </c>
      <c r="BK2289" s="144">
        <f>ROUND(I2289*H2289,2)</f>
        <v>0</v>
      </c>
      <c r="BL2289" s="17" t="s">
        <v>319</v>
      </c>
      <c r="BM2289" s="143" t="s">
        <v>2324</v>
      </c>
    </row>
    <row r="2290" spans="2:65" s="12" customFormat="1" ht="11.25">
      <c r="B2290" s="145"/>
      <c r="D2290" s="146" t="s">
        <v>185</v>
      </c>
      <c r="F2290" s="148" t="s">
        <v>2318</v>
      </c>
      <c r="H2290" s="149">
        <v>1501.77693</v>
      </c>
      <c r="I2290" s="150"/>
      <c r="L2290" s="145"/>
      <c r="M2290" s="151"/>
      <c r="T2290" s="152"/>
      <c r="AT2290" s="147" t="s">
        <v>185</v>
      </c>
      <c r="AU2290" s="147" t="s">
        <v>88</v>
      </c>
      <c r="AV2290" s="12" t="s">
        <v>88</v>
      </c>
      <c r="AW2290" s="12" t="s">
        <v>4</v>
      </c>
      <c r="AX2290" s="12" t="s">
        <v>86</v>
      </c>
      <c r="AY2290" s="147" t="s">
        <v>176</v>
      </c>
    </row>
    <row r="2291" spans="2:65" s="1" customFormat="1" ht="33" customHeight="1">
      <c r="B2291" s="32"/>
      <c r="C2291" s="132" t="s">
        <v>2325</v>
      </c>
      <c r="D2291" s="132" t="s">
        <v>178</v>
      </c>
      <c r="E2291" s="133" t="s">
        <v>2326</v>
      </c>
      <c r="F2291" s="134" t="s">
        <v>2327</v>
      </c>
      <c r="G2291" s="135" t="s">
        <v>181</v>
      </c>
      <c r="H2291" s="136">
        <v>1365.2517499999999</v>
      </c>
      <c r="I2291" s="137"/>
      <c r="J2291" s="138">
        <f>ROUND(I2291*H2291,2)</f>
        <v>0</v>
      </c>
      <c r="K2291" s="134" t="s">
        <v>182</v>
      </c>
      <c r="L2291" s="32"/>
      <c r="M2291" s="139" t="s">
        <v>1</v>
      </c>
      <c r="N2291" s="140" t="s">
        <v>43</v>
      </c>
      <c r="P2291" s="141">
        <f>O2291*H2291</f>
        <v>0</v>
      </c>
      <c r="Q2291" s="141">
        <v>1.1E-4</v>
      </c>
      <c r="R2291" s="141">
        <f>Q2291*H2291</f>
        <v>0.15017769249999999</v>
      </c>
      <c r="S2291" s="141">
        <v>0</v>
      </c>
      <c r="T2291" s="142">
        <f>S2291*H2291</f>
        <v>0</v>
      </c>
      <c r="AR2291" s="143" t="s">
        <v>319</v>
      </c>
      <c r="AT2291" s="143" t="s">
        <v>178</v>
      </c>
      <c r="AU2291" s="143" t="s">
        <v>88</v>
      </c>
      <c r="AY2291" s="17" t="s">
        <v>176</v>
      </c>
      <c r="BE2291" s="144">
        <f>IF(N2291="základní",J2291,0)</f>
        <v>0</v>
      </c>
      <c r="BF2291" s="144">
        <f>IF(N2291="snížená",J2291,0)</f>
        <v>0</v>
      </c>
      <c r="BG2291" s="144">
        <f>IF(N2291="zákl. přenesená",J2291,0)</f>
        <v>0</v>
      </c>
      <c r="BH2291" s="144">
        <f>IF(N2291="sníž. přenesená",J2291,0)</f>
        <v>0</v>
      </c>
      <c r="BI2291" s="144">
        <f>IF(N2291="nulová",J2291,0)</f>
        <v>0</v>
      </c>
      <c r="BJ2291" s="17" t="s">
        <v>86</v>
      </c>
      <c r="BK2291" s="144">
        <f>ROUND(I2291*H2291,2)</f>
        <v>0</v>
      </c>
      <c r="BL2291" s="17" t="s">
        <v>319</v>
      </c>
      <c r="BM2291" s="143" t="s">
        <v>2328</v>
      </c>
    </row>
    <row r="2292" spans="2:65" s="1" customFormat="1" ht="24.2" customHeight="1">
      <c r="B2292" s="32"/>
      <c r="C2292" s="132" t="s">
        <v>2329</v>
      </c>
      <c r="D2292" s="132" t="s">
        <v>178</v>
      </c>
      <c r="E2292" s="133" t="s">
        <v>2330</v>
      </c>
      <c r="F2292" s="134" t="s">
        <v>2331</v>
      </c>
      <c r="G2292" s="135" t="s">
        <v>181</v>
      </c>
      <c r="H2292" s="136">
        <v>2100.54</v>
      </c>
      <c r="I2292" s="137"/>
      <c r="J2292" s="138">
        <f>ROUND(I2292*H2292,2)</f>
        <v>0</v>
      </c>
      <c r="K2292" s="134" t="s">
        <v>182</v>
      </c>
      <c r="L2292" s="32"/>
      <c r="M2292" s="139" t="s">
        <v>1</v>
      </c>
      <c r="N2292" s="140" t="s">
        <v>43</v>
      </c>
      <c r="P2292" s="141">
        <f>O2292*H2292</f>
        <v>0</v>
      </c>
      <c r="Q2292" s="141">
        <v>1E-4</v>
      </c>
      <c r="R2292" s="141">
        <f>Q2292*H2292</f>
        <v>0.21005400000000002</v>
      </c>
      <c r="S2292" s="141">
        <v>0</v>
      </c>
      <c r="T2292" s="142">
        <f>S2292*H2292</f>
        <v>0</v>
      </c>
      <c r="AR2292" s="143" t="s">
        <v>319</v>
      </c>
      <c r="AT2292" s="143" t="s">
        <v>178</v>
      </c>
      <c r="AU2292" s="143" t="s">
        <v>88</v>
      </c>
      <c r="AY2292" s="17" t="s">
        <v>176</v>
      </c>
      <c r="BE2292" s="144">
        <f>IF(N2292="základní",J2292,0)</f>
        <v>0</v>
      </c>
      <c r="BF2292" s="144">
        <f>IF(N2292="snížená",J2292,0)</f>
        <v>0</v>
      </c>
      <c r="BG2292" s="144">
        <f>IF(N2292="zákl. přenesená",J2292,0)</f>
        <v>0</v>
      </c>
      <c r="BH2292" s="144">
        <f>IF(N2292="sníž. přenesená",J2292,0)</f>
        <v>0</v>
      </c>
      <c r="BI2292" s="144">
        <f>IF(N2292="nulová",J2292,0)</f>
        <v>0</v>
      </c>
      <c r="BJ2292" s="17" t="s">
        <v>86</v>
      </c>
      <c r="BK2292" s="144">
        <f>ROUND(I2292*H2292,2)</f>
        <v>0</v>
      </c>
      <c r="BL2292" s="17" t="s">
        <v>319</v>
      </c>
      <c r="BM2292" s="143" t="s">
        <v>2332</v>
      </c>
    </row>
    <row r="2293" spans="2:65" s="1" customFormat="1" ht="33" customHeight="1">
      <c r="B2293" s="32"/>
      <c r="C2293" s="132" t="s">
        <v>2333</v>
      </c>
      <c r="D2293" s="132" t="s">
        <v>178</v>
      </c>
      <c r="E2293" s="133" t="s">
        <v>2334</v>
      </c>
      <c r="F2293" s="134" t="s">
        <v>2335</v>
      </c>
      <c r="G2293" s="135" t="s">
        <v>181</v>
      </c>
      <c r="H2293" s="136">
        <v>2100.54</v>
      </c>
      <c r="I2293" s="137"/>
      <c r="J2293" s="138">
        <f>ROUND(I2293*H2293,2)</f>
        <v>0</v>
      </c>
      <c r="K2293" s="134" t="s">
        <v>182</v>
      </c>
      <c r="L2293" s="32"/>
      <c r="M2293" s="139" t="s">
        <v>1</v>
      </c>
      <c r="N2293" s="140" t="s">
        <v>43</v>
      </c>
      <c r="P2293" s="141">
        <f>O2293*H2293</f>
        <v>0</v>
      </c>
      <c r="Q2293" s="141">
        <v>1.2E-4</v>
      </c>
      <c r="R2293" s="141">
        <f>Q2293*H2293</f>
        <v>0.25206479999999998</v>
      </c>
      <c r="S2293" s="141">
        <v>0</v>
      </c>
      <c r="T2293" s="142">
        <f>S2293*H2293</f>
        <v>0</v>
      </c>
      <c r="AR2293" s="143" t="s">
        <v>319</v>
      </c>
      <c r="AT2293" s="143" t="s">
        <v>178</v>
      </c>
      <c r="AU2293" s="143" t="s">
        <v>88</v>
      </c>
      <c r="AY2293" s="17" t="s">
        <v>176</v>
      </c>
      <c r="BE2293" s="144">
        <f>IF(N2293="základní",J2293,0)</f>
        <v>0</v>
      </c>
      <c r="BF2293" s="144">
        <f>IF(N2293="snížená",J2293,0)</f>
        <v>0</v>
      </c>
      <c r="BG2293" s="144">
        <f>IF(N2293="zákl. přenesená",J2293,0)</f>
        <v>0</v>
      </c>
      <c r="BH2293" s="144">
        <f>IF(N2293="sníž. přenesená",J2293,0)</f>
        <v>0</v>
      </c>
      <c r="BI2293" s="144">
        <f>IF(N2293="nulová",J2293,0)</f>
        <v>0</v>
      </c>
      <c r="BJ2293" s="17" t="s">
        <v>86</v>
      </c>
      <c r="BK2293" s="144">
        <f>ROUND(I2293*H2293,2)</f>
        <v>0</v>
      </c>
      <c r="BL2293" s="17" t="s">
        <v>319</v>
      </c>
      <c r="BM2293" s="143" t="s">
        <v>2336</v>
      </c>
    </row>
    <row r="2294" spans="2:65" s="14" customFormat="1" ht="11.25">
      <c r="B2294" s="160"/>
      <c r="D2294" s="146" t="s">
        <v>185</v>
      </c>
      <c r="E2294" s="161" t="s">
        <v>1</v>
      </c>
      <c r="F2294" s="162" t="s">
        <v>2120</v>
      </c>
      <c r="H2294" s="161" t="s">
        <v>1</v>
      </c>
      <c r="I2294" s="163"/>
      <c r="L2294" s="160"/>
      <c r="M2294" s="164"/>
      <c r="T2294" s="165"/>
      <c r="AT2294" s="161" t="s">
        <v>185</v>
      </c>
      <c r="AU2294" s="161" t="s">
        <v>88</v>
      </c>
      <c r="AV2294" s="14" t="s">
        <v>86</v>
      </c>
      <c r="AW2294" s="14" t="s">
        <v>33</v>
      </c>
      <c r="AX2294" s="14" t="s">
        <v>78</v>
      </c>
      <c r="AY2294" s="161" t="s">
        <v>176</v>
      </c>
    </row>
    <row r="2295" spans="2:65" s="14" customFormat="1" ht="11.25">
      <c r="B2295" s="160"/>
      <c r="D2295" s="146" t="s">
        <v>185</v>
      </c>
      <c r="E2295" s="161" t="s">
        <v>1</v>
      </c>
      <c r="F2295" s="162" t="s">
        <v>2121</v>
      </c>
      <c r="H2295" s="161" t="s">
        <v>1</v>
      </c>
      <c r="I2295" s="163"/>
      <c r="L2295" s="160"/>
      <c r="M2295" s="164"/>
      <c r="T2295" s="165"/>
      <c r="AT2295" s="161" t="s">
        <v>185</v>
      </c>
      <c r="AU2295" s="161" t="s">
        <v>88</v>
      </c>
      <c r="AV2295" s="14" t="s">
        <v>86</v>
      </c>
      <c r="AW2295" s="14" t="s">
        <v>33</v>
      </c>
      <c r="AX2295" s="14" t="s">
        <v>78</v>
      </c>
      <c r="AY2295" s="161" t="s">
        <v>176</v>
      </c>
    </row>
    <row r="2296" spans="2:65" s="12" customFormat="1" ht="11.25">
      <c r="B2296" s="145"/>
      <c r="D2296" s="146" t="s">
        <v>185</v>
      </c>
      <c r="E2296" s="147" t="s">
        <v>1</v>
      </c>
      <c r="F2296" s="148" t="s">
        <v>2122</v>
      </c>
      <c r="H2296" s="149">
        <v>961.5</v>
      </c>
      <c r="I2296" s="150"/>
      <c r="L2296" s="145"/>
      <c r="M2296" s="151"/>
      <c r="T2296" s="152"/>
      <c r="AT2296" s="147" t="s">
        <v>185</v>
      </c>
      <c r="AU2296" s="147" t="s">
        <v>88</v>
      </c>
      <c r="AV2296" s="12" t="s">
        <v>88</v>
      </c>
      <c r="AW2296" s="12" t="s">
        <v>33</v>
      </c>
      <c r="AX2296" s="12" t="s">
        <v>78</v>
      </c>
      <c r="AY2296" s="147" t="s">
        <v>176</v>
      </c>
    </row>
    <row r="2297" spans="2:65" s="14" customFormat="1" ht="11.25">
      <c r="B2297" s="160"/>
      <c r="D2297" s="146" t="s">
        <v>185</v>
      </c>
      <c r="E2297" s="161" t="s">
        <v>1</v>
      </c>
      <c r="F2297" s="162" t="s">
        <v>2123</v>
      </c>
      <c r="H2297" s="161" t="s">
        <v>1</v>
      </c>
      <c r="I2297" s="163"/>
      <c r="L2297" s="160"/>
      <c r="M2297" s="164"/>
      <c r="T2297" s="165"/>
      <c r="AT2297" s="161" t="s">
        <v>185</v>
      </c>
      <c r="AU2297" s="161" t="s">
        <v>88</v>
      </c>
      <c r="AV2297" s="14" t="s">
        <v>86</v>
      </c>
      <c r="AW2297" s="14" t="s">
        <v>33</v>
      </c>
      <c r="AX2297" s="14" t="s">
        <v>78</v>
      </c>
      <c r="AY2297" s="161" t="s">
        <v>176</v>
      </c>
    </row>
    <row r="2298" spans="2:65" s="12" customFormat="1" ht="11.25">
      <c r="B2298" s="145"/>
      <c r="D2298" s="146" t="s">
        <v>185</v>
      </c>
      <c r="E2298" s="147" t="s">
        <v>1</v>
      </c>
      <c r="F2298" s="148" t="s">
        <v>2124</v>
      </c>
      <c r="H2298" s="149">
        <v>114.53</v>
      </c>
      <c r="I2298" s="150"/>
      <c r="L2298" s="145"/>
      <c r="M2298" s="151"/>
      <c r="T2298" s="152"/>
      <c r="AT2298" s="147" t="s">
        <v>185</v>
      </c>
      <c r="AU2298" s="147" t="s">
        <v>88</v>
      </c>
      <c r="AV2298" s="12" t="s">
        <v>88</v>
      </c>
      <c r="AW2298" s="12" t="s">
        <v>33</v>
      </c>
      <c r="AX2298" s="12" t="s">
        <v>78</v>
      </c>
      <c r="AY2298" s="147" t="s">
        <v>176</v>
      </c>
    </row>
    <row r="2299" spans="2:65" s="15" customFormat="1" ht="11.25">
      <c r="B2299" s="166"/>
      <c r="D2299" s="146" t="s">
        <v>185</v>
      </c>
      <c r="E2299" s="167" t="s">
        <v>1</v>
      </c>
      <c r="F2299" s="168" t="s">
        <v>228</v>
      </c>
      <c r="H2299" s="169">
        <v>1076.03</v>
      </c>
      <c r="I2299" s="170"/>
      <c r="L2299" s="166"/>
      <c r="M2299" s="171"/>
      <c r="T2299" s="172"/>
      <c r="AT2299" s="167" t="s">
        <v>185</v>
      </c>
      <c r="AU2299" s="167" t="s">
        <v>88</v>
      </c>
      <c r="AV2299" s="15" t="s">
        <v>193</v>
      </c>
      <c r="AW2299" s="15" t="s">
        <v>33</v>
      </c>
      <c r="AX2299" s="15" t="s">
        <v>78</v>
      </c>
      <c r="AY2299" s="167" t="s">
        <v>176</v>
      </c>
    </row>
    <row r="2300" spans="2:65" s="14" customFormat="1" ht="11.25">
      <c r="B2300" s="160"/>
      <c r="D2300" s="146" t="s">
        <v>185</v>
      </c>
      <c r="E2300" s="161" t="s">
        <v>1</v>
      </c>
      <c r="F2300" s="162" t="s">
        <v>2125</v>
      </c>
      <c r="H2300" s="161" t="s">
        <v>1</v>
      </c>
      <c r="I2300" s="163"/>
      <c r="L2300" s="160"/>
      <c r="M2300" s="164"/>
      <c r="T2300" s="165"/>
      <c r="AT2300" s="161" t="s">
        <v>185</v>
      </c>
      <c r="AU2300" s="161" t="s">
        <v>88</v>
      </c>
      <c r="AV2300" s="14" t="s">
        <v>86</v>
      </c>
      <c r="AW2300" s="14" t="s">
        <v>33</v>
      </c>
      <c r="AX2300" s="14" t="s">
        <v>78</v>
      </c>
      <c r="AY2300" s="161" t="s">
        <v>176</v>
      </c>
    </row>
    <row r="2301" spans="2:65" s="14" customFormat="1" ht="11.25">
      <c r="B2301" s="160"/>
      <c r="D2301" s="146" t="s">
        <v>185</v>
      </c>
      <c r="E2301" s="161" t="s">
        <v>1</v>
      </c>
      <c r="F2301" s="162" t="s">
        <v>2121</v>
      </c>
      <c r="H2301" s="161" t="s">
        <v>1</v>
      </c>
      <c r="I2301" s="163"/>
      <c r="L2301" s="160"/>
      <c r="M2301" s="164"/>
      <c r="T2301" s="165"/>
      <c r="AT2301" s="161" t="s">
        <v>185</v>
      </c>
      <c r="AU2301" s="161" t="s">
        <v>88</v>
      </c>
      <c r="AV2301" s="14" t="s">
        <v>86</v>
      </c>
      <c r="AW2301" s="14" t="s">
        <v>33</v>
      </c>
      <c r="AX2301" s="14" t="s">
        <v>78</v>
      </c>
      <c r="AY2301" s="161" t="s">
        <v>176</v>
      </c>
    </row>
    <row r="2302" spans="2:65" s="12" customFormat="1" ht="11.25">
      <c r="B2302" s="145"/>
      <c r="D2302" s="146" t="s">
        <v>185</v>
      </c>
      <c r="E2302" s="147" t="s">
        <v>1</v>
      </c>
      <c r="F2302" s="148" t="s">
        <v>2126</v>
      </c>
      <c r="H2302" s="149">
        <v>690</v>
      </c>
      <c r="I2302" s="150"/>
      <c r="L2302" s="145"/>
      <c r="M2302" s="151"/>
      <c r="T2302" s="152"/>
      <c r="AT2302" s="147" t="s">
        <v>185</v>
      </c>
      <c r="AU2302" s="147" t="s">
        <v>88</v>
      </c>
      <c r="AV2302" s="12" t="s">
        <v>88</v>
      </c>
      <c r="AW2302" s="12" t="s">
        <v>33</v>
      </c>
      <c r="AX2302" s="12" t="s">
        <v>78</v>
      </c>
      <c r="AY2302" s="147" t="s">
        <v>176</v>
      </c>
    </row>
    <row r="2303" spans="2:65" s="14" customFormat="1" ht="11.25">
      <c r="B2303" s="160"/>
      <c r="D2303" s="146" t="s">
        <v>185</v>
      </c>
      <c r="E2303" s="161" t="s">
        <v>1</v>
      </c>
      <c r="F2303" s="162" t="s">
        <v>2123</v>
      </c>
      <c r="H2303" s="161" t="s">
        <v>1</v>
      </c>
      <c r="I2303" s="163"/>
      <c r="L2303" s="160"/>
      <c r="M2303" s="164"/>
      <c r="T2303" s="165"/>
      <c r="AT2303" s="161" t="s">
        <v>185</v>
      </c>
      <c r="AU2303" s="161" t="s">
        <v>88</v>
      </c>
      <c r="AV2303" s="14" t="s">
        <v>86</v>
      </c>
      <c r="AW2303" s="14" t="s">
        <v>33</v>
      </c>
      <c r="AX2303" s="14" t="s">
        <v>78</v>
      </c>
      <c r="AY2303" s="161" t="s">
        <v>176</v>
      </c>
    </row>
    <row r="2304" spans="2:65" s="12" customFormat="1" ht="11.25">
      <c r="B2304" s="145"/>
      <c r="D2304" s="146" t="s">
        <v>185</v>
      </c>
      <c r="E2304" s="147" t="s">
        <v>1</v>
      </c>
      <c r="F2304" s="148" t="s">
        <v>2127</v>
      </c>
      <c r="H2304" s="149">
        <v>334.51</v>
      </c>
      <c r="I2304" s="150"/>
      <c r="L2304" s="145"/>
      <c r="M2304" s="151"/>
      <c r="T2304" s="152"/>
      <c r="AT2304" s="147" t="s">
        <v>185</v>
      </c>
      <c r="AU2304" s="147" t="s">
        <v>88</v>
      </c>
      <c r="AV2304" s="12" t="s">
        <v>88</v>
      </c>
      <c r="AW2304" s="12" t="s">
        <v>33</v>
      </c>
      <c r="AX2304" s="12" t="s">
        <v>78</v>
      </c>
      <c r="AY2304" s="147" t="s">
        <v>176</v>
      </c>
    </row>
    <row r="2305" spans="2:65" s="15" customFormat="1" ht="11.25">
      <c r="B2305" s="166"/>
      <c r="D2305" s="146" t="s">
        <v>185</v>
      </c>
      <c r="E2305" s="167" t="s">
        <v>1</v>
      </c>
      <c r="F2305" s="168" t="s">
        <v>228</v>
      </c>
      <c r="H2305" s="169">
        <v>1024.51</v>
      </c>
      <c r="I2305" s="170"/>
      <c r="L2305" s="166"/>
      <c r="M2305" s="171"/>
      <c r="T2305" s="172"/>
      <c r="AT2305" s="167" t="s">
        <v>185</v>
      </c>
      <c r="AU2305" s="167" t="s">
        <v>88</v>
      </c>
      <c r="AV2305" s="15" t="s">
        <v>193</v>
      </c>
      <c r="AW2305" s="15" t="s">
        <v>33</v>
      </c>
      <c r="AX2305" s="15" t="s">
        <v>78</v>
      </c>
      <c r="AY2305" s="167" t="s">
        <v>176</v>
      </c>
    </row>
    <row r="2306" spans="2:65" s="13" customFormat="1" ht="11.25">
      <c r="B2306" s="153"/>
      <c r="D2306" s="146" t="s">
        <v>185</v>
      </c>
      <c r="E2306" s="154" t="s">
        <v>1</v>
      </c>
      <c r="F2306" s="155" t="s">
        <v>187</v>
      </c>
      <c r="H2306" s="156">
        <v>2100.54</v>
      </c>
      <c r="I2306" s="157"/>
      <c r="L2306" s="153"/>
      <c r="M2306" s="158"/>
      <c r="T2306" s="159"/>
      <c r="AT2306" s="154" t="s">
        <v>185</v>
      </c>
      <c r="AU2306" s="154" t="s">
        <v>88</v>
      </c>
      <c r="AV2306" s="13" t="s">
        <v>183</v>
      </c>
      <c r="AW2306" s="13" t="s">
        <v>33</v>
      </c>
      <c r="AX2306" s="13" t="s">
        <v>86</v>
      </c>
      <c r="AY2306" s="154" t="s">
        <v>176</v>
      </c>
    </row>
    <row r="2307" spans="2:65" s="1" customFormat="1" ht="16.5" customHeight="1">
      <c r="B2307" s="32"/>
      <c r="C2307" s="176" t="s">
        <v>2337</v>
      </c>
      <c r="D2307" s="176" t="s">
        <v>304</v>
      </c>
      <c r="E2307" s="177" t="s">
        <v>2338</v>
      </c>
      <c r="F2307" s="178" t="s">
        <v>2339</v>
      </c>
      <c r="G2307" s="179" t="s">
        <v>200</v>
      </c>
      <c r="H2307" s="180">
        <v>323.48316</v>
      </c>
      <c r="I2307" s="181"/>
      <c r="J2307" s="182">
        <f>ROUND(I2307*H2307,2)</f>
        <v>0</v>
      </c>
      <c r="K2307" s="178" t="s">
        <v>182</v>
      </c>
      <c r="L2307" s="183"/>
      <c r="M2307" s="184" t="s">
        <v>1</v>
      </c>
      <c r="N2307" s="185" t="s">
        <v>43</v>
      </c>
      <c r="P2307" s="141">
        <f>O2307*H2307</f>
        <v>0</v>
      </c>
      <c r="Q2307" s="141">
        <v>0.03</v>
      </c>
      <c r="R2307" s="141">
        <f>Q2307*H2307</f>
        <v>9.7044947999999991</v>
      </c>
      <c r="S2307" s="141">
        <v>0</v>
      </c>
      <c r="T2307" s="142">
        <f>S2307*H2307</f>
        <v>0</v>
      </c>
      <c r="AR2307" s="143" t="s">
        <v>398</v>
      </c>
      <c r="AT2307" s="143" t="s">
        <v>304</v>
      </c>
      <c r="AU2307" s="143" t="s">
        <v>88</v>
      </c>
      <c r="AY2307" s="17" t="s">
        <v>176</v>
      </c>
      <c r="BE2307" s="144">
        <f>IF(N2307="základní",J2307,0)</f>
        <v>0</v>
      </c>
      <c r="BF2307" s="144">
        <f>IF(N2307="snížená",J2307,0)</f>
        <v>0</v>
      </c>
      <c r="BG2307" s="144">
        <f>IF(N2307="zákl. přenesená",J2307,0)</f>
        <v>0</v>
      </c>
      <c r="BH2307" s="144">
        <f>IF(N2307="sníž. přenesená",J2307,0)</f>
        <v>0</v>
      </c>
      <c r="BI2307" s="144">
        <f>IF(N2307="nulová",J2307,0)</f>
        <v>0</v>
      </c>
      <c r="BJ2307" s="17" t="s">
        <v>86</v>
      </c>
      <c r="BK2307" s="144">
        <f>ROUND(I2307*H2307,2)</f>
        <v>0</v>
      </c>
      <c r="BL2307" s="17" t="s">
        <v>319</v>
      </c>
      <c r="BM2307" s="143" t="s">
        <v>2340</v>
      </c>
    </row>
    <row r="2308" spans="2:65" s="12" customFormat="1" ht="11.25">
      <c r="B2308" s="145"/>
      <c r="D2308" s="146" t="s">
        <v>185</v>
      </c>
      <c r="E2308" s="147" t="s">
        <v>1</v>
      </c>
      <c r="F2308" s="148" t="s">
        <v>2341</v>
      </c>
      <c r="H2308" s="149">
        <v>323.48316</v>
      </c>
      <c r="I2308" s="150"/>
      <c r="L2308" s="145"/>
      <c r="M2308" s="151"/>
      <c r="T2308" s="152"/>
      <c r="AT2308" s="147" t="s">
        <v>185</v>
      </c>
      <c r="AU2308" s="147" t="s">
        <v>88</v>
      </c>
      <c r="AV2308" s="12" t="s">
        <v>88</v>
      </c>
      <c r="AW2308" s="12" t="s">
        <v>33</v>
      </c>
      <c r="AX2308" s="12" t="s">
        <v>86</v>
      </c>
      <c r="AY2308" s="147" t="s">
        <v>176</v>
      </c>
    </row>
    <row r="2309" spans="2:65" s="1" customFormat="1" ht="33" customHeight="1">
      <c r="B2309" s="32"/>
      <c r="C2309" s="132" t="s">
        <v>2342</v>
      </c>
      <c r="D2309" s="132" t="s">
        <v>178</v>
      </c>
      <c r="E2309" s="133" t="s">
        <v>2334</v>
      </c>
      <c r="F2309" s="134" t="s">
        <v>2335</v>
      </c>
      <c r="G2309" s="135" t="s">
        <v>181</v>
      </c>
      <c r="H2309" s="136">
        <v>852.86</v>
      </c>
      <c r="I2309" s="137"/>
      <c r="J2309" s="138">
        <f>ROUND(I2309*H2309,2)</f>
        <v>0</v>
      </c>
      <c r="K2309" s="134" t="s">
        <v>182</v>
      </c>
      <c r="L2309" s="32"/>
      <c r="M2309" s="139" t="s">
        <v>1</v>
      </c>
      <c r="N2309" s="140" t="s">
        <v>43</v>
      </c>
      <c r="P2309" s="141">
        <f>O2309*H2309</f>
        <v>0</v>
      </c>
      <c r="Q2309" s="141">
        <v>1.2E-4</v>
      </c>
      <c r="R2309" s="141">
        <f>Q2309*H2309</f>
        <v>0.10234320000000001</v>
      </c>
      <c r="S2309" s="141">
        <v>0</v>
      </c>
      <c r="T2309" s="142">
        <f>S2309*H2309</f>
        <v>0</v>
      </c>
      <c r="AR2309" s="143" t="s">
        <v>319</v>
      </c>
      <c r="AT2309" s="143" t="s">
        <v>178</v>
      </c>
      <c r="AU2309" s="143" t="s">
        <v>88</v>
      </c>
      <c r="AY2309" s="17" t="s">
        <v>176</v>
      </c>
      <c r="BE2309" s="144">
        <f>IF(N2309="základní",J2309,0)</f>
        <v>0</v>
      </c>
      <c r="BF2309" s="144">
        <f>IF(N2309="snížená",J2309,0)</f>
        <v>0</v>
      </c>
      <c r="BG2309" s="144">
        <f>IF(N2309="zákl. přenesená",J2309,0)</f>
        <v>0</v>
      </c>
      <c r="BH2309" s="144">
        <f>IF(N2309="sníž. přenesená",J2309,0)</f>
        <v>0</v>
      </c>
      <c r="BI2309" s="144">
        <f>IF(N2309="nulová",J2309,0)</f>
        <v>0</v>
      </c>
      <c r="BJ2309" s="17" t="s">
        <v>86</v>
      </c>
      <c r="BK2309" s="144">
        <f>ROUND(I2309*H2309,2)</f>
        <v>0</v>
      </c>
      <c r="BL2309" s="17" t="s">
        <v>319</v>
      </c>
      <c r="BM2309" s="143" t="s">
        <v>2343</v>
      </c>
    </row>
    <row r="2310" spans="2:65" s="14" customFormat="1" ht="11.25">
      <c r="B2310" s="160"/>
      <c r="D2310" s="146" t="s">
        <v>185</v>
      </c>
      <c r="E2310" s="161" t="s">
        <v>1</v>
      </c>
      <c r="F2310" s="162" t="s">
        <v>2134</v>
      </c>
      <c r="H2310" s="161" t="s">
        <v>1</v>
      </c>
      <c r="I2310" s="163"/>
      <c r="L2310" s="160"/>
      <c r="M2310" s="164"/>
      <c r="T2310" s="165"/>
      <c r="AT2310" s="161" t="s">
        <v>185</v>
      </c>
      <c r="AU2310" s="161" t="s">
        <v>88</v>
      </c>
      <c r="AV2310" s="14" t="s">
        <v>86</v>
      </c>
      <c r="AW2310" s="14" t="s">
        <v>33</v>
      </c>
      <c r="AX2310" s="14" t="s">
        <v>78</v>
      </c>
      <c r="AY2310" s="161" t="s">
        <v>176</v>
      </c>
    </row>
    <row r="2311" spans="2:65" s="14" customFormat="1" ht="11.25">
      <c r="B2311" s="160"/>
      <c r="D2311" s="146" t="s">
        <v>185</v>
      </c>
      <c r="E2311" s="161" t="s">
        <v>1</v>
      </c>
      <c r="F2311" s="162" t="s">
        <v>2121</v>
      </c>
      <c r="H2311" s="161" t="s">
        <v>1</v>
      </c>
      <c r="I2311" s="163"/>
      <c r="L2311" s="160"/>
      <c r="M2311" s="164"/>
      <c r="T2311" s="165"/>
      <c r="AT2311" s="161" t="s">
        <v>185</v>
      </c>
      <c r="AU2311" s="161" t="s">
        <v>88</v>
      </c>
      <c r="AV2311" s="14" t="s">
        <v>86</v>
      </c>
      <c r="AW2311" s="14" t="s">
        <v>33</v>
      </c>
      <c r="AX2311" s="14" t="s">
        <v>78</v>
      </c>
      <c r="AY2311" s="161" t="s">
        <v>176</v>
      </c>
    </row>
    <row r="2312" spans="2:65" s="12" customFormat="1" ht="11.25">
      <c r="B2312" s="145"/>
      <c r="D2312" s="146" t="s">
        <v>185</v>
      </c>
      <c r="E2312" s="147" t="s">
        <v>1</v>
      </c>
      <c r="F2312" s="148" t="s">
        <v>2126</v>
      </c>
      <c r="H2312" s="149">
        <v>690</v>
      </c>
      <c r="I2312" s="150"/>
      <c r="L2312" s="145"/>
      <c r="M2312" s="151"/>
      <c r="T2312" s="152"/>
      <c r="AT2312" s="147" t="s">
        <v>185</v>
      </c>
      <c r="AU2312" s="147" t="s">
        <v>88</v>
      </c>
      <c r="AV2312" s="12" t="s">
        <v>88</v>
      </c>
      <c r="AW2312" s="12" t="s">
        <v>33</v>
      </c>
      <c r="AX2312" s="12" t="s">
        <v>78</v>
      </c>
      <c r="AY2312" s="147" t="s">
        <v>176</v>
      </c>
    </row>
    <row r="2313" spans="2:65" s="12" customFormat="1" ht="11.25">
      <c r="B2313" s="145"/>
      <c r="D2313" s="146" t="s">
        <v>185</v>
      </c>
      <c r="E2313" s="147" t="s">
        <v>1</v>
      </c>
      <c r="F2313" s="148" t="s">
        <v>2135</v>
      </c>
      <c r="H2313" s="149">
        <v>444.86</v>
      </c>
      <c r="I2313" s="150"/>
      <c r="L2313" s="145"/>
      <c r="M2313" s="151"/>
      <c r="T2313" s="152"/>
      <c r="AT2313" s="147" t="s">
        <v>185</v>
      </c>
      <c r="AU2313" s="147" t="s">
        <v>88</v>
      </c>
      <c r="AV2313" s="12" t="s">
        <v>88</v>
      </c>
      <c r="AW2313" s="12" t="s">
        <v>33</v>
      </c>
      <c r="AX2313" s="12" t="s">
        <v>78</v>
      </c>
      <c r="AY2313" s="147" t="s">
        <v>176</v>
      </c>
    </row>
    <row r="2314" spans="2:65" s="12" customFormat="1" ht="11.25">
      <c r="B2314" s="145"/>
      <c r="D2314" s="146" t="s">
        <v>185</v>
      </c>
      <c r="E2314" s="147" t="s">
        <v>1</v>
      </c>
      <c r="F2314" s="148" t="s">
        <v>2136</v>
      </c>
      <c r="H2314" s="149">
        <v>-296</v>
      </c>
      <c r="I2314" s="150"/>
      <c r="L2314" s="145"/>
      <c r="M2314" s="151"/>
      <c r="T2314" s="152"/>
      <c r="AT2314" s="147" t="s">
        <v>185</v>
      </c>
      <c r="AU2314" s="147" t="s">
        <v>88</v>
      </c>
      <c r="AV2314" s="12" t="s">
        <v>88</v>
      </c>
      <c r="AW2314" s="12" t="s">
        <v>33</v>
      </c>
      <c r="AX2314" s="12" t="s">
        <v>78</v>
      </c>
      <c r="AY2314" s="147" t="s">
        <v>176</v>
      </c>
    </row>
    <row r="2315" spans="2:65" s="15" customFormat="1" ht="11.25">
      <c r="B2315" s="166"/>
      <c r="D2315" s="146" t="s">
        <v>185</v>
      </c>
      <c r="E2315" s="167" t="s">
        <v>1</v>
      </c>
      <c r="F2315" s="168" t="s">
        <v>228</v>
      </c>
      <c r="H2315" s="169">
        <v>838.86000000000013</v>
      </c>
      <c r="I2315" s="170"/>
      <c r="L2315" s="166"/>
      <c r="M2315" s="171"/>
      <c r="T2315" s="172"/>
      <c r="AT2315" s="167" t="s">
        <v>185</v>
      </c>
      <c r="AU2315" s="167" t="s">
        <v>88</v>
      </c>
      <c r="AV2315" s="15" t="s">
        <v>193</v>
      </c>
      <c r="AW2315" s="15" t="s">
        <v>33</v>
      </c>
      <c r="AX2315" s="15" t="s">
        <v>78</v>
      </c>
      <c r="AY2315" s="167" t="s">
        <v>176</v>
      </c>
    </row>
    <row r="2316" spans="2:65" s="14" customFormat="1" ht="11.25">
      <c r="B2316" s="160"/>
      <c r="D2316" s="146" t="s">
        <v>185</v>
      </c>
      <c r="E2316" s="161" t="s">
        <v>1</v>
      </c>
      <c r="F2316" s="162" t="s">
        <v>2137</v>
      </c>
      <c r="H2316" s="161" t="s">
        <v>1</v>
      </c>
      <c r="I2316" s="163"/>
      <c r="L2316" s="160"/>
      <c r="M2316" s="164"/>
      <c r="T2316" s="165"/>
      <c r="AT2316" s="161" t="s">
        <v>185</v>
      </c>
      <c r="AU2316" s="161" t="s">
        <v>88</v>
      </c>
      <c r="AV2316" s="14" t="s">
        <v>86</v>
      </c>
      <c r="AW2316" s="14" t="s">
        <v>33</v>
      </c>
      <c r="AX2316" s="14" t="s">
        <v>78</v>
      </c>
      <c r="AY2316" s="161" t="s">
        <v>176</v>
      </c>
    </row>
    <row r="2317" spans="2:65" s="14" customFormat="1" ht="11.25">
      <c r="B2317" s="160"/>
      <c r="D2317" s="146" t="s">
        <v>185</v>
      </c>
      <c r="E2317" s="161" t="s">
        <v>1</v>
      </c>
      <c r="F2317" s="162" t="s">
        <v>2121</v>
      </c>
      <c r="H2317" s="161" t="s">
        <v>1</v>
      </c>
      <c r="I2317" s="163"/>
      <c r="L2317" s="160"/>
      <c r="M2317" s="164"/>
      <c r="T2317" s="165"/>
      <c r="AT2317" s="161" t="s">
        <v>185</v>
      </c>
      <c r="AU2317" s="161" t="s">
        <v>88</v>
      </c>
      <c r="AV2317" s="14" t="s">
        <v>86</v>
      </c>
      <c r="AW2317" s="14" t="s">
        <v>33</v>
      </c>
      <c r="AX2317" s="14" t="s">
        <v>78</v>
      </c>
      <c r="AY2317" s="161" t="s">
        <v>176</v>
      </c>
    </row>
    <row r="2318" spans="2:65" s="12" customFormat="1" ht="11.25">
      <c r="B2318" s="145"/>
      <c r="D2318" s="146" t="s">
        <v>185</v>
      </c>
      <c r="E2318" s="147" t="s">
        <v>1</v>
      </c>
      <c r="F2318" s="148" t="s">
        <v>2138</v>
      </c>
      <c r="H2318" s="149">
        <v>14</v>
      </c>
      <c r="I2318" s="150"/>
      <c r="L2318" s="145"/>
      <c r="M2318" s="151"/>
      <c r="T2318" s="152"/>
      <c r="AT2318" s="147" t="s">
        <v>185</v>
      </c>
      <c r="AU2318" s="147" t="s">
        <v>88</v>
      </c>
      <c r="AV2318" s="12" t="s">
        <v>88</v>
      </c>
      <c r="AW2318" s="12" t="s">
        <v>33</v>
      </c>
      <c r="AX2318" s="12" t="s">
        <v>78</v>
      </c>
      <c r="AY2318" s="147" t="s">
        <v>176</v>
      </c>
    </row>
    <row r="2319" spans="2:65" s="15" customFormat="1" ht="11.25">
      <c r="B2319" s="166"/>
      <c r="D2319" s="146" t="s">
        <v>185</v>
      </c>
      <c r="E2319" s="167" t="s">
        <v>1</v>
      </c>
      <c r="F2319" s="168" t="s">
        <v>228</v>
      </c>
      <c r="H2319" s="169">
        <v>14</v>
      </c>
      <c r="I2319" s="170"/>
      <c r="L2319" s="166"/>
      <c r="M2319" s="171"/>
      <c r="T2319" s="172"/>
      <c r="AT2319" s="167" t="s">
        <v>185</v>
      </c>
      <c r="AU2319" s="167" t="s">
        <v>88</v>
      </c>
      <c r="AV2319" s="15" t="s">
        <v>193</v>
      </c>
      <c r="AW2319" s="15" t="s">
        <v>33</v>
      </c>
      <c r="AX2319" s="15" t="s">
        <v>78</v>
      </c>
      <c r="AY2319" s="167" t="s">
        <v>176</v>
      </c>
    </row>
    <row r="2320" spans="2:65" s="13" customFormat="1" ht="11.25">
      <c r="B2320" s="153"/>
      <c r="D2320" s="146" t="s">
        <v>185</v>
      </c>
      <c r="E2320" s="154" t="s">
        <v>1</v>
      </c>
      <c r="F2320" s="155" t="s">
        <v>187</v>
      </c>
      <c r="H2320" s="156">
        <v>852.86000000000013</v>
      </c>
      <c r="I2320" s="157"/>
      <c r="L2320" s="153"/>
      <c r="M2320" s="158"/>
      <c r="T2320" s="159"/>
      <c r="AT2320" s="154" t="s">
        <v>185</v>
      </c>
      <c r="AU2320" s="154" t="s">
        <v>88</v>
      </c>
      <c r="AV2320" s="13" t="s">
        <v>183</v>
      </c>
      <c r="AW2320" s="13" t="s">
        <v>33</v>
      </c>
      <c r="AX2320" s="13" t="s">
        <v>86</v>
      </c>
      <c r="AY2320" s="154" t="s">
        <v>176</v>
      </c>
    </row>
    <row r="2321" spans="2:65" s="1" customFormat="1" ht="16.5" customHeight="1">
      <c r="B2321" s="32"/>
      <c r="C2321" s="176" t="s">
        <v>2344</v>
      </c>
      <c r="D2321" s="176" t="s">
        <v>304</v>
      </c>
      <c r="E2321" s="177" t="s">
        <v>2338</v>
      </c>
      <c r="F2321" s="178" t="s">
        <v>2339</v>
      </c>
      <c r="G2321" s="179" t="s">
        <v>200</v>
      </c>
      <c r="H2321" s="180">
        <v>112.57752000000001</v>
      </c>
      <c r="I2321" s="181"/>
      <c r="J2321" s="182">
        <f>ROUND(I2321*H2321,2)</f>
        <v>0</v>
      </c>
      <c r="K2321" s="178" t="s">
        <v>182</v>
      </c>
      <c r="L2321" s="183"/>
      <c r="M2321" s="184" t="s">
        <v>1</v>
      </c>
      <c r="N2321" s="185" t="s">
        <v>43</v>
      </c>
      <c r="P2321" s="141">
        <f>O2321*H2321</f>
        <v>0</v>
      </c>
      <c r="Q2321" s="141">
        <v>0.03</v>
      </c>
      <c r="R2321" s="141">
        <f>Q2321*H2321</f>
        <v>3.3773256000000003</v>
      </c>
      <c r="S2321" s="141">
        <v>0</v>
      </c>
      <c r="T2321" s="142">
        <f>S2321*H2321</f>
        <v>0</v>
      </c>
      <c r="AR2321" s="143" t="s">
        <v>398</v>
      </c>
      <c r="AT2321" s="143" t="s">
        <v>304</v>
      </c>
      <c r="AU2321" s="143" t="s">
        <v>88</v>
      </c>
      <c r="AY2321" s="17" t="s">
        <v>176</v>
      </c>
      <c r="BE2321" s="144">
        <f>IF(N2321="základní",J2321,0)</f>
        <v>0</v>
      </c>
      <c r="BF2321" s="144">
        <f>IF(N2321="snížená",J2321,0)</f>
        <v>0</v>
      </c>
      <c r="BG2321" s="144">
        <f>IF(N2321="zákl. přenesená",J2321,0)</f>
        <v>0</v>
      </c>
      <c r="BH2321" s="144">
        <f>IF(N2321="sníž. přenesená",J2321,0)</f>
        <v>0</v>
      </c>
      <c r="BI2321" s="144">
        <f>IF(N2321="nulová",J2321,0)</f>
        <v>0</v>
      </c>
      <c r="BJ2321" s="17" t="s">
        <v>86</v>
      </c>
      <c r="BK2321" s="144">
        <f>ROUND(I2321*H2321,2)</f>
        <v>0</v>
      </c>
      <c r="BL2321" s="17" t="s">
        <v>319</v>
      </c>
      <c r="BM2321" s="143" t="s">
        <v>2345</v>
      </c>
    </row>
    <row r="2322" spans="2:65" s="12" customFormat="1" ht="11.25">
      <c r="B2322" s="145"/>
      <c r="D2322" s="146" t="s">
        <v>185</v>
      </c>
      <c r="E2322" s="147" t="s">
        <v>1</v>
      </c>
      <c r="F2322" s="148" t="s">
        <v>2346</v>
      </c>
      <c r="H2322" s="149">
        <v>112.57752000000001</v>
      </c>
      <c r="I2322" s="150"/>
      <c r="L2322" s="145"/>
      <c r="M2322" s="151"/>
      <c r="T2322" s="152"/>
      <c r="AT2322" s="147" t="s">
        <v>185</v>
      </c>
      <c r="AU2322" s="147" t="s">
        <v>88</v>
      </c>
      <c r="AV2322" s="12" t="s">
        <v>88</v>
      </c>
      <c r="AW2322" s="12" t="s">
        <v>33</v>
      </c>
      <c r="AX2322" s="12" t="s">
        <v>86</v>
      </c>
      <c r="AY2322" s="147" t="s">
        <v>176</v>
      </c>
    </row>
    <row r="2323" spans="2:65" s="1" customFormat="1" ht="24.2" customHeight="1">
      <c r="B2323" s="32"/>
      <c r="C2323" s="132" t="s">
        <v>2347</v>
      </c>
      <c r="D2323" s="132" t="s">
        <v>178</v>
      </c>
      <c r="E2323" s="133" t="s">
        <v>2348</v>
      </c>
      <c r="F2323" s="134" t="s">
        <v>2349</v>
      </c>
      <c r="G2323" s="135" t="s">
        <v>298</v>
      </c>
      <c r="H2323" s="136">
        <v>526.64499999999998</v>
      </c>
      <c r="I2323" s="137"/>
      <c r="J2323" s="138">
        <f>ROUND(I2323*H2323,2)</f>
        <v>0</v>
      </c>
      <c r="K2323" s="134" t="s">
        <v>182</v>
      </c>
      <c r="L2323" s="32"/>
      <c r="M2323" s="139" t="s">
        <v>1</v>
      </c>
      <c r="N2323" s="140" t="s">
        <v>43</v>
      </c>
      <c r="P2323" s="141">
        <f>O2323*H2323</f>
        <v>0</v>
      </c>
      <c r="Q2323" s="141">
        <v>1.6000000000000001E-4</v>
      </c>
      <c r="R2323" s="141">
        <f>Q2323*H2323</f>
        <v>8.426320000000001E-2</v>
      </c>
      <c r="S2323" s="141">
        <v>0</v>
      </c>
      <c r="T2323" s="142">
        <f>S2323*H2323</f>
        <v>0</v>
      </c>
      <c r="AR2323" s="143" t="s">
        <v>319</v>
      </c>
      <c r="AT2323" s="143" t="s">
        <v>178</v>
      </c>
      <c r="AU2323" s="143" t="s">
        <v>88</v>
      </c>
      <c r="AY2323" s="17" t="s">
        <v>176</v>
      </c>
      <c r="BE2323" s="144">
        <f>IF(N2323="základní",J2323,0)</f>
        <v>0</v>
      </c>
      <c r="BF2323" s="144">
        <f>IF(N2323="snížená",J2323,0)</f>
        <v>0</v>
      </c>
      <c r="BG2323" s="144">
        <f>IF(N2323="zákl. přenesená",J2323,0)</f>
        <v>0</v>
      </c>
      <c r="BH2323" s="144">
        <f>IF(N2323="sníž. přenesená",J2323,0)</f>
        <v>0</v>
      </c>
      <c r="BI2323" s="144">
        <f>IF(N2323="nulová",J2323,0)</f>
        <v>0</v>
      </c>
      <c r="BJ2323" s="17" t="s">
        <v>86</v>
      </c>
      <c r="BK2323" s="144">
        <f>ROUND(I2323*H2323,2)</f>
        <v>0</v>
      </c>
      <c r="BL2323" s="17" t="s">
        <v>319</v>
      </c>
      <c r="BM2323" s="143" t="s">
        <v>2350</v>
      </c>
    </row>
    <row r="2324" spans="2:65" s="14" customFormat="1" ht="11.25">
      <c r="B2324" s="160"/>
      <c r="D2324" s="146" t="s">
        <v>185</v>
      </c>
      <c r="E2324" s="161" t="s">
        <v>1</v>
      </c>
      <c r="F2324" s="162" t="s">
        <v>2351</v>
      </c>
      <c r="H2324" s="161" t="s">
        <v>1</v>
      </c>
      <c r="I2324" s="163"/>
      <c r="L2324" s="160"/>
      <c r="M2324" s="164"/>
      <c r="T2324" s="165"/>
      <c r="AT2324" s="161" t="s">
        <v>185</v>
      </c>
      <c r="AU2324" s="161" t="s">
        <v>88</v>
      </c>
      <c r="AV2324" s="14" t="s">
        <v>86</v>
      </c>
      <c r="AW2324" s="14" t="s">
        <v>33</v>
      </c>
      <c r="AX2324" s="14" t="s">
        <v>78</v>
      </c>
      <c r="AY2324" s="161" t="s">
        <v>176</v>
      </c>
    </row>
    <row r="2325" spans="2:65" s="14" customFormat="1" ht="11.25">
      <c r="B2325" s="160"/>
      <c r="D2325" s="146" t="s">
        <v>185</v>
      </c>
      <c r="E2325" s="161" t="s">
        <v>1</v>
      </c>
      <c r="F2325" s="162" t="s">
        <v>2352</v>
      </c>
      <c r="H2325" s="161" t="s">
        <v>1</v>
      </c>
      <c r="I2325" s="163"/>
      <c r="L2325" s="160"/>
      <c r="M2325" s="164"/>
      <c r="T2325" s="165"/>
      <c r="AT2325" s="161" t="s">
        <v>185</v>
      </c>
      <c r="AU2325" s="161" t="s">
        <v>88</v>
      </c>
      <c r="AV2325" s="14" t="s">
        <v>86</v>
      </c>
      <c r="AW2325" s="14" t="s">
        <v>33</v>
      </c>
      <c r="AX2325" s="14" t="s">
        <v>78</v>
      </c>
      <c r="AY2325" s="161" t="s">
        <v>176</v>
      </c>
    </row>
    <row r="2326" spans="2:65" s="12" customFormat="1" ht="11.25">
      <c r="B2326" s="145"/>
      <c r="D2326" s="146" t="s">
        <v>185</v>
      </c>
      <c r="E2326" s="147" t="s">
        <v>1</v>
      </c>
      <c r="F2326" s="148" t="s">
        <v>2353</v>
      </c>
      <c r="H2326" s="149">
        <v>235.1</v>
      </c>
      <c r="I2326" s="150"/>
      <c r="L2326" s="145"/>
      <c r="M2326" s="151"/>
      <c r="T2326" s="152"/>
      <c r="AT2326" s="147" t="s">
        <v>185</v>
      </c>
      <c r="AU2326" s="147" t="s">
        <v>88</v>
      </c>
      <c r="AV2326" s="12" t="s">
        <v>88</v>
      </c>
      <c r="AW2326" s="12" t="s">
        <v>33</v>
      </c>
      <c r="AX2326" s="12" t="s">
        <v>78</v>
      </c>
      <c r="AY2326" s="147" t="s">
        <v>176</v>
      </c>
    </row>
    <row r="2327" spans="2:65" s="14" customFormat="1" ht="11.25">
      <c r="B2327" s="160"/>
      <c r="D2327" s="146" t="s">
        <v>185</v>
      </c>
      <c r="E2327" s="161" t="s">
        <v>1</v>
      </c>
      <c r="F2327" s="162" t="s">
        <v>2354</v>
      </c>
      <c r="H2327" s="161" t="s">
        <v>1</v>
      </c>
      <c r="I2327" s="163"/>
      <c r="L2327" s="160"/>
      <c r="M2327" s="164"/>
      <c r="T2327" s="165"/>
      <c r="AT2327" s="161" t="s">
        <v>185</v>
      </c>
      <c r="AU2327" s="161" t="s">
        <v>88</v>
      </c>
      <c r="AV2327" s="14" t="s">
        <v>86</v>
      </c>
      <c r="AW2327" s="14" t="s">
        <v>33</v>
      </c>
      <c r="AX2327" s="14" t="s">
        <v>78</v>
      </c>
      <c r="AY2327" s="161" t="s">
        <v>176</v>
      </c>
    </row>
    <row r="2328" spans="2:65" s="12" customFormat="1" ht="11.25">
      <c r="B2328" s="145"/>
      <c r="D2328" s="146" t="s">
        <v>185</v>
      </c>
      <c r="E2328" s="147" t="s">
        <v>1</v>
      </c>
      <c r="F2328" s="148" t="s">
        <v>2355</v>
      </c>
      <c r="H2328" s="149">
        <v>84.415000000000006</v>
      </c>
      <c r="I2328" s="150"/>
      <c r="L2328" s="145"/>
      <c r="M2328" s="151"/>
      <c r="T2328" s="152"/>
      <c r="AT2328" s="147" t="s">
        <v>185</v>
      </c>
      <c r="AU2328" s="147" t="s">
        <v>88</v>
      </c>
      <c r="AV2328" s="12" t="s">
        <v>88</v>
      </c>
      <c r="AW2328" s="12" t="s">
        <v>33</v>
      </c>
      <c r="AX2328" s="12" t="s">
        <v>78</v>
      </c>
      <c r="AY2328" s="147" t="s">
        <v>176</v>
      </c>
    </row>
    <row r="2329" spans="2:65" s="14" customFormat="1" ht="11.25">
      <c r="B2329" s="160"/>
      <c r="D2329" s="146" t="s">
        <v>185</v>
      </c>
      <c r="E2329" s="161" t="s">
        <v>1</v>
      </c>
      <c r="F2329" s="162" t="s">
        <v>2130</v>
      </c>
      <c r="H2329" s="161" t="s">
        <v>1</v>
      </c>
      <c r="I2329" s="163"/>
      <c r="L2329" s="160"/>
      <c r="M2329" s="164"/>
      <c r="T2329" s="165"/>
      <c r="AT2329" s="161" t="s">
        <v>185</v>
      </c>
      <c r="AU2329" s="161" t="s">
        <v>88</v>
      </c>
      <c r="AV2329" s="14" t="s">
        <v>86</v>
      </c>
      <c r="AW2329" s="14" t="s">
        <v>33</v>
      </c>
      <c r="AX2329" s="14" t="s">
        <v>78</v>
      </c>
      <c r="AY2329" s="161" t="s">
        <v>176</v>
      </c>
    </row>
    <row r="2330" spans="2:65" s="12" customFormat="1" ht="11.25">
      <c r="B2330" s="145"/>
      <c r="D2330" s="146" t="s">
        <v>185</v>
      </c>
      <c r="E2330" s="147" t="s">
        <v>1</v>
      </c>
      <c r="F2330" s="148" t="s">
        <v>2356</v>
      </c>
      <c r="H2330" s="149">
        <v>118.3</v>
      </c>
      <c r="I2330" s="150"/>
      <c r="L2330" s="145"/>
      <c r="M2330" s="151"/>
      <c r="T2330" s="152"/>
      <c r="AT2330" s="147" t="s">
        <v>185</v>
      </c>
      <c r="AU2330" s="147" t="s">
        <v>88</v>
      </c>
      <c r="AV2330" s="12" t="s">
        <v>88</v>
      </c>
      <c r="AW2330" s="12" t="s">
        <v>33</v>
      </c>
      <c r="AX2330" s="12" t="s">
        <v>78</v>
      </c>
      <c r="AY2330" s="147" t="s">
        <v>176</v>
      </c>
    </row>
    <row r="2331" spans="2:65" s="14" customFormat="1" ht="11.25">
      <c r="B2331" s="160"/>
      <c r="D2331" s="146" t="s">
        <v>185</v>
      </c>
      <c r="E2331" s="161" t="s">
        <v>1</v>
      </c>
      <c r="F2331" s="162" t="s">
        <v>2132</v>
      </c>
      <c r="H2331" s="161" t="s">
        <v>1</v>
      </c>
      <c r="I2331" s="163"/>
      <c r="L2331" s="160"/>
      <c r="M2331" s="164"/>
      <c r="T2331" s="165"/>
      <c r="AT2331" s="161" t="s">
        <v>185</v>
      </c>
      <c r="AU2331" s="161" t="s">
        <v>88</v>
      </c>
      <c r="AV2331" s="14" t="s">
        <v>86</v>
      </c>
      <c r="AW2331" s="14" t="s">
        <v>33</v>
      </c>
      <c r="AX2331" s="14" t="s">
        <v>78</v>
      </c>
      <c r="AY2331" s="161" t="s">
        <v>176</v>
      </c>
    </row>
    <row r="2332" spans="2:65" s="12" customFormat="1" ht="11.25">
      <c r="B2332" s="145"/>
      <c r="D2332" s="146" t="s">
        <v>185</v>
      </c>
      <c r="E2332" s="147" t="s">
        <v>1</v>
      </c>
      <c r="F2332" s="148" t="s">
        <v>2357</v>
      </c>
      <c r="H2332" s="149">
        <v>88.83</v>
      </c>
      <c r="I2332" s="150"/>
      <c r="L2332" s="145"/>
      <c r="M2332" s="151"/>
      <c r="T2332" s="152"/>
      <c r="AT2332" s="147" t="s">
        <v>185</v>
      </c>
      <c r="AU2332" s="147" t="s">
        <v>88</v>
      </c>
      <c r="AV2332" s="12" t="s">
        <v>88</v>
      </c>
      <c r="AW2332" s="12" t="s">
        <v>33</v>
      </c>
      <c r="AX2332" s="12" t="s">
        <v>78</v>
      </c>
      <c r="AY2332" s="147" t="s">
        <v>176</v>
      </c>
    </row>
    <row r="2333" spans="2:65" s="13" customFormat="1" ht="11.25">
      <c r="B2333" s="153"/>
      <c r="D2333" s="146" t="s">
        <v>185</v>
      </c>
      <c r="E2333" s="154" t="s">
        <v>1</v>
      </c>
      <c r="F2333" s="155" t="s">
        <v>187</v>
      </c>
      <c r="H2333" s="156">
        <v>526.64499999999998</v>
      </c>
      <c r="I2333" s="157"/>
      <c r="L2333" s="153"/>
      <c r="M2333" s="158"/>
      <c r="T2333" s="159"/>
      <c r="AT2333" s="154" t="s">
        <v>185</v>
      </c>
      <c r="AU2333" s="154" t="s">
        <v>88</v>
      </c>
      <c r="AV2333" s="13" t="s">
        <v>183</v>
      </c>
      <c r="AW2333" s="13" t="s">
        <v>33</v>
      </c>
      <c r="AX2333" s="13" t="s">
        <v>86</v>
      </c>
      <c r="AY2333" s="154" t="s">
        <v>176</v>
      </c>
    </row>
    <row r="2334" spans="2:65" s="1" customFormat="1" ht="16.5" customHeight="1">
      <c r="B2334" s="32"/>
      <c r="C2334" s="176" t="s">
        <v>2358</v>
      </c>
      <c r="D2334" s="176" t="s">
        <v>304</v>
      </c>
      <c r="E2334" s="177" t="s">
        <v>2359</v>
      </c>
      <c r="F2334" s="178" t="s">
        <v>2360</v>
      </c>
      <c r="G2334" s="179" t="s">
        <v>200</v>
      </c>
      <c r="H2334" s="180">
        <v>26.332249999999998</v>
      </c>
      <c r="I2334" s="181"/>
      <c r="J2334" s="182">
        <f>ROUND(I2334*H2334,2)</f>
        <v>0</v>
      </c>
      <c r="K2334" s="178" t="s">
        <v>182</v>
      </c>
      <c r="L2334" s="183"/>
      <c r="M2334" s="184" t="s">
        <v>1</v>
      </c>
      <c r="N2334" s="185" t="s">
        <v>43</v>
      </c>
      <c r="P2334" s="141">
        <f>O2334*H2334</f>
        <v>0</v>
      </c>
      <c r="Q2334" s="141">
        <v>0.03</v>
      </c>
      <c r="R2334" s="141">
        <f>Q2334*H2334</f>
        <v>0.78996749999999993</v>
      </c>
      <c r="S2334" s="141">
        <v>0</v>
      </c>
      <c r="T2334" s="142">
        <f>S2334*H2334</f>
        <v>0</v>
      </c>
      <c r="AR2334" s="143" t="s">
        <v>398</v>
      </c>
      <c r="AT2334" s="143" t="s">
        <v>304</v>
      </c>
      <c r="AU2334" s="143" t="s">
        <v>88</v>
      </c>
      <c r="AY2334" s="17" t="s">
        <v>176</v>
      </c>
      <c r="BE2334" s="144">
        <f>IF(N2334="základní",J2334,0)</f>
        <v>0</v>
      </c>
      <c r="BF2334" s="144">
        <f>IF(N2334="snížená",J2334,0)</f>
        <v>0</v>
      </c>
      <c r="BG2334" s="144">
        <f>IF(N2334="zákl. přenesená",J2334,0)</f>
        <v>0</v>
      </c>
      <c r="BH2334" s="144">
        <f>IF(N2334="sníž. přenesená",J2334,0)</f>
        <v>0</v>
      </c>
      <c r="BI2334" s="144">
        <f>IF(N2334="nulová",J2334,0)</f>
        <v>0</v>
      </c>
      <c r="BJ2334" s="17" t="s">
        <v>86</v>
      </c>
      <c r="BK2334" s="144">
        <f>ROUND(I2334*H2334,2)</f>
        <v>0</v>
      </c>
      <c r="BL2334" s="17" t="s">
        <v>319</v>
      </c>
      <c r="BM2334" s="143" t="s">
        <v>2361</v>
      </c>
    </row>
    <row r="2335" spans="2:65" s="14" customFormat="1" ht="11.25">
      <c r="B2335" s="160"/>
      <c r="D2335" s="146" t="s">
        <v>185</v>
      </c>
      <c r="E2335" s="161" t="s">
        <v>1</v>
      </c>
      <c r="F2335" s="162" t="s">
        <v>2351</v>
      </c>
      <c r="H2335" s="161" t="s">
        <v>1</v>
      </c>
      <c r="I2335" s="163"/>
      <c r="L2335" s="160"/>
      <c r="M2335" s="164"/>
      <c r="T2335" s="165"/>
      <c r="AT2335" s="161" t="s">
        <v>185</v>
      </c>
      <c r="AU2335" s="161" t="s">
        <v>88</v>
      </c>
      <c r="AV2335" s="14" t="s">
        <v>86</v>
      </c>
      <c r="AW2335" s="14" t="s">
        <v>33</v>
      </c>
      <c r="AX2335" s="14" t="s">
        <v>78</v>
      </c>
      <c r="AY2335" s="161" t="s">
        <v>176</v>
      </c>
    </row>
    <row r="2336" spans="2:65" s="12" customFormat="1" ht="11.25">
      <c r="B2336" s="145"/>
      <c r="D2336" s="146" t="s">
        <v>185</v>
      </c>
      <c r="E2336" s="147" t="s">
        <v>1</v>
      </c>
      <c r="F2336" s="148" t="s">
        <v>2362</v>
      </c>
      <c r="H2336" s="149">
        <v>26.332249999999998</v>
      </c>
      <c r="I2336" s="150"/>
      <c r="L2336" s="145"/>
      <c r="M2336" s="151"/>
      <c r="T2336" s="152"/>
      <c r="AT2336" s="147" t="s">
        <v>185</v>
      </c>
      <c r="AU2336" s="147" t="s">
        <v>88</v>
      </c>
      <c r="AV2336" s="12" t="s">
        <v>88</v>
      </c>
      <c r="AW2336" s="12" t="s">
        <v>33</v>
      </c>
      <c r="AX2336" s="12" t="s">
        <v>78</v>
      </c>
      <c r="AY2336" s="147" t="s">
        <v>176</v>
      </c>
    </row>
    <row r="2337" spans="2:65" s="13" customFormat="1" ht="11.25">
      <c r="B2337" s="153"/>
      <c r="D2337" s="146" t="s">
        <v>185</v>
      </c>
      <c r="E2337" s="154" t="s">
        <v>1</v>
      </c>
      <c r="F2337" s="155" t="s">
        <v>187</v>
      </c>
      <c r="H2337" s="156">
        <v>26.332249999999998</v>
      </c>
      <c r="I2337" s="157"/>
      <c r="L2337" s="153"/>
      <c r="M2337" s="158"/>
      <c r="T2337" s="159"/>
      <c r="AT2337" s="154" t="s">
        <v>185</v>
      </c>
      <c r="AU2337" s="154" t="s">
        <v>88</v>
      </c>
      <c r="AV2337" s="13" t="s">
        <v>183</v>
      </c>
      <c r="AW2337" s="13" t="s">
        <v>33</v>
      </c>
      <c r="AX2337" s="13" t="s">
        <v>86</v>
      </c>
      <c r="AY2337" s="154" t="s">
        <v>176</v>
      </c>
    </row>
    <row r="2338" spans="2:65" s="1" customFormat="1" ht="33" customHeight="1">
      <c r="B2338" s="32"/>
      <c r="C2338" s="132" t="s">
        <v>2363</v>
      </c>
      <c r="D2338" s="132" t="s">
        <v>178</v>
      </c>
      <c r="E2338" s="133" t="s">
        <v>2364</v>
      </c>
      <c r="F2338" s="134" t="s">
        <v>2365</v>
      </c>
      <c r="G2338" s="135" t="s">
        <v>181</v>
      </c>
      <c r="H2338" s="136">
        <v>775.39025000000004</v>
      </c>
      <c r="I2338" s="137"/>
      <c r="J2338" s="138">
        <f>ROUND(I2338*H2338,2)</f>
        <v>0</v>
      </c>
      <c r="K2338" s="134" t="s">
        <v>182</v>
      </c>
      <c r="L2338" s="32"/>
      <c r="M2338" s="139" t="s">
        <v>1</v>
      </c>
      <c r="N2338" s="140" t="s">
        <v>43</v>
      </c>
      <c r="P2338" s="141">
        <f>O2338*H2338</f>
        <v>0</v>
      </c>
      <c r="Q2338" s="141">
        <v>1.9000000000000001E-4</v>
      </c>
      <c r="R2338" s="141">
        <f>Q2338*H2338</f>
        <v>0.1473241475</v>
      </c>
      <c r="S2338" s="141">
        <v>0</v>
      </c>
      <c r="T2338" s="142">
        <f>S2338*H2338</f>
        <v>0</v>
      </c>
      <c r="AR2338" s="143" t="s">
        <v>319</v>
      </c>
      <c r="AT2338" s="143" t="s">
        <v>178</v>
      </c>
      <c r="AU2338" s="143" t="s">
        <v>88</v>
      </c>
      <c r="AY2338" s="17" t="s">
        <v>176</v>
      </c>
      <c r="BE2338" s="144">
        <f>IF(N2338="základní",J2338,0)</f>
        <v>0</v>
      </c>
      <c r="BF2338" s="144">
        <f>IF(N2338="snížená",J2338,0)</f>
        <v>0</v>
      </c>
      <c r="BG2338" s="144">
        <f>IF(N2338="zákl. přenesená",J2338,0)</f>
        <v>0</v>
      </c>
      <c r="BH2338" s="144">
        <f>IF(N2338="sníž. přenesená",J2338,0)</f>
        <v>0</v>
      </c>
      <c r="BI2338" s="144">
        <f>IF(N2338="nulová",J2338,0)</f>
        <v>0</v>
      </c>
      <c r="BJ2338" s="17" t="s">
        <v>86</v>
      </c>
      <c r="BK2338" s="144">
        <f>ROUND(I2338*H2338,2)</f>
        <v>0</v>
      </c>
      <c r="BL2338" s="17" t="s">
        <v>319</v>
      </c>
      <c r="BM2338" s="143" t="s">
        <v>2366</v>
      </c>
    </row>
    <row r="2339" spans="2:65" s="14" customFormat="1" ht="11.25">
      <c r="B2339" s="160"/>
      <c r="D2339" s="146" t="s">
        <v>185</v>
      </c>
      <c r="E2339" s="161" t="s">
        <v>1</v>
      </c>
      <c r="F2339" s="162" t="s">
        <v>2352</v>
      </c>
      <c r="H2339" s="161" t="s">
        <v>1</v>
      </c>
      <c r="I2339" s="163"/>
      <c r="L2339" s="160"/>
      <c r="M2339" s="164"/>
      <c r="T2339" s="165"/>
      <c r="AT2339" s="161" t="s">
        <v>185</v>
      </c>
      <c r="AU2339" s="161" t="s">
        <v>88</v>
      </c>
      <c r="AV2339" s="14" t="s">
        <v>86</v>
      </c>
      <c r="AW2339" s="14" t="s">
        <v>33</v>
      </c>
      <c r="AX2339" s="14" t="s">
        <v>78</v>
      </c>
      <c r="AY2339" s="161" t="s">
        <v>176</v>
      </c>
    </row>
    <row r="2340" spans="2:65" s="12" customFormat="1" ht="11.25">
      <c r="B2340" s="145"/>
      <c r="D2340" s="146" t="s">
        <v>185</v>
      </c>
      <c r="E2340" s="147" t="s">
        <v>1</v>
      </c>
      <c r="F2340" s="148" t="s">
        <v>2129</v>
      </c>
      <c r="H2340" s="149">
        <v>352.65</v>
      </c>
      <c r="I2340" s="150"/>
      <c r="L2340" s="145"/>
      <c r="M2340" s="151"/>
      <c r="T2340" s="152"/>
      <c r="AT2340" s="147" t="s">
        <v>185</v>
      </c>
      <c r="AU2340" s="147" t="s">
        <v>88</v>
      </c>
      <c r="AV2340" s="12" t="s">
        <v>88</v>
      </c>
      <c r="AW2340" s="12" t="s">
        <v>33</v>
      </c>
      <c r="AX2340" s="12" t="s">
        <v>78</v>
      </c>
      <c r="AY2340" s="147" t="s">
        <v>176</v>
      </c>
    </row>
    <row r="2341" spans="2:65" s="14" customFormat="1" ht="11.25">
      <c r="B2341" s="160"/>
      <c r="D2341" s="146" t="s">
        <v>185</v>
      </c>
      <c r="E2341" s="161" t="s">
        <v>1</v>
      </c>
      <c r="F2341" s="162" t="s">
        <v>2354</v>
      </c>
      <c r="H2341" s="161" t="s">
        <v>1</v>
      </c>
      <c r="I2341" s="163"/>
      <c r="L2341" s="160"/>
      <c r="M2341" s="164"/>
      <c r="T2341" s="165"/>
      <c r="AT2341" s="161" t="s">
        <v>185</v>
      </c>
      <c r="AU2341" s="161" t="s">
        <v>88</v>
      </c>
      <c r="AV2341" s="14" t="s">
        <v>86</v>
      </c>
      <c r="AW2341" s="14" t="s">
        <v>33</v>
      </c>
      <c r="AX2341" s="14" t="s">
        <v>78</v>
      </c>
      <c r="AY2341" s="161" t="s">
        <v>176</v>
      </c>
    </row>
    <row r="2342" spans="2:65" s="12" customFormat="1" ht="11.25">
      <c r="B2342" s="145"/>
      <c r="D2342" s="146" t="s">
        <v>185</v>
      </c>
      <c r="E2342" s="147" t="s">
        <v>1</v>
      </c>
      <c r="F2342" s="148" t="s">
        <v>2144</v>
      </c>
      <c r="H2342" s="149">
        <v>122.40175000000001</v>
      </c>
      <c r="I2342" s="150"/>
      <c r="L2342" s="145"/>
      <c r="M2342" s="151"/>
      <c r="T2342" s="152"/>
      <c r="AT2342" s="147" t="s">
        <v>185</v>
      </c>
      <c r="AU2342" s="147" t="s">
        <v>88</v>
      </c>
      <c r="AV2342" s="12" t="s">
        <v>88</v>
      </c>
      <c r="AW2342" s="12" t="s">
        <v>33</v>
      </c>
      <c r="AX2342" s="12" t="s">
        <v>78</v>
      </c>
      <c r="AY2342" s="147" t="s">
        <v>176</v>
      </c>
    </row>
    <row r="2343" spans="2:65" s="14" customFormat="1" ht="11.25">
      <c r="B2343" s="160"/>
      <c r="D2343" s="146" t="s">
        <v>185</v>
      </c>
      <c r="E2343" s="161" t="s">
        <v>1</v>
      </c>
      <c r="F2343" s="162" t="s">
        <v>2130</v>
      </c>
      <c r="H2343" s="161" t="s">
        <v>1</v>
      </c>
      <c r="I2343" s="163"/>
      <c r="L2343" s="160"/>
      <c r="M2343" s="164"/>
      <c r="T2343" s="165"/>
      <c r="AT2343" s="161" t="s">
        <v>185</v>
      </c>
      <c r="AU2343" s="161" t="s">
        <v>88</v>
      </c>
      <c r="AV2343" s="14" t="s">
        <v>86</v>
      </c>
      <c r="AW2343" s="14" t="s">
        <v>33</v>
      </c>
      <c r="AX2343" s="14" t="s">
        <v>78</v>
      </c>
      <c r="AY2343" s="161" t="s">
        <v>176</v>
      </c>
    </row>
    <row r="2344" spans="2:65" s="12" customFormat="1" ht="11.25">
      <c r="B2344" s="145"/>
      <c r="D2344" s="146" t="s">
        <v>185</v>
      </c>
      <c r="E2344" s="147" t="s">
        <v>1</v>
      </c>
      <c r="F2344" s="148" t="s">
        <v>2131</v>
      </c>
      <c r="H2344" s="149">
        <v>171.535</v>
      </c>
      <c r="I2344" s="150"/>
      <c r="L2344" s="145"/>
      <c r="M2344" s="151"/>
      <c r="T2344" s="152"/>
      <c r="AT2344" s="147" t="s">
        <v>185</v>
      </c>
      <c r="AU2344" s="147" t="s">
        <v>88</v>
      </c>
      <c r="AV2344" s="12" t="s">
        <v>88</v>
      </c>
      <c r="AW2344" s="12" t="s">
        <v>33</v>
      </c>
      <c r="AX2344" s="12" t="s">
        <v>78</v>
      </c>
      <c r="AY2344" s="147" t="s">
        <v>176</v>
      </c>
    </row>
    <row r="2345" spans="2:65" s="14" customFormat="1" ht="11.25">
      <c r="B2345" s="160"/>
      <c r="D2345" s="146" t="s">
        <v>185</v>
      </c>
      <c r="E2345" s="161" t="s">
        <v>1</v>
      </c>
      <c r="F2345" s="162" t="s">
        <v>2132</v>
      </c>
      <c r="H2345" s="161" t="s">
        <v>1</v>
      </c>
      <c r="I2345" s="163"/>
      <c r="L2345" s="160"/>
      <c r="M2345" s="164"/>
      <c r="T2345" s="165"/>
      <c r="AT2345" s="161" t="s">
        <v>185</v>
      </c>
      <c r="AU2345" s="161" t="s">
        <v>88</v>
      </c>
      <c r="AV2345" s="14" t="s">
        <v>86</v>
      </c>
      <c r="AW2345" s="14" t="s">
        <v>33</v>
      </c>
      <c r="AX2345" s="14" t="s">
        <v>78</v>
      </c>
      <c r="AY2345" s="161" t="s">
        <v>176</v>
      </c>
    </row>
    <row r="2346" spans="2:65" s="12" customFormat="1" ht="11.25">
      <c r="B2346" s="145"/>
      <c r="D2346" s="146" t="s">
        <v>185</v>
      </c>
      <c r="E2346" s="147" t="s">
        <v>1</v>
      </c>
      <c r="F2346" s="148" t="s">
        <v>2133</v>
      </c>
      <c r="H2346" s="149">
        <v>128.80350000000001</v>
      </c>
      <c r="I2346" s="150"/>
      <c r="L2346" s="145"/>
      <c r="M2346" s="151"/>
      <c r="T2346" s="152"/>
      <c r="AT2346" s="147" t="s">
        <v>185</v>
      </c>
      <c r="AU2346" s="147" t="s">
        <v>88</v>
      </c>
      <c r="AV2346" s="12" t="s">
        <v>88</v>
      </c>
      <c r="AW2346" s="12" t="s">
        <v>33</v>
      </c>
      <c r="AX2346" s="12" t="s">
        <v>78</v>
      </c>
      <c r="AY2346" s="147" t="s">
        <v>176</v>
      </c>
    </row>
    <row r="2347" spans="2:65" s="13" customFormat="1" ht="11.25">
      <c r="B2347" s="153"/>
      <c r="D2347" s="146" t="s">
        <v>185</v>
      </c>
      <c r="E2347" s="154" t="s">
        <v>1</v>
      </c>
      <c r="F2347" s="155" t="s">
        <v>187</v>
      </c>
      <c r="H2347" s="156">
        <v>775.39024999999992</v>
      </c>
      <c r="I2347" s="157"/>
      <c r="L2347" s="153"/>
      <c r="M2347" s="158"/>
      <c r="T2347" s="159"/>
      <c r="AT2347" s="154" t="s">
        <v>185</v>
      </c>
      <c r="AU2347" s="154" t="s">
        <v>88</v>
      </c>
      <c r="AV2347" s="13" t="s">
        <v>183</v>
      </c>
      <c r="AW2347" s="13" t="s">
        <v>33</v>
      </c>
      <c r="AX2347" s="13" t="s">
        <v>86</v>
      </c>
      <c r="AY2347" s="154" t="s">
        <v>176</v>
      </c>
    </row>
    <row r="2348" spans="2:65" s="1" customFormat="1" ht="24.2" customHeight="1">
      <c r="B2348" s="32"/>
      <c r="C2348" s="176" t="s">
        <v>2367</v>
      </c>
      <c r="D2348" s="176" t="s">
        <v>304</v>
      </c>
      <c r="E2348" s="177" t="s">
        <v>2368</v>
      </c>
      <c r="F2348" s="178" t="s">
        <v>2369</v>
      </c>
      <c r="G2348" s="179" t="s">
        <v>181</v>
      </c>
      <c r="H2348" s="180">
        <v>852.92927999999995</v>
      </c>
      <c r="I2348" s="181"/>
      <c r="J2348" s="182">
        <f>ROUND(I2348*H2348,2)</f>
        <v>0</v>
      </c>
      <c r="K2348" s="178" t="s">
        <v>182</v>
      </c>
      <c r="L2348" s="183"/>
      <c r="M2348" s="184" t="s">
        <v>1</v>
      </c>
      <c r="N2348" s="185" t="s">
        <v>43</v>
      </c>
      <c r="P2348" s="141">
        <f>O2348*H2348</f>
        <v>0</v>
      </c>
      <c r="Q2348" s="141">
        <v>2.8E-3</v>
      </c>
      <c r="R2348" s="141">
        <f>Q2348*H2348</f>
        <v>2.3882019839999997</v>
      </c>
      <c r="S2348" s="141">
        <v>0</v>
      </c>
      <c r="T2348" s="142">
        <f>S2348*H2348</f>
        <v>0</v>
      </c>
      <c r="AR2348" s="143" t="s">
        <v>398</v>
      </c>
      <c r="AT2348" s="143" t="s">
        <v>304</v>
      </c>
      <c r="AU2348" s="143" t="s">
        <v>88</v>
      </c>
      <c r="AY2348" s="17" t="s">
        <v>176</v>
      </c>
      <c r="BE2348" s="144">
        <f>IF(N2348="základní",J2348,0)</f>
        <v>0</v>
      </c>
      <c r="BF2348" s="144">
        <f>IF(N2348="snížená",J2348,0)</f>
        <v>0</v>
      </c>
      <c r="BG2348" s="144">
        <f>IF(N2348="zákl. přenesená",J2348,0)</f>
        <v>0</v>
      </c>
      <c r="BH2348" s="144">
        <f>IF(N2348="sníž. přenesená",J2348,0)</f>
        <v>0</v>
      </c>
      <c r="BI2348" s="144">
        <f>IF(N2348="nulová",J2348,0)</f>
        <v>0</v>
      </c>
      <c r="BJ2348" s="17" t="s">
        <v>86</v>
      </c>
      <c r="BK2348" s="144">
        <f>ROUND(I2348*H2348,2)</f>
        <v>0</v>
      </c>
      <c r="BL2348" s="17" t="s">
        <v>319</v>
      </c>
      <c r="BM2348" s="143" t="s">
        <v>2370</v>
      </c>
    </row>
    <row r="2349" spans="2:65" s="12" customFormat="1" ht="11.25">
      <c r="B2349" s="145"/>
      <c r="D2349" s="146" t="s">
        <v>185</v>
      </c>
      <c r="F2349" s="148" t="s">
        <v>2371</v>
      </c>
      <c r="H2349" s="149">
        <v>852.92927999999995</v>
      </c>
      <c r="I2349" s="150"/>
      <c r="L2349" s="145"/>
      <c r="M2349" s="151"/>
      <c r="T2349" s="152"/>
      <c r="AT2349" s="147" t="s">
        <v>185</v>
      </c>
      <c r="AU2349" s="147" t="s">
        <v>88</v>
      </c>
      <c r="AV2349" s="12" t="s">
        <v>88</v>
      </c>
      <c r="AW2349" s="12" t="s">
        <v>4</v>
      </c>
      <c r="AX2349" s="12" t="s">
        <v>86</v>
      </c>
      <c r="AY2349" s="147" t="s">
        <v>176</v>
      </c>
    </row>
    <row r="2350" spans="2:65" s="1" customFormat="1" ht="33" customHeight="1">
      <c r="B2350" s="32"/>
      <c r="C2350" s="132" t="s">
        <v>2372</v>
      </c>
      <c r="D2350" s="132" t="s">
        <v>178</v>
      </c>
      <c r="E2350" s="133" t="s">
        <v>2364</v>
      </c>
      <c r="F2350" s="134" t="s">
        <v>2365</v>
      </c>
      <c r="G2350" s="135" t="s">
        <v>181</v>
      </c>
      <c r="H2350" s="136">
        <v>117.99</v>
      </c>
      <c r="I2350" s="137"/>
      <c r="J2350" s="138">
        <f>ROUND(I2350*H2350,2)</f>
        <v>0</v>
      </c>
      <c r="K2350" s="134" t="s">
        <v>182</v>
      </c>
      <c r="L2350" s="32"/>
      <c r="M2350" s="139" t="s">
        <v>1</v>
      </c>
      <c r="N2350" s="140" t="s">
        <v>43</v>
      </c>
      <c r="P2350" s="141">
        <f>O2350*H2350</f>
        <v>0</v>
      </c>
      <c r="Q2350" s="141">
        <v>1.9000000000000001E-4</v>
      </c>
      <c r="R2350" s="141">
        <f>Q2350*H2350</f>
        <v>2.24181E-2</v>
      </c>
      <c r="S2350" s="141">
        <v>0</v>
      </c>
      <c r="T2350" s="142">
        <f>S2350*H2350</f>
        <v>0</v>
      </c>
      <c r="AR2350" s="143" t="s">
        <v>319</v>
      </c>
      <c r="AT2350" s="143" t="s">
        <v>178</v>
      </c>
      <c r="AU2350" s="143" t="s">
        <v>88</v>
      </c>
      <c r="AY2350" s="17" t="s">
        <v>176</v>
      </c>
      <c r="BE2350" s="144">
        <f>IF(N2350="základní",J2350,0)</f>
        <v>0</v>
      </c>
      <c r="BF2350" s="144">
        <f>IF(N2350="snížená",J2350,0)</f>
        <v>0</v>
      </c>
      <c r="BG2350" s="144">
        <f>IF(N2350="zákl. přenesená",J2350,0)</f>
        <v>0</v>
      </c>
      <c r="BH2350" s="144">
        <f>IF(N2350="sníž. přenesená",J2350,0)</f>
        <v>0</v>
      </c>
      <c r="BI2350" s="144">
        <f>IF(N2350="nulová",J2350,0)</f>
        <v>0</v>
      </c>
      <c r="BJ2350" s="17" t="s">
        <v>86</v>
      </c>
      <c r="BK2350" s="144">
        <f>ROUND(I2350*H2350,2)</f>
        <v>0</v>
      </c>
      <c r="BL2350" s="17" t="s">
        <v>319</v>
      </c>
      <c r="BM2350" s="143" t="s">
        <v>2373</v>
      </c>
    </row>
    <row r="2351" spans="2:65" s="14" customFormat="1" ht="11.25">
      <c r="B2351" s="160"/>
      <c r="D2351" s="146" t="s">
        <v>185</v>
      </c>
      <c r="E2351" s="161" t="s">
        <v>1</v>
      </c>
      <c r="F2351" s="162" t="s">
        <v>2374</v>
      </c>
      <c r="H2351" s="161" t="s">
        <v>1</v>
      </c>
      <c r="I2351" s="163"/>
      <c r="L2351" s="160"/>
      <c r="M2351" s="164"/>
      <c r="T2351" s="165"/>
      <c r="AT2351" s="161" t="s">
        <v>185</v>
      </c>
      <c r="AU2351" s="161" t="s">
        <v>88</v>
      </c>
      <c r="AV2351" s="14" t="s">
        <v>86</v>
      </c>
      <c r="AW2351" s="14" t="s">
        <v>33</v>
      </c>
      <c r="AX2351" s="14" t="s">
        <v>78</v>
      </c>
      <c r="AY2351" s="161" t="s">
        <v>176</v>
      </c>
    </row>
    <row r="2352" spans="2:65" s="14" customFormat="1" ht="11.25">
      <c r="B2352" s="160"/>
      <c r="D2352" s="146" t="s">
        <v>185</v>
      </c>
      <c r="E2352" s="161" t="s">
        <v>1</v>
      </c>
      <c r="F2352" s="162" t="s">
        <v>2145</v>
      </c>
      <c r="H2352" s="161" t="s">
        <v>1</v>
      </c>
      <c r="I2352" s="163"/>
      <c r="L2352" s="160"/>
      <c r="M2352" s="164"/>
      <c r="T2352" s="165"/>
      <c r="AT2352" s="161" t="s">
        <v>185</v>
      </c>
      <c r="AU2352" s="161" t="s">
        <v>88</v>
      </c>
      <c r="AV2352" s="14" t="s">
        <v>86</v>
      </c>
      <c r="AW2352" s="14" t="s">
        <v>33</v>
      </c>
      <c r="AX2352" s="14" t="s">
        <v>78</v>
      </c>
      <c r="AY2352" s="161" t="s">
        <v>176</v>
      </c>
    </row>
    <row r="2353" spans="2:65" s="12" customFormat="1" ht="11.25">
      <c r="B2353" s="145"/>
      <c r="D2353" s="146" t="s">
        <v>185</v>
      </c>
      <c r="E2353" s="147" t="s">
        <v>1</v>
      </c>
      <c r="F2353" s="148" t="s">
        <v>2146</v>
      </c>
      <c r="H2353" s="149">
        <v>100.75</v>
      </c>
      <c r="I2353" s="150"/>
      <c r="L2353" s="145"/>
      <c r="M2353" s="151"/>
      <c r="T2353" s="152"/>
      <c r="AT2353" s="147" t="s">
        <v>185</v>
      </c>
      <c r="AU2353" s="147" t="s">
        <v>88</v>
      </c>
      <c r="AV2353" s="12" t="s">
        <v>88</v>
      </c>
      <c r="AW2353" s="12" t="s">
        <v>33</v>
      </c>
      <c r="AX2353" s="12" t="s">
        <v>78</v>
      </c>
      <c r="AY2353" s="147" t="s">
        <v>176</v>
      </c>
    </row>
    <row r="2354" spans="2:65" s="14" customFormat="1" ht="11.25">
      <c r="B2354" s="160"/>
      <c r="D2354" s="146" t="s">
        <v>185</v>
      </c>
      <c r="E2354" s="161" t="s">
        <v>1</v>
      </c>
      <c r="F2354" s="162" t="s">
        <v>2147</v>
      </c>
      <c r="H2354" s="161" t="s">
        <v>1</v>
      </c>
      <c r="I2354" s="163"/>
      <c r="L2354" s="160"/>
      <c r="M2354" s="164"/>
      <c r="T2354" s="165"/>
      <c r="AT2354" s="161" t="s">
        <v>185</v>
      </c>
      <c r="AU2354" s="161" t="s">
        <v>88</v>
      </c>
      <c r="AV2354" s="14" t="s">
        <v>86</v>
      </c>
      <c r="AW2354" s="14" t="s">
        <v>33</v>
      </c>
      <c r="AX2354" s="14" t="s">
        <v>78</v>
      </c>
      <c r="AY2354" s="161" t="s">
        <v>176</v>
      </c>
    </row>
    <row r="2355" spans="2:65" s="12" customFormat="1" ht="11.25">
      <c r="B2355" s="145"/>
      <c r="D2355" s="146" t="s">
        <v>185</v>
      </c>
      <c r="E2355" s="147" t="s">
        <v>1</v>
      </c>
      <c r="F2355" s="148" t="s">
        <v>2148</v>
      </c>
      <c r="H2355" s="149">
        <v>10.6</v>
      </c>
      <c r="I2355" s="150"/>
      <c r="L2355" s="145"/>
      <c r="M2355" s="151"/>
      <c r="T2355" s="152"/>
      <c r="AT2355" s="147" t="s">
        <v>185</v>
      </c>
      <c r="AU2355" s="147" t="s">
        <v>88</v>
      </c>
      <c r="AV2355" s="12" t="s">
        <v>88</v>
      </c>
      <c r="AW2355" s="12" t="s">
        <v>33</v>
      </c>
      <c r="AX2355" s="12" t="s">
        <v>78</v>
      </c>
      <c r="AY2355" s="147" t="s">
        <v>176</v>
      </c>
    </row>
    <row r="2356" spans="2:65" s="12" customFormat="1" ht="11.25">
      <c r="B2356" s="145"/>
      <c r="D2356" s="146" t="s">
        <v>185</v>
      </c>
      <c r="E2356" s="147" t="s">
        <v>1</v>
      </c>
      <c r="F2356" s="148" t="s">
        <v>2149</v>
      </c>
      <c r="H2356" s="149">
        <v>6.64</v>
      </c>
      <c r="I2356" s="150"/>
      <c r="L2356" s="145"/>
      <c r="M2356" s="151"/>
      <c r="T2356" s="152"/>
      <c r="AT2356" s="147" t="s">
        <v>185</v>
      </c>
      <c r="AU2356" s="147" t="s">
        <v>88</v>
      </c>
      <c r="AV2356" s="12" t="s">
        <v>88</v>
      </c>
      <c r="AW2356" s="12" t="s">
        <v>33</v>
      </c>
      <c r="AX2356" s="12" t="s">
        <v>78</v>
      </c>
      <c r="AY2356" s="147" t="s">
        <v>176</v>
      </c>
    </row>
    <row r="2357" spans="2:65" s="13" customFormat="1" ht="11.25">
      <c r="B2357" s="153"/>
      <c r="D2357" s="146" t="s">
        <v>185</v>
      </c>
      <c r="E2357" s="154" t="s">
        <v>1</v>
      </c>
      <c r="F2357" s="155" t="s">
        <v>187</v>
      </c>
      <c r="H2357" s="156">
        <v>117.99</v>
      </c>
      <c r="I2357" s="157"/>
      <c r="L2357" s="153"/>
      <c r="M2357" s="158"/>
      <c r="T2357" s="159"/>
      <c r="AT2357" s="154" t="s">
        <v>185</v>
      </c>
      <c r="AU2357" s="154" t="s">
        <v>88</v>
      </c>
      <c r="AV2357" s="13" t="s">
        <v>183</v>
      </c>
      <c r="AW2357" s="13" t="s">
        <v>33</v>
      </c>
      <c r="AX2357" s="13" t="s">
        <v>86</v>
      </c>
      <c r="AY2357" s="154" t="s">
        <v>176</v>
      </c>
    </row>
    <row r="2358" spans="2:65" s="1" customFormat="1" ht="24.2" customHeight="1">
      <c r="B2358" s="32"/>
      <c r="C2358" s="176" t="s">
        <v>2375</v>
      </c>
      <c r="D2358" s="176" t="s">
        <v>304</v>
      </c>
      <c r="E2358" s="177" t="s">
        <v>2315</v>
      </c>
      <c r="F2358" s="178" t="s">
        <v>2316</v>
      </c>
      <c r="G2358" s="179" t="s">
        <v>181</v>
      </c>
      <c r="H2358" s="180">
        <v>129.78899999999999</v>
      </c>
      <c r="I2358" s="181"/>
      <c r="J2358" s="182">
        <f>ROUND(I2358*H2358,2)</f>
        <v>0</v>
      </c>
      <c r="K2358" s="178" t="s">
        <v>182</v>
      </c>
      <c r="L2358" s="183"/>
      <c r="M2358" s="184" t="s">
        <v>1</v>
      </c>
      <c r="N2358" s="185" t="s">
        <v>43</v>
      </c>
      <c r="P2358" s="141">
        <f>O2358*H2358</f>
        <v>0</v>
      </c>
      <c r="Q2358" s="141">
        <v>1.2E-2</v>
      </c>
      <c r="R2358" s="141">
        <f>Q2358*H2358</f>
        <v>1.5574679999999999</v>
      </c>
      <c r="S2358" s="141">
        <v>0</v>
      </c>
      <c r="T2358" s="142">
        <f>S2358*H2358</f>
        <v>0</v>
      </c>
      <c r="AR2358" s="143" t="s">
        <v>398</v>
      </c>
      <c r="AT2358" s="143" t="s">
        <v>304</v>
      </c>
      <c r="AU2358" s="143" t="s">
        <v>88</v>
      </c>
      <c r="AY2358" s="17" t="s">
        <v>176</v>
      </c>
      <c r="BE2358" s="144">
        <f>IF(N2358="základní",J2358,0)</f>
        <v>0</v>
      </c>
      <c r="BF2358" s="144">
        <f>IF(N2358="snížená",J2358,0)</f>
        <v>0</v>
      </c>
      <c r="BG2358" s="144">
        <f>IF(N2358="zákl. přenesená",J2358,0)</f>
        <v>0</v>
      </c>
      <c r="BH2358" s="144">
        <f>IF(N2358="sníž. přenesená",J2358,0)</f>
        <v>0</v>
      </c>
      <c r="BI2358" s="144">
        <f>IF(N2358="nulová",J2358,0)</f>
        <v>0</v>
      </c>
      <c r="BJ2358" s="17" t="s">
        <v>86</v>
      </c>
      <c r="BK2358" s="144">
        <f>ROUND(I2358*H2358,2)</f>
        <v>0</v>
      </c>
      <c r="BL2358" s="17" t="s">
        <v>319</v>
      </c>
      <c r="BM2358" s="143" t="s">
        <v>2376</v>
      </c>
    </row>
    <row r="2359" spans="2:65" s="12" customFormat="1" ht="11.25">
      <c r="B2359" s="145"/>
      <c r="D2359" s="146" t="s">
        <v>185</v>
      </c>
      <c r="F2359" s="148" t="s">
        <v>2377</v>
      </c>
      <c r="H2359" s="149">
        <v>129.78899999999999</v>
      </c>
      <c r="I2359" s="150"/>
      <c r="L2359" s="145"/>
      <c r="M2359" s="151"/>
      <c r="T2359" s="152"/>
      <c r="AT2359" s="147" t="s">
        <v>185</v>
      </c>
      <c r="AU2359" s="147" t="s">
        <v>88</v>
      </c>
      <c r="AV2359" s="12" t="s">
        <v>88</v>
      </c>
      <c r="AW2359" s="12" t="s">
        <v>4</v>
      </c>
      <c r="AX2359" s="12" t="s">
        <v>86</v>
      </c>
      <c r="AY2359" s="147" t="s">
        <v>176</v>
      </c>
    </row>
    <row r="2360" spans="2:65" s="1" customFormat="1" ht="16.5" customHeight="1">
      <c r="B2360" s="32"/>
      <c r="C2360" s="132" t="s">
        <v>2378</v>
      </c>
      <c r="D2360" s="132" t="s">
        <v>178</v>
      </c>
      <c r="E2360" s="133" t="s">
        <v>2379</v>
      </c>
      <c r="F2360" s="134" t="s">
        <v>2380</v>
      </c>
      <c r="G2360" s="135" t="s">
        <v>200</v>
      </c>
      <c r="H2360" s="136">
        <v>5.8</v>
      </c>
      <c r="I2360" s="137"/>
      <c r="J2360" s="138">
        <f>ROUND(I2360*H2360,2)</f>
        <v>0</v>
      </c>
      <c r="K2360" s="134" t="s">
        <v>1</v>
      </c>
      <c r="L2360" s="32"/>
      <c r="M2360" s="139" t="s">
        <v>1</v>
      </c>
      <c r="N2360" s="140" t="s">
        <v>43</v>
      </c>
      <c r="P2360" s="141">
        <f>O2360*H2360</f>
        <v>0</v>
      </c>
      <c r="Q2360" s="141">
        <v>1.6000000000000001E-4</v>
      </c>
      <c r="R2360" s="141">
        <f>Q2360*H2360</f>
        <v>9.2800000000000001E-4</v>
      </c>
      <c r="S2360" s="141">
        <v>0</v>
      </c>
      <c r="T2360" s="142">
        <f>S2360*H2360</f>
        <v>0</v>
      </c>
      <c r="AR2360" s="143" t="s">
        <v>319</v>
      </c>
      <c r="AT2360" s="143" t="s">
        <v>178</v>
      </c>
      <c r="AU2360" s="143" t="s">
        <v>88</v>
      </c>
      <c r="AY2360" s="17" t="s">
        <v>176</v>
      </c>
      <c r="BE2360" s="144">
        <f>IF(N2360="základní",J2360,0)</f>
        <v>0</v>
      </c>
      <c r="BF2360" s="144">
        <f>IF(N2360="snížená",J2360,0)</f>
        <v>0</v>
      </c>
      <c r="BG2360" s="144">
        <f>IF(N2360="zákl. přenesená",J2360,0)</f>
        <v>0</v>
      </c>
      <c r="BH2360" s="144">
        <f>IF(N2360="sníž. přenesená",J2360,0)</f>
        <v>0</v>
      </c>
      <c r="BI2360" s="144">
        <f>IF(N2360="nulová",J2360,0)</f>
        <v>0</v>
      </c>
      <c r="BJ2360" s="17" t="s">
        <v>86</v>
      </c>
      <c r="BK2360" s="144">
        <f>ROUND(I2360*H2360,2)</f>
        <v>0</v>
      </c>
      <c r="BL2360" s="17" t="s">
        <v>319</v>
      </c>
      <c r="BM2360" s="143" t="s">
        <v>2381</v>
      </c>
    </row>
    <row r="2361" spans="2:65" s="1" customFormat="1" ht="19.5">
      <c r="B2361" s="32"/>
      <c r="D2361" s="146" t="s">
        <v>234</v>
      </c>
      <c r="F2361" s="173" t="s">
        <v>2382</v>
      </c>
      <c r="I2361" s="174"/>
      <c r="L2361" s="32"/>
      <c r="M2361" s="175"/>
      <c r="T2361" s="56"/>
      <c r="AT2361" s="17" t="s">
        <v>234</v>
      </c>
      <c r="AU2361" s="17" t="s">
        <v>88</v>
      </c>
    </row>
    <row r="2362" spans="2:65" s="12" customFormat="1" ht="11.25">
      <c r="B2362" s="145"/>
      <c r="D2362" s="146" t="s">
        <v>185</v>
      </c>
      <c r="E2362" s="147" t="s">
        <v>1</v>
      </c>
      <c r="F2362" s="148" t="s">
        <v>2383</v>
      </c>
      <c r="H2362" s="149">
        <v>5.8</v>
      </c>
      <c r="I2362" s="150"/>
      <c r="L2362" s="145"/>
      <c r="M2362" s="151"/>
      <c r="T2362" s="152"/>
      <c r="AT2362" s="147" t="s">
        <v>185</v>
      </c>
      <c r="AU2362" s="147" t="s">
        <v>88</v>
      </c>
      <c r="AV2362" s="12" t="s">
        <v>88</v>
      </c>
      <c r="AW2362" s="12" t="s">
        <v>33</v>
      </c>
      <c r="AX2362" s="12" t="s">
        <v>86</v>
      </c>
      <c r="AY2362" s="147" t="s">
        <v>176</v>
      </c>
    </row>
    <row r="2363" spans="2:65" s="1" customFormat="1" ht="24.2" customHeight="1">
      <c r="B2363" s="32"/>
      <c r="C2363" s="132" t="s">
        <v>2384</v>
      </c>
      <c r="D2363" s="132" t="s">
        <v>178</v>
      </c>
      <c r="E2363" s="133" t="s">
        <v>2385</v>
      </c>
      <c r="F2363" s="134" t="s">
        <v>2386</v>
      </c>
      <c r="G2363" s="135" t="s">
        <v>181</v>
      </c>
      <c r="H2363" s="136">
        <v>714</v>
      </c>
      <c r="I2363" s="137"/>
      <c r="J2363" s="138">
        <f>ROUND(I2363*H2363,2)</f>
        <v>0</v>
      </c>
      <c r="K2363" s="134" t="s">
        <v>182</v>
      </c>
      <c r="L2363" s="32"/>
      <c r="M2363" s="139" t="s">
        <v>1</v>
      </c>
      <c r="N2363" s="140" t="s">
        <v>43</v>
      </c>
      <c r="P2363" s="141">
        <f>O2363*H2363</f>
        <v>0</v>
      </c>
      <c r="Q2363" s="141">
        <v>0</v>
      </c>
      <c r="R2363" s="141">
        <f>Q2363*H2363</f>
        <v>0</v>
      </c>
      <c r="S2363" s="141">
        <v>0</v>
      </c>
      <c r="T2363" s="142">
        <f>S2363*H2363</f>
        <v>0</v>
      </c>
      <c r="AR2363" s="143" t="s">
        <v>319</v>
      </c>
      <c r="AT2363" s="143" t="s">
        <v>178</v>
      </c>
      <c r="AU2363" s="143" t="s">
        <v>88</v>
      </c>
      <c r="AY2363" s="17" t="s">
        <v>176</v>
      </c>
      <c r="BE2363" s="144">
        <f>IF(N2363="základní",J2363,0)</f>
        <v>0</v>
      </c>
      <c r="BF2363" s="144">
        <f>IF(N2363="snížená",J2363,0)</f>
        <v>0</v>
      </c>
      <c r="BG2363" s="144">
        <f>IF(N2363="zákl. přenesená",J2363,0)</f>
        <v>0</v>
      </c>
      <c r="BH2363" s="144">
        <f>IF(N2363="sníž. přenesená",J2363,0)</f>
        <v>0</v>
      </c>
      <c r="BI2363" s="144">
        <f>IF(N2363="nulová",J2363,0)</f>
        <v>0</v>
      </c>
      <c r="BJ2363" s="17" t="s">
        <v>86</v>
      </c>
      <c r="BK2363" s="144">
        <f>ROUND(I2363*H2363,2)</f>
        <v>0</v>
      </c>
      <c r="BL2363" s="17" t="s">
        <v>319</v>
      </c>
      <c r="BM2363" s="143" t="s">
        <v>2387</v>
      </c>
    </row>
    <row r="2364" spans="2:65" s="14" customFormat="1" ht="11.25">
      <c r="B2364" s="160"/>
      <c r="D2364" s="146" t="s">
        <v>185</v>
      </c>
      <c r="E2364" s="161" t="s">
        <v>1</v>
      </c>
      <c r="F2364" s="162" t="s">
        <v>2388</v>
      </c>
      <c r="H2364" s="161" t="s">
        <v>1</v>
      </c>
      <c r="I2364" s="163"/>
      <c r="L2364" s="160"/>
      <c r="M2364" s="164"/>
      <c r="T2364" s="165"/>
      <c r="AT2364" s="161" t="s">
        <v>185</v>
      </c>
      <c r="AU2364" s="161" t="s">
        <v>88</v>
      </c>
      <c r="AV2364" s="14" t="s">
        <v>86</v>
      </c>
      <c r="AW2364" s="14" t="s">
        <v>33</v>
      </c>
      <c r="AX2364" s="14" t="s">
        <v>78</v>
      </c>
      <c r="AY2364" s="161" t="s">
        <v>176</v>
      </c>
    </row>
    <row r="2365" spans="2:65" s="12" customFormat="1" ht="11.25">
      <c r="B2365" s="145"/>
      <c r="D2365" s="146" t="s">
        <v>185</v>
      </c>
      <c r="E2365" s="147" t="s">
        <v>1</v>
      </c>
      <c r="F2365" s="148" t="s">
        <v>1296</v>
      </c>
      <c r="H2365" s="149">
        <v>714</v>
      </c>
      <c r="I2365" s="150"/>
      <c r="L2365" s="145"/>
      <c r="M2365" s="151"/>
      <c r="T2365" s="152"/>
      <c r="AT2365" s="147" t="s">
        <v>185</v>
      </c>
      <c r="AU2365" s="147" t="s">
        <v>88</v>
      </c>
      <c r="AV2365" s="12" t="s">
        <v>88</v>
      </c>
      <c r="AW2365" s="12" t="s">
        <v>33</v>
      </c>
      <c r="AX2365" s="12" t="s">
        <v>78</v>
      </c>
      <c r="AY2365" s="147" t="s">
        <v>176</v>
      </c>
    </row>
    <row r="2366" spans="2:65" s="13" customFormat="1" ht="11.25">
      <c r="B2366" s="153"/>
      <c r="D2366" s="146" t="s">
        <v>185</v>
      </c>
      <c r="E2366" s="154" t="s">
        <v>1</v>
      </c>
      <c r="F2366" s="155" t="s">
        <v>187</v>
      </c>
      <c r="H2366" s="156">
        <v>714</v>
      </c>
      <c r="I2366" s="157"/>
      <c r="L2366" s="153"/>
      <c r="M2366" s="158"/>
      <c r="T2366" s="159"/>
      <c r="AT2366" s="154" t="s">
        <v>185</v>
      </c>
      <c r="AU2366" s="154" t="s">
        <v>88</v>
      </c>
      <c r="AV2366" s="13" t="s">
        <v>183</v>
      </c>
      <c r="AW2366" s="13" t="s">
        <v>33</v>
      </c>
      <c r="AX2366" s="13" t="s">
        <v>86</v>
      </c>
      <c r="AY2366" s="154" t="s">
        <v>176</v>
      </c>
    </row>
    <row r="2367" spans="2:65" s="1" customFormat="1" ht="16.5" customHeight="1">
      <c r="B2367" s="32"/>
      <c r="C2367" s="176" t="s">
        <v>2389</v>
      </c>
      <c r="D2367" s="176" t="s">
        <v>304</v>
      </c>
      <c r="E2367" s="177" t="s">
        <v>2390</v>
      </c>
      <c r="F2367" s="178" t="s">
        <v>2391</v>
      </c>
      <c r="G2367" s="179" t="s">
        <v>812</v>
      </c>
      <c r="H2367" s="180">
        <v>4641</v>
      </c>
      <c r="I2367" s="181"/>
      <c r="J2367" s="182">
        <f>ROUND(I2367*H2367,2)</f>
        <v>0</v>
      </c>
      <c r="K2367" s="178" t="s">
        <v>1</v>
      </c>
      <c r="L2367" s="183"/>
      <c r="M2367" s="184" t="s">
        <v>1</v>
      </c>
      <c r="N2367" s="185" t="s">
        <v>43</v>
      </c>
      <c r="P2367" s="141">
        <f>O2367*H2367</f>
        <v>0</v>
      </c>
      <c r="Q2367" s="141">
        <v>1E-3</v>
      </c>
      <c r="R2367" s="141">
        <f>Q2367*H2367</f>
        <v>4.641</v>
      </c>
      <c r="S2367" s="141">
        <v>0</v>
      </c>
      <c r="T2367" s="142">
        <f>S2367*H2367</f>
        <v>0</v>
      </c>
      <c r="AR2367" s="143" t="s">
        <v>398</v>
      </c>
      <c r="AT2367" s="143" t="s">
        <v>304</v>
      </c>
      <c r="AU2367" s="143" t="s">
        <v>88</v>
      </c>
      <c r="AY2367" s="17" t="s">
        <v>176</v>
      </c>
      <c r="BE2367" s="144">
        <f>IF(N2367="základní",J2367,0)</f>
        <v>0</v>
      </c>
      <c r="BF2367" s="144">
        <f>IF(N2367="snížená",J2367,0)</f>
        <v>0</v>
      </c>
      <c r="BG2367" s="144">
        <f>IF(N2367="zákl. přenesená",J2367,0)</f>
        <v>0</v>
      </c>
      <c r="BH2367" s="144">
        <f>IF(N2367="sníž. přenesená",J2367,0)</f>
        <v>0</v>
      </c>
      <c r="BI2367" s="144">
        <f>IF(N2367="nulová",J2367,0)</f>
        <v>0</v>
      </c>
      <c r="BJ2367" s="17" t="s">
        <v>86</v>
      </c>
      <c r="BK2367" s="144">
        <f>ROUND(I2367*H2367,2)</f>
        <v>0</v>
      </c>
      <c r="BL2367" s="17" t="s">
        <v>319</v>
      </c>
      <c r="BM2367" s="143" t="s">
        <v>2392</v>
      </c>
    </row>
    <row r="2368" spans="2:65" s="12" customFormat="1" ht="11.25">
      <c r="B2368" s="145"/>
      <c r="D2368" s="146" t="s">
        <v>185</v>
      </c>
      <c r="F2368" s="148" t="s">
        <v>2393</v>
      </c>
      <c r="H2368" s="149">
        <v>4641</v>
      </c>
      <c r="I2368" s="150"/>
      <c r="L2368" s="145"/>
      <c r="M2368" s="151"/>
      <c r="T2368" s="152"/>
      <c r="AT2368" s="147" t="s">
        <v>185</v>
      </c>
      <c r="AU2368" s="147" t="s">
        <v>88</v>
      </c>
      <c r="AV2368" s="12" t="s">
        <v>88</v>
      </c>
      <c r="AW2368" s="12" t="s">
        <v>4</v>
      </c>
      <c r="AX2368" s="12" t="s">
        <v>86</v>
      </c>
      <c r="AY2368" s="147" t="s">
        <v>176</v>
      </c>
    </row>
    <row r="2369" spans="2:65" s="1" customFormat="1" ht="24.2" customHeight="1">
      <c r="B2369" s="32"/>
      <c r="C2369" s="132" t="s">
        <v>2394</v>
      </c>
      <c r="D2369" s="132" t="s">
        <v>178</v>
      </c>
      <c r="E2369" s="133" t="s">
        <v>2395</v>
      </c>
      <c r="F2369" s="134" t="s">
        <v>2396</v>
      </c>
      <c r="G2369" s="135" t="s">
        <v>181</v>
      </c>
      <c r="H2369" s="136">
        <v>714</v>
      </c>
      <c r="I2369" s="137"/>
      <c r="J2369" s="138">
        <f>ROUND(I2369*H2369,2)</f>
        <v>0</v>
      </c>
      <c r="K2369" s="134" t="s">
        <v>182</v>
      </c>
      <c r="L2369" s="32"/>
      <c r="M2369" s="139" t="s">
        <v>1</v>
      </c>
      <c r="N2369" s="140" t="s">
        <v>43</v>
      </c>
      <c r="P2369" s="141">
        <f>O2369*H2369</f>
        <v>0</v>
      </c>
      <c r="Q2369" s="141">
        <v>0</v>
      </c>
      <c r="R2369" s="141">
        <f>Q2369*H2369</f>
        <v>0</v>
      </c>
      <c r="S2369" s="141">
        <v>0</v>
      </c>
      <c r="T2369" s="142">
        <f>S2369*H2369</f>
        <v>0</v>
      </c>
      <c r="AR2369" s="143" t="s">
        <v>319</v>
      </c>
      <c r="AT2369" s="143" t="s">
        <v>178</v>
      </c>
      <c r="AU2369" s="143" t="s">
        <v>88</v>
      </c>
      <c r="AY2369" s="17" t="s">
        <v>176</v>
      </c>
      <c r="BE2369" s="144">
        <f>IF(N2369="základní",J2369,0)</f>
        <v>0</v>
      </c>
      <c r="BF2369" s="144">
        <f>IF(N2369="snížená",J2369,0)</f>
        <v>0</v>
      </c>
      <c r="BG2369" s="144">
        <f>IF(N2369="zákl. přenesená",J2369,0)</f>
        <v>0</v>
      </c>
      <c r="BH2369" s="144">
        <f>IF(N2369="sníž. přenesená",J2369,0)</f>
        <v>0</v>
      </c>
      <c r="BI2369" s="144">
        <f>IF(N2369="nulová",J2369,0)</f>
        <v>0</v>
      </c>
      <c r="BJ2369" s="17" t="s">
        <v>86</v>
      </c>
      <c r="BK2369" s="144">
        <f>ROUND(I2369*H2369,2)</f>
        <v>0</v>
      </c>
      <c r="BL2369" s="17" t="s">
        <v>319</v>
      </c>
      <c r="BM2369" s="143" t="s">
        <v>2397</v>
      </c>
    </row>
    <row r="2370" spans="2:65" s="1" customFormat="1" ht="16.5" customHeight="1">
      <c r="B2370" s="32"/>
      <c r="C2370" s="176" t="s">
        <v>2398</v>
      </c>
      <c r="D2370" s="176" t="s">
        <v>304</v>
      </c>
      <c r="E2370" s="177" t="s">
        <v>2399</v>
      </c>
      <c r="F2370" s="178" t="s">
        <v>2400</v>
      </c>
      <c r="G2370" s="179" t="s">
        <v>812</v>
      </c>
      <c r="H2370" s="180">
        <v>178.5</v>
      </c>
      <c r="I2370" s="181"/>
      <c r="J2370" s="182">
        <f>ROUND(I2370*H2370,2)</f>
        <v>0</v>
      </c>
      <c r="K2370" s="178" t="s">
        <v>1</v>
      </c>
      <c r="L2370" s="183"/>
      <c r="M2370" s="184" t="s">
        <v>1</v>
      </c>
      <c r="N2370" s="185" t="s">
        <v>43</v>
      </c>
      <c r="P2370" s="141">
        <f>O2370*H2370</f>
        <v>0</v>
      </c>
      <c r="Q2370" s="141">
        <v>1E-3</v>
      </c>
      <c r="R2370" s="141">
        <f>Q2370*H2370</f>
        <v>0.17849999999999999</v>
      </c>
      <c r="S2370" s="141">
        <v>0</v>
      </c>
      <c r="T2370" s="142">
        <f>S2370*H2370</f>
        <v>0</v>
      </c>
      <c r="AR2370" s="143" t="s">
        <v>398</v>
      </c>
      <c r="AT2370" s="143" t="s">
        <v>304</v>
      </c>
      <c r="AU2370" s="143" t="s">
        <v>88</v>
      </c>
      <c r="AY2370" s="17" t="s">
        <v>176</v>
      </c>
      <c r="BE2370" s="144">
        <f>IF(N2370="základní",J2370,0)</f>
        <v>0</v>
      </c>
      <c r="BF2370" s="144">
        <f>IF(N2370="snížená",J2370,0)</f>
        <v>0</v>
      </c>
      <c r="BG2370" s="144">
        <f>IF(N2370="zákl. přenesená",J2370,0)</f>
        <v>0</v>
      </c>
      <c r="BH2370" s="144">
        <f>IF(N2370="sníž. přenesená",J2370,0)</f>
        <v>0</v>
      </c>
      <c r="BI2370" s="144">
        <f>IF(N2370="nulová",J2370,0)</f>
        <v>0</v>
      </c>
      <c r="BJ2370" s="17" t="s">
        <v>86</v>
      </c>
      <c r="BK2370" s="144">
        <f>ROUND(I2370*H2370,2)</f>
        <v>0</v>
      </c>
      <c r="BL2370" s="17" t="s">
        <v>319</v>
      </c>
      <c r="BM2370" s="143" t="s">
        <v>2401</v>
      </c>
    </row>
    <row r="2371" spans="2:65" s="12" customFormat="1" ht="11.25">
      <c r="B2371" s="145"/>
      <c r="D2371" s="146" t="s">
        <v>185</v>
      </c>
      <c r="F2371" s="148" t="s">
        <v>2402</v>
      </c>
      <c r="H2371" s="149">
        <v>178.5</v>
      </c>
      <c r="I2371" s="150"/>
      <c r="L2371" s="145"/>
      <c r="M2371" s="151"/>
      <c r="T2371" s="152"/>
      <c r="AT2371" s="147" t="s">
        <v>185</v>
      </c>
      <c r="AU2371" s="147" t="s">
        <v>88</v>
      </c>
      <c r="AV2371" s="12" t="s">
        <v>88</v>
      </c>
      <c r="AW2371" s="12" t="s">
        <v>4</v>
      </c>
      <c r="AX2371" s="12" t="s">
        <v>86</v>
      </c>
      <c r="AY2371" s="147" t="s">
        <v>176</v>
      </c>
    </row>
    <row r="2372" spans="2:65" s="1" customFormat="1" ht="33" customHeight="1">
      <c r="B2372" s="32"/>
      <c r="C2372" s="132" t="s">
        <v>2403</v>
      </c>
      <c r="D2372" s="132" t="s">
        <v>178</v>
      </c>
      <c r="E2372" s="133" t="s">
        <v>2404</v>
      </c>
      <c r="F2372" s="134" t="s">
        <v>2405</v>
      </c>
      <c r="G2372" s="135" t="s">
        <v>307</v>
      </c>
      <c r="H2372" s="136">
        <v>96.796660000000003</v>
      </c>
      <c r="I2372" s="137"/>
      <c r="J2372" s="138">
        <f>ROUND(I2372*H2372,2)</f>
        <v>0</v>
      </c>
      <c r="K2372" s="134" t="s">
        <v>207</v>
      </c>
      <c r="L2372" s="32"/>
      <c r="M2372" s="139" t="s">
        <v>1</v>
      </c>
      <c r="N2372" s="140" t="s">
        <v>43</v>
      </c>
      <c r="P2372" s="141">
        <f>O2372*H2372</f>
        <v>0</v>
      </c>
      <c r="Q2372" s="141">
        <v>0</v>
      </c>
      <c r="R2372" s="141">
        <f>Q2372*H2372</f>
        <v>0</v>
      </c>
      <c r="S2372" s="141">
        <v>0</v>
      </c>
      <c r="T2372" s="142">
        <f>S2372*H2372</f>
        <v>0</v>
      </c>
      <c r="AR2372" s="143" t="s">
        <v>319</v>
      </c>
      <c r="AT2372" s="143" t="s">
        <v>178</v>
      </c>
      <c r="AU2372" s="143" t="s">
        <v>88</v>
      </c>
      <c r="AY2372" s="17" t="s">
        <v>176</v>
      </c>
      <c r="BE2372" s="144">
        <f>IF(N2372="základní",J2372,0)</f>
        <v>0</v>
      </c>
      <c r="BF2372" s="144">
        <f>IF(N2372="snížená",J2372,0)</f>
        <v>0</v>
      </c>
      <c r="BG2372" s="144">
        <f>IF(N2372="zákl. přenesená",J2372,0)</f>
        <v>0</v>
      </c>
      <c r="BH2372" s="144">
        <f>IF(N2372="sníž. přenesená",J2372,0)</f>
        <v>0</v>
      </c>
      <c r="BI2372" s="144">
        <f>IF(N2372="nulová",J2372,0)</f>
        <v>0</v>
      </c>
      <c r="BJ2372" s="17" t="s">
        <v>86</v>
      </c>
      <c r="BK2372" s="144">
        <f>ROUND(I2372*H2372,2)</f>
        <v>0</v>
      </c>
      <c r="BL2372" s="17" t="s">
        <v>319</v>
      </c>
      <c r="BM2372" s="143" t="s">
        <v>2406</v>
      </c>
    </row>
    <row r="2373" spans="2:65" s="1" customFormat="1" ht="24.2" customHeight="1">
      <c r="B2373" s="32"/>
      <c r="C2373" s="132" t="s">
        <v>2407</v>
      </c>
      <c r="D2373" s="132" t="s">
        <v>178</v>
      </c>
      <c r="E2373" s="133" t="s">
        <v>2408</v>
      </c>
      <c r="F2373" s="134" t="s">
        <v>2409</v>
      </c>
      <c r="G2373" s="135" t="s">
        <v>307</v>
      </c>
      <c r="H2373" s="136">
        <v>96.796660000000003</v>
      </c>
      <c r="I2373" s="137"/>
      <c r="J2373" s="138">
        <f>ROUND(I2373*H2373,2)</f>
        <v>0</v>
      </c>
      <c r="K2373" s="134" t="s">
        <v>207</v>
      </c>
      <c r="L2373" s="32"/>
      <c r="M2373" s="139" t="s">
        <v>1</v>
      </c>
      <c r="N2373" s="140" t="s">
        <v>43</v>
      </c>
      <c r="P2373" s="141">
        <f>O2373*H2373</f>
        <v>0</v>
      </c>
      <c r="Q2373" s="141">
        <v>0</v>
      </c>
      <c r="R2373" s="141">
        <f>Q2373*H2373</f>
        <v>0</v>
      </c>
      <c r="S2373" s="141">
        <v>0</v>
      </c>
      <c r="T2373" s="142">
        <f>S2373*H2373</f>
        <v>0</v>
      </c>
      <c r="AR2373" s="143" t="s">
        <v>319</v>
      </c>
      <c r="AT2373" s="143" t="s">
        <v>178</v>
      </c>
      <c r="AU2373" s="143" t="s">
        <v>88</v>
      </c>
      <c r="AY2373" s="17" t="s">
        <v>176</v>
      </c>
      <c r="BE2373" s="144">
        <f>IF(N2373="základní",J2373,0)</f>
        <v>0</v>
      </c>
      <c r="BF2373" s="144">
        <f>IF(N2373="snížená",J2373,0)</f>
        <v>0</v>
      </c>
      <c r="BG2373" s="144">
        <f>IF(N2373="zákl. přenesená",J2373,0)</f>
        <v>0</v>
      </c>
      <c r="BH2373" s="144">
        <f>IF(N2373="sníž. přenesená",J2373,0)</f>
        <v>0</v>
      </c>
      <c r="BI2373" s="144">
        <f>IF(N2373="nulová",J2373,0)</f>
        <v>0</v>
      </c>
      <c r="BJ2373" s="17" t="s">
        <v>86</v>
      </c>
      <c r="BK2373" s="144">
        <f>ROUND(I2373*H2373,2)</f>
        <v>0</v>
      </c>
      <c r="BL2373" s="17" t="s">
        <v>319</v>
      </c>
      <c r="BM2373" s="143" t="s">
        <v>2410</v>
      </c>
    </row>
    <row r="2374" spans="2:65" s="11" customFormat="1" ht="22.9" customHeight="1">
      <c r="B2374" s="120"/>
      <c r="D2374" s="121" t="s">
        <v>77</v>
      </c>
      <c r="E2374" s="130" t="s">
        <v>2411</v>
      </c>
      <c r="F2374" s="130" t="s">
        <v>2412</v>
      </c>
      <c r="I2374" s="123"/>
      <c r="J2374" s="131">
        <f>BK2374</f>
        <v>0</v>
      </c>
      <c r="L2374" s="120"/>
      <c r="M2374" s="125"/>
      <c r="P2374" s="126">
        <f>SUM(P2375:P2546)</f>
        <v>0</v>
      </c>
      <c r="R2374" s="126">
        <f>SUM(R2375:R2546)</f>
        <v>30.227615870000008</v>
      </c>
      <c r="T2374" s="127">
        <f>SUM(T2375:T2546)</f>
        <v>0</v>
      </c>
      <c r="AR2374" s="121" t="s">
        <v>88</v>
      </c>
      <c r="AT2374" s="128" t="s">
        <v>77</v>
      </c>
      <c r="AU2374" s="128" t="s">
        <v>86</v>
      </c>
      <c r="AY2374" s="121" t="s">
        <v>176</v>
      </c>
      <c r="BK2374" s="129">
        <f>SUM(BK2375:BK2546)</f>
        <v>0</v>
      </c>
    </row>
    <row r="2375" spans="2:65" s="1" customFormat="1" ht="24.2" customHeight="1">
      <c r="B2375" s="32"/>
      <c r="C2375" s="132" t="s">
        <v>2413</v>
      </c>
      <c r="D2375" s="132" t="s">
        <v>178</v>
      </c>
      <c r="E2375" s="133" t="s">
        <v>2414</v>
      </c>
      <c r="F2375" s="134" t="s">
        <v>2415</v>
      </c>
      <c r="G2375" s="135" t="s">
        <v>181</v>
      </c>
      <c r="H2375" s="136">
        <v>475.83800000000002</v>
      </c>
      <c r="I2375" s="137"/>
      <c r="J2375" s="138">
        <f>ROUND(I2375*H2375,2)</f>
        <v>0</v>
      </c>
      <c r="K2375" s="134" t="s">
        <v>342</v>
      </c>
      <c r="L2375" s="32"/>
      <c r="M2375" s="139" t="s">
        <v>1</v>
      </c>
      <c r="N2375" s="140" t="s">
        <v>43</v>
      </c>
      <c r="P2375" s="141">
        <f>O2375*H2375</f>
        <v>0</v>
      </c>
      <c r="Q2375" s="141">
        <v>7.3999999999999999E-4</v>
      </c>
      <c r="R2375" s="141">
        <f>Q2375*H2375</f>
        <v>0.35212012000000004</v>
      </c>
      <c r="S2375" s="141">
        <v>0</v>
      </c>
      <c r="T2375" s="142">
        <f>S2375*H2375</f>
        <v>0</v>
      </c>
      <c r="AR2375" s="143" t="s">
        <v>319</v>
      </c>
      <c r="AT2375" s="143" t="s">
        <v>178</v>
      </c>
      <c r="AU2375" s="143" t="s">
        <v>88</v>
      </c>
      <c r="AY2375" s="17" t="s">
        <v>176</v>
      </c>
      <c r="BE2375" s="144">
        <f>IF(N2375="základní",J2375,0)</f>
        <v>0</v>
      </c>
      <c r="BF2375" s="144">
        <f>IF(N2375="snížená",J2375,0)</f>
        <v>0</v>
      </c>
      <c r="BG2375" s="144">
        <f>IF(N2375="zákl. přenesená",J2375,0)</f>
        <v>0</v>
      </c>
      <c r="BH2375" s="144">
        <f>IF(N2375="sníž. přenesená",J2375,0)</f>
        <v>0</v>
      </c>
      <c r="BI2375" s="144">
        <f>IF(N2375="nulová",J2375,0)</f>
        <v>0</v>
      </c>
      <c r="BJ2375" s="17" t="s">
        <v>86</v>
      </c>
      <c r="BK2375" s="144">
        <f>ROUND(I2375*H2375,2)</f>
        <v>0</v>
      </c>
      <c r="BL2375" s="17" t="s">
        <v>319</v>
      </c>
      <c r="BM2375" s="143" t="s">
        <v>2416</v>
      </c>
    </row>
    <row r="2376" spans="2:65" s="14" customFormat="1" ht="11.25">
      <c r="B2376" s="160"/>
      <c r="D2376" s="146" t="s">
        <v>185</v>
      </c>
      <c r="E2376" s="161" t="s">
        <v>1</v>
      </c>
      <c r="F2376" s="162" t="s">
        <v>2417</v>
      </c>
      <c r="H2376" s="161" t="s">
        <v>1</v>
      </c>
      <c r="I2376" s="163"/>
      <c r="L2376" s="160"/>
      <c r="M2376" s="164"/>
      <c r="T2376" s="165"/>
      <c r="AT2376" s="161" t="s">
        <v>185</v>
      </c>
      <c r="AU2376" s="161" t="s">
        <v>88</v>
      </c>
      <c r="AV2376" s="14" t="s">
        <v>86</v>
      </c>
      <c r="AW2376" s="14" t="s">
        <v>33</v>
      </c>
      <c r="AX2376" s="14" t="s">
        <v>78</v>
      </c>
      <c r="AY2376" s="161" t="s">
        <v>176</v>
      </c>
    </row>
    <row r="2377" spans="2:65" s="12" customFormat="1" ht="11.25">
      <c r="B2377" s="145"/>
      <c r="D2377" s="146" t="s">
        <v>185</v>
      </c>
      <c r="E2377" s="147" t="s">
        <v>1</v>
      </c>
      <c r="F2377" s="148" t="s">
        <v>2418</v>
      </c>
      <c r="H2377" s="149">
        <v>52.44</v>
      </c>
      <c r="I2377" s="150"/>
      <c r="L2377" s="145"/>
      <c r="M2377" s="151"/>
      <c r="T2377" s="152"/>
      <c r="AT2377" s="147" t="s">
        <v>185</v>
      </c>
      <c r="AU2377" s="147" t="s">
        <v>88</v>
      </c>
      <c r="AV2377" s="12" t="s">
        <v>88</v>
      </c>
      <c r="AW2377" s="12" t="s">
        <v>33</v>
      </c>
      <c r="AX2377" s="12" t="s">
        <v>78</v>
      </c>
      <c r="AY2377" s="147" t="s">
        <v>176</v>
      </c>
    </row>
    <row r="2378" spans="2:65" s="15" customFormat="1" ht="11.25">
      <c r="B2378" s="166"/>
      <c r="D2378" s="146" t="s">
        <v>185</v>
      </c>
      <c r="E2378" s="167" t="s">
        <v>1</v>
      </c>
      <c r="F2378" s="168" t="s">
        <v>228</v>
      </c>
      <c r="H2378" s="169">
        <v>52.44</v>
      </c>
      <c r="I2378" s="170"/>
      <c r="L2378" s="166"/>
      <c r="M2378" s="171"/>
      <c r="T2378" s="172"/>
      <c r="AT2378" s="167" t="s">
        <v>185</v>
      </c>
      <c r="AU2378" s="167" t="s">
        <v>88</v>
      </c>
      <c r="AV2378" s="15" t="s">
        <v>193</v>
      </c>
      <c r="AW2378" s="15" t="s">
        <v>33</v>
      </c>
      <c r="AX2378" s="15" t="s">
        <v>78</v>
      </c>
      <c r="AY2378" s="167" t="s">
        <v>176</v>
      </c>
    </row>
    <row r="2379" spans="2:65" s="14" customFormat="1" ht="11.25">
      <c r="B2379" s="160"/>
      <c r="D2379" s="146" t="s">
        <v>185</v>
      </c>
      <c r="E2379" s="161" t="s">
        <v>1</v>
      </c>
      <c r="F2379" s="162" t="s">
        <v>2419</v>
      </c>
      <c r="H2379" s="161" t="s">
        <v>1</v>
      </c>
      <c r="I2379" s="163"/>
      <c r="L2379" s="160"/>
      <c r="M2379" s="164"/>
      <c r="T2379" s="165"/>
      <c r="AT2379" s="161" t="s">
        <v>185</v>
      </c>
      <c r="AU2379" s="161" t="s">
        <v>88</v>
      </c>
      <c r="AV2379" s="14" t="s">
        <v>86</v>
      </c>
      <c r="AW2379" s="14" t="s">
        <v>33</v>
      </c>
      <c r="AX2379" s="14" t="s">
        <v>78</v>
      </c>
      <c r="AY2379" s="161" t="s">
        <v>176</v>
      </c>
    </row>
    <row r="2380" spans="2:65" s="12" customFormat="1" ht="11.25">
      <c r="B2380" s="145"/>
      <c r="D2380" s="146" t="s">
        <v>185</v>
      </c>
      <c r="E2380" s="147" t="s">
        <v>1</v>
      </c>
      <c r="F2380" s="148" t="s">
        <v>2420</v>
      </c>
      <c r="H2380" s="149">
        <v>87.756</v>
      </c>
      <c r="I2380" s="150"/>
      <c r="L2380" s="145"/>
      <c r="M2380" s="151"/>
      <c r="T2380" s="152"/>
      <c r="AT2380" s="147" t="s">
        <v>185</v>
      </c>
      <c r="AU2380" s="147" t="s">
        <v>88</v>
      </c>
      <c r="AV2380" s="12" t="s">
        <v>88</v>
      </c>
      <c r="AW2380" s="12" t="s">
        <v>33</v>
      </c>
      <c r="AX2380" s="12" t="s">
        <v>78</v>
      </c>
      <c r="AY2380" s="147" t="s">
        <v>176</v>
      </c>
    </row>
    <row r="2381" spans="2:65" s="12" customFormat="1" ht="11.25">
      <c r="B2381" s="145"/>
      <c r="D2381" s="146" t="s">
        <v>185</v>
      </c>
      <c r="E2381" s="147" t="s">
        <v>1</v>
      </c>
      <c r="F2381" s="148" t="s">
        <v>2421</v>
      </c>
      <c r="H2381" s="149">
        <v>55.2</v>
      </c>
      <c r="I2381" s="150"/>
      <c r="L2381" s="145"/>
      <c r="M2381" s="151"/>
      <c r="T2381" s="152"/>
      <c r="AT2381" s="147" t="s">
        <v>185</v>
      </c>
      <c r="AU2381" s="147" t="s">
        <v>88</v>
      </c>
      <c r="AV2381" s="12" t="s">
        <v>88</v>
      </c>
      <c r="AW2381" s="12" t="s">
        <v>33</v>
      </c>
      <c r="AX2381" s="12" t="s">
        <v>78</v>
      </c>
      <c r="AY2381" s="147" t="s">
        <v>176</v>
      </c>
    </row>
    <row r="2382" spans="2:65" s="12" customFormat="1" ht="11.25">
      <c r="B2382" s="145"/>
      <c r="D2382" s="146" t="s">
        <v>185</v>
      </c>
      <c r="E2382" s="147" t="s">
        <v>1</v>
      </c>
      <c r="F2382" s="148" t="s">
        <v>2422</v>
      </c>
      <c r="H2382" s="149">
        <v>130.44200000000001</v>
      </c>
      <c r="I2382" s="150"/>
      <c r="L2382" s="145"/>
      <c r="M2382" s="151"/>
      <c r="T2382" s="152"/>
      <c r="AT2382" s="147" t="s">
        <v>185</v>
      </c>
      <c r="AU2382" s="147" t="s">
        <v>88</v>
      </c>
      <c r="AV2382" s="12" t="s">
        <v>88</v>
      </c>
      <c r="AW2382" s="12" t="s">
        <v>33</v>
      </c>
      <c r="AX2382" s="12" t="s">
        <v>78</v>
      </c>
      <c r="AY2382" s="147" t="s">
        <v>176</v>
      </c>
    </row>
    <row r="2383" spans="2:65" s="15" customFormat="1" ht="11.25">
      <c r="B2383" s="166"/>
      <c r="D2383" s="146" t="s">
        <v>185</v>
      </c>
      <c r="E2383" s="167" t="s">
        <v>1</v>
      </c>
      <c r="F2383" s="168" t="s">
        <v>228</v>
      </c>
      <c r="H2383" s="169">
        <v>273.39800000000002</v>
      </c>
      <c r="I2383" s="170"/>
      <c r="L2383" s="166"/>
      <c r="M2383" s="171"/>
      <c r="T2383" s="172"/>
      <c r="AT2383" s="167" t="s">
        <v>185</v>
      </c>
      <c r="AU2383" s="167" t="s">
        <v>88</v>
      </c>
      <c r="AV2383" s="15" t="s">
        <v>193</v>
      </c>
      <c r="AW2383" s="15" t="s">
        <v>33</v>
      </c>
      <c r="AX2383" s="15" t="s">
        <v>78</v>
      </c>
      <c r="AY2383" s="167" t="s">
        <v>176</v>
      </c>
    </row>
    <row r="2384" spans="2:65" s="14" customFormat="1" ht="11.25">
      <c r="B2384" s="160"/>
      <c r="D2384" s="146" t="s">
        <v>185</v>
      </c>
      <c r="E2384" s="161" t="s">
        <v>1</v>
      </c>
      <c r="F2384" s="162" t="s">
        <v>2423</v>
      </c>
      <c r="H2384" s="161" t="s">
        <v>1</v>
      </c>
      <c r="I2384" s="163"/>
      <c r="L2384" s="160"/>
      <c r="M2384" s="164"/>
      <c r="T2384" s="165"/>
      <c r="AT2384" s="161" t="s">
        <v>185</v>
      </c>
      <c r="AU2384" s="161" t="s">
        <v>88</v>
      </c>
      <c r="AV2384" s="14" t="s">
        <v>86</v>
      </c>
      <c r="AW2384" s="14" t="s">
        <v>33</v>
      </c>
      <c r="AX2384" s="14" t="s">
        <v>78</v>
      </c>
      <c r="AY2384" s="161" t="s">
        <v>176</v>
      </c>
    </row>
    <row r="2385" spans="2:65" s="12" customFormat="1" ht="11.25">
      <c r="B2385" s="145"/>
      <c r="D2385" s="146" t="s">
        <v>185</v>
      </c>
      <c r="E2385" s="147" t="s">
        <v>1</v>
      </c>
      <c r="F2385" s="148" t="s">
        <v>2424</v>
      </c>
      <c r="H2385" s="149">
        <v>64</v>
      </c>
      <c r="I2385" s="150"/>
      <c r="L2385" s="145"/>
      <c r="M2385" s="151"/>
      <c r="T2385" s="152"/>
      <c r="AT2385" s="147" t="s">
        <v>185</v>
      </c>
      <c r="AU2385" s="147" t="s">
        <v>88</v>
      </c>
      <c r="AV2385" s="12" t="s">
        <v>88</v>
      </c>
      <c r="AW2385" s="12" t="s">
        <v>33</v>
      </c>
      <c r="AX2385" s="12" t="s">
        <v>78</v>
      </c>
      <c r="AY2385" s="147" t="s">
        <v>176</v>
      </c>
    </row>
    <row r="2386" spans="2:65" s="12" customFormat="1" ht="11.25">
      <c r="B2386" s="145"/>
      <c r="D2386" s="146" t="s">
        <v>185</v>
      </c>
      <c r="E2386" s="147" t="s">
        <v>1</v>
      </c>
      <c r="F2386" s="148" t="s">
        <v>2425</v>
      </c>
      <c r="H2386" s="149">
        <v>86</v>
      </c>
      <c r="I2386" s="150"/>
      <c r="L2386" s="145"/>
      <c r="M2386" s="151"/>
      <c r="T2386" s="152"/>
      <c r="AT2386" s="147" t="s">
        <v>185</v>
      </c>
      <c r="AU2386" s="147" t="s">
        <v>88</v>
      </c>
      <c r="AV2386" s="12" t="s">
        <v>88</v>
      </c>
      <c r="AW2386" s="12" t="s">
        <v>33</v>
      </c>
      <c r="AX2386" s="12" t="s">
        <v>78</v>
      </c>
      <c r="AY2386" s="147" t="s">
        <v>176</v>
      </c>
    </row>
    <row r="2387" spans="2:65" s="15" customFormat="1" ht="11.25">
      <c r="B2387" s="166"/>
      <c r="D2387" s="146" t="s">
        <v>185</v>
      </c>
      <c r="E2387" s="167" t="s">
        <v>1</v>
      </c>
      <c r="F2387" s="168" t="s">
        <v>228</v>
      </c>
      <c r="H2387" s="169">
        <v>150</v>
      </c>
      <c r="I2387" s="170"/>
      <c r="L2387" s="166"/>
      <c r="M2387" s="171"/>
      <c r="T2387" s="172"/>
      <c r="AT2387" s="167" t="s">
        <v>185</v>
      </c>
      <c r="AU2387" s="167" t="s">
        <v>88</v>
      </c>
      <c r="AV2387" s="15" t="s">
        <v>193</v>
      </c>
      <c r="AW2387" s="15" t="s">
        <v>33</v>
      </c>
      <c r="AX2387" s="15" t="s">
        <v>78</v>
      </c>
      <c r="AY2387" s="167" t="s">
        <v>176</v>
      </c>
    </row>
    <row r="2388" spans="2:65" s="13" customFormat="1" ht="11.25">
      <c r="B2388" s="153"/>
      <c r="D2388" s="146" t="s">
        <v>185</v>
      </c>
      <c r="E2388" s="154" t="s">
        <v>1</v>
      </c>
      <c r="F2388" s="155" t="s">
        <v>187</v>
      </c>
      <c r="H2388" s="156">
        <v>475.83800000000002</v>
      </c>
      <c r="I2388" s="157"/>
      <c r="L2388" s="153"/>
      <c r="M2388" s="158"/>
      <c r="T2388" s="159"/>
      <c r="AT2388" s="154" t="s">
        <v>185</v>
      </c>
      <c r="AU2388" s="154" t="s">
        <v>88</v>
      </c>
      <c r="AV2388" s="13" t="s">
        <v>183</v>
      </c>
      <c r="AW2388" s="13" t="s">
        <v>33</v>
      </c>
      <c r="AX2388" s="13" t="s">
        <v>78</v>
      </c>
      <c r="AY2388" s="154" t="s">
        <v>176</v>
      </c>
    </row>
    <row r="2389" spans="2:65" s="12" customFormat="1" ht="11.25">
      <c r="B2389" s="145"/>
      <c r="D2389" s="146" t="s">
        <v>185</v>
      </c>
      <c r="E2389" s="147" t="s">
        <v>1</v>
      </c>
      <c r="F2389" s="148" t="s">
        <v>2426</v>
      </c>
      <c r="H2389" s="149">
        <v>475.83800000000002</v>
      </c>
      <c r="I2389" s="150"/>
      <c r="L2389" s="145"/>
      <c r="M2389" s="151"/>
      <c r="T2389" s="152"/>
      <c r="AT2389" s="147" t="s">
        <v>185</v>
      </c>
      <c r="AU2389" s="147" t="s">
        <v>88</v>
      </c>
      <c r="AV2389" s="12" t="s">
        <v>88</v>
      </c>
      <c r="AW2389" s="12" t="s">
        <v>33</v>
      </c>
      <c r="AX2389" s="12" t="s">
        <v>86</v>
      </c>
      <c r="AY2389" s="147" t="s">
        <v>176</v>
      </c>
    </row>
    <row r="2390" spans="2:65" s="1" customFormat="1" ht="66.75" customHeight="1">
      <c r="B2390" s="32"/>
      <c r="C2390" s="176" t="s">
        <v>2427</v>
      </c>
      <c r="D2390" s="176" t="s">
        <v>304</v>
      </c>
      <c r="E2390" s="177" t="s">
        <v>2428</v>
      </c>
      <c r="F2390" s="178" t="s">
        <v>2429</v>
      </c>
      <c r="G2390" s="179" t="s">
        <v>181</v>
      </c>
      <c r="H2390" s="180">
        <v>551.97208000000001</v>
      </c>
      <c r="I2390" s="181"/>
      <c r="J2390" s="182">
        <f>ROUND(I2390*H2390,2)</f>
        <v>0</v>
      </c>
      <c r="K2390" s="178" t="s">
        <v>1</v>
      </c>
      <c r="L2390" s="183"/>
      <c r="M2390" s="184" t="s">
        <v>1</v>
      </c>
      <c r="N2390" s="185" t="s">
        <v>43</v>
      </c>
      <c r="P2390" s="141">
        <f>O2390*H2390</f>
        <v>0</v>
      </c>
      <c r="Q2390" s="141">
        <v>1.7500000000000002E-2</v>
      </c>
      <c r="R2390" s="141">
        <f>Q2390*H2390</f>
        <v>9.6595114000000013</v>
      </c>
      <c r="S2390" s="141">
        <v>0</v>
      </c>
      <c r="T2390" s="142">
        <f>S2390*H2390</f>
        <v>0</v>
      </c>
      <c r="AR2390" s="143" t="s">
        <v>398</v>
      </c>
      <c r="AT2390" s="143" t="s">
        <v>304</v>
      </c>
      <c r="AU2390" s="143" t="s">
        <v>88</v>
      </c>
      <c r="AY2390" s="17" t="s">
        <v>176</v>
      </c>
      <c r="BE2390" s="144">
        <f>IF(N2390="základní",J2390,0)</f>
        <v>0</v>
      </c>
      <c r="BF2390" s="144">
        <f>IF(N2390="snížená",J2390,0)</f>
        <v>0</v>
      </c>
      <c r="BG2390" s="144">
        <f>IF(N2390="zákl. přenesená",J2390,0)</f>
        <v>0</v>
      </c>
      <c r="BH2390" s="144">
        <f>IF(N2390="sníž. přenesená",J2390,0)</f>
        <v>0</v>
      </c>
      <c r="BI2390" s="144">
        <f>IF(N2390="nulová",J2390,0)</f>
        <v>0</v>
      </c>
      <c r="BJ2390" s="17" t="s">
        <v>86</v>
      </c>
      <c r="BK2390" s="144">
        <f>ROUND(I2390*H2390,2)</f>
        <v>0</v>
      </c>
      <c r="BL2390" s="17" t="s">
        <v>319</v>
      </c>
      <c r="BM2390" s="143" t="s">
        <v>2430</v>
      </c>
    </row>
    <row r="2391" spans="2:65" s="1" customFormat="1" ht="19.5">
      <c r="B2391" s="32"/>
      <c r="D2391" s="146" t="s">
        <v>234</v>
      </c>
      <c r="F2391" s="173" t="s">
        <v>2431</v>
      </c>
      <c r="I2391" s="174"/>
      <c r="L2391" s="32"/>
      <c r="M2391" s="175"/>
      <c r="T2391" s="56"/>
      <c r="AT2391" s="17" t="s">
        <v>234</v>
      </c>
      <c r="AU2391" s="17" t="s">
        <v>88</v>
      </c>
    </row>
    <row r="2392" spans="2:65" s="12" customFormat="1" ht="11.25">
      <c r="B2392" s="145"/>
      <c r="D2392" s="146" t="s">
        <v>185</v>
      </c>
      <c r="F2392" s="148" t="s">
        <v>2432</v>
      </c>
      <c r="H2392" s="149">
        <v>551.97208000000001</v>
      </c>
      <c r="I2392" s="150"/>
      <c r="L2392" s="145"/>
      <c r="M2392" s="151"/>
      <c r="T2392" s="152"/>
      <c r="AT2392" s="147" t="s">
        <v>185</v>
      </c>
      <c r="AU2392" s="147" t="s">
        <v>88</v>
      </c>
      <c r="AV2392" s="12" t="s">
        <v>88</v>
      </c>
      <c r="AW2392" s="12" t="s">
        <v>4</v>
      </c>
      <c r="AX2392" s="12" t="s">
        <v>86</v>
      </c>
      <c r="AY2392" s="147" t="s">
        <v>176</v>
      </c>
    </row>
    <row r="2393" spans="2:65" s="1" customFormat="1" ht="33" customHeight="1">
      <c r="B2393" s="32"/>
      <c r="C2393" s="132" t="s">
        <v>2433</v>
      </c>
      <c r="D2393" s="132" t="s">
        <v>178</v>
      </c>
      <c r="E2393" s="133" t="s">
        <v>2434</v>
      </c>
      <c r="F2393" s="134" t="s">
        <v>2435</v>
      </c>
      <c r="G2393" s="135" t="s">
        <v>181</v>
      </c>
      <c r="H2393" s="136">
        <v>1295.47</v>
      </c>
      <c r="I2393" s="137"/>
      <c r="J2393" s="138">
        <f>ROUND(I2393*H2393,2)</f>
        <v>0</v>
      </c>
      <c r="K2393" s="134" t="s">
        <v>182</v>
      </c>
      <c r="L2393" s="32"/>
      <c r="M2393" s="139" t="s">
        <v>1</v>
      </c>
      <c r="N2393" s="140" t="s">
        <v>43</v>
      </c>
      <c r="P2393" s="141">
        <f>O2393*H2393</f>
        <v>0</v>
      </c>
      <c r="Q2393" s="141">
        <v>1.3999999999999999E-4</v>
      </c>
      <c r="R2393" s="141">
        <f>Q2393*H2393</f>
        <v>0.18136579999999999</v>
      </c>
      <c r="S2393" s="141">
        <v>0</v>
      </c>
      <c r="T2393" s="142">
        <f>S2393*H2393</f>
        <v>0</v>
      </c>
      <c r="AR2393" s="143" t="s">
        <v>319</v>
      </c>
      <c r="AT2393" s="143" t="s">
        <v>178</v>
      </c>
      <c r="AU2393" s="143" t="s">
        <v>88</v>
      </c>
      <c r="AY2393" s="17" t="s">
        <v>176</v>
      </c>
      <c r="BE2393" s="144">
        <f>IF(N2393="základní",J2393,0)</f>
        <v>0</v>
      </c>
      <c r="BF2393" s="144">
        <f>IF(N2393="snížená",J2393,0)</f>
        <v>0</v>
      </c>
      <c r="BG2393" s="144">
        <f>IF(N2393="zákl. přenesená",J2393,0)</f>
        <v>0</v>
      </c>
      <c r="BH2393" s="144">
        <f>IF(N2393="sníž. přenesená",J2393,0)</f>
        <v>0</v>
      </c>
      <c r="BI2393" s="144">
        <f>IF(N2393="nulová",J2393,0)</f>
        <v>0</v>
      </c>
      <c r="BJ2393" s="17" t="s">
        <v>86</v>
      </c>
      <c r="BK2393" s="144">
        <f>ROUND(I2393*H2393,2)</f>
        <v>0</v>
      </c>
      <c r="BL2393" s="17" t="s">
        <v>319</v>
      </c>
      <c r="BM2393" s="143" t="s">
        <v>2436</v>
      </c>
    </row>
    <row r="2394" spans="2:65" s="14" customFormat="1" ht="11.25">
      <c r="B2394" s="160"/>
      <c r="D2394" s="146" t="s">
        <v>185</v>
      </c>
      <c r="E2394" s="161" t="s">
        <v>1</v>
      </c>
      <c r="F2394" s="162" t="s">
        <v>2437</v>
      </c>
      <c r="H2394" s="161" t="s">
        <v>1</v>
      </c>
      <c r="I2394" s="163"/>
      <c r="L2394" s="160"/>
      <c r="M2394" s="164"/>
      <c r="T2394" s="165"/>
      <c r="AT2394" s="161" t="s">
        <v>185</v>
      </c>
      <c r="AU2394" s="161" t="s">
        <v>88</v>
      </c>
      <c r="AV2394" s="14" t="s">
        <v>86</v>
      </c>
      <c r="AW2394" s="14" t="s">
        <v>33</v>
      </c>
      <c r="AX2394" s="14" t="s">
        <v>78</v>
      </c>
      <c r="AY2394" s="161" t="s">
        <v>176</v>
      </c>
    </row>
    <row r="2395" spans="2:65" s="14" customFormat="1" ht="11.25">
      <c r="B2395" s="160"/>
      <c r="D2395" s="146" t="s">
        <v>185</v>
      </c>
      <c r="E2395" s="161" t="s">
        <v>1</v>
      </c>
      <c r="F2395" s="162" t="s">
        <v>2438</v>
      </c>
      <c r="H2395" s="161" t="s">
        <v>1</v>
      </c>
      <c r="I2395" s="163"/>
      <c r="L2395" s="160"/>
      <c r="M2395" s="164"/>
      <c r="T2395" s="165"/>
      <c r="AT2395" s="161" t="s">
        <v>185</v>
      </c>
      <c r="AU2395" s="161" t="s">
        <v>88</v>
      </c>
      <c r="AV2395" s="14" t="s">
        <v>86</v>
      </c>
      <c r="AW2395" s="14" t="s">
        <v>33</v>
      </c>
      <c r="AX2395" s="14" t="s">
        <v>78</v>
      </c>
      <c r="AY2395" s="161" t="s">
        <v>176</v>
      </c>
    </row>
    <row r="2396" spans="2:65" s="14" customFormat="1" ht="11.25">
      <c r="B2396" s="160"/>
      <c r="D2396" s="146" t="s">
        <v>185</v>
      </c>
      <c r="E2396" s="161" t="s">
        <v>1</v>
      </c>
      <c r="F2396" s="162" t="s">
        <v>1104</v>
      </c>
      <c r="H2396" s="161" t="s">
        <v>1</v>
      </c>
      <c r="I2396" s="163"/>
      <c r="L2396" s="160"/>
      <c r="M2396" s="164"/>
      <c r="T2396" s="165"/>
      <c r="AT2396" s="161" t="s">
        <v>185</v>
      </c>
      <c r="AU2396" s="161" t="s">
        <v>88</v>
      </c>
      <c r="AV2396" s="14" t="s">
        <v>86</v>
      </c>
      <c r="AW2396" s="14" t="s">
        <v>33</v>
      </c>
      <c r="AX2396" s="14" t="s">
        <v>78</v>
      </c>
      <c r="AY2396" s="161" t="s">
        <v>176</v>
      </c>
    </row>
    <row r="2397" spans="2:65" s="14" customFormat="1" ht="11.25">
      <c r="B2397" s="160"/>
      <c r="D2397" s="146" t="s">
        <v>185</v>
      </c>
      <c r="E2397" s="161" t="s">
        <v>1</v>
      </c>
      <c r="F2397" s="162" t="s">
        <v>1643</v>
      </c>
      <c r="H2397" s="161" t="s">
        <v>1</v>
      </c>
      <c r="I2397" s="163"/>
      <c r="L2397" s="160"/>
      <c r="M2397" s="164"/>
      <c r="T2397" s="165"/>
      <c r="AT2397" s="161" t="s">
        <v>185</v>
      </c>
      <c r="AU2397" s="161" t="s">
        <v>88</v>
      </c>
      <c r="AV2397" s="14" t="s">
        <v>86</v>
      </c>
      <c r="AW2397" s="14" t="s">
        <v>33</v>
      </c>
      <c r="AX2397" s="14" t="s">
        <v>78</v>
      </c>
      <c r="AY2397" s="161" t="s">
        <v>176</v>
      </c>
    </row>
    <row r="2398" spans="2:65" s="12" customFormat="1" ht="11.25">
      <c r="B2398" s="145"/>
      <c r="D2398" s="146" t="s">
        <v>185</v>
      </c>
      <c r="E2398" s="147" t="s">
        <v>1</v>
      </c>
      <c r="F2398" s="148" t="s">
        <v>1644</v>
      </c>
      <c r="H2398" s="149">
        <v>452.85</v>
      </c>
      <c r="I2398" s="150"/>
      <c r="L2398" s="145"/>
      <c r="M2398" s="151"/>
      <c r="T2398" s="152"/>
      <c r="AT2398" s="147" t="s">
        <v>185</v>
      </c>
      <c r="AU2398" s="147" t="s">
        <v>88</v>
      </c>
      <c r="AV2398" s="12" t="s">
        <v>88</v>
      </c>
      <c r="AW2398" s="12" t="s">
        <v>33</v>
      </c>
      <c r="AX2398" s="12" t="s">
        <v>78</v>
      </c>
      <c r="AY2398" s="147" t="s">
        <v>176</v>
      </c>
    </row>
    <row r="2399" spans="2:65" s="15" customFormat="1" ht="11.25">
      <c r="B2399" s="166"/>
      <c r="D2399" s="146" t="s">
        <v>185</v>
      </c>
      <c r="E2399" s="167" t="s">
        <v>1</v>
      </c>
      <c r="F2399" s="168" t="s">
        <v>228</v>
      </c>
      <c r="H2399" s="169">
        <v>452.85</v>
      </c>
      <c r="I2399" s="170"/>
      <c r="L2399" s="166"/>
      <c r="M2399" s="171"/>
      <c r="T2399" s="172"/>
      <c r="AT2399" s="167" t="s">
        <v>185</v>
      </c>
      <c r="AU2399" s="167" t="s">
        <v>88</v>
      </c>
      <c r="AV2399" s="15" t="s">
        <v>193</v>
      </c>
      <c r="AW2399" s="15" t="s">
        <v>33</v>
      </c>
      <c r="AX2399" s="15" t="s">
        <v>78</v>
      </c>
      <c r="AY2399" s="167" t="s">
        <v>176</v>
      </c>
    </row>
    <row r="2400" spans="2:65" s="14" customFormat="1" ht="11.25">
      <c r="B2400" s="160"/>
      <c r="D2400" s="146" t="s">
        <v>185</v>
      </c>
      <c r="E2400" s="161" t="s">
        <v>1</v>
      </c>
      <c r="F2400" s="162" t="s">
        <v>1106</v>
      </c>
      <c r="H2400" s="161" t="s">
        <v>1</v>
      </c>
      <c r="I2400" s="163"/>
      <c r="L2400" s="160"/>
      <c r="M2400" s="164"/>
      <c r="T2400" s="165"/>
      <c r="AT2400" s="161" t="s">
        <v>185</v>
      </c>
      <c r="AU2400" s="161" t="s">
        <v>88</v>
      </c>
      <c r="AV2400" s="14" t="s">
        <v>86</v>
      </c>
      <c r="AW2400" s="14" t="s">
        <v>33</v>
      </c>
      <c r="AX2400" s="14" t="s">
        <v>78</v>
      </c>
      <c r="AY2400" s="161" t="s">
        <v>176</v>
      </c>
    </row>
    <row r="2401" spans="2:65" s="14" customFormat="1" ht="11.25">
      <c r="B2401" s="160"/>
      <c r="D2401" s="146" t="s">
        <v>185</v>
      </c>
      <c r="E2401" s="161" t="s">
        <v>1</v>
      </c>
      <c r="F2401" s="162" t="s">
        <v>2439</v>
      </c>
      <c r="H2401" s="161" t="s">
        <v>1</v>
      </c>
      <c r="I2401" s="163"/>
      <c r="L2401" s="160"/>
      <c r="M2401" s="164"/>
      <c r="T2401" s="165"/>
      <c r="AT2401" s="161" t="s">
        <v>185</v>
      </c>
      <c r="AU2401" s="161" t="s">
        <v>88</v>
      </c>
      <c r="AV2401" s="14" t="s">
        <v>86</v>
      </c>
      <c r="AW2401" s="14" t="s">
        <v>33</v>
      </c>
      <c r="AX2401" s="14" t="s">
        <v>78</v>
      </c>
      <c r="AY2401" s="161" t="s">
        <v>176</v>
      </c>
    </row>
    <row r="2402" spans="2:65" s="12" customFormat="1" ht="11.25">
      <c r="B2402" s="145"/>
      <c r="D2402" s="146" t="s">
        <v>185</v>
      </c>
      <c r="E2402" s="147" t="s">
        <v>1</v>
      </c>
      <c r="F2402" s="148" t="s">
        <v>1644</v>
      </c>
      <c r="H2402" s="149">
        <v>452.85</v>
      </c>
      <c r="I2402" s="150"/>
      <c r="L2402" s="145"/>
      <c r="M2402" s="151"/>
      <c r="T2402" s="152"/>
      <c r="AT2402" s="147" t="s">
        <v>185</v>
      </c>
      <c r="AU2402" s="147" t="s">
        <v>88</v>
      </c>
      <c r="AV2402" s="12" t="s">
        <v>88</v>
      </c>
      <c r="AW2402" s="12" t="s">
        <v>33</v>
      </c>
      <c r="AX2402" s="12" t="s">
        <v>78</v>
      </c>
      <c r="AY2402" s="147" t="s">
        <v>176</v>
      </c>
    </row>
    <row r="2403" spans="2:65" s="15" customFormat="1" ht="11.25">
      <c r="B2403" s="166"/>
      <c r="D2403" s="146" t="s">
        <v>185</v>
      </c>
      <c r="E2403" s="167" t="s">
        <v>1</v>
      </c>
      <c r="F2403" s="168" t="s">
        <v>228</v>
      </c>
      <c r="H2403" s="169">
        <v>452.85</v>
      </c>
      <c r="I2403" s="170"/>
      <c r="L2403" s="166"/>
      <c r="M2403" s="171"/>
      <c r="T2403" s="172"/>
      <c r="AT2403" s="167" t="s">
        <v>185</v>
      </c>
      <c r="AU2403" s="167" t="s">
        <v>88</v>
      </c>
      <c r="AV2403" s="15" t="s">
        <v>193</v>
      </c>
      <c r="AW2403" s="15" t="s">
        <v>33</v>
      </c>
      <c r="AX2403" s="15" t="s">
        <v>78</v>
      </c>
      <c r="AY2403" s="167" t="s">
        <v>176</v>
      </c>
    </row>
    <row r="2404" spans="2:65" s="14" customFormat="1" ht="11.25">
      <c r="B2404" s="160"/>
      <c r="D2404" s="146" t="s">
        <v>185</v>
      </c>
      <c r="E2404" s="161" t="s">
        <v>1</v>
      </c>
      <c r="F2404" s="162" t="s">
        <v>1108</v>
      </c>
      <c r="H2404" s="161" t="s">
        <v>1</v>
      </c>
      <c r="I2404" s="163"/>
      <c r="L2404" s="160"/>
      <c r="M2404" s="164"/>
      <c r="T2404" s="165"/>
      <c r="AT2404" s="161" t="s">
        <v>185</v>
      </c>
      <c r="AU2404" s="161" t="s">
        <v>88</v>
      </c>
      <c r="AV2404" s="14" t="s">
        <v>86</v>
      </c>
      <c r="AW2404" s="14" t="s">
        <v>33</v>
      </c>
      <c r="AX2404" s="14" t="s">
        <v>78</v>
      </c>
      <c r="AY2404" s="161" t="s">
        <v>176</v>
      </c>
    </row>
    <row r="2405" spans="2:65" s="14" customFormat="1" ht="11.25">
      <c r="B2405" s="160"/>
      <c r="D2405" s="146" t="s">
        <v>185</v>
      </c>
      <c r="E2405" s="161" t="s">
        <v>1</v>
      </c>
      <c r="F2405" s="162" t="s">
        <v>2440</v>
      </c>
      <c r="H2405" s="161" t="s">
        <v>1</v>
      </c>
      <c r="I2405" s="163"/>
      <c r="L2405" s="160"/>
      <c r="M2405" s="164"/>
      <c r="T2405" s="165"/>
      <c r="AT2405" s="161" t="s">
        <v>185</v>
      </c>
      <c r="AU2405" s="161" t="s">
        <v>88</v>
      </c>
      <c r="AV2405" s="14" t="s">
        <v>86</v>
      </c>
      <c r="AW2405" s="14" t="s">
        <v>33</v>
      </c>
      <c r="AX2405" s="14" t="s">
        <v>78</v>
      </c>
      <c r="AY2405" s="161" t="s">
        <v>176</v>
      </c>
    </row>
    <row r="2406" spans="2:65" s="12" customFormat="1" ht="11.25">
      <c r="B2406" s="145"/>
      <c r="D2406" s="146" t="s">
        <v>185</v>
      </c>
      <c r="E2406" s="147" t="s">
        <v>1</v>
      </c>
      <c r="F2406" s="148" t="s">
        <v>2441</v>
      </c>
      <c r="H2406" s="149">
        <v>389.77</v>
      </c>
      <c r="I2406" s="150"/>
      <c r="L2406" s="145"/>
      <c r="M2406" s="151"/>
      <c r="T2406" s="152"/>
      <c r="AT2406" s="147" t="s">
        <v>185</v>
      </c>
      <c r="AU2406" s="147" t="s">
        <v>88</v>
      </c>
      <c r="AV2406" s="12" t="s">
        <v>88</v>
      </c>
      <c r="AW2406" s="12" t="s">
        <v>33</v>
      </c>
      <c r="AX2406" s="12" t="s">
        <v>78</v>
      </c>
      <c r="AY2406" s="147" t="s">
        <v>176</v>
      </c>
    </row>
    <row r="2407" spans="2:65" s="15" customFormat="1" ht="11.25">
      <c r="B2407" s="166"/>
      <c r="D2407" s="146" t="s">
        <v>185</v>
      </c>
      <c r="E2407" s="167" t="s">
        <v>1</v>
      </c>
      <c r="F2407" s="168" t="s">
        <v>228</v>
      </c>
      <c r="H2407" s="169">
        <v>389.77</v>
      </c>
      <c r="I2407" s="170"/>
      <c r="L2407" s="166"/>
      <c r="M2407" s="171"/>
      <c r="T2407" s="172"/>
      <c r="AT2407" s="167" t="s">
        <v>185</v>
      </c>
      <c r="AU2407" s="167" t="s">
        <v>88</v>
      </c>
      <c r="AV2407" s="15" t="s">
        <v>193</v>
      </c>
      <c r="AW2407" s="15" t="s">
        <v>33</v>
      </c>
      <c r="AX2407" s="15" t="s">
        <v>78</v>
      </c>
      <c r="AY2407" s="167" t="s">
        <v>176</v>
      </c>
    </row>
    <row r="2408" spans="2:65" s="13" customFormat="1" ht="11.25">
      <c r="B2408" s="153"/>
      <c r="D2408" s="146" t="s">
        <v>185</v>
      </c>
      <c r="E2408" s="154" t="s">
        <v>1</v>
      </c>
      <c r="F2408" s="155" t="s">
        <v>187</v>
      </c>
      <c r="H2408" s="156">
        <v>1295.47</v>
      </c>
      <c r="I2408" s="157"/>
      <c r="L2408" s="153"/>
      <c r="M2408" s="158"/>
      <c r="T2408" s="159"/>
      <c r="AT2408" s="154" t="s">
        <v>185</v>
      </c>
      <c r="AU2408" s="154" t="s">
        <v>88</v>
      </c>
      <c r="AV2408" s="13" t="s">
        <v>183</v>
      </c>
      <c r="AW2408" s="13" t="s">
        <v>33</v>
      </c>
      <c r="AX2408" s="13" t="s">
        <v>86</v>
      </c>
      <c r="AY2408" s="154" t="s">
        <v>176</v>
      </c>
    </row>
    <row r="2409" spans="2:65" s="1" customFormat="1" ht="33" customHeight="1">
      <c r="B2409" s="32"/>
      <c r="C2409" s="176" t="s">
        <v>2442</v>
      </c>
      <c r="D2409" s="176" t="s">
        <v>304</v>
      </c>
      <c r="E2409" s="177" t="s">
        <v>2443</v>
      </c>
      <c r="F2409" s="178" t="s">
        <v>2444</v>
      </c>
      <c r="G2409" s="179" t="s">
        <v>181</v>
      </c>
      <c r="H2409" s="180">
        <v>1360.2435</v>
      </c>
      <c r="I2409" s="181"/>
      <c r="J2409" s="182">
        <f>ROUND(I2409*H2409,2)</f>
        <v>0</v>
      </c>
      <c r="K2409" s="178" t="s">
        <v>182</v>
      </c>
      <c r="L2409" s="183"/>
      <c r="M2409" s="184" t="s">
        <v>1</v>
      </c>
      <c r="N2409" s="185" t="s">
        <v>43</v>
      </c>
      <c r="P2409" s="141">
        <f>O2409*H2409</f>
        <v>0</v>
      </c>
      <c r="Q2409" s="141">
        <v>4.1000000000000003E-3</v>
      </c>
      <c r="R2409" s="141">
        <f>Q2409*H2409</f>
        <v>5.5769983500000002</v>
      </c>
      <c r="S2409" s="141">
        <v>0</v>
      </c>
      <c r="T2409" s="142">
        <f>S2409*H2409</f>
        <v>0</v>
      </c>
      <c r="AR2409" s="143" t="s">
        <v>398</v>
      </c>
      <c r="AT2409" s="143" t="s">
        <v>304</v>
      </c>
      <c r="AU2409" s="143" t="s">
        <v>88</v>
      </c>
      <c r="AY2409" s="17" t="s">
        <v>176</v>
      </c>
      <c r="BE2409" s="144">
        <f>IF(N2409="základní",J2409,0)</f>
        <v>0</v>
      </c>
      <c r="BF2409" s="144">
        <f>IF(N2409="snížená",J2409,0)</f>
        <v>0</v>
      </c>
      <c r="BG2409" s="144">
        <f>IF(N2409="zákl. přenesená",J2409,0)</f>
        <v>0</v>
      </c>
      <c r="BH2409" s="144">
        <f>IF(N2409="sníž. přenesená",J2409,0)</f>
        <v>0</v>
      </c>
      <c r="BI2409" s="144">
        <f>IF(N2409="nulová",J2409,0)</f>
        <v>0</v>
      </c>
      <c r="BJ2409" s="17" t="s">
        <v>86</v>
      </c>
      <c r="BK2409" s="144">
        <f>ROUND(I2409*H2409,2)</f>
        <v>0</v>
      </c>
      <c r="BL2409" s="17" t="s">
        <v>319</v>
      </c>
      <c r="BM2409" s="143" t="s">
        <v>2445</v>
      </c>
    </row>
    <row r="2410" spans="2:65" s="12" customFormat="1" ht="11.25">
      <c r="B2410" s="145"/>
      <c r="D2410" s="146" t="s">
        <v>185</v>
      </c>
      <c r="F2410" s="148" t="s">
        <v>2446</v>
      </c>
      <c r="H2410" s="149">
        <v>1360.2435</v>
      </c>
      <c r="I2410" s="150"/>
      <c r="L2410" s="145"/>
      <c r="M2410" s="151"/>
      <c r="T2410" s="152"/>
      <c r="AT2410" s="147" t="s">
        <v>185</v>
      </c>
      <c r="AU2410" s="147" t="s">
        <v>88</v>
      </c>
      <c r="AV2410" s="12" t="s">
        <v>88</v>
      </c>
      <c r="AW2410" s="12" t="s">
        <v>4</v>
      </c>
      <c r="AX2410" s="12" t="s">
        <v>86</v>
      </c>
      <c r="AY2410" s="147" t="s">
        <v>176</v>
      </c>
    </row>
    <row r="2411" spans="2:65" s="1" customFormat="1" ht="24.2" customHeight="1">
      <c r="B2411" s="32"/>
      <c r="C2411" s="132" t="s">
        <v>2447</v>
      </c>
      <c r="D2411" s="132" t="s">
        <v>178</v>
      </c>
      <c r="E2411" s="133" t="s">
        <v>2448</v>
      </c>
      <c r="F2411" s="134" t="s">
        <v>2449</v>
      </c>
      <c r="G2411" s="135" t="s">
        <v>355</v>
      </c>
      <c r="H2411" s="136">
        <v>4</v>
      </c>
      <c r="I2411" s="137"/>
      <c r="J2411" s="138">
        <f>ROUND(I2411*H2411,2)</f>
        <v>0</v>
      </c>
      <c r="K2411" s="134" t="s">
        <v>207</v>
      </c>
      <c r="L2411" s="32"/>
      <c r="M2411" s="139" t="s">
        <v>1</v>
      </c>
      <c r="N2411" s="140" t="s">
        <v>43</v>
      </c>
      <c r="P2411" s="141">
        <f>O2411*H2411</f>
        <v>0</v>
      </c>
      <c r="Q2411" s="141">
        <v>1.6000000000000001E-4</v>
      </c>
      <c r="R2411" s="141">
        <f>Q2411*H2411</f>
        <v>6.4000000000000005E-4</v>
      </c>
      <c r="S2411" s="141">
        <v>0</v>
      </c>
      <c r="T2411" s="142">
        <f>S2411*H2411</f>
        <v>0</v>
      </c>
      <c r="AR2411" s="143" t="s">
        <v>319</v>
      </c>
      <c r="AT2411" s="143" t="s">
        <v>178</v>
      </c>
      <c r="AU2411" s="143" t="s">
        <v>88</v>
      </c>
      <c r="AY2411" s="17" t="s">
        <v>176</v>
      </c>
      <c r="BE2411" s="144">
        <f>IF(N2411="základní",J2411,0)</f>
        <v>0</v>
      </c>
      <c r="BF2411" s="144">
        <f>IF(N2411="snížená",J2411,0)</f>
        <v>0</v>
      </c>
      <c r="BG2411" s="144">
        <f>IF(N2411="zákl. přenesená",J2411,0)</f>
        <v>0</v>
      </c>
      <c r="BH2411" s="144">
        <f>IF(N2411="sníž. přenesená",J2411,0)</f>
        <v>0</v>
      </c>
      <c r="BI2411" s="144">
        <f>IF(N2411="nulová",J2411,0)</f>
        <v>0</v>
      </c>
      <c r="BJ2411" s="17" t="s">
        <v>86</v>
      </c>
      <c r="BK2411" s="144">
        <f>ROUND(I2411*H2411,2)</f>
        <v>0</v>
      </c>
      <c r="BL2411" s="17" t="s">
        <v>319</v>
      </c>
      <c r="BM2411" s="143" t="s">
        <v>2450</v>
      </c>
    </row>
    <row r="2412" spans="2:65" s="14" customFormat="1" ht="11.25">
      <c r="B2412" s="160"/>
      <c r="D2412" s="146" t="s">
        <v>185</v>
      </c>
      <c r="E2412" s="161" t="s">
        <v>1</v>
      </c>
      <c r="F2412" s="162" t="s">
        <v>2451</v>
      </c>
      <c r="H2412" s="161" t="s">
        <v>1</v>
      </c>
      <c r="I2412" s="163"/>
      <c r="L2412" s="160"/>
      <c r="M2412" s="164"/>
      <c r="T2412" s="165"/>
      <c r="AT2412" s="161" t="s">
        <v>185</v>
      </c>
      <c r="AU2412" s="161" t="s">
        <v>88</v>
      </c>
      <c r="AV2412" s="14" t="s">
        <v>86</v>
      </c>
      <c r="AW2412" s="14" t="s">
        <v>33</v>
      </c>
      <c r="AX2412" s="14" t="s">
        <v>78</v>
      </c>
      <c r="AY2412" s="161" t="s">
        <v>176</v>
      </c>
    </row>
    <row r="2413" spans="2:65" s="14" customFormat="1" ht="11.25">
      <c r="B2413" s="160"/>
      <c r="D2413" s="146" t="s">
        <v>185</v>
      </c>
      <c r="E2413" s="161" t="s">
        <v>1</v>
      </c>
      <c r="F2413" s="162" t="s">
        <v>2452</v>
      </c>
      <c r="H2413" s="161" t="s">
        <v>1</v>
      </c>
      <c r="I2413" s="163"/>
      <c r="L2413" s="160"/>
      <c r="M2413" s="164"/>
      <c r="T2413" s="165"/>
      <c r="AT2413" s="161" t="s">
        <v>185</v>
      </c>
      <c r="AU2413" s="161" t="s">
        <v>88</v>
      </c>
      <c r="AV2413" s="14" t="s">
        <v>86</v>
      </c>
      <c r="AW2413" s="14" t="s">
        <v>33</v>
      </c>
      <c r="AX2413" s="14" t="s">
        <v>78</v>
      </c>
      <c r="AY2413" s="161" t="s">
        <v>176</v>
      </c>
    </row>
    <row r="2414" spans="2:65" s="12" customFormat="1" ht="11.25">
      <c r="B2414" s="145"/>
      <c r="D2414" s="146" t="s">
        <v>185</v>
      </c>
      <c r="E2414" s="147" t="s">
        <v>1</v>
      </c>
      <c r="F2414" s="148" t="s">
        <v>183</v>
      </c>
      <c r="H2414" s="149">
        <v>4</v>
      </c>
      <c r="I2414" s="150"/>
      <c r="L2414" s="145"/>
      <c r="M2414" s="151"/>
      <c r="T2414" s="152"/>
      <c r="AT2414" s="147" t="s">
        <v>185</v>
      </c>
      <c r="AU2414" s="147" t="s">
        <v>88</v>
      </c>
      <c r="AV2414" s="12" t="s">
        <v>88</v>
      </c>
      <c r="AW2414" s="12" t="s">
        <v>33</v>
      </c>
      <c r="AX2414" s="12" t="s">
        <v>78</v>
      </c>
      <c r="AY2414" s="147" t="s">
        <v>176</v>
      </c>
    </row>
    <row r="2415" spans="2:65" s="13" customFormat="1" ht="11.25">
      <c r="B2415" s="153"/>
      <c r="D2415" s="146" t="s">
        <v>185</v>
      </c>
      <c r="E2415" s="154" t="s">
        <v>1</v>
      </c>
      <c r="F2415" s="155" t="s">
        <v>187</v>
      </c>
      <c r="H2415" s="156">
        <v>4</v>
      </c>
      <c r="I2415" s="157"/>
      <c r="L2415" s="153"/>
      <c r="M2415" s="158"/>
      <c r="T2415" s="159"/>
      <c r="AT2415" s="154" t="s">
        <v>185</v>
      </c>
      <c r="AU2415" s="154" t="s">
        <v>88</v>
      </c>
      <c r="AV2415" s="13" t="s">
        <v>183</v>
      </c>
      <c r="AW2415" s="13" t="s">
        <v>33</v>
      </c>
      <c r="AX2415" s="13" t="s">
        <v>86</v>
      </c>
      <c r="AY2415" s="154" t="s">
        <v>176</v>
      </c>
    </row>
    <row r="2416" spans="2:65" s="1" customFormat="1" ht="37.9" customHeight="1">
      <c r="B2416" s="32"/>
      <c r="C2416" s="176" t="s">
        <v>2453</v>
      </c>
      <c r="D2416" s="176" t="s">
        <v>304</v>
      </c>
      <c r="E2416" s="177" t="s">
        <v>2454</v>
      </c>
      <c r="F2416" s="178" t="s">
        <v>2455</v>
      </c>
      <c r="G2416" s="179" t="s">
        <v>355</v>
      </c>
      <c r="H2416" s="180">
        <v>4</v>
      </c>
      <c r="I2416" s="181"/>
      <c r="J2416" s="182">
        <f>ROUND(I2416*H2416,2)</f>
        <v>0</v>
      </c>
      <c r="K2416" s="178" t="s">
        <v>207</v>
      </c>
      <c r="L2416" s="183"/>
      <c r="M2416" s="184" t="s">
        <v>1</v>
      </c>
      <c r="N2416" s="185" t="s">
        <v>43</v>
      </c>
      <c r="P2416" s="141">
        <f>O2416*H2416</f>
        <v>0</v>
      </c>
      <c r="Q2416" s="141">
        <v>1.3100000000000001E-2</v>
      </c>
      <c r="R2416" s="141">
        <f>Q2416*H2416</f>
        <v>5.2400000000000002E-2</v>
      </c>
      <c r="S2416" s="141">
        <v>0</v>
      </c>
      <c r="T2416" s="142">
        <f>S2416*H2416</f>
        <v>0</v>
      </c>
      <c r="AR2416" s="143" t="s">
        <v>398</v>
      </c>
      <c r="AT2416" s="143" t="s">
        <v>304</v>
      </c>
      <c r="AU2416" s="143" t="s">
        <v>88</v>
      </c>
      <c r="AY2416" s="17" t="s">
        <v>176</v>
      </c>
      <c r="BE2416" s="144">
        <f>IF(N2416="základní",J2416,0)</f>
        <v>0</v>
      </c>
      <c r="BF2416" s="144">
        <f>IF(N2416="snížená",J2416,0)</f>
        <v>0</v>
      </c>
      <c r="BG2416" s="144">
        <f>IF(N2416="zákl. přenesená",J2416,0)</f>
        <v>0</v>
      </c>
      <c r="BH2416" s="144">
        <f>IF(N2416="sníž. přenesená",J2416,0)</f>
        <v>0</v>
      </c>
      <c r="BI2416" s="144">
        <f>IF(N2416="nulová",J2416,0)</f>
        <v>0</v>
      </c>
      <c r="BJ2416" s="17" t="s">
        <v>86</v>
      </c>
      <c r="BK2416" s="144">
        <f>ROUND(I2416*H2416,2)</f>
        <v>0</v>
      </c>
      <c r="BL2416" s="17" t="s">
        <v>319</v>
      </c>
      <c r="BM2416" s="143" t="s">
        <v>2456</v>
      </c>
    </row>
    <row r="2417" spans="2:65" s="1" customFormat="1" ht="24.2" customHeight="1">
      <c r="B2417" s="32"/>
      <c r="C2417" s="132" t="s">
        <v>2457</v>
      </c>
      <c r="D2417" s="132" t="s">
        <v>178</v>
      </c>
      <c r="E2417" s="133" t="s">
        <v>2458</v>
      </c>
      <c r="F2417" s="134" t="s">
        <v>2459</v>
      </c>
      <c r="G2417" s="135" t="s">
        <v>355</v>
      </c>
      <c r="H2417" s="136">
        <v>567</v>
      </c>
      <c r="I2417" s="137"/>
      <c r="J2417" s="138">
        <f>ROUND(I2417*H2417,2)</f>
        <v>0</v>
      </c>
      <c r="K2417" s="134" t="s">
        <v>207</v>
      </c>
      <c r="L2417" s="32"/>
      <c r="M2417" s="139" t="s">
        <v>1</v>
      </c>
      <c r="N2417" s="140" t="s">
        <v>43</v>
      </c>
      <c r="P2417" s="141">
        <f>O2417*H2417</f>
        <v>0</v>
      </c>
      <c r="Q2417" s="141">
        <v>2.4000000000000001E-4</v>
      </c>
      <c r="R2417" s="141">
        <f>Q2417*H2417</f>
        <v>0.13608000000000001</v>
      </c>
      <c r="S2417" s="141">
        <v>0</v>
      </c>
      <c r="T2417" s="142">
        <f>S2417*H2417</f>
        <v>0</v>
      </c>
      <c r="AR2417" s="143" t="s">
        <v>319</v>
      </c>
      <c r="AT2417" s="143" t="s">
        <v>178</v>
      </c>
      <c r="AU2417" s="143" t="s">
        <v>88</v>
      </c>
      <c r="AY2417" s="17" t="s">
        <v>176</v>
      </c>
      <c r="BE2417" s="144">
        <f>IF(N2417="základní",J2417,0)</f>
        <v>0</v>
      </c>
      <c r="BF2417" s="144">
        <f>IF(N2417="snížená",J2417,0)</f>
        <v>0</v>
      </c>
      <c r="BG2417" s="144">
        <f>IF(N2417="zákl. přenesená",J2417,0)</f>
        <v>0</v>
      </c>
      <c r="BH2417" s="144">
        <f>IF(N2417="sníž. přenesená",J2417,0)</f>
        <v>0</v>
      </c>
      <c r="BI2417" s="144">
        <f>IF(N2417="nulová",J2417,0)</f>
        <v>0</v>
      </c>
      <c r="BJ2417" s="17" t="s">
        <v>86</v>
      </c>
      <c r="BK2417" s="144">
        <f>ROUND(I2417*H2417,2)</f>
        <v>0</v>
      </c>
      <c r="BL2417" s="17" t="s">
        <v>319</v>
      </c>
      <c r="BM2417" s="143" t="s">
        <v>2460</v>
      </c>
    </row>
    <row r="2418" spans="2:65" s="14" customFormat="1" ht="11.25">
      <c r="B2418" s="160"/>
      <c r="D2418" s="146" t="s">
        <v>185</v>
      </c>
      <c r="E2418" s="161" t="s">
        <v>1</v>
      </c>
      <c r="F2418" s="162" t="s">
        <v>2438</v>
      </c>
      <c r="H2418" s="161" t="s">
        <v>1</v>
      </c>
      <c r="I2418" s="163"/>
      <c r="L2418" s="160"/>
      <c r="M2418" s="164"/>
      <c r="T2418" s="165"/>
      <c r="AT2418" s="161" t="s">
        <v>185</v>
      </c>
      <c r="AU2418" s="161" t="s">
        <v>88</v>
      </c>
      <c r="AV2418" s="14" t="s">
        <v>86</v>
      </c>
      <c r="AW2418" s="14" t="s">
        <v>33</v>
      </c>
      <c r="AX2418" s="14" t="s">
        <v>78</v>
      </c>
      <c r="AY2418" s="161" t="s">
        <v>176</v>
      </c>
    </row>
    <row r="2419" spans="2:65" s="14" customFormat="1" ht="11.25">
      <c r="B2419" s="160"/>
      <c r="D2419" s="146" t="s">
        <v>185</v>
      </c>
      <c r="E2419" s="161" t="s">
        <v>1</v>
      </c>
      <c r="F2419" s="162" t="s">
        <v>734</v>
      </c>
      <c r="H2419" s="161" t="s">
        <v>1</v>
      </c>
      <c r="I2419" s="163"/>
      <c r="L2419" s="160"/>
      <c r="M2419" s="164"/>
      <c r="T2419" s="165"/>
      <c r="AT2419" s="161" t="s">
        <v>185</v>
      </c>
      <c r="AU2419" s="161" t="s">
        <v>88</v>
      </c>
      <c r="AV2419" s="14" t="s">
        <v>86</v>
      </c>
      <c r="AW2419" s="14" t="s">
        <v>33</v>
      </c>
      <c r="AX2419" s="14" t="s">
        <v>78</v>
      </c>
      <c r="AY2419" s="161" t="s">
        <v>176</v>
      </c>
    </row>
    <row r="2420" spans="2:65" s="14" customFormat="1" ht="11.25">
      <c r="B2420" s="160"/>
      <c r="D2420" s="146" t="s">
        <v>185</v>
      </c>
      <c r="E2420" s="161" t="s">
        <v>1</v>
      </c>
      <c r="F2420" s="162" t="s">
        <v>2461</v>
      </c>
      <c r="H2420" s="161" t="s">
        <v>1</v>
      </c>
      <c r="I2420" s="163"/>
      <c r="L2420" s="160"/>
      <c r="M2420" s="164"/>
      <c r="T2420" s="165"/>
      <c r="AT2420" s="161" t="s">
        <v>185</v>
      </c>
      <c r="AU2420" s="161" t="s">
        <v>88</v>
      </c>
      <c r="AV2420" s="14" t="s">
        <v>86</v>
      </c>
      <c r="AW2420" s="14" t="s">
        <v>33</v>
      </c>
      <c r="AX2420" s="14" t="s">
        <v>78</v>
      </c>
      <c r="AY2420" s="161" t="s">
        <v>176</v>
      </c>
    </row>
    <row r="2421" spans="2:65" s="12" customFormat="1" ht="11.25">
      <c r="B2421" s="145"/>
      <c r="D2421" s="146" t="s">
        <v>185</v>
      </c>
      <c r="E2421" s="147" t="s">
        <v>1</v>
      </c>
      <c r="F2421" s="148" t="s">
        <v>489</v>
      </c>
      <c r="H2421" s="149">
        <v>45</v>
      </c>
      <c r="I2421" s="150"/>
      <c r="L2421" s="145"/>
      <c r="M2421" s="151"/>
      <c r="T2421" s="152"/>
      <c r="AT2421" s="147" t="s">
        <v>185</v>
      </c>
      <c r="AU2421" s="147" t="s">
        <v>88</v>
      </c>
      <c r="AV2421" s="12" t="s">
        <v>88</v>
      </c>
      <c r="AW2421" s="12" t="s">
        <v>33</v>
      </c>
      <c r="AX2421" s="12" t="s">
        <v>78</v>
      </c>
      <c r="AY2421" s="147" t="s">
        <v>176</v>
      </c>
    </row>
    <row r="2422" spans="2:65" s="14" customFormat="1" ht="11.25">
      <c r="B2422" s="160"/>
      <c r="D2422" s="146" t="s">
        <v>185</v>
      </c>
      <c r="E2422" s="161" t="s">
        <v>1</v>
      </c>
      <c r="F2422" s="162" t="s">
        <v>1104</v>
      </c>
      <c r="H2422" s="161" t="s">
        <v>1</v>
      </c>
      <c r="I2422" s="163"/>
      <c r="L2422" s="160"/>
      <c r="M2422" s="164"/>
      <c r="T2422" s="165"/>
      <c r="AT2422" s="161" t="s">
        <v>185</v>
      </c>
      <c r="AU2422" s="161" t="s">
        <v>88</v>
      </c>
      <c r="AV2422" s="14" t="s">
        <v>86</v>
      </c>
      <c r="AW2422" s="14" t="s">
        <v>33</v>
      </c>
      <c r="AX2422" s="14" t="s">
        <v>78</v>
      </c>
      <c r="AY2422" s="161" t="s">
        <v>176</v>
      </c>
    </row>
    <row r="2423" spans="2:65" s="14" customFormat="1" ht="11.25">
      <c r="B2423" s="160"/>
      <c r="D2423" s="146" t="s">
        <v>185</v>
      </c>
      <c r="E2423" s="161" t="s">
        <v>1</v>
      </c>
      <c r="F2423" s="162" t="s">
        <v>2462</v>
      </c>
      <c r="H2423" s="161" t="s">
        <v>1</v>
      </c>
      <c r="I2423" s="163"/>
      <c r="L2423" s="160"/>
      <c r="M2423" s="164"/>
      <c r="T2423" s="165"/>
      <c r="AT2423" s="161" t="s">
        <v>185</v>
      </c>
      <c r="AU2423" s="161" t="s">
        <v>88</v>
      </c>
      <c r="AV2423" s="14" t="s">
        <v>86</v>
      </c>
      <c r="AW2423" s="14" t="s">
        <v>33</v>
      </c>
      <c r="AX2423" s="14" t="s">
        <v>78</v>
      </c>
      <c r="AY2423" s="161" t="s">
        <v>176</v>
      </c>
    </row>
    <row r="2424" spans="2:65" s="12" customFormat="1" ht="11.25">
      <c r="B2424" s="145"/>
      <c r="D2424" s="146" t="s">
        <v>185</v>
      </c>
      <c r="E2424" s="147" t="s">
        <v>1</v>
      </c>
      <c r="F2424" s="148" t="s">
        <v>384</v>
      </c>
      <c r="H2424" s="149">
        <v>29</v>
      </c>
      <c r="I2424" s="150"/>
      <c r="L2424" s="145"/>
      <c r="M2424" s="151"/>
      <c r="T2424" s="152"/>
      <c r="AT2424" s="147" t="s">
        <v>185</v>
      </c>
      <c r="AU2424" s="147" t="s">
        <v>88</v>
      </c>
      <c r="AV2424" s="12" t="s">
        <v>88</v>
      </c>
      <c r="AW2424" s="12" t="s">
        <v>33</v>
      </c>
      <c r="AX2424" s="12" t="s">
        <v>78</v>
      </c>
      <c r="AY2424" s="147" t="s">
        <v>176</v>
      </c>
    </row>
    <row r="2425" spans="2:65" s="14" customFormat="1" ht="11.25">
      <c r="B2425" s="160"/>
      <c r="D2425" s="146" t="s">
        <v>185</v>
      </c>
      <c r="E2425" s="161" t="s">
        <v>1</v>
      </c>
      <c r="F2425" s="162" t="s">
        <v>2463</v>
      </c>
      <c r="H2425" s="161" t="s">
        <v>1</v>
      </c>
      <c r="I2425" s="163"/>
      <c r="L2425" s="160"/>
      <c r="M2425" s="164"/>
      <c r="T2425" s="165"/>
      <c r="AT2425" s="161" t="s">
        <v>185</v>
      </c>
      <c r="AU2425" s="161" t="s">
        <v>88</v>
      </c>
      <c r="AV2425" s="14" t="s">
        <v>86</v>
      </c>
      <c r="AW2425" s="14" t="s">
        <v>33</v>
      </c>
      <c r="AX2425" s="14" t="s">
        <v>78</v>
      </c>
      <c r="AY2425" s="161" t="s">
        <v>176</v>
      </c>
    </row>
    <row r="2426" spans="2:65" s="12" customFormat="1" ht="11.25">
      <c r="B2426" s="145"/>
      <c r="D2426" s="146" t="s">
        <v>185</v>
      </c>
      <c r="E2426" s="147" t="s">
        <v>1</v>
      </c>
      <c r="F2426" s="148" t="s">
        <v>504</v>
      </c>
      <c r="H2426" s="149">
        <v>48</v>
      </c>
      <c r="I2426" s="150"/>
      <c r="L2426" s="145"/>
      <c r="M2426" s="151"/>
      <c r="T2426" s="152"/>
      <c r="AT2426" s="147" t="s">
        <v>185</v>
      </c>
      <c r="AU2426" s="147" t="s">
        <v>88</v>
      </c>
      <c r="AV2426" s="12" t="s">
        <v>88</v>
      </c>
      <c r="AW2426" s="12" t="s">
        <v>33</v>
      </c>
      <c r="AX2426" s="12" t="s">
        <v>78</v>
      </c>
      <c r="AY2426" s="147" t="s">
        <v>176</v>
      </c>
    </row>
    <row r="2427" spans="2:65" s="14" customFormat="1" ht="11.25">
      <c r="B2427" s="160"/>
      <c r="D2427" s="146" t="s">
        <v>185</v>
      </c>
      <c r="E2427" s="161" t="s">
        <v>1</v>
      </c>
      <c r="F2427" s="162" t="s">
        <v>2464</v>
      </c>
      <c r="H2427" s="161" t="s">
        <v>1</v>
      </c>
      <c r="I2427" s="163"/>
      <c r="L2427" s="160"/>
      <c r="M2427" s="164"/>
      <c r="T2427" s="165"/>
      <c r="AT2427" s="161" t="s">
        <v>185</v>
      </c>
      <c r="AU2427" s="161" t="s">
        <v>88</v>
      </c>
      <c r="AV2427" s="14" t="s">
        <v>86</v>
      </c>
      <c r="AW2427" s="14" t="s">
        <v>33</v>
      </c>
      <c r="AX2427" s="14" t="s">
        <v>78</v>
      </c>
      <c r="AY2427" s="161" t="s">
        <v>176</v>
      </c>
    </row>
    <row r="2428" spans="2:65" s="12" customFormat="1" ht="11.25">
      <c r="B2428" s="145"/>
      <c r="D2428" s="146" t="s">
        <v>185</v>
      </c>
      <c r="E2428" s="147" t="s">
        <v>1</v>
      </c>
      <c r="F2428" s="148" t="s">
        <v>370</v>
      </c>
      <c r="H2428" s="149">
        <v>26</v>
      </c>
      <c r="I2428" s="150"/>
      <c r="L2428" s="145"/>
      <c r="M2428" s="151"/>
      <c r="T2428" s="152"/>
      <c r="AT2428" s="147" t="s">
        <v>185</v>
      </c>
      <c r="AU2428" s="147" t="s">
        <v>88</v>
      </c>
      <c r="AV2428" s="12" t="s">
        <v>88</v>
      </c>
      <c r="AW2428" s="12" t="s">
        <v>33</v>
      </c>
      <c r="AX2428" s="12" t="s">
        <v>78</v>
      </c>
      <c r="AY2428" s="147" t="s">
        <v>176</v>
      </c>
    </row>
    <row r="2429" spans="2:65" s="14" customFormat="1" ht="11.25">
      <c r="B2429" s="160"/>
      <c r="D2429" s="146" t="s">
        <v>185</v>
      </c>
      <c r="E2429" s="161" t="s">
        <v>1</v>
      </c>
      <c r="F2429" s="162" t="s">
        <v>2465</v>
      </c>
      <c r="H2429" s="161" t="s">
        <v>1</v>
      </c>
      <c r="I2429" s="163"/>
      <c r="L2429" s="160"/>
      <c r="M2429" s="164"/>
      <c r="T2429" s="165"/>
      <c r="AT2429" s="161" t="s">
        <v>185</v>
      </c>
      <c r="AU2429" s="161" t="s">
        <v>88</v>
      </c>
      <c r="AV2429" s="14" t="s">
        <v>86</v>
      </c>
      <c r="AW2429" s="14" t="s">
        <v>33</v>
      </c>
      <c r="AX2429" s="14" t="s">
        <v>78</v>
      </c>
      <c r="AY2429" s="161" t="s">
        <v>176</v>
      </c>
    </row>
    <row r="2430" spans="2:65" s="12" customFormat="1" ht="11.25">
      <c r="B2430" s="145"/>
      <c r="D2430" s="146" t="s">
        <v>185</v>
      </c>
      <c r="E2430" s="147" t="s">
        <v>1</v>
      </c>
      <c r="F2430" s="148" t="s">
        <v>388</v>
      </c>
      <c r="H2430" s="149">
        <v>30</v>
      </c>
      <c r="I2430" s="150"/>
      <c r="L2430" s="145"/>
      <c r="M2430" s="151"/>
      <c r="T2430" s="152"/>
      <c r="AT2430" s="147" t="s">
        <v>185</v>
      </c>
      <c r="AU2430" s="147" t="s">
        <v>88</v>
      </c>
      <c r="AV2430" s="12" t="s">
        <v>88</v>
      </c>
      <c r="AW2430" s="12" t="s">
        <v>33</v>
      </c>
      <c r="AX2430" s="12" t="s">
        <v>78</v>
      </c>
      <c r="AY2430" s="147" t="s">
        <v>176</v>
      </c>
    </row>
    <row r="2431" spans="2:65" s="14" customFormat="1" ht="11.25">
      <c r="B2431" s="160"/>
      <c r="D2431" s="146" t="s">
        <v>185</v>
      </c>
      <c r="E2431" s="161" t="s">
        <v>1</v>
      </c>
      <c r="F2431" s="162" t="s">
        <v>2466</v>
      </c>
      <c r="H2431" s="161" t="s">
        <v>1</v>
      </c>
      <c r="I2431" s="163"/>
      <c r="L2431" s="160"/>
      <c r="M2431" s="164"/>
      <c r="T2431" s="165"/>
      <c r="AT2431" s="161" t="s">
        <v>185</v>
      </c>
      <c r="AU2431" s="161" t="s">
        <v>88</v>
      </c>
      <c r="AV2431" s="14" t="s">
        <v>86</v>
      </c>
      <c r="AW2431" s="14" t="s">
        <v>33</v>
      </c>
      <c r="AX2431" s="14" t="s">
        <v>78</v>
      </c>
      <c r="AY2431" s="161" t="s">
        <v>176</v>
      </c>
    </row>
    <row r="2432" spans="2:65" s="12" customFormat="1" ht="11.25">
      <c r="B2432" s="145"/>
      <c r="D2432" s="146" t="s">
        <v>185</v>
      </c>
      <c r="E2432" s="147" t="s">
        <v>1</v>
      </c>
      <c r="F2432" s="148" t="s">
        <v>484</v>
      </c>
      <c r="H2432" s="149">
        <v>44</v>
      </c>
      <c r="I2432" s="150"/>
      <c r="L2432" s="145"/>
      <c r="M2432" s="151"/>
      <c r="T2432" s="152"/>
      <c r="AT2432" s="147" t="s">
        <v>185</v>
      </c>
      <c r="AU2432" s="147" t="s">
        <v>88</v>
      </c>
      <c r="AV2432" s="12" t="s">
        <v>88</v>
      </c>
      <c r="AW2432" s="12" t="s">
        <v>33</v>
      </c>
      <c r="AX2432" s="12" t="s">
        <v>78</v>
      </c>
      <c r="AY2432" s="147" t="s">
        <v>176</v>
      </c>
    </row>
    <row r="2433" spans="2:51" s="14" customFormat="1" ht="11.25">
      <c r="B2433" s="160"/>
      <c r="D2433" s="146" t="s">
        <v>185</v>
      </c>
      <c r="E2433" s="161" t="s">
        <v>1</v>
      </c>
      <c r="F2433" s="162" t="s">
        <v>1106</v>
      </c>
      <c r="H2433" s="161" t="s">
        <v>1</v>
      </c>
      <c r="I2433" s="163"/>
      <c r="L2433" s="160"/>
      <c r="M2433" s="164"/>
      <c r="T2433" s="165"/>
      <c r="AT2433" s="161" t="s">
        <v>185</v>
      </c>
      <c r="AU2433" s="161" t="s">
        <v>88</v>
      </c>
      <c r="AV2433" s="14" t="s">
        <v>86</v>
      </c>
      <c r="AW2433" s="14" t="s">
        <v>33</v>
      </c>
      <c r="AX2433" s="14" t="s">
        <v>78</v>
      </c>
      <c r="AY2433" s="161" t="s">
        <v>176</v>
      </c>
    </row>
    <row r="2434" spans="2:51" s="14" customFormat="1" ht="11.25">
      <c r="B2434" s="160"/>
      <c r="D2434" s="146" t="s">
        <v>185</v>
      </c>
      <c r="E2434" s="161" t="s">
        <v>1</v>
      </c>
      <c r="F2434" s="162" t="s">
        <v>2467</v>
      </c>
      <c r="H2434" s="161" t="s">
        <v>1</v>
      </c>
      <c r="I2434" s="163"/>
      <c r="L2434" s="160"/>
      <c r="M2434" s="164"/>
      <c r="T2434" s="165"/>
      <c r="AT2434" s="161" t="s">
        <v>185</v>
      </c>
      <c r="AU2434" s="161" t="s">
        <v>88</v>
      </c>
      <c r="AV2434" s="14" t="s">
        <v>86</v>
      </c>
      <c r="AW2434" s="14" t="s">
        <v>33</v>
      </c>
      <c r="AX2434" s="14" t="s">
        <v>78</v>
      </c>
      <c r="AY2434" s="161" t="s">
        <v>176</v>
      </c>
    </row>
    <row r="2435" spans="2:51" s="12" customFormat="1" ht="11.25">
      <c r="B2435" s="145"/>
      <c r="D2435" s="146" t="s">
        <v>185</v>
      </c>
      <c r="E2435" s="147" t="s">
        <v>1</v>
      </c>
      <c r="F2435" s="148" t="s">
        <v>388</v>
      </c>
      <c r="H2435" s="149">
        <v>30</v>
      </c>
      <c r="I2435" s="150"/>
      <c r="L2435" s="145"/>
      <c r="M2435" s="151"/>
      <c r="T2435" s="152"/>
      <c r="AT2435" s="147" t="s">
        <v>185</v>
      </c>
      <c r="AU2435" s="147" t="s">
        <v>88</v>
      </c>
      <c r="AV2435" s="12" t="s">
        <v>88</v>
      </c>
      <c r="AW2435" s="12" t="s">
        <v>33</v>
      </c>
      <c r="AX2435" s="12" t="s">
        <v>78</v>
      </c>
      <c r="AY2435" s="147" t="s">
        <v>176</v>
      </c>
    </row>
    <row r="2436" spans="2:51" s="14" customFormat="1" ht="11.25">
      <c r="B2436" s="160"/>
      <c r="D2436" s="146" t="s">
        <v>185</v>
      </c>
      <c r="E2436" s="161" t="s">
        <v>1</v>
      </c>
      <c r="F2436" s="162" t="s">
        <v>2468</v>
      </c>
      <c r="H2436" s="161" t="s">
        <v>1</v>
      </c>
      <c r="I2436" s="163"/>
      <c r="L2436" s="160"/>
      <c r="M2436" s="164"/>
      <c r="T2436" s="165"/>
      <c r="AT2436" s="161" t="s">
        <v>185</v>
      </c>
      <c r="AU2436" s="161" t="s">
        <v>88</v>
      </c>
      <c r="AV2436" s="14" t="s">
        <v>86</v>
      </c>
      <c r="AW2436" s="14" t="s">
        <v>33</v>
      </c>
      <c r="AX2436" s="14" t="s">
        <v>78</v>
      </c>
      <c r="AY2436" s="161" t="s">
        <v>176</v>
      </c>
    </row>
    <row r="2437" spans="2:51" s="12" customFormat="1" ht="11.25">
      <c r="B2437" s="145"/>
      <c r="D2437" s="146" t="s">
        <v>185</v>
      </c>
      <c r="E2437" s="147" t="s">
        <v>1</v>
      </c>
      <c r="F2437" s="148" t="s">
        <v>648</v>
      </c>
      <c r="H2437" s="149">
        <v>65</v>
      </c>
      <c r="I2437" s="150"/>
      <c r="L2437" s="145"/>
      <c r="M2437" s="151"/>
      <c r="T2437" s="152"/>
      <c r="AT2437" s="147" t="s">
        <v>185</v>
      </c>
      <c r="AU2437" s="147" t="s">
        <v>88</v>
      </c>
      <c r="AV2437" s="12" t="s">
        <v>88</v>
      </c>
      <c r="AW2437" s="12" t="s">
        <v>33</v>
      </c>
      <c r="AX2437" s="12" t="s">
        <v>78</v>
      </c>
      <c r="AY2437" s="147" t="s">
        <v>176</v>
      </c>
    </row>
    <row r="2438" spans="2:51" s="14" customFormat="1" ht="11.25">
      <c r="B2438" s="160"/>
      <c r="D2438" s="146" t="s">
        <v>185</v>
      </c>
      <c r="E2438" s="161" t="s">
        <v>1</v>
      </c>
      <c r="F2438" s="162" t="s">
        <v>2469</v>
      </c>
      <c r="H2438" s="161" t="s">
        <v>1</v>
      </c>
      <c r="I2438" s="163"/>
      <c r="L2438" s="160"/>
      <c r="M2438" s="164"/>
      <c r="T2438" s="165"/>
      <c r="AT2438" s="161" t="s">
        <v>185</v>
      </c>
      <c r="AU2438" s="161" t="s">
        <v>88</v>
      </c>
      <c r="AV2438" s="14" t="s">
        <v>86</v>
      </c>
      <c r="AW2438" s="14" t="s">
        <v>33</v>
      </c>
      <c r="AX2438" s="14" t="s">
        <v>78</v>
      </c>
      <c r="AY2438" s="161" t="s">
        <v>176</v>
      </c>
    </row>
    <row r="2439" spans="2:51" s="12" customFormat="1" ht="11.25">
      <c r="B2439" s="145"/>
      <c r="D2439" s="146" t="s">
        <v>185</v>
      </c>
      <c r="E2439" s="147" t="s">
        <v>1</v>
      </c>
      <c r="F2439" s="148" t="s">
        <v>510</v>
      </c>
      <c r="H2439" s="149">
        <v>49</v>
      </c>
      <c r="I2439" s="150"/>
      <c r="L2439" s="145"/>
      <c r="M2439" s="151"/>
      <c r="T2439" s="152"/>
      <c r="AT2439" s="147" t="s">
        <v>185</v>
      </c>
      <c r="AU2439" s="147" t="s">
        <v>88</v>
      </c>
      <c r="AV2439" s="12" t="s">
        <v>88</v>
      </c>
      <c r="AW2439" s="12" t="s">
        <v>33</v>
      </c>
      <c r="AX2439" s="12" t="s">
        <v>78</v>
      </c>
      <c r="AY2439" s="147" t="s">
        <v>176</v>
      </c>
    </row>
    <row r="2440" spans="2:51" s="14" customFormat="1" ht="11.25">
      <c r="B2440" s="160"/>
      <c r="D2440" s="146" t="s">
        <v>185</v>
      </c>
      <c r="E2440" s="161" t="s">
        <v>1</v>
      </c>
      <c r="F2440" s="162" t="s">
        <v>1108</v>
      </c>
      <c r="H2440" s="161" t="s">
        <v>1</v>
      </c>
      <c r="I2440" s="163"/>
      <c r="L2440" s="160"/>
      <c r="M2440" s="164"/>
      <c r="T2440" s="165"/>
      <c r="AT2440" s="161" t="s">
        <v>185</v>
      </c>
      <c r="AU2440" s="161" t="s">
        <v>88</v>
      </c>
      <c r="AV2440" s="14" t="s">
        <v>86</v>
      </c>
      <c r="AW2440" s="14" t="s">
        <v>33</v>
      </c>
      <c r="AX2440" s="14" t="s">
        <v>78</v>
      </c>
      <c r="AY2440" s="161" t="s">
        <v>176</v>
      </c>
    </row>
    <row r="2441" spans="2:51" s="14" customFormat="1" ht="11.25">
      <c r="B2441" s="160"/>
      <c r="D2441" s="146" t="s">
        <v>185</v>
      </c>
      <c r="E2441" s="161" t="s">
        <v>1</v>
      </c>
      <c r="F2441" s="162" t="s">
        <v>2470</v>
      </c>
      <c r="H2441" s="161" t="s">
        <v>1</v>
      </c>
      <c r="I2441" s="163"/>
      <c r="L2441" s="160"/>
      <c r="M2441" s="164"/>
      <c r="T2441" s="165"/>
      <c r="AT2441" s="161" t="s">
        <v>185</v>
      </c>
      <c r="AU2441" s="161" t="s">
        <v>88</v>
      </c>
      <c r="AV2441" s="14" t="s">
        <v>86</v>
      </c>
      <c r="AW2441" s="14" t="s">
        <v>33</v>
      </c>
      <c r="AX2441" s="14" t="s">
        <v>78</v>
      </c>
      <c r="AY2441" s="161" t="s">
        <v>176</v>
      </c>
    </row>
    <row r="2442" spans="2:51" s="12" customFormat="1" ht="11.25">
      <c r="B2442" s="145"/>
      <c r="D2442" s="146" t="s">
        <v>185</v>
      </c>
      <c r="E2442" s="147" t="s">
        <v>1</v>
      </c>
      <c r="F2442" s="148" t="s">
        <v>388</v>
      </c>
      <c r="H2442" s="149">
        <v>30</v>
      </c>
      <c r="I2442" s="150"/>
      <c r="L2442" s="145"/>
      <c r="M2442" s="151"/>
      <c r="T2442" s="152"/>
      <c r="AT2442" s="147" t="s">
        <v>185</v>
      </c>
      <c r="AU2442" s="147" t="s">
        <v>88</v>
      </c>
      <c r="AV2442" s="12" t="s">
        <v>88</v>
      </c>
      <c r="AW2442" s="12" t="s">
        <v>33</v>
      </c>
      <c r="AX2442" s="12" t="s">
        <v>78</v>
      </c>
      <c r="AY2442" s="147" t="s">
        <v>176</v>
      </c>
    </row>
    <row r="2443" spans="2:51" s="14" customFormat="1" ht="11.25">
      <c r="B2443" s="160"/>
      <c r="D2443" s="146" t="s">
        <v>185</v>
      </c>
      <c r="E2443" s="161" t="s">
        <v>1</v>
      </c>
      <c r="F2443" s="162" t="s">
        <v>2471</v>
      </c>
      <c r="H2443" s="161" t="s">
        <v>1</v>
      </c>
      <c r="I2443" s="163"/>
      <c r="L2443" s="160"/>
      <c r="M2443" s="164"/>
      <c r="T2443" s="165"/>
      <c r="AT2443" s="161" t="s">
        <v>185</v>
      </c>
      <c r="AU2443" s="161" t="s">
        <v>88</v>
      </c>
      <c r="AV2443" s="14" t="s">
        <v>86</v>
      </c>
      <c r="AW2443" s="14" t="s">
        <v>33</v>
      </c>
      <c r="AX2443" s="14" t="s">
        <v>78</v>
      </c>
      <c r="AY2443" s="161" t="s">
        <v>176</v>
      </c>
    </row>
    <row r="2444" spans="2:51" s="12" customFormat="1" ht="11.25">
      <c r="B2444" s="145"/>
      <c r="D2444" s="146" t="s">
        <v>185</v>
      </c>
      <c r="E2444" s="147" t="s">
        <v>1</v>
      </c>
      <c r="F2444" s="148" t="s">
        <v>285</v>
      </c>
      <c r="H2444" s="149">
        <v>10</v>
      </c>
      <c r="I2444" s="150"/>
      <c r="L2444" s="145"/>
      <c r="M2444" s="151"/>
      <c r="T2444" s="152"/>
      <c r="AT2444" s="147" t="s">
        <v>185</v>
      </c>
      <c r="AU2444" s="147" t="s">
        <v>88</v>
      </c>
      <c r="AV2444" s="12" t="s">
        <v>88</v>
      </c>
      <c r="AW2444" s="12" t="s">
        <v>33</v>
      </c>
      <c r="AX2444" s="12" t="s">
        <v>78</v>
      </c>
      <c r="AY2444" s="147" t="s">
        <v>176</v>
      </c>
    </row>
    <row r="2445" spans="2:51" s="14" customFormat="1" ht="11.25">
      <c r="B2445" s="160"/>
      <c r="D2445" s="146" t="s">
        <v>185</v>
      </c>
      <c r="E2445" s="161" t="s">
        <v>1</v>
      </c>
      <c r="F2445" s="162" t="s">
        <v>2472</v>
      </c>
      <c r="H2445" s="161" t="s">
        <v>1</v>
      </c>
      <c r="I2445" s="163"/>
      <c r="L2445" s="160"/>
      <c r="M2445" s="164"/>
      <c r="T2445" s="165"/>
      <c r="AT2445" s="161" t="s">
        <v>185</v>
      </c>
      <c r="AU2445" s="161" t="s">
        <v>88</v>
      </c>
      <c r="AV2445" s="14" t="s">
        <v>86</v>
      </c>
      <c r="AW2445" s="14" t="s">
        <v>33</v>
      </c>
      <c r="AX2445" s="14" t="s">
        <v>78</v>
      </c>
      <c r="AY2445" s="161" t="s">
        <v>176</v>
      </c>
    </row>
    <row r="2446" spans="2:51" s="12" customFormat="1" ht="11.25">
      <c r="B2446" s="145"/>
      <c r="D2446" s="146" t="s">
        <v>185</v>
      </c>
      <c r="E2446" s="147" t="s">
        <v>1</v>
      </c>
      <c r="F2446" s="148" t="s">
        <v>8</v>
      </c>
      <c r="H2446" s="149">
        <v>12</v>
      </c>
      <c r="I2446" s="150"/>
      <c r="L2446" s="145"/>
      <c r="M2446" s="151"/>
      <c r="T2446" s="152"/>
      <c r="AT2446" s="147" t="s">
        <v>185</v>
      </c>
      <c r="AU2446" s="147" t="s">
        <v>88</v>
      </c>
      <c r="AV2446" s="12" t="s">
        <v>88</v>
      </c>
      <c r="AW2446" s="12" t="s">
        <v>33</v>
      </c>
      <c r="AX2446" s="12" t="s">
        <v>78</v>
      </c>
      <c r="AY2446" s="147" t="s">
        <v>176</v>
      </c>
    </row>
    <row r="2447" spans="2:51" s="14" customFormat="1" ht="11.25">
      <c r="B2447" s="160"/>
      <c r="D2447" s="146" t="s">
        <v>185</v>
      </c>
      <c r="E2447" s="161" t="s">
        <v>1</v>
      </c>
      <c r="F2447" s="162" t="s">
        <v>2473</v>
      </c>
      <c r="H2447" s="161" t="s">
        <v>1</v>
      </c>
      <c r="I2447" s="163"/>
      <c r="L2447" s="160"/>
      <c r="M2447" s="164"/>
      <c r="T2447" s="165"/>
      <c r="AT2447" s="161" t="s">
        <v>185</v>
      </c>
      <c r="AU2447" s="161" t="s">
        <v>88</v>
      </c>
      <c r="AV2447" s="14" t="s">
        <v>86</v>
      </c>
      <c r="AW2447" s="14" t="s">
        <v>33</v>
      </c>
      <c r="AX2447" s="14" t="s">
        <v>78</v>
      </c>
      <c r="AY2447" s="161" t="s">
        <v>176</v>
      </c>
    </row>
    <row r="2448" spans="2:51" s="12" customFormat="1" ht="11.25">
      <c r="B2448" s="145"/>
      <c r="D2448" s="146" t="s">
        <v>185</v>
      </c>
      <c r="E2448" s="147" t="s">
        <v>1</v>
      </c>
      <c r="F2448" s="148" t="s">
        <v>537</v>
      </c>
      <c r="H2448" s="149">
        <v>51</v>
      </c>
      <c r="I2448" s="150"/>
      <c r="L2448" s="145"/>
      <c r="M2448" s="151"/>
      <c r="T2448" s="152"/>
      <c r="AT2448" s="147" t="s">
        <v>185</v>
      </c>
      <c r="AU2448" s="147" t="s">
        <v>88</v>
      </c>
      <c r="AV2448" s="12" t="s">
        <v>88</v>
      </c>
      <c r="AW2448" s="12" t="s">
        <v>33</v>
      </c>
      <c r="AX2448" s="12" t="s">
        <v>78</v>
      </c>
      <c r="AY2448" s="147" t="s">
        <v>176</v>
      </c>
    </row>
    <row r="2449" spans="2:65" s="14" customFormat="1" ht="11.25">
      <c r="B2449" s="160"/>
      <c r="D2449" s="146" t="s">
        <v>185</v>
      </c>
      <c r="E2449" s="161" t="s">
        <v>1</v>
      </c>
      <c r="F2449" s="162" t="s">
        <v>2474</v>
      </c>
      <c r="H2449" s="161" t="s">
        <v>1</v>
      </c>
      <c r="I2449" s="163"/>
      <c r="L2449" s="160"/>
      <c r="M2449" s="164"/>
      <c r="T2449" s="165"/>
      <c r="AT2449" s="161" t="s">
        <v>185</v>
      </c>
      <c r="AU2449" s="161" t="s">
        <v>88</v>
      </c>
      <c r="AV2449" s="14" t="s">
        <v>86</v>
      </c>
      <c r="AW2449" s="14" t="s">
        <v>33</v>
      </c>
      <c r="AX2449" s="14" t="s">
        <v>78</v>
      </c>
      <c r="AY2449" s="161" t="s">
        <v>176</v>
      </c>
    </row>
    <row r="2450" spans="2:65" s="12" customFormat="1" ht="11.25">
      <c r="B2450" s="145"/>
      <c r="D2450" s="146" t="s">
        <v>185</v>
      </c>
      <c r="E2450" s="147" t="s">
        <v>1</v>
      </c>
      <c r="F2450" s="148" t="s">
        <v>319</v>
      </c>
      <c r="H2450" s="149">
        <v>16</v>
      </c>
      <c r="I2450" s="150"/>
      <c r="L2450" s="145"/>
      <c r="M2450" s="151"/>
      <c r="T2450" s="152"/>
      <c r="AT2450" s="147" t="s">
        <v>185</v>
      </c>
      <c r="AU2450" s="147" t="s">
        <v>88</v>
      </c>
      <c r="AV2450" s="12" t="s">
        <v>88</v>
      </c>
      <c r="AW2450" s="12" t="s">
        <v>33</v>
      </c>
      <c r="AX2450" s="12" t="s">
        <v>78</v>
      </c>
      <c r="AY2450" s="147" t="s">
        <v>176</v>
      </c>
    </row>
    <row r="2451" spans="2:65" s="14" customFormat="1" ht="11.25">
      <c r="B2451" s="160"/>
      <c r="D2451" s="146" t="s">
        <v>185</v>
      </c>
      <c r="E2451" s="161" t="s">
        <v>1</v>
      </c>
      <c r="F2451" s="162" t="s">
        <v>2475</v>
      </c>
      <c r="H2451" s="161" t="s">
        <v>1</v>
      </c>
      <c r="I2451" s="163"/>
      <c r="L2451" s="160"/>
      <c r="M2451" s="164"/>
      <c r="T2451" s="165"/>
      <c r="AT2451" s="161" t="s">
        <v>185</v>
      </c>
      <c r="AU2451" s="161" t="s">
        <v>88</v>
      </c>
      <c r="AV2451" s="14" t="s">
        <v>86</v>
      </c>
      <c r="AW2451" s="14" t="s">
        <v>33</v>
      </c>
      <c r="AX2451" s="14" t="s">
        <v>78</v>
      </c>
      <c r="AY2451" s="161" t="s">
        <v>176</v>
      </c>
    </row>
    <row r="2452" spans="2:65" s="12" customFormat="1" ht="11.25">
      <c r="B2452" s="145"/>
      <c r="D2452" s="146" t="s">
        <v>185</v>
      </c>
      <c r="E2452" s="147" t="s">
        <v>1</v>
      </c>
      <c r="F2452" s="148" t="s">
        <v>8</v>
      </c>
      <c r="H2452" s="149">
        <v>12</v>
      </c>
      <c r="I2452" s="150"/>
      <c r="L2452" s="145"/>
      <c r="M2452" s="151"/>
      <c r="T2452" s="152"/>
      <c r="AT2452" s="147" t="s">
        <v>185</v>
      </c>
      <c r="AU2452" s="147" t="s">
        <v>88</v>
      </c>
      <c r="AV2452" s="12" t="s">
        <v>88</v>
      </c>
      <c r="AW2452" s="12" t="s">
        <v>33</v>
      </c>
      <c r="AX2452" s="12" t="s">
        <v>78</v>
      </c>
      <c r="AY2452" s="147" t="s">
        <v>176</v>
      </c>
    </row>
    <row r="2453" spans="2:65" s="14" customFormat="1" ht="11.25">
      <c r="B2453" s="160"/>
      <c r="D2453" s="146" t="s">
        <v>185</v>
      </c>
      <c r="E2453" s="161" t="s">
        <v>1</v>
      </c>
      <c r="F2453" s="162" t="s">
        <v>1110</v>
      </c>
      <c r="H2453" s="161" t="s">
        <v>1</v>
      </c>
      <c r="I2453" s="163"/>
      <c r="L2453" s="160"/>
      <c r="M2453" s="164"/>
      <c r="T2453" s="165"/>
      <c r="AT2453" s="161" t="s">
        <v>185</v>
      </c>
      <c r="AU2453" s="161" t="s">
        <v>88</v>
      </c>
      <c r="AV2453" s="14" t="s">
        <v>86</v>
      </c>
      <c r="AW2453" s="14" t="s">
        <v>33</v>
      </c>
      <c r="AX2453" s="14" t="s">
        <v>78</v>
      </c>
      <c r="AY2453" s="161" t="s">
        <v>176</v>
      </c>
    </row>
    <row r="2454" spans="2:65" s="14" customFormat="1" ht="11.25">
      <c r="B2454" s="160"/>
      <c r="D2454" s="146" t="s">
        <v>185</v>
      </c>
      <c r="E2454" s="161" t="s">
        <v>1</v>
      </c>
      <c r="F2454" s="162" t="s">
        <v>2476</v>
      </c>
      <c r="H2454" s="161" t="s">
        <v>1</v>
      </c>
      <c r="I2454" s="163"/>
      <c r="L2454" s="160"/>
      <c r="M2454" s="164"/>
      <c r="T2454" s="165"/>
      <c r="AT2454" s="161" t="s">
        <v>185</v>
      </c>
      <c r="AU2454" s="161" t="s">
        <v>88</v>
      </c>
      <c r="AV2454" s="14" t="s">
        <v>86</v>
      </c>
      <c r="AW2454" s="14" t="s">
        <v>33</v>
      </c>
      <c r="AX2454" s="14" t="s">
        <v>78</v>
      </c>
      <c r="AY2454" s="161" t="s">
        <v>176</v>
      </c>
    </row>
    <row r="2455" spans="2:65" s="12" customFormat="1" ht="11.25">
      <c r="B2455" s="145"/>
      <c r="D2455" s="146" t="s">
        <v>185</v>
      </c>
      <c r="E2455" s="147" t="s">
        <v>1</v>
      </c>
      <c r="F2455" s="148" t="s">
        <v>457</v>
      </c>
      <c r="H2455" s="149">
        <v>40</v>
      </c>
      <c r="I2455" s="150"/>
      <c r="L2455" s="145"/>
      <c r="M2455" s="151"/>
      <c r="T2455" s="152"/>
      <c r="AT2455" s="147" t="s">
        <v>185</v>
      </c>
      <c r="AU2455" s="147" t="s">
        <v>88</v>
      </c>
      <c r="AV2455" s="12" t="s">
        <v>88</v>
      </c>
      <c r="AW2455" s="12" t="s">
        <v>33</v>
      </c>
      <c r="AX2455" s="12" t="s">
        <v>78</v>
      </c>
      <c r="AY2455" s="147" t="s">
        <v>176</v>
      </c>
    </row>
    <row r="2456" spans="2:65" s="14" customFormat="1" ht="11.25">
      <c r="B2456" s="160"/>
      <c r="D2456" s="146" t="s">
        <v>185</v>
      </c>
      <c r="E2456" s="161" t="s">
        <v>1</v>
      </c>
      <c r="F2456" s="162" t="s">
        <v>2477</v>
      </c>
      <c r="H2456" s="161" t="s">
        <v>1</v>
      </c>
      <c r="I2456" s="163"/>
      <c r="L2456" s="160"/>
      <c r="M2456" s="164"/>
      <c r="T2456" s="165"/>
      <c r="AT2456" s="161" t="s">
        <v>185</v>
      </c>
      <c r="AU2456" s="161" t="s">
        <v>88</v>
      </c>
      <c r="AV2456" s="14" t="s">
        <v>86</v>
      </c>
      <c r="AW2456" s="14" t="s">
        <v>33</v>
      </c>
      <c r="AX2456" s="14" t="s">
        <v>78</v>
      </c>
      <c r="AY2456" s="161" t="s">
        <v>176</v>
      </c>
    </row>
    <row r="2457" spans="2:65" s="12" customFormat="1" ht="11.25">
      <c r="B2457" s="145"/>
      <c r="D2457" s="146" t="s">
        <v>185</v>
      </c>
      <c r="E2457" s="147" t="s">
        <v>1</v>
      </c>
      <c r="F2457" s="148" t="s">
        <v>388</v>
      </c>
      <c r="H2457" s="149">
        <v>30</v>
      </c>
      <c r="I2457" s="150"/>
      <c r="L2457" s="145"/>
      <c r="M2457" s="151"/>
      <c r="T2457" s="152"/>
      <c r="AT2457" s="147" t="s">
        <v>185</v>
      </c>
      <c r="AU2457" s="147" t="s">
        <v>88</v>
      </c>
      <c r="AV2457" s="12" t="s">
        <v>88</v>
      </c>
      <c r="AW2457" s="12" t="s">
        <v>33</v>
      </c>
      <c r="AX2457" s="12" t="s">
        <v>78</v>
      </c>
      <c r="AY2457" s="147" t="s">
        <v>176</v>
      </c>
    </row>
    <row r="2458" spans="2:65" s="13" customFormat="1" ht="11.25">
      <c r="B2458" s="153"/>
      <c r="D2458" s="146" t="s">
        <v>185</v>
      </c>
      <c r="E2458" s="154" t="s">
        <v>1</v>
      </c>
      <c r="F2458" s="155" t="s">
        <v>187</v>
      </c>
      <c r="H2458" s="156">
        <v>567</v>
      </c>
      <c r="I2458" s="157"/>
      <c r="L2458" s="153"/>
      <c r="M2458" s="158"/>
      <c r="T2458" s="159"/>
      <c r="AT2458" s="154" t="s">
        <v>185</v>
      </c>
      <c r="AU2458" s="154" t="s">
        <v>88</v>
      </c>
      <c r="AV2458" s="13" t="s">
        <v>183</v>
      </c>
      <c r="AW2458" s="13" t="s">
        <v>33</v>
      </c>
      <c r="AX2458" s="13" t="s">
        <v>86</v>
      </c>
      <c r="AY2458" s="154" t="s">
        <v>176</v>
      </c>
    </row>
    <row r="2459" spans="2:65" s="1" customFormat="1" ht="37.9" customHeight="1">
      <c r="B2459" s="32"/>
      <c r="C2459" s="176" t="s">
        <v>2478</v>
      </c>
      <c r="D2459" s="176" t="s">
        <v>304</v>
      </c>
      <c r="E2459" s="177" t="s">
        <v>2479</v>
      </c>
      <c r="F2459" s="178" t="s">
        <v>2480</v>
      </c>
      <c r="G2459" s="179" t="s">
        <v>355</v>
      </c>
      <c r="H2459" s="180">
        <v>567</v>
      </c>
      <c r="I2459" s="181"/>
      <c r="J2459" s="182">
        <f>ROUND(I2459*H2459,2)</f>
        <v>0</v>
      </c>
      <c r="K2459" s="178" t="s">
        <v>207</v>
      </c>
      <c r="L2459" s="183"/>
      <c r="M2459" s="184" t="s">
        <v>1</v>
      </c>
      <c r="N2459" s="185" t="s">
        <v>43</v>
      </c>
      <c r="P2459" s="141">
        <f>O2459*H2459</f>
        <v>0</v>
      </c>
      <c r="Q2459" s="141">
        <v>1.3100000000000001E-2</v>
      </c>
      <c r="R2459" s="141">
        <f>Q2459*H2459</f>
        <v>7.4277000000000006</v>
      </c>
      <c r="S2459" s="141">
        <v>0</v>
      </c>
      <c r="T2459" s="142">
        <f>S2459*H2459</f>
        <v>0</v>
      </c>
      <c r="AR2459" s="143" t="s">
        <v>398</v>
      </c>
      <c r="AT2459" s="143" t="s">
        <v>304</v>
      </c>
      <c r="AU2459" s="143" t="s">
        <v>88</v>
      </c>
      <c r="AY2459" s="17" t="s">
        <v>176</v>
      </c>
      <c r="BE2459" s="144">
        <f>IF(N2459="základní",J2459,0)</f>
        <v>0</v>
      </c>
      <c r="BF2459" s="144">
        <f>IF(N2459="snížená",J2459,0)</f>
        <v>0</v>
      </c>
      <c r="BG2459" s="144">
        <f>IF(N2459="zákl. přenesená",J2459,0)</f>
        <v>0</v>
      </c>
      <c r="BH2459" s="144">
        <f>IF(N2459="sníž. přenesená",J2459,0)</f>
        <v>0</v>
      </c>
      <c r="BI2459" s="144">
        <f>IF(N2459="nulová",J2459,0)</f>
        <v>0</v>
      </c>
      <c r="BJ2459" s="17" t="s">
        <v>86</v>
      </c>
      <c r="BK2459" s="144">
        <f>ROUND(I2459*H2459,2)</f>
        <v>0</v>
      </c>
      <c r="BL2459" s="17" t="s">
        <v>319</v>
      </c>
      <c r="BM2459" s="143" t="s">
        <v>2481</v>
      </c>
    </row>
    <row r="2460" spans="2:65" s="1" customFormat="1" ht="24.2" customHeight="1">
      <c r="B2460" s="32"/>
      <c r="C2460" s="132" t="s">
        <v>2482</v>
      </c>
      <c r="D2460" s="132" t="s">
        <v>178</v>
      </c>
      <c r="E2460" s="133" t="s">
        <v>2458</v>
      </c>
      <c r="F2460" s="134" t="s">
        <v>2459</v>
      </c>
      <c r="G2460" s="135" t="s">
        <v>355</v>
      </c>
      <c r="H2460" s="136">
        <v>10</v>
      </c>
      <c r="I2460" s="137"/>
      <c r="J2460" s="138">
        <f>ROUND(I2460*H2460,2)</f>
        <v>0</v>
      </c>
      <c r="K2460" s="134" t="s">
        <v>207</v>
      </c>
      <c r="L2460" s="32"/>
      <c r="M2460" s="139" t="s">
        <v>1</v>
      </c>
      <c r="N2460" s="140" t="s">
        <v>43</v>
      </c>
      <c r="P2460" s="141">
        <f>O2460*H2460</f>
        <v>0</v>
      </c>
      <c r="Q2460" s="141">
        <v>2.4000000000000001E-4</v>
      </c>
      <c r="R2460" s="141">
        <f>Q2460*H2460</f>
        <v>2.4000000000000002E-3</v>
      </c>
      <c r="S2460" s="141">
        <v>0</v>
      </c>
      <c r="T2460" s="142">
        <f>S2460*H2460</f>
        <v>0</v>
      </c>
      <c r="AR2460" s="143" t="s">
        <v>319</v>
      </c>
      <c r="AT2460" s="143" t="s">
        <v>178</v>
      </c>
      <c r="AU2460" s="143" t="s">
        <v>88</v>
      </c>
      <c r="AY2460" s="17" t="s">
        <v>176</v>
      </c>
      <c r="BE2460" s="144">
        <f>IF(N2460="základní",J2460,0)</f>
        <v>0</v>
      </c>
      <c r="BF2460" s="144">
        <f>IF(N2460="snížená",J2460,0)</f>
        <v>0</v>
      </c>
      <c r="BG2460" s="144">
        <f>IF(N2460="zákl. přenesená",J2460,0)</f>
        <v>0</v>
      </c>
      <c r="BH2460" s="144">
        <f>IF(N2460="sníž. přenesená",J2460,0)</f>
        <v>0</v>
      </c>
      <c r="BI2460" s="144">
        <f>IF(N2460="nulová",J2460,0)</f>
        <v>0</v>
      </c>
      <c r="BJ2460" s="17" t="s">
        <v>86</v>
      </c>
      <c r="BK2460" s="144">
        <f>ROUND(I2460*H2460,2)</f>
        <v>0</v>
      </c>
      <c r="BL2460" s="17" t="s">
        <v>319</v>
      </c>
      <c r="BM2460" s="143" t="s">
        <v>2483</v>
      </c>
    </row>
    <row r="2461" spans="2:65" s="14" customFormat="1" ht="11.25">
      <c r="B2461" s="160"/>
      <c r="D2461" s="146" t="s">
        <v>185</v>
      </c>
      <c r="E2461" s="161" t="s">
        <v>1</v>
      </c>
      <c r="F2461" s="162" t="s">
        <v>2438</v>
      </c>
      <c r="H2461" s="161" t="s">
        <v>1</v>
      </c>
      <c r="I2461" s="163"/>
      <c r="L2461" s="160"/>
      <c r="M2461" s="164"/>
      <c r="T2461" s="165"/>
      <c r="AT2461" s="161" t="s">
        <v>185</v>
      </c>
      <c r="AU2461" s="161" t="s">
        <v>88</v>
      </c>
      <c r="AV2461" s="14" t="s">
        <v>86</v>
      </c>
      <c r="AW2461" s="14" t="s">
        <v>33</v>
      </c>
      <c r="AX2461" s="14" t="s">
        <v>78</v>
      </c>
      <c r="AY2461" s="161" t="s">
        <v>176</v>
      </c>
    </row>
    <row r="2462" spans="2:65" s="14" customFormat="1" ht="11.25">
      <c r="B2462" s="160"/>
      <c r="D2462" s="146" t="s">
        <v>185</v>
      </c>
      <c r="E2462" s="161" t="s">
        <v>1</v>
      </c>
      <c r="F2462" s="162" t="s">
        <v>2484</v>
      </c>
      <c r="H2462" s="161" t="s">
        <v>1</v>
      </c>
      <c r="I2462" s="163"/>
      <c r="L2462" s="160"/>
      <c r="M2462" s="164"/>
      <c r="T2462" s="165"/>
      <c r="AT2462" s="161" t="s">
        <v>185</v>
      </c>
      <c r="AU2462" s="161" t="s">
        <v>88</v>
      </c>
      <c r="AV2462" s="14" t="s">
        <v>86</v>
      </c>
      <c r="AW2462" s="14" t="s">
        <v>33</v>
      </c>
      <c r="AX2462" s="14" t="s">
        <v>78</v>
      </c>
      <c r="AY2462" s="161" t="s">
        <v>176</v>
      </c>
    </row>
    <row r="2463" spans="2:65" s="12" customFormat="1" ht="11.25">
      <c r="B2463" s="145"/>
      <c r="D2463" s="146" t="s">
        <v>185</v>
      </c>
      <c r="E2463" s="147" t="s">
        <v>1</v>
      </c>
      <c r="F2463" s="148" t="s">
        <v>285</v>
      </c>
      <c r="H2463" s="149">
        <v>10</v>
      </c>
      <c r="I2463" s="150"/>
      <c r="L2463" s="145"/>
      <c r="M2463" s="151"/>
      <c r="T2463" s="152"/>
      <c r="AT2463" s="147" t="s">
        <v>185</v>
      </c>
      <c r="AU2463" s="147" t="s">
        <v>88</v>
      </c>
      <c r="AV2463" s="12" t="s">
        <v>88</v>
      </c>
      <c r="AW2463" s="12" t="s">
        <v>33</v>
      </c>
      <c r="AX2463" s="12" t="s">
        <v>78</v>
      </c>
      <c r="AY2463" s="147" t="s">
        <v>176</v>
      </c>
    </row>
    <row r="2464" spans="2:65" s="13" customFormat="1" ht="11.25">
      <c r="B2464" s="153"/>
      <c r="D2464" s="146" t="s">
        <v>185</v>
      </c>
      <c r="E2464" s="154" t="s">
        <v>1</v>
      </c>
      <c r="F2464" s="155" t="s">
        <v>187</v>
      </c>
      <c r="H2464" s="156">
        <v>10</v>
      </c>
      <c r="I2464" s="157"/>
      <c r="L2464" s="153"/>
      <c r="M2464" s="158"/>
      <c r="T2464" s="159"/>
      <c r="AT2464" s="154" t="s">
        <v>185</v>
      </c>
      <c r="AU2464" s="154" t="s">
        <v>88</v>
      </c>
      <c r="AV2464" s="13" t="s">
        <v>183</v>
      </c>
      <c r="AW2464" s="13" t="s">
        <v>33</v>
      </c>
      <c r="AX2464" s="13" t="s">
        <v>86</v>
      </c>
      <c r="AY2464" s="154" t="s">
        <v>176</v>
      </c>
    </row>
    <row r="2465" spans="2:65" s="1" customFormat="1" ht="37.9" customHeight="1">
      <c r="B2465" s="32"/>
      <c r="C2465" s="176" t="s">
        <v>2485</v>
      </c>
      <c r="D2465" s="176" t="s">
        <v>304</v>
      </c>
      <c r="E2465" s="177" t="s">
        <v>2486</v>
      </c>
      <c r="F2465" s="178" t="s">
        <v>2487</v>
      </c>
      <c r="G2465" s="179" t="s">
        <v>355</v>
      </c>
      <c r="H2465" s="180">
        <v>10</v>
      </c>
      <c r="I2465" s="181"/>
      <c r="J2465" s="182">
        <f>ROUND(I2465*H2465,2)</f>
        <v>0</v>
      </c>
      <c r="K2465" s="178" t="s">
        <v>207</v>
      </c>
      <c r="L2465" s="183"/>
      <c r="M2465" s="184" t="s">
        <v>1</v>
      </c>
      <c r="N2465" s="185" t="s">
        <v>43</v>
      </c>
      <c r="P2465" s="141">
        <f>O2465*H2465</f>
        <v>0</v>
      </c>
      <c r="Q2465" s="141">
        <v>1.3100000000000001E-2</v>
      </c>
      <c r="R2465" s="141">
        <f>Q2465*H2465</f>
        <v>0.13100000000000001</v>
      </c>
      <c r="S2465" s="141">
        <v>0</v>
      </c>
      <c r="T2465" s="142">
        <f>S2465*H2465</f>
        <v>0</v>
      </c>
      <c r="AR2465" s="143" t="s">
        <v>398</v>
      </c>
      <c r="AT2465" s="143" t="s">
        <v>304</v>
      </c>
      <c r="AU2465" s="143" t="s">
        <v>88</v>
      </c>
      <c r="AY2465" s="17" t="s">
        <v>176</v>
      </c>
      <c r="BE2465" s="144">
        <f>IF(N2465="základní",J2465,0)</f>
        <v>0</v>
      </c>
      <c r="BF2465" s="144">
        <f>IF(N2465="snížená",J2465,0)</f>
        <v>0</v>
      </c>
      <c r="BG2465" s="144">
        <f>IF(N2465="zákl. přenesená",J2465,0)</f>
        <v>0</v>
      </c>
      <c r="BH2465" s="144">
        <f>IF(N2465="sníž. přenesená",J2465,0)</f>
        <v>0</v>
      </c>
      <c r="BI2465" s="144">
        <f>IF(N2465="nulová",J2465,0)</f>
        <v>0</v>
      </c>
      <c r="BJ2465" s="17" t="s">
        <v>86</v>
      </c>
      <c r="BK2465" s="144">
        <f>ROUND(I2465*H2465,2)</f>
        <v>0</v>
      </c>
      <c r="BL2465" s="17" t="s">
        <v>319</v>
      </c>
      <c r="BM2465" s="143" t="s">
        <v>2488</v>
      </c>
    </row>
    <row r="2466" spans="2:65" s="1" customFormat="1" ht="24.2" customHeight="1">
      <c r="B2466" s="32"/>
      <c r="C2466" s="132" t="s">
        <v>2489</v>
      </c>
      <c r="D2466" s="132" t="s">
        <v>178</v>
      </c>
      <c r="E2466" s="133" t="s">
        <v>2458</v>
      </c>
      <c r="F2466" s="134" t="s">
        <v>2459</v>
      </c>
      <c r="G2466" s="135" t="s">
        <v>355</v>
      </c>
      <c r="H2466" s="136">
        <v>123</v>
      </c>
      <c r="I2466" s="137"/>
      <c r="J2466" s="138">
        <f>ROUND(I2466*H2466,2)</f>
        <v>0</v>
      </c>
      <c r="K2466" s="134" t="s">
        <v>207</v>
      </c>
      <c r="L2466" s="32"/>
      <c r="M2466" s="139" t="s">
        <v>1</v>
      </c>
      <c r="N2466" s="140" t="s">
        <v>43</v>
      </c>
      <c r="P2466" s="141">
        <f>O2466*H2466</f>
        <v>0</v>
      </c>
      <c r="Q2466" s="141">
        <v>2.4000000000000001E-4</v>
      </c>
      <c r="R2466" s="141">
        <f>Q2466*H2466</f>
        <v>2.9520000000000001E-2</v>
      </c>
      <c r="S2466" s="141">
        <v>0</v>
      </c>
      <c r="T2466" s="142">
        <f>S2466*H2466</f>
        <v>0</v>
      </c>
      <c r="AR2466" s="143" t="s">
        <v>319</v>
      </c>
      <c r="AT2466" s="143" t="s">
        <v>178</v>
      </c>
      <c r="AU2466" s="143" t="s">
        <v>88</v>
      </c>
      <c r="AY2466" s="17" t="s">
        <v>176</v>
      </c>
      <c r="BE2466" s="144">
        <f>IF(N2466="základní",J2466,0)</f>
        <v>0</v>
      </c>
      <c r="BF2466" s="144">
        <f>IF(N2466="snížená",J2466,0)</f>
        <v>0</v>
      </c>
      <c r="BG2466" s="144">
        <f>IF(N2466="zákl. přenesená",J2466,0)</f>
        <v>0</v>
      </c>
      <c r="BH2466" s="144">
        <f>IF(N2466="sníž. přenesená",J2466,0)</f>
        <v>0</v>
      </c>
      <c r="BI2466" s="144">
        <f>IF(N2466="nulová",J2466,0)</f>
        <v>0</v>
      </c>
      <c r="BJ2466" s="17" t="s">
        <v>86</v>
      </c>
      <c r="BK2466" s="144">
        <f>ROUND(I2466*H2466,2)</f>
        <v>0</v>
      </c>
      <c r="BL2466" s="17" t="s">
        <v>319</v>
      </c>
      <c r="BM2466" s="143" t="s">
        <v>2490</v>
      </c>
    </row>
    <row r="2467" spans="2:65" s="14" customFormat="1" ht="11.25">
      <c r="B2467" s="160"/>
      <c r="D2467" s="146" t="s">
        <v>185</v>
      </c>
      <c r="E2467" s="161" t="s">
        <v>1</v>
      </c>
      <c r="F2467" s="162" t="s">
        <v>2491</v>
      </c>
      <c r="H2467" s="161" t="s">
        <v>1</v>
      </c>
      <c r="I2467" s="163"/>
      <c r="L2467" s="160"/>
      <c r="M2467" s="164"/>
      <c r="T2467" s="165"/>
      <c r="AT2467" s="161" t="s">
        <v>185</v>
      </c>
      <c r="AU2467" s="161" t="s">
        <v>88</v>
      </c>
      <c r="AV2467" s="14" t="s">
        <v>86</v>
      </c>
      <c r="AW2467" s="14" t="s">
        <v>33</v>
      </c>
      <c r="AX2467" s="14" t="s">
        <v>78</v>
      </c>
      <c r="AY2467" s="161" t="s">
        <v>176</v>
      </c>
    </row>
    <row r="2468" spans="2:65" s="14" customFormat="1" ht="11.25">
      <c r="B2468" s="160"/>
      <c r="D2468" s="146" t="s">
        <v>185</v>
      </c>
      <c r="E2468" s="161" t="s">
        <v>1</v>
      </c>
      <c r="F2468" s="162" t="s">
        <v>734</v>
      </c>
      <c r="H2468" s="161" t="s">
        <v>1</v>
      </c>
      <c r="I2468" s="163"/>
      <c r="L2468" s="160"/>
      <c r="M2468" s="164"/>
      <c r="T2468" s="165"/>
      <c r="AT2468" s="161" t="s">
        <v>185</v>
      </c>
      <c r="AU2468" s="161" t="s">
        <v>88</v>
      </c>
      <c r="AV2468" s="14" t="s">
        <v>86</v>
      </c>
      <c r="AW2468" s="14" t="s">
        <v>33</v>
      </c>
      <c r="AX2468" s="14" t="s">
        <v>78</v>
      </c>
      <c r="AY2468" s="161" t="s">
        <v>176</v>
      </c>
    </row>
    <row r="2469" spans="2:65" s="14" customFormat="1" ht="11.25">
      <c r="B2469" s="160"/>
      <c r="D2469" s="146" t="s">
        <v>185</v>
      </c>
      <c r="E2469" s="161" t="s">
        <v>1</v>
      </c>
      <c r="F2469" s="162" t="s">
        <v>2492</v>
      </c>
      <c r="H2469" s="161" t="s">
        <v>1</v>
      </c>
      <c r="I2469" s="163"/>
      <c r="L2469" s="160"/>
      <c r="M2469" s="164"/>
      <c r="T2469" s="165"/>
      <c r="AT2469" s="161" t="s">
        <v>185</v>
      </c>
      <c r="AU2469" s="161" t="s">
        <v>88</v>
      </c>
      <c r="AV2469" s="14" t="s">
        <v>86</v>
      </c>
      <c r="AW2469" s="14" t="s">
        <v>33</v>
      </c>
      <c r="AX2469" s="14" t="s">
        <v>78</v>
      </c>
      <c r="AY2469" s="161" t="s">
        <v>176</v>
      </c>
    </row>
    <row r="2470" spans="2:65" s="12" customFormat="1" ht="11.25">
      <c r="B2470" s="145"/>
      <c r="D2470" s="146" t="s">
        <v>185</v>
      </c>
      <c r="E2470" s="147" t="s">
        <v>1</v>
      </c>
      <c r="F2470" s="148" t="s">
        <v>285</v>
      </c>
      <c r="H2470" s="149">
        <v>10</v>
      </c>
      <c r="I2470" s="150"/>
      <c r="L2470" s="145"/>
      <c r="M2470" s="151"/>
      <c r="T2470" s="152"/>
      <c r="AT2470" s="147" t="s">
        <v>185</v>
      </c>
      <c r="AU2470" s="147" t="s">
        <v>88</v>
      </c>
      <c r="AV2470" s="12" t="s">
        <v>88</v>
      </c>
      <c r="AW2470" s="12" t="s">
        <v>33</v>
      </c>
      <c r="AX2470" s="12" t="s">
        <v>78</v>
      </c>
      <c r="AY2470" s="147" t="s">
        <v>176</v>
      </c>
    </row>
    <row r="2471" spans="2:65" s="14" customFormat="1" ht="11.25">
      <c r="B2471" s="160"/>
      <c r="D2471" s="146" t="s">
        <v>185</v>
      </c>
      <c r="E2471" s="161" t="s">
        <v>1</v>
      </c>
      <c r="F2471" s="162" t="s">
        <v>1104</v>
      </c>
      <c r="H2471" s="161" t="s">
        <v>1</v>
      </c>
      <c r="I2471" s="163"/>
      <c r="L2471" s="160"/>
      <c r="M2471" s="164"/>
      <c r="T2471" s="165"/>
      <c r="AT2471" s="161" t="s">
        <v>185</v>
      </c>
      <c r="AU2471" s="161" t="s">
        <v>88</v>
      </c>
      <c r="AV2471" s="14" t="s">
        <v>86</v>
      </c>
      <c r="AW2471" s="14" t="s">
        <v>33</v>
      </c>
      <c r="AX2471" s="14" t="s">
        <v>78</v>
      </c>
      <c r="AY2471" s="161" t="s">
        <v>176</v>
      </c>
    </row>
    <row r="2472" spans="2:65" s="14" customFormat="1" ht="11.25">
      <c r="B2472" s="160"/>
      <c r="D2472" s="146" t="s">
        <v>185</v>
      </c>
      <c r="E2472" s="161" t="s">
        <v>1</v>
      </c>
      <c r="F2472" s="162" t="s">
        <v>2493</v>
      </c>
      <c r="H2472" s="161" t="s">
        <v>1</v>
      </c>
      <c r="I2472" s="163"/>
      <c r="L2472" s="160"/>
      <c r="M2472" s="164"/>
      <c r="T2472" s="165"/>
      <c r="AT2472" s="161" t="s">
        <v>185</v>
      </c>
      <c r="AU2472" s="161" t="s">
        <v>88</v>
      </c>
      <c r="AV2472" s="14" t="s">
        <v>86</v>
      </c>
      <c r="AW2472" s="14" t="s">
        <v>33</v>
      </c>
      <c r="AX2472" s="14" t="s">
        <v>78</v>
      </c>
      <c r="AY2472" s="161" t="s">
        <v>176</v>
      </c>
    </row>
    <row r="2473" spans="2:65" s="12" customFormat="1" ht="11.25">
      <c r="B2473" s="145"/>
      <c r="D2473" s="146" t="s">
        <v>185</v>
      </c>
      <c r="E2473" s="147" t="s">
        <v>1</v>
      </c>
      <c r="F2473" s="148" t="s">
        <v>183</v>
      </c>
      <c r="H2473" s="149">
        <v>4</v>
      </c>
      <c r="I2473" s="150"/>
      <c r="L2473" s="145"/>
      <c r="M2473" s="151"/>
      <c r="T2473" s="152"/>
      <c r="AT2473" s="147" t="s">
        <v>185</v>
      </c>
      <c r="AU2473" s="147" t="s">
        <v>88</v>
      </c>
      <c r="AV2473" s="12" t="s">
        <v>88</v>
      </c>
      <c r="AW2473" s="12" t="s">
        <v>33</v>
      </c>
      <c r="AX2473" s="12" t="s">
        <v>78</v>
      </c>
      <c r="AY2473" s="147" t="s">
        <v>176</v>
      </c>
    </row>
    <row r="2474" spans="2:65" s="14" customFormat="1" ht="11.25">
      <c r="B2474" s="160"/>
      <c r="D2474" s="146" t="s">
        <v>185</v>
      </c>
      <c r="E2474" s="161" t="s">
        <v>1</v>
      </c>
      <c r="F2474" s="162" t="s">
        <v>1106</v>
      </c>
      <c r="H2474" s="161" t="s">
        <v>1</v>
      </c>
      <c r="I2474" s="163"/>
      <c r="L2474" s="160"/>
      <c r="M2474" s="164"/>
      <c r="T2474" s="165"/>
      <c r="AT2474" s="161" t="s">
        <v>185</v>
      </c>
      <c r="AU2474" s="161" t="s">
        <v>88</v>
      </c>
      <c r="AV2474" s="14" t="s">
        <v>86</v>
      </c>
      <c r="AW2474" s="14" t="s">
        <v>33</v>
      </c>
      <c r="AX2474" s="14" t="s">
        <v>78</v>
      </c>
      <c r="AY2474" s="161" t="s">
        <v>176</v>
      </c>
    </row>
    <row r="2475" spans="2:65" s="14" customFormat="1" ht="11.25">
      <c r="B2475" s="160"/>
      <c r="D2475" s="146" t="s">
        <v>185</v>
      </c>
      <c r="E2475" s="161" t="s">
        <v>1</v>
      </c>
      <c r="F2475" s="162" t="s">
        <v>2494</v>
      </c>
      <c r="H2475" s="161" t="s">
        <v>1</v>
      </c>
      <c r="I2475" s="163"/>
      <c r="L2475" s="160"/>
      <c r="M2475" s="164"/>
      <c r="T2475" s="165"/>
      <c r="AT2475" s="161" t="s">
        <v>185</v>
      </c>
      <c r="AU2475" s="161" t="s">
        <v>88</v>
      </c>
      <c r="AV2475" s="14" t="s">
        <v>86</v>
      </c>
      <c r="AW2475" s="14" t="s">
        <v>33</v>
      </c>
      <c r="AX2475" s="14" t="s">
        <v>78</v>
      </c>
      <c r="AY2475" s="161" t="s">
        <v>176</v>
      </c>
    </row>
    <row r="2476" spans="2:65" s="12" customFormat="1" ht="11.25">
      <c r="B2476" s="145"/>
      <c r="D2476" s="146" t="s">
        <v>185</v>
      </c>
      <c r="E2476" s="147" t="s">
        <v>1</v>
      </c>
      <c r="F2476" s="148" t="s">
        <v>380</v>
      </c>
      <c r="H2476" s="149">
        <v>28</v>
      </c>
      <c r="I2476" s="150"/>
      <c r="L2476" s="145"/>
      <c r="M2476" s="151"/>
      <c r="T2476" s="152"/>
      <c r="AT2476" s="147" t="s">
        <v>185</v>
      </c>
      <c r="AU2476" s="147" t="s">
        <v>88</v>
      </c>
      <c r="AV2476" s="12" t="s">
        <v>88</v>
      </c>
      <c r="AW2476" s="12" t="s">
        <v>33</v>
      </c>
      <c r="AX2476" s="12" t="s">
        <v>78</v>
      </c>
      <c r="AY2476" s="147" t="s">
        <v>176</v>
      </c>
    </row>
    <row r="2477" spans="2:65" s="14" customFormat="1" ht="11.25">
      <c r="B2477" s="160"/>
      <c r="D2477" s="146" t="s">
        <v>185</v>
      </c>
      <c r="E2477" s="161" t="s">
        <v>1</v>
      </c>
      <c r="F2477" s="162" t="s">
        <v>1108</v>
      </c>
      <c r="H2477" s="161" t="s">
        <v>1</v>
      </c>
      <c r="I2477" s="163"/>
      <c r="L2477" s="160"/>
      <c r="M2477" s="164"/>
      <c r="T2477" s="165"/>
      <c r="AT2477" s="161" t="s">
        <v>185</v>
      </c>
      <c r="AU2477" s="161" t="s">
        <v>88</v>
      </c>
      <c r="AV2477" s="14" t="s">
        <v>86</v>
      </c>
      <c r="AW2477" s="14" t="s">
        <v>33</v>
      </c>
      <c r="AX2477" s="14" t="s">
        <v>78</v>
      </c>
      <c r="AY2477" s="161" t="s">
        <v>176</v>
      </c>
    </row>
    <row r="2478" spans="2:65" s="14" customFormat="1" ht="11.25">
      <c r="B2478" s="160"/>
      <c r="D2478" s="146" t="s">
        <v>185</v>
      </c>
      <c r="E2478" s="161" t="s">
        <v>1</v>
      </c>
      <c r="F2478" s="162" t="s">
        <v>2495</v>
      </c>
      <c r="H2478" s="161" t="s">
        <v>1</v>
      </c>
      <c r="I2478" s="163"/>
      <c r="L2478" s="160"/>
      <c r="M2478" s="164"/>
      <c r="T2478" s="165"/>
      <c r="AT2478" s="161" t="s">
        <v>185</v>
      </c>
      <c r="AU2478" s="161" t="s">
        <v>88</v>
      </c>
      <c r="AV2478" s="14" t="s">
        <v>86</v>
      </c>
      <c r="AW2478" s="14" t="s">
        <v>33</v>
      </c>
      <c r="AX2478" s="14" t="s">
        <v>78</v>
      </c>
      <c r="AY2478" s="161" t="s">
        <v>176</v>
      </c>
    </row>
    <row r="2479" spans="2:65" s="12" customFormat="1" ht="11.25">
      <c r="B2479" s="145"/>
      <c r="D2479" s="146" t="s">
        <v>185</v>
      </c>
      <c r="E2479" s="147" t="s">
        <v>1</v>
      </c>
      <c r="F2479" s="148" t="s">
        <v>285</v>
      </c>
      <c r="H2479" s="149">
        <v>10</v>
      </c>
      <c r="I2479" s="150"/>
      <c r="L2479" s="145"/>
      <c r="M2479" s="151"/>
      <c r="T2479" s="152"/>
      <c r="AT2479" s="147" t="s">
        <v>185</v>
      </c>
      <c r="AU2479" s="147" t="s">
        <v>88</v>
      </c>
      <c r="AV2479" s="12" t="s">
        <v>88</v>
      </c>
      <c r="AW2479" s="12" t="s">
        <v>33</v>
      </c>
      <c r="AX2479" s="12" t="s">
        <v>78</v>
      </c>
      <c r="AY2479" s="147" t="s">
        <v>176</v>
      </c>
    </row>
    <row r="2480" spans="2:65" s="14" customFormat="1" ht="11.25">
      <c r="B2480" s="160"/>
      <c r="D2480" s="146" t="s">
        <v>185</v>
      </c>
      <c r="E2480" s="161" t="s">
        <v>1</v>
      </c>
      <c r="F2480" s="162" t="s">
        <v>2496</v>
      </c>
      <c r="H2480" s="161" t="s">
        <v>1</v>
      </c>
      <c r="I2480" s="163"/>
      <c r="L2480" s="160"/>
      <c r="M2480" s="164"/>
      <c r="T2480" s="165"/>
      <c r="AT2480" s="161" t="s">
        <v>185</v>
      </c>
      <c r="AU2480" s="161" t="s">
        <v>88</v>
      </c>
      <c r="AV2480" s="14" t="s">
        <v>86</v>
      </c>
      <c r="AW2480" s="14" t="s">
        <v>33</v>
      </c>
      <c r="AX2480" s="14" t="s">
        <v>78</v>
      </c>
      <c r="AY2480" s="161" t="s">
        <v>176</v>
      </c>
    </row>
    <row r="2481" spans="2:65" s="12" customFormat="1" ht="11.25">
      <c r="B2481" s="145"/>
      <c r="D2481" s="146" t="s">
        <v>185</v>
      </c>
      <c r="E2481" s="147" t="s">
        <v>1</v>
      </c>
      <c r="F2481" s="148" t="s">
        <v>376</v>
      </c>
      <c r="H2481" s="149">
        <v>27</v>
      </c>
      <c r="I2481" s="150"/>
      <c r="L2481" s="145"/>
      <c r="M2481" s="151"/>
      <c r="T2481" s="152"/>
      <c r="AT2481" s="147" t="s">
        <v>185</v>
      </c>
      <c r="AU2481" s="147" t="s">
        <v>88</v>
      </c>
      <c r="AV2481" s="12" t="s">
        <v>88</v>
      </c>
      <c r="AW2481" s="12" t="s">
        <v>33</v>
      </c>
      <c r="AX2481" s="12" t="s">
        <v>78</v>
      </c>
      <c r="AY2481" s="147" t="s">
        <v>176</v>
      </c>
    </row>
    <row r="2482" spans="2:65" s="14" customFormat="1" ht="11.25">
      <c r="B2482" s="160"/>
      <c r="D2482" s="146" t="s">
        <v>185</v>
      </c>
      <c r="E2482" s="161" t="s">
        <v>1</v>
      </c>
      <c r="F2482" s="162" t="s">
        <v>2497</v>
      </c>
      <c r="H2482" s="161" t="s">
        <v>1</v>
      </c>
      <c r="I2482" s="163"/>
      <c r="L2482" s="160"/>
      <c r="M2482" s="164"/>
      <c r="T2482" s="165"/>
      <c r="AT2482" s="161" t="s">
        <v>185</v>
      </c>
      <c r="AU2482" s="161" t="s">
        <v>88</v>
      </c>
      <c r="AV2482" s="14" t="s">
        <v>86</v>
      </c>
      <c r="AW2482" s="14" t="s">
        <v>33</v>
      </c>
      <c r="AX2482" s="14" t="s">
        <v>78</v>
      </c>
      <c r="AY2482" s="161" t="s">
        <v>176</v>
      </c>
    </row>
    <row r="2483" spans="2:65" s="12" customFormat="1" ht="11.25">
      <c r="B2483" s="145"/>
      <c r="D2483" s="146" t="s">
        <v>185</v>
      </c>
      <c r="E2483" s="147" t="s">
        <v>1</v>
      </c>
      <c r="F2483" s="148" t="s">
        <v>88</v>
      </c>
      <c r="H2483" s="149">
        <v>2</v>
      </c>
      <c r="I2483" s="150"/>
      <c r="L2483" s="145"/>
      <c r="M2483" s="151"/>
      <c r="T2483" s="152"/>
      <c r="AT2483" s="147" t="s">
        <v>185</v>
      </c>
      <c r="AU2483" s="147" t="s">
        <v>88</v>
      </c>
      <c r="AV2483" s="12" t="s">
        <v>88</v>
      </c>
      <c r="AW2483" s="12" t="s">
        <v>33</v>
      </c>
      <c r="AX2483" s="12" t="s">
        <v>78</v>
      </c>
      <c r="AY2483" s="147" t="s">
        <v>176</v>
      </c>
    </row>
    <row r="2484" spans="2:65" s="14" customFormat="1" ht="11.25">
      <c r="B2484" s="160"/>
      <c r="D2484" s="146" t="s">
        <v>185</v>
      </c>
      <c r="E2484" s="161" t="s">
        <v>1</v>
      </c>
      <c r="F2484" s="162" t="s">
        <v>742</v>
      </c>
      <c r="H2484" s="161" t="s">
        <v>1</v>
      </c>
      <c r="I2484" s="163"/>
      <c r="L2484" s="160"/>
      <c r="M2484" s="164"/>
      <c r="T2484" s="165"/>
      <c r="AT2484" s="161" t="s">
        <v>185</v>
      </c>
      <c r="AU2484" s="161" t="s">
        <v>88</v>
      </c>
      <c r="AV2484" s="14" t="s">
        <v>86</v>
      </c>
      <c r="AW2484" s="14" t="s">
        <v>33</v>
      </c>
      <c r="AX2484" s="14" t="s">
        <v>78</v>
      </c>
      <c r="AY2484" s="161" t="s">
        <v>176</v>
      </c>
    </row>
    <row r="2485" spans="2:65" s="14" customFormat="1" ht="11.25">
      <c r="B2485" s="160"/>
      <c r="D2485" s="146" t="s">
        <v>185</v>
      </c>
      <c r="E2485" s="161" t="s">
        <v>1</v>
      </c>
      <c r="F2485" s="162" t="s">
        <v>2498</v>
      </c>
      <c r="H2485" s="161" t="s">
        <v>1</v>
      </c>
      <c r="I2485" s="163"/>
      <c r="L2485" s="160"/>
      <c r="M2485" s="164"/>
      <c r="T2485" s="165"/>
      <c r="AT2485" s="161" t="s">
        <v>185</v>
      </c>
      <c r="AU2485" s="161" t="s">
        <v>88</v>
      </c>
      <c r="AV2485" s="14" t="s">
        <v>86</v>
      </c>
      <c r="AW2485" s="14" t="s">
        <v>33</v>
      </c>
      <c r="AX2485" s="14" t="s">
        <v>78</v>
      </c>
      <c r="AY2485" s="161" t="s">
        <v>176</v>
      </c>
    </row>
    <row r="2486" spans="2:65" s="12" customFormat="1" ht="11.25">
      <c r="B2486" s="145"/>
      <c r="D2486" s="146" t="s">
        <v>185</v>
      </c>
      <c r="E2486" s="147" t="s">
        <v>1</v>
      </c>
      <c r="F2486" s="148" t="s">
        <v>476</v>
      </c>
      <c r="H2486" s="149">
        <v>42</v>
      </c>
      <c r="I2486" s="150"/>
      <c r="L2486" s="145"/>
      <c r="M2486" s="151"/>
      <c r="T2486" s="152"/>
      <c r="AT2486" s="147" t="s">
        <v>185</v>
      </c>
      <c r="AU2486" s="147" t="s">
        <v>88</v>
      </c>
      <c r="AV2486" s="12" t="s">
        <v>88</v>
      </c>
      <c r="AW2486" s="12" t="s">
        <v>33</v>
      </c>
      <c r="AX2486" s="12" t="s">
        <v>78</v>
      </c>
      <c r="AY2486" s="147" t="s">
        <v>176</v>
      </c>
    </row>
    <row r="2487" spans="2:65" s="13" customFormat="1" ht="11.25">
      <c r="B2487" s="153"/>
      <c r="D2487" s="146" t="s">
        <v>185</v>
      </c>
      <c r="E2487" s="154" t="s">
        <v>1</v>
      </c>
      <c r="F2487" s="155" t="s">
        <v>187</v>
      </c>
      <c r="H2487" s="156">
        <v>123</v>
      </c>
      <c r="I2487" s="157"/>
      <c r="L2487" s="153"/>
      <c r="M2487" s="158"/>
      <c r="T2487" s="159"/>
      <c r="AT2487" s="154" t="s">
        <v>185</v>
      </c>
      <c r="AU2487" s="154" t="s">
        <v>88</v>
      </c>
      <c r="AV2487" s="13" t="s">
        <v>183</v>
      </c>
      <c r="AW2487" s="13" t="s">
        <v>33</v>
      </c>
      <c r="AX2487" s="13" t="s">
        <v>86</v>
      </c>
      <c r="AY2487" s="154" t="s">
        <v>176</v>
      </c>
    </row>
    <row r="2488" spans="2:65" s="1" customFormat="1" ht="37.9" customHeight="1">
      <c r="B2488" s="32"/>
      <c r="C2488" s="176" t="s">
        <v>2499</v>
      </c>
      <c r="D2488" s="176" t="s">
        <v>304</v>
      </c>
      <c r="E2488" s="177" t="s">
        <v>2479</v>
      </c>
      <c r="F2488" s="178" t="s">
        <v>2480</v>
      </c>
      <c r="G2488" s="179" t="s">
        <v>355</v>
      </c>
      <c r="H2488" s="180">
        <v>123</v>
      </c>
      <c r="I2488" s="181"/>
      <c r="J2488" s="182">
        <f>ROUND(I2488*H2488,2)</f>
        <v>0</v>
      </c>
      <c r="K2488" s="178" t="s">
        <v>207</v>
      </c>
      <c r="L2488" s="183"/>
      <c r="M2488" s="184" t="s">
        <v>1</v>
      </c>
      <c r="N2488" s="185" t="s">
        <v>43</v>
      </c>
      <c r="P2488" s="141">
        <f>O2488*H2488</f>
        <v>0</v>
      </c>
      <c r="Q2488" s="141">
        <v>1.3100000000000001E-2</v>
      </c>
      <c r="R2488" s="141">
        <f>Q2488*H2488</f>
        <v>1.6113</v>
      </c>
      <c r="S2488" s="141">
        <v>0</v>
      </c>
      <c r="T2488" s="142">
        <f>S2488*H2488</f>
        <v>0</v>
      </c>
      <c r="AR2488" s="143" t="s">
        <v>398</v>
      </c>
      <c r="AT2488" s="143" t="s">
        <v>304</v>
      </c>
      <c r="AU2488" s="143" t="s">
        <v>88</v>
      </c>
      <c r="AY2488" s="17" t="s">
        <v>176</v>
      </c>
      <c r="BE2488" s="144">
        <f>IF(N2488="základní",J2488,0)</f>
        <v>0</v>
      </c>
      <c r="BF2488" s="144">
        <f>IF(N2488="snížená",J2488,0)</f>
        <v>0</v>
      </c>
      <c r="BG2488" s="144">
        <f>IF(N2488="zákl. přenesená",J2488,0)</f>
        <v>0</v>
      </c>
      <c r="BH2488" s="144">
        <f>IF(N2488="sníž. přenesená",J2488,0)</f>
        <v>0</v>
      </c>
      <c r="BI2488" s="144">
        <f>IF(N2488="nulová",J2488,0)</f>
        <v>0</v>
      </c>
      <c r="BJ2488" s="17" t="s">
        <v>86</v>
      </c>
      <c r="BK2488" s="144">
        <f>ROUND(I2488*H2488,2)</f>
        <v>0</v>
      </c>
      <c r="BL2488" s="17" t="s">
        <v>319</v>
      </c>
      <c r="BM2488" s="143" t="s">
        <v>2500</v>
      </c>
    </row>
    <row r="2489" spans="2:65" s="1" customFormat="1" ht="24.2" customHeight="1">
      <c r="B2489" s="32"/>
      <c r="C2489" s="132" t="s">
        <v>2501</v>
      </c>
      <c r="D2489" s="132" t="s">
        <v>178</v>
      </c>
      <c r="E2489" s="133" t="s">
        <v>2458</v>
      </c>
      <c r="F2489" s="134" t="s">
        <v>2459</v>
      </c>
      <c r="G2489" s="135" t="s">
        <v>355</v>
      </c>
      <c r="H2489" s="136">
        <v>159</v>
      </c>
      <c r="I2489" s="137"/>
      <c r="J2489" s="138">
        <f>ROUND(I2489*H2489,2)</f>
        <v>0</v>
      </c>
      <c r="K2489" s="134" t="s">
        <v>207</v>
      </c>
      <c r="L2489" s="32"/>
      <c r="M2489" s="139" t="s">
        <v>1</v>
      </c>
      <c r="N2489" s="140" t="s">
        <v>43</v>
      </c>
      <c r="P2489" s="141">
        <f>O2489*H2489</f>
        <v>0</v>
      </c>
      <c r="Q2489" s="141">
        <v>2.4000000000000001E-4</v>
      </c>
      <c r="R2489" s="141">
        <f>Q2489*H2489</f>
        <v>3.8159999999999999E-2</v>
      </c>
      <c r="S2489" s="141">
        <v>0</v>
      </c>
      <c r="T2489" s="142">
        <f>S2489*H2489</f>
        <v>0</v>
      </c>
      <c r="AR2489" s="143" t="s">
        <v>319</v>
      </c>
      <c r="AT2489" s="143" t="s">
        <v>178</v>
      </c>
      <c r="AU2489" s="143" t="s">
        <v>88</v>
      </c>
      <c r="AY2489" s="17" t="s">
        <v>176</v>
      </c>
      <c r="BE2489" s="144">
        <f>IF(N2489="základní",J2489,0)</f>
        <v>0</v>
      </c>
      <c r="BF2489" s="144">
        <f>IF(N2489="snížená",J2489,0)</f>
        <v>0</v>
      </c>
      <c r="BG2489" s="144">
        <f>IF(N2489="zákl. přenesená",J2489,0)</f>
        <v>0</v>
      </c>
      <c r="BH2489" s="144">
        <f>IF(N2489="sníž. přenesená",J2489,0)</f>
        <v>0</v>
      </c>
      <c r="BI2489" s="144">
        <f>IF(N2489="nulová",J2489,0)</f>
        <v>0</v>
      </c>
      <c r="BJ2489" s="17" t="s">
        <v>86</v>
      </c>
      <c r="BK2489" s="144">
        <f>ROUND(I2489*H2489,2)</f>
        <v>0</v>
      </c>
      <c r="BL2489" s="17" t="s">
        <v>319</v>
      </c>
      <c r="BM2489" s="143" t="s">
        <v>2502</v>
      </c>
    </row>
    <row r="2490" spans="2:65" s="14" customFormat="1" ht="11.25">
      <c r="B2490" s="160"/>
      <c r="D2490" s="146" t="s">
        <v>185</v>
      </c>
      <c r="E2490" s="161" t="s">
        <v>1</v>
      </c>
      <c r="F2490" s="162" t="s">
        <v>2491</v>
      </c>
      <c r="H2490" s="161" t="s">
        <v>1</v>
      </c>
      <c r="I2490" s="163"/>
      <c r="L2490" s="160"/>
      <c r="M2490" s="164"/>
      <c r="T2490" s="165"/>
      <c r="AT2490" s="161" t="s">
        <v>185</v>
      </c>
      <c r="AU2490" s="161" t="s">
        <v>88</v>
      </c>
      <c r="AV2490" s="14" t="s">
        <v>86</v>
      </c>
      <c r="AW2490" s="14" t="s">
        <v>33</v>
      </c>
      <c r="AX2490" s="14" t="s">
        <v>78</v>
      </c>
      <c r="AY2490" s="161" t="s">
        <v>176</v>
      </c>
    </row>
    <row r="2491" spans="2:65" s="14" customFormat="1" ht="11.25">
      <c r="B2491" s="160"/>
      <c r="D2491" s="146" t="s">
        <v>185</v>
      </c>
      <c r="E2491" s="161" t="s">
        <v>1</v>
      </c>
      <c r="F2491" s="162" t="s">
        <v>1104</v>
      </c>
      <c r="H2491" s="161" t="s">
        <v>1</v>
      </c>
      <c r="I2491" s="163"/>
      <c r="L2491" s="160"/>
      <c r="M2491" s="164"/>
      <c r="T2491" s="165"/>
      <c r="AT2491" s="161" t="s">
        <v>185</v>
      </c>
      <c r="AU2491" s="161" t="s">
        <v>88</v>
      </c>
      <c r="AV2491" s="14" t="s">
        <v>86</v>
      </c>
      <c r="AW2491" s="14" t="s">
        <v>33</v>
      </c>
      <c r="AX2491" s="14" t="s">
        <v>78</v>
      </c>
      <c r="AY2491" s="161" t="s">
        <v>176</v>
      </c>
    </row>
    <row r="2492" spans="2:65" s="14" customFormat="1" ht="11.25">
      <c r="B2492" s="160"/>
      <c r="D2492" s="146" t="s">
        <v>185</v>
      </c>
      <c r="E2492" s="161" t="s">
        <v>1</v>
      </c>
      <c r="F2492" s="162" t="s">
        <v>2503</v>
      </c>
      <c r="H2492" s="161" t="s">
        <v>1</v>
      </c>
      <c r="I2492" s="163"/>
      <c r="L2492" s="160"/>
      <c r="M2492" s="164"/>
      <c r="T2492" s="165"/>
      <c r="AT2492" s="161" t="s">
        <v>185</v>
      </c>
      <c r="AU2492" s="161" t="s">
        <v>88</v>
      </c>
      <c r="AV2492" s="14" t="s">
        <v>86</v>
      </c>
      <c r="AW2492" s="14" t="s">
        <v>33</v>
      </c>
      <c r="AX2492" s="14" t="s">
        <v>78</v>
      </c>
      <c r="AY2492" s="161" t="s">
        <v>176</v>
      </c>
    </row>
    <row r="2493" spans="2:65" s="12" customFormat="1" ht="11.25">
      <c r="B2493" s="145"/>
      <c r="D2493" s="146" t="s">
        <v>185</v>
      </c>
      <c r="E2493" s="147" t="s">
        <v>1</v>
      </c>
      <c r="F2493" s="148" t="s">
        <v>339</v>
      </c>
      <c r="H2493" s="149">
        <v>20</v>
      </c>
      <c r="I2493" s="150"/>
      <c r="L2493" s="145"/>
      <c r="M2493" s="151"/>
      <c r="T2493" s="152"/>
      <c r="AT2493" s="147" t="s">
        <v>185</v>
      </c>
      <c r="AU2493" s="147" t="s">
        <v>88</v>
      </c>
      <c r="AV2493" s="12" t="s">
        <v>88</v>
      </c>
      <c r="AW2493" s="12" t="s">
        <v>33</v>
      </c>
      <c r="AX2493" s="12" t="s">
        <v>78</v>
      </c>
      <c r="AY2493" s="147" t="s">
        <v>176</v>
      </c>
    </row>
    <row r="2494" spans="2:65" s="14" customFormat="1" ht="11.25">
      <c r="B2494" s="160"/>
      <c r="D2494" s="146" t="s">
        <v>185</v>
      </c>
      <c r="E2494" s="161" t="s">
        <v>1</v>
      </c>
      <c r="F2494" s="162" t="s">
        <v>2504</v>
      </c>
      <c r="H2494" s="161" t="s">
        <v>1</v>
      </c>
      <c r="I2494" s="163"/>
      <c r="L2494" s="160"/>
      <c r="M2494" s="164"/>
      <c r="T2494" s="165"/>
      <c r="AT2494" s="161" t="s">
        <v>185</v>
      </c>
      <c r="AU2494" s="161" t="s">
        <v>88</v>
      </c>
      <c r="AV2494" s="14" t="s">
        <v>86</v>
      </c>
      <c r="AW2494" s="14" t="s">
        <v>33</v>
      </c>
      <c r="AX2494" s="14" t="s">
        <v>78</v>
      </c>
      <c r="AY2494" s="161" t="s">
        <v>176</v>
      </c>
    </row>
    <row r="2495" spans="2:65" s="12" customFormat="1" ht="11.25">
      <c r="B2495" s="145"/>
      <c r="D2495" s="146" t="s">
        <v>185</v>
      </c>
      <c r="E2495" s="147" t="s">
        <v>1</v>
      </c>
      <c r="F2495" s="148" t="s">
        <v>348</v>
      </c>
      <c r="H2495" s="149">
        <v>22</v>
      </c>
      <c r="I2495" s="150"/>
      <c r="L2495" s="145"/>
      <c r="M2495" s="151"/>
      <c r="T2495" s="152"/>
      <c r="AT2495" s="147" t="s">
        <v>185</v>
      </c>
      <c r="AU2495" s="147" t="s">
        <v>88</v>
      </c>
      <c r="AV2495" s="12" t="s">
        <v>88</v>
      </c>
      <c r="AW2495" s="12" t="s">
        <v>33</v>
      </c>
      <c r="AX2495" s="12" t="s">
        <v>78</v>
      </c>
      <c r="AY2495" s="147" t="s">
        <v>176</v>
      </c>
    </row>
    <row r="2496" spans="2:65" s="14" customFormat="1" ht="11.25">
      <c r="B2496" s="160"/>
      <c r="D2496" s="146" t="s">
        <v>185</v>
      </c>
      <c r="E2496" s="161" t="s">
        <v>1</v>
      </c>
      <c r="F2496" s="162" t="s">
        <v>2505</v>
      </c>
      <c r="H2496" s="161" t="s">
        <v>1</v>
      </c>
      <c r="I2496" s="163"/>
      <c r="L2496" s="160"/>
      <c r="M2496" s="164"/>
      <c r="T2496" s="165"/>
      <c r="AT2496" s="161" t="s">
        <v>185</v>
      </c>
      <c r="AU2496" s="161" t="s">
        <v>88</v>
      </c>
      <c r="AV2496" s="14" t="s">
        <v>86</v>
      </c>
      <c r="AW2496" s="14" t="s">
        <v>33</v>
      </c>
      <c r="AX2496" s="14" t="s">
        <v>78</v>
      </c>
      <c r="AY2496" s="161" t="s">
        <v>176</v>
      </c>
    </row>
    <row r="2497" spans="2:65" s="12" customFormat="1" ht="11.25">
      <c r="B2497" s="145"/>
      <c r="D2497" s="146" t="s">
        <v>185</v>
      </c>
      <c r="E2497" s="147" t="s">
        <v>1</v>
      </c>
      <c r="F2497" s="148" t="s">
        <v>329</v>
      </c>
      <c r="H2497" s="149">
        <v>18</v>
      </c>
      <c r="I2497" s="150"/>
      <c r="L2497" s="145"/>
      <c r="M2497" s="151"/>
      <c r="T2497" s="152"/>
      <c r="AT2497" s="147" t="s">
        <v>185</v>
      </c>
      <c r="AU2497" s="147" t="s">
        <v>88</v>
      </c>
      <c r="AV2497" s="12" t="s">
        <v>88</v>
      </c>
      <c r="AW2497" s="12" t="s">
        <v>33</v>
      </c>
      <c r="AX2497" s="12" t="s">
        <v>78</v>
      </c>
      <c r="AY2497" s="147" t="s">
        <v>176</v>
      </c>
    </row>
    <row r="2498" spans="2:65" s="14" customFormat="1" ht="11.25">
      <c r="B2498" s="160"/>
      <c r="D2498" s="146" t="s">
        <v>185</v>
      </c>
      <c r="E2498" s="161" t="s">
        <v>1</v>
      </c>
      <c r="F2498" s="162" t="s">
        <v>1106</v>
      </c>
      <c r="H2498" s="161" t="s">
        <v>1</v>
      </c>
      <c r="I2498" s="163"/>
      <c r="L2498" s="160"/>
      <c r="M2498" s="164"/>
      <c r="T2498" s="165"/>
      <c r="AT2498" s="161" t="s">
        <v>185</v>
      </c>
      <c r="AU2498" s="161" t="s">
        <v>88</v>
      </c>
      <c r="AV2498" s="14" t="s">
        <v>86</v>
      </c>
      <c r="AW2498" s="14" t="s">
        <v>33</v>
      </c>
      <c r="AX2498" s="14" t="s">
        <v>78</v>
      </c>
      <c r="AY2498" s="161" t="s">
        <v>176</v>
      </c>
    </row>
    <row r="2499" spans="2:65" s="14" customFormat="1" ht="11.25">
      <c r="B2499" s="160"/>
      <c r="D2499" s="146" t="s">
        <v>185</v>
      </c>
      <c r="E2499" s="161" t="s">
        <v>1</v>
      </c>
      <c r="F2499" s="162" t="s">
        <v>2506</v>
      </c>
      <c r="H2499" s="161" t="s">
        <v>1</v>
      </c>
      <c r="I2499" s="163"/>
      <c r="L2499" s="160"/>
      <c r="M2499" s="164"/>
      <c r="T2499" s="165"/>
      <c r="AT2499" s="161" t="s">
        <v>185</v>
      </c>
      <c r="AU2499" s="161" t="s">
        <v>88</v>
      </c>
      <c r="AV2499" s="14" t="s">
        <v>86</v>
      </c>
      <c r="AW2499" s="14" t="s">
        <v>33</v>
      </c>
      <c r="AX2499" s="14" t="s">
        <v>78</v>
      </c>
      <c r="AY2499" s="161" t="s">
        <v>176</v>
      </c>
    </row>
    <row r="2500" spans="2:65" s="12" customFormat="1" ht="11.25">
      <c r="B2500" s="145"/>
      <c r="D2500" s="146" t="s">
        <v>185</v>
      </c>
      <c r="E2500" s="147" t="s">
        <v>1</v>
      </c>
      <c r="F2500" s="148" t="s">
        <v>442</v>
      </c>
      <c r="H2500" s="149">
        <v>37</v>
      </c>
      <c r="I2500" s="150"/>
      <c r="L2500" s="145"/>
      <c r="M2500" s="151"/>
      <c r="T2500" s="152"/>
      <c r="AT2500" s="147" t="s">
        <v>185</v>
      </c>
      <c r="AU2500" s="147" t="s">
        <v>88</v>
      </c>
      <c r="AV2500" s="12" t="s">
        <v>88</v>
      </c>
      <c r="AW2500" s="12" t="s">
        <v>33</v>
      </c>
      <c r="AX2500" s="12" t="s">
        <v>78</v>
      </c>
      <c r="AY2500" s="147" t="s">
        <v>176</v>
      </c>
    </row>
    <row r="2501" spans="2:65" s="14" customFormat="1" ht="11.25">
      <c r="B2501" s="160"/>
      <c r="D2501" s="146" t="s">
        <v>185</v>
      </c>
      <c r="E2501" s="161" t="s">
        <v>1</v>
      </c>
      <c r="F2501" s="162" t="s">
        <v>2507</v>
      </c>
      <c r="H2501" s="161" t="s">
        <v>1</v>
      </c>
      <c r="I2501" s="163"/>
      <c r="L2501" s="160"/>
      <c r="M2501" s="164"/>
      <c r="T2501" s="165"/>
      <c r="AT2501" s="161" t="s">
        <v>185</v>
      </c>
      <c r="AU2501" s="161" t="s">
        <v>88</v>
      </c>
      <c r="AV2501" s="14" t="s">
        <v>86</v>
      </c>
      <c r="AW2501" s="14" t="s">
        <v>33</v>
      </c>
      <c r="AX2501" s="14" t="s">
        <v>78</v>
      </c>
      <c r="AY2501" s="161" t="s">
        <v>176</v>
      </c>
    </row>
    <row r="2502" spans="2:65" s="12" customFormat="1" ht="11.25">
      <c r="B2502" s="145"/>
      <c r="D2502" s="146" t="s">
        <v>185</v>
      </c>
      <c r="E2502" s="147" t="s">
        <v>1</v>
      </c>
      <c r="F2502" s="148" t="s">
        <v>329</v>
      </c>
      <c r="H2502" s="149">
        <v>18</v>
      </c>
      <c r="I2502" s="150"/>
      <c r="L2502" s="145"/>
      <c r="M2502" s="151"/>
      <c r="T2502" s="152"/>
      <c r="AT2502" s="147" t="s">
        <v>185</v>
      </c>
      <c r="AU2502" s="147" t="s">
        <v>88</v>
      </c>
      <c r="AV2502" s="12" t="s">
        <v>88</v>
      </c>
      <c r="AW2502" s="12" t="s">
        <v>33</v>
      </c>
      <c r="AX2502" s="12" t="s">
        <v>78</v>
      </c>
      <c r="AY2502" s="147" t="s">
        <v>176</v>
      </c>
    </row>
    <row r="2503" spans="2:65" s="14" customFormat="1" ht="11.25">
      <c r="B2503" s="160"/>
      <c r="D2503" s="146" t="s">
        <v>185</v>
      </c>
      <c r="E2503" s="161" t="s">
        <v>1</v>
      </c>
      <c r="F2503" s="162" t="s">
        <v>1108</v>
      </c>
      <c r="H2503" s="161" t="s">
        <v>1</v>
      </c>
      <c r="I2503" s="163"/>
      <c r="L2503" s="160"/>
      <c r="M2503" s="164"/>
      <c r="T2503" s="165"/>
      <c r="AT2503" s="161" t="s">
        <v>185</v>
      </c>
      <c r="AU2503" s="161" t="s">
        <v>88</v>
      </c>
      <c r="AV2503" s="14" t="s">
        <v>86</v>
      </c>
      <c r="AW2503" s="14" t="s">
        <v>33</v>
      </c>
      <c r="AX2503" s="14" t="s">
        <v>78</v>
      </c>
      <c r="AY2503" s="161" t="s">
        <v>176</v>
      </c>
    </row>
    <row r="2504" spans="2:65" s="14" customFormat="1" ht="11.25">
      <c r="B2504" s="160"/>
      <c r="D2504" s="146" t="s">
        <v>185</v>
      </c>
      <c r="E2504" s="161" t="s">
        <v>1</v>
      </c>
      <c r="F2504" s="162" t="s">
        <v>2508</v>
      </c>
      <c r="H2504" s="161" t="s">
        <v>1</v>
      </c>
      <c r="I2504" s="163"/>
      <c r="L2504" s="160"/>
      <c r="M2504" s="164"/>
      <c r="T2504" s="165"/>
      <c r="AT2504" s="161" t="s">
        <v>185</v>
      </c>
      <c r="AU2504" s="161" t="s">
        <v>88</v>
      </c>
      <c r="AV2504" s="14" t="s">
        <v>86</v>
      </c>
      <c r="AW2504" s="14" t="s">
        <v>33</v>
      </c>
      <c r="AX2504" s="14" t="s">
        <v>78</v>
      </c>
      <c r="AY2504" s="161" t="s">
        <v>176</v>
      </c>
    </row>
    <row r="2505" spans="2:65" s="12" customFormat="1" ht="11.25">
      <c r="B2505" s="145"/>
      <c r="D2505" s="146" t="s">
        <v>185</v>
      </c>
      <c r="E2505" s="147" t="s">
        <v>1</v>
      </c>
      <c r="F2505" s="148" t="s">
        <v>339</v>
      </c>
      <c r="H2505" s="149">
        <v>20</v>
      </c>
      <c r="I2505" s="150"/>
      <c r="L2505" s="145"/>
      <c r="M2505" s="151"/>
      <c r="T2505" s="152"/>
      <c r="AT2505" s="147" t="s">
        <v>185</v>
      </c>
      <c r="AU2505" s="147" t="s">
        <v>88</v>
      </c>
      <c r="AV2505" s="12" t="s">
        <v>88</v>
      </c>
      <c r="AW2505" s="12" t="s">
        <v>33</v>
      </c>
      <c r="AX2505" s="12" t="s">
        <v>78</v>
      </c>
      <c r="AY2505" s="147" t="s">
        <v>176</v>
      </c>
    </row>
    <row r="2506" spans="2:65" s="14" customFormat="1" ht="11.25">
      <c r="B2506" s="160"/>
      <c r="D2506" s="146" t="s">
        <v>185</v>
      </c>
      <c r="E2506" s="161" t="s">
        <v>1</v>
      </c>
      <c r="F2506" s="162" t="s">
        <v>2509</v>
      </c>
      <c r="H2506" s="161" t="s">
        <v>1</v>
      </c>
      <c r="I2506" s="163"/>
      <c r="L2506" s="160"/>
      <c r="M2506" s="164"/>
      <c r="T2506" s="165"/>
      <c r="AT2506" s="161" t="s">
        <v>185</v>
      </c>
      <c r="AU2506" s="161" t="s">
        <v>88</v>
      </c>
      <c r="AV2506" s="14" t="s">
        <v>86</v>
      </c>
      <c r="AW2506" s="14" t="s">
        <v>33</v>
      </c>
      <c r="AX2506" s="14" t="s">
        <v>78</v>
      </c>
      <c r="AY2506" s="161" t="s">
        <v>176</v>
      </c>
    </row>
    <row r="2507" spans="2:65" s="12" customFormat="1" ht="11.25">
      <c r="B2507" s="145"/>
      <c r="D2507" s="146" t="s">
        <v>185</v>
      </c>
      <c r="E2507" s="147" t="s">
        <v>1</v>
      </c>
      <c r="F2507" s="148" t="s">
        <v>358</v>
      </c>
      <c r="H2507" s="149">
        <v>24</v>
      </c>
      <c r="I2507" s="150"/>
      <c r="L2507" s="145"/>
      <c r="M2507" s="151"/>
      <c r="T2507" s="152"/>
      <c r="AT2507" s="147" t="s">
        <v>185</v>
      </c>
      <c r="AU2507" s="147" t="s">
        <v>88</v>
      </c>
      <c r="AV2507" s="12" t="s">
        <v>88</v>
      </c>
      <c r="AW2507" s="12" t="s">
        <v>33</v>
      </c>
      <c r="AX2507" s="12" t="s">
        <v>78</v>
      </c>
      <c r="AY2507" s="147" t="s">
        <v>176</v>
      </c>
    </row>
    <row r="2508" spans="2:65" s="13" customFormat="1" ht="11.25">
      <c r="B2508" s="153"/>
      <c r="D2508" s="146" t="s">
        <v>185</v>
      </c>
      <c r="E2508" s="154" t="s">
        <v>1</v>
      </c>
      <c r="F2508" s="155" t="s">
        <v>187</v>
      </c>
      <c r="H2508" s="156">
        <v>159</v>
      </c>
      <c r="I2508" s="157"/>
      <c r="L2508" s="153"/>
      <c r="M2508" s="158"/>
      <c r="T2508" s="159"/>
      <c r="AT2508" s="154" t="s">
        <v>185</v>
      </c>
      <c r="AU2508" s="154" t="s">
        <v>88</v>
      </c>
      <c r="AV2508" s="13" t="s">
        <v>183</v>
      </c>
      <c r="AW2508" s="13" t="s">
        <v>33</v>
      </c>
      <c r="AX2508" s="13" t="s">
        <v>86</v>
      </c>
      <c r="AY2508" s="154" t="s">
        <v>176</v>
      </c>
    </row>
    <row r="2509" spans="2:65" s="1" customFormat="1" ht="37.9" customHeight="1">
      <c r="B2509" s="32"/>
      <c r="C2509" s="176" t="s">
        <v>2510</v>
      </c>
      <c r="D2509" s="176" t="s">
        <v>304</v>
      </c>
      <c r="E2509" s="177" t="s">
        <v>2486</v>
      </c>
      <c r="F2509" s="178" t="s">
        <v>2487</v>
      </c>
      <c r="G2509" s="179" t="s">
        <v>355</v>
      </c>
      <c r="H2509" s="180">
        <v>159</v>
      </c>
      <c r="I2509" s="181"/>
      <c r="J2509" s="182">
        <f>ROUND(I2509*H2509,2)</f>
        <v>0</v>
      </c>
      <c r="K2509" s="178" t="s">
        <v>207</v>
      </c>
      <c r="L2509" s="183"/>
      <c r="M2509" s="184" t="s">
        <v>1</v>
      </c>
      <c r="N2509" s="185" t="s">
        <v>43</v>
      </c>
      <c r="P2509" s="141">
        <f>O2509*H2509</f>
        <v>0</v>
      </c>
      <c r="Q2509" s="141">
        <v>1.3100000000000001E-2</v>
      </c>
      <c r="R2509" s="141">
        <f>Q2509*H2509</f>
        <v>2.0829</v>
      </c>
      <c r="S2509" s="141">
        <v>0</v>
      </c>
      <c r="T2509" s="142">
        <f>S2509*H2509</f>
        <v>0</v>
      </c>
      <c r="AR2509" s="143" t="s">
        <v>398</v>
      </c>
      <c r="AT2509" s="143" t="s">
        <v>304</v>
      </c>
      <c r="AU2509" s="143" t="s">
        <v>88</v>
      </c>
      <c r="AY2509" s="17" t="s">
        <v>176</v>
      </c>
      <c r="BE2509" s="144">
        <f>IF(N2509="základní",J2509,0)</f>
        <v>0</v>
      </c>
      <c r="BF2509" s="144">
        <f>IF(N2509="snížená",J2509,0)</f>
        <v>0</v>
      </c>
      <c r="BG2509" s="144">
        <f>IF(N2509="zákl. přenesená",J2509,0)</f>
        <v>0</v>
      </c>
      <c r="BH2509" s="144">
        <f>IF(N2509="sníž. přenesená",J2509,0)</f>
        <v>0</v>
      </c>
      <c r="BI2509" s="144">
        <f>IF(N2509="nulová",J2509,0)</f>
        <v>0</v>
      </c>
      <c r="BJ2509" s="17" t="s">
        <v>86</v>
      </c>
      <c r="BK2509" s="144">
        <f>ROUND(I2509*H2509,2)</f>
        <v>0</v>
      </c>
      <c r="BL2509" s="17" t="s">
        <v>319</v>
      </c>
      <c r="BM2509" s="143" t="s">
        <v>2511</v>
      </c>
    </row>
    <row r="2510" spans="2:65" s="1" customFormat="1" ht="24.2" customHeight="1">
      <c r="B2510" s="32"/>
      <c r="C2510" s="132" t="s">
        <v>2512</v>
      </c>
      <c r="D2510" s="132" t="s">
        <v>178</v>
      </c>
      <c r="E2510" s="133" t="s">
        <v>2458</v>
      </c>
      <c r="F2510" s="134" t="s">
        <v>2459</v>
      </c>
      <c r="G2510" s="135" t="s">
        <v>355</v>
      </c>
      <c r="H2510" s="136">
        <v>46</v>
      </c>
      <c r="I2510" s="137"/>
      <c r="J2510" s="138">
        <f>ROUND(I2510*H2510,2)</f>
        <v>0</v>
      </c>
      <c r="K2510" s="134" t="s">
        <v>207</v>
      </c>
      <c r="L2510" s="32"/>
      <c r="M2510" s="139" t="s">
        <v>1</v>
      </c>
      <c r="N2510" s="140" t="s">
        <v>43</v>
      </c>
      <c r="P2510" s="141">
        <f>O2510*H2510</f>
        <v>0</v>
      </c>
      <c r="Q2510" s="141">
        <v>2.4000000000000001E-4</v>
      </c>
      <c r="R2510" s="141">
        <f>Q2510*H2510</f>
        <v>1.1039999999999999E-2</v>
      </c>
      <c r="S2510" s="141">
        <v>0</v>
      </c>
      <c r="T2510" s="142">
        <f>S2510*H2510</f>
        <v>0</v>
      </c>
      <c r="AR2510" s="143" t="s">
        <v>319</v>
      </c>
      <c r="AT2510" s="143" t="s">
        <v>178</v>
      </c>
      <c r="AU2510" s="143" t="s">
        <v>88</v>
      </c>
      <c r="AY2510" s="17" t="s">
        <v>176</v>
      </c>
      <c r="BE2510" s="144">
        <f>IF(N2510="základní",J2510,0)</f>
        <v>0</v>
      </c>
      <c r="BF2510" s="144">
        <f>IF(N2510="snížená",J2510,0)</f>
        <v>0</v>
      </c>
      <c r="BG2510" s="144">
        <f>IF(N2510="zákl. přenesená",J2510,0)</f>
        <v>0</v>
      </c>
      <c r="BH2510" s="144">
        <f>IF(N2510="sníž. přenesená",J2510,0)</f>
        <v>0</v>
      </c>
      <c r="BI2510" s="144">
        <f>IF(N2510="nulová",J2510,0)</f>
        <v>0</v>
      </c>
      <c r="BJ2510" s="17" t="s">
        <v>86</v>
      </c>
      <c r="BK2510" s="144">
        <f>ROUND(I2510*H2510,2)</f>
        <v>0</v>
      </c>
      <c r="BL2510" s="17" t="s">
        <v>319</v>
      </c>
      <c r="BM2510" s="143" t="s">
        <v>2513</v>
      </c>
    </row>
    <row r="2511" spans="2:65" s="14" customFormat="1" ht="11.25">
      <c r="B2511" s="160"/>
      <c r="D2511" s="146" t="s">
        <v>185</v>
      </c>
      <c r="E2511" s="161" t="s">
        <v>1</v>
      </c>
      <c r="F2511" s="162" t="s">
        <v>2451</v>
      </c>
      <c r="H2511" s="161" t="s">
        <v>1</v>
      </c>
      <c r="I2511" s="163"/>
      <c r="L2511" s="160"/>
      <c r="M2511" s="164"/>
      <c r="T2511" s="165"/>
      <c r="AT2511" s="161" t="s">
        <v>185</v>
      </c>
      <c r="AU2511" s="161" t="s">
        <v>88</v>
      </c>
      <c r="AV2511" s="14" t="s">
        <v>86</v>
      </c>
      <c r="AW2511" s="14" t="s">
        <v>33</v>
      </c>
      <c r="AX2511" s="14" t="s">
        <v>78</v>
      </c>
      <c r="AY2511" s="161" t="s">
        <v>176</v>
      </c>
    </row>
    <row r="2512" spans="2:65" s="14" customFormat="1" ht="11.25">
      <c r="B2512" s="160"/>
      <c r="D2512" s="146" t="s">
        <v>185</v>
      </c>
      <c r="E2512" s="161" t="s">
        <v>1</v>
      </c>
      <c r="F2512" s="162" t="s">
        <v>2514</v>
      </c>
      <c r="H2512" s="161" t="s">
        <v>1</v>
      </c>
      <c r="I2512" s="163"/>
      <c r="L2512" s="160"/>
      <c r="M2512" s="164"/>
      <c r="T2512" s="165"/>
      <c r="AT2512" s="161" t="s">
        <v>185</v>
      </c>
      <c r="AU2512" s="161" t="s">
        <v>88</v>
      </c>
      <c r="AV2512" s="14" t="s">
        <v>86</v>
      </c>
      <c r="AW2512" s="14" t="s">
        <v>33</v>
      </c>
      <c r="AX2512" s="14" t="s">
        <v>78</v>
      </c>
      <c r="AY2512" s="161" t="s">
        <v>176</v>
      </c>
    </row>
    <row r="2513" spans="2:65" s="12" customFormat="1" ht="11.25">
      <c r="B2513" s="145"/>
      <c r="D2513" s="146" t="s">
        <v>185</v>
      </c>
      <c r="E2513" s="147" t="s">
        <v>1</v>
      </c>
      <c r="F2513" s="148" t="s">
        <v>494</v>
      </c>
      <c r="H2513" s="149">
        <v>46</v>
      </c>
      <c r="I2513" s="150"/>
      <c r="L2513" s="145"/>
      <c r="M2513" s="151"/>
      <c r="T2513" s="152"/>
      <c r="AT2513" s="147" t="s">
        <v>185</v>
      </c>
      <c r="AU2513" s="147" t="s">
        <v>88</v>
      </c>
      <c r="AV2513" s="12" t="s">
        <v>88</v>
      </c>
      <c r="AW2513" s="12" t="s">
        <v>33</v>
      </c>
      <c r="AX2513" s="12" t="s">
        <v>78</v>
      </c>
      <c r="AY2513" s="147" t="s">
        <v>176</v>
      </c>
    </row>
    <row r="2514" spans="2:65" s="13" customFormat="1" ht="11.25">
      <c r="B2514" s="153"/>
      <c r="D2514" s="146" t="s">
        <v>185</v>
      </c>
      <c r="E2514" s="154" t="s">
        <v>1</v>
      </c>
      <c r="F2514" s="155" t="s">
        <v>187</v>
      </c>
      <c r="H2514" s="156">
        <v>46</v>
      </c>
      <c r="I2514" s="157"/>
      <c r="L2514" s="153"/>
      <c r="M2514" s="158"/>
      <c r="T2514" s="159"/>
      <c r="AT2514" s="154" t="s">
        <v>185</v>
      </c>
      <c r="AU2514" s="154" t="s">
        <v>88</v>
      </c>
      <c r="AV2514" s="13" t="s">
        <v>183</v>
      </c>
      <c r="AW2514" s="13" t="s">
        <v>33</v>
      </c>
      <c r="AX2514" s="13" t="s">
        <v>86</v>
      </c>
      <c r="AY2514" s="154" t="s">
        <v>176</v>
      </c>
    </row>
    <row r="2515" spans="2:65" s="1" customFormat="1" ht="37.9" customHeight="1">
      <c r="B2515" s="32"/>
      <c r="C2515" s="176" t="s">
        <v>2515</v>
      </c>
      <c r="D2515" s="176" t="s">
        <v>304</v>
      </c>
      <c r="E2515" s="177" t="s">
        <v>2479</v>
      </c>
      <c r="F2515" s="178" t="s">
        <v>2480</v>
      </c>
      <c r="G2515" s="179" t="s">
        <v>355</v>
      </c>
      <c r="H2515" s="180">
        <v>46</v>
      </c>
      <c r="I2515" s="181"/>
      <c r="J2515" s="182">
        <f>ROUND(I2515*H2515,2)</f>
        <v>0</v>
      </c>
      <c r="K2515" s="178" t="s">
        <v>207</v>
      </c>
      <c r="L2515" s="183"/>
      <c r="M2515" s="184" t="s">
        <v>1</v>
      </c>
      <c r="N2515" s="185" t="s">
        <v>43</v>
      </c>
      <c r="P2515" s="141">
        <f>O2515*H2515</f>
        <v>0</v>
      </c>
      <c r="Q2515" s="141">
        <v>1.3100000000000001E-2</v>
      </c>
      <c r="R2515" s="141">
        <f>Q2515*H2515</f>
        <v>0.60260000000000002</v>
      </c>
      <c r="S2515" s="141">
        <v>0</v>
      </c>
      <c r="T2515" s="142">
        <f>S2515*H2515</f>
        <v>0</v>
      </c>
      <c r="AR2515" s="143" t="s">
        <v>398</v>
      </c>
      <c r="AT2515" s="143" t="s">
        <v>304</v>
      </c>
      <c r="AU2515" s="143" t="s">
        <v>88</v>
      </c>
      <c r="AY2515" s="17" t="s">
        <v>176</v>
      </c>
      <c r="BE2515" s="144">
        <f>IF(N2515="základní",J2515,0)</f>
        <v>0</v>
      </c>
      <c r="BF2515" s="144">
        <f>IF(N2515="snížená",J2515,0)</f>
        <v>0</v>
      </c>
      <c r="BG2515" s="144">
        <f>IF(N2515="zákl. přenesená",J2515,0)</f>
        <v>0</v>
      </c>
      <c r="BH2515" s="144">
        <f>IF(N2515="sníž. přenesená",J2515,0)</f>
        <v>0</v>
      </c>
      <c r="BI2515" s="144">
        <f>IF(N2515="nulová",J2515,0)</f>
        <v>0</v>
      </c>
      <c r="BJ2515" s="17" t="s">
        <v>86</v>
      </c>
      <c r="BK2515" s="144">
        <f>ROUND(I2515*H2515,2)</f>
        <v>0</v>
      </c>
      <c r="BL2515" s="17" t="s">
        <v>319</v>
      </c>
      <c r="BM2515" s="143" t="s">
        <v>2516</v>
      </c>
    </row>
    <row r="2516" spans="2:65" s="1" customFormat="1" ht="24.2" customHeight="1">
      <c r="B2516" s="32"/>
      <c r="C2516" s="132" t="s">
        <v>2517</v>
      </c>
      <c r="D2516" s="132" t="s">
        <v>178</v>
      </c>
      <c r="E2516" s="133" t="s">
        <v>2518</v>
      </c>
      <c r="F2516" s="134" t="s">
        <v>2519</v>
      </c>
      <c r="G2516" s="135" t="s">
        <v>181</v>
      </c>
      <c r="H2516" s="136">
        <v>23.51</v>
      </c>
      <c r="I2516" s="137"/>
      <c r="J2516" s="138">
        <f>ROUND(I2516*H2516,2)</f>
        <v>0</v>
      </c>
      <c r="K2516" s="134" t="s">
        <v>207</v>
      </c>
      <c r="L2516" s="32"/>
      <c r="M2516" s="139" t="s">
        <v>1</v>
      </c>
      <c r="N2516" s="140" t="s">
        <v>43</v>
      </c>
      <c r="P2516" s="141">
        <f>O2516*H2516</f>
        <v>0</v>
      </c>
      <c r="Q2516" s="141">
        <v>1.0200000000000001E-3</v>
      </c>
      <c r="R2516" s="141">
        <f>Q2516*H2516</f>
        <v>2.3980200000000004E-2</v>
      </c>
      <c r="S2516" s="141">
        <v>0</v>
      </c>
      <c r="T2516" s="142">
        <f>S2516*H2516</f>
        <v>0</v>
      </c>
      <c r="AR2516" s="143" t="s">
        <v>319</v>
      </c>
      <c r="AT2516" s="143" t="s">
        <v>178</v>
      </c>
      <c r="AU2516" s="143" t="s">
        <v>88</v>
      </c>
      <c r="AY2516" s="17" t="s">
        <v>176</v>
      </c>
      <c r="BE2516" s="144">
        <f>IF(N2516="základní",J2516,0)</f>
        <v>0</v>
      </c>
      <c r="BF2516" s="144">
        <f>IF(N2516="snížená",J2516,0)</f>
        <v>0</v>
      </c>
      <c r="BG2516" s="144">
        <f>IF(N2516="zákl. přenesená",J2516,0)</f>
        <v>0</v>
      </c>
      <c r="BH2516" s="144">
        <f>IF(N2516="sníž. přenesená",J2516,0)</f>
        <v>0</v>
      </c>
      <c r="BI2516" s="144">
        <f>IF(N2516="nulová",J2516,0)</f>
        <v>0</v>
      </c>
      <c r="BJ2516" s="17" t="s">
        <v>86</v>
      </c>
      <c r="BK2516" s="144">
        <f>ROUND(I2516*H2516,2)</f>
        <v>0</v>
      </c>
      <c r="BL2516" s="17" t="s">
        <v>319</v>
      </c>
      <c r="BM2516" s="143" t="s">
        <v>2520</v>
      </c>
    </row>
    <row r="2517" spans="2:65" s="14" customFormat="1" ht="11.25">
      <c r="B2517" s="160"/>
      <c r="D2517" s="146" t="s">
        <v>185</v>
      </c>
      <c r="E2517" s="161" t="s">
        <v>1</v>
      </c>
      <c r="F2517" s="162" t="s">
        <v>2521</v>
      </c>
      <c r="H2517" s="161" t="s">
        <v>1</v>
      </c>
      <c r="I2517" s="163"/>
      <c r="L2517" s="160"/>
      <c r="M2517" s="164"/>
      <c r="T2517" s="165"/>
      <c r="AT2517" s="161" t="s">
        <v>185</v>
      </c>
      <c r="AU2517" s="161" t="s">
        <v>88</v>
      </c>
      <c r="AV2517" s="14" t="s">
        <v>86</v>
      </c>
      <c r="AW2517" s="14" t="s">
        <v>33</v>
      </c>
      <c r="AX2517" s="14" t="s">
        <v>78</v>
      </c>
      <c r="AY2517" s="161" t="s">
        <v>176</v>
      </c>
    </row>
    <row r="2518" spans="2:65" s="14" customFormat="1" ht="11.25">
      <c r="B2518" s="160"/>
      <c r="D2518" s="146" t="s">
        <v>185</v>
      </c>
      <c r="E2518" s="161" t="s">
        <v>1</v>
      </c>
      <c r="F2518" s="162" t="s">
        <v>667</v>
      </c>
      <c r="H2518" s="161" t="s">
        <v>1</v>
      </c>
      <c r="I2518" s="163"/>
      <c r="L2518" s="160"/>
      <c r="M2518" s="164"/>
      <c r="T2518" s="165"/>
      <c r="AT2518" s="161" t="s">
        <v>185</v>
      </c>
      <c r="AU2518" s="161" t="s">
        <v>88</v>
      </c>
      <c r="AV2518" s="14" t="s">
        <v>86</v>
      </c>
      <c r="AW2518" s="14" t="s">
        <v>33</v>
      </c>
      <c r="AX2518" s="14" t="s">
        <v>78</v>
      </c>
      <c r="AY2518" s="161" t="s">
        <v>176</v>
      </c>
    </row>
    <row r="2519" spans="2:65" s="14" customFormat="1" ht="11.25">
      <c r="B2519" s="160"/>
      <c r="D2519" s="146" t="s">
        <v>185</v>
      </c>
      <c r="E2519" s="161" t="s">
        <v>1</v>
      </c>
      <c r="F2519" s="162" t="s">
        <v>2522</v>
      </c>
      <c r="H2519" s="161" t="s">
        <v>1</v>
      </c>
      <c r="I2519" s="163"/>
      <c r="L2519" s="160"/>
      <c r="M2519" s="164"/>
      <c r="T2519" s="165"/>
      <c r="AT2519" s="161" t="s">
        <v>185</v>
      </c>
      <c r="AU2519" s="161" t="s">
        <v>88</v>
      </c>
      <c r="AV2519" s="14" t="s">
        <v>86</v>
      </c>
      <c r="AW2519" s="14" t="s">
        <v>33</v>
      </c>
      <c r="AX2519" s="14" t="s">
        <v>78</v>
      </c>
      <c r="AY2519" s="161" t="s">
        <v>176</v>
      </c>
    </row>
    <row r="2520" spans="2:65" s="12" customFormat="1" ht="11.25">
      <c r="B2520" s="145"/>
      <c r="D2520" s="146" t="s">
        <v>185</v>
      </c>
      <c r="E2520" s="147" t="s">
        <v>1</v>
      </c>
      <c r="F2520" s="148" t="s">
        <v>2523</v>
      </c>
      <c r="H2520" s="149">
        <v>5.51</v>
      </c>
      <c r="I2520" s="150"/>
      <c r="L2520" s="145"/>
      <c r="M2520" s="151"/>
      <c r="T2520" s="152"/>
      <c r="AT2520" s="147" t="s">
        <v>185</v>
      </c>
      <c r="AU2520" s="147" t="s">
        <v>88</v>
      </c>
      <c r="AV2520" s="12" t="s">
        <v>88</v>
      </c>
      <c r="AW2520" s="12" t="s">
        <v>33</v>
      </c>
      <c r="AX2520" s="12" t="s">
        <v>78</v>
      </c>
      <c r="AY2520" s="147" t="s">
        <v>176</v>
      </c>
    </row>
    <row r="2521" spans="2:65" s="15" customFormat="1" ht="11.25">
      <c r="B2521" s="166"/>
      <c r="D2521" s="146" t="s">
        <v>185</v>
      </c>
      <c r="E2521" s="167" t="s">
        <v>1</v>
      </c>
      <c r="F2521" s="168" t="s">
        <v>228</v>
      </c>
      <c r="H2521" s="169">
        <v>5.51</v>
      </c>
      <c r="I2521" s="170"/>
      <c r="L2521" s="166"/>
      <c r="M2521" s="171"/>
      <c r="T2521" s="172"/>
      <c r="AT2521" s="167" t="s">
        <v>185</v>
      </c>
      <c r="AU2521" s="167" t="s">
        <v>88</v>
      </c>
      <c r="AV2521" s="15" t="s">
        <v>193</v>
      </c>
      <c r="AW2521" s="15" t="s">
        <v>33</v>
      </c>
      <c r="AX2521" s="15" t="s">
        <v>78</v>
      </c>
      <c r="AY2521" s="167" t="s">
        <v>176</v>
      </c>
    </row>
    <row r="2522" spans="2:65" s="14" customFormat="1" ht="11.25">
      <c r="B2522" s="160"/>
      <c r="D2522" s="146" t="s">
        <v>185</v>
      </c>
      <c r="E2522" s="161" t="s">
        <v>1</v>
      </c>
      <c r="F2522" s="162" t="s">
        <v>734</v>
      </c>
      <c r="H2522" s="161" t="s">
        <v>1</v>
      </c>
      <c r="I2522" s="163"/>
      <c r="L2522" s="160"/>
      <c r="M2522" s="164"/>
      <c r="T2522" s="165"/>
      <c r="AT2522" s="161" t="s">
        <v>185</v>
      </c>
      <c r="AU2522" s="161" t="s">
        <v>88</v>
      </c>
      <c r="AV2522" s="14" t="s">
        <v>86</v>
      </c>
      <c r="AW2522" s="14" t="s">
        <v>33</v>
      </c>
      <c r="AX2522" s="14" t="s">
        <v>78</v>
      </c>
      <c r="AY2522" s="161" t="s">
        <v>176</v>
      </c>
    </row>
    <row r="2523" spans="2:65" s="14" customFormat="1" ht="11.25">
      <c r="B2523" s="160"/>
      <c r="D2523" s="146" t="s">
        <v>185</v>
      </c>
      <c r="E2523" s="161" t="s">
        <v>1</v>
      </c>
      <c r="F2523" s="162" t="s">
        <v>2524</v>
      </c>
      <c r="H2523" s="161" t="s">
        <v>1</v>
      </c>
      <c r="I2523" s="163"/>
      <c r="L2523" s="160"/>
      <c r="M2523" s="164"/>
      <c r="T2523" s="165"/>
      <c r="AT2523" s="161" t="s">
        <v>185</v>
      </c>
      <c r="AU2523" s="161" t="s">
        <v>88</v>
      </c>
      <c r="AV2523" s="14" t="s">
        <v>86</v>
      </c>
      <c r="AW2523" s="14" t="s">
        <v>33</v>
      </c>
      <c r="AX2523" s="14" t="s">
        <v>78</v>
      </c>
      <c r="AY2523" s="161" t="s">
        <v>176</v>
      </c>
    </row>
    <row r="2524" spans="2:65" s="12" customFormat="1" ht="11.25">
      <c r="B2524" s="145"/>
      <c r="D2524" s="146" t="s">
        <v>185</v>
      </c>
      <c r="E2524" s="147" t="s">
        <v>1</v>
      </c>
      <c r="F2524" s="148" t="s">
        <v>2525</v>
      </c>
      <c r="H2524" s="149">
        <v>18</v>
      </c>
      <c r="I2524" s="150"/>
      <c r="L2524" s="145"/>
      <c r="M2524" s="151"/>
      <c r="T2524" s="152"/>
      <c r="AT2524" s="147" t="s">
        <v>185</v>
      </c>
      <c r="AU2524" s="147" t="s">
        <v>88</v>
      </c>
      <c r="AV2524" s="12" t="s">
        <v>88</v>
      </c>
      <c r="AW2524" s="12" t="s">
        <v>33</v>
      </c>
      <c r="AX2524" s="12" t="s">
        <v>78</v>
      </c>
      <c r="AY2524" s="147" t="s">
        <v>176</v>
      </c>
    </row>
    <row r="2525" spans="2:65" s="15" customFormat="1" ht="11.25">
      <c r="B2525" s="166"/>
      <c r="D2525" s="146" t="s">
        <v>185</v>
      </c>
      <c r="E2525" s="167" t="s">
        <v>1</v>
      </c>
      <c r="F2525" s="168" t="s">
        <v>228</v>
      </c>
      <c r="H2525" s="169">
        <v>18</v>
      </c>
      <c r="I2525" s="170"/>
      <c r="L2525" s="166"/>
      <c r="M2525" s="171"/>
      <c r="T2525" s="172"/>
      <c r="AT2525" s="167" t="s">
        <v>185</v>
      </c>
      <c r="AU2525" s="167" t="s">
        <v>88</v>
      </c>
      <c r="AV2525" s="15" t="s">
        <v>193</v>
      </c>
      <c r="AW2525" s="15" t="s">
        <v>33</v>
      </c>
      <c r="AX2525" s="15" t="s">
        <v>78</v>
      </c>
      <c r="AY2525" s="167" t="s">
        <v>176</v>
      </c>
    </row>
    <row r="2526" spans="2:65" s="13" customFormat="1" ht="11.25">
      <c r="B2526" s="153"/>
      <c r="D2526" s="146" t="s">
        <v>185</v>
      </c>
      <c r="E2526" s="154" t="s">
        <v>1</v>
      </c>
      <c r="F2526" s="155" t="s">
        <v>187</v>
      </c>
      <c r="H2526" s="156">
        <v>23.509999999999998</v>
      </c>
      <c r="I2526" s="157"/>
      <c r="L2526" s="153"/>
      <c r="M2526" s="158"/>
      <c r="T2526" s="159"/>
      <c r="AT2526" s="154" t="s">
        <v>185</v>
      </c>
      <c r="AU2526" s="154" t="s">
        <v>88</v>
      </c>
      <c r="AV2526" s="13" t="s">
        <v>183</v>
      </c>
      <c r="AW2526" s="13" t="s">
        <v>33</v>
      </c>
      <c r="AX2526" s="13" t="s">
        <v>86</v>
      </c>
      <c r="AY2526" s="154" t="s">
        <v>176</v>
      </c>
    </row>
    <row r="2527" spans="2:65" s="1" customFormat="1" ht="16.5" customHeight="1">
      <c r="B2527" s="32"/>
      <c r="C2527" s="176" t="s">
        <v>2526</v>
      </c>
      <c r="D2527" s="176" t="s">
        <v>304</v>
      </c>
      <c r="E2527" s="177" t="s">
        <v>2527</v>
      </c>
      <c r="F2527" s="178" t="s">
        <v>2528</v>
      </c>
      <c r="G2527" s="179" t="s">
        <v>181</v>
      </c>
      <c r="H2527" s="180">
        <v>24.685500000000001</v>
      </c>
      <c r="I2527" s="181"/>
      <c r="J2527" s="182">
        <f>ROUND(I2527*H2527,2)</f>
        <v>0</v>
      </c>
      <c r="K2527" s="178" t="s">
        <v>342</v>
      </c>
      <c r="L2527" s="183"/>
      <c r="M2527" s="184" t="s">
        <v>1</v>
      </c>
      <c r="N2527" s="185" t="s">
        <v>43</v>
      </c>
      <c r="P2527" s="141">
        <f>O2527*H2527</f>
        <v>0</v>
      </c>
      <c r="Q2527" s="141">
        <v>1.2E-2</v>
      </c>
      <c r="R2527" s="141">
        <f>Q2527*H2527</f>
        <v>0.29622600000000004</v>
      </c>
      <c r="S2527" s="141">
        <v>0</v>
      </c>
      <c r="T2527" s="142">
        <f>S2527*H2527</f>
        <v>0</v>
      </c>
      <c r="AR2527" s="143" t="s">
        <v>398</v>
      </c>
      <c r="AT2527" s="143" t="s">
        <v>304</v>
      </c>
      <c r="AU2527" s="143" t="s">
        <v>88</v>
      </c>
      <c r="AY2527" s="17" t="s">
        <v>176</v>
      </c>
      <c r="BE2527" s="144">
        <f>IF(N2527="základní",J2527,0)</f>
        <v>0</v>
      </c>
      <c r="BF2527" s="144">
        <f>IF(N2527="snížená",J2527,0)</f>
        <v>0</v>
      </c>
      <c r="BG2527" s="144">
        <f>IF(N2527="zákl. přenesená",J2527,0)</f>
        <v>0</v>
      </c>
      <c r="BH2527" s="144">
        <f>IF(N2527="sníž. přenesená",J2527,0)</f>
        <v>0</v>
      </c>
      <c r="BI2527" s="144">
        <f>IF(N2527="nulová",J2527,0)</f>
        <v>0</v>
      </c>
      <c r="BJ2527" s="17" t="s">
        <v>86</v>
      </c>
      <c r="BK2527" s="144">
        <f>ROUND(I2527*H2527,2)</f>
        <v>0</v>
      </c>
      <c r="BL2527" s="17" t="s">
        <v>319</v>
      </c>
      <c r="BM2527" s="143" t="s">
        <v>2529</v>
      </c>
    </row>
    <row r="2528" spans="2:65" s="12" customFormat="1" ht="11.25">
      <c r="B2528" s="145"/>
      <c r="D2528" s="146" t="s">
        <v>185</v>
      </c>
      <c r="F2528" s="148" t="s">
        <v>2530</v>
      </c>
      <c r="H2528" s="149">
        <v>24.685500000000001</v>
      </c>
      <c r="I2528" s="150"/>
      <c r="L2528" s="145"/>
      <c r="M2528" s="151"/>
      <c r="T2528" s="152"/>
      <c r="AT2528" s="147" t="s">
        <v>185</v>
      </c>
      <c r="AU2528" s="147" t="s">
        <v>88</v>
      </c>
      <c r="AV2528" s="12" t="s">
        <v>88</v>
      </c>
      <c r="AW2528" s="12" t="s">
        <v>4</v>
      </c>
      <c r="AX2528" s="12" t="s">
        <v>86</v>
      </c>
      <c r="AY2528" s="147" t="s">
        <v>176</v>
      </c>
    </row>
    <row r="2529" spans="2:65" s="1" customFormat="1" ht="24.2" customHeight="1">
      <c r="B2529" s="32"/>
      <c r="C2529" s="132" t="s">
        <v>2531</v>
      </c>
      <c r="D2529" s="132" t="s">
        <v>178</v>
      </c>
      <c r="E2529" s="133" t="s">
        <v>2532</v>
      </c>
      <c r="F2529" s="134" t="s">
        <v>2533</v>
      </c>
      <c r="G2529" s="135" t="s">
        <v>181</v>
      </c>
      <c r="H2529" s="136">
        <v>147.69999999999999</v>
      </c>
      <c r="I2529" s="137"/>
      <c r="J2529" s="138">
        <f>ROUND(I2529*H2529,2)</f>
        <v>0</v>
      </c>
      <c r="K2529" s="134" t="s">
        <v>207</v>
      </c>
      <c r="L2529" s="32"/>
      <c r="M2529" s="139" t="s">
        <v>1</v>
      </c>
      <c r="N2529" s="140" t="s">
        <v>43</v>
      </c>
      <c r="P2529" s="141">
        <f>O2529*H2529</f>
        <v>0</v>
      </c>
      <c r="Q2529" s="141">
        <v>1.0200000000000001E-3</v>
      </c>
      <c r="R2529" s="141">
        <f>Q2529*H2529</f>
        <v>0.15065400000000001</v>
      </c>
      <c r="S2529" s="141">
        <v>0</v>
      </c>
      <c r="T2529" s="142">
        <f>S2529*H2529</f>
        <v>0</v>
      </c>
      <c r="AR2529" s="143" t="s">
        <v>319</v>
      </c>
      <c r="AT2529" s="143" t="s">
        <v>178</v>
      </c>
      <c r="AU2529" s="143" t="s">
        <v>88</v>
      </c>
      <c r="AY2529" s="17" t="s">
        <v>176</v>
      </c>
      <c r="BE2529" s="144">
        <f>IF(N2529="základní",J2529,0)</f>
        <v>0</v>
      </c>
      <c r="BF2529" s="144">
        <f>IF(N2529="snížená",J2529,0)</f>
        <v>0</v>
      </c>
      <c r="BG2529" s="144">
        <f>IF(N2529="zákl. přenesená",J2529,0)</f>
        <v>0</v>
      </c>
      <c r="BH2529" s="144">
        <f>IF(N2529="sníž. přenesená",J2529,0)</f>
        <v>0</v>
      </c>
      <c r="BI2529" s="144">
        <f>IF(N2529="nulová",J2529,0)</f>
        <v>0</v>
      </c>
      <c r="BJ2529" s="17" t="s">
        <v>86</v>
      </c>
      <c r="BK2529" s="144">
        <f>ROUND(I2529*H2529,2)</f>
        <v>0</v>
      </c>
      <c r="BL2529" s="17" t="s">
        <v>319</v>
      </c>
      <c r="BM2529" s="143" t="s">
        <v>2534</v>
      </c>
    </row>
    <row r="2530" spans="2:65" s="14" customFormat="1" ht="11.25">
      <c r="B2530" s="160"/>
      <c r="D2530" s="146" t="s">
        <v>185</v>
      </c>
      <c r="E2530" s="161" t="s">
        <v>1</v>
      </c>
      <c r="F2530" s="162" t="s">
        <v>2535</v>
      </c>
      <c r="H2530" s="161" t="s">
        <v>1</v>
      </c>
      <c r="I2530" s="163"/>
      <c r="L2530" s="160"/>
      <c r="M2530" s="164"/>
      <c r="T2530" s="165"/>
      <c r="AT2530" s="161" t="s">
        <v>185</v>
      </c>
      <c r="AU2530" s="161" t="s">
        <v>88</v>
      </c>
      <c r="AV2530" s="14" t="s">
        <v>86</v>
      </c>
      <c r="AW2530" s="14" t="s">
        <v>33</v>
      </c>
      <c r="AX2530" s="14" t="s">
        <v>78</v>
      </c>
      <c r="AY2530" s="161" t="s">
        <v>176</v>
      </c>
    </row>
    <row r="2531" spans="2:65" s="14" customFormat="1" ht="11.25">
      <c r="B2531" s="160"/>
      <c r="D2531" s="146" t="s">
        <v>185</v>
      </c>
      <c r="E2531" s="161" t="s">
        <v>1</v>
      </c>
      <c r="F2531" s="162" t="s">
        <v>2536</v>
      </c>
      <c r="H2531" s="161" t="s">
        <v>1</v>
      </c>
      <c r="I2531" s="163"/>
      <c r="L2531" s="160"/>
      <c r="M2531" s="164"/>
      <c r="T2531" s="165"/>
      <c r="AT2531" s="161" t="s">
        <v>185</v>
      </c>
      <c r="AU2531" s="161" t="s">
        <v>88</v>
      </c>
      <c r="AV2531" s="14" t="s">
        <v>86</v>
      </c>
      <c r="AW2531" s="14" t="s">
        <v>33</v>
      </c>
      <c r="AX2531" s="14" t="s">
        <v>78</v>
      </c>
      <c r="AY2531" s="161" t="s">
        <v>176</v>
      </c>
    </row>
    <row r="2532" spans="2:65" s="12" customFormat="1" ht="11.25">
      <c r="B2532" s="145"/>
      <c r="D2532" s="146" t="s">
        <v>185</v>
      </c>
      <c r="E2532" s="147" t="s">
        <v>1</v>
      </c>
      <c r="F2532" s="148" t="s">
        <v>1586</v>
      </c>
      <c r="H2532" s="149">
        <v>27.5</v>
      </c>
      <c r="I2532" s="150"/>
      <c r="L2532" s="145"/>
      <c r="M2532" s="151"/>
      <c r="T2532" s="152"/>
      <c r="AT2532" s="147" t="s">
        <v>185</v>
      </c>
      <c r="AU2532" s="147" t="s">
        <v>88</v>
      </c>
      <c r="AV2532" s="12" t="s">
        <v>88</v>
      </c>
      <c r="AW2532" s="12" t="s">
        <v>33</v>
      </c>
      <c r="AX2532" s="12" t="s">
        <v>78</v>
      </c>
      <c r="AY2532" s="147" t="s">
        <v>176</v>
      </c>
    </row>
    <row r="2533" spans="2:65" s="12" customFormat="1" ht="11.25">
      <c r="B2533" s="145"/>
      <c r="D2533" s="146" t="s">
        <v>185</v>
      </c>
      <c r="E2533" s="147" t="s">
        <v>1</v>
      </c>
      <c r="F2533" s="148" t="s">
        <v>2537</v>
      </c>
      <c r="H2533" s="149">
        <v>31.25</v>
      </c>
      <c r="I2533" s="150"/>
      <c r="L2533" s="145"/>
      <c r="M2533" s="151"/>
      <c r="T2533" s="152"/>
      <c r="AT2533" s="147" t="s">
        <v>185</v>
      </c>
      <c r="AU2533" s="147" t="s">
        <v>88</v>
      </c>
      <c r="AV2533" s="12" t="s">
        <v>88</v>
      </c>
      <c r="AW2533" s="12" t="s">
        <v>33</v>
      </c>
      <c r="AX2533" s="12" t="s">
        <v>78</v>
      </c>
      <c r="AY2533" s="147" t="s">
        <v>176</v>
      </c>
    </row>
    <row r="2534" spans="2:65" s="14" customFormat="1" ht="11.25">
      <c r="B2534" s="160"/>
      <c r="D2534" s="146" t="s">
        <v>185</v>
      </c>
      <c r="E2534" s="161" t="s">
        <v>1</v>
      </c>
      <c r="F2534" s="162" t="s">
        <v>667</v>
      </c>
      <c r="H2534" s="161" t="s">
        <v>1</v>
      </c>
      <c r="I2534" s="163"/>
      <c r="L2534" s="160"/>
      <c r="M2534" s="164"/>
      <c r="T2534" s="165"/>
      <c r="AT2534" s="161" t="s">
        <v>185</v>
      </c>
      <c r="AU2534" s="161" t="s">
        <v>88</v>
      </c>
      <c r="AV2534" s="14" t="s">
        <v>86</v>
      </c>
      <c r="AW2534" s="14" t="s">
        <v>33</v>
      </c>
      <c r="AX2534" s="14" t="s">
        <v>78</v>
      </c>
      <c r="AY2534" s="161" t="s">
        <v>176</v>
      </c>
    </row>
    <row r="2535" spans="2:65" s="14" customFormat="1" ht="11.25">
      <c r="B2535" s="160"/>
      <c r="D2535" s="146" t="s">
        <v>185</v>
      </c>
      <c r="E2535" s="161" t="s">
        <v>1</v>
      </c>
      <c r="F2535" s="162" t="s">
        <v>2538</v>
      </c>
      <c r="H2535" s="161" t="s">
        <v>1</v>
      </c>
      <c r="I2535" s="163"/>
      <c r="L2535" s="160"/>
      <c r="M2535" s="164"/>
      <c r="T2535" s="165"/>
      <c r="AT2535" s="161" t="s">
        <v>185</v>
      </c>
      <c r="AU2535" s="161" t="s">
        <v>88</v>
      </c>
      <c r="AV2535" s="14" t="s">
        <v>86</v>
      </c>
      <c r="AW2535" s="14" t="s">
        <v>33</v>
      </c>
      <c r="AX2535" s="14" t="s">
        <v>78</v>
      </c>
      <c r="AY2535" s="161" t="s">
        <v>176</v>
      </c>
    </row>
    <row r="2536" spans="2:65" s="12" customFormat="1" ht="11.25">
      <c r="B2536" s="145"/>
      <c r="D2536" s="146" t="s">
        <v>185</v>
      </c>
      <c r="E2536" s="147" t="s">
        <v>1</v>
      </c>
      <c r="F2536" s="148" t="s">
        <v>2539</v>
      </c>
      <c r="H2536" s="149">
        <v>51.45</v>
      </c>
      <c r="I2536" s="150"/>
      <c r="L2536" s="145"/>
      <c r="M2536" s="151"/>
      <c r="T2536" s="152"/>
      <c r="AT2536" s="147" t="s">
        <v>185</v>
      </c>
      <c r="AU2536" s="147" t="s">
        <v>88</v>
      </c>
      <c r="AV2536" s="12" t="s">
        <v>88</v>
      </c>
      <c r="AW2536" s="12" t="s">
        <v>33</v>
      </c>
      <c r="AX2536" s="12" t="s">
        <v>78</v>
      </c>
      <c r="AY2536" s="147" t="s">
        <v>176</v>
      </c>
    </row>
    <row r="2537" spans="2:65" s="15" customFormat="1" ht="11.25">
      <c r="B2537" s="166"/>
      <c r="D2537" s="146" t="s">
        <v>185</v>
      </c>
      <c r="E2537" s="167" t="s">
        <v>1</v>
      </c>
      <c r="F2537" s="168" t="s">
        <v>228</v>
      </c>
      <c r="H2537" s="169">
        <v>110.2</v>
      </c>
      <c r="I2537" s="170"/>
      <c r="L2537" s="166"/>
      <c r="M2537" s="171"/>
      <c r="T2537" s="172"/>
      <c r="AT2537" s="167" t="s">
        <v>185</v>
      </c>
      <c r="AU2537" s="167" t="s">
        <v>88</v>
      </c>
      <c r="AV2537" s="15" t="s">
        <v>193</v>
      </c>
      <c r="AW2537" s="15" t="s">
        <v>33</v>
      </c>
      <c r="AX2537" s="15" t="s">
        <v>78</v>
      </c>
      <c r="AY2537" s="167" t="s">
        <v>176</v>
      </c>
    </row>
    <row r="2538" spans="2:65" s="14" customFormat="1" ht="11.25">
      <c r="B2538" s="160"/>
      <c r="D2538" s="146" t="s">
        <v>185</v>
      </c>
      <c r="E2538" s="161" t="s">
        <v>1</v>
      </c>
      <c r="F2538" s="162" t="s">
        <v>734</v>
      </c>
      <c r="H2538" s="161" t="s">
        <v>1</v>
      </c>
      <c r="I2538" s="163"/>
      <c r="L2538" s="160"/>
      <c r="M2538" s="164"/>
      <c r="T2538" s="165"/>
      <c r="AT2538" s="161" t="s">
        <v>185</v>
      </c>
      <c r="AU2538" s="161" t="s">
        <v>88</v>
      </c>
      <c r="AV2538" s="14" t="s">
        <v>86</v>
      </c>
      <c r="AW2538" s="14" t="s">
        <v>33</v>
      </c>
      <c r="AX2538" s="14" t="s">
        <v>78</v>
      </c>
      <c r="AY2538" s="161" t="s">
        <v>176</v>
      </c>
    </row>
    <row r="2539" spans="2:65" s="14" customFormat="1" ht="11.25">
      <c r="B2539" s="160"/>
      <c r="D2539" s="146" t="s">
        <v>185</v>
      </c>
      <c r="E2539" s="161" t="s">
        <v>1</v>
      </c>
      <c r="F2539" s="162" t="s">
        <v>2540</v>
      </c>
      <c r="H2539" s="161" t="s">
        <v>1</v>
      </c>
      <c r="I2539" s="163"/>
      <c r="L2539" s="160"/>
      <c r="M2539" s="164"/>
      <c r="T2539" s="165"/>
      <c r="AT2539" s="161" t="s">
        <v>185</v>
      </c>
      <c r="AU2539" s="161" t="s">
        <v>88</v>
      </c>
      <c r="AV2539" s="14" t="s">
        <v>86</v>
      </c>
      <c r="AW2539" s="14" t="s">
        <v>33</v>
      </c>
      <c r="AX2539" s="14" t="s">
        <v>78</v>
      </c>
      <c r="AY2539" s="161" t="s">
        <v>176</v>
      </c>
    </row>
    <row r="2540" spans="2:65" s="12" customFormat="1" ht="11.25">
      <c r="B2540" s="145"/>
      <c r="D2540" s="146" t="s">
        <v>185</v>
      </c>
      <c r="E2540" s="147" t="s">
        <v>1</v>
      </c>
      <c r="F2540" s="148" t="s">
        <v>2541</v>
      </c>
      <c r="H2540" s="149">
        <v>37.5</v>
      </c>
      <c r="I2540" s="150"/>
      <c r="L2540" s="145"/>
      <c r="M2540" s="151"/>
      <c r="T2540" s="152"/>
      <c r="AT2540" s="147" t="s">
        <v>185</v>
      </c>
      <c r="AU2540" s="147" t="s">
        <v>88</v>
      </c>
      <c r="AV2540" s="12" t="s">
        <v>88</v>
      </c>
      <c r="AW2540" s="12" t="s">
        <v>33</v>
      </c>
      <c r="AX2540" s="12" t="s">
        <v>78</v>
      </c>
      <c r="AY2540" s="147" t="s">
        <v>176</v>
      </c>
    </row>
    <row r="2541" spans="2:65" s="15" customFormat="1" ht="11.25">
      <c r="B2541" s="166"/>
      <c r="D2541" s="146" t="s">
        <v>185</v>
      </c>
      <c r="E2541" s="167" t="s">
        <v>1</v>
      </c>
      <c r="F2541" s="168" t="s">
        <v>228</v>
      </c>
      <c r="H2541" s="169">
        <v>37.5</v>
      </c>
      <c r="I2541" s="170"/>
      <c r="L2541" s="166"/>
      <c r="M2541" s="171"/>
      <c r="T2541" s="172"/>
      <c r="AT2541" s="167" t="s">
        <v>185</v>
      </c>
      <c r="AU2541" s="167" t="s">
        <v>88</v>
      </c>
      <c r="AV2541" s="15" t="s">
        <v>193</v>
      </c>
      <c r="AW2541" s="15" t="s">
        <v>33</v>
      </c>
      <c r="AX2541" s="15" t="s">
        <v>78</v>
      </c>
      <c r="AY2541" s="167" t="s">
        <v>176</v>
      </c>
    </row>
    <row r="2542" spans="2:65" s="13" customFormat="1" ht="11.25">
      <c r="B2542" s="153"/>
      <c r="D2542" s="146" t="s">
        <v>185</v>
      </c>
      <c r="E2542" s="154" t="s">
        <v>1</v>
      </c>
      <c r="F2542" s="155" t="s">
        <v>187</v>
      </c>
      <c r="H2542" s="156">
        <v>147.69999999999999</v>
      </c>
      <c r="I2542" s="157"/>
      <c r="L2542" s="153"/>
      <c r="M2542" s="158"/>
      <c r="T2542" s="159"/>
      <c r="AT2542" s="154" t="s">
        <v>185</v>
      </c>
      <c r="AU2542" s="154" t="s">
        <v>88</v>
      </c>
      <c r="AV2542" s="13" t="s">
        <v>183</v>
      </c>
      <c r="AW2542" s="13" t="s">
        <v>33</v>
      </c>
      <c r="AX2542" s="13" t="s">
        <v>86</v>
      </c>
      <c r="AY2542" s="154" t="s">
        <v>176</v>
      </c>
    </row>
    <row r="2543" spans="2:65" s="1" customFormat="1" ht="16.5" customHeight="1">
      <c r="B2543" s="32"/>
      <c r="C2543" s="176" t="s">
        <v>2542</v>
      </c>
      <c r="D2543" s="176" t="s">
        <v>304</v>
      </c>
      <c r="E2543" s="177" t="s">
        <v>2543</v>
      </c>
      <c r="F2543" s="178" t="s">
        <v>2544</v>
      </c>
      <c r="G2543" s="179" t="s">
        <v>181</v>
      </c>
      <c r="H2543" s="180">
        <v>155.08500000000001</v>
      </c>
      <c r="I2543" s="181"/>
      <c r="J2543" s="182">
        <f>ROUND(I2543*H2543,2)</f>
        <v>0</v>
      </c>
      <c r="K2543" s="178" t="s">
        <v>342</v>
      </c>
      <c r="L2543" s="183"/>
      <c r="M2543" s="184" t="s">
        <v>1</v>
      </c>
      <c r="N2543" s="185" t="s">
        <v>43</v>
      </c>
      <c r="P2543" s="141">
        <f>O2543*H2543</f>
        <v>0</v>
      </c>
      <c r="Q2543" s="141">
        <v>1.2E-2</v>
      </c>
      <c r="R2543" s="141">
        <f>Q2543*H2543</f>
        <v>1.8610200000000001</v>
      </c>
      <c r="S2543" s="141">
        <v>0</v>
      </c>
      <c r="T2543" s="142">
        <f>S2543*H2543</f>
        <v>0</v>
      </c>
      <c r="AR2543" s="143" t="s">
        <v>398</v>
      </c>
      <c r="AT2543" s="143" t="s">
        <v>304</v>
      </c>
      <c r="AU2543" s="143" t="s">
        <v>88</v>
      </c>
      <c r="AY2543" s="17" t="s">
        <v>176</v>
      </c>
      <c r="BE2543" s="144">
        <f>IF(N2543="základní",J2543,0)</f>
        <v>0</v>
      </c>
      <c r="BF2543" s="144">
        <f>IF(N2543="snížená",J2543,0)</f>
        <v>0</v>
      </c>
      <c r="BG2543" s="144">
        <f>IF(N2543="zákl. přenesená",J2543,0)</f>
        <v>0</v>
      </c>
      <c r="BH2543" s="144">
        <f>IF(N2543="sníž. přenesená",J2543,0)</f>
        <v>0</v>
      </c>
      <c r="BI2543" s="144">
        <f>IF(N2543="nulová",J2543,0)</f>
        <v>0</v>
      </c>
      <c r="BJ2543" s="17" t="s">
        <v>86</v>
      </c>
      <c r="BK2543" s="144">
        <f>ROUND(I2543*H2543,2)</f>
        <v>0</v>
      </c>
      <c r="BL2543" s="17" t="s">
        <v>319</v>
      </c>
      <c r="BM2543" s="143" t="s">
        <v>2545</v>
      </c>
    </row>
    <row r="2544" spans="2:65" s="12" customFormat="1" ht="11.25">
      <c r="B2544" s="145"/>
      <c r="D2544" s="146" t="s">
        <v>185</v>
      </c>
      <c r="F2544" s="148" t="s">
        <v>2546</v>
      </c>
      <c r="H2544" s="149">
        <v>155.08500000000001</v>
      </c>
      <c r="I2544" s="150"/>
      <c r="L2544" s="145"/>
      <c r="M2544" s="151"/>
      <c r="T2544" s="152"/>
      <c r="AT2544" s="147" t="s">
        <v>185</v>
      </c>
      <c r="AU2544" s="147" t="s">
        <v>88</v>
      </c>
      <c r="AV2544" s="12" t="s">
        <v>88</v>
      </c>
      <c r="AW2544" s="12" t="s">
        <v>4</v>
      </c>
      <c r="AX2544" s="12" t="s">
        <v>86</v>
      </c>
      <c r="AY2544" s="147" t="s">
        <v>176</v>
      </c>
    </row>
    <row r="2545" spans="2:65" s="1" customFormat="1" ht="37.9" customHeight="1">
      <c r="B2545" s="32"/>
      <c r="C2545" s="132" t="s">
        <v>2547</v>
      </c>
      <c r="D2545" s="132" t="s">
        <v>178</v>
      </c>
      <c r="E2545" s="133" t="s">
        <v>2548</v>
      </c>
      <c r="F2545" s="134" t="s">
        <v>2549</v>
      </c>
      <c r="G2545" s="135" t="s">
        <v>307</v>
      </c>
      <c r="H2545" s="136">
        <v>30.227620000000002</v>
      </c>
      <c r="I2545" s="137"/>
      <c r="J2545" s="138">
        <f>ROUND(I2545*H2545,2)</f>
        <v>0</v>
      </c>
      <c r="K2545" s="134" t="s">
        <v>207</v>
      </c>
      <c r="L2545" s="32"/>
      <c r="M2545" s="139" t="s">
        <v>1</v>
      </c>
      <c r="N2545" s="140" t="s">
        <v>43</v>
      </c>
      <c r="P2545" s="141">
        <f>O2545*H2545</f>
        <v>0</v>
      </c>
      <c r="Q2545" s="141">
        <v>0</v>
      </c>
      <c r="R2545" s="141">
        <f>Q2545*H2545</f>
        <v>0</v>
      </c>
      <c r="S2545" s="141">
        <v>0</v>
      </c>
      <c r="T2545" s="142">
        <f>S2545*H2545</f>
        <v>0</v>
      </c>
      <c r="AR2545" s="143" t="s">
        <v>319</v>
      </c>
      <c r="AT2545" s="143" t="s">
        <v>178</v>
      </c>
      <c r="AU2545" s="143" t="s">
        <v>88</v>
      </c>
      <c r="AY2545" s="17" t="s">
        <v>176</v>
      </c>
      <c r="BE2545" s="144">
        <f>IF(N2545="základní",J2545,0)</f>
        <v>0</v>
      </c>
      <c r="BF2545" s="144">
        <f>IF(N2545="snížená",J2545,0)</f>
        <v>0</v>
      </c>
      <c r="BG2545" s="144">
        <f>IF(N2545="zákl. přenesená",J2545,0)</f>
        <v>0</v>
      </c>
      <c r="BH2545" s="144">
        <f>IF(N2545="sníž. přenesená",J2545,0)</f>
        <v>0</v>
      </c>
      <c r="BI2545" s="144">
        <f>IF(N2545="nulová",J2545,0)</f>
        <v>0</v>
      </c>
      <c r="BJ2545" s="17" t="s">
        <v>86</v>
      </c>
      <c r="BK2545" s="144">
        <f>ROUND(I2545*H2545,2)</f>
        <v>0</v>
      </c>
      <c r="BL2545" s="17" t="s">
        <v>319</v>
      </c>
      <c r="BM2545" s="143" t="s">
        <v>2550</v>
      </c>
    </row>
    <row r="2546" spans="2:65" s="1" customFormat="1" ht="33" customHeight="1">
      <c r="B2546" s="32"/>
      <c r="C2546" s="132" t="s">
        <v>2551</v>
      </c>
      <c r="D2546" s="132" t="s">
        <v>178</v>
      </c>
      <c r="E2546" s="133" t="s">
        <v>2552</v>
      </c>
      <c r="F2546" s="134" t="s">
        <v>2553</v>
      </c>
      <c r="G2546" s="135" t="s">
        <v>307</v>
      </c>
      <c r="H2546" s="136">
        <v>30.227620000000002</v>
      </c>
      <c r="I2546" s="137"/>
      <c r="J2546" s="138">
        <f>ROUND(I2546*H2546,2)</f>
        <v>0</v>
      </c>
      <c r="K2546" s="134" t="s">
        <v>207</v>
      </c>
      <c r="L2546" s="32"/>
      <c r="M2546" s="139" t="s">
        <v>1</v>
      </c>
      <c r="N2546" s="140" t="s">
        <v>43</v>
      </c>
      <c r="P2546" s="141">
        <f>O2546*H2546</f>
        <v>0</v>
      </c>
      <c r="Q2546" s="141">
        <v>0</v>
      </c>
      <c r="R2546" s="141">
        <f>Q2546*H2546</f>
        <v>0</v>
      </c>
      <c r="S2546" s="141">
        <v>0</v>
      </c>
      <c r="T2546" s="142">
        <f>S2546*H2546</f>
        <v>0</v>
      </c>
      <c r="AR2546" s="143" t="s">
        <v>319</v>
      </c>
      <c r="AT2546" s="143" t="s">
        <v>178</v>
      </c>
      <c r="AU2546" s="143" t="s">
        <v>88</v>
      </c>
      <c r="AY2546" s="17" t="s">
        <v>176</v>
      </c>
      <c r="BE2546" s="144">
        <f>IF(N2546="základní",J2546,0)</f>
        <v>0</v>
      </c>
      <c r="BF2546" s="144">
        <f>IF(N2546="snížená",J2546,0)</f>
        <v>0</v>
      </c>
      <c r="BG2546" s="144">
        <f>IF(N2546="zákl. přenesená",J2546,0)</f>
        <v>0</v>
      </c>
      <c r="BH2546" s="144">
        <f>IF(N2546="sníž. přenesená",J2546,0)</f>
        <v>0</v>
      </c>
      <c r="BI2546" s="144">
        <f>IF(N2546="nulová",J2546,0)</f>
        <v>0</v>
      </c>
      <c r="BJ2546" s="17" t="s">
        <v>86</v>
      </c>
      <c r="BK2546" s="144">
        <f>ROUND(I2546*H2546,2)</f>
        <v>0</v>
      </c>
      <c r="BL2546" s="17" t="s">
        <v>319</v>
      </c>
      <c r="BM2546" s="143" t="s">
        <v>2554</v>
      </c>
    </row>
    <row r="2547" spans="2:65" s="11" customFormat="1" ht="22.9" customHeight="1">
      <c r="B2547" s="120"/>
      <c r="D2547" s="121" t="s">
        <v>77</v>
      </c>
      <c r="E2547" s="130" t="s">
        <v>2555</v>
      </c>
      <c r="F2547" s="130" t="s">
        <v>2556</v>
      </c>
      <c r="I2547" s="123"/>
      <c r="J2547" s="131">
        <f>BK2547</f>
        <v>0</v>
      </c>
      <c r="L2547" s="120"/>
      <c r="M2547" s="125"/>
      <c r="P2547" s="126">
        <f>SUM(P2548:P2555)</f>
        <v>0</v>
      </c>
      <c r="R2547" s="126">
        <f>SUM(R2548:R2555)</f>
        <v>0.94185055999999989</v>
      </c>
      <c r="T2547" s="127">
        <f>SUM(T2548:T2555)</f>
        <v>0</v>
      </c>
      <c r="AR2547" s="121" t="s">
        <v>88</v>
      </c>
      <c r="AT2547" s="128" t="s">
        <v>77</v>
      </c>
      <c r="AU2547" s="128" t="s">
        <v>86</v>
      </c>
      <c r="AY2547" s="121" t="s">
        <v>176</v>
      </c>
      <c r="BK2547" s="129">
        <f>SUM(BK2548:BK2555)</f>
        <v>0</v>
      </c>
    </row>
    <row r="2548" spans="2:65" s="1" customFormat="1" ht="24.2" customHeight="1">
      <c r="B2548" s="32"/>
      <c r="C2548" s="132" t="s">
        <v>2557</v>
      </c>
      <c r="D2548" s="132" t="s">
        <v>178</v>
      </c>
      <c r="E2548" s="133" t="s">
        <v>2558</v>
      </c>
      <c r="F2548" s="134" t="s">
        <v>2559</v>
      </c>
      <c r="G2548" s="135" t="s">
        <v>181</v>
      </c>
      <c r="H2548" s="136">
        <v>56.4</v>
      </c>
      <c r="I2548" s="137"/>
      <c r="J2548" s="138">
        <f>ROUND(I2548*H2548,2)</f>
        <v>0</v>
      </c>
      <c r="K2548" s="134" t="s">
        <v>182</v>
      </c>
      <c r="L2548" s="32"/>
      <c r="M2548" s="139" t="s">
        <v>1</v>
      </c>
      <c r="N2548" s="140" t="s">
        <v>43</v>
      </c>
      <c r="P2548" s="141">
        <f>O2548*H2548</f>
        <v>0</v>
      </c>
      <c r="Q2548" s="141">
        <v>1.6219999999999998E-2</v>
      </c>
      <c r="R2548" s="141">
        <f>Q2548*H2548</f>
        <v>0.91480799999999984</v>
      </c>
      <c r="S2548" s="141">
        <v>0</v>
      </c>
      <c r="T2548" s="142">
        <f>S2548*H2548</f>
        <v>0</v>
      </c>
      <c r="AR2548" s="143" t="s">
        <v>319</v>
      </c>
      <c r="AT2548" s="143" t="s">
        <v>178</v>
      </c>
      <c r="AU2548" s="143" t="s">
        <v>88</v>
      </c>
      <c r="AY2548" s="17" t="s">
        <v>176</v>
      </c>
      <c r="BE2548" s="144">
        <f>IF(N2548="základní",J2548,0)</f>
        <v>0</v>
      </c>
      <c r="BF2548" s="144">
        <f>IF(N2548="snížená",J2548,0)</f>
        <v>0</v>
      </c>
      <c r="BG2548" s="144">
        <f>IF(N2548="zákl. přenesená",J2548,0)</f>
        <v>0</v>
      </c>
      <c r="BH2548" s="144">
        <f>IF(N2548="sníž. přenesená",J2548,0)</f>
        <v>0</v>
      </c>
      <c r="BI2548" s="144">
        <f>IF(N2548="nulová",J2548,0)</f>
        <v>0</v>
      </c>
      <c r="BJ2548" s="17" t="s">
        <v>86</v>
      </c>
      <c r="BK2548" s="144">
        <f>ROUND(I2548*H2548,2)</f>
        <v>0</v>
      </c>
      <c r="BL2548" s="17" t="s">
        <v>319</v>
      </c>
      <c r="BM2548" s="143" t="s">
        <v>2560</v>
      </c>
    </row>
    <row r="2549" spans="2:65" s="14" customFormat="1" ht="11.25">
      <c r="B2549" s="160"/>
      <c r="D2549" s="146" t="s">
        <v>185</v>
      </c>
      <c r="E2549" s="161" t="s">
        <v>1</v>
      </c>
      <c r="F2549" s="162" t="s">
        <v>2561</v>
      </c>
      <c r="H2549" s="161" t="s">
        <v>1</v>
      </c>
      <c r="I2549" s="163"/>
      <c r="L2549" s="160"/>
      <c r="M2549" s="164"/>
      <c r="T2549" s="165"/>
      <c r="AT2549" s="161" t="s">
        <v>185</v>
      </c>
      <c r="AU2549" s="161" t="s">
        <v>88</v>
      </c>
      <c r="AV2549" s="14" t="s">
        <v>86</v>
      </c>
      <c r="AW2549" s="14" t="s">
        <v>33</v>
      </c>
      <c r="AX2549" s="14" t="s">
        <v>78</v>
      </c>
      <c r="AY2549" s="161" t="s">
        <v>176</v>
      </c>
    </row>
    <row r="2550" spans="2:65" s="12" customFormat="1" ht="11.25">
      <c r="B2550" s="145"/>
      <c r="D2550" s="146" t="s">
        <v>185</v>
      </c>
      <c r="E2550" s="147" t="s">
        <v>1</v>
      </c>
      <c r="F2550" s="148" t="s">
        <v>2562</v>
      </c>
      <c r="H2550" s="149">
        <v>56.4</v>
      </c>
      <c r="I2550" s="150"/>
      <c r="L2550" s="145"/>
      <c r="M2550" s="151"/>
      <c r="T2550" s="152"/>
      <c r="AT2550" s="147" t="s">
        <v>185</v>
      </c>
      <c r="AU2550" s="147" t="s">
        <v>88</v>
      </c>
      <c r="AV2550" s="12" t="s">
        <v>88</v>
      </c>
      <c r="AW2550" s="12" t="s">
        <v>33</v>
      </c>
      <c r="AX2550" s="12" t="s">
        <v>78</v>
      </c>
      <c r="AY2550" s="147" t="s">
        <v>176</v>
      </c>
    </row>
    <row r="2551" spans="2:65" s="13" customFormat="1" ht="11.25">
      <c r="B2551" s="153"/>
      <c r="D2551" s="146" t="s">
        <v>185</v>
      </c>
      <c r="E2551" s="154" t="s">
        <v>1</v>
      </c>
      <c r="F2551" s="155" t="s">
        <v>187</v>
      </c>
      <c r="H2551" s="156">
        <v>56.4</v>
      </c>
      <c r="I2551" s="157"/>
      <c r="L2551" s="153"/>
      <c r="M2551" s="158"/>
      <c r="T2551" s="159"/>
      <c r="AT2551" s="154" t="s">
        <v>185</v>
      </c>
      <c r="AU2551" s="154" t="s">
        <v>88</v>
      </c>
      <c r="AV2551" s="13" t="s">
        <v>183</v>
      </c>
      <c r="AW2551" s="13" t="s">
        <v>33</v>
      </c>
      <c r="AX2551" s="13" t="s">
        <v>86</v>
      </c>
      <c r="AY2551" s="154" t="s">
        <v>176</v>
      </c>
    </row>
    <row r="2552" spans="2:65" s="1" customFormat="1" ht="24.2" customHeight="1">
      <c r="B2552" s="32"/>
      <c r="C2552" s="132" t="s">
        <v>2563</v>
      </c>
      <c r="D2552" s="132" t="s">
        <v>178</v>
      </c>
      <c r="E2552" s="133" t="s">
        <v>2564</v>
      </c>
      <c r="F2552" s="134" t="s">
        <v>2565</v>
      </c>
      <c r="G2552" s="135" t="s">
        <v>200</v>
      </c>
      <c r="H2552" s="136">
        <v>1.1839999999999999</v>
      </c>
      <c r="I2552" s="137"/>
      <c r="J2552" s="138">
        <f>ROUND(I2552*H2552,2)</f>
        <v>0</v>
      </c>
      <c r="K2552" s="134" t="s">
        <v>182</v>
      </c>
      <c r="L2552" s="32"/>
      <c r="M2552" s="139" t="s">
        <v>1</v>
      </c>
      <c r="N2552" s="140" t="s">
        <v>43</v>
      </c>
      <c r="P2552" s="141">
        <f>O2552*H2552</f>
        <v>0</v>
      </c>
      <c r="Q2552" s="141">
        <v>2.2839999999999999E-2</v>
      </c>
      <c r="R2552" s="141">
        <f>Q2552*H2552</f>
        <v>2.7042559999999997E-2</v>
      </c>
      <c r="S2552" s="141">
        <v>0</v>
      </c>
      <c r="T2552" s="142">
        <f>S2552*H2552</f>
        <v>0</v>
      </c>
      <c r="AR2552" s="143" t="s">
        <v>319</v>
      </c>
      <c r="AT2552" s="143" t="s">
        <v>178</v>
      </c>
      <c r="AU2552" s="143" t="s">
        <v>88</v>
      </c>
      <c r="AY2552" s="17" t="s">
        <v>176</v>
      </c>
      <c r="BE2552" s="144">
        <f>IF(N2552="základní",J2552,0)</f>
        <v>0</v>
      </c>
      <c r="BF2552" s="144">
        <f>IF(N2552="snížená",J2552,0)</f>
        <v>0</v>
      </c>
      <c r="BG2552" s="144">
        <f>IF(N2552="zákl. přenesená",J2552,0)</f>
        <v>0</v>
      </c>
      <c r="BH2552" s="144">
        <f>IF(N2552="sníž. přenesená",J2552,0)</f>
        <v>0</v>
      </c>
      <c r="BI2552" s="144">
        <f>IF(N2552="nulová",J2552,0)</f>
        <v>0</v>
      </c>
      <c r="BJ2552" s="17" t="s">
        <v>86</v>
      </c>
      <c r="BK2552" s="144">
        <f>ROUND(I2552*H2552,2)</f>
        <v>0</v>
      </c>
      <c r="BL2552" s="17" t="s">
        <v>319</v>
      </c>
      <c r="BM2552" s="143" t="s">
        <v>2566</v>
      </c>
    </row>
    <row r="2553" spans="2:65" s="12" customFormat="1" ht="11.25">
      <c r="B2553" s="145"/>
      <c r="D2553" s="146" t="s">
        <v>185</v>
      </c>
      <c r="E2553" s="147" t="s">
        <v>1</v>
      </c>
      <c r="F2553" s="148" t="s">
        <v>2567</v>
      </c>
      <c r="H2553" s="149">
        <v>1.1839999999999999</v>
      </c>
      <c r="I2553" s="150"/>
      <c r="L2553" s="145"/>
      <c r="M2553" s="151"/>
      <c r="T2553" s="152"/>
      <c r="AT2553" s="147" t="s">
        <v>185</v>
      </c>
      <c r="AU2553" s="147" t="s">
        <v>88</v>
      </c>
      <c r="AV2553" s="12" t="s">
        <v>88</v>
      </c>
      <c r="AW2553" s="12" t="s">
        <v>33</v>
      </c>
      <c r="AX2553" s="12" t="s">
        <v>78</v>
      </c>
      <c r="AY2553" s="147" t="s">
        <v>176</v>
      </c>
    </row>
    <row r="2554" spans="2:65" s="13" customFormat="1" ht="11.25">
      <c r="B2554" s="153"/>
      <c r="D2554" s="146" t="s">
        <v>185</v>
      </c>
      <c r="E2554" s="154" t="s">
        <v>1</v>
      </c>
      <c r="F2554" s="155" t="s">
        <v>187</v>
      </c>
      <c r="H2554" s="156">
        <v>1.1839999999999999</v>
      </c>
      <c r="I2554" s="157"/>
      <c r="L2554" s="153"/>
      <c r="M2554" s="158"/>
      <c r="T2554" s="159"/>
      <c r="AT2554" s="154" t="s">
        <v>185</v>
      </c>
      <c r="AU2554" s="154" t="s">
        <v>88</v>
      </c>
      <c r="AV2554" s="13" t="s">
        <v>183</v>
      </c>
      <c r="AW2554" s="13" t="s">
        <v>33</v>
      </c>
      <c r="AX2554" s="13" t="s">
        <v>86</v>
      </c>
      <c r="AY2554" s="154" t="s">
        <v>176</v>
      </c>
    </row>
    <row r="2555" spans="2:65" s="1" customFormat="1" ht="33" customHeight="1">
      <c r="B2555" s="32"/>
      <c r="C2555" s="132" t="s">
        <v>2568</v>
      </c>
      <c r="D2555" s="132" t="s">
        <v>178</v>
      </c>
      <c r="E2555" s="133" t="s">
        <v>2569</v>
      </c>
      <c r="F2555" s="134" t="s">
        <v>2570</v>
      </c>
      <c r="G2555" s="135" t="s">
        <v>307</v>
      </c>
      <c r="H2555" s="136">
        <v>0.94184999999999997</v>
      </c>
      <c r="I2555" s="137"/>
      <c r="J2555" s="138">
        <f>ROUND(I2555*H2555,2)</f>
        <v>0</v>
      </c>
      <c r="K2555" s="134" t="s">
        <v>182</v>
      </c>
      <c r="L2555" s="32"/>
      <c r="M2555" s="139" t="s">
        <v>1</v>
      </c>
      <c r="N2555" s="140" t="s">
        <v>43</v>
      </c>
      <c r="P2555" s="141">
        <f>O2555*H2555</f>
        <v>0</v>
      </c>
      <c r="Q2555" s="141">
        <v>0</v>
      </c>
      <c r="R2555" s="141">
        <f>Q2555*H2555</f>
        <v>0</v>
      </c>
      <c r="S2555" s="141">
        <v>0</v>
      </c>
      <c r="T2555" s="142">
        <f>S2555*H2555</f>
        <v>0</v>
      </c>
      <c r="AR2555" s="143" t="s">
        <v>319</v>
      </c>
      <c r="AT2555" s="143" t="s">
        <v>178</v>
      </c>
      <c r="AU2555" s="143" t="s">
        <v>88</v>
      </c>
      <c r="AY2555" s="17" t="s">
        <v>176</v>
      </c>
      <c r="BE2555" s="144">
        <f>IF(N2555="základní",J2555,0)</f>
        <v>0</v>
      </c>
      <c r="BF2555" s="144">
        <f>IF(N2555="snížená",J2555,0)</f>
        <v>0</v>
      </c>
      <c r="BG2555" s="144">
        <f>IF(N2555="zákl. přenesená",J2555,0)</f>
        <v>0</v>
      </c>
      <c r="BH2555" s="144">
        <f>IF(N2555="sníž. přenesená",J2555,0)</f>
        <v>0</v>
      </c>
      <c r="BI2555" s="144">
        <f>IF(N2555="nulová",J2555,0)</f>
        <v>0</v>
      </c>
      <c r="BJ2555" s="17" t="s">
        <v>86</v>
      </c>
      <c r="BK2555" s="144">
        <f>ROUND(I2555*H2555,2)</f>
        <v>0</v>
      </c>
      <c r="BL2555" s="17" t="s">
        <v>319</v>
      </c>
      <c r="BM2555" s="143" t="s">
        <v>2571</v>
      </c>
    </row>
    <row r="2556" spans="2:65" s="11" customFormat="1" ht="22.9" customHeight="1">
      <c r="B2556" s="120"/>
      <c r="D2556" s="121" t="s">
        <v>77</v>
      </c>
      <c r="E2556" s="130" t="s">
        <v>2572</v>
      </c>
      <c r="F2556" s="130" t="s">
        <v>2573</v>
      </c>
      <c r="I2556" s="123"/>
      <c r="J2556" s="131">
        <f>BK2556</f>
        <v>0</v>
      </c>
      <c r="L2556" s="120"/>
      <c r="M2556" s="125"/>
      <c r="P2556" s="126">
        <f>SUM(P2557:P3073)</f>
        <v>0</v>
      </c>
      <c r="R2556" s="126">
        <f>SUM(R2557:R3073)</f>
        <v>329.03220899699988</v>
      </c>
      <c r="T2556" s="127">
        <f>SUM(T2557:T3073)</f>
        <v>0</v>
      </c>
      <c r="AR2556" s="121" t="s">
        <v>88</v>
      </c>
      <c r="AT2556" s="128" t="s">
        <v>77</v>
      </c>
      <c r="AU2556" s="128" t="s">
        <v>86</v>
      </c>
      <c r="AY2556" s="121" t="s">
        <v>176</v>
      </c>
      <c r="BK2556" s="129">
        <f>SUM(BK2557:BK3073)</f>
        <v>0</v>
      </c>
    </row>
    <row r="2557" spans="2:65" s="1" customFormat="1" ht="33" customHeight="1">
      <c r="B2557" s="32"/>
      <c r="C2557" s="132" t="s">
        <v>814</v>
      </c>
      <c r="D2557" s="132" t="s">
        <v>178</v>
      </c>
      <c r="E2557" s="133" t="s">
        <v>2574</v>
      </c>
      <c r="F2557" s="134" t="s">
        <v>2575</v>
      </c>
      <c r="G2557" s="135" t="s">
        <v>181</v>
      </c>
      <c r="H2557" s="136">
        <v>4028.6965</v>
      </c>
      <c r="I2557" s="137"/>
      <c r="J2557" s="138">
        <f>ROUND(I2557*H2557,2)</f>
        <v>0</v>
      </c>
      <c r="K2557" s="134" t="s">
        <v>1</v>
      </c>
      <c r="L2557" s="32"/>
      <c r="M2557" s="139" t="s">
        <v>1</v>
      </c>
      <c r="N2557" s="140" t="s">
        <v>43</v>
      </c>
      <c r="P2557" s="141">
        <f>O2557*H2557</f>
        <v>0</v>
      </c>
      <c r="Q2557" s="141">
        <v>5.9709999999999999E-2</v>
      </c>
      <c r="R2557" s="141">
        <f>Q2557*H2557</f>
        <v>240.55346801499999</v>
      </c>
      <c r="S2557" s="141">
        <v>0</v>
      </c>
      <c r="T2557" s="142">
        <f>S2557*H2557</f>
        <v>0</v>
      </c>
      <c r="AR2557" s="143" t="s">
        <v>319</v>
      </c>
      <c r="AT2557" s="143" t="s">
        <v>178</v>
      </c>
      <c r="AU2557" s="143" t="s">
        <v>88</v>
      </c>
      <c r="AY2557" s="17" t="s">
        <v>176</v>
      </c>
      <c r="BE2557" s="144">
        <f>IF(N2557="základní",J2557,0)</f>
        <v>0</v>
      </c>
      <c r="BF2557" s="144">
        <f>IF(N2557="snížená",J2557,0)</f>
        <v>0</v>
      </c>
      <c r="BG2557" s="144">
        <f>IF(N2557="zákl. přenesená",J2557,0)</f>
        <v>0</v>
      </c>
      <c r="BH2557" s="144">
        <f>IF(N2557="sníž. přenesená",J2557,0)</f>
        <v>0</v>
      </c>
      <c r="BI2557" s="144">
        <f>IF(N2557="nulová",J2557,0)</f>
        <v>0</v>
      </c>
      <c r="BJ2557" s="17" t="s">
        <v>86</v>
      </c>
      <c r="BK2557" s="144">
        <f>ROUND(I2557*H2557,2)</f>
        <v>0</v>
      </c>
      <c r="BL2557" s="17" t="s">
        <v>319</v>
      </c>
      <c r="BM2557" s="143" t="s">
        <v>2576</v>
      </c>
    </row>
    <row r="2558" spans="2:65" s="1" customFormat="1" ht="19.5">
      <c r="B2558" s="32"/>
      <c r="D2558" s="146" t="s">
        <v>234</v>
      </c>
      <c r="F2558" s="173" t="s">
        <v>2577</v>
      </c>
      <c r="I2558" s="174"/>
      <c r="L2558" s="32"/>
      <c r="M2558" s="175"/>
      <c r="T2558" s="56"/>
      <c r="AT2558" s="17" t="s">
        <v>234</v>
      </c>
      <c r="AU2558" s="17" t="s">
        <v>88</v>
      </c>
    </row>
    <row r="2559" spans="2:65" s="14" customFormat="1" ht="11.25">
      <c r="B2559" s="160"/>
      <c r="D2559" s="146" t="s">
        <v>185</v>
      </c>
      <c r="E2559" s="161" t="s">
        <v>1</v>
      </c>
      <c r="F2559" s="162" t="s">
        <v>734</v>
      </c>
      <c r="H2559" s="161" t="s">
        <v>1</v>
      </c>
      <c r="I2559" s="163"/>
      <c r="L2559" s="160"/>
      <c r="M2559" s="164"/>
      <c r="T2559" s="165"/>
      <c r="AT2559" s="161" t="s">
        <v>185</v>
      </c>
      <c r="AU2559" s="161" t="s">
        <v>88</v>
      </c>
      <c r="AV2559" s="14" t="s">
        <v>86</v>
      </c>
      <c r="AW2559" s="14" t="s">
        <v>33</v>
      </c>
      <c r="AX2559" s="14" t="s">
        <v>78</v>
      </c>
      <c r="AY2559" s="161" t="s">
        <v>176</v>
      </c>
    </row>
    <row r="2560" spans="2:65" s="12" customFormat="1" ht="11.25">
      <c r="B2560" s="145"/>
      <c r="D2560" s="146" t="s">
        <v>185</v>
      </c>
      <c r="E2560" s="147" t="s">
        <v>1</v>
      </c>
      <c r="F2560" s="148" t="s">
        <v>2578</v>
      </c>
      <c r="H2560" s="149">
        <v>338.8</v>
      </c>
      <c r="I2560" s="150"/>
      <c r="L2560" s="145"/>
      <c r="M2560" s="151"/>
      <c r="T2560" s="152"/>
      <c r="AT2560" s="147" t="s">
        <v>185</v>
      </c>
      <c r="AU2560" s="147" t="s">
        <v>88</v>
      </c>
      <c r="AV2560" s="12" t="s">
        <v>88</v>
      </c>
      <c r="AW2560" s="12" t="s">
        <v>33</v>
      </c>
      <c r="AX2560" s="12" t="s">
        <v>78</v>
      </c>
      <c r="AY2560" s="147" t="s">
        <v>176</v>
      </c>
    </row>
    <row r="2561" spans="2:65" s="14" customFormat="1" ht="11.25">
      <c r="B2561" s="160"/>
      <c r="D2561" s="146" t="s">
        <v>185</v>
      </c>
      <c r="E2561" s="161" t="s">
        <v>1</v>
      </c>
      <c r="F2561" s="162" t="s">
        <v>1104</v>
      </c>
      <c r="H2561" s="161" t="s">
        <v>1</v>
      </c>
      <c r="I2561" s="163"/>
      <c r="L2561" s="160"/>
      <c r="M2561" s="164"/>
      <c r="T2561" s="165"/>
      <c r="AT2561" s="161" t="s">
        <v>185</v>
      </c>
      <c r="AU2561" s="161" t="s">
        <v>88</v>
      </c>
      <c r="AV2561" s="14" t="s">
        <v>86</v>
      </c>
      <c r="AW2561" s="14" t="s">
        <v>33</v>
      </c>
      <c r="AX2561" s="14" t="s">
        <v>78</v>
      </c>
      <c r="AY2561" s="161" t="s">
        <v>176</v>
      </c>
    </row>
    <row r="2562" spans="2:65" s="12" customFormat="1" ht="22.5">
      <c r="B2562" s="145"/>
      <c r="D2562" s="146" t="s">
        <v>185</v>
      </c>
      <c r="E2562" s="147" t="s">
        <v>1</v>
      </c>
      <c r="F2562" s="148" t="s">
        <v>2579</v>
      </c>
      <c r="H2562" s="149">
        <v>940.495</v>
      </c>
      <c r="I2562" s="150"/>
      <c r="L2562" s="145"/>
      <c r="M2562" s="151"/>
      <c r="T2562" s="152"/>
      <c r="AT2562" s="147" t="s">
        <v>185</v>
      </c>
      <c r="AU2562" s="147" t="s">
        <v>88</v>
      </c>
      <c r="AV2562" s="12" t="s">
        <v>88</v>
      </c>
      <c r="AW2562" s="12" t="s">
        <v>33</v>
      </c>
      <c r="AX2562" s="12" t="s">
        <v>78</v>
      </c>
      <c r="AY2562" s="147" t="s">
        <v>176</v>
      </c>
    </row>
    <row r="2563" spans="2:65" s="14" customFormat="1" ht="11.25">
      <c r="B2563" s="160"/>
      <c r="D2563" s="146" t="s">
        <v>185</v>
      </c>
      <c r="E2563" s="161" t="s">
        <v>1</v>
      </c>
      <c r="F2563" s="162" t="s">
        <v>1106</v>
      </c>
      <c r="H2563" s="161" t="s">
        <v>1</v>
      </c>
      <c r="I2563" s="163"/>
      <c r="L2563" s="160"/>
      <c r="M2563" s="164"/>
      <c r="T2563" s="165"/>
      <c r="AT2563" s="161" t="s">
        <v>185</v>
      </c>
      <c r="AU2563" s="161" t="s">
        <v>88</v>
      </c>
      <c r="AV2563" s="14" t="s">
        <v>86</v>
      </c>
      <c r="AW2563" s="14" t="s">
        <v>33</v>
      </c>
      <c r="AX2563" s="14" t="s">
        <v>78</v>
      </c>
      <c r="AY2563" s="161" t="s">
        <v>176</v>
      </c>
    </row>
    <row r="2564" spans="2:65" s="12" customFormat="1" ht="22.5">
      <c r="B2564" s="145"/>
      <c r="D2564" s="146" t="s">
        <v>185</v>
      </c>
      <c r="E2564" s="147" t="s">
        <v>1</v>
      </c>
      <c r="F2564" s="148" t="s">
        <v>2580</v>
      </c>
      <c r="H2564" s="149">
        <v>1035.69</v>
      </c>
      <c r="I2564" s="150"/>
      <c r="L2564" s="145"/>
      <c r="M2564" s="151"/>
      <c r="T2564" s="152"/>
      <c r="AT2564" s="147" t="s">
        <v>185</v>
      </c>
      <c r="AU2564" s="147" t="s">
        <v>88</v>
      </c>
      <c r="AV2564" s="12" t="s">
        <v>88</v>
      </c>
      <c r="AW2564" s="12" t="s">
        <v>33</v>
      </c>
      <c r="AX2564" s="12" t="s">
        <v>78</v>
      </c>
      <c r="AY2564" s="147" t="s">
        <v>176</v>
      </c>
    </row>
    <row r="2565" spans="2:65" s="14" customFormat="1" ht="11.25">
      <c r="B2565" s="160"/>
      <c r="D2565" s="146" t="s">
        <v>185</v>
      </c>
      <c r="E2565" s="161" t="s">
        <v>1</v>
      </c>
      <c r="F2565" s="162" t="s">
        <v>1108</v>
      </c>
      <c r="H2565" s="161" t="s">
        <v>1</v>
      </c>
      <c r="I2565" s="163"/>
      <c r="L2565" s="160"/>
      <c r="M2565" s="164"/>
      <c r="T2565" s="165"/>
      <c r="AT2565" s="161" t="s">
        <v>185</v>
      </c>
      <c r="AU2565" s="161" t="s">
        <v>88</v>
      </c>
      <c r="AV2565" s="14" t="s">
        <v>86</v>
      </c>
      <c r="AW2565" s="14" t="s">
        <v>33</v>
      </c>
      <c r="AX2565" s="14" t="s">
        <v>78</v>
      </c>
      <c r="AY2565" s="161" t="s">
        <v>176</v>
      </c>
    </row>
    <row r="2566" spans="2:65" s="12" customFormat="1" ht="33.75">
      <c r="B2566" s="145"/>
      <c r="D2566" s="146" t="s">
        <v>185</v>
      </c>
      <c r="E2566" s="147" t="s">
        <v>1</v>
      </c>
      <c r="F2566" s="148" t="s">
        <v>2581</v>
      </c>
      <c r="H2566" s="149">
        <v>965.77499999999998</v>
      </c>
      <c r="I2566" s="150"/>
      <c r="L2566" s="145"/>
      <c r="M2566" s="151"/>
      <c r="T2566" s="152"/>
      <c r="AT2566" s="147" t="s">
        <v>185</v>
      </c>
      <c r="AU2566" s="147" t="s">
        <v>88</v>
      </c>
      <c r="AV2566" s="12" t="s">
        <v>88</v>
      </c>
      <c r="AW2566" s="12" t="s">
        <v>33</v>
      </c>
      <c r="AX2566" s="12" t="s">
        <v>78</v>
      </c>
      <c r="AY2566" s="147" t="s">
        <v>176</v>
      </c>
    </row>
    <row r="2567" spans="2:65" s="12" customFormat="1" ht="11.25">
      <c r="B2567" s="145"/>
      <c r="D2567" s="146" t="s">
        <v>185</v>
      </c>
      <c r="E2567" s="147" t="s">
        <v>1</v>
      </c>
      <c r="F2567" s="148" t="s">
        <v>2582</v>
      </c>
      <c r="H2567" s="149">
        <v>48.585000000000001</v>
      </c>
      <c r="I2567" s="150"/>
      <c r="L2567" s="145"/>
      <c r="M2567" s="151"/>
      <c r="T2567" s="152"/>
      <c r="AT2567" s="147" t="s">
        <v>185</v>
      </c>
      <c r="AU2567" s="147" t="s">
        <v>88</v>
      </c>
      <c r="AV2567" s="12" t="s">
        <v>88</v>
      </c>
      <c r="AW2567" s="12" t="s">
        <v>33</v>
      </c>
      <c r="AX2567" s="12" t="s">
        <v>78</v>
      </c>
      <c r="AY2567" s="147" t="s">
        <v>176</v>
      </c>
    </row>
    <row r="2568" spans="2:65" s="14" customFormat="1" ht="11.25">
      <c r="B2568" s="160"/>
      <c r="D2568" s="146" t="s">
        <v>185</v>
      </c>
      <c r="E2568" s="161" t="s">
        <v>1</v>
      </c>
      <c r="F2568" s="162" t="s">
        <v>1110</v>
      </c>
      <c r="H2568" s="161" t="s">
        <v>1</v>
      </c>
      <c r="I2568" s="163"/>
      <c r="L2568" s="160"/>
      <c r="M2568" s="164"/>
      <c r="T2568" s="165"/>
      <c r="AT2568" s="161" t="s">
        <v>185</v>
      </c>
      <c r="AU2568" s="161" t="s">
        <v>88</v>
      </c>
      <c r="AV2568" s="14" t="s">
        <v>86</v>
      </c>
      <c r="AW2568" s="14" t="s">
        <v>33</v>
      </c>
      <c r="AX2568" s="14" t="s">
        <v>78</v>
      </c>
      <c r="AY2568" s="161" t="s">
        <v>176</v>
      </c>
    </row>
    <row r="2569" spans="2:65" s="12" customFormat="1" ht="22.5">
      <c r="B2569" s="145"/>
      <c r="D2569" s="146" t="s">
        <v>185</v>
      </c>
      <c r="E2569" s="147" t="s">
        <v>1</v>
      </c>
      <c r="F2569" s="148" t="s">
        <v>2583</v>
      </c>
      <c r="H2569" s="149">
        <v>389.35149999999999</v>
      </c>
      <c r="I2569" s="150"/>
      <c r="L2569" s="145"/>
      <c r="M2569" s="151"/>
      <c r="T2569" s="152"/>
      <c r="AT2569" s="147" t="s">
        <v>185</v>
      </c>
      <c r="AU2569" s="147" t="s">
        <v>88</v>
      </c>
      <c r="AV2569" s="12" t="s">
        <v>88</v>
      </c>
      <c r="AW2569" s="12" t="s">
        <v>33</v>
      </c>
      <c r="AX2569" s="12" t="s">
        <v>78</v>
      </c>
      <c r="AY2569" s="147" t="s">
        <v>176</v>
      </c>
    </row>
    <row r="2570" spans="2:65" s="15" customFormat="1" ht="11.25">
      <c r="B2570" s="166"/>
      <c r="D2570" s="146" t="s">
        <v>185</v>
      </c>
      <c r="E2570" s="167" t="s">
        <v>1</v>
      </c>
      <c r="F2570" s="168" t="s">
        <v>228</v>
      </c>
      <c r="H2570" s="169">
        <v>3718.6965</v>
      </c>
      <c r="I2570" s="170"/>
      <c r="L2570" s="166"/>
      <c r="M2570" s="171"/>
      <c r="T2570" s="172"/>
      <c r="AT2570" s="167" t="s">
        <v>185</v>
      </c>
      <c r="AU2570" s="167" t="s">
        <v>88</v>
      </c>
      <c r="AV2570" s="15" t="s">
        <v>193</v>
      </c>
      <c r="AW2570" s="15" t="s">
        <v>33</v>
      </c>
      <c r="AX2570" s="15" t="s">
        <v>78</v>
      </c>
      <c r="AY2570" s="167" t="s">
        <v>176</v>
      </c>
    </row>
    <row r="2571" spans="2:65" s="14" customFormat="1" ht="11.25">
      <c r="B2571" s="160"/>
      <c r="D2571" s="146" t="s">
        <v>185</v>
      </c>
      <c r="E2571" s="161" t="s">
        <v>1</v>
      </c>
      <c r="F2571" s="162" t="s">
        <v>950</v>
      </c>
      <c r="H2571" s="161" t="s">
        <v>1</v>
      </c>
      <c r="I2571" s="163"/>
      <c r="L2571" s="160"/>
      <c r="M2571" s="164"/>
      <c r="T2571" s="165"/>
      <c r="AT2571" s="161" t="s">
        <v>185</v>
      </c>
      <c r="AU2571" s="161" t="s">
        <v>88</v>
      </c>
      <c r="AV2571" s="14" t="s">
        <v>86</v>
      </c>
      <c r="AW2571" s="14" t="s">
        <v>33</v>
      </c>
      <c r="AX2571" s="14" t="s">
        <v>78</v>
      </c>
      <c r="AY2571" s="161" t="s">
        <v>176</v>
      </c>
    </row>
    <row r="2572" spans="2:65" s="12" customFormat="1" ht="11.25">
      <c r="B2572" s="145"/>
      <c r="D2572" s="146" t="s">
        <v>185</v>
      </c>
      <c r="E2572" s="147" t="s">
        <v>1</v>
      </c>
      <c r="F2572" s="148" t="s">
        <v>2342</v>
      </c>
      <c r="H2572" s="149">
        <v>310</v>
      </c>
      <c r="I2572" s="150"/>
      <c r="L2572" s="145"/>
      <c r="M2572" s="151"/>
      <c r="T2572" s="152"/>
      <c r="AT2572" s="147" t="s">
        <v>185</v>
      </c>
      <c r="AU2572" s="147" t="s">
        <v>88</v>
      </c>
      <c r="AV2572" s="12" t="s">
        <v>88</v>
      </c>
      <c r="AW2572" s="12" t="s">
        <v>33</v>
      </c>
      <c r="AX2572" s="12" t="s">
        <v>78</v>
      </c>
      <c r="AY2572" s="147" t="s">
        <v>176</v>
      </c>
    </row>
    <row r="2573" spans="2:65" s="15" customFormat="1" ht="11.25">
      <c r="B2573" s="166"/>
      <c r="D2573" s="146" t="s">
        <v>185</v>
      </c>
      <c r="E2573" s="167" t="s">
        <v>1</v>
      </c>
      <c r="F2573" s="168" t="s">
        <v>228</v>
      </c>
      <c r="H2573" s="169">
        <v>310</v>
      </c>
      <c r="I2573" s="170"/>
      <c r="L2573" s="166"/>
      <c r="M2573" s="171"/>
      <c r="T2573" s="172"/>
      <c r="AT2573" s="167" t="s">
        <v>185</v>
      </c>
      <c r="AU2573" s="167" t="s">
        <v>88</v>
      </c>
      <c r="AV2573" s="15" t="s">
        <v>193</v>
      </c>
      <c r="AW2573" s="15" t="s">
        <v>33</v>
      </c>
      <c r="AX2573" s="15" t="s">
        <v>78</v>
      </c>
      <c r="AY2573" s="167" t="s">
        <v>176</v>
      </c>
    </row>
    <row r="2574" spans="2:65" s="13" customFormat="1" ht="11.25">
      <c r="B2574" s="153"/>
      <c r="D2574" s="146" t="s">
        <v>185</v>
      </c>
      <c r="E2574" s="154" t="s">
        <v>1</v>
      </c>
      <c r="F2574" s="155" t="s">
        <v>187</v>
      </c>
      <c r="H2574" s="156">
        <v>4028.6965</v>
      </c>
      <c r="I2574" s="157"/>
      <c r="L2574" s="153"/>
      <c r="M2574" s="158"/>
      <c r="T2574" s="159"/>
      <c r="AT2574" s="154" t="s">
        <v>185</v>
      </c>
      <c r="AU2574" s="154" t="s">
        <v>88</v>
      </c>
      <c r="AV2574" s="13" t="s">
        <v>183</v>
      </c>
      <c r="AW2574" s="13" t="s">
        <v>33</v>
      </c>
      <c r="AX2574" s="13" t="s">
        <v>86</v>
      </c>
      <c r="AY2574" s="154" t="s">
        <v>176</v>
      </c>
    </row>
    <row r="2575" spans="2:65" s="1" customFormat="1" ht="16.5" customHeight="1">
      <c r="B2575" s="32"/>
      <c r="C2575" s="132" t="s">
        <v>2584</v>
      </c>
      <c r="D2575" s="132" t="s">
        <v>178</v>
      </c>
      <c r="E2575" s="133" t="s">
        <v>2585</v>
      </c>
      <c r="F2575" s="134" t="s">
        <v>2586</v>
      </c>
      <c r="G2575" s="135" t="s">
        <v>298</v>
      </c>
      <c r="H2575" s="136">
        <v>1017.87</v>
      </c>
      <c r="I2575" s="137"/>
      <c r="J2575" s="138">
        <f>ROUND(I2575*H2575,2)</f>
        <v>0</v>
      </c>
      <c r="K2575" s="134" t="s">
        <v>207</v>
      </c>
      <c r="L2575" s="32"/>
      <c r="M2575" s="139" t="s">
        <v>1</v>
      </c>
      <c r="N2575" s="140" t="s">
        <v>43</v>
      </c>
      <c r="P2575" s="141">
        <f>O2575*H2575</f>
        <v>0</v>
      </c>
      <c r="Q2575" s="141">
        <v>1.0300000000000001E-3</v>
      </c>
      <c r="R2575" s="141">
        <f>Q2575*H2575</f>
        <v>1.0484061</v>
      </c>
      <c r="S2575" s="141">
        <v>0</v>
      </c>
      <c r="T2575" s="142">
        <f>S2575*H2575</f>
        <v>0</v>
      </c>
      <c r="AR2575" s="143" t="s">
        <v>319</v>
      </c>
      <c r="AT2575" s="143" t="s">
        <v>178</v>
      </c>
      <c r="AU2575" s="143" t="s">
        <v>88</v>
      </c>
      <c r="AY2575" s="17" t="s">
        <v>176</v>
      </c>
      <c r="BE2575" s="144">
        <f>IF(N2575="základní",J2575,0)</f>
        <v>0</v>
      </c>
      <c r="BF2575" s="144">
        <f>IF(N2575="snížená",J2575,0)</f>
        <v>0</v>
      </c>
      <c r="BG2575" s="144">
        <f>IF(N2575="zákl. přenesená",J2575,0)</f>
        <v>0</v>
      </c>
      <c r="BH2575" s="144">
        <f>IF(N2575="sníž. přenesená",J2575,0)</f>
        <v>0</v>
      </c>
      <c r="BI2575" s="144">
        <f>IF(N2575="nulová",J2575,0)</f>
        <v>0</v>
      </c>
      <c r="BJ2575" s="17" t="s">
        <v>86</v>
      </c>
      <c r="BK2575" s="144">
        <f>ROUND(I2575*H2575,2)</f>
        <v>0</v>
      </c>
      <c r="BL2575" s="17" t="s">
        <v>319</v>
      </c>
      <c r="BM2575" s="143" t="s">
        <v>2587</v>
      </c>
    </row>
    <row r="2576" spans="2:65" s="14" customFormat="1" ht="11.25">
      <c r="B2576" s="160"/>
      <c r="D2576" s="146" t="s">
        <v>185</v>
      </c>
      <c r="E2576" s="161" t="s">
        <v>1</v>
      </c>
      <c r="F2576" s="162" t="s">
        <v>734</v>
      </c>
      <c r="H2576" s="161" t="s">
        <v>1</v>
      </c>
      <c r="I2576" s="163"/>
      <c r="L2576" s="160"/>
      <c r="M2576" s="164"/>
      <c r="T2576" s="165"/>
      <c r="AT2576" s="161" t="s">
        <v>185</v>
      </c>
      <c r="AU2576" s="161" t="s">
        <v>88</v>
      </c>
      <c r="AV2576" s="14" t="s">
        <v>86</v>
      </c>
      <c r="AW2576" s="14" t="s">
        <v>33</v>
      </c>
      <c r="AX2576" s="14" t="s">
        <v>78</v>
      </c>
      <c r="AY2576" s="161" t="s">
        <v>176</v>
      </c>
    </row>
    <row r="2577" spans="2:65" s="12" customFormat="1" ht="11.25">
      <c r="B2577" s="145"/>
      <c r="D2577" s="146" t="s">
        <v>185</v>
      </c>
      <c r="E2577" s="147" t="s">
        <v>1</v>
      </c>
      <c r="F2577" s="148" t="s">
        <v>2588</v>
      </c>
      <c r="H2577" s="149">
        <v>84.7</v>
      </c>
      <c r="I2577" s="150"/>
      <c r="L2577" s="145"/>
      <c r="M2577" s="151"/>
      <c r="T2577" s="152"/>
      <c r="AT2577" s="147" t="s">
        <v>185</v>
      </c>
      <c r="AU2577" s="147" t="s">
        <v>88</v>
      </c>
      <c r="AV2577" s="12" t="s">
        <v>88</v>
      </c>
      <c r="AW2577" s="12" t="s">
        <v>33</v>
      </c>
      <c r="AX2577" s="12" t="s">
        <v>78</v>
      </c>
      <c r="AY2577" s="147" t="s">
        <v>176</v>
      </c>
    </row>
    <row r="2578" spans="2:65" s="14" customFormat="1" ht="11.25">
      <c r="B2578" s="160"/>
      <c r="D2578" s="146" t="s">
        <v>185</v>
      </c>
      <c r="E2578" s="161" t="s">
        <v>1</v>
      </c>
      <c r="F2578" s="162" t="s">
        <v>1104</v>
      </c>
      <c r="H2578" s="161" t="s">
        <v>1</v>
      </c>
      <c r="I2578" s="163"/>
      <c r="L2578" s="160"/>
      <c r="M2578" s="164"/>
      <c r="T2578" s="165"/>
      <c r="AT2578" s="161" t="s">
        <v>185</v>
      </c>
      <c r="AU2578" s="161" t="s">
        <v>88</v>
      </c>
      <c r="AV2578" s="14" t="s">
        <v>86</v>
      </c>
      <c r="AW2578" s="14" t="s">
        <v>33</v>
      </c>
      <c r="AX2578" s="14" t="s">
        <v>78</v>
      </c>
      <c r="AY2578" s="161" t="s">
        <v>176</v>
      </c>
    </row>
    <row r="2579" spans="2:65" s="12" customFormat="1" ht="11.25">
      <c r="B2579" s="145"/>
      <c r="D2579" s="146" t="s">
        <v>185</v>
      </c>
      <c r="E2579" s="147" t="s">
        <v>1</v>
      </c>
      <c r="F2579" s="148" t="s">
        <v>2589</v>
      </c>
      <c r="H2579" s="149">
        <v>238.1</v>
      </c>
      <c r="I2579" s="150"/>
      <c r="L2579" s="145"/>
      <c r="M2579" s="151"/>
      <c r="T2579" s="152"/>
      <c r="AT2579" s="147" t="s">
        <v>185</v>
      </c>
      <c r="AU2579" s="147" t="s">
        <v>88</v>
      </c>
      <c r="AV2579" s="12" t="s">
        <v>88</v>
      </c>
      <c r="AW2579" s="12" t="s">
        <v>33</v>
      </c>
      <c r="AX2579" s="12" t="s">
        <v>78</v>
      </c>
      <c r="AY2579" s="147" t="s">
        <v>176</v>
      </c>
    </row>
    <row r="2580" spans="2:65" s="14" customFormat="1" ht="11.25">
      <c r="B2580" s="160"/>
      <c r="D2580" s="146" t="s">
        <v>185</v>
      </c>
      <c r="E2580" s="161" t="s">
        <v>1</v>
      </c>
      <c r="F2580" s="162" t="s">
        <v>1106</v>
      </c>
      <c r="H2580" s="161" t="s">
        <v>1</v>
      </c>
      <c r="I2580" s="163"/>
      <c r="L2580" s="160"/>
      <c r="M2580" s="164"/>
      <c r="T2580" s="165"/>
      <c r="AT2580" s="161" t="s">
        <v>185</v>
      </c>
      <c r="AU2580" s="161" t="s">
        <v>88</v>
      </c>
      <c r="AV2580" s="14" t="s">
        <v>86</v>
      </c>
      <c r="AW2580" s="14" t="s">
        <v>33</v>
      </c>
      <c r="AX2580" s="14" t="s">
        <v>78</v>
      </c>
      <c r="AY2580" s="161" t="s">
        <v>176</v>
      </c>
    </row>
    <row r="2581" spans="2:65" s="12" customFormat="1" ht="22.5">
      <c r="B2581" s="145"/>
      <c r="D2581" s="146" t="s">
        <v>185</v>
      </c>
      <c r="E2581" s="147" t="s">
        <v>1</v>
      </c>
      <c r="F2581" s="148" t="s">
        <v>2590</v>
      </c>
      <c r="H2581" s="149">
        <v>262.2</v>
      </c>
      <c r="I2581" s="150"/>
      <c r="L2581" s="145"/>
      <c r="M2581" s="151"/>
      <c r="T2581" s="152"/>
      <c r="AT2581" s="147" t="s">
        <v>185</v>
      </c>
      <c r="AU2581" s="147" t="s">
        <v>88</v>
      </c>
      <c r="AV2581" s="12" t="s">
        <v>88</v>
      </c>
      <c r="AW2581" s="12" t="s">
        <v>33</v>
      </c>
      <c r="AX2581" s="12" t="s">
        <v>78</v>
      </c>
      <c r="AY2581" s="147" t="s">
        <v>176</v>
      </c>
    </row>
    <row r="2582" spans="2:65" s="14" customFormat="1" ht="11.25">
      <c r="B2582" s="160"/>
      <c r="D2582" s="146" t="s">
        <v>185</v>
      </c>
      <c r="E2582" s="161" t="s">
        <v>1</v>
      </c>
      <c r="F2582" s="162" t="s">
        <v>1108</v>
      </c>
      <c r="H2582" s="161" t="s">
        <v>1</v>
      </c>
      <c r="I2582" s="163"/>
      <c r="L2582" s="160"/>
      <c r="M2582" s="164"/>
      <c r="T2582" s="165"/>
      <c r="AT2582" s="161" t="s">
        <v>185</v>
      </c>
      <c r="AU2582" s="161" t="s">
        <v>88</v>
      </c>
      <c r="AV2582" s="14" t="s">
        <v>86</v>
      </c>
      <c r="AW2582" s="14" t="s">
        <v>33</v>
      </c>
      <c r="AX2582" s="14" t="s">
        <v>78</v>
      </c>
      <c r="AY2582" s="161" t="s">
        <v>176</v>
      </c>
    </row>
    <row r="2583" spans="2:65" s="12" customFormat="1" ht="33.75">
      <c r="B2583" s="145"/>
      <c r="D2583" s="146" t="s">
        <v>185</v>
      </c>
      <c r="E2583" s="147" t="s">
        <v>1</v>
      </c>
      <c r="F2583" s="148" t="s">
        <v>2591</v>
      </c>
      <c r="H2583" s="149">
        <v>244.5</v>
      </c>
      <c r="I2583" s="150"/>
      <c r="L2583" s="145"/>
      <c r="M2583" s="151"/>
      <c r="T2583" s="152"/>
      <c r="AT2583" s="147" t="s">
        <v>185</v>
      </c>
      <c r="AU2583" s="147" t="s">
        <v>88</v>
      </c>
      <c r="AV2583" s="12" t="s">
        <v>88</v>
      </c>
      <c r="AW2583" s="12" t="s">
        <v>33</v>
      </c>
      <c r="AX2583" s="12" t="s">
        <v>78</v>
      </c>
      <c r="AY2583" s="147" t="s">
        <v>176</v>
      </c>
    </row>
    <row r="2584" spans="2:65" s="12" customFormat="1" ht="11.25">
      <c r="B2584" s="145"/>
      <c r="D2584" s="146" t="s">
        <v>185</v>
      </c>
      <c r="E2584" s="147" t="s">
        <v>1</v>
      </c>
      <c r="F2584" s="148" t="s">
        <v>2592</v>
      </c>
      <c r="H2584" s="149">
        <v>12.3</v>
      </c>
      <c r="I2584" s="150"/>
      <c r="L2584" s="145"/>
      <c r="M2584" s="151"/>
      <c r="T2584" s="152"/>
      <c r="AT2584" s="147" t="s">
        <v>185</v>
      </c>
      <c r="AU2584" s="147" t="s">
        <v>88</v>
      </c>
      <c r="AV2584" s="12" t="s">
        <v>88</v>
      </c>
      <c r="AW2584" s="12" t="s">
        <v>33</v>
      </c>
      <c r="AX2584" s="12" t="s">
        <v>78</v>
      </c>
      <c r="AY2584" s="147" t="s">
        <v>176</v>
      </c>
    </row>
    <row r="2585" spans="2:65" s="14" customFormat="1" ht="11.25">
      <c r="B2585" s="160"/>
      <c r="D2585" s="146" t="s">
        <v>185</v>
      </c>
      <c r="E2585" s="161" t="s">
        <v>1</v>
      </c>
      <c r="F2585" s="162" t="s">
        <v>1110</v>
      </c>
      <c r="H2585" s="161" t="s">
        <v>1</v>
      </c>
      <c r="I2585" s="163"/>
      <c r="L2585" s="160"/>
      <c r="M2585" s="164"/>
      <c r="T2585" s="165"/>
      <c r="AT2585" s="161" t="s">
        <v>185</v>
      </c>
      <c r="AU2585" s="161" t="s">
        <v>88</v>
      </c>
      <c r="AV2585" s="14" t="s">
        <v>86</v>
      </c>
      <c r="AW2585" s="14" t="s">
        <v>33</v>
      </c>
      <c r="AX2585" s="14" t="s">
        <v>78</v>
      </c>
      <c r="AY2585" s="161" t="s">
        <v>176</v>
      </c>
    </row>
    <row r="2586" spans="2:65" s="12" customFormat="1" ht="22.5">
      <c r="B2586" s="145"/>
      <c r="D2586" s="146" t="s">
        <v>185</v>
      </c>
      <c r="E2586" s="147" t="s">
        <v>1</v>
      </c>
      <c r="F2586" s="148" t="s">
        <v>2593</v>
      </c>
      <c r="H2586" s="149">
        <v>98.57</v>
      </c>
      <c r="I2586" s="150"/>
      <c r="L2586" s="145"/>
      <c r="M2586" s="151"/>
      <c r="T2586" s="152"/>
      <c r="AT2586" s="147" t="s">
        <v>185</v>
      </c>
      <c r="AU2586" s="147" t="s">
        <v>88</v>
      </c>
      <c r="AV2586" s="12" t="s">
        <v>88</v>
      </c>
      <c r="AW2586" s="12" t="s">
        <v>33</v>
      </c>
      <c r="AX2586" s="12" t="s">
        <v>78</v>
      </c>
      <c r="AY2586" s="147" t="s">
        <v>176</v>
      </c>
    </row>
    <row r="2587" spans="2:65" s="14" customFormat="1" ht="11.25">
      <c r="B2587" s="160"/>
      <c r="D2587" s="146" t="s">
        <v>185</v>
      </c>
      <c r="E2587" s="161" t="s">
        <v>1</v>
      </c>
      <c r="F2587" s="162" t="s">
        <v>950</v>
      </c>
      <c r="H2587" s="161" t="s">
        <v>1</v>
      </c>
      <c r="I2587" s="163"/>
      <c r="L2587" s="160"/>
      <c r="M2587" s="164"/>
      <c r="T2587" s="165"/>
      <c r="AT2587" s="161" t="s">
        <v>185</v>
      </c>
      <c r="AU2587" s="161" t="s">
        <v>88</v>
      </c>
      <c r="AV2587" s="14" t="s">
        <v>86</v>
      </c>
      <c r="AW2587" s="14" t="s">
        <v>33</v>
      </c>
      <c r="AX2587" s="14" t="s">
        <v>78</v>
      </c>
      <c r="AY2587" s="161" t="s">
        <v>176</v>
      </c>
    </row>
    <row r="2588" spans="2:65" s="14" customFormat="1" ht="11.25">
      <c r="B2588" s="160"/>
      <c r="D2588" s="146" t="s">
        <v>185</v>
      </c>
      <c r="E2588" s="161" t="s">
        <v>1</v>
      </c>
      <c r="F2588" s="162" t="s">
        <v>734</v>
      </c>
      <c r="H2588" s="161" t="s">
        <v>1</v>
      </c>
      <c r="I2588" s="163"/>
      <c r="L2588" s="160"/>
      <c r="M2588" s="164"/>
      <c r="T2588" s="165"/>
      <c r="AT2588" s="161" t="s">
        <v>185</v>
      </c>
      <c r="AU2588" s="161" t="s">
        <v>88</v>
      </c>
      <c r="AV2588" s="14" t="s">
        <v>86</v>
      </c>
      <c r="AW2588" s="14" t="s">
        <v>33</v>
      </c>
      <c r="AX2588" s="14" t="s">
        <v>78</v>
      </c>
      <c r="AY2588" s="161" t="s">
        <v>176</v>
      </c>
    </row>
    <row r="2589" spans="2:65" s="12" customFormat="1" ht="11.25">
      <c r="B2589" s="145"/>
      <c r="D2589" s="146" t="s">
        <v>185</v>
      </c>
      <c r="E2589" s="147" t="s">
        <v>1</v>
      </c>
      <c r="F2589" s="148" t="s">
        <v>2594</v>
      </c>
      <c r="H2589" s="149">
        <v>77.5</v>
      </c>
      <c r="I2589" s="150"/>
      <c r="L2589" s="145"/>
      <c r="M2589" s="151"/>
      <c r="T2589" s="152"/>
      <c r="AT2589" s="147" t="s">
        <v>185</v>
      </c>
      <c r="AU2589" s="147" t="s">
        <v>88</v>
      </c>
      <c r="AV2589" s="12" t="s">
        <v>88</v>
      </c>
      <c r="AW2589" s="12" t="s">
        <v>33</v>
      </c>
      <c r="AX2589" s="12" t="s">
        <v>78</v>
      </c>
      <c r="AY2589" s="147" t="s">
        <v>176</v>
      </c>
    </row>
    <row r="2590" spans="2:65" s="13" customFormat="1" ht="11.25">
      <c r="B2590" s="153"/>
      <c r="D2590" s="146" t="s">
        <v>185</v>
      </c>
      <c r="E2590" s="154" t="s">
        <v>1</v>
      </c>
      <c r="F2590" s="155" t="s">
        <v>187</v>
      </c>
      <c r="H2590" s="156">
        <v>1017.87</v>
      </c>
      <c r="I2590" s="157"/>
      <c r="L2590" s="153"/>
      <c r="M2590" s="158"/>
      <c r="T2590" s="159"/>
      <c r="AT2590" s="154" t="s">
        <v>185</v>
      </c>
      <c r="AU2590" s="154" t="s">
        <v>88</v>
      </c>
      <c r="AV2590" s="13" t="s">
        <v>183</v>
      </c>
      <c r="AW2590" s="13" t="s">
        <v>33</v>
      </c>
      <c r="AX2590" s="13" t="s">
        <v>86</v>
      </c>
      <c r="AY2590" s="154" t="s">
        <v>176</v>
      </c>
    </row>
    <row r="2591" spans="2:65" s="1" customFormat="1" ht="16.5" customHeight="1">
      <c r="B2591" s="32"/>
      <c r="C2591" s="132" t="s">
        <v>2595</v>
      </c>
      <c r="D2591" s="132" t="s">
        <v>178</v>
      </c>
      <c r="E2591" s="133" t="s">
        <v>2596</v>
      </c>
      <c r="F2591" s="134" t="s">
        <v>2597</v>
      </c>
      <c r="G2591" s="135" t="s">
        <v>298</v>
      </c>
      <c r="H2591" s="136">
        <v>312</v>
      </c>
      <c r="I2591" s="137"/>
      <c r="J2591" s="138">
        <f>ROUND(I2591*H2591,2)</f>
        <v>0</v>
      </c>
      <c r="K2591" s="134" t="s">
        <v>207</v>
      </c>
      <c r="L2591" s="32"/>
      <c r="M2591" s="139" t="s">
        <v>1</v>
      </c>
      <c r="N2591" s="140" t="s">
        <v>43</v>
      </c>
      <c r="P2591" s="141">
        <f>O2591*H2591</f>
        <v>0</v>
      </c>
      <c r="Q2591" s="141">
        <v>1.6199999999999999E-3</v>
      </c>
      <c r="R2591" s="141">
        <f>Q2591*H2591</f>
        <v>0.50544</v>
      </c>
      <c r="S2591" s="141">
        <v>0</v>
      </c>
      <c r="T2591" s="142">
        <f>S2591*H2591</f>
        <v>0</v>
      </c>
      <c r="AR2591" s="143" t="s">
        <v>319</v>
      </c>
      <c r="AT2591" s="143" t="s">
        <v>178</v>
      </c>
      <c r="AU2591" s="143" t="s">
        <v>88</v>
      </c>
      <c r="AY2591" s="17" t="s">
        <v>176</v>
      </c>
      <c r="BE2591" s="144">
        <f>IF(N2591="základní",J2591,0)</f>
        <v>0</v>
      </c>
      <c r="BF2591" s="144">
        <f>IF(N2591="snížená",J2591,0)</f>
        <v>0</v>
      </c>
      <c r="BG2591" s="144">
        <f>IF(N2591="zákl. přenesená",J2591,0)</f>
        <v>0</v>
      </c>
      <c r="BH2591" s="144">
        <f>IF(N2591="sníž. přenesená",J2591,0)</f>
        <v>0</v>
      </c>
      <c r="BI2591" s="144">
        <f>IF(N2591="nulová",J2591,0)</f>
        <v>0</v>
      </c>
      <c r="BJ2591" s="17" t="s">
        <v>86</v>
      </c>
      <c r="BK2591" s="144">
        <f>ROUND(I2591*H2591,2)</f>
        <v>0</v>
      </c>
      <c r="BL2591" s="17" t="s">
        <v>319</v>
      </c>
      <c r="BM2591" s="143" t="s">
        <v>2598</v>
      </c>
    </row>
    <row r="2592" spans="2:65" s="1" customFormat="1" ht="16.5" customHeight="1">
      <c r="B2592" s="32"/>
      <c r="C2592" s="132" t="s">
        <v>2599</v>
      </c>
      <c r="D2592" s="132" t="s">
        <v>178</v>
      </c>
      <c r="E2592" s="133" t="s">
        <v>2600</v>
      </c>
      <c r="F2592" s="134" t="s">
        <v>2601</v>
      </c>
      <c r="G2592" s="135" t="s">
        <v>298</v>
      </c>
      <c r="H2592" s="136">
        <v>824</v>
      </c>
      <c r="I2592" s="137"/>
      <c r="J2592" s="138">
        <f>ROUND(I2592*H2592,2)</f>
        <v>0</v>
      </c>
      <c r="K2592" s="134" t="s">
        <v>207</v>
      </c>
      <c r="L2592" s="32"/>
      <c r="M2592" s="139" t="s">
        <v>1</v>
      </c>
      <c r="N2592" s="140" t="s">
        <v>43</v>
      </c>
      <c r="P2592" s="141">
        <f>O2592*H2592</f>
        <v>0</v>
      </c>
      <c r="Q2592" s="141">
        <v>9.1E-4</v>
      </c>
      <c r="R2592" s="141">
        <f>Q2592*H2592</f>
        <v>0.74983999999999995</v>
      </c>
      <c r="S2592" s="141">
        <v>0</v>
      </c>
      <c r="T2592" s="142">
        <f>S2592*H2592</f>
        <v>0</v>
      </c>
      <c r="AR2592" s="143" t="s">
        <v>319</v>
      </c>
      <c r="AT2592" s="143" t="s">
        <v>178</v>
      </c>
      <c r="AU2592" s="143" t="s">
        <v>88</v>
      </c>
      <c r="AY2592" s="17" t="s">
        <v>176</v>
      </c>
      <c r="BE2592" s="144">
        <f>IF(N2592="základní",J2592,0)</f>
        <v>0</v>
      </c>
      <c r="BF2592" s="144">
        <f>IF(N2592="snížená",J2592,0)</f>
        <v>0</v>
      </c>
      <c r="BG2592" s="144">
        <f>IF(N2592="zákl. přenesená",J2592,0)</f>
        <v>0</v>
      </c>
      <c r="BH2592" s="144">
        <f>IF(N2592="sníž. přenesená",J2592,0)</f>
        <v>0</v>
      </c>
      <c r="BI2592" s="144">
        <f>IF(N2592="nulová",J2592,0)</f>
        <v>0</v>
      </c>
      <c r="BJ2592" s="17" t="s">
        <v>86</v>
      </c>
      <c r="BK2592" s="144">
        <f>ROUND(I2592*H2592,2)</f>
        <v>0</v>
      </c>
      <c r="BL2592" s="17" t="s">
        <v>319</v>
      </c>
      <c r="BM2592" s="143" t="s">
        <v>2602</v>
      </c>
    </row>
    <row r="2593" spans="2:65" s="1" customFormat="1" ht="21.75" customHeight="1">
      <c r="B2593" s="32"/>
      <c r="C2593" s="132" t="s">
        <v>2603</v>
      </c>
      <c r="D2593" s="132" t="s">
        <v>178</v>
      </c>
      <c r="E2593" s="133" t="s">
        <v>2604</v>
      </c>
      <c r="F2593" s="134" t="s">
        <v>2605</v>
      </c>
      <c r="G2593" s="135" t="s">
        <v>181</v>
      </c>
      <c r="H2593" s="136">
        <v>4028.6965</v>
      </c>
      <c r="I2593" s="137"/>
      <c r="J2593" s="138">
        <f>ROUND(I2593*H2593,2)</f>
        <v>0</v>
      </c>
      <c r="K2593" s="134" t="s">
        <v>207</v>
      </c>
      <c r="L2593" s="32"/>
      <c r="M2593" s="139" t="s">
        <v>1</v>
      </c>
      <c r="N2593" s="140" t="s">
        <v>43</v>
      </c>
      <c r="P2593" s="141">
        <f>O2593*H2593</f>
        <v>0</v>
      </c>
      <c r="Q2593" s="141">
        <v>2.0000000000000001E-4</v>
      </c>
      <c r="R2593" s="141">
        <f>Q2593*H2593</f>
        <v>0.80573930000000005</v>
      </c>
      <c r="S2593" s="141">
        <v>0</v>
      </c>
      <c r="T2593" s="142">
        <f>S2593*H2593</f>
        <v>0</v>
      </c>
      <c r="AR2593" s="143" t="s">
        <v>319</v>
      </c>
      <c r="AT2593" s="143" t="s">
        <v>178</v>
      </c>
      <c r="AU2593" s="143" t="s">
        <v>88</v>
      </c>
      <c r="AY2593" s="17" t="s">
        <v>176</v>
      </c>
      <c r="BE2593" s="144">
        <f>IF(N2593="základní",J2593,0)</f>
        <v>0</v>
      </c>
      <c r="BF2593" s="144">
        <f>IF(N2593="snížená",J2593,0)</f>
        <v>0</v>
      </c>
      <c r="BG2593" s="144">
        <f>IF(N2593="zákl. přenesená",J2593,0)</f>
        <v>0</v>
      </c>
      <c r="BH2593" s="144">
        <f>IF(N2593="sníž. přenesená",J2593,0)</f>
        <v>0</v>
      </c>
      <c r="BI2593" s="144">
        <f>IF(N2593="nulová",J2593,0)</f>
        <v>0</v>
      </c>
      <c r="BJ2593" s="17" t="s">
        <v>86</v>
      </c>
      <c r="BK2593" s="144">
        <f>ROUND(I2593*H2593,2)</f>
        <v>0</v>
      </c>
      <c r="BL2593" s="17" t="s">
        <v>319</v>
      </c>
      <c r="BM2593" s="143" t="s">
        <v>2606</v>
      </c>
    </row>
    <row r="2594" spans="2:65" s="1" customFormat="1" ht="24.2" customHeight="1">
      <c r="B2594" s="32"/>
      <c r="C2594" s="132" t="s">
        <v>2607</v>
      </c>
      <c r="D2594" s="132" t="s">
        <v>178</v>
      </c>
      <c r="E2594" s="133" t="s">
        <v>2608</v>
      </c>
      <c r="F2594" s="134" t="s">
        <v>2609</v>
      </c>
      <c r="G2594" s="135" t="s">
        <v>298</v>
      </c>
      <c r="H2594" s="136">
        <v>1017.87</v>
      </c>
      <c r="I2594" s="137"/>
      <c r="J2594" s="138">
        <f>ROUND(I2594*H2594,2)</f>
        <v>0</v>
      </c>
      <c r="K2594" s="134" t="s">
        <v>207</v>
      </c>
      <c r="L2594" s="32"/>
      <c r="M2594" s="139" t="s">
        <v>1</v>
      </c>
      <c r="N2594" s="140" t="s">
        <v>43</v>
      </c>
      <c r="P2594" s="141">
        <f>O2594*H2594</f>
        <v>0</v>
      </c>
      <c r="Q2594" s="141">
        <v>2.5000000000000001E-4</v>
      </c>
      <c r="R2594" s="141">
        <f>Q2594*H2594</f>
        <v>0.25446750000000001</v>
      </c>
      <c r="S2594" s="141">
        <v>0</v>
      </c>
      <c r="T2594" s="142">
        <f>S2594*H2594</f>
        <v>0</v>
      </c>
      <c r="AR2594" s="143" t="s">
        <v>319</v>
      </c>
      <c r="AT2594" s="143" t="s">
        <v>178</v>
      </c>
      <c r="AU2594" s="143" t="s">
        <v>88</v>
      </c>
      <c r="AY2594" s="17" t="s">
        <v>176</v>
      </c>
      <c r="BE2594" s="144">
        <f>IF(N2594="základní",J2594,0)</f>
        <v>0</v>
      </c>
      <c r="BF2594" s="144">
        <f>IF(N2594="snížená",J2594,0)</f>
        <v>0</v>
      </c>
      <c r="BG2594" s="144">
        <f>IF(N2594="zákl. přenesená",J2594,0)</f>
        <v>0</v>
      </c>
      <c r="BH2594" s="144">
        <f>IF(N2594="sníž. přenesená",J2594,0)</f>
        <v>0</v>
      </c>
      <c r="BI2594" s="144">
        <f>IF(N2594="nulová",J2594,0)</f>
        <v>0</v>
      </c>
      <c r="BJ2594" s="17" t="s">
        <v>86</v>
      </c>
      <c r="BK2594" s="144">
        <f>ROUND(I2594*H2594,2)</f>
        <v>0</v>
      </c>
      <c r="BL2594" s="17" t="s">
        <v>319</v>
      </c>
      <c r="BM2594" s="143" t="s">
        <v>2610</v>
      </c>
    </row>
    <row r="2595" spans="2:65" s="1" customFormat="1" ht="21.75" customHeight="1">
      <c r="B2595" s="32"/>
      <c r="C2595" s="132" t="s">
        <v>2611</v>
      </c>
      <c r="D2595" s="132" t="s">
        <v>178</v>
      </c>
      <c r="E2595" s="133" t="s">
        <v>2612</v>
      </c>
      <c r="F2595" s="134" t="s">
        <v>2613</v>
      </c>
      <c r="G2595" s="135" t="s">
        <v>298</v>
      </c>
      <c r="H2595" s="136">
        <v>850</v>
      </c>
      <c r="I2595" s="137"/>
      <c r="J2595" s="138">
        <f>ROUND(I2595*H2595,2)</f>
        <v>0</v>
      </c>
      <c r="K2595" s="134" t="s">
        <v>207</v>
      </c>
      <c r="L2595" s="32"/>
      <c r="M2595" s="139" t="s">
        <v>1</v>
      </c>
      <c r="N2595" s="140" t="s">
        <v>43</v>
      </c>
      <c r="P2595" s="141">
        <f>O2595*H2595</f>
        <v>0</v>
      </c>
      <c r="Q2595" s="141">
        <v>5.1900000000000002E-3</v>
      </c>
      <c r="R2595" s="141">
        <f>Q2595*H2595</f>
        <v>4.4115000000000002</v>
      </c>
      <c r="S2595" s="141">
        <v>0</v>
      </c>
      <c r="T2595" s="142">
        <f>S2595*H2595</f>
        <v>0</v>
      </c>
      <c r="AR2595" s="143" t="s">
        <v>319</v>
      </c>
      <c r="AT2595" s="143" t="s">
        <v>178</v>
      </c>
      <c r="AU2595" s="143" t="s">
        <v>88</v>
      </c>
      <c r="AY2595" s="17" t="s">
        <v>176</v>
      </c>
      <c r="BE2595" s="144">
        <f>IF(N2595="základní",J2595,0)</f>
        <v>0</v>
      </c>
      <c r="BF2595" s="144">
        <f>IF(N2595="snížená",J2595,0)</f>
        <v>0</v>
      </c>
      <c r="BG2595" s="144">
        <f>IF(N2595="zákl. přenesená",J2595,0)</f>
        <v>0</v>
      </c>
      <c r="BH2595" s="144">
        <f>IF(N2595="sníž. přenesená",J2595,0)</f>
        <v>0</v>
      </c>
      <c r="BI2595" s="144">
        <f>IF(N2595="nulová",J2595,0)</f>
        <v>0</v>
      </c>
      <c r="BJ2595" s="17" t="s">
        <v>86</v>
      </c>
      <c r="BK2595" s="144">
        <f>ROUND(I2595*H2595,2)</f>
        <v>0</v>
      </c>
      <c r="BL2595" s="17" t="s">
        <v>319</v>
      </c>
      <c r="BM2595" s="143" t="s">
        <v>2614</v>
      </c>
    </row>
    <row r="2596" spans="2:65" s="1" customFormat="1" ht="19.5">
      <c r="B2596" s="32"/>
      <c r="D2596" s="146" t="s">
        <v>234</v>
      </c>
      <c r="F2596" s="173" t="s">
        <v>2615</v>
      </c>
      <c r="I2596" s="174"/>
      <c r="L2596" s="32"/>
      <c r="M2596" s="175"/>
      <c r="T2596" s="56"/>
      <c r="AT2596" s="17" t="s">
        <v>234</v>
      </c>
      <c r="AU2596" s="17" t="s">
        <v>88</v>
      </c>
    </row>
    <row r="2597" spans="2:65" s="1" customFormat="1" ht="16.5" customHeight="1">
      <c r="B2597" s="32"/>
      <c r="C2597" s="132" t="s">
        <v>2616</v>
      </c>
      <c r="D2597" s="132" t="s">
        <v>178</v>
      </c>
      <c r="E2597" s="133" t="s">
        <v>2617</v>
      </c>
      <c r="F2597" s="134" t="s">
        <v>2618</v>
      </c>
      <c r="G2597" s="135" t="s">
        <v>298</v>
      </c>
      <c r="H2597" s="136">
        <v>324</v>
      </c>
      <c r="I2597" s="137"/>
      <c r="J2597" s="138">
        <f>ROUND(I2597*H2597,2)</f>
        <v>0</v>
      </c>
      <c r="K2597" s="134" t="s">
        <v>207</v>
      </c>
      <c r="L2597" s="32"/>
      <c r="M2597" s="139" t="s">
        <v>1</v>
      </c>
      <c r="N2597" s="140" t="s">
        <v>43</v>
      </c>
      <c r="P2597" s="141">
        <f>O2597*H2597</f>
        <v>0</v>
      </c>
      <c r="Q2597" s="141">
        <v>3.6000000000000002E-4</v>
      </c>
      <c r="R2597" s="141">
        <f>Q2597*H2597</f>
        <v>0.11664000000000001</v>
      </c>
      <c r="S2597" s="141">
        <v>0</v>
      </c>
      <c r="T2597" s="142">
        <f>S2597*H2597</f>
        <v>0</v>
      </c>
      <c r="AR2597" s="143" t="s">
        <v>319</v>
      </c>
      <c r="AT2597" s="143" t="s">
        <v>178</v>
      </c>
      <c r="AU2597" s="143" t="s">
        <v>88</v>
      </c>
      <c r="AY2597" s="17" t="s">
        <v>176</v>
      </c>
      <c r="BE2597" s="144">
        <f>IF(N2597="základní",J2597,0)</f>
        <v>0</v>
      </c>
      <c r="BF2597" s="144">
        <f>IF(N2597="snížená",J2597,0)</f>
        <v>0</v>
      </c>
      <c r="BG2597" s="144">
        <f>IF(N2597="zákl. přenesená",J2597,0)</f>
        <v>0</v>
      </c>
      <c r="BH2597" s="144">
        <f>IF(N2597="sníž. přenesená",J2597,0)</f>
        <v>0</v>
      </c>
      <c r="BI2597" s="144">
        <f>IF(N2597="nulová",J2597,0)</f>
        <v>0</v>
      </c>
      <c r="BJ2597" s="17" t="s">
        <v>86</v>
      </c>
      <c r="BK2597" s="144">
        <f>ROUND(I2597*H2597,2)</f>
        <v>0</v>
      </c>
      <c r="BL2597" s="17" t="s">
        <v>319</v>
      </c>
      <c r="BM2597" s="143" t="s">
        <v>2619</v>
      </c>
    </row>
    <row r="2598" spans="2:65" s="1" customFormat="1" ht="16.5" customHeight="1">
      <c r="B2598" s="32"/>
      <c r="C2598" s="132" t="s">
        <v>2620</v>
      </c>
      <c r="D2598" s="132" t="s">
        <v>178</v>
      </c>
      <c r="E2598" s="133" t="s">
        <v>2621</v>
      </c>
      <c r="F2598" s="134" t="s">
        <v>2622</v>
      </c>
      <c r="G2598" s="135" t="s">
        <v>298</v>
      </c>
      <c r="H2598" s="136">
        <v>962.37</v>
      </c>
      <c r="I2598" s="137"/>
      <c r="J2598" s="138">
        <f>ROUND(I2598*H2598,2)</f>
        <v>0</v>
      </c>
      <c r="K2598" s="134" t="s">
        <v>207</v>
      </c>
      <c r="L2598" s="32"/>
      <c r="M2598" s="139" t="s">
        <v>1</v>
      </c>
      <c r="N2598" s="140" t="s">
        <v>43</v>
      </c>
      <c r="P2598" s="141">
        <f>O2598*H2598</f>
        <v>0</v>
      </c>
      <c r="Q2598" s="141">
        <v>1.2E-4</v>
      </c>
      <c r="R2598" s="141">
        <f>Q2598*H2598</f>
        <v>0.1154844</v>
      </c>
      <c r="S2598" s="141">
        <v>0</v>
      </c>
      <c r="T2598" s="142">
        <f>S2598*H2598</f>
        <v>0</v>
      </c>
      <c r="AR2598" s="143" t="s">
        <v>319</v>
      </c>
      <c r="AT2598" s="143" t="s">
        <v>178</v>
      </c>
      <c r="AU2598" s="143" t="s">
        <v>88</v>
      </c>
      <c r="AY2598" s="17" t="s">
        <v>176</v>
      </c>
      <c r="BE2598" s="144">
        <f>IF(N2598="základní",J2598,0)</f>
        <v>0</v>
      </c>
      <c r="BF2598" s="144">
        <f>IF(N2598="snížená",J2598,0)</f>
        <v>0</v>
      </c>
      <c r="BG2598" s="144">
        <f>IF(N2598="zákl. přenesená",J2598,0)</f>
        <v>0</v>
      </c>
      <c r="BH2598" s="144">
        <f>IF(N2598="sníž. přenesená",J2598,0)</f>
        <v>0</v>
      </c>
      <c r="BI2598" s="144">
        <f>IF(N2598="nulová",J2598,0)</f>
        <v>0</v>
      </c>
      <c r="BJ2598" s="17" t="s">
        <v>86</v>
      </c>
      <c r="BK2598" s="144">
        <f>ROUND(I2598*H2598,2)</f>
        <v>0</v>
      </c>
      <c r="BL2598" s="17" t="s">
        <v>319</v>
      </c>
      <c r="BM2598" s="143" t="s">
        <v>2623</v>
      </c>
    </row>
    <row r="2599" spans="2:65" s="1" customFormat="1" ht="16.5" customHeight="1">
      <c r="B2599" s="32"/>
      <c r="C2599" s="132" t="s">
        <v>2624</v>
      </c>
      <c r="D2599" s="132" t="s">
        <v>178</v>
      </c>
      <c r="E2599" s="133" t="s">
        <v>2625</v>
      </c>
      <c r="F2599" s="134" t="s">
        <v>2626</v>
      </c>
      <c r="G2599" s="135" t="s">
        <v>181</v>
      </c>
      <c r="H2599" s="136">
        <v>4028.6965</v>
      </c>
      <c r="I2599" s="137"/>
      <c r="J2599" s="138">
        <f>ROUND(I2599*H2599,2)</f>
        <v>0</v>
      </c>
      <c r="K2599" s="134" t="s">
        <v>207</v>
      </c>
      <c r="L2599" s="32"/>
      <c r="M2599" s="139" t="s">
        <v>1</v>
      </c>
      <c r="N2599" s="140" t="s">
        <v>43</v>
      </c>
      <c r="P2599" s="141">
        <f>O2599*H2599</f>
        <v>0</v>
      </c>
      <c r="Q2599" s="141">
        <v>3.2000000000000002E-3</v>
      </c>
      <c r="R2599" s="141">
        <f>Q2599*H2599</f>
        <v>12.891828800000001</v>
      </c>
      <c r="S2599" s="141">
        <v>0</v>
      </c>
      <c r="T2599" s="142">
        <f>S2599*H2599</f>
        <v>0</v>
      </c>
      <c r="AR2599" s="143" t="s">
        <v>319</v>
      </c>
      <c r="AT2599" s="143" t="s">
        <v>178</v>
      </c>
      <c r="AU2599" s="143" t="s">
        <v>88</v>
      </c>
      <c r="AY2599" s="17" t="s">
        <v>176</v>
      </c>
      <c r="BE2599" s="144">
        <f>IF(N2599="základní",J2599,0)</f>
        <v>0</v>
      </c>
      <c r="BF2599" s="144">
        <f>IF(N2599="snížená",J2599,0)</f>
        <v>0</v>
      </c>
      <c r="BG2599" s="144">
        <f>IF(N2599="zákl. přenesená",J2599,0)</f>
        <v>0</v>
      </c>
      <c r="BH2599" s="144">
        <f>IF(N2599="sníž. přenesená",J2599,0)</f>
        <v>0</v>
      </c>
      <c r="BI2599" s="144">
        <f>IF(N2599="nulová",J2599,0)</f>
        <v>0</v>
      </c>
      <c r="BJ2599" s="17" t="s">
        <v>86</v>
      </c>
      <c r="BK2599" s="144">
        <f>ROUND(I2599*H2599,2)</f>
        <v>0</v>
      </c>
      <c r="BL2599" s="17" t="s">
        <v>319</v>
      </c>
      <c r="BM2599" s="143" t="s">
        <v>2627</v>
      </c>
    </row>
    <row r="2600" spans="2:65" s="1" customFormat="1" ht="44.25" customHeight="1">
      <c r="B2600" s="32"/>
      <c r="C2600" s="132" t="s">
        <v>2628</v>
      </c>
      <c r="D2600" s="132" t="s">
        <v>178</v>
      </c>
      <c r="E2600" s="133" t="s">
        <v>2629</v>
      </c>
      <c r="F2600" s="134" t="s">
        <v>2630</v>
      </c>
      <c r="G2600" s="135" t="s">
        <v>181</v>
      </c>
      <c r="H2600" s="136">
        <v>838.94920000000002</v>
      </c>
      <c r="I2600" s="137"/>
      <c r="J2600" s="138">
        <f>ROUND(I2600*H2600,2)</f>
        <v>0</v>
      </c>
      <c r="K2600" s="134" t="s">
        <v>1</v>
      </c>
      <c r="L2600" s="32"/>
      <c r="M2600" s="139" t="s">
        <v>1</v>
      </c>
      <c r="N2600" s="140" t="s">
        <v>43</v>
      </c>
      <c r="P2600" s="141">
        <f>O2600*H2600</f>
        <v>0</v>
      </c>
      <c r="Q2600" s="141">
        <v>2.9309999999999999E-2</v>
      </c>
      <c r="R2600" s="141">
        <f>Q2600*H2600</f>
        <v>24.589601051999999</v>
      </c>
      <c r="S2600" s="141">
        <v>0</v>
      </c>
      <c r="T2600" s="142">
        <f>S2600*H2600</f>
        <v>0</v>
      </c>
      <c r="AR2600" s="143" t="s">
        <v>319</v>
      </c>
      <c r="AT2600" s="143" t="s">
        <v>178</v>
      </c>
      <c r="AU2600" s="143" t="s">
        <v>88</v>
      </c>
      <c r="AY2600" s="17" t="s">
        <v>176</v>
      </c>
      <c r="BE2600" s="144">
        <f>IF(N2600="základní",J2600,0)</f>
        <v>0</v>
      </c>
      <c r="BF2600" s="144">
        <f>IF(N2600="snížená",J2600,0)</f>
        <v>0</v>
      </c>
      <c r="BG2600" s="144">
        <f>IF(N2600="zákl. přenesená",J2600,0)</f>
        <v>0</v>
      </c>
      <c r="BH2600" s="144">
        <f>IF(N2600="sníž. přenesená",J2600,0)</f>
        <v>0</v>
      </c>
      <c r="BI2600" s="144">
        <f>IF(N2600="nulová",J2600,0)</f>
        <v>0</v>
      </c>
      <c r="BJ2600" s="17" t="s">
        <v>86</v>
      </c>
      <c r="BK2600" s="144">
        <f>ROUND(I2600*H2600,2)</f>
        <v>0</v>
      </c>
      <c r="BL2600" s="17" t="s">
        <v>319</v>
      </c>
      <c r="BM2600" s="143" t="s">
        <v>2631</v>
      </c>
    </row>
    <row r="2601" spans="2:65" s="1" customFormat="1" ht="19.5">
      <c r="B2601" s="32"/>
      <c r="D2601" s="146" t="s">
        <v>234</v>
      </c>
      <c r="F2601" s="173" t="s">
        <v>2577</v>
      </c>
      <c r="I2601" s="174"/>
      <c r="L2601" s="32"/>
      <c r="M2601" s="175"/>
      <c r="T2601" s="56"/>
      <c r="AT2601" s="17" t="s">
        <v>234</v>
      </c>
      <c r="AU2601" s="17" t="s">
        <v>88</v>
      </c>
    </row>
    <row r="2602" spans="2:65" s="14" customFormat="1" ht="11.25">
      <c r="B2602" s="160"/>
      <c r="D2602" s="146" t="s">
        <v>185</v>
      </c>
      <c r="E2602" s="161" t="s">
        <v>1</v>
      </c>
      <c r="F2602" s="162" t="s">
        <v>2632</v>
      </c>
      <c r="H2602" s="161" t="s">
        <v>1</v>
      </c>
      <c r="I2602" s="163"/>
      <c r="L2602" s="160"/>
      <c r="M2602" s="164"/>
      <c r="T2602" s="165"/>
      <c r="AT2602" s="161" t="s">
        <v>185</v>
      </c>
      <c r="AU2602" s="161" t="s">
        <v>88</v>
      </c>
      <c r="AV2602" s="14" t="s">
        <v>86</v>
      </c>
      <c r="AW2602" s="14" t="s">
        <v>33</v>
      </c>
      <c r="AX2602" s="14" t="s">
        <v>78</v>
      </c>
      <c r="AY2602" s="161" t="s">
        <v>176</v>
      </c>
    </row>
    <row r="2603" spans="2:65" s="14" customFormat="1" ht="11.25">
      <c r="B2603" s="160"/>
      <c r="D2603" s="146" t="s">
        <v>185</v>
      </c>
      <c r="E2603" s="161" t="s">
        <v>1</v>
      </c>
      <c r="F2603" s="162" t="s">
        <v>2633</v>
      </c>
      <c r="H2603" s="161" t="s">
        <v>1</v>
      </c>
      <c r="I2603" s="163"/>
      <c r="L2603" s="160"/>
      <c r="M2603" s="164"/>
      <c r="T2603" s="165"/>
      <c r="AT2603" s="161" t="s">
        <v>185</v>
      </c>
      <c r="AU2603" s="161" t="s">
        <v>88</v>
      </c>
      <c r="AV2603" s="14" t="s">
        <v>86</v>
      </c>
      <c r="AW2603" s="14" t="s">
        <v>33</v>
      </c>
      <c r="AX2603" s="14" t="s">
        <v>78</v>
      </c>
      <c r="AY2603" s="161" t="s">
        <v>176</v>
      </c>
    </row>
    <row r="2604" spans="2:65" s="12" customFormat="1" ht="11.25">
      <c r="B2604" s="145"/>
      <c r="D2604" s="146" t="s">
        <v>185</v>
      </c>
      <c r="E2604" s="147" t="s">
        <v>1</v>
      </c>
      <c r="F2604" s="148" t="s">
        <v>2634</v>
      </c>
      <c r="H2604" s="149">
        <v>49.6</v>
      </c>
      <c r="I2604" s="150"/>
      <c r="L2604" s="145"/>
      <c r="M2604" s="151"/>
      <c r="T2604" s="152"/>
      <c r="AT2604" s="147" t="s">
        <v>185</v>
      </c>
      <c r="AU2604" s="147" t="s">
        <v>88</v>
      </c>
      <c r="AV2604" s="12" t="s">
        <v>88</v>
      </c>
      <c r="AW2604" s="12" t="s">
        <v>33</v>
      </c>
      <c r="AX2604" s="12" t="s">
        <v>78</v>
      </c>
      <c r="AY2604" s="147" t="s">
        <v>176</v>
      </c>
    </row>
    <row r="2605" spans="2:65" s="14" customFormat="1" ht="11.25">
      <c r="B2605" s="160"/>
      <c r="D2605" s="146" t="s">
        <v>185</v>
      </c>
      <c r="E2605" s="161" t="s">
        <v>1</v>
      </c>
      <c r="F2605" s="162" t="s">
        <v>2635</v>
      </c>
      <c r="H2605" s="161" t="s">
        <v>1</v>
      </c>
      <c r="I2605" s="163"/>
      <c r="L2605" s="160"/>
      <c r="M2605" s="164"/>
      <c r="T2605" s="165"/>
      <c r="AT2605" s="161" t="s">
        <v>185</v>
      </c>
      <c r="AU2605" s="161" t="s">
        <v>88</v>
      </c>
      <c r="AV2605" s="14" t="s">
        <v>86</v>
      </c>
      <c r="AW2605" s="14" t="s">
        <v>33</v>
      </c>
      <c r="AX2605" s="14" t="s">
        <v>78</v>
      </c>
      <c r="AY2605" s="161" t="s">
        <v>176</v>
      </c>
    </row>
    <row r="2606" spans="2:65" s="12" customFormat="1" ht="11.25">
      <c r="B2606" s="145"/>
      <c r="D2606" s="146" t="s">
        <v>185</v>
      </c>
      <c r="E2606" s="147" t="s">
        <v>1</v>
      </c>
      <c r="F2606" s="148" t="s">
        <v>2636</v>
      </c>
      <c r="H2606" s="149">
        <v>25.6</v>
      </c>
      <c r="I2606" s="150"/>
      <c r="L2606" s="145"/>
      <c r="M2606" s="151"/>
      <c r="T2606" s="152"/>
      <c r="AT2606" s="147" t="s">
        <v>185</v>
      </c>
      <c r="AU2606" s="147" t="s">
        <v>88</v>
      </c>
      <c r="AV2606" s="12" t="s">
        <v>88</v>
      </c>
      <c r="AW2606" s="12" t="s">
        <v>33</v>
      </c>
      <c r="AX2606" s="12" t="s">
        <v>78</v>
      </c>
      <c r="AY2606" s="147" t="s">
        <v>176</v>
      </c>
    </row>
    <row r="2607" spans="2:65" s="14" customFormat="1" ht="11.25">
      <c r="B2607" s="160"/>
      <c r="D2607" s="146" t="s">
        <v>185</v>
      </c>
      <c r="E2607" s="161" t="s">
        <v>1</v>
      </c>
      <c r="F2607" s="162" t="s">
        <v>2637</v>
      </c>
      <c r="H2607" s="161" t="s">
        <v>1</v>
      </c>
      <c r="I2607" s="163"/>
      <c r="L2607" s="160"/>
      <c r="M2607" s="164"/>
      <c r="T2607" s="165"/>
      <c r="AT2607" s="161" t="s">
        <v>185</v>
      </c>
      <c r="AU2607" s="161" t="s">
        <v>88</v>
      </c>
      <c r="AV2607" s="14" t="s">
        <v>86</v>
      </c>
      <c r="AW2607" s="14" t="s">
        <v>33</v>
      </c>
      <c r="AX2607" s="14" t="s">
        <v>78</v>
      </c>
      <c r="AY2607" s="161" t="s">
        <v>176</v>
      </c>
    </row>
    <row r="2608" spans="2:65" s="12" customFormat="1" ht="11.25">
      <c r="B2608" s="145"/>
      <c r="D2608" s="146" t="s">
        <v>185</v>
      </c>
      <c r="E2608" s="147" t="s">
        <v>1</v>
      </c>
      <c r="F2608" s="148" t="s">
        <v>2638</v>
      </c>
      <c r="H2608" s="149">
        <v>35</v>
      </c>
      <c r="I2608" s="150"/>
      <c r="L2608" s="145"/>
      <c r="M2608" s="151"/>
      <c r="T2608" s="152"/>
      <c r="AT2608" s="147" t="s">
        <v>185</v>
      </c>
      <c r="AU2608" s="147" t="s">
        <v>88</v>
      </c>
      <c r="AV2608" s="12" t="s">
        <v>88</v>
      </c>
      <c r="AW2608" s="12" t="s">
        <v>33</v>
      </c>
      <c r="AX2608" s="12" t="s">
        <v>78</v>
      </c>
      <c r="AY2608" s="147" t="s">
        <v>176</v>
      </c>
    </row>
    <row r="2609" spans="2:51" s="14" customFormat="1" ht="11.25">
      <c r="B2609" s="160"/>
      <c r="D2609" s="146" t="s">
        <v>185</v>
      </c>
      <c r="E2609" s="161" t="s">
        <v>1</v>
      </c>
      <c r="F2609" s="162" t="s">
        <v>2639</v>
      </c>
      <c r="H2609" s="161" t="s">
        <v>1</v>
      </c>
      <c r="I2609" s="163"/>
      <c r="L2609" s="160"/>
      <c r="M2609" s="164"/>
      <c r="T2609" s="165"/>
      <c r="AT2609" s="161" t="s">
        <v>185</v>
      </c>
      <c r="AU2609" s="161" t="s">
        <v>88</v>
      </c>
      <c r="AV2609" s="14" t="s">
        <v>86</v>
      </c>
      <c r="AW2609" s="14" t="s">
        <v>33</v>
      </c>
      <c r="AX2609" s="14" t="s">
        <v>78</v>
      </c>
      <c r="AY2609" s="161" t="s">
        <v>176</v>
      </c>
    </row>
    <row r="2610" spans="2:51" s="12" customFormat="1" ht="11.25">
      <c r="B2610" s="145"/>
      <c r="D2610" s="146" t="s">
        <v>185</v>
      </c>
      <c r="E2610" s="147" t="s">
        <v>1</v>
      </c>
      <c r="F2610" s="148" t="s">
        <v>2640</v>
      </c>
      <c r="H2610" s="149">
        <v>38.4</v>
      </c>
      <c r="I2610" s="150"/>
      <c r="L2610" s="145"/>
      <c r="M2610" s="151"/>
      <c r="T2610" s="152"/>
      <c r="AT2610" s="147" t="s">
        <v>185</v>
      </c>
      <c r="AU2610" s="147" t="s">
        <v>88</v>
      </c>
      <c r="AV2610" s="12" t="s">
        <v>88</v>
      </c>
      <c r="AW2610" s="12" t="s">
        <v>33</v>
      </c>
      <c r="AX2610" s="12" t="s">
        <v>78</v>
      </c>
      <c r="AY2610" s="147" t="s">
        <v>176</v>
      </c>
    </row>
    <row r="2611" spans="2:51" s="14" customFormat="1" ht="11.25">
      <c r="B2611" s="160"/>
      <c r="D2611" s="146" t="s">
        <v>185</v>
      </c>
      <c r="E2611" s="161" t="s">
        <v>1</v>
      </c>
      <c r="F2611" s="162" t="s">
        <v>2641</v>
      </c>
      <c r="H2611" s="161" t="s">
        <v>1</v>
      </c>
      <c r="I2611" s="163"/>
      <c r="L2611" s="160"/>
      <c r="M2611" s="164"/>
      <c r="T2611" s="165"/>
      <c r="AT2611" s="161" t="s">
        <v>185</v>
      </c>
      <c r="AU2611" s="161" t="s">
        <v>88</v>
      </c>
      <c r="AV2611" s="14" t="s">
        <v>86</v>
      </c>
      <c r="AW2611" s="14" t="s">
        <v>33</v>
      </c>
      <c r="AX2611" s="14" t="s">
        <v>78</v>
      </c>
      <c r="AY2611" s="161" t="s">
        <v>176</v>
      </c>
    </row>
    <row r="2612" spans="2:51" s="12" customFormat="1" ht="11.25">
      <c r="B2612" s="145"/>
      <c r="D2612" s="146" t="s">
        <v>185</v>
      </c>
      <c r="E2612" s="147" t="s">
        <v>1</v>
      </c>
      <c r="F2612" s="148" t="s">
        <v>2642</v>
      </c>
      <c r="H2612" s="149">
        <v>20.8</v>
      </c>
      <c r="I2612" s="150"/>
      <c r="L2612" s="145"/>
      <c r="M2612" s="151"/>
      <c r="T2612" s="152"/>
      <c r="AT2612" s="147" t="s">
        <v>185</v>
      </c>
      <c r="AU2612" s="147" t="s">
        <v>88</v>
      </c>
      <c r="AV2612" s="12" t="s">
        <v>88</v>
      </c>
      <c r="AW2612" s="12" t="s">
        <v>33</v>
      </c>
      <c r="AX2612" s="12" t="s">
        <v>78</v>
      </c>
      <c r="AY2612" s="147" t="s">
        <v>176</v>
      </c>
    </row>
    <row r="2613" spans="2:51" s="14" customFormat="1" ht="11.25">
      <c r="B2613" s="160"/>
      <c r="D2613" s="146" t="s">
        <v>185</v>
      </c>
      <c r="E2613" s="161" t="s">
        <v>1</v>
      </c>
      <c r="F2613" s="162" t="s">
        <v>2643</v>
      </c>
      <c r="H2613" s="161" t="s">
        <v>1</v>
      </c>
      <c r="I2613" s="163"/>
      <c r="L2613" s="160"/>
      <c r="M2613" s="164"/>
      <c r="T2613" s="165"/>
      <c r="AT2613" s="161" t="s">
        <v>185</v>
      </c>
      <c r="AU2613" s="161" t="s">
        <v>88</v>
      </c>
      <c r="AV2613" s="14" t="s">
        <v>86</v>
      </c>
      <c r="AW2613" s="14" t="s">
        <v>33</v>
      </c>
      <c r="AX2613" s="14" t="s">
        <v>78</v>
      </c>
      <c r="AY2613" s="161" t="s">
        <v>176</v>
      </c>
    </row>
    <row r="2614" spans="2:51" s="12" customFormat="1" ht="11.25">
      <c r="B2614" s="145"/>
      <c r="D2614" s="146" t="s">
        <v>185</v>
      </c>
      <c r="E2614" s="147" t="s">
        <v>1</v>
      </c>
      <c r="F2614" s="148" t="s">
        <v>2644</v>
      </c>
      <c r="H2614" s="149">
        <v>26.4</v>
      </c>
      <c r="I2614" s="150"/>
      <c r="L2614" s="145"/>
      <c r="M2614" s="151"/>
      <c r="T2614" s="152"/>
      <c r="AT2614" s="147" t="s">
        <v>185</v>
      </c>
      <c r="AU2614" s="147" t="s">
        <v>88</v>
      </c>
      <c r="AV2614" s="12" t="s">
        <v>88</v>
      </c>
      <c r="AW2614" s="12" t="s">
        <v>33</v>
      </c>
      <c r="AX2614" s="12" t="s">
        <v>78</v>
      </c>
      <c r="AY2614" s="147" t="s">
        <v>176</v>
      </c>
    </row>
    <row r="2615" spans="2:51" s="15" customFormat="1" ht="11.25">
      <c r="B2615" s="166"/>
      <c r="D2615" s="146" t="s">
        <v>185</v>
      </c>
      <c r="E2615" s="167" t="s">
        <v>1</v>
      </c>
      <c r="F2615" s="168" t="s">
        <v>228</v>
      </c>
      <c r="H2615" s="169">
        <v>195.8</v>
      </c>
      <c r="I2615" s="170"/>
      <c r="L2615" s="166"/>
      <c r="M2615" s="171"/>
      <c r="T2615" s="172"/>
      <c r="AT2615" s="167" t="s">
        <v>185</v>
      </c>
      <c r="AU2615" s="167" t="s">
        <v>88</v>
      </c>
      <c r="AV2615" s="15" t="s">
        <v>193</v>
      </c>
      <c r="AW2615" s="15" t="s">
        <v>33</v>
      </c>
      <c r="AX2615" s="15" t="s">
        <v>78</v>
      </c>
      <c r="AY2615" s="167" t="s">
        <v>176</v>
      </c>
    </row>
    <row r="2616" spans="2:51" s="14" customFormat="1" ht="11.25">
      <c r="B2616" s="160"/>
      <c r="D2616" s="146" t="s">
        <v>185</v>
      </c>
      <c r="E2616" s="161" t="s">
        <v>1</v>
      </c>
      <c r="F2616" s="162" t="s">
        <v>2645</v>
      </c>
      <c r="H2616" s="161" t="s">
        <v>1</v>
      </c>
      <c r="I2616" s="163"/>
      <c r="L2616" s="160"/>
      <c r="M2616" s="164"/>
      <c r="T2616" s="165"/>
      <c r="AT2616" s="161" t="s">
        <v>185</v>
      </c>
      <c r="AU2616" s="161" t="s">
        <v>88</v>
      </c>
      <c r="AV2616" s="14" t="s">
        <v>86</v>
      </c>
      <c r="AW2616" s="14" t="s">
        <v>33</v>
      </c>
      <c r="AX2616" s="14" t="s">
        <v>78</v>
      </c>
      <c r="AY2616" s="161" t="s">
        <v>176</v>
      </c>
    </row>
    <row r="2617" spans="2:51" s="14" customFormat="1" ht="11.25">
      <c r="B2617" s="160"/>
      <c r="D2617" s="146" t="s">
        <v>185</v>
      </c>
      <c r="E2617" s="161" t="s">
        <v>1</v>
      </c>
      <c r="F2617" s="162" t="s">
        <v>2646</v>
      </c>
      <c r="H2617" s="161" t="s">
        <v>1</v>
      </c>
      <c r="I2617" s="163"/>
      <c r="L2617" s="160"/>
      <c r="M2617" s="164"/>
      <c r="T2617" s="165"/>
      <c r="AT2617" s="161" t="s">
        <v>185</v>
      </c>
      <c r="AU2617" s="161" t="s">
        <v>88</v>
      </c>
      <c r="AV2617" s="14" t="s">
        <v>86</v>
      </c>
      <c r="AW2617" s="14" t="s">
        <v>33</v>
      </c>
      <c r="AX2617" s="14" t="s">
        <v>78</v>
      </c>
      <c r="AY2617" s="161" t="s">
        <v>176</v>
      </c>
    </row>
    <row r="2618" spans="2:51" s="12" customFormat="1" ht="11.25">
      <c r="B2618" s="145"/>
      <c r="D2618" s="146" t="s">
        <v>185</v>
      </c>
      <c r="E2618" s="147" t="s">
        <v>1</v>
      </c>
      <c r="F2618" s="148" t="s">
        <v>2647</v>
      </c>
      <c r="H2618" s="149">
        <v>28.045000000000002</v>
      </c>
      <c r="I2618" s="150"/>
      <c r="L2618" s="145"/>
      <c r="M2618" s="151"/>
      <c r="T2618" s="152"/>
      <c r="AT2618" s="147" t="s">
        <v>185</v>
      </c>
      <c r="AU2618" s="147" t="s">
        <v>88</v>
      </c>
      <c r="AV2618" s="12" t="s">
        <v>88</v>
      </c>
      <c r="AW2618" s="12" t="s">
        <v>33</v>
      </c>
      <c r="AX2618" s="12" t="s">
        <v>78</v>
      </c>
      <c r="AY2618" s="147" t="s">
        <v>176</v>
      </c>
    </row>
    <row r="2619" spans="2:51" s="14" customFormat="1" ht="11.25">
      <c r="B2619" s="160"/>
      <c r="D2619" s="146" t="s">
        <v>185</v>
      </c>
      <c r="E2619" s="161" t="s">
        <v>1</v>
      </c>
      <c r="F2619" s="162" t="s">
        <v>2648</v>
      </c>
      <c r="H2619" s="161" t="s">
        <v>1</v>
      </c>
      <c r="I2619" s="163"/>
      <c r="L2619" s="160"/>
      <c r="M2619" s="164"/>
      <c r="T2619" s="165"/>
      <c r="AT2619" s="161" t="s">
        <v>185</v>
      </c>
      <c r="AU2619" s="161" t="s">
        <v>88</v>
      </c>
      <c r="AV2619" s="14" t="s">
        <v>86</v>
      </c>
      <c r="AW2619" s="14" t="s">
        <v>33</v>
      </c>
      <c r="AX2619" s="14" t="s">
        <v>78</v>
      </c>
      <c r="AY2619" s="161" t="s">
        <v>176</v>
      </c>
    </row>
    <row r="2620" spans="2:51" s="12" customFormat="1" ht="11.25">
      <c r="B2620" s="145"/>
      <c r="D2620" s="146" t="s">
        <v>185</v>
      </c>
      <c r="E2620" s="147" t="s">
        <v>1</v>
      </c>
      <c r="F2620" s="148" t="s">
        <v>2649</v>
      </c>
      <c r="H2620" s="149">
        <v>20.579499999999999</v>
      </c>
      <c r="I2620" s="150"/>
      <c r="L2620" s="145"/>
      <c r="M2620" s="151"/>
      <c r="T2620" s="152"/>
      <c r="AT2620" s="147" t="s">
        <v>185</v>
      </c>
      <c r="AU2620" s="147" t="s">
        <v>88</v>
      </c>
      <c r="AV2620" s="12" t="s">
        <v>88</v>
      </c>
      <c r="AW2620" s="12" t="s">
        <v>33</v>
      </c>
      <c r="AX2620" s="12" t="s">
        <v>78</v>
      </c>
      <c r="AY2620" s="147" t="s">
        <v>176</v>
      </c>
    </row>
    <row r="2621" spans="2:51" s="12" customFormat="1" ht="11.25">
      <c r="B2621" s="145"/>
      <c r="D2621" s="146" t="s">
        <v>185</v>
      </c>
      <c r="E2621" s="147" t="s">
        <v>1</v>
      </c>
      <c r="F2621" s="148" t="s">
        <v>2650</v>
      </c>
      <c r="H2621" s="149">
        <v>55.3</v>
      </c>
      <c r="I2621" s="150"/>
      <c r="L2621" s="145"/>
      <c r="M2621" s="151"/>
      <c r="T2621" s="152"/>
      <c r="AT2621" s="147" t="s">
        <v>185</v>
      </c>
      <c r="AU2621" s="147" t="s">
        <v>88</v>
      </c>
      <c r="AV2621" s="12" t="s">
        <v>88</v>
      </c>
      <c r="AW2621" s="12" t="s">
        <v>33</v>
      </c>
      <c r="AX2621" s="12" t="s">
        <v>78</v>
      </c>
      <c r="AY2621" s="147" t="s">
        <v>176</v>
      </c>
    </row>
    <row r="2622" spans="2:51" s="14" customFormat="1" ht="11.25">
      <c r="B2622" s="160"/>
      <c r="D2622" s="146" t="s">
        <v>185</v>
      </c>
      <c r="E2622" s="161" t="s">
        <v>1</v>
      </c>
      <c r="F2622" s="162" t="s">
        <v>2651</v>
      </c>
      <c r="H2622" s="161" t="s">
        <v>1</v>
      </c>
      <c r="I2622" s="163"/>
      <c r="L2622" s="160"/>
      <c r="M2622" s="164"/>
      <c r="T2622" s="165"/>
      <c r="AT2622" s="161" t="s">
        <v>185</v>
      </c>
      <c r="AU2622" s="161" t="s">
        <v>88</v>
      </c>
      <c r="AV2622" s="14" t="s">
        <v>86</v>
      </c>
      <c r="AW2622" s="14" t="s">
        <v>33</v>
      </c>
      <c r="AX2622" s="14" t="s">
        <v>78</v>
      </c>
      <c r="AY2622" s="161" t="s">
        <v>176</v>
      </c>
    </row>
    <row r="2623" spans="2:51" s="12" customFormat="1" ht="11.25">
      <c r="B2623" s="145"/>
      <c r="D2623" s="146" t="s">
        <v>185</v>
      </c>
      <c r="E2623" s="147" t="s">
        <v>1</v>
      </c>
      <c r="F2623" s="148" t="s">
        <v>2652</v>
      </c>
      <c r="H2623" s="149">
        <v>65.569999999999993</v>
      </c>
      <c r="I2623" s="150"/>
      <c r="L2623" s="145"/>
      <c r="M2623" s="151"/>
      <c r="T2623" s="152"/>
      <c r="AT2623" s="147" t="s">
        <v>185</v>
      </c>
      <c r="AU2623" s="147" t="s">
        <v>88</v>
      </c>
      <c r="AV2623" s="12" t="s">
        <v>88</v>
      </c>
      <c r="AW2623" s="12" t="s">
        <v>33</v>
      </c>
      <c r="AX2623" s="12" t="s">
        <v>78</v>
      </c>
      <c r="AY2623" s="147" t="s">
        <v>176</v>
      </c>
    </row>
    <row r="2624" spans="2:51" s="14" customFormat="1" ht="11.25">
      <c r="B2624" s="160"/>
      <c r="D2624" s="146" t="s">
        <v>185</v>
      </c>
      <c r="E2624" s="161" t="s">
        <v>1</v>
      </c>
      <c r="F2624" s="162" t="s">
        <v>2653</v>
      </c>
      <c r="H2624" s="161" t="s">
        <v>1</v>
      </c>
      <c r="I2624" s="163"/>
      <c r="L2624" s="160"/>
      <c r="M2624" s="164"/>
      <c r="T2624" s="165"/>
      <c r="AT2624" s="161" t="s">
        <v>185</v>
      </c>
      <c r="AU2624" s="161" t="s">
        <v>88</v>
      </c>
      <c r="AV2624" s="14" t="s">
        <v>86</v>
      </c>
      <c r="AW2624" s="14" t="s">
        <v>33</v>
      </c>
      <c r="AX2624" s="14" t="s">
        <v>78</v>
      </c>
      <c r="AY2624" s="161" t="s">
        <v>176</v>
      </c>
    </row>
    <row r="2625" spans="2:51" s="12" customFormat="1" ht="11.25">
      <c r="B2625" s="145"/>
      <c r="D2625" s="146" t="s">
        <v>185</v>
      </c>
      <c r="E2625" s="147" t="s">
        <v>1</v>
      </c>
      <c r="F2625" s="148" t="s">
        <v>2654</v>
      </c>
      <c r="H2625" s="149">
        <v>27.254999999999999</v>
      </c>
      <c r="I2625" s="150"/>
      <c r="L2625" s="145"/>
      <c r="M2625" s="151"/>
      <c r="T2625" s="152"/>
      <c r="AT2625" s="147" t="s">
        <v>185</v>
      </c>
      <c r="AU2625" s="147" t="s">
        <v>88</v>
      </c>
      <c r="AV2625" s="12" t="s">
        <v>88</v>
      </c>
      <c r="AW2625" s="12" t="s">
        <v>33</v>
      </c>
      <c r="AX2625" s="12" t="s">
        <v>78</v>
      </c>
      <c r="AY2625" s="147" t="s">
        <v>176</v>
      </c>
    </row>
    <row r="2626" spans="2:51" s="15" customFormat="1" ht="11.25">
      <c r="B2626" s="166"/>
      <c r="D2626" s="146" t="s">
        <v>185</v>
      </c>
      <c r="E2626" s="167" t="s">
        <v>1</v>
      </c>
      <c r="F2626" s="168" t="s">
        <v>228</v>
      </c>
      <c r="H2626" s="169">
        <v>196.74949999999998</v>
      </c>
      <c r="I2626" s="170"/>
      <c r="L2626" s="166"/>
      <c r="M2626" s="171"/>
      <c r="T2626" s="172"/>
      <c r="AT2626" s="167" t="s">
        <v>185</v>
      </c>
      <c r="AU2626" s="167" t="s">
        <v>88</v>
      </c>
      <c r="AV2626" s="15" t="s">
        <v>193</v>
      </c>
      <c r="AW2626" s="15" t="s">
        <v>33</v>
      </c>
      <c r="AX2626" s="15" t="s">
        <v>78</v>
      </c>
      <c r="AY2626" s="167" t="s">
        <v>176</v>
      </c>
    </row>
    <row r="2627" spans="2:51" s="14" customFormat="1" ht="11.25">
      <c r="B2627" s="160"/>
      <c r="D2627" s="146" t="s">
        <v>185</v>
      </c>
      <c r="E2627" s="161" t="s">
        <v>1</v>
      </c>
      <c r="F2627" s="162" t="s">
        <v>1106</v>
      </c>
      <c r="H2627" s="161" t="s">
        <v>1</v>
      </c>
      <c r="I2627" s="163"/>
      <c r="L2627" s="160"/>
      <c r="M2627" s="164"/>
      <c r="T2627" s="165"/>
      <c r="AT2627" s="161" t="s">
        <v>185</v>
      </c>
      <c r="AU2627" s="161" t="s">
        <v>88</v>
      </c>
      <c r="AV2627" s="14" t="s">
        <v>86</v>
      </c>
      <c r="AW2627" s="14" t="s">
        <v>33</v>
      </c>
      <c r="AX2627" s="14" t="s">
        <v>78</v>
      </c>
      <c r="AY2627" s="161" t="s">
        <v>176</v>
      </c>
    </row>
    <row r="2628" spans="2:51" s="14" customFormat="1" ht="11.25">
      <c r="B2628" s="160"/>
      <c r="D2628" s="146" t="s">
        <v>185</v>
      </c>
      <c r="E2628" s="161" t="s">
        <v>1</v>
      </c>
      <c r="F2628" s="162" t="s">
        <v>2655</v>
      </c>
      <c r="H2628" s="161" t="s">
        <v>1</v>
      </c>
      <c r="I2628" s="163"/>
      <c r="L2628" s="160"/>
      <c r="M2628" s="164"/>
      <c r="T2628" s="165"/>
      <c r="AT2628" s="161" t="s">
        <v>185</v>
      </c>
      <c r="AU2628" s="161" t="s">
        <v>88</v>
      </c>
      <c r="AV2628" s="14" t="s">
        <v>86</v>
      </c>
      <c r="AW2628" s="14" t="s">
        <v>33</v>
      </c>
      <c r="AX2628" s="14" t="s">
        <v>78</v>
      </c>
      <c r="AY2628" s="161" t="s">
        <v>176</v>
      </c>
    </row>
    <row r="2629" spans="2:51" s="12" customFormat="1" ht="11.25">
      <c r="B2629" s="145"/>
      <c r="D2629" s="146" t="s">
        <v>185</v>
      </c>
      <c r="E2629" s="147" t="s">
        <v>1</v>
      </c>
      <c r="F2629" s="148" t="s">
        <v>2656</v>
      </c>
      <c r="H2629" s="149">
        <v>55.3</v>
      </c>
      <c r="I2629" s="150"/>
      <c r="L2629" s="145"/>
      <c r="M2629" s="151"/>
      <c r="T2629" s="152"/>
      <c r="AT2629" s="147" t="s">
        <v>185</v>
      </c>
      <c r="AU2629" s="147" t="s">
        <v>88</v>
      </c>
      <c r="AV2629" s="12" t="s">
        <v>88</v>
      </c>
      <c r="AW2629" s="12" t="s">
        <v>33</v>
      </c>
      <c r="AX2629" s="12" t="s">
        <v>78</v>
      </c>
      <c r="AY2629" s="147" t="s">
        <v>176</v>
      </c>
    </row>
    <row r="2630" spans="2:51" s="12" customFormat="1" ht="11.25">
      <c r="B2630" s="145"/>
      <c r="D2630" s="146" t="s">
        <v>185</v>
      </c>
      <c r="E2630" s="147" t="s">
        <v>1</v>
      </c>
      <c r="F2630" s="148" t="s">
        <v>2657</v>
      </c>
      <c r="H2630" s="149">
        <v>10.28975</v>
      </c>
      <c r="I2630" s="150"/>
      <c r="L2630" s="145"/>
      <c r="M2630" s="151"/>
      <c r="T2630" s="152"/>
      <c r="AT2630" s="147" t="s">
        <v>185</v>
      </c>
      <c r="AU2630" s="147" t="s">
        <v>88</v>
      </c>
      <c r="AV2630" s="12" t="s">
        <v>88</v>
      </c>
      <c r="AW2630" s="12" t="s">
        <v>33</v>
      </c>
      <c r="AX2630" s="12" t="s">
        <v>78</v>
      </c>
      <c r="AY2630" s="147" t="s">
        <v>176</v>
      </c>
    </row>
    <row r="2631" spans="2:51" s="14" customFormat="1" ht="11.25">
      <c r="B2631" s="160"/>
      <c r="D2631" s="146" t="s">
        <v>185</v>
      </c>
      <c r="E2631" s="161" t="s">
        <v>1</v>
      </c>
      <c r="F2631" s="162" t="s">
        <v>2658</v>
      </c>
      <c r="H2631" s="161" t="s">
        <v>1</v>
      </c>
      <c r="I2631" s="163"/>
      <c r="L2631" s="160"/>
      <c r="M2631" s="164"/>
      <c r="T2631" s="165"/>
      <c r="AT2631" s="161" t="s">
        <v>185</v>
      </c>
      <c r="AU2631" s="161" t="s">
        <v>88</v>
      </c>
      <c r="AV2631" s="14" t="s">
        <v>86</v>
      </c>
      <c r="AW2631" s="14" t="s">
        <v>33</v>
      </c>
      <c r="AX2631" s="14" t="s">
        <v>78</v>
      </c>
      <c r="AY2631" s="161" t="s">
        <v>176</v>
      </c>
    </row>
    <row r="2632" spans="2:51" s="12" customFormat="1" ht="11.25">
      <c r="B2632" s="145"/>
      <c r="D2632" s="146" t="s">
        <v>185</v>
      </c>
      <c r="E2632" s="147" t="s">
        <v>1</v>
      </c>
      <c r="F2632" s="148" t="s">
        <v>2652</v>
      </c>
      <c r="H2632" s="149">
        <v>65.569999999999993</v>
      </c>
      <c r="I2632" s="150"/>
      <c r="L2632" s="145"/>
      <c r="M2632" s="151"/>
      <c r="T2632" s="152"/>
      <c r="AT2632" s="147" t="s">
        <v>185</v>
      </c>
      <c r="AU2632" s="147" t="s">
        <v>88</v>
      </c>
      <c r="AV2632" s="12" t="s">
        <v>88</v>
      </c>
      <c r="AW2632" s="12" t="s">
        <v>33</v>
      </c>
      <c r="AX2632" s="12" t="s">
        <v>78</v>
      </c>
      <c r="AY2632" s="147" t="s">
        <v>176</v>
      </c>
    </row>
    <row r="2633" spans="2:51" s="14" customFormat="1" ht="11.25">
      <c r="B2633" s="160"/>
      <c r="D2633" s="146" t="s">
        <v>185</v>
      </c>
      <c r="E2633" s="161" t="s">
        <v>1</v>
      </c>
      <c r="F2633" s="162" t="s">
        <v>2659</v>
      </c>
      <c r="H2633" s="161" t="s">
        <v>1</v>
      </c>
      <c r="I2633" s="163"/>
      <c r="L2633" s="160"/>
      <c r="M2633" s="164"/>
      <c r="T2633" s="165"/>
      <c r="AT2633" s="161" t="s">
        <v>185</v>
      </c>
      <c r="AU2633" s="161" t="s">
        <v>88</v>
      </c>
      <c r="AV2633" s="14" t="s">
        <v>86</v>
      </c>
      <c r="AW2633" s="14" t="s">
        <v>33</v>
      </c>
      <c r="AX2633" s="14" t="s">
        <v>78</v>
      </c>
      <c r="AY2633" s="161" t="s">
        <v>176</v>
      </c>
    </row>
    <row r="2634" spans="2:51" s="12" customFormat="1" ht="11.25">
      <c r="B2634" s="145"/>
      <c r="D2634" s="146" t="s">
        <v>185</v>
      </c>
      <c r="E2634" s="147" t="s">
        <v>1</v>
      </c>
      <c r="F2634" s="148" t="s">
        <v>2660</v>
      </c>
      <c r="H2634" s="149">
        <v>20.145</v>
      </c>
      <c r="I2634" s="150"/>
      <c r="L2634" s="145"/>
      <c r="M2634" s="151"/>
      <c r="T2634" s="152"/>
      <c r="AT2634" s="147" t="s">
        <v>185</v>
      </c>
      <c r="AU2634" s="147" t="s">
        <v>88</v>
      </c>
      <c r="AV2634" s="12" t="s">
        <v>88</v>
      </c>
      <c r="AW2634" s="12" t="s">
        <v>33</v>
      </c>
      <c r="AX2634" s="12" t="s">
        <v>78</v>
      </c>
      <c r="AY2634" s="147" t="s">
        <v>176</v>
      </c>
    </row>
    <row r="2635" spans="2:51" s="14" customFormat="1" ht="11.25">
      <c r="B2635" s="160"/>
      <c r="D2635" s="146" t="s">
        <v>185</v>
      </c>
      <c r="E2635" s="161" t="s">
        <v>1</v>
      </c>
      <c r="F2635" s="162" t="s">
        <v>2661</v>
      </c>
      <c r="H2635" s="161" t="s">
        <v>1</v>
      </c>
      <c r="I2635" s="163"/>
      <c r="L2635" s="160"/>
      <c r="M2635" s="164"/>
      <c r="T2635" s="165"/>
      <c r="AT2635" s="161" t="s">
        <v>185</v>
      </c>
      <c r="AU2635" s="161" t="s">
        <v>88</v>
      </c>
      <c r="AV2635" s="14" t="s">
        <v>86</v>
      </c>
      <c r="AW2635" s="14" t="s">
        <v>33</v>
      </c>
      <c r="AX2635" s="14" t="s">
        <v>78</v>
      </c>
      <c r="AY2635" s="161" t="s">
        <v>176</v>
      </c>
    </row>
    <row r="2636" spans="2:51" s="12" customFormat="1" ht="11.25">
      <c r="B2636" s="145"/>
      <c r="D2636" s="146" t="s">
        <v>185</v>
      </c>
      <c r="E2636" s="147" t="s">
        <v>1</v>
      </c>
      <c r="F2636" s="148" t="s">
        <v>2654</v>
      </c>
      <c r="H2636" s="149">
        <v>27.254999999999999</v>
      </c>
      <c r="I2636" s="150"/>
      <c r="L2636" s="145"/>
      <c r="M2636" s="151"/>
      <c r="T2636" s="152"/>
      <c r="AT2636" s="147" t="s">
        <v>185</v>
      </c>
      <c r="AU2636" s="147" t="s">
        <v>88</v>
      </c>
      <c r="AV2636" s="12" t="s">
        <v>88</v>
      </c>
      <c r="AW2636" s="12" t="s">
        <v>33</v>
      </c>
      <c r="AX2636" s="12" t="s">
        <v>78</v>
      </c>
      <c r="AY2636" s="147" t="s">
        <v>176</v>
      </c>
    </row>
    <row r="2637" spans="2:51" s="15" customFormat="1" ht="11.25">
      <c r="B2637" s="166"/>
      <c r="D2637" s="146" t="s">
        <v>185</v>
      </c>
      <c r="E2637" s="167" t="s">
        <v>1</v>
      </c>
      <c r="F2637" s="168" t="s">
        <v>228</v>
      </c>
      <c r="H2637" s="169">
        <v>178.55974999999998</v>
      </c>
      <c r="I2637" s="170"/>
      <c r="L2637" s="166"/>
      <c r="M2637" s="171"/>
      <c r="T2637" s="172"/>
      <c r="AT2637" s="167" t="s">
        <v>185</v>
      </c>
      <c r="AU2637" s="167" t="s">
        <v>88</v>
      </c>
      <c r="AV2637" s="15" t="s">
        <v>193</v>
      </c>
      <c r="AW2637" s="15" t="s">
        <v>33</v>
      </c>
      <c r="AX2637" s="15" t="s">
        <v>78</v>
      </c>
      <c r="AY2637" s="167" t="s">
        <v>176</v>
      </c>
    </row>
    <row r="2638" spans="2:51" s="14" customFormat="1" ht="11.25">
      <c r="B2638" s="160"/>
      <c r="D2638" s="146" t="s">
        <v>185</v>
      </c>
      <c r="E2638" s="161" t="s">
        <v>1</v>
      </c>
      <c r="F2638" s="162" t="s">
        <v>1108</v>
      </c>
      <c r="H2638" s="161" t="s">
        <v>1</v>
      </c>
      <c r="I2638" s="163"/>
      <c r="L2638" s="160"/>
      <c r="M2638" s="164"/>
      <c r="T2638" s="165"/>
      <c r="AT2638" s="161" t="s">
        <v>185</v>
      </c>
      <c r="AU2638" s="161" t="s">
        <v>88</v>
      </c>
      <c r="AV2638" s="14" t="s">
        <v>86</v>
      </c>
      <c r="AW2638" s="14" t="s">
        <v>33</v>
      </c>
      <c r="AX2638" s="14" t="s">
        <v>78</v>
      </c>
      <c r="AY2638" s="161" t="s">
        <v>176</v>
      </c>
    </row>
    <row r="2639" spans="2:51" s="14" customFormat="1" ht="11.25">
      <c r="B2639" s="160"/>
      <c r="D2639" s="146" t="s">
        <v>185</v>
      </c>
      <c r="E2639" s="161" t="s">
        <v>1</v>
      </c>
      <c r="F2639" s="162" t="s">
        <v>2662</v>
      </c>
      <c r="H2639" s="161" t="s">
        <v>1</v>
      </c>
      <c r="I2639" s="163"/>
      <c r="L2639" s="160"/>
      <c r="M2639" s="164"/>
      <c r="T2639" s="165"/>
      <c r="AT2639" s="161" t="s">
        <v>185</v>
      </c>
      <c r="AU2639" s="161" t="s">
        <v>88</v>
      </c>
      <c r="AV2639" s="14" t="s">
        <v>86</v>
      </c>
      <c r="AW2639" s="14" t="s">
        <v>33</v>
      </c>
      <c r="AX2639" s="14" t="s">
        <v>78</v>
      </c>
      <c r="AY2639" s="161" t="s">
        <v>176</v>
      </c>
    </row>
    <row r="2640" spans="2:51" s="12" customFormat="1" ht="11.25">
      <c r="B2640" s="145"/>
      <c r="D2640" s="146" t="s">
        <v>185</v>
      </c>
      <c r="E2640" s="147" t="s">
        <v>1</v>
      </c>
      <c r="F2640" s="148" t="s">
        <v>2657</v>
      </c>
      <c r="H2640" s="149">
        <v>10.28975</v>
      </c>
      <c r="I2640" s="150"/>
      <c r="L2640" s="145"/>
      <c r="M2640" s="151"/>
      <c r="T2640" s="152"/>
      <c r="AT2640" s="147" t="s">
        <v>185</v>
      </c>
      <c r="AU2640" s="147" t="s">
        <v>88</v>
      </c>
      <c r="AV2640" s="12" t="s">
        <v>88</v>
      </c>
      <c r="AW2640" s="12" t="s">
        <v>33</v>
      </c>
      <c r="AX2640" s="12" t="s">
        <v>78</v>
      </c>
      <c r="AY2640" s="147" t="s">
        <v>176</v>
      </c>
    </row>
    <row r="2641" spans="2:65" s="12" customFormat="1" ht="11.25">
      <c r="B2641" s="145"/>
      <c r="D2641" s="146" t="s">
        <v>185</v>
      </c>
      <c r="E2641" s="147" t="s">
        <v>1</v>
      </c>
      <c r="F2641" s="148" t="s">
        <v>2656</v>
      </c>
      <c r="H2641" s="149">
        <v>55.3</v>
      </c>
      <c r="I2641" s="150"/>
      <c r="L2641" s="145"/>
      <c r="M2641" s="151"/>
      <c r="T2641" s="152"/>
      <c r="AT2641" s="147" t="s">
        <v>185</v>
      </c>
      <c r="AU2641" s="147" t="s">
        <v>88</v>
      </c>
      <c r="AV2641" s="12" t="s">
        <v>88</v>
      </c>
      <c r="AW2641" s="12" t="s">
        <v>33</v>
      </c>
      <c r="AX2641" s="12" t="s">
        <v>78</v>
      </c>
      <c r="AY2641" s="147" t="s">
        <v>176</v>
      </c>
    </row>
    <row r="2642" spans="2:65" s="14" customFormat="1" ht="11.25">
      <c r="B2642" s="160"/>
      <c r="D2642" s="146" t="s">
        <v>185</v>
      </c>
      <c r="E2642" s="161" t="s">
        <v>1</v>
      </c>
      <c r="F2642" s="162" t="s">
        <v>2663</v>
      </c>
      <c r="H2642" s="161" t="s">
        <v>1</v>
      </c>
      <c r="I2642" s="163"/>
      <c r="L2642" s="160"/>
      <c r="M2642" s="164"/>
      <c r="T2642" s="165"/>
      <c r="AT2642" s="161" t="s">
        <v>185</v>
      </c>
      <c r="AU2642" s="161" t="s">
        <v>88</v>
      </c>
      <c r="AV2642" s="14" t="s">
        <v>86</v>
      </c>
      <c r="AW2642" s="14" t="s">
        <v>33</v>
      </c>
      <c r="AX2642" s="14" t="s">
        <v>78</v>
      </c>
      <c r="AY2642" s="161" t="s">
        <v>176</v>
      </c>
    </row>
    <row r="2643" spans="2:65" s="12" customFormat="1" ht="11.25">
      <c r="B2643" s="145"/>
      <c r="D2643" s="146" t="s">
        <v>185</v>
      </c>
      <c r="E2643" s="147" t="s">
        <v>1</v>
      </c>
      <c r="F2643" s="148" t="s">
        <v>2664</v>
      </c>
      <c r="H2643" s="149">
        <v>139.34020000000001</v>
      </c>
      <c r="I2643" s="150"/>
      <c r="L2643" s="145"/>
      <c r="M2643" s="151"/>
      <c r="T2643" s="152"/>
      <c r="AT2643" s="147" t="s">
        <v>185</v>
      </c>
      <c r="AU2643" s="147" t="s">
        <v>88</v>
      </c>
      <c r="AV2643" s="12" t="s">
        <v>88</v>
      </c>
      <c r="AW2643" s="12" t="s">
        <v>33</v>
      </c>
      <c r="AX2643" s="12" t="s">
        <v>78</v>
      </c>
      <c r="AY2643" s="147" t="s">
        <v>176</v>
      </c>
    </row>
    <row r="2644" spans="2:65" s="12" customFormat="1" ht="11.25">
      <c r="B2644" s="145"/>
      <c r="D2644" s="146" t="s">
        <v>185</v>
      </c>
      <c r="E2644" s="147" t="s">
        <v>1</v>
      </c>
      <c r="F2644" s="148" t="s">
        <v>2665</v>
      </c>
      <c r="H2644" s="149">
        <v>-24.78</v>
      </c>
      <c r="I2644" s="150"/>
      <c r="L2644" s="145"/>
      <c r="M2644" s="151"/>
      <c r="T2644" s="152"/>
      <c r="AT2644" s="147" t="s">
        <v>185</v>
      </c>
      <c r="AU2644" s="147" t="s">
        <v>88</v>
      </c>
      <c r="AV2644" s="12" t="s">
        <v>88</v>
      </c>
      <c r="AW2644" s="12" t="s">
        <v>33</v>
      </c>
      <c r="AX2644" s="12" t="s">
        <v>78</v>
      </c>
      <c r="AY2644" s="147" t="s">
        <v>176</v>
      </c>
    </row>
    <row r="2645" spans="2:65" s="14" customFormat="1" ht="11.25">
      <c r="B2645" s="160"/>
      <c r="D2645" s="146" t="s">
        <v>185</v>
      </c>
      <c r="E2645" s="161" t="s">
        <v>1</v>
      </c>
      <c r="F2645" s="162" t="s">
        <v>2666</v>
      </c>
      <c r="H2645" s="161" t="s">
        <v>1</v>
      </c>
      <c r="I2645" s="163"/>
      <c r="L2645" s="160"/>
      <c r="M2645" s="164"/>
      <c r="T2645" s="165"/>
      <c r="AT2645" s="161" t="s">
        <v>185</v>
      </c>
      <c r="AU2645" s="161" t="s">
        <v>88</v>
      </c>
      <c r="AV2645" s="14" t="s">
        <v>86</v>
      </c>
      <c r="AW2645" s="14" t="s">
        <v>33</v>
      </c>
      <c r="AX2645" s="14" t="s">
        <v>78</v>
      </c>
      <c r="AY2645" s="161" t="s">
        <v>176</v>
      </c>
    </row>
    <row r="2646" spans="2:65" s="12" customFormat="1" ht="11.25">
      <c r="B2646" s="145"/>
      <c r="D2646" s="146" t="s">
        <v>185</v>
      </c>
      <c r="E2646" s="147" t="s">
        <v>1</v>
      </c>
      <c r="F2646" s="148" t="s">
        <v>2667</v>
      </c>
      <c r="H2646" s="149">
        <v>26.07</v>
      </c>
      <c r="I2646" s="150"/>
      <c r="L2646" s="145"/>
      <c r="M2646" s="151"/>
      <c r="T2646" s="152"/>
      <c r="AT2646" s="147" t="s">
        <v>185</v>
      </c>
      <c r="AU2646" s="147" t="s">
        <v>88</v>
      </c>
      <c r="AV2646" s="12" t="s">
        <v>88</v>
      </c>
      <c r="AW2646" s="12" t="s">
        <v>33</v>
      </c>
      <c r="AX2646" s="12" t="s">
        <v>78</v>
      </c>
      <c r="AY2646" s="147" t="s">
        <v>176</v>
      </c>
    </row>
    <row r="2647" spans="2:65" s="15" customFormat="1" ht="11.25">
      <c r="B2647" s="166"/>
      <c r="D2647" s="146" t="s">
        <v>185</v>
      </c>
      <c r="E2647" s="167" t="s">
        <v>1</v>
      </c>
      <c r="F2647" s="168" t="s">
        <v>228</v>
      </c>
      <c r="H2647" s="169">
        <v>206.21995000000001</v>
      </c>
      <c r="I2647" s="170"/>
      <c r="L2647" s="166"/>
      <c r="M2647" s="171"/>
      <c r="T2647" s="172"/>
      <c r="AT2647" s="167" t="s">
        <v>185</v>
      </c>
      <c r="AU2647" s="167" t="s">
        <v>88</v>
      </c>
      <c r="AV2647" s="15" t="s">
        <v>193</v>
      </c>
      <c r="AW2647" s="15" t="s">
        <v>33</v>
      </c>
      <c r="AX2647" s="15" t="s">
        <v>78</v>
      </c>
      <c r="AY2647" s="167" t="s">
        <v>176</v>
      </c>
    </row>
    <row r="2648" spans="2:65" s="14" customFormat="1" ht="11.25">
      <c r="B2648" s="160"/>
      <c r="D2648" s="146" t="s">
        <v>185</v>
      </c>
      <c r="E2648" s="161" t="s">
        <v>1</v>
      </c>
      <c r="F2648" s="162" t="s">
        <v>1110</v>
      </c>
      <c r="H2648" s="161" t="s">
        <v>1</v>
      </c>
      <c r="I2648" s="163"/>
      <c r="L2648" s="160"/>
      <c r="M2648" s="164"/>
      <c r="T2648" s="165"/>
      <c r="AT2648" s="161" t="s">
        <v>185</v>
      </c>
      <c r="AU2648" s="161" t="s">
        <v>88</v>
      </c>
      <c r="AV2648" s="14" t="s">
        <v>86</v>
      </c>
      <c r="AW2648" s="14" t="s">
        <v>33</v>
      </c>
      <c r="AX2648" s="14" t="s">
        <v>78</v>
      </c>
      <c r="AY2648" s="161" t="s">
        <v>176</v>
      </c>
    </row>
    <row r="2649" spans="2:65" s="12" customFormat="1" ht="11.25">
      <c r="B2649" s="145"/>
      <c r="D2649" s="146" t="s">
        <v>185</v>
      </c>
      <c r="E2649" s="147" t="s">
        <v>1</v>
      </c>
      <c r="F2649" s="148" t="s">
        <v>2668</v>
      </c>
      <c r="H2649" s="149">
        <v>61.62</v>
      </c>
      <c r="I2649" s="150"/>
      <c r="L2649" s="145"/>
      <c r="M2649" s="151"/>
      <c r="T2649" s="152"/>
      <c r="AT2649" s="147" t="s">
        <v>185</v>
      </c>
      <c r="AU2649" s="147" t="s">
        <v>88</v>
      </c>
      <c r="AV2649" s="12" t="s">
        <v>88</v>
      </c>
      <c r="AW2649" s="12" t="s">
        <v>33</v>
      </c>
      <c r="AX2649" s="12" t="s">
        <v>78</v>
      </c>
      <c r="AY2649" s="147" t="s">
        <v>176</v>
      </c>
    </row>
    <row r="2650" spans="2:65" s="15" customFormat="1" ht="11.25">
      <c r="B2650" s="166"/>
      <c r="D2650" s="146" t="s">
        <v>185</v>
      </c>
      <c r="E2650" s="167" t="s">
        <v>1</v>
      </c>
      <c r="F2650" s="168" t="s">
        <v>228</v>
      </c>
      <c r="H2650" s="169">
        <v>61.62</v>
      </c>
      <c r="I2650" s="170"/>
      <c r="L2650" s="166"/>
      <c r="M2650" s="171"/>
      <c r="T2650" s="172"/>
      <c r="AT2650" s="167" t="s">
        <v>185</v>
      </c>
      <c r="AU2650" s="167" t="s">
        <v>88</v>
      </c>
      <c r="AV2650" s="15" t="s">
        <v>193</v>
      </c>
      <c r="AW2650" s="15" t="s">
        <v>33</v>
      </c>
      <c r="AX2650" s="15" t="s">
        <v>78</v>
      </c>
      <c r="AY2650" s="167" t="s">
        <v>176</v>
      </c>
    </row>
    <row r="2651" spans="2:65" s="13" customFormat="1" ht="11.25">
      <c r="B2651" s="153"/>
      <c r="D2651" s="146" t="s">
        <v>185</v>
      </c>
      <c r="E2651" s="154" t="s">
        <v>1</v>
      </c>
      <c r="F2651" s="155" t="s">
        <v>187</v>
      </c>
      <c r="H2651" s="156">
        <v>838.94920000000013</v>
      </c>
      <c r="I2651" s="157"/>
      <c r="L2651" s="153"/>
      <c r="M2651" s="158"/>
      <c r="T2651" s="159"/>
      <c r="AT2651" s="154" t="s">
        <v>185</v>
      </c>
      <c r="AU2651" s="154" t="s">
        <v>88</v>
      </c>
      <c r="AV2651" s="13" t="s">
        <v>183</v>
      </c>
      <c r="AW2651" s="13" t="s">
        <v>33</v>
      </c>
      <c r="AX2651" s="13" t="s">
        <v>86</v>
      </c>
      <c r="AY2651" s="154" t="s">
        <v>176</v>
      </c>
    </row>
    <row r="2652" spans="2:65" s="1" customFormat="1" ht="44.25" customHeight="1">
      <c r="B2652" s="32"/>
      <c r="C2652" s="132" t="s">
        <v>2669</v>
      </c>
      <c r="D2652" s="132" t="s">
        <v>178</v>
      </c>
      <c r="E2652" s="133" t="s">
        <v>2670</v>
      </c>
      <c r="F2652" s="134" t="s">
        <v>2671</v>
      </c>
      <c r="G2652" s="135" t="s">
        <v>181</v>
      </c>
      <c r="H2652" s="136">
        <v>146.94</v>
      </c>
      <c r="I2652" s="137"/>
      <c r="J2652" s="138">
        <f>ROUND(I2652*H2652,2)</f>
        <v>0</v>
      </c>
      <c r="K2652" s="134" t="s">
        <v>182</v>
      </c>
      <c r="L2652" s="32"/>
      <c r="M2652" s="139" t="s">
        <v>1</v>
      </c>
      <c r="N2652" s="140" t="s">
        <v>43</v>
      </c>
      <c r="P2652" s="141">
        <f>O2652*H2652</f>
        <v>0</v>
      </c>
      <c r="Q2652" s="141">
        <v>3.073E-2</v>
      </c>
      <c r="R2652" s="141">
        <f>Q2652*H2652</f>
        <v>4.5154661999999997</v>
      </c>
      <c r="S2652" s="141">
        <v>0</v>
      </c>
      <c r="T2652" s="142">
        <f>S2652*H2652</f>
        <v>0</v>
      </c>
      <c r="AR2652" s="143" t="s">
        <v>319</v>
      </c>
      <c r="AT2652" s="143" t="s">
        <v>178</v>
      </c>
      <c r="AU2652" s="143" t="s">
        <v>88</v>
      </c>
      <c r="AY2652" s="17" t="s">
        <v>176</v>
      </c>
      <c r="BE2652" s="144">
        <f>IF(N2652="základní",J2652,0)</f>
        <v>0</v>
      </c>
      <c r="BF2652" s="144">
        <f>IF(N2652="snížená",J2652,0)</f>
        <v>0</v>
      </c>
      <c r="BG2652" s="144">
        <f>IF(N2652="zákl. přenesená",J2652,0)</f>
        <v>0</v>
      </c>
      <c r="BH2652" s="144">
        <f>IF(N2652="sníž. přenesená",J2652,0)</f>
        <v>0</v>
      </c>
      <c r="BI2652" s="144">
        <f>IF(N2652="nulová",J2652,0)</f>
        <v>0</v>
      </c>
      <c r="BJ2652" s="17" t="s">
        <v>86</v>
      </c>
      <c r="BK2652" s="144">
        <f>ROUND(I2652*H2652,2)</f>
        <v>0</v>
      </c>
      <c r="BL2652" s="17" t="s">
        <v>319</v>
      </c>
      <c r="BM2652" s="143" t="s">
        <v>2672</v>
      </c>
    </row>
    <row r="2653" spans="2:65" s="14" customFormat="1" ht="11.25">
      <c r="B2653" s="160"/>
      <c r="D2653" s="146" t="s">
        <v>185</v>
      </c>
      <c r="E2653" s="161" t="s">
        <v>1</v>
      </c>
      <c r="F2653" s="162" t="s">
        <v>2673</v>
      </c>
      <c r="H2653" s="161" t="s">
        <v>1</v>
      </c>
      <c r="I2653" s="163"/>
      <c r="L2653" s="160"/>
      <c r="M2653" s="164"/>
      <c r="T2653" s="165"/>
      <c r="AT2653" s="161" t="s">
        <v>185</v>
      </c>
      <c r="AU2653" s="161" t="s">
        <v>88</v>
      </c>
      <c r="AV2653" s="14" t="s">
        <v>86</v>
      </c>
      <c r="AW2653" s="14" t="s">
        <v>33</v>
      </c>
      <c r="AX2653" s="14" t="s">
        <v>78</v>
      </c>
      <c r="AY2653" s="161" t="s">
        <v>176</v>
      </c>
    </row>
    <row r="2654" spans="2:65" s="12" customFormat="1" ht="11.25">
      <c r="B2654" s="145"/>
      <c r="D2654" s="146" t="s">
        <v>185</v>
      </c>
      <c r="E2654" s="147" t="s">
        <v>1</v>
      </c>
      <c r="F2654" s="148" t="s">
        <v>2674</v>
      </c>
      <c r="H2654" s="149">
        <v>146.94</v>
      </c>
      <c r="I2654" s="150"/>
      <c r="L2654" s="145"/>
      <c r="M2654" s="151"/>
      <c r="T2654" s="152"/>
      <c r="AT2654" s="147" t="s">
        <v>185</v>
      </c>
      <c r="AU2654" s="147" t="s">
        <v>88</v>
      </c>
      <c r="AV2654" s="12" t="s">
        <v>88</v>
      </c>
      <c r="AW2654" s="12" t="s">
        <v>33</v>
      </c>
      <c r="AX2654" s="12" t="s">
        <v>78</v>
      </c>
      <c r="AY2654" s="147" t="s">
        <v>176</v>
      </c>
    </row>
    <row r="2655" spans="2:65" s="13" customFormat="1" ht="11.25">
      <c r="B2655" s="153"/>
      <c r="D2655" s="146" t="s">
        <v>185</v>
      </c>
      <c r="E2655" s="154" t="s">
        <v>1</v>
      </c>
      <c r="F2655" s="155" t="s">
        <v>187</v>
      </c>
      <c r="H2655" s="156">
        <v>146.94</v>
      </c>
      <c r="I2655" s="157"/>
      <c r="L2655" s="153"/>
      <c r="M2655" s="158"/>
      <c r="T2655" s="159"/>
      <c r="AT2655" s="154" t="s">
        <v>185</v>
      </c>
      <c r="AU2655" s="154" t="s">
        <v>88</v>
      </c>
      <c r="AV2655" s="13" t="s">
        <v>183</v>
      </c>
      <c r="AW2655" s="13" t="s">
        <v>33</v>
      </c>
      <c r="AX2655" s="13" t="s">
        <v>86</v>
      </c>
      <c r="AY2655" s="154" t="s">
        <v>176</v>
      </c>
    </row>
    <row r="2656" spans="2:65" s="1" customFormat="1" ht="37.9" customHeight="1">
      <c r="B2656" s="32"/>
      <c r="C2656" s="132" t="s">
        <v>2675</v>
      </c>
      <c r="D2656" s="132" t="s">
        <v>178</v>
      </c>
      <c r="E2656" s="133" t="s">
        <v>2676</v>
      </c>
      <c r="F2656" s="134" t="s">
        <v>2677</v>
      </c>
      <c r="G2656" s="135" t="s">
        <v>181</v>
      </c>
      <c r="H2656" s="136">
        <v>290.92500000000001</v>
      </c>
      <c r="I2656" s="137"/>
      <c r="J2656" s="138">
        <f>ROUND(I2656*H2656,2)</f>
        <v>0</v>
      </c>
      <c r="K2656" s="134" t="s">
        <v>182</v>
      </c>
      <c r="L2656" s="32"/>
      <c r="M2656" s="139" t="s">
        <v>1</v>
      </c>
      <c r="N2656" s="140" t="s">
        <v>43</v>
      </c>
      <c r="P2656" s="141">
        <f>O2656*H2656</f>
        <v>0</v>
      </c>
      <c r="Q2656" s="141">
        <v>2.8729999999999999E-2</v>
      </c>
      <c r="R2656" s="141">
        <f>Q2656*H2656</f>
        <v>8.3582752500000002</v>
      </c>
      <c r="S2656" s="141">
        <v>0</v>
      </c>
      <c r="T2656" s="142">
        <f>S2656*H2656</f>
        <v>0</v>
      </c>
      <c r="AR2656" s="143" t="s">
        <v>319</v>
      </c>
      <c r="AT2656" s="143" t="s">
        <v>178</v>
      </c>
      <c r="AU2656" s="143" t="s">
        <v>88</v>
      </c>
      <c r="AY2656" s="17" t="s">
        <v>176</v>
      </c>
      <c r="BE2656" s="144">
        <f>IF(N2656="základní",J2656,0)</f>
        <v>0</v>
      </c>
      <c r="BF2656" s="144">
        <f>IF(N2656="snížená",J2656,0)</f>
        <v>0</v>
      </c>
      <c r="BG2656" s="144">
        <f>IF(N2656="zákl. přenesená",J2656,0)</f>
        <v>0</v>
      </c>
      <c r="BH2656" s="144">
        <f>IF(N2656="sníž. přenesená",J2656,0)</f>
        <v>0</v>
      </c>
      <c r="BI2656" s="144">
        <f>IF(N2656="nulová",J2656,0)</f>
        <v>0</v>
      </c>
      <c r="BJ2656" s="17" t="s">
        <v>86</v>
      </c>
      <c r="BK2656" s="144">
        <f>ROUND(I2656*H2656,2)</f>
        <v>0</v>
      </c>
      <c r="BL2656" s="17" t="s">
        <v>319</v>
      </c>
      <c r="BM2656" s="143" t="s">
        <v>2678</v>
      </c>
    </row>
    <row r="2657" spans="2:51" s="14" customFormat="1" ht="11.25">
      <c r="B2657" s="160"/>
      <c r="D2657" s="146" t="s">
        <v>185</v>
      </c>
      <c r="E2657" s="161" t="s">
        <v>1</v>
      </c>
      <c r="F2657" s="162" t="s">
        <v>2679</v>
      </c>
      <c r="H2657" s="161" t="s">
        <v>1</v>
      </c>
      <c r="I2657" s="163"/>
      <c r="L2657" s="160"/>
      <c r="M2657" s="164"/>
      <c r="T2657" s="165"/>
      <c r="AT2657" s="161" t="s">
        <v>185</v>
      </c>
      <c r="AU2657" s="161" t="s">
        <v>88</v>
      </c>
      <c r="AV2657" s="14" t="s">
        <v>86</v>
      </c>
      <c r="AW2657" s="14" t="s">
        <v>33</v>
      </c>
      <c r="AX2657" s="14" t="s">
        <v>78</v>
      </c>
      <c r="AY2657" s="161" t="s">
        <v>176</v>
      </c>
    </row>
    <row r="2658" spans="2:51" s="14" customFormat="1" ht="11.25">
      <c r="B2658" s="160"/>
      <c r="D2658" s="146" t="s">
        <v>185</v>
      </c>
      <c r="E2658" s="161" t="s">
        <v>1</v>
      </c>
      <c r="F2658" s="162" t="s">
        <v>2680</v>
      </c>
      <c r="H2658" s="161" t="s">
        <v>1</v>
      </c>
      <c r="I2658" s="163"/>
      <c r="L2658" s="160"/>
      <c r="M2658" s="164"/>
      <c r="T2658" s="165"/>
      <c r="AT2658" s="161" t="s">
        <v>185</v>
      </c>
      <c r="AU2658" s="161" t="s">
        <v>88</v>
      </c>
      <c r="AV2658" s="14" t="s">
        <v>86</v>
      </c>
      <c r="AW2658" s="14" t="s">
        <v>33</v>
      </c>
      <c r="AX2658" s="14" t="s">
        <v>78</v>
      </c>
      <c r="AY2658" s="161" t="s">
        <v>176</v>
      </c>
    </row>
    <row r="2659" spans="2:51" s="14" customFormat="1" ht="11.25">
      <c r="B2659" s="160"/>
      <c r="D2659" s="146" t="s">
        <v>185</v>
      </c>
      <c r="E2659" s="161" t="s">
        <v>1</v>
      </c>
      <c r="F2659" s="162" t="s">
        <v>1110</v>
      </c>
      <c r="H2659" s="161" t="s">
        <v>1</v>
      </c>
      <c r="I2659" s="163"/>
      <c r="L2659" s="160"/>
      <c r="M2659" s="164"/>
      <c r="T2659" s="165"/>
      <c r="AT2659" s="161" t="s">
        <v>185</v>
      </c>
      <c r="AU2659" s="161" t="s">
        <v>88</v>
      </c>
      <c r="AV2659" s="14" t="s">
        <v>86</v>
      </c>
      <c r="AW2659" s="14" t="s">
        <v>33</v>
      </c>
      <c r="AX2659" s="14" t="s">
        <v>78</v>
      </c>
      <c r="AY2659" s="161" t="s">
        <v>176</v>
      </c>
    </row>
    <row r="2660" spans="2:51" s="14" customFormat="1" ht="11.25">
      <c r="B2660" s="160"/>
      <c r="D2660" s="146" t="s">
        <v>185</v>
      </c>
      <c r="E2660" s="161" t="s">
        <v>1</v>
      </c>
      <c r="F2660" s="162" t="s">
        <v>2681</v>
      </c>
      <c r="H2660" s="161" t="s">
        <v>1</v>
      </c>
      <c r="I2660" s="163"/>
      <c r="L2660" s="160"/>
      <c r="M2660" s="164"/>
      <c r="T2660" s="165"/>
      <c r="AT2660" s="161" t="s">
        <v>185</v>
      </c>
      <c r="AU2660" s="161" t="s">
        <v>88</v>
      </c>
      <c r="AV2660" s="14" t="s">
        <v>86</v>
      </c>
      <c r="AW2660" s="14" t="s">
        <v>33</v>
      </c>
      <c r="AX2660" s="14" t="s">
        <v>78</v>
      </c>
      <c r="AY2660" s="161" t="s">
        <v>176</v>
      </c>
    </row>
    <row r="2661" spans="2:51" s="12" customFormat="1" ht="11.25">
      <c r="B2661" s="145"/>
      <c r="D2661" s="146" t="s">
        <v>185</v>
      </c>
      <c r="E2661" s="147" t="s">
        <v>1</v>
      </c>
      <c r="F2661" s="148" t="s">
        <v>2682</v>
      </c>
      <c r="H2661" s="149">
        <v>27.344999999999999</v>
      </c>
      <c r="I2661" s="150"/>
      <c r="L2661" s="145"/>
      <c r="M2661" s="151"/>
      <c r="T2661" s="152"/>
      <c r="AT2661" s="147" t="s">
        <v>185</v>
      </c>
      <c r="AU2661" s="147" t="s">
        <v>88</v>
      </c>
      <c r="AV2661" s="12" t="s">
        <v>88</v>
      </c>
      <c r="AW2661" s="12" t="s">
        <v>33</v>
      </c>
      <c r="AX2661" s="12" t="s">
        <v>78</v>
      </c>
      <c r="AY2661" s="147" t="s">
        <v>176</v>
      </c>
    </row>
    <row r="2662" spans="2:51" s="14" customFormat="1" ht="11.25">
      <c r="B2662" s="160"/>
      <c r="D2662" s="146" t="s">
        <v>185</v>
      </c>
      <c r="E2662" s="161" t="s">
        <v>1</v>
      </c>
      <c r="F2662" s="162" t="s">
        <v>2683</v>
      </c>
      <c r="H2662" s="161" t="s">
        <v>1</v>
      </c>
      <c r="I2662" s="163"/>
      <c r="L2662" s="160"/>
      <c r="M2662" s="164"/>
      <c r="T2662" s="165"/>
      <c r="AT2662" s="161" t="s">
        <v>185</v>
      </c>
      <c r="AU2662" s="161" t="s">
        <v>88</v>
      </c>
      <c r="AV2662" s="14" t="s">
        <v>86</v>
      </c>
      <c r="AW2662" s="14" t="s">
        <v>33</v>
      </c>
      <c r="AX2662" s="14" t="s">
        <v>78</v>
      </c>
      <c r="AY2662" s="161" t="s">
        <v>176</v>
      </c>
    </row>
    <row r="2663" spans="2:51" s="12" customFormat="1" ht="11.25">
      <c r="B2663" s="145"/>
      <c r="D2663" s="146" t="s">
        <v>185</v>
      </c>
      <c r="E2663" s="147" t="s">
        <v>1</v>
      </c>
      <c r="F2663" s="148" t="s">
        <v>2684</v>
      </c>
      <c r="H2663" s="149">
        <v>2.4525000000000001</v>
      </c>
      <c r="I2663" s="150"/>
      <c r="L2663" s="145"/>
      <c r="M2663" s="151"/>
      <c r="T2663" s="152"/>
      <c r="AT2663" s="147" t="s">
        <v>185</v>
      </c>
      <c r="AU2663" s="147" t="s">
        <v>88</v>
      </c>
      <c r="AV2663" s="12" t="s">
        <v>88</v>
      </c>
      <c r="AW2663" s="12" t="s">
        <v>33</v>
      </c>
      <c r="AX2663" s="12" t="s">
        <v>78</v>
      </c>
      <c r="AY2663" s="147" t="s">
        <v>176</v>
      </c>
    </row>
    <row r="2664" spans="2:51" s="12" customFormat="1" ht="11.25">
      <c r="B2664" s="145"/>
      <c r="D2664" s="146" t="s">
        <v>185</v>
      </c>
      <c r="E2664" s="147" t="s">
        <v>1</v>
      </c>
      <c r="F2664" s="148" t="s">
        <v>2685</v>
      </c>
      <c r="H2664" s="149">
        <v>27.6</v>
      </c>
      <c r="I2664" s="150"/>
      <c r="L2664" s="145"/>
      <c r="M2664" s="151"/>
      <c r="T2664" s="152"/>
      <c r="AT2664" s="147" t="s">
        <v>185</v>
      </c>
      <c r="AU2664" s="147" t="s">
        <v>88</v>
      </c>
      <c r="AV2664" s="12" t="s">
        <v>88</v>
      </c>
      <c r="AW2664" s="12" t="s">
        <v>33</v>
      </c>
      <c r="AX2664" s="12" t="s">
        <v>78</v>
      </c>
      <c r="AY2664" s="147" t="s">
        <v>176</v>
      </c>
    </row>
    <row r="2665" spans="2:51" s="14" customFormat="1" ht="11.25">
      <c r="B2665" s="160"/>
      <c r="D2665" s="146" t="s">
        <v>185</v>
      </c>
      <c r="E2665" s="161" t="s">
        <v>1</v>
      </c>
      <c r="F2665" s="162" t="s">
        <v>1108</v>
      </c>
      <c r="H2665" s="161" t="s">
        <v>1</v>
      </c>
      <c r="I2665" s="163"/>
      <c r="L2665" s="160"/>
      <c r="M2665" s="164"/>
      <c r="T2665" s="165"/>
      <c r="AT2665" s="161" t="s">
        <v>185</v>
      </c>
      <c r="AU2665" s="161" t="s">
        <v>88</v>
      </c>
      <c r="AV2665" s="14" t="s">
        <v>86</v>
      </c>
      <c r="AW2665" s="14" t="s">
        <v>33</v>
      </c>
      <c r="AX2665" s="14" t="s">
        <v>78</v>
      </c>
      <c r="AY2665" s="161" t="s">
        <v>176</v>
      </c>
    </row>
    <row r="2666" spans="2:51" s="14" customFormat="1" ht="11.25">
      <c r="B2666" s="160"/>
      <c r="D2666" s="146" t="s">
        <v>185</v>
      </c>
      <c r="E2666" s="161" t="s">
        <v>1</v>
      </c>
      <c r="F2666" s="162" t="s">
        <v>2686</v>
      </c>
      <c r="H2666" s="161" t="s">
        <v>1</v>
      </c>
      <c r="I2666" s="163"/>
      <c r="L2666" s="160"/>
      <c r="M2666" s="164"/>
      <c r="T2666" s="165"/>
      <c r="AT2666" s="161" t="s">
        <v>185</v>
      </c>
      <c r="AU2666" s="161" t="s">
        <v>88</v>
      </c>
      <c r="AV2666" s="14" t="s">
        <v>86</v>
      </c>
      <c r="AW2666" s="14" t="s">
        <v>33</v>
      </c>
      <c r="AX2666" s="14" t="s">
        <v>78</v>
      </c>
      <c r="AY2666" s="161" t="s">
        <v>176</v>
      </c>
    </row>
    <row r="2667" spans="2:51" s="12" customFormat="1" ht="11.25">
      <c r="B2667" s="145"/>
      <c r="D2667" s="146" t="s">
        <v>185</v>
      </c>
      <c r="E2667" s="147" t="s">
        <v>1</v>
      </c>
      <c r="F2667" s="148" t="s">
        <v>2687</v>
      </c>
      <c r="H2667" s="149">
        <v>18.0825</v>
      </c>
      <c r="I2667" s="150"/>
      <c r="L2667" s="145"/>
      <c r="M2667" s="151"/>
      <c r="T2667" s="152"/>
      <c r="AT2667" s="147" t="s">
        <v>185</v>
      </c>
      <c r="AU2667" s="147" t="s">
        <v>88</v>
      </c>
      <c r="AV2667" s="12" t="s">
        <v>88</v>
      </c>
      <c r="AW2667" s="12" t="s">
        <v>33</v>
      </c>
      <c r="AX2667" s="12" t="s">
        <v>78</v>
      </c>
      <c r="AY2667" s="147" t="s">
        <v>176</v>
      </c>
    </row>
    <row r="2668" spans="2:51" s="14" customFormat="1" ht="11.25">
      <c r="B2668" s="160"/>
      <c r="D2668" s="146" t="s">
        <v>185</v>
      </c>
      <c r="E2668" s="161" t="s">
        <v>1</v>
      </c>
      <c r="F2668" s="162" t="s">
        <v>2688</v>
      </c>
      <c r="H2668" s="161" t="s">
        <v>1</v>
      </c>
      <c r="I2668" s="163"/>
      <c r="L2668" s="160"/>
      <c r="M2668" s="164"/>
      <c r="T2668" s="165"/>
      <c r="AT2668" s="161" t="s">
        <v>185</v>
      </c>
      <c r="AU2668" s="161" t="s">
        <v>88</v>
      </c>
      <c r="AV2668" s="14" t="s">
        <v>86</v>
      </c>
      <c r="AW2668" s="14" t="s">
        <v>33</v>
      </c>
      <c r="AX2668" s="14" t="s">
        <v>78</v>
      </c>
      <c r="AY2668" s="161" t="s">
        <v>176</v>
      </c>
    </row>
    <row r="2669" spans="2:51" s="12" customFormat="1" ht="11.25">
      <c r="B2669" s="145"/>
      <c r="D2669" s="146" t="s">
        <v>185</v>
      </c>
      <c r="E2669" s="147" t="s">
        <v>1</v>
      </c>
      <c r="F2669" s="148" t="s">
        <v>2689</v>
      </c>
      <c r="H2669" s="149">
        <v>25.012499999999999</v>
      </c>
      <c r="I2669" s="150"/>
      <c r="L2669" s="145"/>
      <c r="M2669" s="151"/>
      <c r="T2669" s="152"/>
      <c r="AT2669" s="147" t="s">
        <v>185</v>
      </c>
      <c r="AU2669" s="147" t="s">
        <v>88</v>
      </c>
      <c r="AV2669" s="12" t="s">
        <v>88</v>
      </c>
      <c r="AW2669" s="12" t="s">
        <v>33</v>
      </c>
      <c r="AX2669" s="12" t="s">
        <v>78</v>
      </c>
      <c r="AY2669" s="147" t="s">
        <v>176</v>
      </c>
    </row>
    <row r="2670" spans="2:51" s="14" customFormat="1" ht="11.25">
      <c r="B2670" s="160"/>
      <c r="D2670" s="146" t="s">
        <v>185</v>
      </c>
      <c r="E2670" s="161" t="s">
        <v>1</v>
      </c>
      <c r="F2670" s="162" t="s">
        <v>1106</v>
      </c>
      <c r="H2670" s="161" t="s">
        <v>1</v>
      </c>
      <c r="I2670" s="163"/>
      <c r="L2670" s="160"/>
      <c r="M2670" s="164"/>
      <c r="T2670" s="165"/>
      <c r="AT2670" s="161" t="s">
        <v>185</v>
      </c>
      <c r="AU2670" s="161" t="s">
        <v>88</v>
      </c>
      <c r="AV2670" s="14" t="s">
        <v>86</v>
      </c>
      <c r="AW2670" s="14" t="s">
        <v>33</v>
      </c>
      <c r="AX2670" s="14" t="s">
        <v>78</v>
      </c>
      <c r="AY2670" s="161" t="s">
        <v>176</v>
      </c>
    </row>
    <row r="2671" spans="2:51" s="14" customFormat="1" ht="11.25">
      <c r="B2671" s="160"/>
      <c r="D2671" s="146" t="s">
        <v>185</v>
      </c>
      <c r="E2671" s="161" t="s">
        <v>1</v>
      </c>
      <c r="F2671" s="162" t="s">
        <v>2690</v>
      </c>
      <c r="H2671" s="161" t="s">
        <v>1</v>
      </c>
      <c r="I2671" s="163"/>
      <c r="L2671" s="160"/>
      <c r="M2671" s="164"/>
      <c r="T2671" s="165"/>
      <c r="AT2671" s="161" t="s">
        <v>185</v>
      </c>
      <c r="AU2671" s="161" t="s">
        <v>88</v>
      </c>
      <c r="AV2671" s="14" t="s">
        <v>86</v>
      </c>
      <c r="AW2671" s="14" t="s">
        <v>33</v>
      </c>
      <c r="AX2671" s="14" t="s">
        <v>78</v>
      </c>
      <c r="AY2671" s="161" t="s">
        <v>176</v>
      </c>
    </row>
    <row r="2672" spans="2:51" s="12" customFormat="1" ht="11.25">
      <c r="B2672" s="145"/>
      <c r="D2672" s="146" t="s">
        <v>185</v>
      </c>
      <c r="E2672" s="147" t="s">
        <v>1</v>
      </c>
      <c r="F2672" s="148" t="s">
        <v>2687</v>
      </c>
      <c r="H2672" s="149">
        <v>18.0825</v>
      </c>
      <c r="I2672" s="150"/>
      <c r="L2672" s="145"/>
      <c r="M2672" s="151"/>
      <c r="T2672" s="152"/>
      <c r="AT2672" s="147" t="s">
        <v>185</v>
      </c>
      <c r="AU2672" s="147" t="s">
        <v>88</v>
      </c>
      <c r="AV2672" s="12" t="s">
        <v>88</v>
      </c>
      <c r="AW2672" s="12" t="s">
        <v>33</v>
      </c>
      <c r="AX2672" s="12" t="s">
        <v>78</v>
      </c>
      <c r="AY2672" s="147" t="s">
        <v>176</v>
      </c>
    </row>
    <row r="2673" spans="2:51" s="14" customFormat="1" ht="11.25">
      <c r="B2673" s="160"/>
      <c r="D2673" s="146" t="s">
        <v>185</v>
      </c>
      <c r="E2673" s="161" t="s">
        <v>1</v>
      </c>
      <c r="F2673" s="162" t="s">
        <v>2691</v>
      </c>
      <c r="H2673" s="161" t="s">
        <v>1</v>
      </c>
      <c r="I2673" s="163"/>
      <c r="L2673" s="160"/>
      <c r="M2673" s="164"/>
      <c r="T2673" s="165"/>
      <c r="AT2673" s="161" t="s">
        <v>185</v>
      </c>
      <c r="AU2673" s="161" t="s">
        <v>88</v>
      </c>
      <c r="AV2673" s="14" t="s">
        <v>86</v>
      </c>
      <c r="AW2673" s="14" t="s">
        <v>33</v>
      </c>
      <c r="AX2673" s="14" t="s">
        <v>78</v>
      </c>
      <c r="AY2673" s="161" t="s">
        <v>176</v>
      </c>
    </row>
    <row r="2674" spans="2:51" s="12" customFormat="1" ht="11.25">
      <c r="B2674" s="145"/>
      <c r="D2674" s="146" t="s">
        <v>185</v>
      </c>
      <c r="E2674" s="147" t="s">
        <v>1</v>
      </c>
      <c r="F2674" s="148" t="s">
        <v>2689</v>
      </c>
      <c r="H2674" s="149">
        <v>25.012499999999999</v>
      </c>
      <c r="I2674" s="150"/>
      <c r="L2674" s="145"/>
      <c r="M2674" s="151"/>
      <c r="T2674" s="152"/>
      <c r="AT2674" s="147" t="s">
        <v>185</v>
      </c>
      <c r="AU2674" s="147" t="s">
        <v>88</v>
      </c>
      <c r="AV2674" s="12" t="s">
        <v>88</v>
      </c>
      <c r="AW2674" s="12" t="s">
        <v>33</v>
      </c>
      <c r="AX2674" s="12" t="s">
        <v>78</v>
      </c>
      <c r="AY2674" s="147" t="s">
        <v>176</v>
      </c>
    </row>
    <row r="2675" spans="2:51" s="14" customFormat="1" ht="11.25">
      <c r="B2675" s="160"/>
      <c r="D2675" s="146" t="s">
        <v>185</v>
      </c>
      <c r="E2675" s="161" t="s">
        <v>1</v>
      </c>
      <c r="F2675" s="162" t="s">
        <v>1104</v>
      </c>
      <c r="H2675" s="161" t="s">
        <v>1</v>
      </c>
      <c r="I2675" s="163"/>
      <c r="L2675" s="160"/>
      <c r="M2675" s="164"/>
      <c r="T2675" s="165"/>
      <c r="AT2675" s="161" t="s">
        <v>185</v>
      </c>
      <c r="AU2675" s="161" t="s">
        <v>88</v>
      </c>
      <c r="AV2675" s="14" t="s">
        <v>86</v>
      </c>
      <c r="AW2675" s="14" t="s">
        <v>33</v>
      </c>
      <c r="AX2675" s="14" t="s">
        <v>78</v>
      </c>
      <c r="AY2675" s="161" t="s">
        <v>176</v>
      </c>
    </row>
    <row r="2676" spans="2:51" s="14" customFormat="1" ht="11.25">
      <c r="B2676" s="160"/>
      <c r="D2676" s="146" t="s">
        <v>185</v>
      </c>
      <c r="E2676" s="161" t="s">
        <v>1</v>
      </c>
      <c r="F2676" s="162" t="s">
        <v>2692</v>
      </c>
      <c r="H2676" s="161" t="s">
        <v>1</v>
      </c>
      <c r="I2676" s="163"/>
      <c r="L2676" s="160"/>
      <c r="M2676" s="164"/>
      <c r="T2676" s="165"/>
      <c r="AT2676" s="161" t="s">
        <v>185</v>
      </c>
      <c r="AU2676" s="161" t="s">
        <v>88</v>
      </c>
      <c r="AV2676" s="14" t="s">
        <v>86</v>
      </c>
      <c r="AW2676" s="14" t="s">
        <v>33</v>
      </c>
      <c r="AX2676" s="14" t="s">
        <v>78</v>
      </c>
      <c r="AY2676" s="161" t="s">
        <v>176</v>
      </c>
    </row>
    <row r="2677" spans="2:51" s="12" customFormat="1" ht="11.25">
      <c r="B2677" s="145"/>
      <c r="D2677" s="146" t="s">
        <v>185</v>
      </c>
      <c r="E2677" s="147" t="s">
        <v>1</v>
      </c>
      <c r="F2677" s="148" t="s">
        <v>2687</v>
      </c>
      <c r="H2677" s="149">
        <v>18.0825</v>
      </c>
      <c r="I2677" s="150"/>
      <c r="L2677" s="145"/>
      <c r="M2677" s="151"/>
      <c r="T2677" s="152"/>
      <c r="AT2677" s="147" t="s">
        <v>185</v>
      </c>
      <c r="AU2677" s="147" t="s">
        <v>88</v>
      </c>
      <c r="AV2677" s="12" t="s">
        <v>88</v>
      </c>
      <c r="AW2677" s="12" t="s">
        <v>33</v>
      </c>
      <c r="AX2677" s="12" t="s">
        <v>78</v>
      </c>
      <c r="AY2677" s="147" t="s">
        <v>176</v>
      </c>
    </row>
    <row r="2678" spans="2:51" s="14" customFormat="1" ht="11.25">
      <c r="B2678" s="160"/>
      <c r="D2678" s="146" t="s">
        <v>185</v>
      </c>
      <c r="E2678" s="161" t="s">
        <v>1</v>
      </c>
      <c r="F2678" s="162" t="s">
        <v>2693</v>
      </c>
      <c r="H2678" s="161" t="s">
        <v>1</v>
      </c>
      <c r="I2678" s="163"/>
      <c r="L2678" s="160"/>
      <c r="M2678" s="164"/>
      <c r="T2678" s="165"/>
      <c r="AT2678" s="161" t="s">
        <v>185</v>
      </c>
      <c r="AU2678" s="161" t="s">
        <v>88</v>
      </c>
      <c r="AV2678" s="14" t="s">
        <v>86</v>
      </c>
      <c r="AW2678" s="14" t="s">
        <v>33</v>
      </c>
      <c r="AX2678" s="14" t="s">
        <v>78</v>
      </c>
      <c r="AY2678" s="161" t="s">
        <v>176</v>
      </c>
    </row>
    <row r="2679" spans="2:51" s="12" customFormat="1" ht="11.25">
      <c r="B2679" s="145"/>
      <c r="D2679" s="146" t="s">
        <v>185</v>
      </c>
      <c r="E2679" s="147" t="s">
        <v>1</v>
      </c>
      <c r="F2679" s="148" t="s">
        <v>2689</v>
      </c>
      <c r="H2679" s="149">
        <v>25.012499999999999</v>
      </c>
      <c r="I2679" s="150"/>
      <c r="L2679" s="145"/>
      <c r="M2679" s="151"/>
      <c r="T2679" s="152"/>
      <c r="AT2679" s="147" t="s">
        <v>185</v>
      </c>
      <c r="AU2679" s="147" t="s">
        <v>88</v>
      </c>
      <c r="AV2679" s="12" t="s">
        <v>88</v>
      </c>
      <c r="AW2679" s="12" t="s">
        <v>33</v>
      </c>
      <c r="AX2679" s="12" t="s">
        <v>78</v>
      </c>
      <c r="AY2679" s="147" t="s">
        <v>176</v>
      </c>
    </row>
    <row r="2680" spans="2:51" s="14" customFormat="1" ht="11.25">
      <c r="B2680" s="160"/>
      <c r="D2680" s="146" t="s">
        <v>185</v>
      </c>
      <c r="E2680" s="161" t="s">
        <v>1</v>
      </c>
      <c r="F2680" s="162" t="s">
        <v>734</v>
      </c>
      <c r="H2680" s="161" t="s">
        <v>1</v>
      </c>
      <c r="I2680" s="163"/>
      <c r="L2680" s="160"/>
      <c r="M2680" s="164"/>
      <c r="T2680" s="165"/>
      <c r="AT2680" s="161" t="s">
        <v>185</v>
      </c>
      <c r="AU2680" s="161" t="s">
        <v>88</v>
      </c>
      <c r="AV2680" s="14" t="s">
        <v>86</v>
      </c>
      <c r="AW2680" s="14" t="s">
        <v>33</v>
      </c>
      <c r="AX2680" s="14" t="s">
        <v>78</v>
      </c>
      <c r="AY2680" s="161" t="s">
        <v>176</v>
      </c>
    </row>
    <row r="2681" spans="2:51" s="14" customFormat="1" ht="11.25">
      <c r="B2681" s="160"/>
      <c r="D2681" s="146" t="s">
        <v>185</v>
      </c>
      <c r="E2681" s="161" t="s">
        <v>1</v>
      </c>
      <c r="F2681" s="162" t="s">
        <v>2694</v>
      </c>
      <c r="H2681" s="161" t="s">
        <v>1</v>
      </c>
      <c r="I2681" s="163"/>
      <c r="L2681" s="160"/>
      <c r="M2681" s="164"/>
      <c r="T2681" s="165"/>
      <c r="AT2681" s="161" t="s">
        <v>185</v>
      </c>
      <c r="AU2681" s="161" t="s">
        <v>88</v>
      </c>
      <c r="AV2681" s="14" t="s">
        <v>86</v>
      </c>
      <c r="AW2681" s="14" t="s">
        <v>33</v>
      </c>
      <c r="AX2681" s="14" t="s">
        <v>78</v>
      </c>
      <c r="AY2681" s="161" t="s">
        <v>176</v>
      </c>
    </row>
    <row r="2682" spans="2:51" s="12" customFormat="1" ht="11.25">
      <c r="B2682" s="145"/>
      <c r="D2682" s="146" t="s">
        <v>185</v>
      </c>
      <c r="E2682" s="147" t="s">
        <v>1</v>
      </c>
      <c r="F2682" s="148" t="s">
        <v>2695</v>
      </c>
      <c r="H2682" s="149">
        <v>8.25</v>
      </c>
      <c r="I2682" s="150"/>
      <c r="L2682" s="145"/>
      <c r="M2682" s="151"/>
      <c r="T2682" s="152"/>
      <c r="AT2682" s="147" t="s">
        <v>185</v>
      </c>
      <c r="AU2682" s="147" t="s">
        <v>88</v>
      </c>
      <c r="AV2682" s="12" t="s">
        <v>88</v>
      </c>
      <c r="AW2682" s="12" t="s">
        <v>33</v>
      </c>
      <c r="AX2682" s="12" t="s">
        <v>78</v>
      </c>
      <c r="AY2682" s="147" t="s">
        <v>176</v>
      </c>
    </row>
    <row r="2683" spans="2:51" s="14" customFormat="1" ht="11.25">
      <c r="B2683" s="160"/>
      <c r="D2683" s="146" t="s">
        <v>185</v>
      </c>
      <c r="E2683" s="161" t="s">
        <v>1</v>
      </c>
      <c r="F2683" s="162" t="s">
        <v>2696</v>
      </c>
      <c r="H2683" s="161" t="s">
        <v>1</v>
      </c>
      <c r="I2683" s="163"/>
      <c r="L2683" s="160"/>
      <c r="M2683" s="164"/>
      <c r="T2683" s="165"/>
      <c r="AT2683" s="161" t="s">
        <v>185</v>
      </c>
      <c r="AU2683" s="161" t="s">
        <v>88</v>
      </c>
      <c r="AV2683" s="14" t="s">
        <v>86</v>
      </c>
      <c r="AW2683" s="14" t="s">
        <v>33</v>
      </c>
      <c r="AX2683" s="14" t="s">
        <v>78</v>
      </c>
      <c r="AY2683" s="161" t="s">
        <v>176</v>
      </c>
    </row>
    <row r="2684" spans="2:51" s="12" customFormat="1" ht="11.25">
      <c r="B2684" s="145"/>
      <c r="D2684" s="146" t="s">
        <v>185</v>
      </c>
      <c r="E2684" s="147" t="s">
        <v>1</v>
      </c>
      <c r="F2684" s="148" t="s">
        <v>2697</v>
      </c>
      <c r="H2684" s="149">
        <v>4.7249999999999996</v>
      </c>
      <c r="I2684" s="150"/>
      <c r="L2684" s="145"/>
      <c r="M2684" s="151"/>
      <c r="T2684" s="152"/>
      <c r="AT2684" s="147" t="s">
        <v>185</v>
      </c>
      <c r="AU2684" s="147" t="s">
        <v>88</v>
      </c>
      <c r="AV2684" s="12" t="s">
        <v>88</v>
      </c>
      <c r="AW2684" s="12" t="s">
        <v>33</v>
      </c>
      <c r="AX2684" s="12" t="s">
        <v>78</v>
      </c>
      <c r="AY2684" s="147" t="s">
        <v>176</v>
      </c>
    </row>
    <row r="2685" spans="2:51" s="14" customFormat="1" ht="11.25">
      <c r="B2685" s="160"/>
      <c r="D2685" s="146" t="s">
        <v>185</v>
      </c>
      <c r="E2685" s="161" t="s">
        <v>1</v>
      </c>
      <c r="F2685" s="162" t="s">
        <v>2698</v>
      </c>
      <c r="H2685" s="161" t="s">
        <v>1</v>
      </c>
      <c r="I2685" s="163"/>
      <c r="L2685" s="160"/>
      <c r="M2685" s="164"/>
      <c r="T2685" s="165"/>
      <c r="AT2685" s="161" t="s">
        <v>185</v>
      </c>
      <c r="AU2685" s="161" t="s">
        <v>88</v>
      </c>
      <c r="AV2685" s="14" t="s">
        <v>86</v>
      </c>
      <c r="AW2685" s="14" t="s">
        <v>33</v>
      </c>
      <c r="AX2685" s="14" t="s">
        <v>78</v>
      </c>
      <c r="AY2685" s="161" t="s">
        <v>176</v>
      </c>
    </row>
    <row r="2686" spans="2:51" s="12" customFormat="1" ht="11.25">
      <c r="B2686" s="145"/>
      <c r="D2686" s="146" t="s">
        <v>185</v>
      </c>
      <c r="E2686" s="147" t="s">
        <v>1</v>
      </c>
      <c r="F2686" s="148" t="s">
        <v>2699</v>
      </c>
      <c r="H2686" s="149">
        <v>18.052499999999998</v>
      </c>
      <c r="I2686" s="150"/>
      <c r="L2686" s="145"/>
      <c r="M2686" s="151"/>
      <c r="T2686" s="152"/>
      <c r="AT2686" s="147" t="s">
        <v>185</v>
      </c>
      <c r="AU2686" s="147" t="s">
        <v>88</v>
      </c>
      <c r="AV2686" s="12" t="s">
        <v>88</v>
      </c>
      <c r="AW2686" s="12" t="s">
        <v>33</v>
      </c>
      <c r="AX2686" s="12" t="s">
        <v>78</v>
      </c>
      <c r="AY2686" s="147" t="s">
        <v>176</v>
      </c>
    </row>
    <row r="2687" spans="2:51" s="15" customFormat="1" ht="11.25">
      <c r="B2687" s="166"/>
      <c r="D2687" s="146" t="s">
        <v>185</v>
      </c>
      <c r="E2687" s="167" t="s">
        <v>1</v>
      </c>
      <c r="F2687" s="168" t="s">
        <v>228</v>
      </c>
      <c r="H2687" s="169">
        <v>217.71</v>
      </c>
      <c r="I2687" s="170"/>
      <c r="L2687" s="166"/>
      <c r="M2687" s="171"/>
      <c r="T2687" s="172"/>
      <c r="AT2687" s="167" t="s">
        <v>185</v>
      </c>
      <c r="AU2687" s="167" t="s">
        <v>88</v>
      </c>
      <c r="AV2687" s="15" t="s">
        <v>193</v>
      </c>
      <c r="AW2687" s="15" t="s">
        <v>33</v>
      </c>
      <c r="AX2687" s="15" t="s">
        <v>78</v>
      </c>
      <c r="AY2687" s="167" t="s">
        <v>176</v>
      </c>
    </row>
    <row r="2688" spans="2:51" s="14" customFormat="1" ht="11.25">
      <c r="B2688" s="160"/>
      <c r="D2688" s="146" t="s">
        <v>185</v>
      </c>
      <c r="E2688" s="161" t="s">
        <v>1</v>
      </c>
      <c r="F2688" s="162" t="s">
        <v>2700</v>
      </c>
      <c r="H2688" s="161" t="s">
        <v>1</v>
      </c>
      <c r="I2688" s="163"/>
      <c r="L2688" s="160"/>
      <c r="M2688" s="164"/>
      <c r="T2688" s="165"/>
      <c r="AT2688" s="161" t="s">
        <v>185</v>
      </c>
      <c r="AU2688" s="161" t="s">
        <v>88</v>
      </c>
      <c r="AV2688" s="14" t="s">
        <v>86</v>
      </c>
      <c r="AW2688" s="14" t="s">
        <v>33</v>
      </c>
      <c r="AX2688" s="14" t="s">
        <v>78</v>
      </c>
      <c r="AY2688" s="161" t="s">
        <v>176</v>
      </c>
    </row>
    <row r="2689" spans="2:51" s="14" customFormat="1" ht="11.25">
      <c r="B2689" s="160"/>
      <c r="D2689" s="146" t="s">
        <v>185</v>
      </c>
      <c r="E2689" s="161" t="s">
        <v>1</v>
      </c>
      <c r="F2689" s="162" t="s">
        <v>2701</v>
      </c>
      <c r="H2689" s="161" t="s">
        <v>1</v>
      </c>
      <c r="I2689" s="163"/>
      <c r="L2689" s="160"/>
      <c r="M2689" s="164"/>
      <c r="T2689" s="165"/>
      <c r="AT2689" s="161" t="s">
        <v>185</v>
      </c>
      <c r="AU2689" s="161" t="s">
        <v>88</v>
      </c>
      <c r="AV2689" s="14" t="s">
        <v>86</v>
      </c>
      <c r="AW2689" s="14" t="s">
        <v>33</v>
      </c>
      <c r="AX2689" s="14" t="s">
        <v>78</v>
      </c>
      <c r="AY2689" s="161" t="s">
        <v>176</v>
      </c>
    </row>
    <row r="2690" spans="2:51" s="14" customFormat="1" ht="11.25">
      <c r="B2690" s="160"/>
      <c r="D2690" s="146" t="s">
        <v>185</v>
      </c>
      <c r="E2690" s="161" t="s">
        <v>1</v>
      </c>
      <c r="F2690" s="162" t="s">
        <v>2702</v>
      </c>
      <c r="H2690" s="161" t="s">
        <v>1</v>
      </c>
      <c r="I2690" s="163"/>
      <c r="L2690" s="160"/>
      <c r="M2690" s="164"/>
      <c r="T2690" s="165"/>
      <c r="AT2690" s="161" t="s">
        <v>185</v>
      </c>
      <c r="AU2690" s="161" t="s">
        <v>88</v>
      </c>
      <c r="AV2690" s="14" t="s">
        <v>86</v>
      </c>
      <c r="AW2690" s="14" t="s">
        <v>33</v>
      </c>
      <c r="AX2690" s="14" t="s">
        <v>78</v>
      </c>
      <c r="AY2690" s="161" t="s">
        <v>176</v>
      </c>
    </row>
    <row r="2691" spans="2:51" s="14" customFormat="1" ht="11.25">
      <c r="B2691" s="160"/>
      <c r="D2691" s="146" t="s">
        <v>185</v>
      </c>
      <c r="E2691" s="161" t="s">
        <v>1</v>
      </c>
      <c r="F2691" s="162" t="s">
        <v>2703</v>
      </c>
      <c r="H2691" s="161" t="s">
        <v>1</v>
      </c>
      <c r="I2691" s="163"/>
      <c r="L2691" s="160"/>
      <c r="M2691" s="164"/>
      <c r="T2691" s="165"/>
      <c r="AT2691" s="161" t="s">
        <v>185</v>
      </c>
      <c r="AU2691" s="161" t="s">
        <v>88</v>
      </c>
      <c r="AV2691" s="14" t="s">
        <v>86</v>
      </c>
      <c r="AW2691" s="14" t="s">
        <v>33</v>
      </c>
      <c r="AX2691" s="14" t="s">
        <v>78</v>
      </c>
      <c r="AY2691" s="161" t="s">
        <v>176</v>
      </c>
    </row>
    <row r="2692" spans="2:51" s="12" customFormat="1" ht="11.25">
      <c r="B2692" s="145"/>
      <c r="D2692" s="146" t="s">
        <v>185</v>
      </c>
      <c r="E2692" s="147" t="s">
        <v>1</v>
      </c>
      <c r="F2692" s="148" t="s">
        <v>2704</v>
      </c>
      <c r="H2692" s="149">
        <v>3.27</v>
      </c>
      <c r="I2692" s="150"/>
      <c r="L2692" s="145"/>
      <c r="M2692" s="151"/>
      <c r="T2692" s="152"/>
      <c r="AT2692" s="147" t="s">
        <v>185</v>
      </c>
      <c r="AU2692" s="147" t="s">
        <v>88</v>
      </c>
      <c r="AV2692" s="12" t="s">
        <v>88</v>
      </c>
      <c r="AW2692" s="12" t="s">
        <v>33</v>
      </c>
      <c r="AX2692" s="12" t="s">
        <v>78</v>
      </c>
      <c r="AY2692" s="147" t="s">
        <v>176</v>
      </c>
    </row>
    <row r="2693" spans="2:51" s="14" customFormat="1" ht="11.25">
      <c r="B2693" s="160"/>
      <c r="D2693" s="146" t="s">
        <v>185</v>
      </c>
      <c r="E2693" s="161" t="s">
        <v>1</v>
      </c>
      <c r="F2693" s="162" t="s">
        <v>2705</v>
      </c>
      <c r="H2693" s="161" t="s">
        <v>1</v>
      </c>
      <c r="I2693" s="163"/>
      <c r="L2693" s="160"/>
      <c r="M2693" s="164"/>
      <c r="T2693" s="165"/>
      <c r="AT2693" s="161" t="s">
        <v>185</v>
      </c>
      <c r="AU2693" s="161" t="s">
        <v>88</v>
      </c>
      <c r="AV2693" s="14" t="s">
        <v>86</v>
      </c>
      <c r="AW2693" s="14" t="s">
        <v>33</v>
      </c>
      <c r="AX2693" s="14" t="s">
        <v>78</v>
      </c>
      <c r="AY2693" s="161" t="s">
        <v>176</v>
      </c>
    </row>
    <row r="2694" spans="2:51" s="12" customFormat="1" ht="11.25">
      <c r="B2694" s="145"/>
      <c r="D2694" s="146" t="s">
        <v>185</v>
      </c>
      <c r="E2694" s="147" t="s">
        <v>1</v>
      </c>
      <c r="F2694" s="148" t="s">
        <v>2706</v>
      </c>
      <c r="H2694" s="149">
        <v>5.85</v>
      </c>
      <c r="I2694" s="150"/>
      <c r="L2694" s="145"/>
      <c r="M2694" s="151"/>
      <c r="T2694" s="152"/>
      <c r="AT2694" s="147" t="s">
        <v>185</v>
      </c>
      <c r="AU2694" s="147" t="s">
        <v>88</v>
      </c>
      <c r="AV2694" s="12" t="s">
        <v>88</v>
      </c>
      <c r="AW2694" s="12" t="s">
        <v>33</v>
      </c>
      <c r="AX2694" s="12" t="s">
        <v>78</v>
      </c>
      <c r="AY2694" s="147" t="s">
        <v>176</v>
      </c>
    </row>
    <row r="2695" spans="2:51" s="14" customFormat="1" ht="11.25">
      <c r="B2695" s="160"/>
      <c r="D2695" s="146" t="s">
        <v>185</v>
      </c>
      <c r="E2695" s="161" t="s">
        <v>1</v>
      </c>
      <c r="F2695" s="162" t="s">
        <v>2707</v>
      </c>
      <c r="H2695" s="161" t="s">
        <v>1</v>
      </c>
      <c r="I2695" s="163"/>
      <c r="L2695" s="160"/>
      <c r="M2695" s="164"/>
      <c r="T2695" s="165"/>
      <c r="AT2695" s="161" t="s">
        <v>185</v>
      </c>
      <c r="AU2695" s="161" t="s">
        <v>88</v>
      </c>
      <c r="AV2695" s="14" t="s">
        <v>86</v>
      </c>
      <c r="AW2695" s="14" t="s">
        <v>33</v>
      </c>
      <c r="AX2695" s="14" t="s">
        <v>78</v>
      </c>
      <c r="AY2695" s="161" t="s">
        <v>176</v>
      </c>
    </row>
    <row r="2696" spans="2:51" s="12" customFormat="1" ht="11.25">
      <c r="B2696" s="145"/>
      <c r="D2696" s="146" t="s">
        <v>185</v>
      </c>
      <c r="E2696" s="147" t="s">
        <v>1</v>
      </c>
      <c r="F2696" s="148" t="s">
        <v>2708</v>
      </c>
      <c r="H2696" s="149">
        <v>9.2249999999999996</v>
      </c>
      <c r="I2696" s="150"/>
      <c r="L2696" s="145"/>
      <c r="M2696" s="151"/>
      <c r="T2696" s="152"/>
      <c r="AT2696" s="147" t="s">
        <v>185</v>
      </c>
      <c r="AU2696" s="147" t="s">
        <v>88</v>
      </c>
      <c r="AV2696" s="12" t="s">
        <v>88</v>
      </c>
      <c r="AW2696" s="12" t="s">
        <v>33</v>
      </c>
      <c r="AX2696" s="12" t="s">
        <v>78</v>
      </c>
      <c r="AY2696" s="147" t="s">
        <v>176</v>
      </c>
    </row>
    <row r="2697" spans="2:51" s="14" customFormat="1" ht="11.25">
      <c r="B2697" s="160"/>
      <c r="D2697" s="146" t="s">
        <v>185</v>
      </c>
      <c r="E2697" s="161" t="s">
        <v>1</v>
      </c>
      <c r="F2697" s="162" t="s">
        <v>2709</v>
      </c>
      <c r="H2697" s="161" t="s">
        <v>1</v>
      </c>
      <c r="I2697" s="163"/>
      <c r="L2697" s="160"/>
      <c r="M2697" s="164"/>
      <c r="T2697" s="165"/>
      <c r="AT2697" s="161" t="s">
        <v>185</v>
      </c>
      <c r="AU2697" s="161" t="s">
        <v>88</v>
      </c>
      <c r="AV2697" s="14" t="s">
        <v>86</v>
      </c>
      <c r="AW2697" s="14" t="s">
        <v>33</v>
      </c>
      <c r="AX2697" s="14" t="s">
        <v>78</v>
      </c>
      <c r="AY2697" s="161" t="s">
        <v>176</v>
      </c>
    </row>
    <row r="2698" spans="2:51" s="12" customFormat="1" ht="11.25">
      <c r="B2698" s="145"/>
      <c r="D2698" s="146" t="s">
        <v>185</v>
      </c>
      <c r="E2698" s="147" t="s">
        <v>1</v>
      </c>
      <c r="F2698" s="148" t="s">
        <v>2708</v>
      </c>
      <c r="H2698" s="149">
        <v>9.2249999999999996</v>
      </c>
      <c r="I2698" s="150"/>
      <c r="L2698" s="145"/>
      <c r="M2698" s="151"/>
      <c r="T2698" s="152"/>
      <c r="AT2698" s="147" t="s">
        <v>185</v>
      </c>
      <c r="AU2698" s="147" t="s">
        <v>88</v>
      </c>
      <c r="AV2698" s="12" t="s">
        <v>88</v>
      </c>
      <c r="AW2698" s="12" t="s">
        <v>33</v>
      </c>
      <c r="AX2698" s="12" t="s">
        <v>78</v>
      </c>
      <c r="AY2698" s="147" t="s">
        <v>176</v>
      </c>
    </row>
    <row r="2699" spans="2:51" s="14" customFormat="1" ht="11.25">
      <c r="B2699" s="160"/>
      <c r="D2699" s="146" t="s">
        <v>185</v>
      </c>
      <c r="E2699" s="161" t="s">
        <v>1</v>
      </c>
      <c r="F2699" s="162" t="s">
        <v>2710</v>
      </c>
      <c r="H2699" s="161" t="s">
        <v>1</v>
      </c>
      <c r="I2699" s="163"/>
      <c r="L2699" s="160"/>
      <c r="M2699" s="164"/>
      <c r="T2699" s="165"/>
      <c r="AT2699" s="161" t="s">
        <v>185</v>
      </c>
      <c r="AU2699" s="161" t="s">
        <v>88</v>
      </c>
      <c r="AV2699" s="14" t="s">
        <v>86</v>
      </c>
      <c r="AW2699" s="14" t="s">
        <v>33</v>
      </c>
      <c r="AX2699" s="14" t="s">
        <v>78</v>
      </c>
      <c r="AY2699" s="161" t="s">
        <v>176</v>
      </c>
    </row>
    <row r="2700" spans="2:51" s="12" customFormat="1" ht="11.25">
      <c r="B2700" s="145"/>
      <c r="D2700" s="146" t="s">
        <v>185</v>
      </c>
      <c r="E2700" s="147" t="s">
        <v>1</v>
      </c>
      <c r="F2700" s="148" t="s">
        <v>2708</v>
      </c>
      <c r="H2700" s="149">
        <v>9.2249999999999996</v>
      </c>
      <c r="I2700" s="150"/>
      <c r="L2700" s="145"/>
      <c r="M2700" s="151"/>
      <c r="T2700" s="152"/>
      <c r="AT2700" s="147" t="s">
        <v>185</v>
      </c>
      <c r="AU2700" s="147" t="s">
        <v>88</v>
      </c>
      <c r="AV2700" s="12" t="s">
        <v>88</v>
      </c>
      <c r="AW2700" s="12" t="s">
        <v>33</v>
      </c>
      <c r="AX2700" s="12" t="s">
        <v>78</v>
      </c>
      <c r="AY2700" s="147" t="s">
        <v>176</v>
      </c>
    </row>
    <row r="2701" spans="2:51" s="14" customFormat="1" ht="11.25">
      <c r="B2701" s="160"/>
      <c r="D2701" s="146" t="s">
        <v>185</v>
      </c>
      <c r="E2701" s="161" t="s">
        <v>1</v>
      </c>
      <c r="F2701" s="162" t="s">
        <v>2711</v>
      </c>
      <c r="H2701" s="161" t="s">
        <v>1</v>
      </c>
      <c r="I2701" s="163"/>
      <c r="L2701" s="160"/>
      <c r="M2701" s="164"/>
      <c r="T2701" s="165"/>
      <c r="AT2701" s="161" t="s">
        <v>185</v>
      </c>
      <c r="AU2701" s="161" t="s">
        <v>88</v>
      </c>
      <c r="AV2701" s="14" t="s">
        <v>86</v>
      </c>
      <c r="AW2701" s="14" t="s">
        <v>33</v>
      </c>
      <c r="AX2701" s="14" t="s">
        <v>78</v>
      </c>
      <c r="AY2701" s="161" t="s">
        <v>176</v>
      </c>
    </row>
    <row r="2702" spans="2:51" s="12" customFormat="1" ht="11.25">
      <c r="B2702" s="145"/>
      <c r="D2702" s="146" t="s">
        <v>185</v>
      </c>
      <c r="E2702" s="147" t="s">
        <v>1</v>
      </c>
      <c r="F2702" s="148" t="s">
        <v>2712</v>
      </c>
      <c r="H2702" s="149">
        <v>3.2475000000000001</v>
      </c>
      <c r="I2702" s="150"/>
      <c r="L2702" s="145"/>
      <c r="M2702" s="151"/>
      <c r="T2702" s="152"/>
      <c r="AT2702" s="147" t="s">
        <v>185</v>
      </c>
      <c r="AU2702" s="147" t="s">
        <v>88</v>
      </c>
      <c r="AV2702" s="12" t="s">
        <v>88</v>
      </c>
      <c r="AW2702" s="12" t="s">
        <v>33</v>
      </c>
      <c r="AX2702" s="12" t="s">
        <v>78</v>
      </c>
      <c r="AY2702" s="147" t="s">
        <v>176</v>
      </c>
    </row>
    <row r="2703" spans="2:51" s="15" customFormat="1" ht="11.25">
      <c r="B2703" s="166"/>
      <c r="D2703" s="146" t="s">
        <v>185</v>
      </c>
      <c r="E2703" s="167" t="s">
        <v>1</v>
      </c>
      <c r="F2703" s="168" t="s">
        <v>228</v>
      </c>
      <c r="H2703" s="169">
        <v>40.042500000000004</v>
      </c>
      <c r="I2703" s="170"/>
      <c r="L2703" s="166"/>
      <c r="M2703" s="171"/>
      <c r="T2703" s="172"/>
      <c r="AT2703" s="167" t="s">
        <v>185</v>
      </c>
      <c r="AU2703" s="167" t="s">
        <v>88</v>
      </c>
      <c r="AV2703" s="15" t="s">
        <v>193</v>
      </c>
      <c r="AW2703" s="15" t="s">
        <v>33</v>
      </c>
      <c r="AX2703" s="15" t="s">
        <v>78</v>
      </c>
      <c r="AY2703" s="167" t="s">
        <v>176</v>
      </c>
    </row>
    <row r="2704" spans="2:51" s="14" customFormat="1" ht="11.25">
      <c r="B2704" s="160"/>
      <c r="D2704" s="146" t="s">
        <v>185</v>
      </c>
      <c r="E2704" s="161" t="s">
        <v>1</v>
      </c>
      <c r="F2704" s="162" t="s">
        <v>950</v>
      </c>
      <c r="H2704" s="161" t="s">
        <v>1</v>
      </c>
      <c r="I2704" s="163"/>
      <c r="L2704" s="160"/>
      <c r="M2704" s="164"/>
      <c r="T2704" s="165"/>
      <c r="AT2704" s="161" t="s">
        <v>185</v>
      </c>
      <c r="AU2704" s="161" t="s">
        <v>88</v>
      </c>
      <c r="AV2704" s="14" t="s">
        <v>86</v>
      </c>
      <c r="AW2704" s="14" t="s">
        <v>33</v>
      </c>
      <c r="AX2704" s="14" t="s">
        <v>78</v>
      </c>
      <c r="AY2704" s="161" t="s">
        <v>176</v>
      </c>
    </row>
    <row r="2705" spans="2:65" s="14" customFormat="1" ht="11.25">
      <c r="B2705" s="160"/>
      <c r="D2705" s="146" t="s">
        <v>185</v>
      </c>
      <c r="E2705" s="161" t="s">
        <v>1</v>
      </c>
      <c r="F2705" s="162" t="s">
        <v>2701</v>
      </c>
      <c r="H2705" s="161" t="s">
        <v>1</v>
      </c>
      <c r="I2705" s="163"/>
      <c r="L2705" s="160"/>
      <c r="M2705" s="164"/>
      <c r="T2705" s="165"/>
      <c r="AT2705" s="161" t="s">
        <v>185</v>
      </c>
      <c r="AU2705" s="161" t="s">
        <v>88</v>
      </c>
      <c r="AV2705" s="14" t="s">
        <v>86</v>
      </c>
      <c r="AW2705" s="14" t="s">
        <v>33</v>
      </c>
      <c r="AX2705" s="14" t="s">
        <v>78</v>
      </c>
      <c r="AY2705" s="161" t="s">
        <v>176</v>
      </c>
    </row>
    <row r="2706" spans="2:65" s="14" customFormat="1" ht="11.25">
      <c r="B2706" s="160"/>
      <c r="D2706" s="146" t="s">
        <v>185</v>
      </c>
      <c r="E2706" s="161" t="s">
        <v>1</v>
      </c>
      <c r="F2706" s="162" t="s">
        <v>2713</v>
      </c>
      <c r="H2706" s="161" t="s">
        <v>1</v>
      </c>
      <c r="I2706" s="163"/>
      <c r="L2706" s="160"/>
      <c r="M2706" s="164"/>
      <c r="T2706" s="165"/>
      <c r="AT2706" s="161" t="s">
        <v>185</v>
      </c>
      <c r="AU2706" s="161" t="s">
        <v>88</v>
      </c>
      <c r="AV2706" s="14" t="s">
        <v>86</v>
      </c>
      <c r="AW2706" s="14" t="s">
        <v>33</v>
      </c>
      <c r="AX2706" s="14" t="s">
        <v>78</v>
      </c>
      <c r="AY2706" s="161" t="s">
        <v>176</v>
      </c>
    </row>
    <row r="2707" spans="2:65" s="12" customFormat="1" ht="11.25">
      <c r="B2707" s="145"/>
      <c r="D2707" s="146" t="s">
        <v>185</v>
      </c>
      <c r="E2707" s="147" t="s">
        <v>1</v>
      </c>
      <c r="F2707" s="148" t="s">
        <v>2714</v>
      </c>
      <c r="H2707" s="149">
        <v>8.5500000000000007</v>
      </c>
      <c r="I2707" s="150"/>
      <c r="L2707" s="145"/>
      <c r="M2707" s="151"/>
      <c r="T2707" s="152"/>
      <c r="AT2707" s="147" t="s">
        <v>185</v>
      </c>
      <c r="AU2707" s="147" t="s">
        <v>88</v>
      </c>
      <c r="AV2707" s="12" t="s">
        <v>88</v>
      </c>
      <c r="AW2707" s="12" t="s">
        <v>33</v>
      </c>
      <c r="AX2707" s="12" t="s">
        <v>78</v>
      </c>
      <c r="AY2707" s="147" t="s">
        <v>176</v>
      </c>
    </row>
    <row r="2708" spans="2:65" s="14" customFormat="1" ht="11.25">
      <c r="B2708" s="160"/>
      <c r="D2708" s="146" t="s">
        <v>185</v>
      </c>
      <c r="E2708" s="161" t="s">
        <v>1</v>
      </c>
      <c r="F2708" s="162" t="s">
        <v>2715</v>
      </c>
      <c r="H2708" s="161" t="s">
        <v>1</v>
      </c>
      <c r="I2708" s="163"/>
      <c r="L2708" s="160"/>
      <c r="M2708" s="164"/>
      <c r="T2708" s="165"/>
      <c r="AT2708" s="161" t="s">
        <v>185</v>
      </c>
      <c r="AU2708" s="161" t="s">
        <v>88</v>
      </c>
      <c r="AV2708" s="14" t="s">
        <v>86</v>
      </c>
      <c r="AW2708" s="14" t="s">
        <v>33</v>
      </c>
      <c r="AX2708" s="14" t="s">
        <v>78</v>
      </c>
      <c r="AY2708" s="161" t="s">
        <v>176</v>
      </c>
    </row>
    <row r="2709" spans="2:65" s="12" customFormat="1" ht="11.25">
      <c r="B2709" s="145"/>
      <c r="D2709" s="146" t="s">
        <v>185</v>
      </c>
      <c r="E2709" s="147" t="s">
        <v>1</v>
      </c>
      <c r="F2709" s="148" t="s">
        <v>2716</v>
      </c>
      <c r="H2709" s="149">
        <v>15.3225</v>
      </c>
      <c r="I2709" s="150"/>
      <c r="L2709" s="145"/>
      <c r="M2709" s="151"/>
      <c r="T2709" s="152"/>
      <c r="AT2709" s="147" t="s">
        <v>185</v>
      </c>
      <c r="AU2709" s="147" t="s">
        <v>88</v>
      </c>
      <c r="AV2709" s="12" t="s">
        <v>88</v>
      </c>
      <c r="AW2709" s="12" t="s">
        <v>33</v>
      </c>
      <c r="AX2709" s="12" t="s">
        <v>78</v>
      </c>
      <c r="AY2709" s="147" t="s">
        <v>176</v>
      </c>
    </row>
    <row r="2710" spans="2:65" s="14" customFormat="1" ht="11.25">
      <c r="B2710" s="160"/>
      <c r="D2710" s="146" t="s">
        <v>185</v>
      </c>
      <c r="E2710" s="161" t="s">
        <v>1</v>
      </c>
      <c r="F2710" s="162" t="s">
        <v>2717</v>
      </c>
      <c r="H2710" s="161" t="s">
        <v>1</v>
      </c>
      <c r="I2710" s="163"/>
      <c r="L2710" s="160"/>
      <c r="M2710" s="164"/>
      <c r="T2710" s="165"/>
      <c r="AT2710" s="161" t="s">
        <v>185</v>
      </c>
      <c r="AU2710" s="161" t="s">
        <v>88</v>
      </c>
      <c r="AV2710" s="14" t="s">
        <v>86</v>
      </c>
      <c r="AW2710" s="14" t="s">
        <v>33</v>
      </c>
      <c r="AX2710" s="14" t="s">
        <v>78</v>
      </c>
      <c r="AY2710" s="161" t="s">
        <v>176</v>
      </c>
    </row>
    <row r="2711" spans="2:65" s="12" customFormat="1" ht="11.25">
      <c r="B2711" s="145"/>
      <c r="D2711" s="146" t="s">
        <v>185</v>
      </c>
      <c r="E2711" s="147" t="s">
        <v>1</v>
      </c>
      <c r="F2711" s="148" t="s">
        <v>2718</v>
      </c>
      <c r="H2711" s="149">
        <v>5.89</v>
      </c>
      <c r="I2711" s="150"/>
      <c r="L2711" s="145"/>
      <c r="M2711" s="151"/>
      <c r="T2711" s="152"/>
      <c r="AT2711" s="147" t="s">
        <v>185</v>
      </c>
      <c r="AU2711" s="147" t="s">
        <v>88</v>
      </c>
      <c r="AV2711" s="12" t="s">
        <v>88</v>
      </c>
      <c r="AW2711" s="12" t="s">
        <v>33</v>
      </c>
      <c r="AX2711" s="12" t="s">
        <v>78</v>
      </c>
      <c r="AY2711" s="147" t="s">
        <v>176</v>
      </c>
    </row>
    <row r="2712" spans="2:65" s="12" customFormat="1" ht="11.25">
      <c r="B2712" s="145"/>
      <c r="D2712" s="146" t="s">
        <v>185</v>
      </c>
      <c r="E2712" s="147" t="s">
        <v>1</v>
      </c>
      <c r="F2712" s="148" t="s">
        <v>2719</v>
      </c>
      <c r="H2712" s="149">
        <v>3.41</v>
      </c>
      <c r="I2712" s="150"/>
      <c r="L2712" s="145"/>
      <c r="M2712" s="151"/>
      <c r="T2712" s="152"/>
      <c r="AT2712" s="147" t="s">
        <v>185</v>
      </c>
      <c r="AU2712" s="147" t="s">
        <v>88</v>
      </c>
      <c r="AV2712" s="12" t="s">
        <v>88</v>
      </c>
      <c r="AW2712" s="12" t="s">
        <v>33</v>
      </c>
      <c r="AX2712" s="12" t="s">
        <v>78</v>
      </c>
      <c r="AY2712" s="147" t="s">
        <v>176</v>
      </c>
    </row>
    <row r="2713" spans="2:65" s="15" customFormat="1" ht="11.25">
      <c r="B2713" s="166"/>
      <c r="D2713" s="146" t="s">
        <v>185</v>
      </c>
      <c r="E2713" s="167" t="s">
        <v>1</v>
      </c>
      <c r="F2713" s="168" t="s">
        <v>228</v>
      </c>
      <c r="H2713" s="169">
        <v>33.172499999999999</v>
      </c>
      <c r="I2713" s="170"/>
      <c r="L2713" s="166"/>
      <c r="M2713" s="171"/>
      <c r="T2713" s="172"/>
      <c r="AT2713" s="167" t="s">
        <v>185</v>
      </c>
      <c r="AU2713" s="167" t="s">
        <v>88</v>
      </c>
      <c r="AV2713" s="15" t="s">
        <v>193</v>
      </c>
      <c r="AW2713" s="15" t="s">
        <v>33</v>
      </c>
      <c r="AX2713" s="15" t="s">
        <v>78</v>
      </c>
      <c r="AY2713" s="167" t="s">
        <v>176</v>
      </c>
    </row>
    <row r="2714" spans="2:65" s="13" customFormat="1" ht="11.25">
      <c r="B2714" s="153"/>
      <c r="D2714" s="146" t="s">
        <v>185</v>
      </c>
      <c r="E2714" s="154" t="s">
        <v>1</v>
      </c>
      <c r="F2714" s="155" t="s">
        <v>187</v>
      </c>
      <c r="H2714" s="156">
        <v>290.92500000000001</v>
      </c>
      <c r="I2714" s="157"/>
      <c r="L2714" s="153"/>
      <c r="M2714" s="158"/>
      <c r="T2714" s="159"/>
      <c r="AT2714" s="154" t="s">
        <v>185</v>
      </c>
      <c r="AU2714" s="154" t="s">
        <v>88</v>
      </c>
      <c r="AV2714" s="13" t="s">
        <v>183</v>
      </c>
      <c r="AW2714" s="13" t="s">
        <v>33</v>
      </c>
      <c r="AX2714" s="13" t="s">
        <v>86</v>
      </c>
      <c r="AY2714" s="154" t="s">
        <v>176</v>
      </c>
    </row>
    <row r="2715" spans="2:65" s="1" customFormat="1" ht="16.5" customHeight="1">
      <c r="B2715" s="32"/>
      <c r="C2715" s="132" t="s">
        <v>2720</v>
      </c>
      <c r="D2715" s="132" t="s">
        <v>178</v>
      </c>
      <c r="E2715" s="133" t="s">
        <v>2721</v>
      </c>
      <c r="F2715" s="134" t="s">
        <v>2722</v>
      </c>
      <c r="G2715" s="135" t="s">
        <v>298</v>
      </c>
      <c r="H2715" s="136">
        <v>201.25</v>
      </c>
      <c r="I2715" s="137"/>
      <c r="J2715" s="138">
        <f>ROUND(I2715*H2715,2)</f>
        <v>0</v>
      </c>
      <c r="K2715" s="134" t="s">
        <v>207</v>
      </c>
      <c r="L2715" s="32"/>
      <c r="M2715" s="139" t="s">
        <v>1</v>
      </c>
      <c r="N2715" s="140" t="s">
        <v>43</v>
      </c>
      <c r="P2715" s="141">
        <f>O2715*H2715</f>
        <v>0</v>
      </c>
      <c r="Q2715" s="141">
        <v>9.1E-4</v>
      </c>
      <c r="R2715" s="141">
        <f>Q2715*H2715</f>
        <v>0.18313750000000001</v>
      </c>
      <c r="S2715" s="141">
        <v>0</v>
      </c>
      <c r="T2715" s="142">
        <f>S2715*H2715</f>
        <v>0</v>
      </c>
      <c r="AR2715" s="143" t="s">
        <v>319</v>
      </c>
      <c r="AT2715" s="143" t="s">
        <v>178</v>
      </c>
      <c r="AU2715" s="143" t="s">
        <v>88</v>
      </c>
      <c r="AY2715" s="17" t="s">
        <v>176</v>
      </c>
      <c r="BE2715" s="144">
        <f>IF(N2715="základní",J2715,0)</f>
        <v>0</v>
      </c>
      <c r="BF2715" s="144">
        <f>IF(N2715="snížená",J2715,0)</f>
        <v>0</v>
      </c>
      <c r="BG2715" s="144">
        <f>IF(N2715="zákl. přenesená",J2715,0)</f>
        <v>0</v>
      </c>
      <c r="BH2715" s="144">
        <f>IF(N2715="sníž. přenesená",J2715,0)</f>
        <v>0</v>
      </c>
      <c r="BI2715" s="144">
        <f>IF(N2715="nulová",J2715,0)</f>
        <v>0</v>
      </c>
      <c r="BJ2715" s="17" t="s">
        <v>86</v>
      </c>
      <c r="BK2715" s="144">
        <f>ROUND(I2715*H2715,2)</f>
        <v>0</v>
      </c>
      <c r="BL2715" s="17" t="s">
        <v>319</v>
      </c>
      <c r="BM2715" s="143" t="s">
        <v>2723</v>
      </c>
    </row>
    <row r="2716" spans="2:65" s="14" customFormat="1" ht="11.25">
      <c r="B2716" s="160"/>
      <c r="D2716" s="146" t="s">
        <v>185</v>
      </c>
      <c r="E2716" s="161" t="s">
        <v>1</v>
      </c>
      <c r="F2716" s="162" t="s">
        <v>2724</v>
      </c>
      <c r="H2716" s="161" t="s">
        <v>1</v>
      </c>
      <c r="I2716" s="163"/>
      <c r="L2716" s="160"/>
      <c r="M2716" s="164"/>
      <c r="T2716" s="165"/>
      <c r="AT2716" s="161" t="s">
        <v>185</v>
      </c>
      <c r="AU2716" s="161" t="s">
        <v>88</v>
      </c>
      <c r="AV2716" s="14" t="s">
        <v>86</v>
      </c>
      <c r="AW2716" s="14" t="s">
        <v>33</v>
      </c>
      <c r="AX2716" s="14" t="s">
        <v>78</v>
      </c>
      <c r="AY2716" s="161" t="s">
        <v>176</v>
      </c>
    </row>
    <row r="2717" spans="2:65" s="14" customFormat="1" ht="11.25">
      <c r="B2717" s="160"/>
      <c r="D2717" s="146" t="s">
        <v>185</v>
      </c>
      <c r="E2717" s="161" t="s">
        <v>1</v>
      </c>
      <c r="F2717" s="162" t="s">
        <v>1110</v>
      </c>
      <c r="H2717" s="161" t="s">
        <v>1</v>
      </c>
      <c r="I2717" s="163"/>
      <c r="L2717" s="160"/>
      <c r="M2717" s="164"/>
      <c r="T2717" s="165"/>
      <c r="AT2717" s="161" t="s">
        <v>185</v>
      </c>
      <c r="AU2717" s="161" t="s">
        <v>88</v>
      </c>
      <c r="AV2717" s="14" t="s">
        <v>86</v>
      </c>
      <c r="AW2717" s="14" t="s">
        <v>33</v>
      </c>
      <c r="AX2717" s="14" t="s">
        <v>78</v>
      </c>
      <c r="AY2717" s="161" t="s">
        <v>176</v>
      </c>
    </row>
    <row r="2718" spans="2:65" s="14" customFormat="1" ht="11.25">
      <c r="B2718" s="160"/>
      <c r="D2718" s="146" t="s">
        <v>185</v>
      </c>
      <c r="E2718" s="161" t="s">
        <v>1</v>
      </c>
      <c r="F2718" s="162" t="s">
        <v>2681</v>
      </c>
      <c r="H2718" s="161" t="s">
        <v>1</v>
      </c>
      <c r="I2718" s="163"/>
      <c r="L2718" s="160"/>
      <c r="M2718" s="164"/>
      <c r="T2718" s="165"/>
      <c r="AT2718" s="161" t="s">
        <v>185</v>
      </c>
      <c r="AU2718" s="161" t="s">
        <v>88</v>
      </c>
      <c r="AV2718" s="14" t="s">
        <v>86</v>
      </c>
      <c r="AW2718" s="14" t="s">
        <v>33</v>
      </c>
      <c r="AX2718" s="14" t="s">
        <v>78</v>
      </c>
      <c r="AY2718" s="161" t="s">
        <v>176</v>
      </c>
    </row>
    <row r="2719" spans="2:65" s="12" customFormat="1" ht="11.25">
      <c r="B2719" s="145"/>
      <c r="D2719" s="146" t="s">
        <v>185</v>
      </c>
      <c r="E2719" s="147" t="s">
        <v>1</v>
      </c>
      <c r="F2719" s="148" t="s">
        <v>2725</v>
      </c>
      <c r="H2719" s="149">
        <v>18.23</v>
      </c>
      <c r="I2719" s="150"/>
      <c r="L2719" s="145"/>
      <c r="M2719" s="151"/>
      <c r="T2719" s="152"/>
      <c r="AT2719" s="147" t="s">
        <v>185</v>
      </c>
      <c r="AU2719" s="147" t="s">
        <v>88</v>
      </c>
      <c r="AV2719" s="12" t="s">
        <v>88</v>
      </c>
      <c r="AW2719" s="12" t="s">
        <v>33</v>
      </c>
      <c r="AX2719" s="12" t="s">
        <v>78</v>
      </c>
      <c r="AY2719" s="147" t="s">
        <v>176</v>
      </c>
    </row>
    <row r="2720" spans="2:65" s="14" customFormat="1" ht="11.25">
      <c r="B2720" s="160"/>
      <c r="D2720" s="146" t="s">
        <v>185</v>
      </c>
      <c r="E2720" s="161" t="s">
        <v>1</v>
      </c>
      <c r="F2720" s="162" t="s">
        <v>2683</v>
      </c>
      <c r="H2720" s="161" t="s">
        <v>1</v>
      </c>
      <c r="I2720" s="163"/>
      <c r="L2720" s="160"/>
      <c r="M2720" s="164"/>
      <c r="T2720" s="165"/>
      <c r="AT2720" s="161" t="s">
        <v>185</v>
      </c>
      <c r="AU2720" s="161" t="s">
        <v>88</v>
      </c>
      <c r="AV2720" s="14" t="s">
        <v>86</v>
      </c>
      <c r="AW2720" s="14" t="s">
        <v>33</v>
      </c>
      <c r="AX2720" s="14" t="s">
        <v>78</v>
      </c>
      <c r="AY2720" s="161" t="s">
        <v>176</v>
      </c>
    </row>
    <row r="2721" spans="2:51" s="12" customFormat="1" ht="11.25">
      <c r="B2721" s="145"/>
      <c r="D2721" s="146" t="s">
        <v>185</v>
      </c>
      <c r="E2721" s="147" t="s">
        <v>1</v>
      </c>
      <c r="F2721" s="148" t="s">
        <v>2726</v>
      </c>
      <c r="H2721" s="149">
        <v>1.635</v>
      </c>
      <c r="I2721" s="150"/>
      <c r="L2721" s="145"/>
      <c r="M2721" s="151"/>
      <c r="T2721" s="152"/>
      <c r="AT2721" s="147" t="s">
        <v>185</v>
      </c>
      <c r="AU2721" s="147" t="s">
        <v>88</v>
      </c>
      <c r="AV2721" s="12" t="s">
        <v>88</v>
      </c>
      <c r="AW2721" s="12" t="s">
        <v>33</v>
      </c>
      <c r="AX2721" s="12" t="s">
        <v>78</v>
      </c>
      <c r="AY2721" s="147" t="s">
        <v>176</v>
      </c>
    </row>
    <row r="2722" spans="2:51" s="12" customFormat="1" ht="11.25">
      <c r="B2722" s="145"/>
      <c r="D2722" s="146" t="s">
        <v>185</v>
      </c>
      <c r="E2722" s="147" t="s">
        <v>1</v>
      </c>
      <c r="F2722" s="148" t="s">
        <v>2727</v>
      </c>
      <c r="H2722" s="149">
        <v>18.399999999999999</v>
      </c>
      <c r="I2722" s="150"/>
      <c r="L2722" s="145"/>
      <c r="M2722" s="151"/>
      <c r="T2722" s="152"/>
      <c r="AT2722" s="147" t="s">
        <v>185</v>
      </c>
      <c r="AU2722" s="147" t="s">
        <v>88</v>
      </c>
      <c r="AV2722" s="12" t="s">
        <v>88</v>
      </c>
      <c r="AW2722" s="12" t="s">
        <v>33</v>
      </c>
      <c r="AX2722" s="12" t="s">
        <v>78</v>
      </c>
      <c r="AY2722" s="147" t="s">
        <v>176</v>
      </c>
    </row>
    <row r="2723" spans="2:51" s="14" customFormat="1" ht="11.25">
      <c r="B2723" s="160"/>
      <c r="D2723" s="146" t="s">
        <v>185</v>
      </c>
      <c r="E2723" s="161" t="s">
        <v>1</v>
      </c>
      <c r="F2723" s="162" t="s">
        <v>1108</v>
      </c>
      <c r="H2723" s="161" t="s">
        <v>1</v>
      </c>
      <c r="I2723" s="163"/>
      <c r="L2723" s="160"/>
      <c r="M2723" s="164"/>
      <c r="T2723" s="165"/>
      <c r="AT2723" s="161" t="s">
        <v>185</v>
      </c>
      <c r="AU2723" s="161" t="s">
        <v>88</v>
      </c>
      <c r="AV2723" s="14" t="s">
        <v>86</v>
      </c>
      <c r="AW2723" s="14" t="s">
        <v>33</v>
      </c>
      <c r="AX2723" s="14" t="s">
        <v>78</v>
      </c>
      <c r="AY2723" s="161" t="s">
        <v>176</v>
      </c>
    </row>
    <row r="2724" spans="2:51" s="14" customFormat="1" ht="11.25">
      <c r="B2724" s="160"/>
      <c r="D2724" s="146" t="s">
        <v>185</v>
      </c>
      <c r="E2724" s="161" t="s">
        <v>1</v>
      </c>
      <c r="F2724" s="162" t="s">
        <v>2686</v>
      </c>
      <c r="H2724" s="161" t="s">
        <v>1</v>
      </c>
      <c r="I2724" s="163"/>
      <c r="L2724" s="160"/>
      <c r="M2724" s="164"/>
      <c r="T2724" s="165"/>
      <c r="AT2724" s="161" t="s">
        <v>185</v>
      </c>
      <c r="AU2724" s="161" t="s">
        <v>88</v>
      </c>
      <c r="AV2724" s="14" t="s">
        <v>86</v>
      </c>
      <c r="AW2724" s="14" t="s">
        <v>33</v>
      </c>
      <c r="AX2724" s="14" t="s">
        <v>78</v>
      </c>
      <c r="AY2724" s="161" t="s">
        <v>176</v>
      </c>
    </row>
    <row r="2725" spans="2:51" s="12" customFormat="1" ht="11.25">
      <c r="B2725" s="145"/>
      <c r="D2725" s="146" t="s">
        <v>185</v>
      </c>
      <c r="E2725" s="147" t="s">
        <v>1</v>
      </c>
      <c r="F2725" s="148" t="s">
        <v>2728</v>
      </c>
      <c r="H2725" s="149">
        <v>12.055</v>
      </c>
      <c r="I2725" s="150"/>
      <c r="L2725" s="145"/>
      <c r="M2725" s="151"/>
      <c r="T2725" s="152"/>
      <c r="AT2725" s="147" t="s">
        <v>185</v>
      </c>
      <c r="AU2725" s="147" t="s">
        <v>88</v>
      </c>
      <c r="AV2725" s="12" t="s">
        <v>88</v>
      </c>
      <c r="AW2725" s="12" t="s">
        <v>33</v>
      </c>
      <c r="AX2725" s="12" t="s">
        <v>78</v>
      </c>
      <c r="AY2725" s="147" t="s">
        <v>176</v>
      </c>
    </row>
    <row r="2726" spans="2:51" s="12" customFormat="1" ht="11.25">
      <c r="B2726" s="145"/>
      <c r="D2726" s="146" t="s">
        <v>185</v>
      </c>
      <c r="E2726" s="147" t="s">
        <v>1</v>
      </c>
      <c r="F2726" s="148" t="s">
        <v>2729</v>
      </c>
      <c r="H2726" s="149">
        <v>1.5</v>
      </c>
      <c r="I2726" s="150"/>
      <c r="L2726" s="145"/>
      <c r="M2726" s="151"/>
      <c r="T2726" s="152"/>
      <c r="AT2726" s="147" t="s">
        <v>185</v>
      </c>
      <c r="AU2726" s="147" t="s">
        <v>88</v>
      </c>
      <c r="AV2726" s="12" t="s">
        <v>88</v>
      </c>
      <c r="AW2726" s="12" t="s">
        <v>33</v>
      </c>
      <c r="AX2726" s="12" t="s">
        <v>78</v>
      </c>
      <c r="AY2726" s="147" t="s">
        <v>176</v>
      </c>
    </row>
    <row r="2727" spans="2:51" s="14" customFormat="1" ht="11.25">
      <c r="B2727" s="160"/>
      <c r="D2727" s="146" t="s">
        <v>185</v>
      </c>
      <c r="E2727" s="161" t="s">
        <v>1</v>
      </c>
      <c r="F2727" s="162" t="s">
        <v>2688</v>
      </c>
      <c r="H2727" s="161" t="s">
        <v>1</v>
      </c>
      <c r="I2727" s="163"/>
      <c r="L2727" s="160"/>
      <c r="M2727" s="164"/>
      <c r="T2727" s="165"/>
      <c r="AT2727" s="161" t="s">
        <v>185</v>
      </c>
      <c r="AU2727" s="161" t="s">
        <v>88</v>
      </c>
      <c r="AV2727" s="14" t="s">
        <v>86</v>
      </c>
      <c r="AW2727" s="14" t="s">
        <v>33</v>
      </c>
      <c r="AX2727" s="14" t="s">
        <v>78</v>
      </c>
      <c r="AY2727" s="161" t="s">
        <v>176</v>
      </c>
    </row>
    <row r="2728" spans="2:51" s="12" customFormat="1" ht="11.25">
      <c r="B2728" s="145"/>
      <c r="D2728" s="146" t="s">
        <v>185</v>
      </c>
      <c r="E2728" s="147" t="s">
        <v>1</v>
      </c>
      <c r="F2728" s="148" t="s">
        <v>2730</v>
      </c>
      <c r="H2728" s="149">
        <v>16.675000000000001</v>
      </c>
      <c r="I2728" s="150"/>
      <c r="L2728" s="145"/>
      <c r="M2728" s="151"/>
      <c r="T2728" s="152"/>
      <c r="AT2728" s="147" t="s">
        <v>185</v>
      </c>
      <c r="AU2728" s="147" t="s">
        <v>88</v>
      </c>
      <c r="AV2728" s="12" t="s">
        <v>88</v>
      </c>
      <c r="AW2728" s="12" t="s">
        <v>33</v>
      </c>
      <c r="AX2728" s="12" t="s">
        <v>78</v>
      </c>
      <c r="AY2728" s="147" t="s">
        <v>176</v>
      </c>
    </row>
    <row r="2729" spans="2:51" s="12" customFormat="1" ht="11.25">
      <c r="B2729" s="145"/>
      <c r="D2729" s="146" t="s">
        <v>185</v>
      </c>
      <c r="E2729" s="147" t="s">
        <v>1</v>
      </c>
      <c r="F2729" s="148" t="s">
        <v>2731</v>
      </c>
      <c r="H2729" s="149">
        <v>1.5</v>
      </c>
      <c r="I2729" s="150"/>
      <c r="L2729" s="145"/>
      <c r="M2729" s="151"/>
      <c r="T2729" s="152"/>
      <c r="AT2729" s="147" t="s">
        <v>185</v>
      </c>
      <c r="AU2729" s="147" t="s">
        <v>88</v>
      </c>
      <c r="AV2729" s="12" t="s">
        <v>88</v>
      </c>
      <c r="AW2729" s="12" t="s">
        <v>33</v>
      </c>
      <c r="AX2729" s="12" t="s">
        <v>78</v>
      </c>
      <c r="AY2729" s="147" t="s">
        <v>176</v>
      </c>
    </row>
    <row r="2730" spans="2:51" s="14" customFormat="1" ht="11.25">
      <c r="B2730" s="160"/>
      <c r="D2730" s="146" t="s">
        <v>185</v>
      </c>
      <c r="E2730" s="161" t="s">
        <v>1</v>
      </c>
      <c r="F2730" s="162" t="s">
        <v>1106</v>
      </c>
      <c r="H2730" s="161" t="s">
        <v>1</v>
      </c>
      <c r="I2730" s="163"/>
      <c r="L2730" s="160"/>
      <c r="M2730" s="164"/>
      <c r="T2730" s="165"/>
      <c r="AT2730" s="161" t="s">
        <v>185</v>
      </c>
      <c r="AU2730" s="161" t="s">
        <v>88</v>
      </c>
      <c r="AV2730" s="14" t="s">
        <v>86</v>
      </c>
      <c r="AW2730" s="14" t="s">
        <v>33</v>
      </c>
      <c r="AX2730" s="14" t="s">
        <v>78</v>
      </c>
      <c r="AY2730" s="161" t="s">
        <v>176</v>
      </c>
    </row>
    <row r="2731" spans="2:51" s="14" customFormat="1" ht="11.25">
      <c r="B2731" s="160"/>
      <c r="D2731" s="146" t="s">
        <v>185</v>
      </c>
      <c r="E2731" s="161" t="s">
        <v>1</v>
      </c>
      <c r="F2731" s="162" t="s">
        <v>2690</v>
      </c>
      <c r="H2731" s="161" t="s">
        <v>1</v>
      </c>
      <c r="I2731" s="163"/>
      <c r="L2731" s="160"/>
      <c r="M2731" s="164"/>
      <c r="T2731" s="165"/>
      <c r="AT2731" s="161" t="s">
        <v>185</v>
      </c>
      <c r="AU2731" s="161" t="s">
        <v>88</v>
      </c>
      <c r="AV2731" s="14" t="s">
        <v>86</v>
      </c>
      <c r="AW2731" s="14" t="s">
        <v>33</v>
      </c>
      <c r="AX2731" s="14" t="s">
        <v>78</v>
      </c>
      <c r="AY2731" s="161" t="s">
        <v>176</v>
      </c>
    </row>
    <row r="2732" spans="2:51" s="12" customFormat="1" ht="11.25">
      <c r="B2732" s="145"/>
      <c r="D2732" s="146" t="s">
        <v>185</v>
      </c>
      <c r="E2732" s="147" t="s">
        <v>1</v>
      </c>
      <c r="F2732" s="148" t="s">
        <v>2728</v>
      </c>
      <c r="H2732" s="149">
        <v>12.055</v>
      </c>
      <c r="I2732" s="150"/>
      <c r="L2732" s="145"/>
      <c r="M2732" s="151"/>
      <c r="T2732" s="152"/>
      <c r="AT2732" s="147" t="s">
        <v>185</v>
      </c>
      <c r="AU2732" s="147" t="s">
        <v>88</v>
      </c>
      <c r="AV2732" s="12" t="s">
        <v>88</v>
      </c>
      <c r="AW2732" s="12" t="s">
        <v>33</v>
      </c>
      <c r="AX2732" s="12" t="s">
        <v>78</v>
      </c>
      <c r="AY2732" s="147" t="s">
        <v>176</v>
      </c>
    </row>
    <row r="2733" spans="2:51" s="12" customFormat="1" ht="11.25">
      <c r="B2733" s="145"/>
      <c r="D2733" s="146" t="s">
        <v>185</v>
      </c>
      <c r="E2733" s="147" t="s">
        <v>1</v>
      </c>
      <c r="F2733" s="148" t="s">
        <v>2731</v>
      </c>
      <c r="H2733" s="149">
        <v>1.5</v>
      </c>
      <c r="I2733" s="150"/>
      <c r="L2733" s="145"/>
      <c r="M2733" s="151"/>
      <c r="T2733" s="152"/>
      <c r="AT2733" s="147" t="s">
        <v>185</v>
      </c>
      <c r="AU2733" s="147" t="s">
        <v>88</v>
      </c>
      <c r="AV2733" s="12" t="s">
        <v>88</v>
      </c>
      <c r="AW2733" s="12" t="s">
        <v>33</v>
      </c>
      <c r="AX2733" s="12" t="s">
        <v>78</v>
      </c>
      <c r="AY2733" s="147" t="s">
        <v>176</v>
      </c>
    </row>
    <row r="2734" spans="2:51" s="14" customFormat="1" ht="11.25">
      <c r="B2734" s="160"/>
      <c r="D2734" s="146" t="s">
        <v>185</v>
      </c>
      <c r="E2734" s="161" t="s">
        <v>1</v>
      </c>
      <c r="F2734" s="162" t="s">
        <v>2691</v>
      </c>
      <c r="H2734" s="161" t="s">
        <v>1</v>
      </c>
      <c r="I2734" s="163"/>
      <c r="L2734" s="160"/>
      <c r="M2734" s="164"/>
      <c r="T2734" s="165"/>
      <c r="AT2734" s="161" t="s">
        <v>185</v>
      </c>
      <c r="AU2734" s="161" t="s">
        <v>88</v>
      </c>
      <c r="AV2734" s="14" t="s">
        <v>86</v>
      </c>
      <c r="AW2734" s="14" t="s">
        <v>33</v>
      </c>
      <c r="AX2734" s="14" t="s">
        <v>78</v>
      </c>
      <c r="AY2734" s="161" t="s">
        <v>176</v>
      </c>
    </row>
    <row r="2735" spans="2:51" s="12" customFormat="1" ht="11.25">
      <c r="B2735" s="145"/>
      <c r="D2735" s="146" t="s">
        <v>185</v>
      </c>
      <c r="E2735" s="147" t="s">
        <v>1</v>
      </c>
      <c r="F2735" s="148" t="s">
        <v>2730</v>
      </c>
      <c r="H2735" s="149">
        <v>16.675000000000001</v>
      </c>
      <c r="I2735" s="150"/>
      <c r="L2735" s="145"/>
      <c r="M2735" s="151"/>
      <c r="T2735" s="152"/>
      <c r="AT2735" s="147" t="s">
        <v>185</v>
      </c>
      <c r="AU2735" s="147" t="s">
        <v>88</v>
      </c>
      <c r="AV2735" s="12" t="s">
        <v>88</v>
      </c>
      <c r="AW2735" s="12" t="s">
        <v>33</v>
      </c>
      <c r="AX2735" s="12" t="s">
        <v>78</v>
      </c>
      <c r="AY2735" s="147" t="s">
        <v>176</v>
      </c>
    </row>
    <row r="2736" spans="2:51" s="12" customFormat="1" ht="11.25">
      <c r="B2736" s="145"/>
      <c r="D2736" s="146" t="s">
        <v>185</v>
      </c>
      <c r="E2736" s="147" t="s">
        <v>1</v>
      </c>
      <c r="F2736" s="148" t="s">
        <v>2731</v>
      </c>
      <c r="H2736" s="149">
        <v>1.5</v>
      </c>
      <c r="I2736" s="150"/>
      <c r="L2736" s="145"/>
      <c r="M2736" s="151"/>
      <c r="T2736" s="152"/>
      <c r="AT2736" s="147" t="s">
        <v>185</v>
      </c>
      <c r="AU2736" s="147" t="s">
        <v>88</v>
      </c>
      <c r="AV2736" s="12" t="s">
        <v>88</v>
      </c>
      <c r="AW2736" s="12" t="s">
        <v>33</v>
      </c>
      <c r="AX2736" s="12" t="s">
        <v>78</v>
      </c>
      <c r="AY2736" s="147" t="s">
        <v>176</v>
      </c>
    </row>
    <row r="2737" spans="2:51" s="14" customFormat="1" ht="11.25">
      <c r="B2737" s="160"/>
      <c r="D2737" s="146" t="s">
        <v>185</v>
      </c>
      <c r="E2737" s="161" t="s">
        <v>1</v>
      </c>
      <c r="F2737" s="162" t="s">
        <v>1104</v>
      </c>
      <c r="H2737" s="161" t="s">
        <v>1</v>
      </c>
      <c r="I2737" s="163"/>
      <c r="L2737" s="160"/>
      <c r="M2737" s="164"/>
      <c r="T2737" s="165"/>
      <c r="AT2737" s="161" t="s">
        <v>185</v>
      </c>
      <c r="AU2737" s="161" t="s">
        <v>88</v>
      </c>
      <c r="AV2737" s="14" t="s">
        <v>86</v>
      </c>
      <c r="AW2737" s="14" t="s">
        <v>33</v>
      </c>
      <c r="AX2737" s="14" t="s">
        <v>78</v>
      </c>
      <c r="AY2737" s="161" t="s">
        <v>176</v>
      </c>
    </row>
    <row r="2738" spans="2:51" s="14" customFormat="1" ht="11.25">
      <c r="B2738" s="160"/>
      <c r="D2738" s="146" t="s">
        <v>185</v>
      </c>
      <c r="E2738" s="161" t="s">
        <v>1</v>
      </c>
      <c r="F2738" s="162" t="s">
        <v>2692</v>
      </c>
      <c r="H2738" s="161" t="s">
        <v>1</v>
      </c>
      <c r="I2738" s="163"/>
      <c r="L2738" s="160"/>
      <c r="M2738" s="164"/>
      <c r="T2738" s="165"/>
      <c r="AT2738" s="161" t="s">
        <v>185</v>
      </c>
      <c r="AU2738" s="161" t="s">
        <v>88</v>
      </c>
      <c r="AV2738" s="14" t="s">
        <v>86</v>
      </c>
      <c r="AW2738" s="14" t="s">
        <v>33</v>
      </c>
      <c r="AX2738" s="14" t="s">
        <v>78</v>
      </c>
      <c r="AY2738" s="161" t="s">
        <v>176</v>
      </c>
    </row>
    <row r="2739" spans="2:51" s="12" customFormat="1" ht="11.25">
      <c r="B2739" s="145"/>
      <c r="D2739" s="146" t="s">
        <v>185</v>
      </c>
      <c r="E2739" s="147" t="s">
        <v>1</v>
      </c>
      <c r="F2739" s="148" t="s">
        <v>2728</v>
      </c>
      <c r="H2739" s="149">
        <v>12.055</v>
      </c>
      <c r="I2739" s="150"/>
      <c r="L2739" s="145"/>
      <c r="M2739" s="151"/>
      <c r="T2739" s="152"/>
      <c r="AT2739" s="147" t="s">
        <v>185</v>
      </c>
      <c r="AU2739" s="147" t="s">
        <v>88</v>
      </c>
      <c r="AV2739" s="12" t="s">
        <v>88</v>
      </c>
      <c r="AW2739" s="12" t="s">
        <v>33</v>
      </c>
      <c r="AX2739" s="12" t="s">
        <v>78</v>
      </c>
      <c r="AY2739" s="147" t="s">
        <v>176</v>
      </c>
    </row>
    <row r="2740" spans="2:51" s="12" customFormat="1" ht="11.25">
      <c r="B2740" s="145"/>
      <c r="D2740" s="146" t="s">
        <v>185</v>
      </c>
      <c r="E2740" s="147" t="s">
        <v>1</v>
      </c>
      <c r="F2740" s="148" t="s">
        <v>2731</v>
      </c>
      <c r="H2740" s="149">
        <v>1.5</v>
      </c>
      <c r="I2740" s="150"/>
      <c r="L2740" s="145"/>
      <c r="M2740" s="151"/>
      <c r="T2740" s="152"/>
      <c r="AT2740" s="147" t="s">
        <v>185</v>
      </c>
      <c r="AU2740" s="147" t="s">
        <v>88</v>
      </c>
      <c r="AV2740" s="12" t="s">
        <v>88</v>
      </c>
      <c r="AW2740" s="12" t="s">
        <v>33</v>
      </c>
      <c r="AX2740" s="12" t="s">
        <v>78</v>
      </c>
      <c r="AY2740" s="147" t="s">
        <v>176</v>
      </c>
    </row>
    <row r="2741" spans="2:51" s="14" customFormat="1" ht="11.25">
      <c r="B2741" s="160"/>
      <c r="D2741" s="146" t="s">
        <v>185</v>
      </c>
      <c r="E2741" s="161" t="s">
        <v>1</v>
      </c>
      <c r="F2741" s="162" t="s">
        <v>2693</v>
      </c>
      <c r="H2741" s="161" t="s">
        <v>1</v>
      </c>
      <c r="I2741" s="163"/>
      <c r="L2741" s="160"/>
      <c r="M2741" s="164"/>
      <c r="T2741" s="165"/>
      <c r="AT2741" s="161" t="s">
        <v>185</v>
      </c>
      <c r="AU2741" s="161" t="s">
        <v>88</v>
      </c>
      <c r="AV2741" s="14" t="s">
        <v>86</v>
      </c>
      <c r="AW2741" s="14" t="s">
        <v>33</v>
      </c>
      <c r="AX2741" s="14" t="s">
        <v>78</v>
      </c>
      <c r="AY2741" s="161" t="s">
        <v>176</v>
      </c>
    </row>
    <row r="2742" spans="2:51" s="12" customFormat="1" ht="11.25">
      <c r="B2742" s="145"/>
      <c r="D2742" s="146" t="s">
        <v>185</v>
      </c>
      <c r="E2742" s="147" t="s">
        <v>1</v>
      </c>
      <c r="F2742" s="148" t="s">
        <v>2730</v>
      </c>
      <c r="H2742" s="149">
        <v>16.675000000000001</v>
      </c>
      <c r="I2742" s="150"/>
      <c r="L2742" s="145"/>
      <c r="M2742" s="151"/>
      <c r="T2742" s="152"/>
      <c r="AT2742" s="147" t="s">
        <v>185</v>
      </c>
      <c r="AU2742" s="147" t="s">
        <v>88</v>
      </c>
      <c r="AV2742" s="12" t="s">
        <v>88</v>
      </c>
      <c r="AW2742" s="12" t="s">
        <v>33</v>
      </c>
      <c r="AX2742" s="12" t="s">
        <v>78</v>
      </c>
      <c r="AY2742" s="147" t="s">
        <v>176</v>
      </c>
    </row>
    <row r="2743" spans="2:51" s="12" customFormat="1" ht="11.25">
      <c r="B2743" s="145"/>
      <c r="D2743" s="146" t="s">
        <v>185</v>
      </c>
      <c r="E2743" s="147" t="s">
        <v>1</v>
      </c>
      <c r="F2743" s="148" t="s">
        <v>2731</v>
      </c>
      <c r="H2743" s="149">
        <v>1.5</v>
      </c>
      <c r="I2743" s="150"/>
      <c r="L2743" s="145"/>
      <c r="M2743" s="151"/>
      <c r="T2743" s="152"/>
      <c r="AT2743" s="147" t="s">
        <v>185</v>
      </c>
      <c r="AU2743" s="147" t="s">
        <v>88</v>
      </c>
      <c r="AV2743" s="12" t="s">
        <v>88</v>
      </c>
      <c r="AW2743" s="12" t="s">
        <v>33</v>
      </c>
      <c r="AX2743" s="12" t="s">
        <v>78</v>
      </c>
      <c r="AY2743" s="147" t="s">
        <v>176</v>
      </c>
    </row>
    <row r="2744" spans="2:51" s="14" customFormat="1" ht="11.25">
      <c r="B2744" s="160"/>
      <c r="D2744" s="146" t="s">
        <v>185</v>
      </c>
      <c r="E2744" s="161" t="s">
        <v>1</v>
      </c>
      <c r="F2744" s="162" t="s">
        <v>734</v>
      </c>
      <c r="H2744" s="161" t="s">
        <v>1</v>
      </c>
      <c r="I2744" s="163"/>
      <c r="L2744" s="160"/>
      <c r="M2744" s="164"/>
      <c r="T2744" s="165"/>
      <c r="AT2744" s="161" t="s">
        <v>185</v>
      </c>
      <c r="AU2744" s="161" t="s">
        <v>88</v>
      </c>
      <c r="AV2744" s="14" t="s">
        <v>86</v>
      </c>
      <c r="AW2744" s="14" t="s">
        <v>33</v>
      </c>
      <c r="AX2744" s="14" t="s">
        <v>78</v>
      </c>
      <c r="AY2744" s="161" t="s">
        <v>176</v>
      </c>
    </row>
    <row r="2745" spans="2:51" s="14" customFormat="1" ht="11.25">
      <c r="B2745" s="160"/>
      <c r="D2745" s="146" t="s">
        <v>185</v>
      </c>
      <c r="E2745" s="161" t="s">
        <v>1</v>
      </c>
      <c r="F2745" s="162" t="s">
        <v>2694</v>
      </c>
      <c r="H2745" s="161" t="s">
        <v>1</v>
      </c>
      <c r="I2745" s="163"/>
      <c r="L2745" s="160"/>
      <c r="M2745" s="164"/>
      <c r="T2745" s="165"/>
      <c r="AT2745" s="161" t="s">
        <v>185</v>
      </c>
      <c r="AU2745" s="161" t="s">
        <v>88</v>
      </c>
      <c r="AV2745" s="14" t="s">
        <v>86</v>
      </c>
      <c r="AW2745" s="14" t="s">
        <v>33</v>
      </c>
      <c r="AX2745" s="14" t="s">
        <v>78</v>
      </c>
      <c r="AY2745" s="161" t="s">
        <v>176</v>
      </c>
    </row>
    <row r="2746" spans="2:51" s="12" customFormat="1" ht="11.25">
      <c r="B2746" s="145"/>
      <c r="D2746" s="146" t="s">
        <v>185</v>
      </c>
      <c r="E2746" s="147" t="s">
        <v>1</v>
      </c>
      <c r="F2746" s="148" t="s">
        <v>2732</v>
      </c>
      <c r="H2746" s="149">
        <v>5.5</v>
      </c>
      <c r="I2746" s="150"/>
      <c r="L2746" s="145"/>
      <c r="M2746" s="151"/>
      <c r="T2746" s="152"/>
      <c r="AT2746" s="147" t="s">
        <v>185</v>
      </c>
      <c r="AU2746" s="147" t="s">
        <v>88</v>
      </c>
      <c r="AV2746" s="12" t="s">
        <v>88</v>
      </c>
      <c r="AW2746" s="12" t="s">
        <v>33</v>
      </c>
      <c r="AX2746" s="12" t="s">
        <v>78</v>
      </c>
      <c r="AY2746" s="147" t="s">
        <v>176</v>
      </c>
    </row>
    <row r="2747" spans="2:51" s="14" customFormat="1" ht="11.25">
      <c r="B2747" s="160"/>
      <c r="D2747" s="146" t="s">
        <v>185</v>
      </c>
      <c r="E2747" s="161" t="s">
        <v>1</v>
      </c>
      <c r="F2747" s="162" t="s">
        <v>2696</v>
      </c>
      <c r="H2747" s="161" t="s">
        <v>1</v>
      </c>
      <c r="I2747" s="163"/>
      <c r="L2747" s="160"/>
      <c r="M2747" s="164"/>
      <c r="T2747" s="165"/>
      <c r="AT2747" s="161" t="s">
        <v>185</v>
      </c>
      <c r="AU2747" s="161" t="s">
        <v>88</v>
      </c>
      <c r="AV2747" s="14" t="s">
        <v>86</v>
      </c>
      <c r="AW2747" s="14" t="s">
        <v>33</v>
      </c>
      <c r="AX2747" s="14" t="s">
        <v>78</v>
      </c>
      <c r="AY2747" s="161" t="s">
        <v>176</v>
      </c>
    </row>
    <row r="2748" spans="2:51" s="12" customFormat="1" ht="11.25">
      <c r="B2748" s="145"/>
      <c r="D2748" s="146" t="s">
        <v>185</v>
      </c>
      <c r="E2748" s="147" t="s">
        <v>1</v>
      </c>
      <c r="F2748" s="148" t="s">
        <v>2733</v>
      </c>
      <c r="H2748" s="149">
        <v>3.15</v>
      </c>
      <c r="I2748" s="150"/>
      <c r="L2748" s="145"/>
      <c r="M2748" s="151"/>
      <c r="T2748" s="152"/>
      <c r="AT2748" s="147" t="s">
        <v>185</v>
      </c>
      <c r="AU2748" s="147" t="s">
        <v>88</v>
      </c>
      <c r="AV2748" s="12" t="s">
        <v>88</v>
      </c>
      <c r="AW2748" s="12" t="s">
        <v>33</v>
      </c>
      <c r="AX2748" s="12" t="s">
        <v>78</v>
      </c>
      <c r="AY2748" s="147" t="s">
        <v>176</v>
      </c>
    </row>
    <row r="2749" spans="2:51" s="14" customFormat="1" ht="11.25">
      <c r="B2749" s="160"/>
      <c r="D2749" s="146" t="s">
        <v>185</v>
      </c>
      <c r="E2749" s="161" t="s">
        <v>1</v>
      </c>
      <c r="F2749" s="162" t="s">
        <v>2698</v>
      </c>
      <c r="H2749" s="161" t="s">
        <v>1</v>
      </c>
      <c r="I2749" s="163"/>
      <c r="L2749" s="160"/>
      <c r="M2749" s="164"/>
      <c r="T2749" s="165"/>
      <c r="AT2749" s="161" t="s">
        <v>185</v>
      </c>
      <c r="AU2749" s="161" t="s">
        <v>88</v>
      </c>
      <c r="AV2749" s="14" t="s">
        <v>86</v>
      </c>
      <c r="AW2749" s="14" t="s">
        <v>33</v>
      </c>
      <c r="AX2749" s="14" t="s">
        <v>78</v>
      </c>
      <c r="AY2749" s="161" t="s">
        <v>176</v>
      </c>
    </row>
    <row r="2750" spans="2:51" s="12" customFormat="1" ht="11.25">
      <c r="B2750" s="145"/>
      <c r="D2750" s="146" t="s">
        <v>185</v>
      </c>
      <c r="E2750" s="147" t="s">
        <v>1</v>
      </c>
      <c r="F2750" s="148" t="s">
        <v>2734</v>
      </c>
      <c r="H2750" s="149">
        <v>12.035</v>
      </c>
      <c r="I2750" s="150"/>
      <c r="L2750" s="145"/>
      <c r="M2750" s="151"/>
      <c r="T2750" s="152"/>
      <c r="AT2750" s="147" t="s">
        <v>185</v>
      </c>
      <c r="AU2750" s="147" t="s">
        <v>88</v>
      </c>
      <c r="AV2750" s="12" t="s">
        <v>88</v>
      </c>
      <c r="AW2750" s="12" t="s">
        <v>33</v>
      </c>
      <c r="AX2750" s="12" t="s">
        <v>78</v>
      </c>
      <c r="AY2750" s="147" t="s">
        <v>176</v>
      </c>
    </row>
    <row r="2751" spans="2:51" s="12" customFormat="1" ht="11.25">
      <c r="B2751" s="145"/>
      <c r="D2751" s="146" t="s">
        <v>185</v>
      </c>
      <c r="E2751" s="147" t="s">
        <v>1</v>
      </c>
      <c r="F2751" s="148" t="s">
        <v>2731</v>
      </c>
      <c r="H2751" s="149">
        <v>1.5</v>
      </c>
      <c r="I2751" s="150"/>
      <c r="L2751" s="145"/>
      <c r="M2751" s="151"/>
      <c r="T2751" s="152"/>
      <c r="AT2751" s="147" t="s">
        <v>185</v>
      </c>
      <c r="AU2751" s="147" t="s">
        <v>88</v>
      </c>
      <c r="AV2751" s="12" t="s">
        <v>88</v>
      </c>
      <c r="AW2751" s="12" t="s">
        <v>33</v>
      </c>
      <c r="AX2751" s="12" t="s">
        <v>78</v>
      </c>
      <c r="AY2751" s="147" t="s">
        <v>176</v>
      </c>
    </row>
    <row r="2752" spans="2:51" s="15" customFormat="1" ht="11.25">
      <c r="B2752" s="166"/>
      <c r="D2752" s="146" t="s">
        <v>185</v>
      </c>
      <c r="E2752" s="167" t="s">
        <v>1</v>
      </c>
      <c r="F2752" s="168" t="s">
        <v>228</v>
      </c>
      <c r="H2752" s="169">
        <v>155.63999999999999</v>
      </c>
      <c r="I2752" s="170"/>
      <c r="L2752" s="166"/>
      <c r="M2752" s="171"/>
      <c r="T2752" s="172"/>
      <c r="AT2752" s="167" t="s">
        <v>185</v>
      </c>
      <c r="AU2752" s="167" t="s">
        <v>88</v>
      </c>
      <c r="AV2752" s="15" t="s">
        <v>193</v>
      </c>
      <c r="AW2752" s="15" t="s">
        <v>33</v>
      </c>
      <c r="AX2752" s="15" t="s">
        <v>78</v>
      </c>
      <c r="AY2752" s="167" t="s">
        <v>176</v>
      </c>
    </row>
    <row r="2753" spans="2:51" s="14" customFormat="1" ht="11.25">
      <c r="B2753" s="160"/>
      <c r="D2753" s="146" t="s">
        <v>185</v>
      </c>
      <c r="E2753" s="161" t="s">
        <v>1</v>
      </c>
      <c r="F2753" s="162" t="s">
        <v>2700</v>
      </c>
      <c r="H2753" s="161" t="s">
        <v>1</v>
      </c>
      <c r="I2753" s="163"/>
      <c r="L2753" s="160"/>
      <c r="M2753" s="164"/>
      <c r="T2753" s="165"/>
      <c r="AT2753" s="161" t="s">
        <v>185</v>
      </c>
      <c r="AU2753" s="161" t="s">
        <v>88</v>
      </c>
      <c r="AV2753" s="14" t="s">
        <v>86</v>
      </c>
      <c r="AW2753" s="14" t="s">
        <v>33</v>
      </c>
      <c r="AX2753" s="14" t="s">
        <v>78</v>
      </c>
      <c r="AY2753" s="161" t="s">
        <v>176</v>
      </c>
    </row>
    <row r="2754" spans="2:51" s="14" customFormat="1" ht="11.25">
      <c r="B2754" s="160"/>
      <c r="D2754" s="146" t="s">
        <v>185</v>
      </c>
      <c r="E2754" s="161" t="s">
        <v>1</v>
      </c>
      <c r="F2754" s="162" t="s">
        <v>2701</v>
      </c>
      <c r="H2754" s="161" t="s">
        <v>1</v>
      </c>
      <c r="I2754" s="163"/>
      <c r="L2754" s="160"/>
      <c r="M2754" s="164"/>
      <c r="T2754" s="165"/>
      <c r="AT2754" s="161" t="s">
        <v>185</v>
      </c>
      <c r="AU2754" s="161" t="s">
        <v>88</v>
      </c>
      <c r="AV2754" s="14" t="s">
        <v>86</v>
      </c>
      <c r="AW2754" s="14" t="s">
        <v>33</v>
      </c>
      <c r="AX2754" s="14" t="s">
        <v>78</v>
      </c>
      <c r="AY2754" s="161" t="s">
        <v>176</v>
      </c>
    </row>
    <row r="2755" spans="2:51" s="14" customFormat="1" ht="11.25">
      <c r="B2755" s="160"/>
      <c r="D2755" s="146" t="s">
        <v>185</v>
      </c>
      <c r="E2755" s="161" t="s">
        <v>1</v>
      </c>
      <c r="F2755" s="162" t="s">
        <v>2705</v>
      </c>
      <c r="H2755" s="161" t="s">
        <v>1</v>
      </c>
      <c r="I2755" s="163"/>
      <c r="L2755" s="160"/>
      <c r="M2755" s="164"/>
      <c r="T2755" s="165"/>
      <c r="AT2755" s="161" t="s">
        <v>185</v>
      </c>
      <c r="AU2755" s="161" t="s">
        <v>88</v>
      </c>
      <c r="AV2755" s="14" t="s">
        <v>86</v>
      </c>
      <c r="AW2755" s="14" t="s">
        <v>33</v>
      </c>
      <c r="AX2755" s="14" t="s">
        <v>78</v>
      </c>
      <c r="AY2755" s="161" t="s">
        <v>176</v>
      </c>
    </row>
    <row r="2756" spans="2:51" s="12" customFormat="1" ht="11.25">
      <c r="B2756" s="145"/>
      <c r="D2756" s="146" t="s">
        <v>185</v>
      </c>
      <c r="E2756" s="147" t="s">
        <v>1</v>
      </c>
      <c r="F2756" s="148" t="s">
        <v>2735</v>
      </c>
      <c r="H2756" s="149">
        <v>3.9</v>
      </c>
      <c r="I2756" s="150"/>
      <c r="L2756" s="145"/>
      <c r="M2756" s="151"/>
      <c r="T2756" s="152"/>
      <c r="AT2756" s="147" t="s">
        <v>185</v>
      </c>
      <c r="AU2756" s="147" t="s">
        <v>88</v>
      </c>
      <c r="AV2756" s="12" t="s">
        <v>88</v>
      </c>
      <c r="AW2756" s="12" t="s">
        <v>33</v>
      </c>
      <c r="AX2756" s="12" t="s">
        <v>78</v>
      </c>
      <c r="AY2756" s="147" t="s">
        <v>176</v>
      </c>
    </row>
    <row r="2757" spans="2:51" s="14" customFormat="1" ht="11.25">
      <c r="B2757" s="160"/>
      <c r="D2757" s="146" t="s">
        <v>185</v>
      </c>
      <c r="E2757" s="161" t="s">
        <v>1</v>
      </c>
      <c r="F2757" s="162" t="s">
        <v>2703</v>
      </c>
      <c r="H2757" s="161" t="s">
        <v>1</v>
      </c>
      <c r="I2757" s="163"/>
      <c r="L2757" s="160"/>
      <c r="M2757" s="164"/>
      <c r="T2757" s="165"/>
      <c r="AT2757" s="161" t="s">
        <v>185</v>
      </c>
      <c r="AU2757" s="161" t="s">
        <v>88</v>
      </c>
      <c r="AV2757" s="14" t="s">
        <v>86</v>
      </c>
      <c r="AW2757" s="14" t="s">
        <v>33</v>
      </c>
      <c r="AX2757" s="14" t="s">
        <v>78</v>
      </c>
      <c r="AY2757" s="161" t="s">
        <v>176</v>
      </c>
    </row>
    <row r="2758" spans="2:51" s="12" customFormat="1" ht="11.25">
      <c r="B2758" s="145"/>
      <c r="D2758" s="146" t="s">
        <v>185</v>
      </c>
      <c r="E2758" s="147" t="s">
        <v>1</v>
      </c>
      <c r="F2758" s="148" t="s">
        <v>2736</v>
      </c>
      <c r="H2758" s="149">
        <v>2.1800000000000002</v>
      </c>
      <c r="I2758" s="150"/>
      <c r="L2758" s="145"/>
      <c r="M2758" s="151"/>
      <c r="T2758" s="152"/>
      <c r="AT2758" s="147" t="s">
        <v>185</v>
      </c>
      <c r="AU2758" s="147" t="s">
        <v>88</v>
      </c>
      <c r="AV2758" s="12" t="s">
        <v>88</v>
      </c>
      <c r="AW2758" s="12" t="s">
        <v>33</v>
      </c>
      <c r="AX2758" s="12" t="s">
        <v>78</v>
      </c>
      <c r="AY2758" s="147" t="s">
        <v>176</v>
      </c>
    </row>
    <row r="2759" spans="2:51" s="15" customFormat="1" ht="11.25">
      <c r="B2759" s="166"/>
      <c r="D2759" s="146" t="s">
        <v>185</v>
      </c>
      <c r="E2759" s="167" t="s">
        <v>1</v>
      </c>
      <c r="F2759" s="168" t="s">
        <v>228</v>
      </c>
      <c r="H2759" s="169">
        <v>6.08</v>
      </c>
      <c r="I2759" s="170"/>
      <c r="L2759" s="166"/>
      <c r="M2759" s="171"/>
      <c r="T2759" s="172"/>
      <c r="AT2759" s="167" t="s">
        <v>185</v>
      </c>
      <c r="AU2759" s="167" t="s">
        <v>88</v>
      </c>
      <c r="AV2759" s="15" t="s">
        <v>193</v>
      </c>
      <c r="AW2759" s="15" t="s">
        <v>33</v>
      </c>
      <c r="AX2759" s="15" t="s">
        <v>78</v>
      </c>
      <c r="AY2759" s="167" t="s">
        <v>176</v>
      </c>
    </row>
    <row r="2760" spans="2:51" s="14" customFormat="1" ht="11.25">
      <c r="B2760" s="160"/>
      <c r="D2760" s="146" t="s">
        <v>185</v>
      </c>
      <c r="E2760" s="161" t="s">
        <v>1</v>
      </c>
      <c r="F2760" s="162" t="s">
        <v>1104</v>
      </c>
      <c r="H2760" s="161" t="s">
        <v>1</v>
      </c>
      <c r="I2760" s="163"/>
      <c r="L2760" s="160"/>
      <c r="M2760" s="164"/>
      <c r="T2760" s="165"/>
      <c r="AT2760" s="161" t="s">
        <v>185</v>
      </c>
      <c r="AU2760" s="161" t="s">
        <v>88</v>
      </c>
      <c r="AV2760" s="14" t="s">
        <v>86</v>
      </c>
      <c r="AW2760" s="14" t="s">
        <v>33</v>
      </c>
      <c r="AX2760" s="14" t="s">
        <v>78</v>
      </c>
      <c r="AY2760" s="161" t="s">
        <v>176</v>
      </c>
    </row>
    <row r="2761" spans="2:51" s="14" customFormat="1" ht="11.25">
      <c r="B2761" s="160"/>
      <c r="D2761" s="146" t="s">
        <v>185</v>
      </c>
      <c r="E2761" s="161" t="s">
        <v>1</v>
      </c>
      <c r="F2761" s="162" t="s">
        <v>2737</v>
      </c>
      <c r="H2761" s="161" t="s">
        <v>1</v>
      </c>
      <c r="I2761" s="163"/>
      <c r="L2761" s="160"/>
      <c r="M2761" s="164"/>
      <c r="T2761" s="165"/>
      <c r="AT2761" s="161" t="s">
        <v>185</v>
      </c>
      <c r="AU2761" s="161" t="s">
        <v>88</v>
      </c>
      <c r="AV2761" s="14" t="s">
        <v>86</v>
      </c>
      <c r="AW2761" s="14" t="s">
        <v>33</v>
      </c>
      <c r="AX2761" s="14" t="s">
        <v>78</v>
      </c>
      <c r="AY2761" s="161" t="s">
        <v>176</v>
      </c>
    </row>
    <row r="2762" spans="2:51" s="12" customFormat="1" ht="11.25">
      <c r="B2762" s="145"/>
      <c r="D2762" s="146" t="s">
        <v>185</v>
      </c>
      <c r="E2762" s="147" t="s">
        <v>1</v>
      </c>
      <c r="F2762" s="148" t="s">
        <v>2738</v>
      </c>
      <c r="H2762" s="149">
        <v>6.15</v>
      </c>
      <c r="I2762" s="150"/>
      <c r="L2762" s="145"/>
      <c r="M2762" s="151"/>
      <c r="T2762" s="152"/>
      <c r="AT2762" s="147" t="s">
        <v>185</v>
      </c>
      <c r="AU2762" s="147" t="s">
        <v>88</v>
      </c>
      <c r="AV2762" s="12" t="s">
        <v>88</v>
      </c>
      <c r="AW2762" s="12" t="s">
        <v>33</v>
      </c>
      <c r="AX2762" s="12" t="s">
        <v>78</v>
      </c>
      <c r="AY2762" s="147" t="s">
        <v>176</v>
      </c>
    </row>
    <row r="2763" spans="2:51" s="15" customFormat="1" ht="11.25">
      <c r="B2763" s="166"/>
      <c r="D2763" s="146" t="s">
        <v>185</v>
      </c>
      <c r="E2763" s="167" t="s">
        <v>1</v>
      </c>
      <c r="F2763" s="168" t="s">
        <v>228</v>
      </c>
      <c r="H2763" s="169">
        <v>6.15</v>
      </c>
      <c r="I2763" s="170"/>
      <c r="L2763" s="166"/>
      <c r="M2763" s="171"/>
      <c r="T2763" s="172"/>
      <c r="AT2763" s="167" t="s">
        <v>185</v>
      </c>
      <c r="AU2763" s="167" t="s">
        <v>88</v>
      </c>
      <c r="AV2763" s="15" t="s">
        <v>193</v>
      </c>
      <c r="AW2763" s="15" t="s">
        <v>33</v>
      </c>
      <c r="AX2763" s="15" t="s">
        <v>78</v>
      </c>
      <c r="AY2763" s="167" t="s">
        <v>176</v>
      </c>
    </row>
    <row r="2764" spans="2:51" s="14" customFormat="1" ht="11.25">
      <c r="B2764" s="160"/>
      <c r="D2764" s="146" t="s">
        <v>185</v>
      </c>
      <c r="E2764" s="161" t="s">
        <v>1</v>
      </c>
      <c r="F2764" s="162" t="s">
        <v>2739</v>
      </c>
      <c r="H2764" s="161" t="s">
        <v>1</v>
      </c>
      <c r="I2764" s="163"/>
      <c r="L2764" s="160"/>
      <c r="M2764" s="164"/>
      <c r="T2764" s="165"/>
      <c r="AT2764" s="161" t="s">
        <v>185</v>
      </c>
      <c r="AU2764" s="161" t="s">
        <v>88</v>
      </c>
      <c r="AV2764" s="14" t="s">
        <v>86</v>
      </c>
      <c r="AW2764" s="14" t="s">
        <v>33</v>
      </c>
      <c r="AX2764" s="14" t="s">
        <v>78</v>
      </c>
      <c r="AY2764" s="161" t="s">
        <v>176</v>
      </c>
    </row>
    <row r="2765" spans="2:51" s="14" customFormat="1" ht="11.25">
      <c r="B2765" s="160"/>
      <c r="D2765" s="146" t="s">
        <v>185</v>
      </c>
      <c r="E2765" s="161" t="s">
        <v>1</v>
      </c>
      <c r="F2765" s="162" t="s">
        <v>2740</v>
      </c>
      <c r="H2765" s="161" t="s">
        <v>1</v>
      </c>
      <c r="I2765" s="163"/>
      <c r="L2765" s="160"/>
      <c r="M2765" s="164"/>
      <c r="T2765" s="165"/>
      <c r="AT2765" s="161" t="s">
        <v>185</v>
      </c>
      <c r="AU2765" s="161" t="s">
        <v>88</v>
      </c>
      <c r="AV2765" s="14" t="s">
        <v>86</v>
      </c>
      <c r="AW2765" s="14" t="s">
        <v>33</v>
      </c>
      <c r="AX2765" s="14" t="s">
        <v>78</v>
      </c>
      <c r="AY2765" s="161" t="s">
        <v>176</v>
      </c>
    </row>
    <row r="2766" spans="2:51" s="12" customFormat="1" ht="11.25">
      <c r="B2766" s="145"/>
      <c r="D2766" s="146" t="s">
        <v>185</v>
      </c>
      <c r="E2766" s="147" t="s">
        <v>1</v>
      </c>
      <c r="F2766" s="148" t="s">
        <v>2738</v>
      </c>
      <c r="H2766" s="149">
        <v>6.15</v>
      </c>
      <c r="I2766" s="150"/>
      <c r="L2766" s="145"/>
      <c r="M2766" s="151"/>
      <c r="T2766" s="152"/>
      <c r="AT2766" s="147" t="s">
        <v>185</v>
      </c>
      <c r="AU2766" s="147" t="s">
        <v>88</v>
      </c>
      <c r="AV2766" s="12" t="s">
        <v>88</v>
      </c>
      <c r="AW2766" s="12" t="s">
        <v>33</v>
      </c>
      <c r="AX2766" s="12" t="s">
        <v>78</v>
      </c>
      <c r="AY2766" s="147" t="s">
        <v>176</v>
      </c>
    </row>
    <row r="2767" spans="2:51" s="15" customFormat="1" ht="11.25">
      <c r="B2767" s="166"/>
      <c r="D2767" s="146" t="s">
        <v>185</v>
      </c>
      <c r="E2767" s="167" t="s">
        <v>1</v>
      </c>
      <c r="F2767" s="168" t="s">
        <v>228</v>
      </c>
      <c r="H2767" s="169">
        <v>6.15</v>
      </c>
      <c r="I2767" s="170"/>
      <c r="L2767" s="166"/>
      <c r="M2767" s="171"/>
      <c r="T2767" s="172"/>
      <c r="AT2767" s="167" t="s">
        <v>185</v>
      </c>
      <c r="AU2767" s="167" t="s">
        <v>88</v>
      </c>
      <c r="AV2767" s="15" t="s">
        <v>193</v>
      </c>
      <c r="AW2767" s="15" t="s">
        <v>33</v>
      </c>
      <c r="AX2767" s="15" t="s">
        <v>78</v>
      </c>
      <c r="AY2767" s="167" t="s">
        <v>176</v>
      </c>
    </row>
    <row r="2768" spans="2:51" s="14" customFormat="1" ht="11.25">
      <c r="B2768" s="160"/>
      <c r="D2768" s="146" t="s">
        <v>185</v>
      </c>
      <c r="E2768" s="161" t="s">
        <v>1</v>
      </c>
      <c r="F2768" s="162" t="s">
        <v>1108</v>
      </c>
      <c r="H2768" s="161" t="s">
        <v>1</v>
      </c>
      <c r="I2768" s="163"/>
      <c r="L2768" s="160"/>
      <c r="M2768" s="164"/>
      <c r="T2768" s="165"/>
      <c r="AT2768" s="161" t="s">
        <v>185</v>
      </c>
      <c r="AU2768" s="161" t="s">
        <v>88</v>
      </c>
      <c r="AV2768" s="14" t="s">
        <v>86</v>
      </c>
      <c r="AW2768" s="14" t="s">
        <v>33</v>
      </c>
      <c r="AX2768" s="14" t="s">
        <v>78</v>
      </c>
      <c r="AY2768" s="161" t="s">
        <v>176</v>
      </c>
    </row>
    <row r="2769" spans="2:51" s="14" customFormat="1" ht="11.25">
      <c r="B2769" s="160"/>
      <c r="D2769" s="146" t="s">
        <v>185</v>
      </c>
      <c r="E2769" s="161" t="s">
        <v>1</v>
      </c>
      <c r="F2769" s="162" t="s">
        <v>2741</v>
      </c>
      <c r="H2769" s="161" t="s">
        <v>1</v>
      </c>
      <c r="I2769" s="163"/>
      <c r="L2769" s="160"/>
      <c r="M2769" s="164"/>
      <c r="T2769" s="165"/>
      <c r="AT2769" s="161" t="s">
        <v>185</v>
      </c>
      <c r="AU2769" s="161" t="s">
        <v>88</v>
      </c>
      <c r="AV2769" s="14" t="s">
        <v>86</v>
      </c>
      <c r="AW2769" s="14" t="s">
        <v>33</v>
      </c>
      <c r="AX2769" s="14" t="s">
        <v>78</v>
      </c>
      <c r="AY2769" s="161" t="s">
        <v>176</v>
      </c>
    </row>
    <row r="2770" spans="2:51" s="12" customFormat="1" ht="11.25">
      <c r="B2770" s="145"/>
      <c r="D2770" s="146" t="s">
        <v>185</v>
      </c>
      <c r="E2770" s="147" t="s">
        <v>1</v>
      </c>
      <c r="F2770" s="148" t="s">
        <v>2738</v>
      </c>
      <c r="H2770" s="149">
        <v>6.15</v>
      </c>
      <c r="I2770" s="150"/>
      <c r="L2770" s="145"/>
      <c r="M2770" s="151"/>
      <c r="T2770" s="152"/>
      <c r="AT2770" s="147" t="s">
        <v>185</v>
      </c>
      <c r="AU2770" s="147" t="s">
        <v>88</v>
      </c>
      <c r="AV2770" s="12" t="s">
        <v>88</v>
      </c>
      <c r="AW2770" s="12" t="s">
        <v>33</v>
      </c>
      <c r="AX2770" s="12" t="s">
        <v>78</v>
      </c>
      <c r="AY2770" s="147" t="s">
        <v>176</v>
      </c>
    </row>
    <row r="2771" spans="2:51" s="15" customFormat="1" ht="11.25">
      <c r="B2771" s="166"/>
      <c r="D2771" s="146" t="s">
        <v>185</v>
      </c>
      <c r="E2771" s="167" t="s">
        <v>1</v>
      </c>
      <c r="F2771" s="168" t="s">
        <v>228</v>
      </c>
      <c r="H2771" s="169">
        <v>6.15</v>
      </c>
      <c r="I2771" s="170"/>
      <c r="L2771" s="166"/>
      <c r="M2771" s="171"/>
      <c r="T2771" s="172"/>
      <c r="AT2771" s="167" t="s">
        <v>185</v>
      </c>
      <c r="AU2771" s="167" t="s">
        <v>88</v>
      </c>
      <c r="AV2771" s="15" t="s">
        <v>193</v>
      </c>
      <c r="AW2771" s="15" t="s">
        <v>33</v>
      </c>
      <c r="AX2771" s="15" t="s">
        <v>78</v>
      </c>
      <c r="AY2771" s="167" t="s">
        <v>176</v>
      </c>
    </row>
    <row r="2772" spans="2:51" s="14" customFormat="1" ht="11.25">
      <c r="B2772" s="160"/>
      <c r="D2772" s="146" t="s">
        <v>185</v>
      </c>
      <c r="E2772" s="161" t="s">
        <v>1</v>
      </c>
      <c r="F2772" s="162" t="s">
        <v>2742</v>
      </c>
      <c r="H2772" s="161" t="s">
        <v>1</v>
      </c>
      <c r="I2772" s="163"/>
      <c r="L2772" s="160"/>
      <c r="M2772" s="164"/>
      <c r="T2772" s="165"/>
      <c r="AT2772" s="161" t="s">
        <v>185</v>
      </c>
      <c r="AU2772" s="161" t="s">
        <v>88</v>
      </c>
      <c r="AV2772" s="14" t="s">
        <v>86</v>
      </c>
      <c r="AW2772" s="14" t="s">
        <v>33</v>
      </c>
      <c r="AX2772" s="14" t="s">
        <v>78</v>
      </c>
      <c r="AY2772" s="161" t="s">
        <v>176</v>
      </c>
    </row>
    <row r="2773" spans="2:51" s="12" customFormat="1" ht="11.25">
      <c r="B2773" s="145"/>
      <c r="D2773" s="146" t="s">
        <v>185</v>
      </c>
      <c r="E2773" s="147" t="s">
        <v>1</v>
      </c>
      <c r="F2773" s="148" t="s">
        <v>2743</v>
      </c>
      <c r="H2773" s="149">
        <v>2.165</v>
      </c>
      <c r="I2773" s="150"/>
      <c r="L2773" s="145"/>
      <c r="M2773" s="151"/>
      <c r="T2773" s="152"/>
      <c r="AT2773" s="147" t="s">
        <v>185</v>
      </c>
      <c r="AU2773" s="147" t="s">
        <v>88</v>
      </c>
      <c r="AV2773" s="12" t="s">
        <v>88</v>
      </c>
      <c r="AW2773" s="12" t="s">
        <v>33</v>
      </c>
      <c r="AX2773" s="12" t="s">
        <v>78</v>
      </c>
      <c r="AY2773" s="147" t="s">
        <v>176</v>
      </c>
    </row>
    <row r="2774" spans="2:51" s="15" customFormat="1" ht="11.25">
      <c r="B2774" s="166"/>
      <c r="D2774" s="146" t="s">
        <v>185</v>
      </c>
      <c r="E2774" s="167" t="s">
        <v>1</v>
      </c>
      <c r="F2774" s="168" t="s">
        <v>228</v>
      </c>
      <c r="H2774" s="169">
        <v>2.165</v>
      </c>
      <c r="I2774" s="170"/>
      <c r="L2774" s="166"/>
      <c r="M2774" s="171"/>
      <c r="T2774" s="172"/>
      <c r="AT2774" s="167" t="s">
        <v>185</v>
      </c>
      <c r="AU2774" s="167" t="s">
        <v>88</v>
      </c>
      <c r="AV2774" s="15" t="s">
        <v>193</v>
      </c>
      <c r="AW2774" s="15" t="s">
        <v>33</v>
      </c>
      <c r="AX2774" s="15" t="s">
        <v>78</v>
      </c>
      <c r="AY2774" s="167" t="s">
        <v>176</v>
      </c>
    </row>
    <row r="2775" spans="2:51" s="14" customFormat="1" ht="11.25">
      <c r="B2775" s="160"/>
      <c r="D2775" s="146" t="s">
        <v>185</v>
      </c>
      <c r="E2775" s="161" t="s">
        <v>1</v>
      </c>
      <c r="F2775" s="162" t="s">
        <v>950</v>
      </c>
      <c r="H2775" s="161" t="s">
        <v>1</v>
      </c>
      <c r="I2775" s="163"/>
      <c r="L2775" s="160"/>
      <c r="M2775" s="164"/>
      <c r="T2775" s="165"/>
      <c r="AT2775" s="161" t="s">
        <v>185</v>
      </c>
      <c r="AU2775" s="161" t="s">
        <v>88</v>
      </c>
      <c r="AV2775" s="14" t="s">
        <v>86</v>
      </c>
      <c r="AW2775" s="14" t="s">
        <v>33</v>
      </c>
      <c r="AX2775" s="14" t="s">
        <v>78</v>
      </c>
      <c r="AY2775" s="161" t="s">
        <v>176</v>
      </c>
    </row>
    <row r="2776" spans="2:51" s="14" customFormat="1" ht="11.25">
      <c r="B2776" s="160"/>
      <c r="D2776" s="146" t="s">
        <v>185</v>
      </c>
      <c r="E2776" s="161" t="s">
        <v>1</v>
      </c>
      <c r="F2776" s="162" t="s">
        <v>2701</v>
      </c>
      <c r="H2776" s="161" t="s">
        <v>1</v>
      </c>
      <c r="I2776" s="163"/>
      <c r="L2776" s="160"/>
      <c r="M2776" s="164"/>
      <c r="T2776" s="165"/>
      <c r="AT2776" s="161" t="s">
        <v>185</v>
      </c>
      <c r="AU2776" s="161" t="s">
        <v>88</v>
      </c>
      <c r="AV2776" s="14" t="s">
        <v>86</v>
      </c>
      <c r="AW2776" s="14" t="s">
        <v>33</v>
      </c>
      <c r="AX2776" s="14" t="s">
        <v>78</v>
      </c>
      <c r="AY2776" s="161" t="s">
        <v>176</v>
      </c>
    </row>
    <row r="2777" spans="2:51" s="14" customFormat="1" ht="11.25">
      <c r="B2777" s="160"/>
      <c r="D2777" s="146" t="s">
        <v>185</v>
      </c>
      <c r="E2777" s="161" t="s">
        <v>1</v>
      </c>
      <c r="F2777" s="162" t="s">
        <v>2713</v>
      </c>
      <c r="H2777" s="161" t="s">
        <v>1</v>
      </c>
      <c r="I2777" s="163"/>
      <c r="L2777" s="160"/>
      <c r="M2777" s="164"/>
      <c r="T2777" s="165"/>
      <c r="AT2777" s="161" t="s">
        <v>185</v>
      </c>
      <c r="AU2777" s="161" t="s">
        <v>88</v>
      </c>
      <c r="AV2777" s="14" t="s">
        <v>86</v>
      </c>
      <c r="AW2777" s="14" t="s">
        <v>33</v>
      </c>
      <c r="AX2777" s="14" t="s">
        <v>78</v>
      </c>
      <c r="AY2777" s="161" t="s">
        <v>176</v>
      </c>
    </row>
    <row r="2778" spans="2:51" s="12" customFormat="1" ht="11.25">
      <c r="B2778" s="145"/>
      <c r="D2778" s="146" t="s">
        <v>185</v>
      </c>
      <c r="E2778" s="147" t="s">
        <v>1</v>
      </c>
      <c r="F2778" s="148" t="s">
        <v>2744</v>
      </c>
      <c r="H2778" s="149">
        <v>5.7</v>
      </c>
      <c r="I2778" s="150"/>
      <c r="L2778" s="145"/>
      <c r="M2778" s="151"/>
      <c r="T2778" s="152"/>
      <c r="AT2778" s="147" t="s">
        <v>185</v>
      </c>
      <c r="AU2778" s="147" t="s">
        <v>88</v>
      </c>
      <c r="AV2778" s="12" t="s">
        <v>88</v>
      </c>
      <c r="AW2778" s="12" t="s">
        <v>33</v>
      </c>
      <c r="AX2778" s="12" t="s">
        <v>78</v>
      </c>
      <c r="AY2778" s="147" t="s">
        <v>176</v>
      </c>
    </row>
    <row r="2779" spans="2:51" s="14" customFormat="1" ht="11.25">
      <c r="B2779" s="160"/>
      <c r="D2779" s="146" t="s">
        <v>185</v>
      </c>
      <c r="E2779" s="161" t="s">
        <v>1</v>
      </c>
      <c r="F2779" s="162" t="s">
        <v>2715</v>
      </c>
      <c r="H2779" s="161" t="s">
        <v>1</v>
      </c>
      <c r="I2779" s="163"/>
      <c r="L2779" s="160"/>
      <c r="M2779" s="164"/>
      <c r="T2779" s="165"/>
      <c r="AT2779" s="161" t="s">
        <v>185</v>
      </c>
      <c r="AU2779" s="161" t="s">
        <v>88</v>
      </c>
      <c r="AV2779" s="14" t="s">
        <v>86</v>
      </c>
      <c r="AW2779" s="14" t="s">
        <v>33</v>
      </c>
      <c r="AX2779" s="14" t="s">
        <v>78</v>
      </c>
      <c r="AY2779" s="161" t="s">
        <v>176</v>
      </c>
    </row>
    <row r="2780" spans="2:51" s="12" customFormat="1" ht="11.25">
      <c r="B2780" s="145"/>
      <c r="D2780" s="146" t="s">
        <v>185</v>
      </c>
      <c r="E2780" s="147" t="s">
        <v>1</v>
      </c>
      <c r="F2780" s="148" t="s">
        <v>2745</v>
      </c>
      <c r="H2780" s="149">
        <v>10.215</v>
      </c>
      <c r="I2780" s="150"/>
      <c r="L2780" s="145"/>
      <c r="M2780" s="151"/>
      <c r="T2780" s="152"/>
      <c r="AT2780" s="147" t="s">
        <v>185</v>
      </c>
      <c r="AU2780" s="147" t="s">
        <v>88</v>
      </c>
      <c r="AV2780" s="12" t="s">
        <v>88</v>
      </c>
      <c r="AW2780" s="12" t="s">
        <v>33</v>
      </c>
      <c r="AX2780" s="12" t="s">
        <v>78</v>
      </c>
      <c r="AY2780" s="147" t="s">
        <v>176</v>
      </c>
    </row>
    <row r="2781" spans="2:51" s="14" customFormat="1" ht="11.25">
      <c r="B2781" s="160"/>
      <c r="D2781" s="146" t="s">
        <v>185</v>
      </c>
      <c r="E2781" s="161" t="s">
        <v>1</v>
      </c>
      <c r="F2781" s="162" t="s">
        <v>2717</v>
      </c>
      <c r="H2781" s="161" t="s">
        <v>1</v>
      </c>
      <c r="I2781" s="163"/>
      <c r="L2781" s="160"/>
      <c r="M2781" s="164"/>
      <c r="T2781" s="165"/>
      <c r="AT2781" s="161" t="s">
        <v>185</v>
      </c>
      <c r="AU2781" s="161" t="s">
        <v>88</v>
      </c>
      <c r="AV2781" s="14" t="s">
        <v>86</v>
      </c>
      <c r="AW2781" s="14" t="s">
        <v>33</v>
      </c>
      <c r="AX2781" s="14" t="s">
        <v>78</v>
      </c>
      <c r="AY2781" s="161" t="s">
        <v>176</v>
      </c>
    </row>
    <row r="2782" spans="2:51" s="12" customFormat="1" ht="11.25">
      <c r="B2782" s="145"/>
      <c r="D2782" s="146" t="s">
        <v>185</v>
      </c>
      <c r="E2782" s="147" t="s">
        <v>1</v>
      </c>
      <c r="F2782" s="148" t="s">
        <v>2746</v>
      </c>
      <c r="H2782" s="149">
        <v>1.9</v>
      </c>
      <c r="I2782" s="150"/>
      <c r="L2782" s="145"/>
      <c r="M2782" s="151"/>
      <c r="T2782" s="152"/>
      <c r="AT2782" s="147" t="s">
        <v>185</v>
      </c>
      <c r="AU2782" s="147" t="s">
        <v>88</v>
      </c>
      <c r="AV2782" s="12" t="s">
        <v>88</v>
      </c>
      <c r="AW2782" s="12" t="s">
        <v>33</v>
      </c>
      <c r="AX2782" s="12" t="s">
        <v>78</v>
      </c>
      <c r="AY2782" s="147" t="s">
        <v>176</v>
      </c>
    </row>
    <row r="2783" spans="2:51" s="12" customFormat="1" ht="11.25">
      <c r="B2783" s="145"/>
      <c r="D2783" s="146" t="s">
        <v>185</v>
      </c>
      <c r="E2783" s="147" t="s">
        <v>1</v>
      </c>
      <c r="F2783" s="148" t="s">
        <v>2747</v>
      </c>
      <c r="H2783" s="149">
        <v>1.1000000000000001</v>
      </c>
      <c r="I2783" s="150"/>
      <c r="L2783" s="145"/>
      <c r="M2783" s="151"/>
      <c r="T2783" s="152"/>
      <c r="AT2783" s="147" t="s">
        <v>185</v>
      </c>
      <c r="AU2783" s="147" t="s">
        <v>88</v>
      </c>
      <c r="AV2783" s="12" t="s">
        <v>88</v>
      </c>
      <c r="AW2783" s="12" t="s">
        <v>33</v>
      </c>
      <c r="AX2783" s="12" t="s">
        <v>78</v>
      </c>
      <c r="AY2783" s="147" t="s">
        <v>176</v>
      </c>
    </row>
    <row r="2784" spans="2:51" s="15" customFormat="1" ht="11.25">
      <c r="B2784" s="166"/>
      <c r="D2784" s="146" t="s">
        <v>185</v>
      </c>
      <c r="E2784" s="167" t="s">
        <v>1</v>
      </c>
      <c r="F2784" s="168" t="s">
        <v>228</v>
      </c>
      <c r="H2784" s="169">
        <v>18.914999999999999</v>
      </c>
      <c r="I2784" s="170"/>
      <c r="L2784" s="166"/>
      <c r="M2784" s="171"/>
      <c r="T2784" s="172"/>
      <c r="AT2784" s="167" t="s">
        <v>185</v>
      </c>
      <c r="AU2784" s="167" t="s">
        <v>88</v>
      </c>
      <c r="AV2784" s="15" t="s">
        <v>193</v>
      </c>
      <c r="AW2784" s="15" t="s">
        <v>33</v>
      </c>
      <c r="AX2784" s="15" t="s">
        <v>78</v>
      </c>
      <c r="AY2784" s="167" t="s">
        <v>176</v>
      </c>
    </row>
    <row r="2785" spans="2:65" s="13" customFormat="1" ht="11.25">
      <c r="B2785" s="153"/>
      <c r="D2785" s="146" t="s">
        <v>185</v>
      </c>
      <c r="E2785" s="154" t="s">
        <v>1</v>
      </c>
      <c r="F2785" s="155" t="s">
        <v>187</v>
      </c>
      <c r="H2785" s="156">
        <v>201.25</v>
      </c>
      <c r="I2785" s="157"/>
      <c r="L2785" s="153"/>
      <c r="M2785" s="158"/>
      <c r="T2785" s="159"/>
      <c r="AT2785" s="154" t="s">
        <v>185</v>
      </c>
      <c r="AU2785" s="154" t="s">
        <v>88</v>
      </c>
      <c r="AV2785" s="13" t="s">
        <v>183</v>
      </c>
      <c r="AW2785" s="13" t="s">
        <v>33</v>
      </c>
      <c r="AX2785" s="13" t="s">
        <v>86</v>
      </c>
      <c r="AY2785" s="154" t="s">
        <v>176</v>
      </c>
    </row>
    <row r="2786" spans="2:65" s="1" customFormat="1" ht="16.5" customHeight="1">
      <c r="B2786" s="32"/>
      <c r="C2786" s="132" t="s">
        <v>2748</v>
      </c>
      <c r="D2786" s="132" t="s">
        <v>178</v>
      </c>
      <c r="E2786" s="133" t="s">
        <v>2749</v>
      </c>
      <c r="F2786" s="134" t="s">
        <v>2750</v>
      </c>
      <c r="G2786" s="135" t="s">
        <v>181</v>
      </c>
      <c r="H2786" s="136">
        <v>290.92500000000001</v>
      </c>
      <c r="I2786" s="137"/>
      <c r="J2786" s="138">
        <f>ROUND(I2786*H2786,2)</f>
        <v>0</v>
      </c>
      <c r="K2786" s="134" t="s">
        <v>207</v>
      </c>
      <c r="L2786" s="32"/>
      <c r="M2786" s="139" t="s">
        <v>1</v>
      </c>
      <c r="N2786" s="140" t="s">
        <v>43</v>
      </c>
      <c r="P2786" s="141">
        <f>O2786*H2786</f>
        <v>0</v>
      </c>
      <c r="Q2786" s="141">
        <v>1E-4</v>
      </c>
      <c r="R2786" s="141">
        <f>Q2786*H2786</f>
        <v>2.9092500000000004E-2</v>
      </c>
      <c r="S2786" s="141">
        <v>0</v>
      </c>
      <c r="T2786" s="142">
        <f>S2786*H2786</f>
        <v>0</v>
      </c>
      <c r="AR2786" s="143" t="s">
        <v>319</v>
      </c>
      <c r="AT2786" s="143" t="s">
        <v>178</v>
      </c>
      <c r="AU2786" s="143" t="s">
        <v>88</v>
      </c>
      <c r="AY2786" s="17" t="s">
        <v>176</v>
      </c>
      <c r="BE2786" s="144">
        <f>IF(N2786="základní",J2786,0)</f>
        <v>0</v>
      </c>
      <c r="BF2786" s="144">
        <f>IF(N2786="snížená",J2786,0)</f>
        <v>0</v>
      </c>
      <c r="BG2786" s="144">
        <f>IF(N2786="zákl. přenesená",J2786,0)</f>
        <v>0</v>
      </c>
      <c r="BH2786" s="144">
        <f>IF(N2786="sníž. přenesená",J2786,0)</f>
        <v>0</v>
      </c>
      <c r="BI2786" s="144">
        <f>IF(N2786="nulová",J2786,0)</f>
        <v>0</v>
      </c>
      <c r="BJ2786" s="17" t="s">
        <v>86</v>
      </c>
      <c r="BK2786" s="144">
        <f>ROUND(I2786*H2786,2)</f>
        <v>0</v>
      </c>
      <c r="BL2786" s="17" t="s">
        <v>319</v>
      </c>
      <c r="BM2786" s="143" t="s">
        <v>2751</v>
      </c>
    </row>
    <row r="2787" spans="2:65" s="12" customFormat="1" ht="11.25">
      <c r="B2787" s="145"/>
      <c r="D2787" s="146" t="s">
        <v>185</v>
      </c>
      <c r="E2787" s="147" t="s">
        <v>1</v>
      </c>
      <c r="F2787" s="148" t="s">
        <v>2752</v>
      </c>
      <c r="H2787" s="149">
        <v>217.71</v>
      </c>
      <c r="I2787" s="150"/>
      <c r="L2787" s="145"/>
      <c r="M2787" s="151"/>
      <c r="T2787" s="152"/>
      <c r="AT2787" s="147" t="s">
        <v>185</v>
      </c>
      <c r="AU2787" s="147" t="s">
        <v>88</v>
      </c>
      <c r="AV2787" s="12" t="s">
        <v>88</v>
      </c>
      <c r="AW2787" s="12" t="s">
        <v>33</v>
      </c>
      <c r="AX2787" s="12" t="s">
        <v>78</v>
      </c>
      <c r="AY2787" s="147" t="s">
        <v>176</v>
      </c>
    </row>
    <row r="2788" spans="2:65" s="12" customFormat="1" ht="11.25">
      <c r="B2788" s="145"/>
      <c r="D2788" s="146" t="s">
        <v>185</v>
      </c>
      <c r="E2788" s="147" t="s">
        <v>1</v>
      </c>
      <c r="F2788" s="148" t="s">
        <v>2753</v>
      </c>
      <c r="H2788" s="149">
        <v>40.042499999999997</v>
      </c>
      <c r="I2788" s="150"/>
      <c r="L2788" s="145"/>
      <c r="M2788" s="151"/>
      <c r="T2788" s="152"/>
      <c r="AT2788" s="147" t="s">
        <v>185</v>
      </c>
      <c r="AU2788" s="147" t="s">
        <v>88</v>
      </c>
      <c r="AV2788" s="12" t="s">
        <v>88</v>
      </c>
      <c r="AW2788" s="12" t="s">
        <v>33</v>
      </c>
      <c r="AX2788" s="12" t="s">
        <v>78</v>
      </c>
      <c r="AY2788" s="147" t="s">
        <v>176</v>
      </c>
    </row>
    <row r="2789" spans="2:65" s="12" customFormat="1" ht="11.25">
      <c r="B2789" s="145"/>
      <c r="D2789" s="146" t="s">
        <v>185</v>
      </c>
      <c r="E2789" s="147" t="s">
        <v>1</v>
      </c>
      <c r="F2789" s="148" t="s">
        <v>2754</v>
      </c>
      <c r="H2789" s="149">
        <v>33.172499999999999</v>
      </c>
      <c r="I2789" s="150"/>
      <c r="L2789" s="145"/>
      <c r="M2789" s="151"/>
      <c r="T2789" s="152"/>
      <c r="AT2789" s="147" t="s">
        <v>185</v>
      </c>
      <c r="AU2789" s="147" t="s">
        <v>88</v>
      </c>
      <c r="AV2789" s="12" t="s">
        <v>88</v>
      </c>
      <c r="AW2789" s="12" t="s">
        <v>33</v>
      </c>
      <c r="AX2789" s="12" t="s">
        <v>78</v>
      </c>
      <c r="AY2789" s="147" t="s">
        <v>176</v>
      </c>
    </row>
    <row r="2790" spans="2:65" s="13" customFormat="1" ht="11.25">
      <c r="B2790" s="153"/>
      <c r="D2790" s="146" t="s">
        <v>185</v>
      </c>
      <c r="E2790" s="154" t="s">
        <v>1</v>
      </c>
      <c r="F2790" s="155" t="s">
        <v>187</v>
      </c>
      <c r="H2790" s="156">
        <v>290.92500000000001</v>
      </c>
      <c r="I2790" s="157"/>
      <c r="L2790" s="153"/>
      <c r="M2790" s="158"/>
      <c r="T2790" s="159"/>
      <c r="AT2790" s="154" t="s">
        <v>185</v>
      </c>
      <c r="AU2790" s="154" t="s">
        <v>88</v>
      </c>
      <c r="AV2790" s="13" t="s">
        <v>183</v>
      </c>
      <c r="AW2790" s="13" t="s">
        <v>33</v>
      </c>
      <c r="AX2790" s="13" t="s">
        <v>86</v>
      </c>
      <c r="AY2790" s="154" t="s">
        <v>176</v>
      </c>
    </row>
    <row r="2791" spans="2:65" s="1" customFormat="1" ht="24.2" customHeight="1">
      <c r="B2791" s="32"/>
      <c r="C2791" s="132" t="s">
        <v>2755</v>
      </c>
      <c r="D2791" s="132" t="s">
        <v>178</v>
      </c>
      <c r="E2791" s="133" t="s">
        <v>2756</v>
      </c>
      <c r="F2791" s="134" t="s">
        <v>2757</v>
      </c>
      <c r="G2791" s="135" t="s">
        <v>298</v>
      </c>
      <c r="H2791" s="136">
        <v>623.20000000000005</v>
      </c>
      <c r="I2791" s="137"/>
      <c r="J2791" s="138">
        <f>ROUND(I2791*H2791,2)</f>
        <v>0</v>
      </c>
      <c r="K2791" s="134" t="s">
        <v>207</v>
      </c>
      <c r="L2791" s="32"/>
      <c r="M2791" s="139" t="s">
        <v>1</v>
      </c>
      <c r="N2791" s="140" t="s">
        <v>43</v>
      </c>
      <c r="P2791" s="141">
        <f>O2791*H2791</f>
        <v>0</v>
      </c>
      <c r="Q2791" s="141">
        <v>1.2999999999999999E-4</v>
      </c>
      <c r="R2791" s="141">
        <f>Q2791*H2791</f>
        <v>8.1016000000000005E-2</v>
      </c>
      <c r="S2791" s="141">
        <v>0</v>
      </c>
      <c r="T2791" s="142">
        <f>S2791*H2791</f>
        <v>0</v>
      </c>
      <c r="AR2791" s="143" t="s">
        <v>319</v>
      </c>
      <c r="AT2791" s="143" t="s">
        <v>178</v>
      </c>
      <c r="AU2791" s="143" t="s">
        <v>88</v>
      </c>
      <c r="AY2791" s="17" t="s">
        <v>176</v>
      </c>
      <c r="BE2791" s="144">
        <f>IF(N2791="základní",J2791,0)</f>
        <v>0</v>
      </c>
      <c r="BF2791" s="144">
        <f>IF(N2791="snížená",J2791,0)</f>
        <v>0</v>
      </c>
      <c r="BG2791" s="144">
        <f>IF(N2791="zákl. přenesená",J2791,0)</f>
        <v>0</v>
      </c>
      <c r="BH2791" s="144">
        <f>IF(N2791="sníž. přenesená",J2791,0)</f>
        <v>0</v>
      </c>
      <c r="BI2791" s="144">
        <f>IF(N2791="nulová",J2791,0)</f>
        <v>0</v>
      </c>
      <c r="BJ2791" s="17" t="s">
        <v>86</v>
      </c>
      <c r="BK2791" s="144">
        <f>ROUND(I2791*H2791,2)</f>
        <v>0</v>
      </c>
      <c r="BL2791" s="17" t="s">
        <v>319</v>
      </c>
      <c r="BM2791" s="143" t="s">
        <v>2758</v>
      </c>
    </row>
    <row r="2792" spans="2:65" s="12" customFormat="1" ht="11.25">
      <c r="B2792" s="145"/>
      <c r="D2792" s="146" t="s">
        <v>185</v>
      </c>
      <c r="E2792" s="147" t="s">
        <v>1</v>
      </c>
      <c r="F2792" s="148" t="s">
        <v>2759</v>
      </c>
      <c r="H2792" s="149">
        <v>313.38</v>
      </c>
      <c r="I2792" s="150"/>
      <c r="L2792" s="145"/>
      <c r="M2792" s="151"/>
      <c r="T2792" s="152"/>
      <c r="AT2792" s="147" t="s">
        <v>185</v>
      </c>
      <c r="AU2792" s="147" t="s">
        <v>88</v>
      </c>
      <c r="AV2792" s="12" t="s">
        <v>88</v>
      </c>
      <c r="AW2792" s="12" t="s">
        <v>33</v>
      </c>
      <c r="AX2792" s="12" t="s">
        <v>78</v>
      </c>
      <c r="AY2792" s="147" t="s">
        <v>176</v>
      </c>
    </row>
    <row r="2793" spans="2:65" s="12" customFormat="1" ht="11.25">
      <c r="B2793" s="145"/>
      <c r="D2793" s="146" t="s">
        <v>185</v>
      </c>
      <c r="E2793" s="147" t="s">
        <v>1</v>
      </c>
      <c r="F2793" s="148" t="s">
        <v>2760</v>
      </c>
      <c r="H2793" s="149">
        <v>3</v>
      </c>
      <c r="I2793" s="150"/>
      <c r="L2793" s="145"/>
      <c r="M2793" s="151"/>
      <c r="T2793" s="152"/>
      <c r="AT2793" s="147" t="s">
        <v>185</v>
      </c>
      <c r="AU2793" s="147" t="s">
        <v>88</v>
      </c>
      <c r="AV2793" s="12" t="s">
        <v>88</v>
      </c>
      <c r="AW2793" s="12" t="s">
        <v>33</v>
      </c>
      <c r="AX2793" s="12" t="s">
        <v>78</v>
      </c>
      <c r="AY2793" s="147" t="s">
        <v>176</v>
      </c>
    </row>
    <row r="2794" spans="2:65" s="12" customFormat="1" ht="11.25">
      <c r="B2794" s="145"/>
      <c r="D2794" s="146" t="s">
        <v>185</v>
      </c>
      <c r="E2794" s="147" t="s">
        <v>1</v>
      </c>
      <c r="F2794" s="148" t="s">
        <v>2761</v>
      </c>
      <c r="H2794" s="149">
        <v>144</v>
      </c>
      <c r="I2794" s="150"/>
      <c r="L2794" s="145"/>
      <c r="M2794" s="151"/>
      <c r="T2794" s="152"/>
      <c r="AT2794" s="147" t="s">
        <v>185</v>
      </c>
      <c r="AU2794" s="147" t="s">
        <v>88</v>
      </c>
      <c r="AV2794" s="12" t="s">
        <v>88</v>
      </c>
      <c r="AW2794" s="12" t="s">
        <v>33</v>
      </c>
      <c r="AX2794" s="12" t="s">
        <v>78</v>
      </c>
      <c r="AY2794" s="147" t="s">
        <v>176</v>
      </c>
    </row>
    <row r="2795" spans="2:65" s="15" customFormat="1" ht="11.25">
      <c r="B2795" s="166"/>
      <c r="D2795" s="146" t="s">
        <v>185</v>
      </c>
      <c r="E2795" s="167" t="s">
        <v>1</v>
      </c>
      <c r="F2795" s="168" t="s">
        <v>228</v>
      </c>
      <c r="H2795" s="169">
        <v>460.38</v>
      </c>
      <c r="I2795" s="170"/>
      <c r="L2795" s="166"/>
      <c r="M2795" s="171"/>
      <c r="T2795" s="172"/>
      <c r="AT2795" s="167" t="s">
        <v>185</v>
      </c>
      <c r="AU2795" s="167" t="s">
        <v>88</v>
      </c>
      <c r="AV2795" s="15" t="s">
        <v>193</v>
      </c>
      <c r="AW2795" s="15" t="s">
        <v>33</v>
      </c>
      <c r="AX2795" s="15" t="s">
        <v>78</v>
      </c>
      <c r="AY2795" s="167" t="s">
        <v>176</v>
      </c>
    </row>
    <row r="2796" spans="2:65" s="14" customFormat="1" ht="11.25">
      <c r="B2796" s="160"/>
      <c r="D2796" s="146" t="s">
        <v>185</v>
      </c>
      <c r="E2796" s="161" t="s">
        <v>1</v>
      </c>
      <c r="F2796" s="162" t="s">
        <v>981</v>
      </c>
      <c r="H2796" s="161" t="s">
        <v>1</v>
      </c>
      <c r="I2796" s="163"/>
      <c r="L2796" s="160"/>
      <c r="M2796" s="164"/>
      <c r="T2796" s="165"/>
      <c r="AT2796" s="161" t="s">
        <v>185</v>
      </c>
      <c r="AU2796" s="161" t="s">
        <v>88</v>
      </c>
      <c r="AV2796" s="14" t="s">
        <v>86</v>
      </c>
      <c r="AW2796" s="14" t="s">
        <v>33</v>
      </c>
      <c r="AX2796" s="14" t="s">
        <v>78</v>
      </c>
      <c r="AY2796" s="161" t="s">
        <v>176</v>
      </c>
    </row>
    <row r="2797" spans="2:65" s="12" customFormat="1" ht="11.25">
      <c r="B2797" s="145"/>
      <c r="D2797" s="146" t="s">
        <v>185</v>
      </c>
      <c r="E2797" s="147" t="s">
        <v>1</v>
      </c>
      <c r="F2797" s="148" t="s">
        <v>2762</v>
      </c>
      <c r="H2797" s="149">
        <v>53.39</v>
      </c>
      <c r="I2797" s="150"/>
      <c r="L2797" s="145"/>
      <c r="M2797" s="151"/>
      <c r="T2797" s="152"/>
      <c r="AT2797" s="147" t="s">
        <v>185</v>
      </c>
      <c r="AU2797" s="147" t="s">
        <v>88</v>
      </c>
      <c r="AV2797" s="12" t="s">
        <v>88</v>
      </c>
      <c r="AW2797" s="12" t="s">
        <v>33</v>
      </c>
      <c r="AX2797" s="12" t="s">
        <v>78</v>
      </c>
      <c r="AY2797" s="147" t="s">
        <v>176</v>
      </c>
    </row>
    <row r="2798" spans="2:65" s="12" customFormat="1" ht="11.25">
      <c r="B2798" s="145"/>
      <c r="D2798" s="146" t="s">
        <v>185</v>
      </c>
      <c r="E2798" s="147" t="s">
        <v>1</v>
      </c>
      <c r="F2798" s="148" t="s">
        <v>2763</v>
      </c>
      <c r="H2798" s="149">
        <v>5.2</v>
      </c>
      <c r="I2798" s="150"/>
      <c r="L2798" s="145"/>
      <c r="M2798" s="151"/>
      <c r="T2798" s="152"/>
      <c r="AT2798" s="147" t="s">
        <v>185</v>
      </c>
      <c r="AU2798" s="147" t="s">
        <v>88</v>
      </c>
      <c r="AV2798" s="12" t="s">
        <v>88</v>
      </c>
      <c r="AW2798" s="12" t="s">
        <v>33</v>
      </c>
      <c r="AX2798" s="12" t="s">
        <v>78</v>
      </c>
      <c r="AY2798" s="147" t="s">
        <v>176</v>
      </c>
    </row>
    <row r="2799" spans="2:65" s="12" customFormat="1" ht="11.25">
      <c r="B2799" s="145"/>
      <c r="D2799" s="146" t="s">
        <v>185</v>
      </c>
      <c r="E2799" s="147" t="s">
        <v>1</v>
      </c>
      <c r="F2799" s="148" t="s">
        <v>2764</v>
      </c>
      <c r="H2799" s="149">
        <v>39</v>
      </c>
      <c r="I2799" s="150"/>
      <c r="L2799" s="145"/>
      <c r="M2799" s="151"/>
      <c r="T2799" s="152"/>
      <c r="AT2799" s="147" t="s">
        <v>185</v>
      </c>
      <c r="AU2799" s="147" t="s">
        <v>88</v>
      </c>
      <c r="AV2799" s="12" t="s">
        <v>88</v>
      </c>
      <c r="AW2799" s="12" t="s">
        <v>33</v>
      </c>
      <c r="AX2799" s="12" t="s">
        <v>78</v>
      </c>
      <c r="AY2799" s="147" t="s">
        <v>176</v>
      </c>
    </row>
    <row r="2800" spans="2:65" s="15" customFormat="1" ht="11.25">
      <c r="B2800" s="166"/>
      <c r="D2800" s="146" t="s">
        <v>185</v>
      </c>
      <c r="E2800" s="167" t="s">
        <v>1</v>
      </c>
      <c r="F2800" s="168" t="s">
        <v>228</v>
      </c>
      <c r="H2800" s="169">
        <v>97.59</v>
      </c>
      <c r="I2800" s="170"/>
      <c r="L2800" s="166"/>
      <c r="M2800" s="171"/>
      <c r="T2800" s="172"/>
      <c r="AT2800" s="167" t="s">
        <v>185</v>
      </c>
      <c r="AU2800" s="167" t="s">
        <v>88</v>
      </c>
      <c r="AV2800" s="15" t="s">
        <v>193</v>
      </c>
      <c r="AW2800" s="15" t="s">
        <v>33</v>
      </c>
      <c r="AX2800" s="15" t="s">
        <v>78</v>
      </c>
      <c r="AY2800" s="167" t="s">
        <v>176</v>
      </c>
    </row>
    <row r="2801" spans="2:65" s="14" customFormat="1" ht="11.25">
      <c r="B2801" s="160"/>
      <c r="D2801" s="146" t="s">
        <v>185</v>
      </c>
      <c r="E2801" s="161" t="s">
        <v>1</v>
      </c>
      <c r="F2801" s="162" t="s">
        <v>950</v>
      </c>
      <c r="H2801" s="161" t="s">
        <v>1</v>
      </c>
      <c r="I2801" s="163"/>
      <c r="L2801" s="160"/>
      <c r="M2801" s="164"/>
      <c r="T2801" s="165"/>
      <c r="AT2801" s="161" t="s">
        <v>185</v>
      </c>
      <c r="AU2801" s="161" t="s">
        <v>88</v>
      </c>
      <c r="AV2801" s="14" t="s">
        <v>86</v>
      </c>
      <c r="AW2801" s="14" t="s">
        <v>33</v>
      </c>
      <c r="AX2801" s="14" t="s">
        <v>78</v>
      </c>
      <c r="AY2801" s="161" t="s">
        <v>176</v>
      </c>
    </row>
    <row r="2802" spans="2:65" s="12" customFormat="1" ht="11.25">
      <c r="B2802" s="145"/>
      <c r="D2802" s="146" t="s">
        <v>185</v>
      </c>
      <c r="E2802" s="147" t="s">
        <v>1</v>
      </c>
      <c r="F2802" s="148" t="s">
        <v>2765</v>
      </c>
      <c r="H2802" s="149">
        <v>37.83</v>
      </c>
      <c r="I2802" s="150"/>
      <c r="L2802" s="145"/>
      <c r="M2802" s="151"/>
      <c r="T2802" s="152"/>
      <c r="AT2802" s="147" t="s">
        <v>185</v>
      </c>
      <c r="AU2802" s="147" t="s">
        <v>88</v>
      </c>
      <c r="AV2802" s="12" t="s">
        <v>88</v>
      </c>
      <c r="AW2802" s="12" t="s">
        <v>33</v>
      </c>
      <c r="AX2802" s="12" t="s">
        <v>78</v>
      </c>
      <c r="AY2802" s="147" t="s">
        <v>176</v>
      </c>
    </row>
    <row r="2803" spans="2:65" s="12" customFormat="1" ht="11.25">
      <c r="B2803" s="145"/>
      <c r="D2803" s="146" t="s">
        <v>185</v>
      </c>
      <c r="E2803" s="147" t="s">
        <v>1</v>
      </c>
      <c r="F2803" s="148" t="s">
        <v>2766</v>
      </c>
      <c r="H2803" s="149">
        <v>12.4</v>
      </c>
      <c r="I2803" s="150"/>
      <c r="L2803" s="145"/>
      <c r="M2803" s="151"/>
      <c r="T2803" s="152"/>
      <c r="AT2803" s="147" t="s">
        <v>185</v>
      </c>
      <c r="AU2803" s="147" t="s">
        <v>88</v>
      </c>
      <c r="AV2803" s="12" t="s">
        <v>88</v>
      </c>
      <c r="AW2803" s="12" t="s">
        <v>33</v>
      </c>
      <c r="AX2803" s="12" t="s">
        <v>78</v>
      </c>
      <c r="AY2803" s="147" t="s">
        <v>176</v>
      </c>
    </row>
    <row r="2804" spans="2:65" s="12" customFormat="1" ht="11.25">
      <c r="B2804" s="145"/>
      <c r="D2804" s="146" t="s">
        <v>185</v>
      </c>
      <c r="E2804" s="147" t="s">
        <v>1</v>
      </c>
      <c r="F2804" s="148" t="s">
        <v>2767</v>
      </c>
      <c r="H2804" s="149">
        <v>15</v>
      </c>
      <c r="I2804" s="150"/>
      <c r="L2804" s="145"/>
      <c r="M2804" s="151"/>
      <c r="T2804" s="152"/>
      <c r="AT2804" s="147" t="s">
        <v>185</v>
      </c>
      <c r="AU2804" s="147" t="s">
        <v>88</v>
      </c>
      <c r="AV2804" s="12" t="s">
        <v>88</v>
      </c>
      <c r="AW2804" s="12" t="s">
        <v>33</v>
      </c>
      <c r="AX2804" s="12" t="s">
        <v>78</v>
      </c>
      <c r="AY2804" s="147" t="s">
        <v>176</v>
      </c>
    </row>
    <row r="2805" spans="2:65" s="15" customFormat="1" ht="11.25">
      <c r="B2805" s="166"/>
      <c r="D2805" s="146" t="s">
        <v>185</v>
      </c>
      <c r="E2805" s="167" t="s">
        <v>1</v>
      </c>
      <c r="F2805" s="168" t="s">
        <v>228</v>
      </c>
      <c r="H2805" s="169">
        <v>65.23</v>
      </c>
      <c r="I2805" s="170"/>
      <c r="L2805" s="166"/>
      <c r="M2805" s="171"/>
      <c r="T2805" s="172"/>
      <c r="AT2805" s="167" t="s">
        <v>185</v>
      </c>
      <c r="AU2805" s="167" t="s">
        <v>88</v>
      </c>
      <c r="AV2805" s="15" t="s">
        <v>193</v>
      </c>
      <c r="AW2805" s="15" t="s">
        <v>33</v>
      </c>
      <c r="AX2805" s="15" t="s">
        <v>78</v>
      </c>
      <c r="AY2805" s="167" t="s">
        <v>176</v>
      </c>
    </row>
    <row r="2806" spans="2:65" s="13" customFormat="1" ht="11.25">
      <c r="B2806" s="153"/>
      <c r="D2806" s="146" t="s">
        <v>185</v>
      </c>
      <c r="E2806" s="154" t="s">
        <v>1</v>
      </c>
      <c r="F2806" s="155" t="s">
        <v>187</v>
      </c>
      <c r="H2806" s="156">
        <v>623.20000000000005</v>
      </c>
      <c r="I2806" s="157"/>
      <c r="L2806" s="153"/>
      <c r="M2806" s="158"/>
      <c r="T2806" s="159"/>
      <c r="AT2806" s="154" t="s">
        <v>185</v>
      </c>
      <c r="AU2806" s="154" t="s">
        <v>88</v>
      </c>
      <c r="AV2806" s="13" t="s">
        <v>183</v>
      </c>
      <c r="AW2806" s="13" t="s">
        <v>33</v>
      </c>
      <c r="AX2806" s="13" t="s">
        <v>86</v>
      </c>
      <c r="AY2806" s="154" t="s">
        <v>176</v>
      </c>
    </row>
    <row r="2807" spans="2:65" s="1" customFormat="1" ht="24.2" customHeight="1">
      <c r="B2807" s="32"/>
      <c r="C2807" s="132" t="s">
        <v>2768</v>
      </c>
      <c r="D2807" s="132" t="s">
        <v>178</v>
      </c>
      <c r="E2807" s="133" t="s">
        <v>2769</v>
      </c>
      <c r="F2807" s="134" t="s">
        <v>2770</v>
      </c>
      <c r="G2807" s="135" t="s">
        <v>181</v>
      </c>
      <c r="H2807" s="136">
        <v>290.92500000000001</v>
      </c>
      <c r="I2807" s="137"/>
      <c r="J2807" s="138">
        <f>ROUND(I2807*H2807,2)</f>
        <v>0</v>
      </c>
      <c r="K2807" s="134" t="s">
        <v>207</v>
      </c>
      <c r="L2807" s="32"/>
      <c r="M2807" s="139" t="s">
        <v>1</v>
      </c>
      <c r="N2807" s="140" t="s">
        <v>43</v>
      </c>
      <c r="P2807" s="141">
        <f>O2807*H2807</f>
        <v>0</v>
      </c>
      <c r="Q2807" s="141">
        <v>0</v>
      </c>
      <c r="R2807" s="141">
        <f>Q2807*H2807</f>
        <v>0</v>
      </c>
      <c r="S2807" s="141">
        <v>0</v>
      </c>
      <c r="T2807" s="142">
        <f>S2807*H2807</f>
        <v>0</v>
      </c>
      <c r="AR2807" s="143" t="s">
        <v>319</v>
      </c>
      <c r="AT2807" s="143" t="s">
        <v>178</v>
      </c>
      <c r="AU2807" s="143" t="s">
        <v>88</v>
      </c>
      <c r="AY2807" s="17" t="s">
        <v>176</v>
      </c>
      <c r="BE2807" s="144">
        <f>IF(N2807="základní",J2807,0)</f>
        <v>0</v>
      </c>
      <c r="BF2807" s="144">
        <f>IF(N2807="snížená",J2807,0)</f>
        <v>0</v>
      </c>
      <c r="BG2807" s="144">
        <f>IF(N2807="zákl. přenesená",J2807,0)</f>
        <v>0</v>
      </c>
      <c r="BH2807" s="144">
        <f>IF(N2807="sníž. přenesená",J2807,0)</f>
        <v>0</v>
      </c>
      <c r="BI2807" s="144">
        <f>IF(N2807="nulová",J2807,0)</f>
        <v>0</v>
      </c>
      <c r="BJ2807" s="17" t="s">
        <v>86</v>
      </c>
      <c r="BK2807" s="144">
        <f>ROUND(I2807*H2807,2)</f>
        <v>0</v>
      </c>
      <c r="BL2807" s="17" t="s">
        <v>319</v>
      </c>
      <c r="BM2807" s="143" t="s">
        <v>2771</v>
      </c>
    </row>
    <row r="2808" spans="2:65" s="1" customFormat="1" ht="24.2" customHeight="1">
      <c r="B2808" s="32"/>
      <c r="C2808" s="132" t="s">
        <v>2772</v>
      </c>
      <c r="D2808" s="132" t="s">
        <v>178</v>
      </c>
      <c r="E2808" s="133" t="s">
        <v>2773</v>
      </c>
      <c r="F2808" s="134" t="s">
        <v>2774</v>
      </c>
      <c r="G2808" s="135" t="s">
        <v>181</v>
      </c>
      <c r="H2808" s="136">
        <v>290.92500000000001</v>
      </c>
      <c r="I2808" s="137"/>
      <c r="J2808" s="138">
        <f>ROUND(I2808*H2808,2)</f>
        <v>0</v>
      </c>
      <c r="K2808" s="134" t="s">
        <v>207</v>
      </c>
      <c r="L2808" s="32"/>
      <c r="M2808" s="139" t="s">
        <v>1</v>
      </c>
      <c r="N2808" s="140" t="s">
        <v>43</v>
      </c>
      <c r="P2808" s="141">
        <f>O2808*H2808</f>
        <v>0</v>
      </c>
      <c r="Q2808" s="141">
        <v>6.9999999999999999E-4</v>
      </c>
      <c r="R2808" s="141">
        <f>Q2808*H2808</f>
        <v>0.20364750000000001</v>
      </c>
      <c r="S2808" s="141">
        <v>0</v>
      </c>
      <c r="T2808" s="142">
        <f>S2808*H2808</f>
        <v>0</v>
      </c>
      <c r="AR2808" s="143" t="s">
        <v>319</v>
      </c>
      <c r="AT2808" s="143" t="s">
        <v>178</v>
      </c>
      <c r="AU2808" s="143" t="s">
        <v>88</v>
      </c>
      <c r="AY2808" s="17" t="s">
        <v>176</v>
      </c>
      <c r="BE2808" s="144">
        <f>IF(N2808="základní",J2808,0)</f>
        <v>0</v>
      </c>
      <c r="BF2808" s="144">
        <f>IF(N2808="snížená",J2808,0)</f>
        <v>0</v>
      </c>
      <c r="BG2808" s="144">
        <f>IF(N2808="zákl. přenesená",J2808,0)</f>
        <v>0</v>
      </c>
      <c r="BH2808" s="144">
        <f>IF(N2808="sníž. přenesená",J2808,0)</f>
        <v>0</v>
      </c>
      <c r="BI2808" s="144">
        <f>IF(N2808="nulová",J2808,0)</f>
        <v>0</v>
      </c>
      <c r="BJ2808" s="17" t="s">
        <v>86</v>
      </c>
      <c r="BK2808" s="144">
        <f>ROUND(I2808*H2808,2)</f>
        <v>0</v>
      </c>
      <c r="BL2808" s="17" t="s">
        <v>319</v>
      </c>
      <c r="BM2808" s="143" t="s">
        <v>2775</v>
      </c>
    </row>
    <row r="2809" spans="2:65" s="1" customFormat="1" ht="24.2" customHeight="1">
      <c r="B2809" s="32"/>
      <c r="C2809" s="132" t="s">
        <v>2776</v>
      </c>
      <c r="D2809" s="132" t="s">
        <v>178</v>
      </c>
      <c r="E2809" s="133" t="s">
        <v>2777</v>
      </c>
      <c r="F2809" s="134" t="s">
        <v>2778</v>
      </c>
      <c r="G2809" s="135" t="s">
        <v>181</v>
      </c>
      <c r="H2809" s="136">
        <v>364.79700000000003</v>
      </c>
      <c r="I2809" s="137"/>
      <c r="J2809" s="138">
        <f>ROUND(I2809*H2809,2)</f>
        <v>0</v>
      </c>
      <c r="K2809" s="134" t="s">
        <v>1</v>
      </c>
      <c r="L2809" s="32"/>
      <c r="M2809" s="139" t="s">
        <v>1</v>
      </c>
      <c r="N2809" s="140" t="s">
        <v>43</v>
      </c>
      <c r="P2809" s="141">
        <f>O2809*H2809</f>
        <v>0</v>
      </c>
      <c r="Q2809" s="141">
        <v>5.9880000000000003E-2</v>
      </c>
      <c r="R2809" s="141">
        <f>Q2809*H2809</f>
        <v>21.844044360000002</v>
      </c>
      <c r="S2809" s="141">
        <v>0</v>
      </c>
      <c r="T2809" s="142">
        <f>S2809*H2809</f>
        <v>0</v>
      </c>
      <c r="AR2809" s="143" t="s">
        <v>319</v>
      </c>
      <c r="AT2809" s="143" t="s">
        <v>178</v>
      </c>
      <c r="AU2809" s="143" t="s">
        <v>88</v>
      </c>
      <c r="AY2809" s="17" t="s">
        <v>176</v>
      </c>
      <c r="BE2809" s="144">
        <f>IF(N2809="základní",J2809,0)</f>
        <v>0</v>
      </c>
      <c r="BF2809" s="144">
        <f>IF(N2809="snížená",J2809,0)</f>
        <v>0</v>
      </c>
      <c r="BG2809" s="144">
        <f>IF(N2809="zákl. přenesená",J2809,0)</f>
        <v>0</v>
      </c>
      <c r="BH2809" s="144">
        <f>IF(N2809="sníž. přenesená",J2809,0)</f>
        <v>0</v>
      </c>
      <c r="BI2809" s="144">
        <f>IF(N2809="nulová",J2809,0)</f>
        <v>0</v>
      </c>
      <c r="BJ2809" s="17" t="s">
        <v>86</v>
      </c>
      <c r="BK2809" s="144">
        <f>ROUND(I2809*H2809,2)</f>
        <v>0</v>
      </c>
      <c r="BL2809" s="17" t="s">
        <v>319</v>
      </c>
      <c r="BM2809" s="143" t="s">
        <v>2779</v>
      </c>
    </row>
    <row r="2810" spans="2:65" s="1" customFormat="1" ht="253.5">
      <c r="B2810" s="32"/>
      <c r="D2810" s="146" t="s">
        <v>234</v>
      </c>
      <c r="F2810" s="173" t="s">
        <v>2780</v>
      </c>
      <c r="I2810" s="174"/>
      <c r="L2810" s="32"/>
      <c r="M2810" s="175"/>
      <c r="T2810" s="56"/>
      <c r="AT2810" s="17" t="s">
        <v>234</v>
      </c>
      <c r="AU2810" s="17" t="s">
        <v>88</v>
      </c>
    </row>
    <row r="2811" spans="2:65" s="14" customFormat="1" ht="11.25">
      <c r="B2811" s="160"/>
      <c r="D2811" s="146" t="s">
        <v>185</v>
      </c>
      <c r="E2811" s="161" t="s">
        <v>1</v>
      </c>
      <c r="F2811" s="162" t="s">
        <v>2419</v>
      </c>
      <c r="H2811" s="161" t="s">
        <v>1</v>
      </c>
      <c r="I2811" s="163"/>
      <c r="L2811" s="160"/>
      <c r="M2811" s="164"/>
      <c r="T2811" s="165"/>
      <c r="AT2811" s="161" t="s">
        <v>185</v>
      </c>
      <c r="AU2811" s="161" t="s">
        <v>88</v>
      </c>
      <c r="AV2811" s="14" t="s">
        <v>86</v>
      </c>
      <c r="AW2811" s="14" t="s">
        <v>33</v>
      </c>
      <c r="AX2811" s="14" t="s">
        <v>78</v>
      </c>
      <c r="AY2811" s="161" t="s">
        <v>176</v>
      </c>
    </row>
    <row r="2812" spans="2:65" s="14" customFormat="1" ht="11.25">
      <c r="B2812" s="160"/>
      <c r="D2812" s="146" t="s">
        <v>185</v>
      </c>
      <c r="E2812" s="161" t="s">
        <v>1</v>
      </c>
      <c r="F2812" s="162" t="s">
        <v>2781</v>
      </c>
      <c r="H2812" s="161" t="s">
        <v>1</v>
      </c>
      <c r="I2812" s="163"/>
      <c r="L2812" s="160"/>
      <c r="M2812" s="164"/>
      <c r="T2812" s="165"/>
      <c r="AT2812" s="161" t="s">
        <v>185</v>
      </c>
      <c r="AU2812" s="161" t="s">
        <v>88</v>
      </c>
      <c r="AV2812" s="14" t="s">
        <v>86</v>
      </c>
      <c r="AW2812" s="14" t="s">
        <v>33</v>
      </c>
      <c r="AX2812" s="14" t="s">
        <v>78</v>
      </c>
      <c r="AY2812" s="161" t="s">
        <v>176</v>
      </c>
    </row>
    <row r="2813" spans="2:65" s="12" customFormat="1" ht="11.25">
      <c r="B2813" s="145"/>
      <c r="D2813" s="146" t="s">
        <v>185</v>
      </c>
      <c r="E2813" s="147" t="s">
        <v>1</v>
      </c>
      <c r="F2813" s="148" t="s">
        <v>2782</v>
      </c>
      <c r="H2813" s="149">
        <v>176.148</v>
      </c>
      <c r="I2813" s="150"/>
      <c r="L2813" s="145"/>
      <c r="M2813" s="151"/>
      <c r="T2813" s="152"/>
      <c r="AT2813" s="147" t="s">
        <v>185</v>
      </c>
      <c r="AU2813" s="147" t="s">
        <v>88</v>
      </c>
      <c r="AV2813" s="12" t="s">
        <v>88</v>
      </c>
      <c r="AW2813" s="12" t="s">
        <v>33</v>
      </c>
      <c r="AX2813" s="12" t="s">
        <v>78</v>
      </c>
      <c r="AY2813" s="147" t="s">
        <v>176</v>
      </c>
    </row>
    <row r="2814" spans="2:65" s="12" customFormat="1" ht="11.25">
      <c r="B2814" s="145"/>
      <c r="D2814" s="146" t="s">
        <v>185</v>
      </c>
      <c r="E2814" s="147" t="s">
        <v>1</v>
      </c>
      <c r="F2814" s="148" t="s">
        <v>2783</v>
      </c>
      <c r="H2814" s="149">
        <v>89.769000000000005</v>
      </c>
      <c r="I2814" s="150"/>
      <c r="L2814" s="145"/>
      <c r="M2814" s="151"/>
      <c r="T2814" s="152"/>
      <c r="AT2814" s="147" t="s">
        <v>185</v>
      </c>
      <c r="AU2814" s="147" t="s">
        <v>88</v>
      </c>
      <c r="AV2814" s="12" t="s">
        <v>88</v>
      </c>
      <c r="AW2814" s="12" t="s">
        <v>33</v>
      </c>
      <c r="AX2814" s="12" t="s">
        <v>78</v>
      </c>
      <c r="AY2814" s="147" t="s">
        <v>176</v>
      </c>
    </row>
    <row r="2815" spans="2:65" s="14" customFormat="1" ht="11.25">
      <c r="B2815" s="160"/>
      <c r="D2815" s="146" t="s">
        <v>185</v>
      </c>
      <c r="E2815" s="161" t="s">
        <v>1</v>
      </c>
      <c r="F2815" s="162" t="s">
        <v>2784</v>
      </c>
      <c r="H2815" s="161" t="s">
        <v>1</v>
      </c>
      <c r="I2815" s="163"/>
      <c r="L2815" s="160"/>
      <c r="M2815" s="164"/>
      <c r="T2815" s="165"/>
      <c r="AT2815" s="161" t="s">
        <v>185</v>
      </c>
      <c r="AU2815" s="161" t="s">
        <v>88</v>
      </c>
      <c r="AV2815" s="14" t="s">
        <v>86</v>
      </c>
      <c r="AW2815" s="14" t="s">
        <v>33</v>
      </c>
      <c r="AX2815" s="14" t="s">
        <v>78</v>
      </c>
      <c r="AY2815" s="161" t="s">
        <v>176</v>
      </c>
    </row>
    <row r="2816" spans="2:65" s="12" customFormat="1" ht="11.25">
      <c r="B2816" s="145"/>
      <c r="D2816" s="146" t="s">
        <v>185</v>
      </c>
      <c r="E2816" s="147" t="s">
        <v>1</v>
      </c>
      <c r="F2816" s="148" t="s">
        <v>2785</v>
      </c>
      <c r="H2816" s="149">
        <v>98.88</v>
      </c>
      <c r="I2816" s="150"/>
      <c r="L2816" s="145"/>
      <c r="M2816" s="151"/>
      <c r="T2816" s="152"/>
      <c r="AT2816" s="147" t="s">
        <v>185</v>
      </c>
      <c r="AU2816" s="147" t="s">
        <v>88</v>
      </c>
      <c r="AV2816" s="12" t="s">
        <v>88</v>
      </c>
      <c r="AW2816" s="12" t="s">
        <v>33</v>
      </c>
      <c r="AX2816" s="12" t="s">
        <v>78</v>
      </c>
      <c r="AY2816" s="147" t="s">
        <v>176</v>
      </c>
    </row>
    <row r="2817" spans="2:65" s="13" customFormat="1" ht="11.25">
      <c r="B2817" s="153"/>
      <c r="D2817" s="146" t="s">
        <v>185</v>
      </c>
      <c r="E2817" s="154" t="s">
        <v>1</v>
      </c>
      <c r="F2817" s="155" t="s">
        <v>187</v>
      </c>
      <c r="H2817" s="156">
        <v>364.79700000000003</v>
      </c>
      <c r="I2817" s="157"/>
      <c r="L2817" s="153"/>
      <c r="M2817" s="158"/>
      <c r="T2817" s="159"/>
      <c r="AT2817" s="154" t="s">
        <v>185</v>
      </c>
      <c r="AU2817" s="154" t="s">
        <v>88</v>
      </c>
      <c r="AV2817" s="13" t="s">
        <v>183</v>
      </c>
      <c r="AW2817" s="13" t="s">
        <v>33</v>
      </c>
      <c r="AX2817" s="13" t="s">
        <v>86</v>
      </c>
      <c r="AY2817" s="154" t="s">
        <v>176</v>
      </c>
    </row>
    <row r="2818" spans="2:65" s="1" customFormat="1" ht="37.9" customHeight="1">
      <c r="B2818" s="32"/>
      <c r="C2818" s="132" t="s">
        <v>2786</v>
      </c>
      <c r="D2818" s="132" t="s">
        <v>178</v>
      </c>
      <c r="E2818" s="133" t="s">
        <v>2787</v>
      </c>
      <c r="F2818" s="134" t="s">
        <v>2788</v>
      </c>
      <c r="G2818" s="135" t="s">
        <v>181</v>
      </c>
      <c r="H2818" s="136">
        <v>61.463999999999999</v>
      </c>
      <c r="I2818" s="137"/>
      <c r="J2818" s="138">
        <f>ROUND(I2818*H2818,2)</f>
        <v>0</v>
      </c>
      <c r="K2818" s="134" t="s">
        <v>1</v>
      </c>
      <c r="L2818" s="32"/>
      <c r="M2818" s="139" t="s">
        <v>1</v>
      </c>
      <c r="N2818" s="140" t="s">
        <v>43</v>
      </c>
      <c r="P2818" s="141">
        <f>O2818*H2818</f>
        <v>0</v>
      </c>
      <c r="Q2818" s="141">
        <v>5.9880000000000003E-2</v>
      </c>
      <c r="R2818" s="141">
        <f>Q2818*H2818</f>
        <v>3.68046432</v>
      </c>
      <c r="S2818" s="141">
        <v>0</v>
      </c>
      <c r="T2818" s="142">
        <f>S2818*H2818</f>
        <v>0</v>
      </c>
      <c r="AR2818" s="143" t="s">
        <v>319</v>
      </c>
      <c r="AT2818" s="143" t="s">
        <v>178</v>
      </c>
      <c r="AU2818" s="143" t="s">
        <v>88</v>
      </c>
      <c r="AY2818" s="17" t="s">
        <v>176</v>
      </c>
      <c r="BE2818" s="144">
        <f>IF(N2818="základní",J2818,0)</f>
        <v>0</v>
      </c>
      <c r="BF2818" s="144">
        <f>IF(N2818="snížená",J2818,0)</f>
        <v>0</v>
      </c>
      <c r="BG2818" s="144">
        <f>IF(N2818="zákl. přenesená",J2818,0)</f>
        <v>0</v>
      </c>
      <c r="BH2818" s="144">
        <f>IF(N2818="sníž. přenesená",J2818,0)</f>
        <v>0</v>
      </c>
      <c r="BI2818" s="144">
        <f>IF(N2818="nulová",J2818,0)</f>
        <v>0</v>
      </c>
      <c r="BJ2818" s="17" t="s">
        <v>86</v>
      </c>
      <c r="BK2818" s="144">
        <f>ROUND(I2818*H2818,2)</f>
        <v>0</v>
      </c>
      <c r="BL2818" s="17" t="s">
        <v>319</v>
      </c>
      <c r="BM2818" s="143" t="s">
        <v>2789</v>
      </c>
    </row>
    <row r="2819" spans="2:65" s="1" customFormat="1" ht="48.75">
      <c r="B2819" s="32"/>
      <c r="D2819" s="146" t="s">
        <v>234</v>
      </c>
      <c r="F2819" s="173" t="s">
        <v>2790</v>
      </c>
      <c r="I2819" s="174"/>
      <c r="L2819" s="32"/>
      <c r="M2819" s="175"/>
      <c r="T2819" s="56"/>
      <c r="AT2819" s="17" t="s">
        <v>234</v>
      </c>
      <c r="AU2819" s="17" t="s">
        <v>88</v>
      </c>
    </row>
    <row r="2820" spans="2:65" s="14" customFormat="1" ht="11.25">
      <c r="B2820" s="160"/>
      <c r="D2820" s="146" t="s">
        <v>185</v>
      </c>
      <c r="E2820" s="161" t="s">
        <v>1</v>
      </c>
      <c r="F2820" s="162" t="s">
        <v>2419</v>
      </c>
      <c r="H2820" s="161" t="s">
        <v>1</v>
      </c>
      <c r="I2820" s="163"/>
      <c r="L2820" s="160"/>
      <c r="M2820" s="164"/>
      <c r="T2820" s="165"/>
      <c r="AT2820" s="161" t="s">
        <v>185</v>
      </c>
      <c r="AU2820" s="161" t="s">
        <v>88</v>
      </c>
      <c r="AV2820" s="14" t="s">
        <v>86</v>
      </c>
      <c r="AW2820" s="14" t="s">
        <v>33</v>
      </c>
      <c r="AX2820" s="14" t="s">
        <v>78</v>
      </c>
      <c r="AY2820" s="161" t="s">
        <v>176</v>
      </c>
    </row>
    <row r="2821" spans="2:65" s="14" customFormat="1" ht="11.25">
      <c r="B2821" s="160"/>
      <c r="D2821" s="146" t="s">
        <v>185</v>
      </c>
      <c r="E2821" s="161" t="s">
        <v>1</v>
      </c>
      <c r="F2821" s="162" t="s">
        <v>2781</v>
      </c>
      <c r="H2821" s="161" t="s">
        <v>1</v>
      </c>
      <c r="I2821" s="163"/>
      <c r="L2821" s="160"/>
      <c r="M2821" s="164"/>
      <c r="T2821" s="165"/>
      <c r="AT2821" s="161" t="s">
        <v>185</v>
      </c>
      <c r="AU2821" s="161" t="s">
        <v>88</v>
      </c>
      <c r="AV2821" s="14" t="s">
        <v>86</v>
      </c>
      <c r="AW2821" s="14" t="s">
        <v>33</v>
      </c>
      <c r="AX2821" s="14" t="s">
        <v>78</v>
      </c>
      <c r="AY2821" s="161" t="s">
        <v>176</v>
      </c>
    </row>
    <row r="2822" spans="2:65" s="12" customFormat="1" ht="11.25">
      <c r="B2822" s="145"/>
      <c r="D2822" s="146" t="s">
        <v>185</v>
      </c>
      <c r="E2822" s="147" t="s">
        <v>1</v>
      </c>
      <c r="F2822" s="148" t="s">
        <v>2791</v>
      </c>
      <c r="H2822" s="149">
        <v>30.24</v>
      </c>
      <c r="I2822" s="150"/>
      <c r="L2822" s="145"/>
      <c r="M2822" s="151"/>
      <c r="T2822" s="152"/>
      <c r="AT2822" s="147" t="s">
        <v>185</v>
      </c>
      <c r="AU2822" s="147" t="s">
        <v>88</v>
      </c>
      <c r="AV2822" s="12" t="s">
        <v>88</v>
      </c>
      <c r="AW2822" s="12" t="s">
        <v>33</v>
      </c>
      <c r="AX2822" s="12" t="s">
        <v>78</v>
      </c>
      <c r="AY2822" s="147" t="s">
        <v>176</v>
      </c>
    </row>
    <row r="2823" spans="2:65" s="12" customFormat="1" ht="11.25">
      <c r="B2823" s="145"/>
      <c r="D2823" s="146" t="s">
        <v>185</v>
      </c>
      <c r="E2823" s="147" t="s">
        <v>1</v>
      </c>
      <c r="F2823" s="148" t="s">
        <v>2792</v>
      </c>
      <c r="H2823" s="149">
        <v>31.224</v>
      </c>
      <c r="I2823" s="150"/>
      <c r="L2823" s="145"/>
      <c r="M2823" s="151"/>
      <c r="T2823" s="152"/>
      <c r="AT2823" s="147" t="s">
        <v>185</v>
      </c>
      <c r="AU2823" s="147" t="s">
        <v>88</v>
      </c>
      <c r="AV2823" s="12" t="s">
        <v>88</v>
      </c>
      <c r="AW2823" s="12" t="s">
        <v>33</v>
      </c>
      <c r="AX2823" s="12" t="s">
        <v>78</v>
      </c>
      <c r="AY2823" s="147" t="s">
        <v>176</v>
      </c>
    </row>
    <row r="2824" spans="2:65" s="13" customFormat="1" ht="11.25">
      <c r="B2824" s="153"/>
      <c r="D2824" s="146" t="s">
        <v>185</v>
      </c>
      <c r="E2824" s="154" t="s">
        <v>1</v>
      </c>
      <c r="F2824" s="155" t="s">
        <v>187</v>
      </c>
      <c r="H2824" s="156">
        <v>61.463999999999999</v>
      </c>
      <c r="I2824" s="157"/>
      <c r="L2824" s="153"/>
      <c r="M2824" s="158"/>
      <c r="T2824" s="159"/>
      <c r="AT2824" s="154" t="s">
        <v>185</v>
      </c>
      <c r="AU2824" s="154" t="s">
        <v>88</v>
      </c>
      <c r="AV2824" s="13" t="s">
        <v>183</v>
      </c>
      <c r="AW2824" s="13" t="s">
        <v>33</v>
      </c>
      <c r="AX2824" s="13" t="s">
        <v>86</v>
      </c>
      <c r="AY2824" s="154" t="s">
        <v>176</v>
      </c>
    </row>
    <row r="2825" spans="2:65" s="1" customFormat="1" ht="37.9" customHeight="1">
      <c r="B2825" s="32"/>
      <c r="C2825" s="132" t="s">
        <v>2793</v>
      </c>
      <c r="D2825" s="132" t="s">
        <v>178</v>
      </c>
      <c r="E2825" s="133" t="s">
        <v>2794</v>
      </c>
      <c r="F2825" s="134" t="s">
        <v>2795</v>
      </c>
      <c r="G2825" s="135" t="s">
        <v>181</v>
      </c>
      <c r="H2825" s="136">
        <v>118.43</v>
      </c>
      <c r="I2825" s="137"/>
      <c r="J2825" s="138">
        <f>ROUND(I2825*H2825,2)</f>
        <v>0</v>
      </c>
      <c r="K2825" s="134" t="s">
        <v>182</v>
      </c>
      <c r="L2825" s="32"/>
      <c r="M2825" s="139" t="s">
        <v>1</v>
      </c>
      <c r="N2825" s="140" t="s">
        <v>43</v>
      </c>
      <c r="P2825" s="141">
        <f>O2825*H2825</f>
        <v>0</v>
      </c>
      <c r="Q2825" s="141">
        <v>5.2500000000000003E-3</v>
      </c>
      <c r="R2825" s="141">
        <f>Q2825*H2825</f>
        <v>0.62175750000000007</v>
      </c>
      <c r="S2825" s="141">
        <v>0</v>
      </c>
      <c r="T2825" s="142">
        <f>S2825*H2825</f>
        <v>0</v>
      </c>
      <c r="AR2825" s="143" t="s">
        <v>319</v>
      </c>
      <c r="AT2825" s="143" t="s">
        <v>178</v>
      </c>
      <c r="AU2825" s="143" t="s">
        <v>88</v>
      </c>
      <c r="AY2825" s="17" t="s">
        <v>176</v>
      </c>
      <c r="BE2825" s="144">
        <f>IF(N2825="základní",J2825,0)</f>
        <v>0</v>
      </c>
      <c r="BF2825" s="144">
        <f>IF(N2825="snížená",J2825,0)</f>
        <v>0</v>
      </c>
      <c r="BG2825" s="144">
        <f>IF(N2825="zákl. přenesená",J2825,0)</f>
        <v>0</v>
      </c>
      <c r="BH2825" s="144">
        <f>IF(N2825="sníž. přenesená",J2825,0)</f>
        <v>0</v>
      </c>
      <c r="BI2825" s="144">
        <f>IF(N2825="nulová",J2825,0)</f>
        <v>0</v>
      </c>
      <c r="BJ2825" s="17" t="s">
        <v>86</v>
      </c>
      <c r="BK2825" s="144">
        <f>ROUND(I2825*H2825,2)</f>
        <v>0</v>
      </c>
      <c r="BL2825" s="17" t="s">
        <v>319</v>
      </c>
      <c r="BM2825" s="143" t="s">
        <v>2796</v>
      </c>
    </row>
    <row r="2826" spans="2:65" s="14" customFormat="1" ht="11.25">
      <c r="B2826" s="160"/>
      <c r="D2826" s="146" t="s">
        <v>185</v>
      </c>
      <c r="E2826" s="161" t="s">
        <v>1</v>
      </c>
      <c r="F2826" s="162" t="s">
        <v>2679</v>
      </c>
      <c r="H2826" s="161" t="s">
        <v>1</v>
      </c>
      <c r="I2826" s="163"/>
      <c r="L2826" s="160"/>
      <c r="M2826" s="164"/>
      <c r="T2826" s="165"/>
      <c r="AT2826" s="161" t="s">
        <v>185</v>
      </c>
      <c r="AU2826" s="161" t="s">
        <v>88</v>
      </c>
      <c r="AV2826" s="14" t="s">
        <v>86</v>
      </c>
      <c r="AW2826" s="14" t="s">
        <v>33</v>
      </c>
      <c r="AX2826" s="14" t="s">
        <v>78</v>
      </c>
      <c r="AY2826" s="161" t="s">
        <v>176</v>
      </c>
    </row>
    <row r="2827" spans="2:65" s="14" customFormat="1" ht="11.25">
      <c r="B2827" s="160"/>
      <c r="D2827" s="146" t="s">
        <v>185</v>
      </c>
      <c r="E2827" s="161" t="s">
        <v>1</v>
      </c>
      <c r="F2827" s="162" t="s">
        <v>2797</v>
      </c>
      <c r="H2827" s="161" t="s">
        <v>1</v>
      </c>
      <c r="I2827" s="163"/>
      <c r="L2827" s="160"/>
      <c r="M2827" s="164"/>
      <c r="T2827" s="165"/>
      <c r="AT2827" s="161" t="s">
        <v>185</v>
      </c>
      <c r="AU2827" s="161" t="s">
        <v>88</v>
      </c>
      <c r="AV2827" s="14" t="s">
        <v>86</v>
      </c>
      <c r="AW2827" s="14" t="s">
        <v>33</v>
      </c>
      <c r="AX2827" s="14" t="s">
        <v>78</v>
      </c>
      <c r="AY2827" s="161" t="s">
        <v>176</v>
      </c>
    </row>
    <row r="2828" spans="2:65" s="14" customFormat="1" ht="11.25">
      <c r="B2828" s="160"/>
      <c r="D2828" s="146" t="s">
        <v>185</v>
      </c>
      <c r="E2828" s="161" t="s">
        <v>1</v>
      </c>
      <c r="F2828" s="162" t="s">
        <v>734</v>
      </c>
      <c r="H2828" s="161" t="s">
        <v>1</v>
      </c>
      <c r="I2828" s="163"/>
      <c r="L2828" s="160"/>
      <c r="M2828" s="164"/>
      <c r="T2828" s="165"/>
      <c r="AT2828" s="161" t="s">
        <v>185</v>
      </c>
      <c r="AU2828" s="161" t="s">
        <v>88</v>
      </c>
      <c r="AV2828" s="14" t="s">
        <v>86</v>
      </c>
      <c r="AW2828" s="14" t="s">
        <v>33</v>
      </c>
      <c r="AX2828" s="14" t="s">
        <v>78</v>
      </c>
      <c r="AY2828" s="161" t="s">
        <v>176</v>
      </c>
    </row>
    <row r="2829" spans="2:65" s="14" customFormat="1" ht="11.25">
      <c r="B2829" s="160"/>
      <c r="D2829" s="146" t="s">
        <v>185</v>
      </c>
      <c r="E2829" s="161" t="s">
        <v>1</v>
      </c>
      <c r="F2829" s="162" t="s">
        <v>2798</v>
      </c>
      <c r="H2829" s="161" t="s">
        <v>1</v>
      </c>
      <c r="I2829" s="163"/>
      <c r="L2829" s="160"/>
      <c r="M2829" s="164"/>
      <c r="T2829" s="165"/>
      <c r="AT2829" s="161" t="s">
        <v>185</v>
      </c>
      <c r="AU2829" s="161" t="s">
        <v>88</v>
      </c>
      <c r="AV2829" s="14" t="s">
        <v>86</v>
      </c>
      <c r="AW2829" s="14" t="s">
        <v>33</v>
      </c>
      <c r="AX2829" s="14" t="s">
        <v>78</v>
      </c>
      <c r="AY2829" s="161" t="s">
        <v>176</v>
      </c>
    </row>
    <row r="2830" spans="2:65" s="12" customFormat="1" ht="11.25">
      <c r="B2830" s="145"/>
      <c r="D2830" s="146" t="s">
        <v>185</v>
      </c>
      <c r="E2830" s="147" t="s">
        <v>1</v>
      </c>
      <c r="F2830" s="148" t="s">
        <v>2799</v>
      </c>
      <c r="H2830" s="149">
        <v>16.399999999999999</v>
      </c>
      <c r="I2830" s="150"/>
      <c r="L2830" s="145"/>
      <c r="M2830" s="151"/>
      <c r="T2830" s="152"/>
      <c r="AT2830" s="147" t="s">
        <v>185</v>
      </c>
      <c r="AU2830" s="147" t="s">
        <v>88</v>
      </c>
      <c r="AV2830" s="12" t="s">
        <v>88</v>
      </c>
      <c r="AW2830" s="12" t="s">
        <v>33</v>
      </c>
      <c r="AX2830" s="12" t="s">
        <v>78</v>
      </c>
      <c r="AY2830" s="147" t="s">
        <v>176</v>
      </c>
    </row>
    <row r="2831" spans="2:65" s="14" customFormat="1" ht="11.25">
      <c r="B2831" s="160"/>
      <c r="D2831" s="146" t="s">
        <v>185</v>
      </c>
      <c r="E2831" s="161" t="s">
        <v>1</v>
      </c>
      <c r="F2831" s="162" t="s">
        <v>1104</v>
      </c>
      <c r="H2831" s="161" t="s">
        <v>1</v>
      </c>
      <c r="I2831" s="163"/>
      <c r="L2831" s="160"/>
      <c r="M2831" s="164"/>
      <c r="T2831" s="165"/>
      <c r="AT2831" s="161" t="s">
        <v>185</v>
      </c>
      <c r="AU2831" s="161" t="s">
        <v>88</v>
      </c>
      <c r="AV2831" s="14" t="s">
        <v>86</v>
      </c>
      <c r="AW2831" s="14" t="s">
        <v>33</v>
      </c>
      <c r="AX2831" s="14" t="s">
        <v>78</v>
      </c>
      <c r="AY2831" s="161" t="s">
        <v>176</v>
      </c>
    </row>
    <row r="2832" spans="2:65" s="14" customFormat="1" ht="11.25">
      <c r="B2832" s="160"/>
      <c r="D2832" s="146" t="s">
        <v>185</v>
      </c>
      <c r="E2832" s="161" t="s">
        <v>1</v>
      </c>
      <c r="F2832" s="162" t="s">
        <v>2800</v>
      </c>
      <c r="H2832" s="161" t="s">
        <v>1</v>
      </c>
      <c r="I2832" s="163"/>
      <c r="L2832" s="160"/>
      <c r="M2832" s="164"/>
      <c r="T2832" s="165"/>
      <c r="AT2832" s="161" t="s">
        <v>185</v>
      </c>
      <c r="AU2832" s="161" t="s">
        <v>88</v>
      </c>
      <c r="AV2832" s="14" t="s">
        <v>86</v>
      </c>
      <c r="AW2832" s="14" t="s">
        <v>33</v>
      </c>
      <c r="AX2832" s="14" t="s">
        <v>78</v>
      </c>
      <c r="AY2832" s="161" t="s">
        <v>176</v>
      </c>
    </row>
    <row r="2833" spans="2:51" s="12" customFormat="1" ht="11.25">
      <c r="B2833" s="145"/>
      <c r="D2833" s="146" t="s">
        <v>185</v>
      </c>
      <c r="E2833" s="147" t="s">
        <v>1</v>
      </c>
      <c r="F2833" s="148" t="s">
        <v>2801</v>
      </c>
      <c r="H2833" s="149">
        <v>6.05</v>
      </c>
      <c r="I2833" s="150"/>
      <c r="L2833" s="145"/>
      <c r="M2833" s="151"/>
      <c r="T2833" s="152"/>
      <c r="AT2833" s="147" t="s">
        <v>185</v>
      </c>
      <c r="AU2833" s="147" t="s">
        <v>88</v>
      </c>
      <c r="AV2833" s="12" t="s">
        <v>88</v>
      </c>
      <c r="AW2833" s="12" t="s">
        <v>33</v>
      </c>
      <c r="AX2833" s="12" t="s">
        <v>78</v>
      </c>
      <c r="AY2833" s="147" t="s">
        <v>176</v>
      </c>
    </row>
    <row r="2834" spans="2:51" s="14" customFormat="1" ht="11.25">
      <c r="B2834" s="160"/>
      <c r="D2834" s="146" t="s">
        <v>185</v>
      </c>
      <c r="E2834" s="161" t="s">
        <v>1</v>
      </c>
      <c r="F2834" s="162" t="s">
        <v>2802</v>
      </c>
      <c r="H2834" s="161" t="s">
        <v>1</v>
      </c>
      <c r="I2834" s="163"/>
      <c r="L2834" s="160"/>
      <c r="M2834" s="164"/>
      <c r="T2834" s="165"/>
      <c r="AT2834" s="161" t="s">
        <v>185</v>
      </c>
      <c r="AU2834" s="161" t="s">
        <v>88</v>
      </c>
      <c r="AV2834" s="14" t="s">
        <v>86</v>
      </c>
      <c r="AW2834" s="14" t="s">
        <v>33</v>
      </c>
      <c r="AX2834" s="14" t="s">
        <v>78</v>
      </c>
      <c r="AY2834" s="161" t="s">
        <v>176</v>
      </c>
    </row>
    <row r="2835" spans="2:51" s="12" customFormat="1" ht="11.25">
      <c r="B2835" s="145"/>
      <c r="D2835" s="146" t="s">
        <v>185</v>
      </c>
      <c r="E2835" s="147" t="s">
        <v>1</v>
      </c>
      <c r="F2835" s="148" t="s">
        <v>2803</v>
      </c>
      <c r="H2835" s="149">
        <v>8.74</v>
      </c>
      <c r="I2835" s="150"/>
      <c r="L2835" s="145"/>
      <c r="M2835" s="151"/>
      <c r="T2835" s="152"/>
      <c r="AT2835" s="147" t="s">
        <v>185</v>
      </c>
      <c r="AU2835" s="147" t="s">
        <v>88</v>
      </c>
      <c r="AV2835" s="12" t="s">
        <v>88</v>
      </c>
      <c r="AW2835" s="12" t="s">
        <v>33</v>
      </c>
      <c r="AX2835" s="12" t="s">
        <v>78</v>
      </c>
      <c r="AY2835" s="147" t="s">
        <v>176</v>
      </c>
    </row>
    <row r="2836" spans="2:51" s="14" customFormat="1" ht="11.25">
      <c r="B2836" s="160"/>
      <c r="D2836" s="146" t="s">
        <v>185</v>
      </c>
      <c r="E2836" s="161" t="s">
        <v>1</v>
      </c>
      <c r="F2836" s="162" t="s">
        <v>2804</v>
      </c>
      <c r="H2836" s="161" t="s">
        <v>1</v>
      </c>
      <c r="I2836" s="163"/>
      <c r="L2836" s="160"/>
      <c r="M2836" s="164"/>
      <c r="T2836" s="165"/>
      <c r="AT2836" s="161" t="s">
        <v>185</v>
      </c>
      <c r="AU2836" s="161" t="s">
        <v>88</v>
      </c>
      <c r="AV2836" s="14" t="s">
        <v>86</v>
      </c>
      <c r="AW2836" s="14" t="s">
        <v>33</v>
      </c>
      <c r="AX2836" s="14" t="s">
        <v>78</v>
      </c>
      <c r="AY2836" s="161" t="s">
        <v>176</v>
      </c>
    </row>
    <row r="2837" spans="2:51" s="12" customFormat="1" ht="11.25">
      <c r="B2837" s="145"/>
      <c r="D2837" s="146" t="s">
        <v>185</v>
      </c>
      <c r="E2837" s="147" t="s">
        <v>1</v>
      </c>
      <c r="F2837" s="148" t="s">
        <v>2805</v>
      </c>
      <c r="H2837" s="149">
        <v>5.55</v>
      </c>
      <c r="I2837" s="150"/>
      <c r="L2837" s="145"/>
      <c r="M2837" s="151"/>
      <c r="T2837" s="152"/>
      <c r="AT2837" s="147" t="s">
        <v>185</v>
      </c>
      <c r="AU2837" s="147" t="s">
        <v>88</v>
      </c>
      <c r="AV2837" s="12" t="s">
        <v>88</v>
      </c>
      <c r="AW2837" s="12" t="s">
        <v>33</v>
      </c>
      <c r="AX2837" s="12" t="s">
        <v>78</v>
      </c>
      <c r="AY2837" s="147" t="s">
        <v>176</v>
      </c>
    </row>
    <row r="2838" spans="2:51" s="14" customFormat="1" ht="11.25">
      <c r="B2838" s="160"/>
      <c r="D2838" s="146" t="s">
        <v>185</v>
      </c>
      <c r="E2838" s="161" t="s">
        <v>1</v>
      </c>
      <c r="F2838" s="162" t="s">
        <v>1106</v>
      </c>
      <c r="H2838" s="161" t="s">
        <v>1</v>
      </c>
      <c r="I2838" s="163"/>
      <c r="L2838" s="160"/>
      <c r="M2838" s="164"/>
      <c r="T2838" s="165"/>
      <c r="AT2838" s="161" t="s">
        <v>185</v>
      </c>
      <c r="AU2838" s="161" t="s">
        <v>88</v>
      </c>
      <c r="AV2838" s="14" t="s">
        <v>86</v>
      </c>
      <c r="AW2838" s="14" t="s">
        <v>33</v>
      </c>
      <c r="AX2838" s="14" t="s">
        <v>78</v>
      </c>
      <c r="AY2838" s="161" t="s">
        <v>176</v>
      </c>
    </row>
    <row r="2839" spans="2:51" s="14" customFormat="1" ht="11.25">
      <c r="B2839" s="160"/>
      <c r="D2839" s="146" t="s">
        <v>185</v>
      </c>
      <c r="E2839" s="161" t="s">
        <v>1</v>
      </c>
      <c r="F2839" s="162" t="s">
        <v>2806</v>
      </c>
      <c r="H2839" s="161" t="s">
        <v>1</v>
      </c>
      <c r="I2839" s="163"/>
      <c r="L2839" s="160"/>
      <c r="M2839" s="164"/>
      <c r="T2839" s="165"/>
      <c r="AT2839" s="161" t="s">
        <v>185</v>
      </c>
      <c r="AU2839" s="161" t="s">
        <v>88</v>
      </c>
      <c r="AV2839" s="14" t="s">
        <v>86</v>
      </c>
      <c r="AW2839" s="14" t="s">
        <v>33</v>
      </c>
      <c r="AX2839" s="14" t="s">
        <v>78</v>
      </c>
      <c r="AY2839" s="161" t="s">
        <v>176</v>
      </c>
    </row>
    <row r="2840" spans="2:51" s="12" customFormat="1" ht="11.25">
      <c r="B2840" s="145"/>
      <c r="D2840" s="146" t="s">
        <v>185</v>
      </c>
      <c r="E2840" s="147" t="s">
        <v>1</v>
      </c>
      <c r="F2840" s="148" t="s">
        <v>2807</v>
      </c>
      <c r="H2840" s="149">
        <v>13.64</v>
      </c>
      <c r="I2840" s="150"/>
      <c r="L2840" s="145"/>
      <c r="M2840" s="151"/>
      <c r="T2840" s="152"/>
      <c r="AT2840" s="147" t="s">
        <v>185</v>
      </c>
      <c r="AU2840" s="147" t="s">
        <v>88</v>
      </c>
      <c r="AV2840" s="12" t="s">
        <v>88</v>
      </c>
      <c r="AW2840" s="12" t="s">
        <v>33</v>
      </c>
      <c r="AX2840" s="12" t="s">
        <v>78</v>
      </c>
      <c r="AY2840" s="147" t="s">
        <v>176</v>
      </c>
    </row>
    <row r="2841" spans="2:51" s="14" customFormat="1" ht="11.25">
      <c r="B2841" s="160"/>
      <c r="D2841" s="146" t="s">
        <v>185</v>
      </c>
      <c r="E2841" s="161" t="s">
        <v>1</v>
      </c>
      <c r="F2841" s="162" t="s">
        <v>2808</v>
      </c>
      <c r="H2841" s="161" t="s">
        <v>1</v>
      </c>
      <c r="I2841" s="163"/>
      <c r="L2841" s="160"/>
      <c r="M2841" s="164"/>
      <c r="T2841" s="165"/>
      <c r="AT2841" s="161" t="s">
        <v>185</v>
      </c>
      <c r="AU2841" s="161" t="s">
        <v>88</v>
      </c>
      <c r="AV2841" s="14" t="s">
        <v>86</v>
      </c>
      <c r="AW2841" s="14" t="s">
        <v>33</v>
      </c>
      <c r="AX2841" s="14" t="s">
        <v>78</v>
      </c>
      <c r="AY2841" s="161" t="s">
        <v>176</v>
      </c>
    </row>
    <row r="2842" spans="2:51" s="12" customFormat="1" ht="11.25">
      <c r="B2842" s="145"/>
      <c r="D2842" s="146" t="s">
        <v>185</v>
      </c>
      <c r="E2842" s="147" t="s">
        <v>1</v>
      </c>
      <c r="F2842" s="148" t="s">
        <v>2803</v>
      </c>
      <c r="H2842" s="149">
        <v>8.74</v>
      </c>
      <c r="I2842" s="150"/>
      <c r="L2842" s="145"/>
      <c r="M2842" s="151"/>
      <c r="T2842" s="152"/>
      <c r="AT2842" s="147" t="s">
        <v>185</v>
      </c>
      <c r="AU2842" s="147" t="s">
        <v>88</v>
      </c>
      <c r="AV2842" s="12" t="s">
        <v>88</v>
      </c>
      <c r="AW2842" s="12" t="s">
        <v>33</v>
      </c>
      <c r="AX2842" s="12" t="s">
        <v>78</v>
      </c>
      <c r="AY2842" s="147" t="s">
        <v>176</v>
      </c>
    </row>
    <row r="2843" spans="2:51" s="14" customFormat="1" ht="11.25">
      <c r="B2843" s="160"/>
      <c r="D2843" s="146" t="s">
        <v>185</v>
      </c>
      <c r="E2843" s="161" t="s">
        <v>1</v>
      </c>
      <c r="F2843" s="162" t="s">
        <v>2809</v>
      </c>
      <c r="H2843" s="161" t="s">
        <v>1</v>
      </c>
      <c r="I2843" s="163"/>
      <c r="L2843" s="160"/>
      <c r="M2843" s="164"/>
      <c r="T2843" s="165"/>
      <c r="AT2843" s="161" t="s">
        <v>185</v>
      </c>
      <c r="AU2843" s="161" t="s">
        <v>88</v>
      </c>
      <c r="AV2843" s="14" t="s">
        <v>86</v>
      </c>
      <c r="AW2843" s="14" t="s">
        <v>33</v>
      </c>
      <c r="AX2843" s="14" t="s">
        <v>78</v>
      </c>
      <c r="AY2843" s="161" t="s">
        <v>176</v>
      </c>
    </row>
    <row r="2844" spans="2:51" s="12" customFormat="1" ht="11.25">
      <c r="B2844" s="145"/>
      <c r="D2844" s="146" t="s">
        <v>185</v>
      </c>
      <c r="E2844" s="147" t="s">
        <v>1</v>
      </c>
      <c r="F2844" s="148" t="s">
        <v>2805</v>
      </c>
      <c r="H2844" s="149">
        <v>5.55</v>
      </c>
      <c r="I2844" s="150"/>
      <c r="L2844" s="145"/>
      <c r="M2844" s="151"/>
      <c r="T2844" s="152"/>
      <c r="AT2844" s="147" t="s">
        <v>185</v>
      </c>
      <c r="AU2844" s="147" t="s">
        <v>88</v>
      </c>
      <c r="AV2844" s="12" t="s">
        <v>88</v>
      </c>
      <c r="AW2844" s="12" t="s">
        <v>33</v>
      </c>
      <c r="AX2844" s="12" t="s">
        <v>78</v>
      </c>
      <c r="AY2844" s="147" t="s">
        <v>176</v>
      </c>
    </row>
    <row r="2845" spans="2:51" s="14" customFormat="1" ht="11.25">
      <c r="B2845" s="160"/>
      <c r="D2845" s="146" t="s">
        <v>185</v>
      </c>
      <c r="E2845" s="161" t="s">
        <v>1</v>
      </c>
      <c r="F2845" s="162" t="s">
        <v>1108</v>
      </c>
      <c r="H2845" s="161" t="s">
        <v>1</v>
      </c>
      <c r="I2845" s="163"/>
      <c r="L2845" s="160"/>
      <c r="M2845" s="164"/>
      <c r="T2845" s="165"/>
      <c r="AT2845" s="161" t="s">
        <v>185</v>
      </c>
      <c r="AU2845" s="161" t="s">
        <v>88</v>
      </c>
      <c r="AV2845" s="14" t="s">
        <v>86</v>
      </c>
      <c r="AW2845" s="14" t="s">
        <v>33</v>
      </c>
      <c r="AX2845" s="14" t="s">
        <v>78</v>
      </c>
      <c r="AY2845" s="161" t="s">
        <v>176</v>
      </c>
    </row>
    <row r="2846" spans="2:51" s="14" customFormat="1" ht="11.25">
      <c r="B2846" s="160"/>
      <c r="D2846" s="146" t="s">
        <v>185</v>
      </c>
      <c r="E2846" s="161" t="s">
        <v>1</v>
      </c>
      <c r="F2846" s="162" t="s">
        <v>2810</v>
      </c>
      <c r="H2846" s="161" t="s">
        <v>1</v>
      </c>
      <c r="I2846" s="163"/>
      <c r="L2846" s="160"/>
      <c r="M2846" s="164"/>
      <c r="T2846" s="165"/>
      <c r="AT2846" s="161" t="s">
        <v>185</v>
      </c>
      <c r="AU2846" s="161" t="s">
        <v>88</v>
      </c>
      <c r="AV2846" s="14" t="s">
        <v>86</v>
      </c>
      <c r="AW2846" s="14" t="s">
        <v>33</v>
      </c>
      <c r="AX2846" s="14" t="s">
        <v>78</v>
      </c>
      <c r="AY2846" s="161" t="s">
        <v>176</v>
      </c>
    </row>
    <row r="2847" spans="2:51" s="12" customFormat="1" ht="11.25">
      <c r="B2847" s="145"/>
      <c r="D2847" s="146" t="s">
        <v>185</v>
      </c>
      <c r="E2847" s="147" t="s">
        <v>1</v>
      </c>
      <c r="F2847" s="148" t="s">
        <v>2811</v>
      </c>
      <c r="H2847" s="149">
        <v>13.79</v>
      </c>
      <c r="I2847" s="150"/>
      <c r="L2847" s="145"/>
      <c r="M2847" s="151"/>
      <c r="T2847" s="152"/>
      <c r="AT2847" s="147" t="s">
        <v>185</v>
      </c>
      <c r="AU2847" s="147" t="s">
        <v>88</v>
      </c>
      <c r="AV2847" s="12" t="s">
        <v>88</v>
      </c>
      <c r="AW2847" s="12" t="s">
        <v>33</v>
      </c>
      <c r="AX2847" s="12" t="s">
        <v>78</v>
      </c>
      <c r="AY2847" s="147" t="s">
        <v>176</v>
      </c>
    </row>
    <row r="2848" spans="2:51" s="14" customFormat="1" ht="11.25">
      <c r="B2848" s="160"/>
      <c r="D2848" s="146" t="s">
        <v>185</v>
      </c>
      <c r="E2848" s="161" t="s">
        <v>1</v>
      </c>
      <c r="F2848" s="162" t="s">
        <v>2812</v>
      </c>
      <c r="H2848" s="161" t="s">
        <v>1</v>
      </c>
      <c r="I2848" s="163"/>
      <c r="L2848" s="160"/>
      <c r="M2848" s="164"/>
      <c r="T2848" s="165"/>
      <c r="AT2848" s="161" t="s">
        <v>185</v>
      </c>
      <c r="AU2848" s="161" t="s">
        <v>88</v>
      </c>
      <c r="AV2848" s="14" t="s">
        <v>86</v>
      </c>
      <c r="AW2848" s="14" t="s">
        <v>33</v>
      </c>
      <c r="AX2848" s="14" t="s">
        <v>78</v>
      </c>
      <c r="AY2848" s="161" t="s">
        <v>176</v>
      </c>
    </row>
    <row r="2849" spans="2:65" s="12" customFormat="1" ht="11.25">
      <c r="B2849" s="145"/>
      <c r="D2849" s="146" t="s">
        <v>185</v>
      </c>
      <c r="E2849" s="147" t="s">
        <v>1</v>
      </c>
      <c r="F2849" s="148" t="s">
        <v>2803</v>
      </c>
      <c r="H2849" s="149">
        <v>8.74</v>
      </c>
      <c r="I2849" s="150"/>
      <c r="L2849" s="145"/>
      <c r="M2849" s="151"/>
      <c r="T2849" s="152"/>
      <c r="AT2849" s="147" t="s">
        <v>185</v>
      </c>
      <c r="AU2849" s="147" t="s">
        <v>88</v>
      </c>
      <c r="AV2849" s="12" t="s">
        <v>88</v>
      </c>
      <c r="AW2849" s="12" t="s">
        <v>33</v>
      </c>
      <c r="AX2849" s="12" t="s">
        <v>78</v>
      </c>
      <c r="AY2849" s="147" t="s">
        <v>176</v>
      </c>
    </row>
    <row r="2850" spans="2:65" s="14" customFormat="1" ht="11.25">
      <c r="B2850" s="160"/>
      <c r="D2850" s="146" t="s">
        <v>185</v>
      </c>
      <c r="E2850" s="161" t="s">
        <v>1</v>
      </c>
      <c r="F2850" s="162" t="s">
        <v>2813</v>
      </c>
      <c r="H2850" s="161" t="s">
        <v>1</v>
      </c>
      <c r="I2850" s="163"/>
      <c r="L2850" s="160"/>
      <c r="M2850" s="164"/>
      <c r="T2850" s="165"/>
      <c r="AT2850" s="161" t="s">
        <v>185</v>
      </c>
      <c r="AU2850" s="161" t="s">
        <v>88</v>
      </c>
      <c r="AV2850" s="14" t="s">
        <v>86</v>
      </c>
      <c r="AW2850" s="14" t="s">
        <v>33</v>
      </c>
      <c r="AX2850" s="14" t="s">
        <v>78</v>
      </c>
      <c r="AY2850" s="161" t="s">
        <v>176</v>
      </c>
    </row>
    <row r="2851" spans="2:65" s="12" customFormat="1" ht="11.25">
      <c r="B2851" s="145"/>
      <c r="D2851" s="146" t="s">
        <v>185</v>
      </c>
      <c r="E2851" s="147" t="s">
        <v>1</v>
      </c>
      <c r="F2851" s="148" t="s">
        <v>2805</v>
      </c>
      <c r="H2851" s="149">
        <v>5.55</v>
      </c>
      <c r="I2851" s="150"/>
      <c r="L2851" s="145"/>
      <c r="M2851" s="151"/>
      <c r="T2851" s="152"/>
      <c r="AT2851" s="147" t="s">
        <v>185</v>
      </c>
      <c r="AU2851" s="147" t="s">
        <v>88</v>
      </c>
      <c r="AV2851" s="12" t="s">
        <v>88</v>
      </c>
      <c r="AW2851" s="12" t="s">
        <v>33</v>
      </c>
      <c r="AX2851" s="12" t="s">
        <v>78</v>
      </c>
      <c r="AY2851" s="147" t="s">
        <v>176</v>
      </c>
    </row>
    <row r="2852" spans="2:65" s="14" customFormat="1" ht="11.25">
      <c r="B2852" s="160"/>
      <c r="D2852" s="146" t="s">
        <v>185</v>
      </c>
      <c r="E2852" s="161" t="s">
        <v>1</v>
      </c>
      <c r="F2852" s="162" t="s">
        <v>1110</v>
      </c>
      <c r="H2852" s="161" t="s">
        <v>1</v>
      </c>
      <c r="I2852" s="163"/>
      <c r="L2852" s="160"/>
      <c r="M2852" s="164"/>
      <c r="T2852" s="165"/>
      <c r="AT2852" s="161" t="s">
        <v>185</v>
      </c>
      <c r="AU2852" s="161" t="s">
        <v>88</v>
      </c>
      <c r="AV2852" s="14" t="s">
        <v>86</v>
      </c>
      <c r="AW2852" s="14" t="s">
        <v>33</v>
      </c>
      <c r="AX2852" s="14" t="s">
        <v>78</v>
      </c>
      <c r="AY2852" s="161" t="s">
        <v>176</v>
      </c>
    </row>
    <row r="2853" spans="2:65" s="14" customFormat="1" ht="11.25">
      <c r="B2853" s="160"/>
      <c r="D2853" s="146" t="s">
        <v>185</v>
      </c>
      <c r="E2853" s="161" t="s">
        <v>1</v>
      </c>
      <c r="F2853" s="162" t="s">
        <v>2814</v>
      </c>
      <c r="H2853" s="161" t="s">
        <v>1</v>
      </c>
      <c r="I2853" s="163"/>
      <c r="L2853" s="160"/>
      <c r="M2853" s="164"/>
      <c r="T2853" s="165"/>
      <c r="AT2853" s="161" t="s">
        <v>185</v>
      </c>
      <c r="AU2853" s="161" t="s">
        <v>88</v>
      </c>
      <c r="AV2853" s="14" t="s">
        <v>86</v>
      </c>
      <c r="AW2853" s="14" t="s">
        <v>33</v>
      </c>
      <c r="AX2853" s="14" t="s">
        <v>78</v>
      </c>
      <c r="AY2853" s="161" t="s">
        <v>176</v>
      </c>
    </row>
    <row r="2854" spans="2:65" s="12" customFormat="1" ht="11.25">
      <c r="B2854" s="145"/>
      <c r="D2854" s="146" t="s">
        <v>185</v>
      </c>
      <c r="E2854" s="147" t="s">
        <v>1</v>
      </c>
      <c r="F2854" s="148" t="s">
        <v>2815</v>
      </c>
      <c r="H2854" s="149">
        <v>11.48</v>
      </c>
      <c r="I2854" s="150"/>
      <c r="L2854" s="145"/>
      <c r="M2854" s="151"/>
      <c r="T2854" s="152"/>
      <c r="AT2854" s="147" t="s">
        <v>185</v>
      </c>
      <c r="AU2854" s="147" t="s">
        <v>88</v>
      </c>
      <c r="AV2854" s="12" t="s">
        <v>88</v>
      </c>
      <c r="AW2854" s="12" t="s">
        <v>33</v>
      </c>
      <c r="AX2854" s="12" t="s">
        <v>78</v>
      </c>
      <c r="AY2854" s="147" t="s">
        <v>176</v>
      </c>
    </row>
    <row r="2855" spans="2:65" s="14" customFormat="1" ht="11.25">
      <c r="B2855" s="160"/>
      <c r="D2855" s="146" t="s">
        <v>185</v>
      </c>
      <c r="E2855" s="161" t="s">
        <v>1</v>
      </c>
      <c r="F2855" s="162" t="s">
        <v>2816</v>
      </c>
      <c r="H2855" s="161" t="s">
        <v>1</v>
      </c>
      <c r="I2855" s="163"/>
      <c r="L2855" s="160"/>
      <c r="M2855" s="164"/>
      <c r="T2855" s="165"/>
      <c r="AT2855" s="161" t="s">
        <v>185</v>
      </c>
      <c r="AU2855" s="161" t="s">
        <v>88</v>
      </c>
      <c r="AV2855" s="14" t="s">
        <v>86</v>
      </c>
      <c r="AW2855" s="14" t="s">
        <v>33</v>
      </c>
      <c r="AX2855" s="14" t="s">
        <v>78</v>
      </c>
      <c r="AY2855" s="161" t="s">
        <v>176</v>
      </c>
    </row>
    <row r="2856" spans="2:65" s="12" customFormat="1" ht="11.25">
      <c r="B2856" s="145"/>
      <c r="D2856" s="146" t="s">
        <v>185</v>
      </c>
      <c r="E2856" s="147" t="s">
        <v>1</v>
      </c>
      <c r="F2856" s="148" t="s">
        <v>2817</v>
      </c>
      <c r="H2856" s="149">
        <v>14.2</v>
      </c>
      <c r="I2856" s="150"/>
      <c r="L2856" s="145"/>
      <c r="M2856" s="151"/>
      <c r="T2856" s="152"/>
      <c r="AT2856" s="147" t="s">
        <v>185</v>
      </c>
      <c r="AU2856" s="147" t="s">
        <v>88</v>
      </c>
      <c r="AV2856" s="12" t="s">
        <v>88</v>
      </c>
      <c r="AW2856" s="12" t="s">
        <v>33</v>
      </c>
      <c r="AX2856" s="12" t="s">
        <v>78</v>
      </c>
      <c r="AY2856" s="147" t="s">
        <v>176</v>
      </c>
    </row>
    <row r="2857" spans="2:65" s="13" customFormat="1" ht="11.25">
      <c r="B2857" s="153"/>
      <c r="D2857" s="146" t="s">
        <v>185</v>
      </c>
      <c r="E2857" s="154" t="s">
        <v>1</v>
      </c>
      <c r="F2857" s="155" t="s">
        <v>187</v>
      </c>
      <c r="H2857" s="156">
        <v>118.43</v>
      </c>
      <c r="I2857" s="157"/>
      <c r="L2857" s="153"/>
      <c r="M2857" s="158"/>
      <c r="T2857" s="159"/>
      <c r="AT2857" s="154" t="s">
        <v>185</v>
      </c>
      <c r="AU2857" s="154" t="s">
        <v>88</v>
      </c>
      <c r="AV2857" s="13" t="s">
        <v>183</v>
      </c>
      <c r="AW2857" s="13" t="s">
        <v>33</v>
      </c>
      <c r="AX2857" s="13" t="s">
        <v>86</v>
      </c>
      <c r="AY2857" s="154" t="s">
        <v>176</v>
      </c>
    </row>
    <row r="2858" spans="2:65" s="1" customFormat="1" ht="44.25" customHeight="1">
      <c r="B2858" s="32"/>
      <c r="C2858" s="176" t="s">
        <v>2818</v>
      </c>
      <c r="D2858" s="176" t="s">
        <v>304</v>
      </c>
      <c r="E2858" s="177" t="s">
        <v>2819</v>
      </c>
      <c r="F2858" s="178" t="s">
        <v>2820</v>
      </c>
      <c r="G2858" s="179" t="s">
        <v>181</v>
      </c>
      <c r="H2858" s="180">
        <v>142.11600000000001</v>
      </c>
      <c r="I2858" s="181"/>
      <c r="J2858" s="182">
        <f>ROUND(I2858*H2858,2)</f>
        <v>0</v>
      </c>
      <c r="K2858" s="178" t="s">
        <v>1</v>
      </c>
      <c r="L2858" s="183"/>
      <c r="M2858" s="184" t="s">
        <v>1</v>
      </c>
      <c r="N2858" s="185" t="s">
        <v>43</v>
      </c>
      <c r="P2858" s="141">
        <f>O2858*H2858</f>
        <v>0</v>
      </c>
      <c r="Q2858" s="141">
        <v>1.6000000000000001E-3</v>
      </c>
      <c r="R2858" s="141">
        <f>Q2858*H2858</f>
        <v>0.22738560000000002</v>
      </c>
      <c r="S2858" s="141">
        <v>0</v>
      </c>
      <c r="T2858" s="142">
        <f>S2858*H2858</f>
        <v>0</v>
      </c>
      <c r="AR2858" s="143" t="s">
        <v>398</v>
      </c>
      <c r="AT2858" s="143" t="s">
        <v>304</v>
      </c>
      <c r="AU2858" s="143" t="s">
        <v>88</v>
      </c>
      <c r="AY2858" s="17" t="s">
        <v>176</v>
      </c>
      <c r="BE2858" s="144">
        <f>IF(N2858="základní",J2858,0)</f>
        <v>0</v>
      </c>
      <c r="BF2858" s="144">
        <f>IF(N2858="snížená",J2858,0)</f>
        <v>0</v>
      </c>
      <c r="BG2858" s="144">
        <f>IF(N2858="zákl. přenesená",J2858,0)</f>
        <v>0</v>
      </c>
      <c r="BH2858" s="144">
        <f>IF(N2858="sníž. přenesená",J2858,0)</f>
        <v>0</v>
      </c>
      <c r="BI2858" s="144">
        <f>IF(N2858="nulová",J2858,0)</f>
        <v>0</v>
      </c>
      <c r="BJ2858" s="17" t="s">
        <v>86</v>
      </c>
      <c r="BK2858" s="144">
        <f>ROUND(I2858*H2858,2)</f>
        <v>0</v>
      </c>
      <c r="BL2858" s="17" t="s">
        <v>319</v>
      </c>
      <c r="BM2858" s="143" t="s">
        <v>2821</v>
      </c>
    </row>
    <row r="2859" spans="2:65" s="12" customFormat="1" ht="11.25">
      <c r="B2859" s="145"/>
      <c r="D2859" s="146" t="s">
        <v>185</v>
      </c>
      <c r="E2859" s="147" t="s">
        <v>1</v>
      </c>
      <c r="F2859" s="148" t="s">
        <v>2822</v>
      </c>
      <c r="H2859" s="149">
        <v>142.11600000000001</v>
      </c>
      <c r="I2859" s="150"/>
      <c r="L2859" s="145"/>
      <c r="M2859" s="151"/>
      <c r="T2859" s="152"/>
      <c r="AT2859" s="147" t="s">
        <v>185</v>
      </c>
      <c r="AU2859" s="147" t="s">
        <v>88</v>
      </c>
      <c r="AV2859" s="12" t="s">
        <v>88</v>
      </c>
      <c r="AW2859" s="12" t="s">
        <v>33</v>
      </c>
      <c r="AX2859" s="12" t="s">
        <v>86</v>
      </c>
      <c r="AY2859" s="147" t="s">
        <v>176</v>
      </c>
    </row>
    <row r="2860" spans="2:65" s="1" customFormat="1" ht="37.9" customHeight="1">
      <c r="B2860" s="32"/>
      <c r="C2860" s="132" t="s">
        <v>2823</v>
      </c>
      <c r="D2860" s="132" t="s">
        <v>178</v>
      </c>
      <c r="E2860" s="133" t="s">
        <v>2794</v>
      </c>
      <c r="F2860" s="134" t="s">
        <v>2795</v>
      </c>
      <c r="G2860" s="135" t="s">
        <v>181</v>
      </c>
      <c r="H2860" s="136">
        <v>275.51</v>
      </c>
      <c r="I2860" s="137"/>
      <c r="J2860" s="138">
        <f>ROUND(I2860*H2860,2)</f>
        <v>0</v>
      </c>
      <c r="K2860" s="134" t="s">
        <v>182</v>
      </c>
      <c r="L2860" s="32"/>
      <c r="M2860" s="139" t="s">
        <v>1</v>
      </c>
      <c r="N2860" s="140" t="s">
        <v>43</v>
      </c>
      <c r="P2860" s="141">
        <f>O2860*H2860</f>
        <v>0</v>
      </c>
      <c r="Q2860" s="141">
        <v>5.2500000000000003E-3</v>
      </c>
      <c r="R2860" s="141">
        <f>Q2860*H2860</f>
        <v>1.4464275</v>
      </c>
      <c r="S2860" s="141">
        <v>0</v>
      </c>
      <c r="T2860" s="142">
        <f>S2860*H2860</f>
        <v>0</v>
      </c>
      <c r="AR2860" s="143" t="s">
        <v>319</v>
      </c>
      <c r="AT2860" s="143" t="s">
        <v>178</v>
      </c>
      <c r="AU2860" s="143" t="s">
        <v>88</v>
      </c>
      <c r="AY2860" s="17" t="s">
        <v>176</v>
      </c>
      <c r="BE2860" s="144">
        <f>IF(N2860="základní",J2860,0)</f>
        <v>0</v>
      </c>
      <c r="BF2860" s="144">
        <f>IF(N2860="snížená",J2860,0)</f>
        <v>0</v>
      </c>
      <c r="BG2860" s="144">
        <f>IF(N2860="zákl. přenesená",J2860,0)</f>
        <v>0</v>
      </c>
      <c r="BH2860" s="144">
        <f>IF(N2860="sníž. přenesená",J2860,0)</f>
        <v>0</v>
      </c>
      <c r="BI2860" s="144">
        <f>IF(N2860="nulová",J2860,0)</f>
        <v>0</v>
      </c>
      <c r="BJ2860" s="17" t="s">
        <v>86</v>
      </c>
      <c r="BK2860" s="144">
        <f>ROUND(I2860*H2860,2)</f>
        <v>0</v>
      </c>
      <c r="BL2860" s="17" t="s">
        <v>319</v>
      </c>
      <c r="BM2860" s="143" t="s">
        <v>2824</v>
      </c>
    </row>
    <row r="2861" spans="2:65" s="14" customFormat="1" ht="11.25">
      <c r="B2861" s="160"/>
      <c r="D2861" s="146" t="s">
        <v>185</v>
      </c>
      <c r="E2861" s="161" t="s">
        <v>1</v>
      </c>
      <c r="F2861" s="162" t="s">
        <v>2679</v>
      </c>
      <c r="H2861" s="161" t="s">
        <v>1</v>
      </c>
      <c r="I2861" s="163"/>
      <c r="L2861" s="160"/>
      <c r="M2861" s="164"/>
      <c r="T2861" s="165"/>
      <c r="AT2861" s="161" t="s">
        <v>185</v>
      </c>
      <c r="AU2861" s="161" t="s">
        <v>88</v>
      </c>
      <c r="AV2861" s="14" t="s">
        <v>86</v>
      </c>
      <c r="AW2861" s="14" t="s">
        <v>33</v>
      </c>
      <c r="AX2861" s="14" t="s">
        <v>78</v>
      </c>
      <c r="AY2861" s="161" t="s">
        <v>176</v>
      </c>
    </row>
    <row r="2862" spans="2:65" s="14" customFormat="1" ht="11.25">
      <c r="B2862" s="160"/>
      <c r="D2862" s="146" t="s">
        <v>185</v>
      </c>
      <c r="E2862" s="161" t="s">
        <v>1</v>
      </c>
      <c r="F2862" s="162" t="s">
        <v>2825</v>
      </c>
      <c r="H2862" s="161" t="s">
        <v>1</v>
      </c>
      <c r="I2862" s="163"/>
      <c r="L2862" s="160"/>
      <c r="M2862" s="164"/>
      <c r="T2862" s="165"/>
      <c r="AT2862" s="161" t="s">
        <v>185</v>
      </c>
      <c r="AU2862" s="161" t="s">
        <v>88</v>
      </c>
      <c r="AV2862" s="14" t="s">
        <v>86</v>
      </c>
      <c r="AW2862" s="14" t="s">
        <v>33</v>
      </c>
      <c r="AX2862" s="14" t="s">
        <v>78</v>
      </c>
      <c r="AY2862" s="161" t="s">
        <v>176</v>
      </c>
    </row>
    <row r="2863" spans="2:65" s="14" customFormat="1" ht="11.25">
      <c r="B2863" s="160"/>
      <c r="D2863" s="146" t="s">
        <v>185</v>
      </c>
      <c r="E2863" s="161" t="s">
        <v>1</v>
      </c>
      <c r="F2863" s="162" t="s">
        <v>734</v>
      </c>
      <c r="H2863" s="161" t="s">
        <v>1</v>
      </c>
      <c r="I2863" s="163"/>
      <c r="L2863" s="160"/>
      <c r="M2863" s="164"/>
      <c r="T2863" s="165"/>
      <c r="AT2863" s="161" t="s">
        <v>185</v>
      </c>
      <c r="AU2863" s="161" t="s">
        <v>88</v>
      </c>
      <c r="AV2863" s="14" t="s">
        <v>86</v>
      </c>
      <c r="AW2863" s="14" t="s">
        <v>33</v>
      </c>
      <c r="AX2863" s="14" t="s">
        <v>78</v>
      </c>
      <c r="AY2863" s="161" t="s">
        <v>176</v>
      </c>
    </row>
    <row r="2864" spans="2:65" s="14" customFormat="1" ht="11.25">
      <c r="B2864" s="160"/>
      <c r="D2864" s="146" t="s">
        <v>185</v>
      </c>
      <c r="E2864" s="161" t="s">
        <v>1</v>
      </c>
      <c r="F2864" s="162" t="s">
        <v>2826</v>
      </c>
      <c r="H2864" s="161" t="s">
        <v>1</v>
      </c>
      <c r="I2864" s="163"/>
      <c r="L2864" s="160"/>
      <c r="M2864" s="164"/>
      <c r="T2864" s="165"/>
      <c r="AT2864" s="161" t="s">
        <v>185</v>
      </c>
      <c r="AU2864" s="161" t="s">
        <v>88</v>
      </c>
      <c r="AV2864" s="14" t="s">
        <v>86</v>
      </c>
      <c r="AW2864" s="14" t="s">
        <v>33</v>
      </c>
      <c r="AX2864" s="14" t="s">
        <v>78</v>
      </c>
      <c r="AY2864" s="161" t="s">
        <v>176</v>
      </c>
    </row>
    <row r="2865" spans="2:51" s="12" customFormat="1" ht="11.25">
      <c r="B2865" s="145"/>
      <c r="D2865" s="146" t="s">
        <v>185</v>
      </c>
      <c r="E2865" s="147" t="s">
        <v>1</v>
      </c>
      <c r="F2865" s="148" t="s">
        <v>2827</v>
      </c>
      <c r="H2865" s="149">
        <v>10.52</v>
      </c>
      <c r="I2865" s="150"/>
      <c r="L2865" s="145"/>
      <c r="M2865" s="151"/>
      <c r="T2865" s="152"/>
      <c r="AT2865" s="147" t="s">
        <v>185</v>
      </c>
      <c r="AU2865" s="147" t="s">
        <v>88</v>
      </c>
      <c r="AV2865" s="12" t="s">
        <v>88</v>
      </c>
      <c r="AW2865" s="12" t="s">
        <v>33</v>
      </c>
      <c r="AX2865" s="12" t="s">
        <v>78</v>
      </c>
      <c r="AY2865" s="147" t="s">
        <v>176</v>
      </c>
    </row>
    <row r="2866" spans="2:51" s="14" customFormat="1" ht="11.25">
      <c r="B2866" s="160"/>
      <c r="D2866" s="146" t="s">
        <v>185</v>
      </c>
      <c r="E2866" s="161" t="s">
        <v>1</v>
      </c>
      <c r="F2866" s="162" t="s">
        <v>2828</v>
      </c>
      <c r="H2866" s="161" t="s">
        <v>1</v>
      </c>
      <c r="I2866" s="163"/>
      <c r="L2866" s="160"/>
      <c r="M2866" s="164"/>
      <c r="T2866" s="165"/>
      <c r="AT2866" s="161" t="s">
        <v>185</v>
      </c>
      <c r="AU2866" s="161" t="s">
        <v>88</v>
      </c>
      <c r="AV2866" s="14" t="s">
        <v>86</v>
      </c>
      <c r="AW2866" s="14" t="s">
        <v>33</v>
      </c>
      <c r="AX2866" s="14" t="s">
        <v>78</v>
      </c>
      <c r="AY2866" s="161" t="s">
        <v>176</v>
      </c>
    </row>
    <row r="2867" spans="2:51" s="12" customFormat="1" ht="11.25">
      <c r="B2867" s="145"/>
      <c r="D2867" s="146" t="s">
        <v>185</v>
      </c>
      <c r="E2867" s="147" t="s">
        <v>1</v>
      </c>
      <c r="F2867" s="148" t="s">
        <v>2829</v>
      </c>
      <c r="H2867" s="149">
        <v>28.2</v>
      </c>
      <c r="I2867" s="150"/>
      <c r="L2867" s="145"/>
      <c r="M2867" s="151"/>
      <c r="T2867" s="152"/>
      <c r="AT2867" s="147" t="s">
        <v>185</v>
      </c>
      <c r="AU2867" s="147" t="s">
        <v>88</v>
      </c>
      <c r="AV2867" s="12" t="s">
        <v>88</v>
      </c>
      <c r="AW2867" s="12" t="s">
        <v>33</v>
      </c>
      <c r="AX2867" s="12" t="s">
        <v>78</v>
      </c>
      <c r="AY2867" s="147" t="s">
        <v>176</v>
      </c>
    </row>
    <row r="2868" spans="2:51" s="14" customFormat="1" ht="11.25">
      <c r="B2868" s="160"/>
      <c r="D2868" s="146" t="s">
        <v>185</v>
      </c>
      <c r="E2868" s="161" t="s">
        <v>1</v>
      </c>
      <c r="F2868" s="162" t="s">
        <v>2830</v>
      </c>
      <c r="H2868" s="161" t="s">
        <v>1</v>
      </c>
      <c r="I2868" s="163"/>
      <c r="L2868" s="160"/>
      <c r="M2868" s="164"/>
      <c r="T2868" s="165"/>
      <c r="AT2868" s="161" t="s">
        <v>185</v>
      </c>
      <c r="AU2868" s="161" t="s">
        <v>88</v>
      </c>
      <c r="AV2868" s="14" t="s">
        <v>86</v>
      </c>
      <c r="AW2868" s="14" t="s">
        <v>33</v>
      </c>
      <c r="AX2868" s="14" t="s">
        <v>78</v>
      </c>
      <c r="AY2868" s="161" t="s">
        <v>176</v>
      </c>
    </row>
    <row r="2869" spans="2:51" s="12" customFormat="1" ht="11.25">
      <c r="B2869" s="145"/>
      <c r="D2869" s="146" t="s">
        <v>185</v>
      </c>
      <c r="E2869" s="147" t="s">
        <v>1</v>
      </c>
      <c r="F2869" s="148" t="s">
        <v>2831</v>
      </c>
      <c r="H2869" s="149">
        <v>4.97</v>
      </c>
      <c r="I2869" s="150"/>
      <c r="L2869" s="145"/>
      <c r="M2869" s="151"/>
      <c r="T2869" s="152"/>
      <c r="AT2869" s="147" t="s">
        <v>185</v>
      </c>
      <c r="AU2869" s="147" t="s">
        <v>88</v>
      </c>
      <c r="AV2869" s="12" t="s">
        <v>88</v>
      </c>
      <c r="AW2869" s="12" t="s">
        <v>33</v>
      </c>
      <c r="AX2869" s="12" t="s">
        <v>78</v>
      </c>
      <c r="AY2869" s="147" t="s">
        <v>176</v>
      </c>
    </row>
    <row r="2870" spans="2:51" s="15" customFormat="1" ht="11.25">
      <c r="B2870" s="166"/>
      <c r="D2870" s="146" t="s">
        <v>185</v>
      </c>
      <c r="E2870" s="167" t="s">
        <v>1</v>
      </c>
      <c r="F2870" s="168" t="s">
        <v>228</v>
      </c>
      <c r="H2870" s="169">
        <v>43.69</v>
      </c>
      <c r="I2870" s="170"/>
      <c r="L2870" s="166"/>
      <c r="M2870" s="171"/>
      <c r="T2870" s="172"/>
      <c r="AT2870" s="167" t="s">
        <v>185</v>
      </c>
      <c r="AU2870" s="167" t="s">
        <v>88</v>
      </c>
      <c r="AV2870" s="15" t="s">
        <v>193</v>
      </c>
      <c r="AW2870" s="15" t="s">
        <v>33</v>
      </c>
      <c r="AX2870" s="15" t="s">
        <v>78</v>
      </c>
      <c r="AY2870" s="167" t="s">
        <v>176</v>
      </c>
    </row>
    <row r="2871" spans="2:51" s="14" customFormat="1" ht="11.25">
      <c r="B2871" s="160"/>
      <c r="D2871" s="146" t="s">
        <v>185</v>
      </c>
      <c r="E2871" s="161" t="s">
        <v>1</v>
      </c>
      <c r="F2871" s="162" t="s">
        <v>1104</v>
      </c>
      <c r="H2871" s="161" t="s">
        <v>1</v>
      </c>
      <c r="I2871" s="163"/>
      <c r="L2871" s="160"/>
      <c r="M2871" s="164"/>
      <c r="T2871" s="165"/>
      <c r="AT2871" s="161" t="s">
        <v>185</v>
      </c>
      <c r="AU2871" s="161" t="s">
        <v>88</v>
      </c>
      <c r="AV2871" s="14" t="s">
        <v>86</v>
      </c>
      <c r="AW2871" s="14" t="s">
        <v>33</v>
      </c>
      <c r="AX2871" s="14" t="s">
        <v>78</v>
      </c>
      <c r="AY2871" s="161" t="s">
        <v>176</v>
      </c>
    </row>
    <row r="2872" spans="2:51" s="14" customFormat="1" ht="11.25">
      <c r="B2872" s="160"/>
      <c r="D2872" s="146" t="s">
        <v>185</v>
      </c>
      <c r="E2872" s="161" t="s">
        <v>1</v>
      </c>
      <c r="F2872" s="162" t="s">
        <v>2832</v>
      </c>
      <c r="H2872" s="161" t="s">
        <v>1</v>
      </c>
      <c r="I2872" s="163"/>
      <c r="L2872" s="160"/>
      <c r="M2872" s="164"/>
      <c r="T2872" s="165"/>
      <c r="AT2872" s="161" t="s">
        <v>185</v>
      </c>
      <c r="AU2872" s="161" t="s">
        <v>88</v>
      </c>
      <c r="AV2872" s="14" t="s">
        <v>86</v>
      </c>
      <c r="AW2872" s="14" t="s">
        <v>33</v>
      </c>
      <c r="AX2872" s="14" t="s">
        <v>78</v>
      </c>
      <c r="AY2872" s="161" t="s">
        <v>176</v>
      </c>
    </row>
    <row r="2873" spans="2:51" s="12" customFormat="1" ht="11.25">
      <c r="B2873" s="145"/>
      <c r="D2873" s="146" t="s">
        <v>185</v>
      </c>
      <c r="E2873" s="147" t="s">
        <v>1</v>
      </c>
      <c r="F2873" s="148" t="s">
        <v>2829</v>
      </c>
      <c r="H2873" s="149">
        <v>28.2</v>
      </c>
      <c r="I2873" s="150"/>
      <c r="L2873" s="145"/>
      <c r="M2873" s="151"/>
      <c r="T2873" s="152"/>
      <c r="AT2873" s="147" t="s">
        <v>185</v>
      </c>
      <c r="AU2873" s="147" t="s">
        <v>88</v>
      </c>
      <c r="AV2873" s="12" t="s">
        <v>88</v>
      </c>
      <c r="AW2873" s="12" t="s">
        <v>33</v>
      </c>
      <c r="AX2873" s="12" t="s">
        <v>78</v>
      </c>
      <c r="AY2873" s="147" t="s">
        <v>176</v>
      </c>
    </row>
    <row r="2874" spans="2:51" s="14" customFormat="1" ht="11.25">
      <c r="B2874" s="160"/>
      <c r="D2874" s="146" t="s">
        <v>185</v>
      </c>
      <c r="E2874" s="161" t="s">
        <v>1</v>
      </c>
      <c r="F2874" s="162" t="s">
        <v>2833</v>
      </c>
      <c r="H2874" s="161" t="s">
        <v>1</v>
      </c>
      <c r="I2874" s="163"/>
      <c r="L2874" s="160"/>
      <c r="M2874" s="164"/>
      <c r="T2874" s="165"/>
      <c r="AT2874" s="161" t="s">
        <v>185</v>
      </c>
      <c r="AU2874" s="161" t="s">
        <v>88</v>
      </c>
      <c r="AV2874" s="14" t="s">
        <v>86</v>
      </c>
      <c r="AW2874" s="14" t="s">
        <v>33</v>
      </c>
      <c r="AX2874" s="14" t="s">
        <v>78</v>
      </c>
      <c r="AY2874" s="161" t="s">
        <v>176</v>
      </c>
    </row>
    <row r="2875" spans="2:51" s="12" customFormat="1" ht="11.25">
      <c r="B2875" s="145"/>
      <c r="D2875" s="146" t="s">
        <v>185</v>
      </c>
      <c r="E2875" s="147" t="s">
        <v>1</v>
      </c>
      <c r="F2875" s="148" t="s">
        <v>2834</v>
      </c>
      <c r="H2875" s="149">
        <v>30.05</v>
      </c>
      <c r="I2875" s="150"/>
      <c r="L2875" s="145"/>
      <c r="M2875" s="151"/>
      <c r="T2875" s="152"/>
      <c r="AT2875" s="147" t="s">
        <v>185</v>
      </c>
      <c r="AU2875" s="147" t="s">
        <v>88</v>
      </c>
      <c r="AV2875" s="12" t="s">
        <v>88</v>
      </c>
      <c r="AW2875" s="12" t="s">
        <v>33</v>
      </c>
      <c r="AX2875" s="12" t="s">
        <v>78</v>
      </c>
      <c r="AY2875" s="147" t="s">
        <v>176</v>
      </c>
    </row>
    <row r="2876" spans="2:51" s="15" customFormat="1" ht="11.25">
      <c r="B2876" s="166"/>
      <c r="D2876" s="146" t="s">
        <v>185</v>
      </c>
      <c r="E2876" s="167" t="s">
        <v>1</v>
      </c>
      <c r="F2876" s="168" t="s">
        <v>228</v>
      </c>
      <c r="H2876" s="169">
        <v>58.25</v>
      </c>
      <c r="I2876" s="170"/>
      <c r="L2876" s="166"/>
      <c r="M2876" s="171"/>
      <c r="T2876" s="172"/>
      <c r="AT2876" s="167" t="s">
        <v>185</v>
      </c>
      <c r="AU2876" s="167" t="s">
        <v>88</v>
      </c>
      <c r="AV2876" s="15" t="s">
        <v>193</v>
      </c>
      <c r="AW2876" s="15" t="s">
        <v>33</v>
      </c>
      <c r="AX2876" s="15" t="s">
        <v>78</v>
      </c>
      <c r="AY2876" s="167" t="s">
        <v>176</v>
      </c>
    </row>
    <row r="2877" spans="2:51" s="14" customFormat="1" ht="11.25">
      <c r="B2877" s="160"/>
      <c r="D2877" s="146" t="s">
        <v>185</v>
      </c>
      <c r="E2877" s="161" t="s">
        <v>1</v>
      </c>
      <c r="F2877" s="162" t="s">
        <v>1106</v>
      </c>
      <c r="H2877" s="161" t="s">
        <v>1</v>
      </c>
      <c r="I2877" s="163"/>
      <c r="L2877" s="160"/>
      <c r="M2877" s="164"/>
      <c r="T2877" s="165"/>
      <c r="AT2877" s="161" t="s">
        <v>185</v>
      </c>
      <c r="AU2877" s="161" t="s">
        <v>88</v>
      </c>
      <c r="AV2877" s="14" t="s">
        <v>86</v>
      </c>
      <c r="AW2877" s="14" t="s">
        <v>33</v>
      </c>
      <c r="AX2877" s="14" t="s">
        <v>78</v>
      </c>
      <c r="AY2877" s="161" t="s">
        <v>176</v>
      </c>
    </row>
    <row r="2878" spans="2:51" s="14" customFormat="1" ht="11.25">
      <c r="B2878" s="160"/>
      <c r="D2878" s="146" t="s">
        <v>185</v>
      </c>
      <c r="E2878" s="161" t="s">
        <v>1</v>
      </c>
      <c r="F2878" s="162" t="s">
        <v>2835</v>
      </c>
      <c r="H2878" s="161" t="s">
        <v>1</v>
      </c>
      <c r="I2878" s="163"/>
      <c r="L2878" s="160"/>
      <c r="M2878" s="164"/>
      <c r="T2878" s="165"/>
      <c r="AT2878" s="161" t="s">
        <v>185</v>
      </c>
      <c r="AU2878" s="161" t="s">
        <v>88</v>
      </c>
      <c r="AV2878" s="14" t="s">
        <v>86</v>
      </c>
      <c r="AW2878" s="14" t="s">
        <v>33</v>
      </c>
      <c r="AX2878" s="14" t="s">
        <v>78</v>
      </c>
      <c r="AY2878" s="161" t="s">
        <v>176</v>
      </c>
    </row>
    <row r="2879" spans="2:51" s="12" customFormat="1" ht="11.25">
      <c r="B2879" s="145"/>
      <c r="D2879" s="146" t="s">
        <v>185</v>
      </c>
      <c r="E2879" s="147" t="s">
        <v>1</v>
      </c>
      <c r="F2879" s="148" t="s">
        <v>2829</v>
      </c>
      <c r="H2879" s="149">
        <v>28.2</v>
      </c>
      <c r="I2879" s="150"/>
      <c r="L2879" s="145"/>
      <c r="M2879" s="151"/>
      <c r="T2879" s="152"/>
      <c r="AT2879" s="147" t="s">
        <v>185</v>
      </c>
      <c r="AU2879" s="147" t="s">
        <v>88</v>
      </c>
      <c r="AV2879" s="12" t="s">
        <v>88</v>
      </c>
      <c r="AW2879" s="12" t="s">
        <v>33</v>
      </c>
      <c r="AX2879" s="12" t="s">
        <v>78</v>
      </c>
      <c r="AY2879" s="147" t="s">
        <v>176</v>
      </c>
    </row>
    <row r="2880" spans="2:51" s="14" customFormat="1" ht="11.25">
      <c r="B2880" s="160"/>
      <c r="D2880" s="146" t="s">
        <v>185</v>
      </c>
      <c r="E2880" s="161" t="s">
        <v>1</v>
      </c>
      <c r="F2880" s="162" t="s">
        <v>2836</v>
      </c>
      <c r="H2880" s="161" t="s">
        <v>1</v>
      </c>
      <c r="I2880" s="163"/>
      <c r="L2880" s="160"/>
      <c r="M2880" s="164"/>
      <c r="T2880" s="165"/>
      <c r="AT2880" s="161" t="s">
        <v>185</v>
      </c>
      <c r="AU2880" s="161" t="s">
        <v>88</v>
      </c>
      <c r="AV2880" s="14" t="s">
        <v>86</v>
      </c>
      <c r="AW2880" s="14" t="s">
        <v>33</v>
      </c>
      <c r="AX2880" s="14" t="s">
        <v>78</v>
      </c>
      <c r="AY2880" s="161" t="s">
        <v>176</v>
      </c>
    </row>
    <row r="2881" spans="2:65" s="12" customFormat="1" ht="11.25">
      <c r="B2881" s="145"/>
      <c r="D2881" s="146" t="s">
        <v>185</v>
      </c>
      <c r="E2881" s="147" t="s">
        <v>1</v>
      </c>
      <c r="F2881" s="148" t="s">
        <v>2837</v>
      </c>
      <c r="H2881" s="149">
        <v>29.5</v>
      </c>
      <c r="I2881" s="150"/>
      <c r="L2881" s="145"/>
      <c r="M2881" s="151"/>
      <c r="T2881" s="152"/>
      <c r="AT2881" s="147" t="s">
        <v>185</v>
      </c>
      <c r="AU2881" s="147" t="s">
        <v>88</v>
      </c>
      <c r="AV2881" s="12" t="s">
        <v>88</v>
      </c>
      <c r="AW2881" s="12" t="s">
        <v>33</v>
      </c>
      <c r="AX2881" s="12" t="s">
        <v>78</v>
      </c>
      <c r="AY2881" s="147" t="s">
        <v>176</v>
      </c>
    </row>
    <row r="2882" spans="2:65" s="15" customFormat="1" ht="11.25">
      <c r="B2882" s="166"/>
      <c r="D2882" s="146" t="s">
        <v>185</v>
      </c>
      <c r="E2882" s="167" t="s">
        <v>1</v>
      </c>
      <c r="F2882" s="168" t="s">
        <v>228</v>
      </c>
      <c r="H2882" s="169">
        <v>57.7</v>
      </c>
      <c r="I2882" s="170"/>
      <c r="L2882" s="166"/>
      <c r="M2882" s="171"/>
      <c r="T2882" s="172"/>
      <c r="AT2882" s="167" t="s">
        <v>185</v>
      </c>
      <c r="AU2882" s="167" t="s">
        <v>88</v>
      </c>
      <c r="AV2882" s="15" t="s">
        <v>193</v>
      </c>
      <c r="AW2882" s="15" t="s">
        <v>33</v>
      </c>
      <c r="AX2882" s="15" t="s">
        <v>78</v>
      </c>
      <c r="AY2882" s="167" t="s">
        <v>176</v>
      </c>
    </row>
    <row r="2883" spans="2:65" s="14" customFormat="1" ht="11.25">
      <c r="B2883" s="160"/>
      <c r="D2883" s="146" t="s">
        <v>185</v>
      </c>
      <c r="E2883" s="161" t="s">
        <v>1</v>
      </c>
      <c r="F2883" s="162" t="s">
        <v>1108</v>
      </c>
      <c r="H2883" s="161" t="s">
        <v>1</v>
      </c>
      <c r="I2883" s="163"/>
      <c r="L2883" s="160"/>
      <c r="M2883" s="164"/>
      <c r="T2883" s="165"/>
      <c r="AT2883" s="161" t="s">
        <v>185</v>
      </c>
      <c r="AU2883" s="161" t="s">
        <v>88</v>
      </c>
      <c r="AV2883" s="14" t="s">
        <v>86</v>
      </c>
      <c r="AW2883" s="14" t="s">
        <v>33</v>
      </c>
      <c r="AX2883" s="14" t="s">
        <v>78</v>
      </c>
      <c r="AY2883" s="161" t="s">
        <v>176</v>
      </c>
    </row>
    <row r="2884" spans="2:65" s="14" customFormat="1" ht="11.25">
      <c r="B2884" s="160"/>
      <c r="D2884" s="146" t="s">
        <v>185</v>
      </c>
      <c r="E2884" s="161" t="s">
        <v>1</v>
      </c>
      <c r="F2884" s="162" t="s">
        <v>2838</v>
      </c>
      <c r="H2884" s="161" t="s">
        <v>1</v>
      </c>
      <c r="I2884" s="163"/>
      <c r="L2884" s="160"/>
      <c r="M2884" s="164"/>
      <c r="T2884" s="165"/>
      <c r="AT2884" s="161" t="s">
        <v>185</v>
      </c>
      <c r="AU2884" s="161" t="s">
        <v>88</v>
      </c>
      <c r="AV2884" s="14" t="s">
        <v>86</v>
      </c>
      <c r="AW2884" s="14" t="s">
        <v>33</v>
      </c>
      <c r="AX2884" s="14" t="s">
        <v>78</v>
      </c>
      <c r="AY2884" s="161" t="s">
        <v>176</v>
      </c>
    </row>
    <row r="2885" spans="2:65" s="12" customFormat="1" ht="11.25">
      <c r="B2885" s="145"/>
      <c r="D2885" s="146" t="s">
        <v>185</v>
      </c>
      <c r="E2885" s="147" t="s">
        <v>1</v>
      </c>
      <c r="F2885" s="148" t="s">
        <v>2829</v>
      </c>
      <c r="H2885" s="149">
        <v>28.2</v>
      </c>
      <c r="I2885" s="150"/>
      <c r="L2885" s="145"/>
      <c r="M2885" s="151"/>
      <c r="T2885" s="152"/>
      <c r="AT2885" s="147" t="s">
        <v>185</v>
      </c>
      <c r="AU2885" s="147" t="s">
        <v>88</v>
      </c>
      <c r="AV2885" s="12" t="s">
        <v>88</v>
      </c>
      <c r="AW2885" s="12" t="s">
        <v>33</v>
      </c>
      <c r="AX2885" s="12" t="s">
        <v>78</v>
      </c>
      <c r="AY2885" s="147" t="s">
        <v>176</v>
      </c>
    </row>
    <row r="2886" spans="2:65" s="14" customFormat="1" ht="11.25">
      <c r="B2886" s="160"/>
      <c r="D2886" s="146" t="s">
        <v>185</v>
      </c>
      <c r="E2886" s="161" t="s">
        <v>1</v>
      </c>
      <c r="F2886" s="162" t="s">
        <v>2839</v>
      </c>
      <c r="H2886" s="161" t="s">
        <v>1</v>
      </c>
      <c r="I2886" s="163"/>
      <c r="L2886" s="160"/>
      <c r="M2886" s="164"/>
      <c r="T2886" s="165"/>
      <c r="AT2886" s="161" t="s">
        <v>185</v>
      </c>
      <c r="AU2886" s="161" t="s">
        <v>88</v>
      </c>
      <c r="AV2886" s="14" t="s">
        <v>86</v>
      </c>
      <c r="AW2886" s="14" t="s">
        <v>33</v>
      </c>
      <c r="AX2886" s="14" t="s">
        <v>78</v>
      </c>
      <c r="AY2886" s="161" t="s">
        <v>176</v>
      </c>
    </row>
    <row r="2887" spans="2:65" s="12" customFormat="1" ht="11.25">
      <c r="B2887" s="145"/>
      <c r="D2887" s="146" t="s">
        <v>185</v>
      </c>
      <c r="E2887" s="147" t="s">
        <v>1</v>
      </c>
      <c r="F2887" s="148" t="s">
        <v>2837</v>
      </c>
      <c r="H2887" s="149">
        <v>29.5</v>
      </c>
      <c r="I2887" s="150"/>
      <c r="L2887" s="145"/>
      <c r="M2887" s="151"/>
      <c r="T2887" s="152"/>
      <c r="AT2887" s="147" t="s">
        <v>185</v>
      </c>
      <c r="AU2887" s="147" t="s">
        <v>88</v>
      </c>
      <c r="AV2887" s="12" t="s">
        <v>88</v>
      </c>
      <c r="AW2887" s="12" t="s">
        <v>33</v>
      </c>
      <c r="AX2887" s="12" t="s">
        <v>78</v>
      </c>
      <c r="AY2887" s="147" t="s">
        <v>176</v>
      </c>
    </row>
    <row r="2888" spans="2:65" s="15" customFormat="1" ht="11.25">
      <c r="B2888" s="166"/>
      <c r="D2888" s="146" t="s">
        <v>185</v>
      </c>
      <c r="E2888" s="167" t="s">
        <v>1</v>
      </c>
      <c r="F2888" s="168" t="s">
        <v>228</v>
      </c>
      <c r="H2888" s="169">
        <v>57.7</v>
      </c>
      <c r="I2888" s="170"/>
      <c r="L2888" s="166"/>
      <c r="M2888" s="171"/>
      <c r="T2888" s="172"/>
      <c r="AT2888" s="167" t="s">
        <v>185</v>
      </c>
      <c r="AU2888" s="167" t="s">
        <v>88</v>
      </c>
      <c r="AV2888" s="15" t="s">
        <v>193</v>
      </c>
      <c r="AW2888" s="15" t="s">
        <v>33</v>
      </c>
      <c r="AX2888" s="15" t="s">
        <v>78</v>
      </c>
      <c r="AY2888" s="167" t="s">
        <v>176</v>
      </c>
    </row>
    <row r="2889" spans="2:65" s="14" customFormat="1" ht="11.25">
      <c r="B2889" s="160"/>
      <c r="D2889" s="146" t="s">
        <v>185</v>
      </c>
      <c r="E2889" s="161" t="s">
        <v>1</v>
      </c>
      <c r="F2889" s="162" t="s">
        <v>1110</v>
      </c>
      <c r="H2889" s="161" t="s">
        <v>1</v>
      </c>
      <c r="I2889" s="163"/>
      <c r="L2889" s="160"/>
      <c r="M2889" s="164"/>
      <c r="T2889" s="165"/>
      <c r="AT2889" s="161" t="s">
        <v>185</v>
      </c>
      <c r="AU2889" s="161" t="s">
        <v>88</v>
      </c>
      <c r="AV2889" s="14" t="s">
        <v>86</v>
      </c>
      <c r="AW2889" s="14" t="s">
        <v>33</v>
      </c>
      <c r="AX2889" s="14" t="s">
        <v>78</v>
      </c>
      <c r="AY2889" s="161" t="s">
        <v>176</v>
      </c>
    </row>
    <row r="2890" spans="2:65" s="14" customFormat="1" ht="11.25">
      <c r="B2890" s="160"/>
      <c r="D2890" s="146" t="s">
        <v>185</v>
      </c>
      <c r="E2890" s="161" t="s">
        <v>1</v>
      </c>
      <c r="F2890" s="162" t="s">
        <v>2840</v>
      </c>
      <c r="H2890" s="161" t="s">
        <v>1</v>
      </c>
      <c r="I2890" s="163"/>
      <c r="L2890" s="160"/>
      <c r="M2890" s="164"/>
      <c r="T2890" s="165"/>
      <c r="AT2890" s="161" t="s">
        <v>185</v>
      </c>
      <c r="AU2890" s="161" t="s">
        <v>88</v>
      </c>
      <c r="AV2890" s="14" t="s">
        <v>86</v>
      </c>
      <c r="AW2890" s="14" t="s">
        <v>33</v>
      </c>
      <c r="AX2890" s="14" t="s">
        <v>78</v>
      </c>
      <c r="AY2890" s="161" t="s">
        <v>176</v>
      </c>
    </row>
    <row r="2891" spans="2:65" s="12" customFormat="1" ht="11.25">
      <c r="B2891" s="145"/>
      <c r="D2891" s="146" t="s">
        <v>185</v>
      </c>
      <c r="E2891" s="147" t="s">
        <v>1</v>
      </c>
      <c r="F2891" s="148" t="s">
        <v>2841</v>
      </c>
      <c r="H2891" s="149">
        <v>30.97</v>
      </c>
      <c r="I2891" s="150"/>
      <c r="L2891" s="145"/>
      <c r="M2891" s="151"/>
      <c r="T2891" s="152"/>
      <c r="AT2891" s="147" t="s">
        <v>185</v>
      </c>
      <c r="AU2891" s="147" t="s">
        <v>88</v>
      </c>
      <c r="AV2891" s="12" t="s">
        <v>88</v>
      </c>
      <c r="AW2891" s="12" t="s">
        <v>33</v>
      </c>
      <c r="AX2891" s="12" t="s">
        <v>78</v>
      </c>
      <c r="AY2891" s="147" t="s">
        <v>176</v>
      </c>
    </row>
    <row r="2892" spans="2:65" s="14" customFormat="1" ht="11.25">
      <c r="B2892" s="160"/>
      <c r="D2892" s="146" t="s">
        <v>185</v>
      </c>
      <c r="E2892" s="161" t="s">
        <v>1</v>
      </c>
      <c r="F2892" s="162" t="s">
        <v>2842</v>
      </c>
      <c r="H2892" s="161" t="s">
        <v>1</v>
      </c>
      <c r="I2892" s="163"/>
      <c r="L2892" s="160"/>
      <c r="M2892" s="164"/>
      <c r="T2892" s="165"/>
      <c r="AT2892" s="161" t="s">
        <v>185</v>
      </c>
      <c r="AU2892" s="161" t="s">
        <v>88</v>
      </c>
      <c r="AV2892" s="14" t="s">
        <v>86</v>
      </c>
      <c r="AW2892" s="14" t="s">
        <v>33</v>
      </c>
      <c r="AX2892" s="14" t="s">
        <v>78</v>
      </c>
      <c r="AY2892" s="161" t="s">
        <v>176</v>
      </c>
    </row>
    <row r="2893" spans="2:65" s="12" customFormat="1" ht="11.25">
      <c r="B2893" s="145"/>
      <c r="D2893" s="146" t="s">
        <v>185</v>
      </c>
      <c r="E2893" s="147" t="s">
        <v>1</v>
      </c>
      <c r="F2893" s="148" t="s">
        <v>2843</v>
      </c>
      <c r="H2893" s="149">
        <v>27.2</v>
      </c>
      <c r="I2893" s="150"/>
      <c r="L2893" s="145"/>
      <c r="M2893" s="151"/>
      <c r="T2893" s="152"/>
      <c r="AT2893" s="147" t="s">
        <v>185</v>
      </c>
      <c r="AU2893" s="147" t="s">
        <v>88</v>
      </c>
      <c r="AV2893" s="12" t="s">
        <v>88</v>
      </c>
      <c r="AW2893" s="12" t="s">
        <v>33</v>
      </c>
      <c r="AX2893" s="12" t="s">
        <v>78</v>
      </c>
      <c r="AY2893" s="147" t="s">
        <v>176</v>
      </c>
    </row>
    <row r="2894" spans="2:65" s="15" customFormat="1" ht="11.25">
      <c r="B2894" s="166"/>
      <c r="D2894" s="146" t="s">
        <v>185</v>
      </c>
      <c r="E2894" s="167" t="s">
        <v>1</v>
      </c>
      <c r="F2894" s="168" t="s">
        <v>228</v>
      </c>
      <c r="H2894" s="169">
        <v>58.17</v>
      </c>
      <c r="I2894" s="170"/>
      <c r="L2894" s="166"/>
      <c r="M2894" s="171"/>
      <c r="T2894" s="172"/>
      <c r="AT2894" s="167" t="s">
        <v>185</v>
      </c>
      <c r="AU2894" s="167" t="s">
        <v>88</v>
      </c>
      <c r="AV2894" s="15" t="s">
        <v>193</v>
      </c>
      <c r="AW2894" s="15" t="s">
        <v>33</v>
      </c>
      <c r="AX2894" s="15" t="s">
        <v>78</v>
      </c>
      <c r="AY2894" s="167" t="s">
        <v>176</v>
      </c>
    </row>
    <row r="2895" spans="2:65" s="13" customFormat="1" ht="11.25">
      <c r="B2895" s="153"/>
      <c r="D2895" s="146" t="s">
        <v>185</v>
      </c>
      <c r="E2895" s="154" t="s">
        <v>1</v>
      </c>
      <c r="F2895" s="155" t="s">
        <v>187</v>
      </c>
      <c r="H2895" s="156">
        <v>275.51</v>
      </c>
      <c r="I2895" s="157"/>
      <c r="L2895" s="153"/>
      <c r="M2895" s="158"/>
      <c r="T2895" s="159"/>
      <c r="AT2895" s="154" t="s">
        <v>185</v>
      </c>
      <c r="AU2895" s="154" t="s">
        <v>88</v>
      </c>
      <c r="AV2895" s="13" t="s">
        <v>183</v>
      </c>
      <c r="AW2895" s="13" t="s">
        <v>33</v>
      </c>
      <c r="AX2895" s="13" t="s">
        <v>86</v>
      </c>
      <c r="AY2895" s="154" t="s">
        <v>176</v>
      </c>
    </row>
    <row r="2896" spans="2:65" s="1" customFormat="1" ht="44.25" customHeight="1">
      <c r="B2896" s="32"/>
      <c r="C2896" s="176" t="s">
        <v>2844</v>
      </c>
      <c r="D2896" s="176" t="s">
        <v>304</v>
      </c>
      <c r="E2896" s="177" t="s">
        <v>2819</v>
      </c>
      <c r="F2896" s="178" t="s">
        <v>2820</v>
      </c>
      <c r="G2896" s="179" t="s">
        <v>181</v>
      </c>
      <c r="H2896" s="180">
        <v>330.61200000000002</v>
      </c>
      <c r="I2896" s="181"/>
      <c r="J2896" s="182">
        <f>ROUND(I2896*H2896,2)</f>
        <v>0</v>
      </c>
      <c r="K2896" s="178" t="s">
        <v>1</v>
      </c>
      <c r="L2896" s="183"/>
      <c r="M2896" s="184" t="s">
        <v>1</v>
      </c>
      <c r="N2896" s="185" t="s">
        <v>43</v>
      </c>
      <c r="P2896" s="141">
        <f>O2896*H2896</f>
        <v>0</v>
      </c>
      <c r="Q2896" s="141">
        <v>1.6000000000000001E-3</v>
      </c>
      <c r="R2896" s="141">
        <f>Q2896*H2896</f>
        <v>0.52897920000000009</v>
      </c>
      <c r="S2896" s="141">
        <v>0</v>
      </c>
      <c r="T2896" s="142">
        <f>S2896*H2896</f>
        <v>0</v>
      </c>
      <c r="AR2896" s="143" t="s">
        <v>398</v>
      </c>
      <c r="AT2896" s="143" t="s">
        <v>304</v>
      </c>
      <c r="AU2896" s="143" t="s">
        <v>88</v>
      </c>
      <c r="AY2896" s="17" t="s">
        <v>176</v>
      </c>
      <c r="BE2896" s="144">
        <f>IF(N2896="základní",J2896,0)</f>
        <v>0</v>
      </c>
      <c r="BF2896" s="144">
        <f>IF(N2896="snížená",J2896,0)</f>
        <v>0</v>
      </c>
      <c r="BG2896" s="144">
        <f>IF(N2896="zákl. přenesená",J2896,0)</f>
        <v>0</v>
      </c>
      <c r="BH2896" s="144">
        <f>IF(N2896="sníž. přenesená",J2896,0)</f>
        <v>0</v>
      </c>
      <c r="BI2896" s="144">
        <f>IF(N2896="nulová",J2896,0)</f>
        <v>0</v>
      </c>
      <c r="BJ2896" s="17" t="s">
        <v>86</v>
      </c>
      <c r="BK2896" s="144">
        <f>ROUND(I2896*H2896,2)</f>
        <v>0</v>
      </c>
      <c r="BL2896" s="17" t="s">
        <v>319</v>
      </c>
      <c r="BM2896" s="143" t="s">
        <v>2845</v>
      </c>
    </row>
    <row r="2897" spans="2:65" s="12" customFormat="1" ht="11.25">
      <c r="B2897" s="145"/>
      <c r="D2897" s="146" t="s">
        <v>185</v>
      </c>
      <c r="E2897" s="147" t="s">
        <v>1</v>
      </c>
      <c r="F2897" s="148" t="s">
        <v>2846</v>
      </c>
      <c r="H2897" s="149">
        <v>330.61200000000002</v>
      </c>
      <c r="I2897" s="150"/>
      <c r="L2897" s="145"/>
      <c r="M2897" s="151"/>
      <c r="T2897" s="152"/>
      <c r="AT2897" s="147" t="s">
        <v>185</v>
      </c>
      <c r="AU2897" s="147" t="s">
        <v>88</v>
      </c>
      <c r="AV2897" s="12" t="s">
        <v>88</v>
      </c>
      <c r="AW2897" s="12" t="s">
        <v>33</v>
      </c>
      <c r="AX2897" s="12" t="s">
        <v>86</v>
      </c>
      <c r="AY2897" s="147" t="s">
        <v>176</v>
      </c>
    </row>
    <row r="2898" spans="2:65" s="1" customFormat="1" ht="37.9" customHeight="1">
      <c r="B2898" s="32"/>
      <c r="C2898" s="132" t="s">
        <v>2847</v>
      </c>
      <c r="D2898" s="132" t="s">
        <v>178</v>
      </c>
      <c r="E2898" s="133" t="s">
        <v>2794</v>
      </c>
      <c r="F2898" s="134" t="s">
        <v>2795</v>
      </c>
      <c r="G2898" s="135" t="s">
        <v>181</v>
      </c>
      <c r="H2898" s="136">
        <v>65.459999999999994</v>
      </c>
      <c r="I2898" s="137"/>
      <c r="J2898" s="138">
        <f>ROUND(I2898*H2898,2)</f>
        <v>0</v>
      </c>
      <c r="K2898" s="134" t="s">
        <v>182</v>
      </c>
      <c r="L2898" s="32"/>
      <c r="M2898" s="139" t="s">
        <v>1</v>
      </c>
      <c r="N2898" s="140" t="s">
        <v>43</v>
      </c>
      <c r="P2898" s="141">
        <f>O2898*H2898</f>
        <v>0</v>
      </c>
      <c r="Q2898" s="141">
        <v>5.2500000000000003E-3</v>
      </c>
      <c r="R2898" s="141">
        <f>Q2898*H2898</f>
        <v>0.343665</v>
      </c>
      <c r="S2898" s="141">
        <v>0</v>
      </c>
      <c r="T2898" s="142">
        <f>S2898*H2898</f>
        <v>0</v>
      </c>
      <c r="AR2898" s="143" t="s">
        <v>319</v>
      </c>
      <c r="AT2898" s="143" t="s">
        <v>178</v>
      </c>
      <c r="AU2898" s="143" t="s">
        <v>88</v>
      </c>
      <c r="AY2898" s="17" t="s">
        <v>176</v>
      </c>
      <c r="BE2898" s="144">
        <f>IF(N2898="základní",J2898,0)</f>
        <v>0</v>
      </c>
      <c r="BF2898" s="144">
        <f>IF(N2898="snížená",J2898,0)</f>
        <v>0</v>
      </c>
      <c r="BG2898" s="144">
        <f>IF(N2898="zákl. přenesená",J2898,0)</f>
        <v>0</v>
      </c>
      <c r="BH2898" s="144">
        <f>IF(N2898="sníž. přenesená",J2898,0)</f>
        <v>0</v>
      </c>
      <c r="BI2898" s="144">
        <f>IF(N2898="nulová",J2898,0)</f>
        <v>0</v>
      </c>
      <c r="BJ2898" s="17" t="s">
        <v>86</v>
      </c>
      <c r="BK2898" s="144">
        <f>ROUND(I2898*H2898,2)</f>
        <v>0</v>
      </c>
      <c r="BL2898" s="17" t="s">
        <v>319</v>
      </c>
      <c r="BM2898" s="143" t="s">
        <v>2848</v>
      </c>
    </row>
    <row r="2899" spans="2:65" s="14" customFormat="1" ht="11.25">
      <c r="B2899" s="160"/>
      <c r="D2899" s="146" t="s">
        <v>185</v>
      </c>
      <c r="E2899" s="161" t="s">
        <v>1</v>
      </c>
      <c r="F2899" s="162" t="s">
        <v>2825</v>
      </c>
      <c r="H2899" s="161" t="s">
        <v>1</v>
      </c>
      <c r="I2899" s="163"/>
      <c r="L2899" s="160"/>
      <c r="M2899" s="164"/>
      <c r="T2899" s="165"/>
      <c r="AT2899" s="161" t="s">
        <v>185</v>
      </c>
      <c r="AU2899" s="161" t="s">
        <v>88</v>
      </c>
      <c r="AV2899" s="14" t="s">
        <v>86</v>
      </c>
      <c r="AW2899" s="14" t="s">
        <v>33</v>
      </c>
      <c r="AX2899" s="14" t="s">
        <v>78</v>
      </c>
      <c r="AY2899" s="161" t="s">
        <v>176</v>
      </c>
    </row>
    <row r="2900" spans="2:65" s="14" customFormat="1" ht="11.25">
      <c r="B2900" s="160"/>
      <c r="D2900" s="146" t="s">
        <v>185</v>
      </c>
      <c r="E2900" s="161" t="s">
        <v>1</v>
      </c>
      <c r="F2900" s="162" t="s">
        <v>734</v>
      </c>
      <c r="H2900" s="161" t="s">
        <v>1</v>
      </c>
      <c r="I2900" s="163"/>
      <c r="L2900" s="160"/>
      <c r="M2900" s="164"/>
      <c r="T2900" s="165"/>
      <c r="AT2900" s="161" t="s">
        <v>185</v>
      </c>
      <c r="AU2900" s="161" t="s">
        <v>88</v>
      </c>
      <c r="AV2900" s="14" t="s">
        <v>86</v>
      </c>
      <c r="AW2900" s="14" t="s">
        <v>33</v>
      </c>
      <c r="AX2900" s="14" t="s">
        <v>78</v>
      </c>
      <c r="AY2900" s="161" t="s">
        <v>176</v>
      </c>
    </row>
    <row r="2901" spans="2:65" s="14" customFormat="1" ht="11.25">
      <c r="B2901" s="160"/>
      <c r="D2901" s="146" t="s">
        <v>185</v>
      </c>
      <c r="E2901" s="161" t="s">
        <v>1</v>
      </c>
      <c r="F2901" s="162" t="s">
        <v>2849</v>
      </c>
      <c r="H2901" s="161" t="s">
        <v>1</v>
      </c>
      <c r="I2901" s="163"/>
      <c r="L2901" s="160"/>
      <c r="M2901" s="164"/>
      <c r="T2901" s="165"/>
      <c r="AT2901" s="161" t="s">
        <v>185</v>
      </c>
      <c r="AU2901" s="161" t="s">
        <v>88</v>
      </c>
      <c r="AV2901" s="14" t="s">
        <v>86</v>
      </c>
      <c r="AW2901" s="14" t="s">
        <v>33</v>
      </c>
      <c r="AX2901" s="14" t="s">
        <v>78</v>
      </c>
      <c r="AY2901" s="161" t="s">
        <v>176</v>
      </c>
    </row>
    <row r="2902" spans="2:65" s="12" customFormat="1" ht="11.25">
      <c r="B2902" s="145"/>
      <c r="D2902" s="146" t="s">
        <v>185</v>
      </c>
      <c r="E2902" s="147" t="s">
        <v>1</v>
      </c>
      <c r="F2902" s="148" t="s">
        <v>2850</v>
      </c>
      <c r="H2902" s="149">
        <v>8.2799999999999994</v>
      </c>
      <c r="I2902" s="150"/>
      <c r="L2902" s="145"/>
      <c r="M2902" s="151"/>
      <c r="T2902" s="152"/>
      <c r="AT2902" s="147" t="s">
        <v>185</v>
      </c>
      <c r="AU2902" s="147" t="s">
        <v>88</v>
      </c>
      <c r="AV2902" s="12" t="s">
        <v>88</v>
      </c>
      <c r="AW2902" s="12" t="s">
        <v>33</v>
      </c>
      <c r="AX2902" s="12" t="s">
        <v>78</v>
      </c>
      <c r="AY2902" s="147" t="s">
        <v>176</v>
      </c>
    </row>
    <row r="2903" spans="2:65" s="14" customFormat="1" ht="11.25">
      <c r="B2903" s="160"/>
      <c r="D2903" s="146" t="s">
        <v>185</v>
      </c>
      <c r="E2903" s="161" t="s">
        <v>1</v>
      </c>
      <c r="F2903" s="162" t="s">
        <v>1478</v>
      </c>
      <c r="H2903" s="161" t="s">
        <v>1</v>
      </c>
      <c r="I2903" s="163"/>
      <c r="L2903" s="160"/>
      <c r="M2903" s="164"/>
      <c r="T2903" s="165"/>
      <c r="AT2903" s="161" t="s">
        <v>185</v>
      </c>
      <c r="AU2903" s="161" t="s">
        <v>88</v>
      </c>
      <c r="AV2903" s="14" t="s">
        <v>86</v>
      </c>
      <c r="AW2903" s="14" t="s">
        <v>33</v>
      </c>
      <c r="AX2903" s="14" t="s">
        <v>78</v>
      </c>
      <c r="AY2903" s="161" t="s">
        <v>176</v>
      </c>
    </row>
    <row r="2904" spans="2:65" s="12" customFormat="1" ht="11.25">
      <c r="B2904" s="145"/>
      <c r="D2904" s="146" t="s">
        <v>185</v>
      </c>
      <c r="E2904" s="147" t="s">
        <v>1</v>
      </c>
      <c r="F2904" s="148" t="s">
        <v>2851</v>
      </c>
      <c r="H2904" s="149">
        <v>9.14</v>
      </c>
      <c r="I2904" s="150"/>
      <c r="L2904" s="145"/>
      <c r="M2904" s="151"/>
      <c r="T2904" s="152"/>
      <c r="AT2904" s="147" t="s">
        <v>185</v>
      </c>
      <c r="AU2904" s="147" t="s">
        <v>88</v>
      </c>
      <c r="AV2904" s="12" t="s">
        <v>88</v>
      </c>
      <c r="AW2904" s="12" t="s">
        <v>33</v>
      </c>
      <c r="AX2904" s="12" t="s">
        <v>78</v>
      </c>
      <c r="AY2904" s="147" t="s">
        <v>176</v>
      </c>
    </row>
    <row r="2905" spans="2:65" s="15" customFormat="1" ht="11.25">
      <c r="B2905" s="166"/>
      <c r="D2905" s="146" t="s">
        <v>185</v>
      </c>
      <c r="E2905" s="167" t="s">
        <v>1</v>
      </c>
      <c r="F2905" s="168" t="s">
        <v>228</v>
      </c>
      <c r="H2905" s="169">
        <v>17.420000000000002</v>
      </c>
      <c r="I2905" s="170"/>
      <c r="L2905" s="166"/>
      <c r="M2905" s="171"/>
      <c r="T2905" s="172"/>
      <c r="AT2905" s="167" t="s">
        <v>185</v>
      </c>
      <c r="AU2905" s="167" t="s">
        <v>88</v>
      </c>
      <c r="AV2905" s="15" t="s">
        <v>193</v>
      </c>
      <c r="AW2905" s="15" t="s">
        <v>33</v>
      </c>
      <c r="AX2905" s="15" t="s">
        <v>78</v>
      </c>
      <c r="AY2905" s="167" t="s">
        <v>176</v>
      </c>
    </row>
    <row r="2906" spans="2:65" s="14" customFormat="1" ht="11.25">
      <c r="B2906" s="160"/>
      <c r="D2906" s="146" t="s">
        <v>185</v>
      </c>
      <c r="E2906" s="161" t="s">
        <v>1</v>
      </c>
      <c r="F2906" s="162" t="s">
        <v>1104</v>
      </c>
      <c r="H2906" s="161" t="s">
        <v>1</v>
      </c>
      <c r="I2906" s="163"/>
      <c r="L2906" s="160"/>
      <c r="M2906" s="164"/>
      <c r="T2906" s="165"/>
      <c r="AT2906" s="161" t="s">
        <v>185</v>
      </c>
      <c r="AU2906" s="161" t="s">
        <v>88</v>
      </c>
      <c r="AV2906" s="14" t="s">
        <v>86</v>
      </c>
      <c r="AW2906" s="14" t="s">
        <v>33</v>
      </c>
      <c r="AX2906" s="14" t="s">
        <v>78</v>
      </c>
      <c r="AY2906" s="161" t="s">
        <v>176</v>
      </c>
    </row>
    <row r="2907" spans="2:65" s="14" customFormat="1" ht="11.25">
      <c r="B2907" s="160"/>
      <c r="D2907" s="146" t="s">
        <v>185</v>
      </c>
      <c r="E2907" s="161" t="s">
        <v>1</v>
      </c>
      <c r="F2907" s="162" t="s">
        <v>2852</v>
      </c>
      <c r="H2907" s="161" t="s">
        <v>1</v>
      </c>
      <c r="I2907" s="163"/>
      <c r="L2907" s="160"/>
      <c r="M2907" s="164"/>
      <c r="T2907" s="165"/>
      <c r="AT2907" s="161" t="s">
        <v>185</v>
      </c>
      <c r="AU2907" s="161" t="s">
        <v>88</v>
      </c>
      <c r="AV2907" s="14" t="s">
        <v>86</v>
      </c>
      <c r="AW2907" s="14" t="s">
        <v>33</v>
      </c>
      <c r="AX2907" s="14" t="s">
        <v>78</v>
      </c>
      <c r="AY2907" s="161" t="s">
        <v>176</v>
      </c>
    </row>
    <row r="2908" spans="2:65" s="12" customFormat="1" ht="11.25">
      <c r="B2908" s="145"/>
      <c r="D2908" s="146" t="s">
        <v>185</v>
      </c>
      <c r="E2908" s="147" t="s">
        <v>1</v>
      </c>
      <c r="F2908" s="148" t="s">
        <v>2851</v>
      </c>
      <c r="H2908" s="149">
        <v>9.14</v>
      </c>
      <c r="I2908" s="150"/>
      <c r="L2908" s="145"/>
      <c r="M2908" s="151"/>
      <c r="T2908" s="152"/>
      <c r="AT2908" s="147" t="s">
        <v>185</v>
      </c>
      <c r="AU2908" s="147" t="s">
        <v>88</v>
      </c>
      <c r="AV2908" s="12" t="s">
        <v>88</v>
      </c>
      <c r="AW2908" s="12" t="s">
        <v>33</v>
      </c>
      <c r="AX2908" s="12" t="s">
        <v>78</v>
      </c>
      <c r="AY2908" s="147" t="s">
        <v>176</v>
      </c>
    </row>
    <row r="2909" spans="2:65" s="14" customFormat="1" ht="11.25">
      <c r="B2909" s="160"/>
      <c r="D2909" s="146" t="s">
        <v>185</v>
      </c>
      <c r="E2909" s="161" t="s">
        <v>1</v>
      </c>
      <c r="F2909" s="162" t="s">
        <v>2853</v>
      </c>
      <c r="H2909" s="161" t="s">
        <v>1</v>
      </c>
      <c r="I2909" s="163"/>
      <c r="L2909" s="160"/>
      <c r="M2909" s="164"/>
      <c r="T2909" s="165"/>
      <c r="AT2909" s="161" t="s">
        <v>185</v>
      </c>
      <c r="AU2909" s="161" t="s">
        <v>88</v>
      </c>
      <c r="AV2909" s="14" t="s">
        <v>86</v>
      </c>
      <c r="AW2909" s="14" t="s">
        <v>33</v>
      </c>
      <c r="AX2909" s="14" t="s">
        <v>78</v>
      </c>
      <c r="AY2909" s="161" t="s">
        <v>176</v>
      </c>
    </row>
    <row r="2910" spans="2:65" s="12" customFormat="1" ht="11.25">
      <c r="B2910" s="145"/>
      <c r="D2910" s="146" t="s">
        <v>185</v>
      </c>
      <c r="E2910" s="147" t="s">
        <v>1</v>
      </c>
      <c r="F2910" s="148" t="s">
        <v>2854</v>
      </c>
      <c r="H2910" s="149">
        <v>5.22</v>
      </c>
      <c r="I2910" s="150"/>
      <c r="L2910" s="145"/>
      <c r="M2910" s="151"/>
      <c r="T2910" s="152"/>
      <c r="AT2910" s="147" t="s">
        <v>185</v>
      </c>
      <c r="AU2910" s="147" t="s">
        <v>88</v>
      </c>
      <c r="AV2910" s="12" t="s">
        <v>88</v>
      </c>
      <c r="AW2910" s="12" t="s">
        <v>33</v>
      </c>
      <c r="AX2910" s="12" t="s">
        <v>78</v>
      </c>
      <c r="AY2910" s="147" t="s">
        <v>176</v>
      </c>
    </row>
    <row r="2911" spans="2:65" s="15" customFormat="1" ht="11.25">
      <c r="B2911" s="166"/>
      <c r="D2911" s="146" t="s">
        <v>185</v>
      </c>
      <c r="E2911" s="167" t="s">
        <v>1</v>
      </c>
      <c r="F2911" s="168" t="s">
        <v>228</v>
      </c>
      <c r="H2911" s="169">
        <v>14.36</v>
      </c>
      <c r="I2911" s="170"/>
      <c r="L2911" s="166"/>
      <c r="M2911" s="171"/>
      <c r="T2911" s="172"/>
      <c r="AT2911" s="167" t="s">
        <v>185</v>
      </c>
      <c r="AU2911" s="167" t="s">
        <v>88</v>
      </c>
      <c r="AV2911" s="15" t="s">
        <v>193</v>
      </c>
      <c r="AW2911" s="15" t="s">
        <v>33</v>
      </c>
      <c r="AX2911" s="15" t="s">
        <v>78</v>
      </c>
      <c r="AY2911" s="167" t="s">
        <v>176</v>
      </c>
    </row>
    <row r="2912" spans="2:65" s="14" customFormat="1" ht="11.25">
      <c r="B2912" s="160"/>
      <c r="D2912" s="146" t="s">
        <v>185</v>
      </c>
      <c r="E2912" s="161" t="s">
        <v>1</v>
      </c>
      <c r="F2912" s="162" t="s">
        <v>1106</v>
      </c>
      <c r="H2912" s="161" t="s">
        <v>1</v>
      </c>
      <c r="I2912" s="163"/>
      <c r="L2912" s="160"/>
      <c r="M2912" s="164"/>
      <c r="T2912" s="165"/>
      <c r="AT2912" s="161" t="s">
        <v>185</v>
      </c>
      <c r="AU2912" s="161" t="s">
        <v>88</v>
      </c>
      <c r="AV2912" s="14" t="s">
        <v>86</v>
      </c>
      <c r="AW2912" s="14" t="s">
        <v>33</v>
      </c>
      <c r="AX2912" s="14" t="s">
        <v>78</v>
      </c>
      <c r="AY2912" s="161" t="s">
        <v>176</v>
      </c>
    </row>
    <row r="2913" spans="2:51" s="14" customFormat="1" ht="11.25">
      <c r="B2913" s="160"/>
      <c r="D2913" s="146" t="s">
        <v>185</v>
      </c>
      <c r="E2913" s="161" t="s">
        <v>1</v>
      </c>
      <c r="F2913" s="162" t="s">
        <v>2855</v>
      </c>
      <c r="H2913" s="161" t="s">
        <v>1</v>
      </c>
      <c r="I2913" s="163"/>
      <c r="L2913" s="160"/>
      <c r="M2913" s="164"/>
      <c r="T2913" s="165"/>
      <c r="AT2913" s="161" t="s">
        <v>185</v>
      </c>
      <c r="AU2913" s="161" t="s">
        <v>88</v>
      </c>
      <c r="AV2913" s="14" t="s">
        <v>86</v>
      </c>
      <c r="AW2913" s="14" t="s">
        <v>33</v>
      </c>
      <c r="AX2913" s="14" t="s">
        <v>78</v>
      </c>
      <c r="AY2913" s="161" t="s">
        <v>176</v>
      </c>
    </row>
    <row r="2914" spans="2:51" s="12" customFormat="1" ht="11.25">
      <c r="B2914" s="145"/>
      <c r="D2914" s="146" t="s">
        <v>185</v>
      </c>
      <c r="E2914" s="147" t="s">
        <v>1</v>
      </c>
      <c r="F2914" s="148" t="s">
        <v>2851</v>
      </c>
      <c r="H2914" s="149">
        <v>9.14</v>
      </c>
      <c r="I2914" s="150"/>
      <c r="L2914" s="145"/>
      <c r="M2914" s="151"/>
      <c r="T2914" s="152"/>
      <c r="AT2914" s="147" t="s">
        <v>185</v>
      </c>
      <c r="AU2914" s="147" t="s">
        <v>88</v>
      </c>
      <c r="AV2914" s="12" t="s">
        <v>88</v>
      </c>
      <c r="AW2914" s="12" t="s">
        <v>33</v>
      </c>
      <c r="AX2914" s="12" t="s">
        <v>78</v>
      </c>
      <c r="AY2914" s="147" t="s">
        <v>176</v>
      </c>
    </row>
    <row r="2915" spans="2:51" s="14" customFormat="1" ht="11.25">
      <c r="B2915" s="160"/>
      <c r="D2915" s="146" t="s">
        <v>185</v>
      </c>
      <c r="E2915" s="161" t="s">
        <v>1</v>
      </c>
      <c r="F2915" s="162" t="s">
        <v>2856</v>
      </c>
      <c r="H2915" s="161" t="s">
        <v>1</v>
      </c>
      <c r="I2915" s="163"/>
      <c r="L2915" s="160"/>
      <c r="M2915" s="164"/>
      <c r="T2915" s="165"/>
      <c r="AT2915" s="161" t="s">
        <v>185</v>
      </c>
      <c r="AU2915" s="161" t="s">
        <v>88</v>
      </c>
      <c r="AV2915" s="14" t="s">
        <v>86</v>
      </c>
      <c r="AW2915" s="14" t="s">
        <v>33</v>
      </c>
      <c r="AX2915" s="14" t="s">
        <v>78</v>
      </c>
      <c r="AY2915" s="161" t="s">
        <v>176</v>
      </c>
    </row>
    <row r="2916" spans="2:51" s="12" customFormat="1" ht="11.25">
      <c r="B2916" s="145"/>
      <c r="D2916" s="146" t="s">
        <v>185</v>
      </c>
      <c r="E2916" s="147" t="s">
        <v>1</v>
      </c>
      <c r="F2916" s="148" t="s">
        <v>2854</v>
      </c>
      <c r="H2916" s="149">
        <v>5.22</v>
      </c>
      <c r="I2916" s="150"/>
      <c r="L2916" s="145"/>
      <c r="M2916" s="151"/>
      <c r="T2916" s="152"/>
      <c r="AT2916" s="147" t="s">
        <v>185</v>
      </c>
      <c r="AU2916" s="147" t="s">
        <v>88</v>
      </c>
      <c r="AV2916" s="12" t="s">
        <v>88</v>
      </c>
      <c r="AW2916" s="12" t="s">
        <v>33</v>
      </c>
      <c r="AX2916" s="12" t="s">
        <v>78</v>
      </c>
      <c r="AY2916" s="147" t="s">
        <v>176</v>
      </c>
    </row>
    <row r="2917" spans="2:51" s="15" customFormat="1" ht="11.25">
      <c r="B2917" s="166"/>
      <c r="D2917" s="146" t="s">
        <v>185</v>
      </c>
      <c r="E2917" s="167" t="s">
        <v>1</v>
      </c>
      <c r="F2917" s="168" t="s">
        <v>228</v>
      </c>
      <c r="H2917" s="169">
        <v>14.36</v>
      </c>
      <c r="I2917" s="170"/>
      <c r="L2917" s="166"/>
      <c r="M2917" s="171"/>
      <c r="T2917" s="172"/>
      <c r="AT2917" s="167" t="s">
        <v>185</v>
      </c>
      <c r="AU2917" s="167" t="s">
        <v>88</v>
      </c>
      <c r="AV2917" s="15" t="s">
        <v>193</v>
      </c>
      <c r="AW2917" s="15" t="s">
        <v>33</v>
      </c>
      <c r="AX2917" s="15" t="s">
        <v>78</v>
      </c>
      <c r="AY2917" s="167" t="s">
        <v>176</v>
      </c>
    </row>
    <row r="2918" spans="2:51" s="14" customFormat="1" ht="11.25">
      <c r="B2918" s="160"/>
      <c r="D2918" s="146" t="s">
        <v>185</v>
      </c>
      <c r="E2918" s="161" t="s">
        <v>1</v>
      </c>
      <c r="F2918" s="162" t="s">
        <v>1108</v>
      </c>
      <c r="H2918" s="161" t="s">
        <v>1</v>
      </c>
      <c r="I2918" s="163"/>
      <c r="L2918" s="160"/>
      <c r="M2918" s="164"/>
      <c r="T2918" s="165"/>
      <c r="AT2918" s="161" t="s">
        <v>185</v>
      </c>
      <c r="AU2918" s="161" t="s">
        <v>88</v>
      </c>
      <c r="AV2918" s="14" t="s">
        <v>86</v>
      </c>
      <c r="AW2918" s="14" t="s">
        <v>33</v>
      </c>
      <c r="AX2918" s="14" t="s">
        <v>78</v>
      </c>
      <c r="AY2918" s="161" t="s">
        <v>176</v>
      </c>
    </row>
    <row r="2919" spans="2:51" s="14" customFormat="1" ht="11.25">
      <c r="B2919" s="160"/>
      <c r="D2919" s="146" t="s">
        <v>185</v>
      </c>
      <c r="E2919" s="161" t="s">
        <v>1</v>
      </c>
      <c r="F2919" s="162" t="s">
        <v>2857</v>
      </c>
      <c r="H2919" s="161" t="s">
        <v>1</v>
      </c>
      <c r="I2919" s="163"/>
      <c r="L2919" s="160"/>
      <c r="M2919" s="164"/>
      <c r="T2919" s="165"/>
      <c r="AT2919" s="161" t="s">
        <v>185</v>
      </c>
      <c r="AU2919" s="161" t="s">
        <v>88</v>
      </c>
      <c r="AV2919" s="14" t="s">
        <v>86</v>
      </c>
      <c r="AW2919" s="14" t="s">
        <v>33</v>
      </c>
      <c r="AX2919" s="14" t="s">
        <v>78</v>
      </c>
      <c r="AY2919" s="161" t="s">
        <v>176</v>
      </c>
    </row>
    <row r="2920" spans="2:51" s="12" customFormat="1" ht="11.25">
      <c r="B2920" s="145"/>
      <c r="D2920" s="146" t="s">
        <v>185</v>
      </c>
      <c r="E2920" s="147" t="s">
        <v>1</v>
      </c>
      <c r="F2920" s="148" t="s">
        <v>2851</v>
      </c>
      <c r="H2920" s="149">
        <v>9.14</v>
      </c>
      <c r="I2920" s="150"/>
      <c r="L2920" s="145"/>
      <c r="M2920" s="151"/>
      <c r="T2920" s="152"/>
      <c r="AT2920" s="147" t="s">
        <v>185</v>
      </c>
      <c r="AU2920" s="147" t="s">
        <v>88</v>
      </c>
      <c r="AV2920" s="12" t="s">
        <v>88</v>
      </c>
      <c r="AW2920" s="12" t="s">
        <v>33</v>
      </c>
      <c r="AX2920" s="12" t="s">
        <v>78</v>
      </c>
      <c r="AY2920" s="147" t="s">
        <v>176</v>
      </c>
    </row>
    <row r="2921" spans="2:51" s="14" customFormat="1" ht="11.25">
      <c r="B2921" s="160"/>
      <c r="D2921" s="146" t="s">
        <v>185</v>
      </c>
      <c r="E2921" s="161" t="s">
        <v>1</v>
      </c>
      <c r="F2921" s="162" t="s">
        <v>2858</v>
      </c>
      <c r="H2921" s="161" t="s">
        <v>1</v>
      </c>
      <c r="I2921" s="163"/>
      <c r="L2921" s="160"/>
      <c r="M2921" s="164"/>
      <c r="T2921" s="165"/>
      <c r="AT2921" s="161" t="s">
        <v>185</v>
      </c>
      <c r="AU2921" s="161" t="s">
        <v>88</v>
      </c>
      <c r="AV2921" s="14" t="s">
        <v>86</v>
      </c>
      <c r="AW2921" s="14" t="s">
        <v>33</v>
      </c>
      <c r="AX2921" s="14" t="s">
        <v>78</v>
      </c>
      <c r="AY2921" s="161" t="s">
        <v>176</v>
      </c>
    </row>
    <row r="2922" spans="2:51" s="12" customFormat="1" ht="11.25">
      <c r="B2922" s="145"/>
      <c r="D2922" s="146" t="s">
        <v>185</v>
      </c>
      <c r="E2922" s="147" t="s">
        <v>1</v>
      </c>
      <c r="F2922" s="148" t="s">
        <v>2854</v>
      </c>
      <c r="H2922" s="149">
        <v>5.22</v>
      </c>
      <c r="I2922" s="150"/>
      <c r="L2922" s="145"/>
      <c r="M2922" s="151"/>
      <c r="T2922" s="152"/>
      <c r="AT2922" s="147" t="s">
        <v>185</v>
      </c>
      <c r="AU2922" s="147" t="s">
        <v>88</v>
      </c>
      <c r="AV2922" s="12" t="s">
        <v>88</v>
      </c>
      <c r="AW2922" s="12" t="s">
        <v>33</v>
      </c>
      <c r="AX2922" s="12" t="s">
        <v>78</v>
      </c>
      <c r="AY2922" s="147" t="s">
        <v>176</v>
      </c>
    </row>
    <row r="2923" spans="2:51" s="15" customFormat="1" ht="11.25">
      <c r="B2923" s="166"/>
      <c r="D2923" s="146" t="s">
        <v>185</v>
      </c>
      <c r="E2923" s="167" t="s">
        <v>1</v>
      </c>
      <c r="F2923" s="168" t="s">
        <v>228</v>
      </c>
      <c r="H2923" s="169">
        <v>14.36</v>
      </c>
      <c r="I2923" s="170"/>
      <c r="L2923" s="166"/>
      <c r="M2923" s="171"/>
      <c r="T2923" s="172"/>
      <c r="AT2923" s="167" t="s">
        <v>185</v>
      </c>
      <c r="AU2923" s="167" t="s">
        <v>88</v>
      </c>
      <c r="AV2923" s="15" t="s">
        <v>193</v>
      </c>
      <c r="AW2923" s="15" t="s">
        <v>33</v>
      </c>
      <c r="AX2923" s="15" t="s">
        <v>78</v>
      </c>
      <c r="AY2923" s="167" t="s">
        <v>176</v>
      </c>
    </row>
    <row r="2924" spans="2:51" s="14" customFormat="1" ht="11.25">
      <c r="B2924" s="160"/>
      <c r="D2924" s="146" t="s">
        <v>185</v>
      </c>
      <c r="E2924" s="161" t="s">
        <v>1</v>
      </c>
      <c r="F2924" s="162" t="s">
        <v>1110</v>
      </c>
      <c r="H2924" s="161" t="s">
        <v>1</v>
      </c>
      <c r="I2924" s="163"/>
      <c r="L2924" s="160"/>
      <c r="M2924" s="164"/>
      <c r="T2924" s="165"/>
      <c r="AT2924" s="161" t="s">
        <v>185</v>
      </c>
      <c r="AU2924" s="161" t="s">
        <v>88</v>
      </c>
      <c r="AV2924" s="14" t="s">
        <v>86</v>
      </c>
      <c r="AW2924" s="14" t="s">
        <v>33</v>
      </c>
      <c r="AX2924" s="14" t="s">
        <v>78</v>
      </c>
      <c r="AY2924" s="161" t="s">
        <v>176</v>
      </c>
    </row>
    <row r="2925" spans="2:51" s="14" customFormat="1" ht="11.25">
      <c r="B2925" s="160"/>
      <c r="D2925" s="146" t="s">
        <v>185</v>
      </c>
      <c r="E2925" s="161" t="s">
        <v>1</v>
      </c>
      <c r="F2925" s="162" t="s">
        <v>2859</v>
      </c>
      <c r="H2925" s="161" t="s">
        <v>1</v>
      </c>
      <c r="I2925" s="163"/>
      <c r="L2925" s="160"/>
      <c r="M2925" s="164"/>
      <c r="T2925" s="165"/>
      <c r="AT2925" s="161" t="s">
        <v>185</v>
      </c>
      <c r="AU2925" s="161" t="s">
        <v>88</v>
      </c>
      <c r="AV2925" s="14" t="s">
        <v>86</v>
      </c>
      <c r="AW2925" s="14" t="s">
        <v>33</v>
      </c>
      <c r="AX2925" s="14" t="s">
        <v>78</v>
      </c>
      <c r="AY2925" s="161" t="s">
        <v>176</v>
      </c>
    </row>
    <row r="2926" spans="2:51" s="12" customFormat="1" ht="11.25">
      <c r="B2926" s="145"/>
      <c r="D2926" s="146" t="s">
        <v>185</v>
      </c>
      <c r="E2926" s="147" t="s">
        <v>1</v>
      </c>
      <c r="F2926" s="148" t="s">
        <v>2860</v>
      </c>
      <c r="H2926" s="149">
        <v>4.96</v>
      </c>
      <c r="I2926" s="150"/>
      <c r="L2926" s="145"/>
      <c r="M2926" s="151"/>
      <c r="T2926" s="152"/>
      <c r="AT2926" s="147" t="s">
        <v>185</v>
      </c>
      <c r="AU2926" s="147" t="s">
        <v>88</v>
      </c>
      <c r="AV2926" s="12" t="s">
        <v>88</v>
      </c>
      <c r="AW2926" s="12" t="s">
        <v>33</v>
      </c>
      <c r="AX2926" s="12" t="s">
        <v>78</v>
      </c>
      <c r="AY2926" s="147" t="s">
        <v>176</v>
      </c>
    </row>
    <row r="2927" spans="2:51" s="15" customFormat="1" ht="11.25">
      <c r="B2927" s="166"/>
      <c r="D2927" s="146" t="s">
        <v>185</v>
      </c>
      <c r="E2927" s="167" t="s">
        <v>1</v>
      </c>
      <c r="F2927" s="168" t="s">
        <v>228</v>
      </c>
      <c r="H2927" s="169">
        <v>4.96</v>
      </c>
      <c r="I2927" s="170"/>
      <c r="L2927" s="166"/>
      <c r="M2927" s="171"/>
      <c r="T2927" s="172"/>
      <c r="AT2927" s="167" t="s">
        <v>185</v>
      </c>
      <c r="AU2927" s="167" t="s">
        <v>88</v>
      </c>
      <c r="AV2927" s="15" t="s">
        <v>193</v>
      </c>
      <c r="AW2927" s="15" t="s">
        <v>33</v>
      </c>
      <c r="AX2927" s="15" t="s">
        <v>78</v>
      </c>
      <c r="AY2927" s="167" t="s">
        <v>176</v>
      </c>
    </row>
    <row r="2928" spans="2:51" s="13" customFormat="1" ht="11.25">
      <c r="B2928" s="153"/>
      <c r="D2928" s="146" t="s">
        <v>185</v>
      </c>
      <c r="E2928" s="154" t="s">
        <v>1</v>
      </c>
      <c r="F2928" s="155" t="s">
        <v>187</v>
      </c>
      <c r="H2928" s="156">
        <v>65.459999999999994</v>
      </c>
      <c r="I2928" s="157"/>
      <c r="L2928" s="153"/>
      <c r="M2928" s="158"/>
      <c r="T2928" s="159"/>
      <c r="AT2928" s="154" t="s">
        <v>185</v>
      </c>
      <c r="AU2928" s="154" t="s">
        <v>88</v>
      </c>
      <c r="AV2928" s="13" t="s">
        <v>183</v>
      </c>
      <c r="AW2928" s="13" t="s">
        <v>33</v>
      </c>
      <c r="AX2928" s="13" t="s">
        <v>86</v>
      </c>
      <c r="AY2928" s="154" t="s">
        <v>176</v>
      </c>
    </row>
    <row r="2929" spans="2:65" s="1" customFormat="1" ht="44.25" customHeight="1">
      <c r="B2929" s="32"/>
      <c r="C2929" s="176" t="s">
        <v>2861</v>
      </c>
      <c r="D2929" s="176" t="s">
        <v>304</v>
      </c>
      <c r="E2929" s="177" t="s">
        <v>2819</v>
      </c>
      <c r="F2929" s="178" t="s">
        <v>2820</v>
      </c>
      <c r="G2929" s="179" t="s">
        <v>181</v>
      </c>
      <c r="H2929" s="180">
        <v>78.552000000000007</v>
      </c>
      <c r="I2929" s="181"/>
      <c r="J2929" s="182">
        <f>ROUND(I2929*H2929,2)</f>
        <v>0</v>
      </c>
      <c r="K2929" s="178" t="s">
        <v>1</v>
      </c>
      <c r="L2929" s="183"/>
      <c r="M2929" s="184" t="s">
        <v>1</v>
      </c>
      <c r="N2929" s="185" t="s">
        <v>43</v>
      </c>
      <c r="P2929" s="141">
        <f>O2929*H2929</f>
        <v>0</v>
      </c>
      <c r="Q2929" s="141">
        <v>1.6000000000000001E-3</v>
      </c>
      <c r="R2929" s="141">
        <f>Q2929*H2929</f>
        <v>0.12568320000000002</v>
      </c>
      <c r="S2929" s="141">
        <v>0</v>
      </c>
      <c r="T2929" s="142">
        <f>S2929*H2929</f>
        <v>0</v>
      </c>
      <c r="AR2929" s="143" t="s">
        <v>398</v>
      </c>
      <c r="AT2929" s="143" t="s">
        <v>304</v>
      </c>
      <c r="AU2929" s="143" t="s">
        <v>88</v>
      </c>
      <c r="AY2929" s="17" t="s">
        <v>176</v>
      </c>
      <c r="BE2929" s="144">
        <f>IF(N2929="základní",J2929,0)</f>
        <v>0</v>
      </c>
      <c r="BF2929" s="144">
        <f>IF(N2929="snížená",J2929,0)</f>
        <v>0</v>
      </c>
      <c r="BG2929" s="144">
        <f>IF(N2929="zákl. přenesená",J2929,0)</f>
        <v>0</v>
      </c>
      <c r="BH2929" s="144">
        <f>IF(N2929="sníž. přenesená",J2929,0)</f>
        <v>0</v>
      </c>
      <c r="BI2929" s="144">
        <f>IF(N2929="nulová",J2929,0)</f>
        <v>0</v>
      </c>
      <c r="BJ2929" s="17" t="s">
        <v>86</v>
      </c>
      <c r="BK2929" s="144">
        <f>ROUND(I2929*H2929,2)</f>
        <v>0</v>
      </c>
      <c r="BL2929" s="17" t="s">
        <v>319</v>
      </c>
      <c r="BM2929" s="143" t="s">
        <v>2862</v>
      </c>
    </row>
    <row r="2930" spans="2:65" s="12" customFormat="1" ht="11.25">
      <c r="B2930" s="145"/>
      <c r="D2930" s="146" t="s">
        <v>185</v>
      </c>
      <c r="F2930" s="148" t="s">
        <v>2863</v>
      </c>
      <c r="H2930" s="149">
        <v>78.552000000000007</v>
      </c>
      <c r="I2930" s="150"/>
      <c r="L2930" s="145"/>
      <c r="M2930" s="151"/>
      <c r="T2930" s="152"/>
      <c r="AT2930" s="147" t="s">
        <v>185</v>
      </c>
      <c r="AU2930" s="147" t="s">
        <v>88</v>
      </c>
      <c r="AV2930" s="12" t="s">
        <v>88</v>
      </c>
      <c r="AW2930" s="12" t="s">
        <v>4</v>
      </c>
      <c r="AX2930" s="12" t="s">
        <v>86</v>
      </c>
      <c r="AY2930" s="147" t="s">
        <v>176</v>
      </c>
    </row>
    <row r="2931" spans="2:65" s="1" customFormat="1" ht="37.9" customHeight="1">
      <c r="B2931" s="32"/>
      <c r="C2931" s="132" t="s">
        <v>2864</v>
      </c>
      <c r="D2931" s="132" t="s">
        <v>178</v>
      </c>
      <c r="E2931" s="133" t="s">
        <v>2794</v>
      </c>
      <c r="F2931" s="134" t="s">
        <v>2795</v>
      </c>
      <c r="G2931" s="135" t="s">
        <v>181</v>
      </c>
      <c r="H2931" s="136">
        <v>57.08</v>
      </c>
      <c r="I2931" s="137"/>
      <c r="J2931" s="138">
        <f>ROUND(I2931*H2931,2)</f>
        <v>0</v>
      </c>
      <c r="K2931" s="134" t="s">
        <v>182</v>
      </c>
      <c r="L2931" s="32"/>
      <c r="M2931" s="139" t="s">
        <v>1</v>
      </c>
      <c r="N2931" s="140" t="s">
        <v>43</v>
      </c>
      <c r="P2931" s="141">
        <f>O2931*H2931</f>
        <v>0</v>
      </c>
      <c r="Q2931" s="141">
        <v>5.2500000000000003E-3</v>
      </c>
      <c r="R2931" s="141">
        <f>Q2931*H2931</f>
        <v>0.29966999999999999</v>
      </c>
      <c r="S2931" s="141">
        <v>0</v>
      </c>
      <c r="T2931" s="142">
        <f>S2931*H2931</f>
        <v>0</v>
      </c>
      <c r="AR2931" s="143" t="s">
        <v>319</v>
      </c>
      <c r="AT2931" s="143" t="s">
        <v>178</v>
      </c>
      <c r="AU2931" s="143" t="s">
        <v>88</v>
      </c>
      <c r="AY2931" s="17" t="s">
        <v>176</v>
      </c>
      <c r="BE2931" s="144">
        <f>IF(N2931="základní",J2931,0)</f>
        <v>0</v>
      </c>
      <c r="BF2931" s="144">
        <f>IF(N2931="snížená",J2931,0)</f>
        <v>0</v>
      </c>
      <c r="BG2931" s="144">
        <f>IF(N2931="zákl. přenesená",J2931,0)</f>
        <v>0</v>
      </c>
      <c r="BH2931" s="144">
        <f>IF(N2931="sníž. přenesená",J2931,0)</f>
        <v>0</v>
      </c>
      <c r="BI2931" s="144">
        <f>IF(N2931="nulová",J2931,0)</f>
        <v>0</v>
      </c>
      <c r="BJ2931" s="17" t="s">
        <v>86</v>
      </c>
      <c r="BK2931" s="144">
        <f>ROUND(I2931*H2931,2)</f>
        <v>0</v>
      </c>
      <c r="BL2931" s="17" t="s">
        <v>319</v>
      </c>
      <c r="BM2931" s="143" t="s">
        <v>2865</v>
      </c>
    </row>
    <row r="2932" spans="2:65" s="14" customFormat="1" ht="11.25">
      <c r="B2932" s="160"/>
      <c r="D2932" s="146" t="s">
        <v>185</v>
      </c>
      <c r="E2932" s="161" t="s">
        <v>1</v>
      </c>
      <c r="F2932" s="162" t="s">
        <v>2797</v>
      </c>
      <c r="H2932" s="161" t="s">
        <v>1</v>
      </c>
      <c r="I2932" s="163"/>
      <c r="L2932" s="160"/>
      <c r="M2932" s="164"/>
      <c r="T2932" s="165"/>
      <c r="AT2932" s="161" t="s">
        <v>185</v>
      </c>
      <c r="AU2932" s="161" t="s">
        <v>88</v>
      </c>
      <c r="AV2932" s="14" t="s">
        <v>86</v>
      </c>
      <c r="AW2932" s="14" t="s">
        <v>33</v>
      </c>
      <c r="AX2932" s="14" t="s">
        <v>78</v>
      </c>
      <c r="AY2932" s="161" t="s">
        <v>176</v>
      </c>
    </row>
    <row r="2933" spans="2:65" s="14" customFormat="1" ht="11.25">
      <c r="B2933" s="160"/>
      <c r="D2933" s="146" t="s">
        <v>185</v>
      </c>
      <c r="E2933" s="161" t="s">
        <v>1</v>
      </c>
      <c r="F2933" s="162" t="s">
        <v>734</v>
      </c>
      <c r="H2933" s="161" t="s">
        <v>1</v>
      </c>
      <c r="I2933" s="163"/>
      <c r="L2933" s="160"/>
      <c r="M2933" s="164"/>
      <c r="T2933" s="165"/>
      <c r="AT2933" s="161" t="s">
        <v>185</v>
      </c>
      <c r="AU2933" s="161" t="s">
        <v>88</v>
      </c>
      <c r="AV2933" s="14" t="s">
        <v>86</v>
      </c>
      <c r="AW2933" s="14" t="s">
        <v>33</v>
      </c>
      <c r="AX2933" s="14" t="s">
        <v>78</v>
      </c>
      <c r="AY2933" s="161" t="s">
        <v>176</v>
      </c>
    </row>
    <row r="2934" spans="2:65" s="14" customFormat="1" ht="11.25">
      <c r="B2934" s="160"/>
      <c r="D2934" s="146" t="s">
        <v>185</v>
      </c>
      <c r="E2934" s="161" t="s">
        <v>1</v>
      </c>
      <c r="F2934" s="162" t="s">
        <v>1632</v>
      </c>
      <c r="H2934" s="161" t="s">
        <v>1</v>
      </c>
      <c r="I2934" s="163"/>
      <c r="L2934" s="160"/>
      <c r="M2934" s="164"/>
      <c r="T2934" s="165"/>
      <c r="AT2934" s="161" t="s">
        <v>185</v>
      </c>
      <c r="AU2934" s="161" t="s">
        <v>88</v>
      </c>
      <c r="AV2934" s="14" t="s">
        <v>86</v>
      </c>
      <c r="AW2934" s="14" t="s">
        <v>33</v>
      </c>
      <c r="AX2934" s="14" t="s">
        <v>78</v>
      </c>
      <c r="AY2934" s="161" t="s">
        <v>176</v>
      </c>
    </row>
    <row r="2935" spans="2:65" s="12" customFormat="1" ht="11.25">
      <c r="B2935" s="145"/>
      <c r="D2935" s="146" t="s">
        <v>185</v>
      </c>
      <c r="E2935" s="147" t="s">
        <v>1</v>
      </c>
      <c r="F2935" s="148" t="s">
        <v>1633</v>
      </c>
      <c r="H2935" s="149">
        <v>8.6999999999999993</v>
      </c>
      <c r="I2935" s="150"/>
      <c r="L2935" s="145"/>
      <c r="M2935" s="151"/>
      <c r="T2935" s="152"/>
      <c r="AT2935" s="147" t="s">
        <v>185</v>
      </c>
      <c r="AU2935" s="147" t="s">
        <v>88</v>
      </c>
      <c r="AV2935" s="12" t="s">
        <v>88</v>
      </c>
      <c r="AW2935" s="12" t="s">
        <v>33</v>
      </c>
      <c r="AX2935" s="12" t="s">
        <v>78</v>
      </c>
      <c r="AY2935" s="147" t="s">
        <v>176</v>
      </c>
    </row>
    <row r="2936" spans="2:65" s="14" customFormat="1" ht="11.25">
      <c r="B2936" s="160"/>
      <c r="D2936" s="146" t="s">
        <v>185</v>
      </c>
      <c r="E2936" s="161" t="s">
        <v>1</v>
      </c>
      <c r="F2936" s="162" t="s">
        <v>2866</v>
      </c>
      <c r="H2936" s="161" t="s">
        <v>1</v>
      </c>
      <c r="I2936" s="163"/>
      <c r="L2936" s="160"/>
      <c r="M2936" s="164"/>
      <c r="T2936" s="165"/>
      <c r="AT2936" s="161" t="s">
        <v>185</v>
      </c>
      <c r="AU2936" s="161" t="s">
        <v>88</v>
      </c>
      <c r="AV2936" s="14" t="s">
        <v>86</v>
      </c>
      <c r="AW2936" s="14" t="s">
        <v>33</v>
      </c>
      <c r="AX2936" s="14" t="s">
        <v>78</v>
      </c>
      <c r="AY2936" s="161" t="s">
        <v>176</v>
      </c>
    </row>
    <row r="2937" spans="2:65" s="12" customFormat="1" ht="11.25">
      <c r="B2937" s="145"/>
      <c r="D2937" s="146" t="s">
        <v>185</v>
      </c>
      <c r="E2937" s="147" t="s">
        <v>1</v>
      </c>
      <c r="F2937" s="148" t="s">
        <v>2867</v>
      </c>
      <c r="H2937" s="149">
        <v>4.0199999999999996</v>
      </c>
      <c r="I2937" s="150"/>
      <c r="L2937" s="145"/>
      <c r="M2937" s="151"/>
      <c r="T2937" s="152"/>
      <c r="AT2937" s="147" t="s">
        <v>185</v>
      </c>
      <c r="AU2937" s="147" t="s">
        <v>88</v>
      </c>
      <c r="AV2937" s="12" t="s">
        <v>88</v>
      </c>
      <c r="AW2937" s="12" t="s">
        <v>33</v>
      </c>
      <c r="AX2937" s="12" t="s">
        <v>78</v>
      </c>
      <c r="AY2937" s="147" t="s">
        <v>176</v>
      </c>
    </row>
    <row r="2938" spans="2:65" s="14" customFormat="1" ht="11.25">
      <c r="B2938" s="160"/>
      <c r="D2938" s="146" t="s">
        <v>185</v>
      </c>
      <c r="E2938" s="161" t="s">
        <v>1</v>
      </c>
      <c r="F2938" s="162" t="s">
        <v>2868</v>
      </c>
      <c r="H2938" s="161" t="s">
        <v>1</v>
      </c>
      <c r="I2938" s="163"/>
      <c r="L2938" s="160"/>
      <c r="M2938" s="164"/>
      <c r="T2938" s="165"/>
      <c r="AT2938" s="161" t="s">
        <v>185</v>
      </c>
      <c r="AU2938" s="161" t="s">
        <v>88</v>
      </c>
      <c r="AV2938" s="14" t="s">
        <v>86</v>
      </c>
      <c r="AW2938" s="14" t="s">
        <v>33</v>
      </c>
      <c r="AX2938" s="14" t="s">
        <v>78</v>
      </c>
      <c r="AY2938" s="161" t="s">
        <v>176</v>
      </c>
    </row>
    <row r="2939" spans="2:65" s="12" customFormat="1" ht="11.25">
      <c r="B2939" s="145"/>
      <c r="D2939" s="146" t="s">
        <v>185</v>
      </c>
      <c r="E2939" s="147" t="s">
        <v>1</v>
      </c>
      <c r="F2939" s="148" t="s">
        <v>2869</v>
      </c>
      <c r="H2939" s="149">
        <v>10.61</v>
      </c>
      <c r="I2939" s="150"/>
      <c r="L2939" s="145"/>
      <c r="M2939" s="151"/>
      <c r="T2939" s="152"/>
      <c r="AT2939" s="147" t="s">
        <v>185</v>
      </c>
      <c r="AU2939" s="147" t="s">
        <v>88</v>
      </c>
      <c r="AV2939" s="12" t="s">
        <v>88</v>
      </c>
      <c r="AW2939" s="12" t="s">
        <v>33</v>
      </c>
      <c r="AX2939" s="12" t="s">
        <v>78</v>
      </c>
      <c r="AY2939" s="147" t="s">
        <v>176</v>
      </c>
    </row>
    <row r="2940" spans="2:65" s="14" customFormat="1" ht="11.25">
      <c r="B2940" s="160"/>
      <c r="D2940" s="146" t="s">
        <v>185</v>
      </c>
      <c r="E2940" s="161" t="s">
        <v>1</v>
      </c>
      <c r="F2940" s="162" t="s">
        <v>2870</v>
      </c>
      <c r="H2940" s="161" t="s">
        <v>1</v>
      </c>
      <c r="I2940" s="163"/>
      <c r="L2940" s="160"/>
      <c r="M2940" s="164"/>
      <c r="T2940" s="165"/>
      <c r="AT2940" s="161" t="s">
        <v>185</v>
      </c>
      <c r="AU2940" s="161" t="s">
        <v>88</v>
      </c>
      <c r="AV2940" s="14" t="s">
        <v>86</v>
      </c>
      <c r="AW2940" s="14" t="s">
        <v>33</v>
      </c>
      <c r="AX2940" s="14" t="s">
        <v>78</v>
      </c>
      <c r="AY2940" s="161" t="s">
        <v>176</v>
      </c>
    </row>
    <row r="2941" spans="2:65" s="12" customFormat="1" ht="11.25">
      <c r="B2941" s="145"/>
      <c r="D2941" s="146" t="s">
        <v>185</v>
      </c>
      <c r="E2941" s="147" t="s">
        <v>1</v>
      </c>
      <c r="F2941" s="148" t="s">
        <v>2871</v>
      </c>
      <c r="H2941" s="149">
        <v>14.07</v>
      </c>
      <c r="I2941" s="150"/>
      <c r="L2941" s="145"/>
      <c r="M2941" s="151"/>
      <c r="T2941" s="152"/>
      <c r="AT2941" s="147" t="s">
        <v>185</v>
      </c>
      <c r="AU2941" s="147" t="s">
        <v>88</v>
      </c>
      <c r="AV2941" s="12" t="s">
        <v>88</v>
      </c>
      <c r="AW2941" s="12" t="s">
        <v>33</v>
      </c>
      <c r="AX2941" s="12" t="s">
        <v>78</v>
      </c>
      <c r="AY2941" s="147" t="s">
        <v>176</v>
      </c>
    </row>
    <row r="2942" spans="2:65" s="14" customFormat="1" ht="11.25">
      <c r="B2942" s="160"/>
      <c r="D2942" s="146" t="s">
        <v>185</v>
      </c>
      <c r="E2942" s="161" t="s">
        <v>1</v>
      </c>
      <c r="F2942" s="162" t="s">
        <v>2872</v>
      </c>
      <c r="H2942" s="161" t="s">
        <v>1</v>
      </c>
      <c r="I2942" s="163"/>
      <c r="L2942" s="160"/>
      <c r="M2942" s="164"/>
      <c r="T2942" s="165"/>
      <c r="AT2942" s="161" t="s">
        <v>185</v>
      </c>
      <c r="AU2942" s="161" t="s">
        <v>88</v>
      </c>
      <c r="AV2942" s="14" t="s">
        <v>86</v>
      </c>
      <c r="AW2942" s="14" t="s">
        <v>33</v>
      </c>
      <c r="AX2942" s="14" t="s">
        <v>78</v>
      </c>
      <c r="AY2942" s="161" t="s">
        <v>176</v>
      </c>
    </row>
    <row r="2943" spans="2:65" s="12" customFormat="1" ht="11.25">
      <c r="B2943" s="145"/>
      <c r="D2943" s="146" t="s">
        <v>185</v>
      </c>
      <c r="E2943" s="147" t="s">
        <v>1</v>
      </c>
      <c r="F2943" s="148" t="s">
        <v>2873</v>
      </c>
      <c r="H2943" s="149">
        <v>19.68</v>
      </c>
      <c r="I2943" s="150"/>
      <c r="L2943" s="145"/>
      <c r="M2943" s="151"/>
      <c r="T2943" s="152"/>
      <c r="AT2943" s="147" t="s">
        <v>185</v>
      </c>
      <c r="AU2943" s="147" t="s">
        <v>88</v>
      </c>
      <c r="AV2943" s="12" t="s">
        <v>88</v>
      </c>
      <c r="AW2943" s="12" t="s">
        <v>33</v>
      </c>
      <c r="AX2943" s="12" t="s">
        <v>78</v>
      </c>
      <c r="AY2943" s="147" t="s">
        <v>176</v>
      </c>
    </row>
    <row r="2944" spans="2:65" s="13" customFormat="1" ht="11.25">
      <c r="B2944" s="153"/>
      <c r="D2944" s="146" t="s">
        <v>185</v>
      </c>
      <c r="E2944" s="154" t="s">
        <v>1</v>
      </c>
      <c r="F2944" s="155" t="s">
        <v>187</v>
      </c>
      <c r="H2944" s="156">
        <v>57.08</v>
      </c>
      <c r="I2944" s="157"/>
      <c r="L2944" s="153"/>
      <c r="M2944" s="158"/>
      <c r="T2944" s="159"/>
      <c r="AT2944" s="154" t="s">
        <v>185</v>
      </c>
      <c r="AU2944" s="154" t="s">
        <v>88</v>
      </c>
      <c r="AV2944" s="13" t="s">
        <v>183</v>
      </c>
      <c r="AW2944" s="13" t="s">
        <v>33</v>
      </c>
      <c r="AX2944" s="13" t="s">
        <v>86</v>
      </c>
      <c r="AY2944" s="154" t="s">
        <v>176</v>
      </c>
    </row>
    <row r="2945" spans="2:65" s="1" customFormat="1" ht="44.25" customHeight="1">
      <c r="B2945" s="32"/>
      <c r="C2945" s="176" t="s">
        <v>2874</v>
      </c>
      <c r="D2945" s="176" t="s">
        <v>304</v>
      </c>
      <c r="E2945" s="177" t="s">
        <v>2819</v>
      </c>
      <c r="F2945" s="178" t="s">
        <v>2820</v>
      </c>
      <c r="G2945" s="179" t="s">
        <v>181</v>
      </c>
      <c r="H2945" s="180">
        <v>68.495999999999995</v>
      </c>
      <c r="I2945" s="181"/>
      <c r="J2945" s="182">
        <f>ROUND(I2945*H2945,2)</f>
        <v>0</v>
      </c>
      <c r="K2945" s="178" t="s">
        <v>1</v>
      </c>
      <c r="L2945" s="183"/>
      <c r="M2945" s="184" t="s">
        <v>1</v>
      </c>
      <c r="N2945" s="185" t="s">
        <v>43</v>
      </c>
      <c r="P2945" s="141">
        <f>O2945*H2945</f>
        <v>0</v>
      </c>
      <c r="Q2945" s="141">
        <v>1.6000000000000001E-3</v>
      </c>
      <c r="R2945" s="141">
        <f>Q2945*H2945</f>
        <v>0.1095936</v>
      </c>
      <c r="S2945" s="141">
        <v>0</v>
      </c>
      <c r="T2945" s="142">
        <f>S2945*H2945</f>
        <v>0</v>
      </c>
      <c r="AR2945" s="143" t="s">
        <v>398</v>
      </c>
      <c r="AT2945" s="143" t="s">
        <v>304</v>
      </c>
      <c r="AU2945" s="143" t="s">
        <v>88</v>
      </c>
      <c r="AY2945" s="17" t="s">
        <v>176</v>
      </c>
      <c r="BE2945" s="144">
        <f>IF(N2945="základní",J2945,0)</f>
        <v>0</v>
      </c>
      <c r="BF2945" s="144">
        <f>IF(N2945="snížená",J2945,0)</f>
        <v>0</v>
      </c>
      <c r="BG2945" s="144">
        <f>IF(N2945="zákl. přenesená",J2945,0)</f>
        <v>0</v>
      </c>
      <c r="BH2945" s="144">
        <f>IF(N2945="sníž. přenesená",J2945,0)</f>
        <v>0</v>
      </c>
      <c r="BI2945" s="144">
        <f>IF(N2945="nulová",J2945,0)</f>
        <v>0</v>
      </c>
      <c r="BJ2945" s="17" t="s">
        <v>86</v>
      </c>
      <c r="BK2945" s="144">
        <f>ROUND(I2945*H2945,2)</f>
        <v>0</v>
      </c>
      <c r="BL2945" s="17" t="s">
        <v>319</v>
      </c>
      <c r="BM2945" s="143" t="s">
        <v>2875</v>
      </c>
    </row>
    <row r="2946" spans="2:65" s="12" customFormat="1" ht="11.25">
      <c r="B2946" s="145"/>
      <c r="D2946" s="146" t="s">
        <v>185</v>
      </c>
      <c r="F2946" s="148" t="s">
        <v>2876</v>
      </c>
      <c r="H2946" s="149">
        <v>68.495999999999995</v>
      </c>
      <c r="I2946" s="150"/>
      <c r="L2946" s="145"/>
      <c r="M2946" s="151"/>
      <c r="T2946" s="152"/>
      <c r="AT2946" s="147" t="s">
        <v>185</v>
      </c>
      <c r="AU2946" s="147" t="s">
        <v>88</v>
      </c>
      <c r="AV2946" s="12" t="s">
        <v>88</v>
      </c>
      <c r="AW2946" s="12" t="s">
        <v>4</v>
      </c>
      <c r="AX2946" s="12" t="s">
        <v>86</v>
      </c>
      <c r="AY2946" s="147" t="s">
        <v>176</v>
      </c>
    </row>
    <row r="2947" spans="2:65" s="1" customFormat="1" ht="37.9" customHeight="1">
      <c r="B2947" s="32"/>
      <c r="C2947" s="132" t="s">
        <v>2877</v>
      </c>
      <c r="D2947" s="132" t="s">
        <v>178</v>
      </c>
      <c r="E2947" s="133" t="s">
        <v>2794</v>
      </c>
      <c r="F2947" s="134" t="s">
        <v>2795</v>
      </c>
      <c r="G2947" s="135" t="s">
        <v>181</v>
      </c>
      <c r="H2947" s="136">
        <v>28.58</v>
      </c>
      <c r="I2947" s="137"/>
      <c r="J2947" s="138">
        <f>ROUND(I2947*H2947,2)</f>
        <v>0</v>
      </c>
      <c r="K2947" s="134" t="s">
        <v>182</v>
      </c>
      <c r="L2947" s="32"/>
      <c r="M2947" s="139" t="s">
        <v>1</v>
      </c>
      <c r="N2947" s="140" t="s">
        <v>43</v>
      </c>
      <c r="P2947" s="141">
        <f>O2947*H2947</f>
        <v>0</v>
      </c>
      <c r="Q2947" s="141">
        <v>5.2500000000000003E-3</v>
      </c>
      <c r="R2947" s="141">
        <f>Q2947*H2947</f>
        <v>0.15004500000000001</v>
      </c>
      <c r="S2947" s="141">
        <v>0</v>
      </c>
      <c r="T2947" s="142">
        <f>S2947*H2947</f>
        <v>0</v>
      </c>
      <c r="AR2947" s="143" t="s">
        <v>319</v>
      </c>
      <c r="AT2947" s="143" t="s">
        <v>178</v>
      </c>
      <c r="AU2947" s="143" t="s">
        <v>88</v>
      </c>
      <c r="AY2947" s="17" t="s">
        <v>176</v>
      </c>
      <c r="BE2947" s="144">
        <f>IF(N2947="základní",J2947,0)</f>
        <v>0</v>
      </c>
      <c r="BF2947" s="144">
        <f>IF(N2947="snížená",J2947,0)</f>
        <v>0</v>
      </c>
      <c r="BG2947" s="144">
        <f>IF(N2947="zákl. přenesená",J2947,0)</f>
        <v>0</v>
      </c>
      <c r="BH2947" s="144">
        <f>IF(N2947="sníž. přenesená",J2947,0)</f>
        <v>0</v>
      </c>
      <c r="BI2947" s="144">
        <f>IF(N2947="nulová",J2947,0)</f>
        <v>0</v>
      </c>
      <c r="BJ2947" s="17" t="s">
        <v>86</v>
      </c>
      <c r="BK2947" s="144">
        <f>ROUND(I2947*H2947,2)</f>
        <v>0</v>
      </c>
      <c r="BL2947" s="17" t="s">
        <v>319</v>
      </c>
      <c r="BM2947" s="143" t="s">
        <v>2878</v>
      </c>
    </row>
    <row r="2948" spans="2:65" s="14" customFormat="1" ht="11.25">
      <c r="B2948" s="160"/>
      <c r="D2948" s="146" t="s">
        <v>185</v>
      </c>
      <c r="E2948" s="161" t="s">
        <v>1</v>
      </c>
      <c r="F2948" s="162" t="s">
        <v>2825</v>
      </c>
      <c r="H2948" s="161" t="s">
        <v>1</v>
      </c>
      <c r="I2948" s="163"/>
      <c r="L2948" s="160"/>
      <c r="M2948" s="164"/>
      <c r="T2948" s="165"/>
      <c r="AT2948" s="161" t="s">
        <v>185</v>
      </c>
      <c r="AU2948" s="161" t="s">
        <v>88</v>
      </c>
      <c r="AV2948" s="14" t="s">
        <v>86</v>
      </c>
      <c r="AW2948" s="14" t="s">
        <v>33</v>
      </c>
      <c r="AX2948" s="14" t="s">
        <v>78</v>
      </c>
      <c r="AY2948" s="161" t="s">
        <v>176</v>
      </c>
    </row>
    <row r="2949" spans="2:65" s="14" customFormat="1" ht="11.25">
      <c r="B2949" s="160"/>
      <c r="D2949" s="146" t="s">
        <v>185</v>
      </c>
      <c r="E2949" s="161" t="s">
        <v>1</v>
      </c>
      <c r="F2949" s="162" t="s">
        <v>734</v>
      </c>
      <c r="H2949" s="161" t="s">
        <v>1</v>
      </c>
      <c r="I2949" s="163"/>
      <c r="L2949" s="160"/>
      <c r="M2949" s="164"/>
      <c r="T2949" s="165"/>
      <c r="AT2949" s="161" t="s">
        <v>185</v>
      </c>
      <c r="AU2949" s="161" t="s">
        <v>88</v>
      </c>
      <c r="AV2949" s="14" t="s">
        <v>86</v>
      </c>
      <c r="AW2949" s="14" t="s">
        <v>33</v>
      </c>
      <c r="AX2949" s="14" t="s">
        <v>78</v>
      </c>
      <c r="AY2949" s="161" t="s">
        <v>176</v>
      </c>
    </row>
    <row r="2950" spans="2:65" s="14" customFormat="1" ht="11.25">
      <c r="B2950" s="160"/>
      <c r="D2950" s="146" t="s">
        <v>185</v>
      </c>
      <c r="E2950" s="161" t="s">
        <v>1</v>
      </c>
      <c r="F2950" s="162" t="s">
        <v>2879</v>
      </c>
      <c r="H2950" s="161" t="s">
        <v>1</v>
      </c>
      <c r="I2950" s="163"/>
      <c r="L2950" s="160"/>
      <c r="M2950" s="164"/>
      <c r="T2950" s="165"/>
      <c r="AT2950" s="161" t="s">
        <v>185</v>
      </c>
      <c r="AU2950" s="161" t="s">
        <v>88</v>
      </c>
      <c r="AV2950" s="14" t="s">
        <v>86</v>
      </c>
      <c r="AW2950" s="14" t="s">
        <v>33</v>
      </c>
      <c r="AX2950" s="14" t="s">
        <v>78</v>
      </c>
      <c r="AY2950" s="161" t="s">
        <v>176</v>
      </c>
    </row>
    <row r="2951" spans="2:65" s="12" customFormat="1" ht="11.25">
      <c r="B2951" s="145"/>
      <c r="D2951" s="146" t="s">
        <v>185</v>
      </c>
      <c r="E2951" s="147" t="s">
        <v>1</v>
      </c>
      <c r="F2951" s="148" t="s">
        <v>2880</v>
      </c>
      <c r="H2951" s="149">
        <v>9.69</v>
      </c>
      <c r="I2951" s="150"/>
      <c r="L2951" s="145"/>
      <c r="M2951" s="151"/>
      <c r="T2951" s="152"/>
      <c r="AT2951" s="147" t="s">
        <v>185</v>
      </c>
      <c r="AU2951" s="147" t="s">
        <v>88</v>
      </c>
      <c r="AV2951" s="12" t="s">
        <v>88</v>
      </c>
      <c r="AW2951" s="12" t="s">
        <v>33</v>
      </c>
      <c r="AX2951" s="12" t="s">
        <v>78</v>
      </c>
      <c r="AY2951" s="147" t="s">
        <v>176</v>
      </c>
    </row>
    <row r="2952" spans="2:65" s="14" customFormat="1" ht="11.25">
      <c r="B2952" s="160"/>
      <c r="D2952" s="146" t="s">
        <v>185</v>
      </c>
      <c r="E2952" s="161" t="s">
        <v>1</v>
      </c>
      <c r="F2952" s="162" t="s">
        <v>2881</v>
      </c>
      <c r="H2952" s="161" t="s">
        <v>1</v>
      </c>
      <c r="I2952" s="163"/>
      <c r="L2952" s="160"/>
      <c r="M2952" s="164"/>
      <c r="T2952" s="165"/>
      <c r="AT2952" s="161" t="s">
        <v>185</v>
      </c>
      <c r="AU2952" s="161" t="s">
        <v>88</v>
      </c>
      <c r="AV2952" s="14" t="s">
        <v>86</v>
      </c>
      <c r="AW2952" s="14" t="s">
        <v>33</v>
      </c>
      <c r="AX2952" s="14" t="s">
        <v>78</v>
      </c>
      <c r="AY2952" s="161" t="s">
        <v>176</v>
      </c>
    </row>
    <row r="2953" spans="2:65" s="12" customFormat="1" ht="11.25">
      <c r="B2953" s="145"/>
      <c r="D2953" s="146" t="s">
        <v>185</v>
      </c>
      <c r="E2953" s="147" t="s">
        <v>1</v>
      </c>
      <c r="F2953" s="148" t="s">
        <v>2882</v>
      </c>
      <c r="H2953" s="149">
        <v>8.16</v>
      </c>
      <c r="I2953" s="150"/>
      <c r="L2953" s="145"/>
      <c r="M2953" s="151"/>
      <c r="T2953" s="152"/>
      <c r="AT2953" s="147" t="s">
        <v>185</v>
      </c>
      <c r="AU2953" s="147" t="s">
        <v>88</v>
      </c>
      <c r="AV2953" s="12" t="s">
        <v>88</v>
      </c>
      <c r="AW2953" s="12" t="s">
        <v>33</v>
      </c>
      <c r="AX2953" s="12" t="s">
        <v>78</v>
      </c>
      <c r="AY2953" s="147" t="s">
        <v>176</v>
      </c>
    </row>
    <row r="2954" spans="2:65" s="14" customFormat="1" ht="11.25">
      <c r="B2954" s="160"/>
      <c r="D2954" s="146" t="s">
        <v>185</v>
      </c>
      <c r="E2954" s="161" t="s">
        <v>1</v>
      </c>
      <c r="F2954" s="162" t="s">
        <v>2713</v>
      </c>
      <c r="H2954" s="161" t="s">
        <v>1</v>
      </c>
      <c r="I2954" s="163"/>
      <c r="L2954" s="160"/>
      <c r="M2954" s="164"/>
      <c r="T2954" s="165"/>
      <c r="AT2954" s="161" t="s">
        <v>185</v>
      </c>
      <c r="AU2954" s="161" t="s">
        <v>88</v>
      </c>
      <c r="AV2954" s="14" t="s">
        <v>86</v>
      </c>
      <c r="AW2954" s="14" t="s">
        <v>33</v>
      </c>
      <c r="AX2954" s="14" t="s">
        <v>78</v>
      </c>
      <c r="AY2954" s="161" t="s">
        <v>176</v>
      </c>
    </row>
    <row r="2955" spans="2:65" s="12" customFormat="1" ht="11.25">
      <c r="B2955" s="145"/>
      <c r="D2955" s="146" t="s">
        <v>185</v>
      </c>
      <c r="E2955" s="147" t="s">
        <v>1</v>
      </c>
      <c r="F2955" s="148" t="s">
        <v>2883</v>
      </c>
      <c r="H2955" s="149">
        <v>10.73</v>
      </c>
      <c r="I2955" s="150"/>
      <c r="L2955" s="145"/>
      <c r="M2955" s="151"/>
      <c r="T2955" s="152"/>
      <c r="AT2955" s="147" t="s">
        <v>185</v>
      </c>
      <c r="AU2955" s="147" t="s">
        <v>88</v>
      </c>
      <c r="AV2955" s="12" t="s">
        <v>88</v>
      </c>
      <c r="AW2955" s="12" t="s">
        <v>33</v>
      </c>
      <c r="AX2955" s="12" t="s">
        <v>78</v>
      </c>
      <c r="AY2955" s="147" t="s">
        <v>176</v>
      </c>
    </row>
    <row r="2956" spans="2:65" s="13" customFormat="1" ht="11.25">
      <c r="B2956" s="153"/>
      <c r="D2956" s="146" t="s">
        <v>185</v>
      </c>
      <c r="E2956" s="154" t="s">
        <v>1</v>
      </c>
      <c r="F2956" s="155" t="s">
        <v>187</v>
      </c>
      <c r="H2956" s="156">
        <v>28.580000000000002</v>
      </c>
      <c r="I2956" s="157"/>
      <c r="L2956" s="153"/>
      <c r="M2956" s="158"/>
      <c r="T2956" s="159"/>
      <c r="AT2956" s="154" t="s">
        <v>185</v>
      </c>
      <c r="AU2956" s="154" t="s">
        <v>88</v>
      </c>
      <c r="AV2956" s="13" t="s">
        <v>183</v>
      </c>
      <c r="AW2956" s="13" t="s">
        <v>33</v>
      </c>
      <c r="AX2956" s="13" t="s">
        <v>86</v>
      </c>
      <c r="AY2956" s="154" t="s">
        <v>176</v>
      </c>
    </row>
    <row r="2957" spans="2:65" s="1" customFormat="1" ht="44.25" customHeight="1">
      <c r="B2957" s="32"/>
      <c r="C2957" s="176" t="s">
        <v>2884</v>
      </c>
      <c r="D2957" s="176" t="s">
        <v>304</v>
      </c>
      <c r="E2957" s="177" t="s">
        <v>2819</v>
      </c>
      <c r="F2957" s="178" t="s">
        <v>2820</v>
      </c>
      <c r="G2957" s="179" t="s">
        <v>181</v>
      </c>
      <c r="H2957" s="180">
        <v>34.295999999999999</v>
      </c>
      <c r="I2957" s="181"/>
      <c r="J2957" s="182">
        <f>ROUND(I2957*H2957,2)</f>
        <v>0</v>
      </c>
      <c r="K2957" s="178" t="s">
        <v>1</v>
      </c>
      <c r="L2957" s="183"/>
      <c r="M2957" s="184" t="s">
        <v>1</v>
      </c>
      <c r="N2957" s="185" t="s">
        <v>43</v>
      </c>
      <c r="P2957" s="141">
        <f>O2957*H2957</f>
        <v>0</v>
      </c>
      <c r="Q2957" s="141">
        <v>1.6000000000000001E-3</v>
      </c>
      <c r="R2957" s="141">
        <f>Q2957*H2957</f>
        <v>5.4873600000000002E-2</v>
      </c>
      <c r="S2957" s="141">
        <v>0</v>
      </c>
      <c r="T2957" s="142">
        <f>S2957*H2957</f>
        <v>0</v>
      </c>
      <c r="AR2957" s="143" t="s">
        <v>398</v>
      </c>
      <c r="AT2957" s="143" t="s">
        <v>304</v>
      </c>
      <c r="AU2957" s="143" t="s">
        <v>88</v>
      </c>
      <c r="AY2957" s="17" t="s">
        <v>176</v>
      </c>
      <c r="BE2957" s="144">
        <f>IF(N2957="základní",J2957,0)</f>
        <v>0</v>
      </c>
      <c r="BF2957" s="144">
        <f>IF(N2957="snížená",J2957,0)</f>
        <v>0</v>
      </c>
      <c r="BG2957" s="144">
        <f>IF(N2957="zákl. přenesená",J2957,0)</f>
        <v>0</v>
      </c>
      <c r="BH2957" s="144">
        <f>IF(N2957="sníž. přenesená",J2957,0)</f>
        <v>0</v>
      </c>
      <c r="BI2957" s="144">
        <f>IF(N2957="nulová",J2957,0)</f>
        <v>0</v>
      </c>
      <c r="BJ2957" s="17" t="s">
        <v>86</v>
      </c>
      <c r="BK2957" s="144">
        <f>ROUND(I2957*H2957,2)</f>
        <v>0</v>
      </c>
      <c r="BL2957" s="17" t="s">
        <v>319</v>
      </c>
      <c r="BM2957" s="143" t="s">
        <v>2885</v>
      </c>
    </row>
    <row r="2958" spans="2:65" s="12" customFormat="1" ht="11.25">
      <c r="B2958" s="145"/>
      <c r="D2958" s="146" t="s">
        <v>185</v>
      </c>
      <c r="F2958" s="148" t="s">
        <v>2886</v>
      </c>
      <c r="H2958" s="149">
        <v>34.295999999999999</v>
      </c>
      <c r="I2958" s="150"/>
      <c r="L2958" s="145"/>
      <c r="M2958" s="151"/>
      <c r="T2958" s="152"/>
      <c r="AT2958" s="147" t="s">
        <v>185</v>
      </c>
      <c r="AU2958" s="147" t="s">
        <v>88</v>
      </c>
      <c r="AV2958" s="12" t="s">
        <v>88</v>
      </c>
      <c r="AW2958" s="12" t="s">
        <v>4</v>
      </c>
      <c r="AX2958" s="12" t="s">
        <v>86</v>
      </c>
      <c r="AY2958" s="147" t="s">
        <v>176</v>
      </c>
    </row>
    <row r="2959" spans="2:65" s="1" customFormat="1" ht="24.2" customHeight="1">
      <c r="B2959" s="32"/>
      <c r="C2959" s="132" t="s">
        <v>2887</v>
      </c>
      <c r="D2959" s="132" t="s">
        <v>178</v>
      </c>
      <c r="E2959" s="133" t="s">
        <v>2888</v>
      </c>
      <c r="F2959" s="134" t="s">
        <v>2889</v>
      </c>
      <c r="G2959" s="135" t="s">
        <v>298</v>
      </c>
      <c r="H2959" s="136">
        <v>932.85</v>
      </c>
      <c r="I2959" s="137"/>
      <c r="J2959" s="138">
        <f>ROUND(I2959*H2959,2)</f>
        <v>0</v>
      </c>
      <c r="K2959" s="134" t="s">
        <v>207</v>
      </c>
      <c r="L2959" s="32"/>
      <c r="M2959" s="139" t="s">
        <v>1</v>
      </c>
      <c r="N2959" s="140" t="s">
        <v>43</v>
      </c>
      <c r="P2959" s="141">
        <f>O2959*H2959</f>
        <v>0</v>
      </c>
      <c r="Q2959" s="141">
        <v>2.0000000000000001E-4</v>
      </c>
      <c r="R2959" s="141">
        <f>Q2959*H2959</f>
        <v>0.18657000000000001</v>
      </c>
      <c r="S2959" s="141">
        <v>0</v>
      </c>
      <c r="T2959" s="142">
        <f>S2959*H2959</f>
        <v>0</v>
      </c>
      <c r="AR2959" s="143" t="s">
        <v>319</v>
      </c>
      <c r="AT2959" s="143" t="s">
        <v>178</v>
      </c>
      <c r="AU2959" s="143" t="s">
        <v>88</v>
      </c>
      <c r="AY2959" s="17" t="s">
        <v>176</v>
      </c>
      <c r="BE2959" s="144">
        <f>IF(N2959="základní",J2959,0)</f>
        <v>0</v>
      </c>
      <c r="BF2959" s="144">
        <f>IF(N2959="snížená",J2959,0)</f>
        <v>0</v>
      </c>
      <c r="BG2959" s="144">
        <f>IF(N2959="zákl. přenesená",J2959,0)</f>
        <v>0</v>
      </c>
      <c r="BH2959" s="144">
        <f>IF(N2959="sníž. přenesená",J2959,0)</f>
        <v>0</v>
      </c>
      <c r="BI2959" s="144">
        <f>IF(N2959="nulová",J2959,0)</f>
        <v>0</v>
      </c>
      <c r="BJ2959" s="17" t="s">
        <v>86</v>
      </c>
      <c r="BK2959" s="144">
        <f>ROUND(I2959*H2959,2)</f>
        <v>0</v>
      </c>
      <c r="BL2959" s="17" t="s">
        <v>319</v>
      </c>
      <c r="BM2959" s="143" t="s">
        <v>2890</v>
      </c>
    </row>
    <row r="2960" spans="2:65" s="14" customFormat="1" ht="11.25">
      <c r="B2960" s="160"/>
      <c r="D2960" s="146" t="s">
        <v>185</v>
      </c>
      <c r="E2960" s="161" t="s">
        <v>1</v>
      </c>
      <c r="F2960" s="162" t="s">
        <v>2825</v>
      </c>
      <c r="H2960" s="161" t="s">
        <v>1</v>
      </c>
      <c r="I2960" s="163"/>
      <c r="L2960" s="160"/>
      <c r="M2960" s="164"/>
      <c r="T2960" s="165"/>
      <c r="AT2960" s="161" t="s">
        <v>185</v>
      </c>
      <c r="AU2960" s="161" t="s">
        <v>88</v>
      </c>
      <c r="AV2960" s="14" t="s">
        <v>86</v>
      </c>
      <c r="AW2960" s="14" t="s">
        <v>33</v>
      </c>
      <c r="AX2960" s="14" t="s">
        <v>78</v>
      </c>
      <c r="AY2960" s="161" t="s">
        <v>176</v>
      </c>
    </row>
    <row r="2961" spans="2:51" s="14" customFormat="1" ht="11.25">
      <c r="B2961" s="160"/>
      <c r="D2961" s="146" t="s">
        <v>185</v>
      </c>
      <c r="E2961" s="161" t="s">
        <v>1</v>
      </c>
      <c r="F2961" s="162" t="s">
        <v>734</v>
      </c>
      <c r="H2961" s="161" t="s">
        <v>1</v>
      </c>
      <c r="I2961" s="163"/>
      <c r="L2961" s="160"/>
      <c r="M2961" s="164"/>
      <c r="T2961" s="165"/>
      <c r="AT2961" s="161" t="s">
        <v>185</v>
      </c>
      <c r="AU2961" s="161" t="s">
        <v>88</v>
      </c>
      <c r="AV2961" s="14" t="s">
        <v>86</v>
      </c>
      <c r="AW2961" s="14" t="s">
        <v>33</v>
      </c>
      <c r="AX2961" s="14" t="s">
        <v>78</v>
      </c>
      <c r="AY2961" s="161" t="s">
        <v>176</v>
      </c>
    </row>
    <row r="2962" spans="2:51" s="14" customFormat="1" ht="11.25">
      <c r="B2962" s="160"/>
      <c r="D2962" s="146" t="s">
        <v>185</v>
      </c>
      <c r="E2962" s="161" t="s">
        <v>1</v>
      </c>
      <c r="F2962" s="162" t="s">
        <v>2826</v>
      </c>
      <c r="H2962" s="161" t="s">
        <v>1</v>
      </c>
      <c r="I2962" s="163"/>
      <c r="L2962" s="160"/>
      <c r="M2962" s="164"/>
      <c r="T2962" s="165"/>
      <c r="AT2962" s="161" t="s">
        <v>185</v>
      </c>
      <c r="AU2962" s="161" t="s">
        <v>88</v>
      </c>
      <c r="AV2962" s="14" t="s">
        <v>86</v>
      </c>
      <c r="AW2962" s="14" t="s">
        <v>33</v>
      </c>
      <c r="AX2962" s="14" t="s">
        <v>78</v>
      </c>
      <c r="AY2962" s="161" t="s">
        <v>176</v>
      </c>
    </row>
    <row r="2963" spans="2:51" s="12" customFormat="1" ht="11.25">
      <c r="B2963" s="145"/>
      <c r="D2963" s="146" t="s">
        <v>185</v>
      </c>
      <c r="E2963" s="147" t="s">
        <v>1</v>
      </c>
      <c r="F2963" s="148" t="s">
        <v>2891</v>
      </c>
      <c r="H2963" s="149">
        <v>31.85</v>
      </c>
      <c r="I2963" s="150"/>
      <c r="L2963" s="145"/>
      <c r="M2963" s="151"/>
      <c r="T2963" s="152"/>
      <c r="AT2963" s="147" t="s">
        <v>185</v>
      </c>
      <c r="AU2963" s="147" t="s">
        <v>88</v>
      </c>
      <c r="AV2963" s="12" t="s">
        <v>88</v>
      </c>
      <c r="AW2963" s="12" t="s">
        <v>33</v>
      </c>
      <c r="AX2963" s="12" t="s">
        <v>78</v>
      </c>
      <c r="AY2963" s="147" t="s">
        <v>176</v>
      </c>
    </row>
    <row r="2964" spans="2:51" s="14" customFormat="1" ht="11.25">
      <c r="B2964" s="160"/>
      <c r="D2964" s="146" t="s">
        <v>185</v>
      </c>
      <c r="E2964" s="161" t="s">
        <v>1</v>
      </c>
      <c r="F2964" s="162" t="s">
        <v>2828</v>
      </c>
      <c r="H2964" s="161" t="s">
        <v>1</v>
      </c>
      <c r="I2964" s="163"/>
      <c r="L2964" s="160"/>
      <c r="M2964" s="164"/>
      <c r="T2964" s="165"/>
      <c r="AT2964" s="161" t="s">
        <v>185</v>
      </c>
      <c r="AU2964" s="161" t="s">
        <v>88</v>
      </c>
      <c r="AV2964" s="14" t="s">
        <v>86</v>
      </c>
      <c r="AW2964" s="14" t="s">
        <v>33</v>
      </c>
      <c r="AX2964" s="14" t="s">
        <v>78</v>
      </c>
      <c r="AY2964" s="161" t="s">
        <v>176</v>
      </c>
    </row>
    <row r="2965" spans="2:51" s="12" customFormat="1" ht="11.25">
      <c r="B2965" s="145"/>
      <c r="D2965" s="146" t="s">
        <v>185</v>
      </c>
      <c r="E2965" s="147" t="s">
        <v>1</v>
      </c>
      <c r="F2965" s="148" t="s">
        <v>2892</v>
      </c>
      <c r="H2965" s="149">
        <v>47.16</v>
      </c>
      <c r="I2965" s="150"/>
      <c r="L2965" s="145"/>
      <c r="M2965" s="151"/>
      <c r="T2965" s="152"/>
      <c r="AT2965" s="147" t="s">
        <v>185</v>
      </c>
      <c r="AU2965" s="147" t="s">
        <v>88</v>
      </c>
      <c r="AV2965" s="12" t="s">
        <v>88</v>
      </c>
      <c r="AW2965" s="12" t="s">
        <v>33</v>
      </c>
      <c r="AX2965" s="12" t="s">
        <v>78</v>
      </c>
      <c r="AY2965" s="147" t="s">
        <v>176</v>
      </c>
    </row>
    <row r="2966" spans="2:51" s="14" customFormat="1" ht="11.25">
      <c r="B2966" s="160"/>
      <c r="D2966" s="146" t="s">
        <v>185</v>
      </c>
      <c r="E2966" s="161" t="s">
        <v>1</v>
      </c>
      <c r="F2966" s="162" t="s">
        <v>2830</v>
      </c>
      <c r="H2966" s="161" t="s">
        <v>1</v>
      </c>
      <c r="I2966" s="163"/>
      <c r="L2966" s="160"/>
      <c r="M2966" s="164"/>
      <c r="T2966" s="165"/>
      <c r="AT2966" s="161" t="s">
        <v>185</v>
      </c>
      <c r="AU2966" s="161" t="s">
        <v>88</v>
      </c>
      <c r="AV2966" s="14" t="s">
        <v>86</v>
      </c>
      <c r="AW2966" s="14" t="s">
        <v>33</v>
      </c>
      <c r="AX2966" s="14" t="s">
        <v>78</v>
      </c>
      <c r="AY2966" s="161" t="s">
        <v>176</v>
      </c>
    </row>
    <row r="2967" spans="2:51" s="12" customFormat="1" ht="11.25">
      <c r="B2967" s="145"/>
      <c r="D2967" s="146" t="s">
        <v>185</v>
      </c>
      <c r="E2967" s="147" t="s">
        <v>1</v>
      </c>
      <c r="F2967" s="148" t="s">
        <v>2893</v>
      </c>
      <c r="H2967" s="149">
        <v>12.82</v>
      </c>
      <c r="I2967" s="150"/>
      <c r="L2967" s="145"/>
      <c r="M2967" s="151"/>
      <c r="T2967" s="152"/>
      <c r="AT2967" s="147" t="s">
        <v>185</v>
      </c>
      <c r="AU2967" s="147" t="s">
        <v>88</v>
      </c>
      <c r="AV2967" s="12" t="s">
        <v>88</v>
      </c>
      <c r="AW2967" s="12" t="s">
        <v>33</v>
      </c>
      <c r="AX2967" s="12" t="s">
        <v>78</v>
      </c>
      <c r="AY2967" s="147" t="s">
        <v>176</v>
      </c>
    </row>
    <row r="2968" spans="2:51" s="14" customFormat="1" ht="11.25">
      <c r="B2968" s="160"/>
      <c r="D2968" s="146" t="s">
        <v>185</v>
      </c>
      <c r="E2968" s="161" t="s">
        <v>1</v>
      </c>
      <c r="F2968" s="162" t="s">
        <v>1104</v>
      </c>
      <c r="H2968" s="161" t="s">
        <v>1</v>
      </c>
      <c r="I2968" s="163"/>
      <c r="L2968" s="160"/>
      <c r="M2968" s="164"/>
      <c r="T2968" s="165"/>
      <c r="AT2968" s="161" t="s">
        <v>185</v>
      </c>
      <c r="AU2968" s="161" t="s">
        <v>88</v>
      </c>
      <c r="AV2968" s="14" t="s">
        <v>86</v>
      </c>
      <c r="AW2968" s="14" t="s">
        <v>33</v>
      </c>
      <c r="AX2968" s="14" t="s">
        <v>78</v>
      </c>
      <c r="AY2968" s="161" t="s">
        <v>176</v>
      </c>
    </row>
    <row r="2969" spans="2:51" s="14" customFormat="1" ht="11.25">
      <c r="B2969" s="160"/>
      <c r="D2969" s="146" t="s">
        <v>185</v>
      </c>
      <c r="E2969" s="161" t="s">
        <v>1</v>
      </c>
      <c r="F2969" s="162" t="s">
        <v>2832</v>
      </c>
      <c r="H2969" s="161" t="s">
        <v>1</v>
      </c>
      <c r="I2969" s="163"/>
      <c r="L2969" s="160"/>
      <c r="M2969" s="164"/>
      <c r="T2969" s="165"/>
      <c r="AT2969" s="161" t="s">
        <v>185</v>
      </c>
      <c r="AU2969" s="161" t="s">
        <v>88</v>
      </c>
      <c r="AV2969" s="14" t="s">
        <v>86</v>
      </c>
      <c r="AW2969" s="14" t="s">
        <v>33</v>
      </c>
      <c r="AX2969" s="14" t="s">
        <v>78</v>
      </c>
      <c r="AY2969" s="161" t="s">
        <v>176</v>
      </c>
    </row>
    <row r="2970" spans="2:51" s="12" customFormat="1" ht="11.25">
      <c r="B2970" s="145"/>
      <c r="D2970" s="146" t="s">
        <v>185</v>
      </c>
      <c r="E2970" s="147" t="s">
        <v>1</v>
      </c>
      <c r="F2970" s="148" t="s">
        <v>2892</v>
      </c>
      <c r="H2970" s="149">
        <v>47.16</v>
      </c>
      <c r="I2970" s="150"/>
      <c r="L2970" s="145"/>
      <c r="M2970" s="151"/>
      <c r="T2970" s="152"/>
      <c r="AT2970" s="147" t="s">
        <v>185</v>
      </c>
      <c r="AU2970" s="147" t="s">
        <v>88</v>
      </c>
      <c r="AV2970" s="12" t="s">
        <v>88</v>
      </c>
      <c r="AW2970" s="12" t="s">
        <v>33</v>
      </c>
      <c r="AX2970" s="12" t="s">
        <v>78</v>
      </c>
      <c r="AY2970" s="147" t="s">
        <v>176</v>
      </c>
    </row>
    <row r="2971" spans="2:51" s="14" customFormat="1" ht="11.25">
      <c r="B2971" s="160"/>
      <c r="D2971" s="146" t="s">
        <v>185</v>
      </c>
      <c r="E2971" s="161" t="s">
        <v>1</v>
      </c>
      <c r="F2971" s="162" t="s">
        <v>2833</v>
      </c>
      <c r="H2971" s="161" t="s">
        <v>1</v>
      </c>
      <c r="I2971" s="163"/>
      <c r="L2971" s="160"/>
      <c r="M2971" s="164"/>
      <c r="T2971" s="165"/>
      <c r="AT2971" s="161" t="s">
        <v>185</v>
      </c>
      <c r="AU2971" s="161" t="s">
        <v>88</v>
      </c>
      <c r="AV2971" s="14" t="s">
        <v>86</v>
      </c>
      <c r="AW2971" s="14" t="s">
        <v>33</v>
      </c>
      <c r="AX2971" s="14" t="s">
        <v>78</v>
      </c>
      <c r="AY2971" s="161" t="s">
        <v>176</v>
      </c>
    </row>
    <row r="2972" spans="2:51" s="12" customFormat="1" ht="11.25">
      <c r="B2972" s="145"/>
      <c r="D2972" s="146" t="s">
        <v>185</v>
      </c>
      <c r="E2972" s="147" t="s">
        <v>1</v>
      </c>
      <c r="F2972" s="148" t="s">
        <v>2894</v>
      </c>
      <c r="H2972" s="149">
        <v>49.06</v>
      </c>
      <c r="I2972" s="150"/>
      <c r="L2972" s="145"/>
      <c r="M2972" s="151"/>
      <c r="T2972" s="152"/>
      <c r="AT2972" s="147" t="s">
        <v>185</v>
      </c>
      <c r="AU2972" s="147" t="s">
        <v>88</v>
      </c>
      <c r="AV2972" s="12" t="s">
        <v>88</v>
      </c>
      <c r="AW2972" s="12" t="s">
        <v>33</v>
      </c>
      <c r="AX2972" s="12" t="s">
        <v>78</v>
      </c>
      <c r="AY2972" s="147" t="s">
        <v>176</v>
      </c>
    </row>
    <row r="2973" spans="2:51" s="14" customFormat="1" ht="11.25">
      <c r="B2973" s="160"/>
      <c r="D2973" s="146" t="s">
        <v>185</v>
      </c>
      <c r="E2973" s="161" t="s">
        <v>1</v>
      </c>
      <c r="F2973" s="162" t="s">
        <v>1106</v>
      </c>
      <c r="H2973" s="161" t="s">
        <v>1</v>
      </c>
      <c r="I2973" s="163"/>
      <c r="L2973" s="160"/>
      <c r="M2973" s="164"/>
      <c r="T2973" s="165"/>
      <c r="AT2973" s="161" t="s">
        <v>185</v>
      </c>
      <c r="AU2973" s="161" t="s">
        <v>88</v>
      </c>
      <c r="AV2973" s="14" t="s">
        <v>86</v>
      </c>
      <c r="AW2973" s="14" t="s">
        <v>33</v>
      </c>
      <c r="AX2973" s="14" t="s">
        <v>78</v>
      </c>
      <c r="AY2973" s="161" t="s">
        <v>176</v>
      </c>
    </row>
    <row r="2974" spans="2:51" s="14" customFormat="1" ht="11.25">
      <c r="B2974" s="160"/>
      <c r="D2974" s="146" t="s">
        <v>185</v>
      </c>
      <c r="E2974" s="161" t="s">
        <v>1</v>
      </c>
      <c r="F2974" s="162" t="s">
        <v>2835</v>
      </c>
      <c r="H2974" s="161" t="s">
        <v>1</v>
      </c>
      <c r="I2974" s="163"/>
      <c r="L2974" s="160"/>
      <c r="M2974" s="164"/>
      <c r="T2974" s="165"/>
      <c r="AT2974" s="161" t="s">
        <v>185</v>
      </c>
      <c r="AU2974" s="161" t="s">
        <v>88</v>
      </c>
      <c r="AV2974" s="14" t="s">
        <v>86</v>
      </c>
      <c r="AW2974" s="14" t="s">
        <v>33</v>
      </c>
      <c r="AX2974" s="14" t="s">
        <v>78</v>
      </c>
      <c r="AY2974" s="161" t="s">
        <v>176</v>
      </c>
    </row>
    <row r="2975" spans="2:51" s="12" customFormat="1" ht="11.25">
      <c r="B2975" s="145"/>
      <c r="D2975" s="146" t="s">
        <v>185</v>
      </c>
      <c r="E2975" s="147" t="s">
        <v>1</v>
      </c>
      <c r="F2975" s="148" t="s">
        <v>2892</v>
      </c>
      <c r="H2975" s="149">
        <v>47.16</v>
      </c>
      <c r="I2975" s="150"/>
      <c r="L2975" s="145"/>
      <c r="M2975" s="151"/>
      <c r="T2975" s="152"/>
      <c r="AT2975" s="147" t="s">
        <v>185</v>
      </c>
      <c r="AU2975" s="147" t="s">
        <v>88</v>
      </c>
      <c r="AV2975" s="12" t="s">
        <v>88</v>
      </c>
      <c r="AW2975" s="12" t="s">
        <v>33</v>
      </c>
      <c r="AX2975" s="12" t="s">
        <v>78</v>
      </c>
      <c r="AY2975" s="147" t="s">
        <v>176</v>
      </c>
    </row>
    <row r="2976" spans="2:51" s="14" customFormat="1" ht="11.25">
      <c r="B2976" s="160"/>
      <c r="D2976" s="146" t="s">
        <v>185</v>
      </c>
      <c r="E2976" s="161" t="s">
        <v>1</v>
      </c>
      <c r="F2976" s="162" t="s">
        <v>2836</v>
      </c>
      <c r="H2976" s="161" t="s">
        <v>1</v>
      </c>
      <c r="I2976" s="163"/>
      <c r="L2976" s="160"/>
      <c r="M2976" s="164"/>
      <c r="T2976" s="165"/>
      <c r="AT2976" s="161" t="s">
        <v>185</v>
      </c>
      <c r="AU2976" s="161" t="s">
        <v>88</v>
      </c>
      <c r="AV2976" s="14" t="s">
        <v>86</v>
      </c>
      <c r="AW2976" s="14" t="s">
        <v>33</v>
      </c>
      <c r="AX2976" s="14" t="s">
        <v>78</v>
      </c>
      <c r="AY2976" s="161" t="s">
        <v>176</v>
      </c>
    </row>
    <row r="2977" spans="2:51" s="12" customFormat="1" ht="11.25">
      <c r="B2977" s="145"/>
      <c r="D2977" s="146" t="s">
        <v>185</v>
      </c>
      <c r="E2977" s="147" t="s">
        <v>1</v>
      </c>
      <c r="F2977" s="148" t="s">
        <v>2894</v>
      </c>
      <c r="H2977" s="149">
        <v>49.06</v>
      </c>
      <c r="I2977" s="150"/>
      <c r="L2977" s="145"/>
      <c r="M2977" s="151"/>
      <c r="T2977" s="152"/>
      <c r="AT2977" s="147" t="s">
        <v>185</v>
      </c>
      <c r="AU2977" s="147" t="s">
        <v>88</v>
      </c>
      <c r="AV2977" s="12" t="s">
        <v>88</v>
      </c>
      <c r="AW2977" s="12" t="s">
        <v>33</v>
      </c>
      <c r="AX2977" s="12" t="s">
        <v>78</v>
      </c>
      <c r="AY2977" s="147" t="s">
        <v>176</v>
      </c>
    </row>
    <row r="2978" spans="2:51" s="14" customFormat="1" ht="11.25">
      <c r="B2978" s="160"/>
      <c r="D2978" s="146" t="s">
        <v>185</v>
      </c>
      <c r="E2978" s="161" t="s">
        <v>1</v>
      </c>
      <c r="F2978" s="162" t="s">
        <v>1108</v>
      </c>
      <c r="H2978" s="161" t="s">
        <v>1</v>
      </c>
      <c r="I2978" s="163"/>
      <c r="L2978" s="160"/>
      <c r="M2978" s="164"/>
      <c r="T2978" s="165"/>
      <c r="AT2978" s="161" t="s">
        <v>185</v>
      </c>
      <c r="AU2978" s="161" t="s">
        <v>88</v>
      </c>
      <c r="AV2978" s="14" t="s">
        <v>86</v>
      </c>
      <c r="AW2978" s="14" t="s">
        <v>33</v>
      </c>
      <c r="AX2978" s="14" t="s">
        <v>78</v>
      </c>
      <c r="AY2978" s="161" t="s">
        <v>176</v>
      </c>
    </row>
    <row r="2979" spans="2:51" s="14" customFormat="1" ht="11.25">
      <c r="B2979" s="160"/>
      <c r="D2979" s="146" t="s">
        <v>185</v>
      </c>
      <c r="E2979" s="161" t="s">
        <v>1</v>
      </c>
      <c r="F2979" s="162" t="s">
        <v>2838</v>
      </c>
      <c r="H2979" s="161" t="s">
        <v>1</v>
      </c>
      <c r="I2979" s="163"/>
      <c r="L2979" s="160"/>
      <c r="M2979" s="164"/>
      <c r="T2979" s="165"/>
      <c r="AT2979" s="161" t="s">
        <v>185</v>
      </c>
      <c r="AU2979" s="161" t="s">
        <v>88</v>
      </c>
      <c r="AV2979" s="14" t="s">
        <v>86</v>
      </c>
      <c r="AW2979" s="14" t="s">
        <v>33</v>
      </c>
      <c r="AX2979" s="14" t="s">
        <v>78</v>
      </c>
      <c r="AY2979" s="161" t="s">
        <v>176</v>
      </c>
    </row>
    <row r="2980" spans="2:51" s="12" customFormat="1" ht="11.25">
      <c r="B2980" s="145"/>
      <c r="D2980" s="146" t="s">
        <v>185</v>
      </c>
      <c r="E2980" s="147" t="s">
        <v>1</v>
      </c>
      <c r="F2980" s="148" t="s">
        <v>2892</v>
      </c>
      <c r="H2980" s="149">
        <v>47.16</v>
      </c>
      <c r="I2980" s="150"/>
      <c r="L2980" s="145"/>
      <c r="M2980" s="151"/>
      <c r="T2980" s="152"/>
      <c r="AT2980" s="147" t="s">
        <v>185</v>
      </c>
      <c r="AU2980" s="147" t="s">
        <v>88</v>
      </c>
      <c r="AV2980" s="12" t="s">
        <v>88</v>
      </c>
      <c r="AW2980" s="12" t="s">
        <v>33</v>
      </c>
      <c r="AX2980" s="12" t="s">
        <v>78</v>
      </c>
      <c r="AY2980" s="147" t="s">
        <v>176</v>
      </c>
    </row>
    <row r="2981" spans="2:51" s="14" customFormat="1" ht="11.25">
      <c r="B2981" s="160"/>
      <c r="D2981" s="146" t="s">
        <v>185</v>
      </c>
      <c r="E2981" s="161" t="s">
        <v>1</v>
      </c>
      <c r="F2981" s="162" t="s">
        <v>2895</v>
      </c>
      <c r="H2981" s="161" t="s">
        <v>1</v>
      </c>
      <c r="I2981" s="163"/>
      <c r="L2981" s="160"/>
      <c r="M2981" s="164"/>
      <c r="T2981" s="165"/>
      <c r="AT2981" s="161" t="s">
        <v>185</v>
      </c>
      <c r="AU2981" s="161" t="s">
        <v>88</v>
      </c>
      <c r="AV2981" s="14" t="s">
        <v>86</v>
      </c>
      <c r="AW2981" s="14" t="s">
        <v>33</v>
      </c>
      <c r="AX2981" s="14" t="s">
        <v>78</v>
      </c>
      <c r="AY2981" s="161" t="s">
        <v>176</v>
      </c>
    </row>
    <row r="2982" spans="2:51" s="12" customFormat="1" ht="11.25">
      <c r="B2982" s="145"/>
      <c r="D2982" s="146" t="s">
        <v>185</v>
      </c>
      <c r="E2982" s="147" t="s">
        <v>1</v>
      </c>
      <c r="F2982" s="148" t="s">
        <v>2894</v>
      </c>
      <c r="H2982" s="149">
        <v>49.06</v>
      </c>
      <c r="I2982" s="150"/>
      <c r="L2982" s="145"/>
      <c r="M2982" s="151"/>
      <c r="T2982" s="152"/>
      <c r="AT2982" s="147" t="s">
        <v>185</v>
      </c>
      <c r="AU2982" s="147" t="s">
        <v>88</v>
      </c>
      <c r="AV2982" s="12" t="s">
        <v>88</v>
      </c>
      <c r="AW2982" s="12" t="s">
        <v>33</v>
      </c>
      <c r="AX2982" s="12" t="s">
        <v>78</v>
      </c>
      <c r="AY2982" s="147" t="s">
        <v>176</v>
      </c>
    </row>
    <row r="2983" spans="2:51" s="14" customFormat="1" ht="11.25">
      <c r="B2983" s="160"/>
      <c r="D2983" s="146" t="s">
        <v>185</v>
      </c>
      <c r="E2983" s="161" t="s">
        <v>1</v>
      </c>
      <c r="F2983" s="162" t="s">
        <v>1110</v>
      </c>
      <c r="H2983" s="161" t="s">
        <v>1</v>
      </c>
      <c r="I2983" s="163"/>
      <c r="L2983" s="160"/>
      <c r="M2983" s="164"/>
      <c r="T2983" s="165"/>
      <c r="AT2983" s="161" t="s">
        <v>185</v>
      </c>
      <c r="AU2983" s="161" t="s">
        <v>88</v>
      </c>
      <c r="AV2983" s="14" t="s">
        <v>86</v>
      </c>
      <c r="AW2983" s="14" t="s">
        <v>33</v>
      </c>
      <c r="AX2983" s="14" t="s">
        <v>78</v>
      </c>
      <c r="AY2983" s="161" t="s">
        <v>176</v>
      </c>
    </row>
    <row r="2984" spans="2:51" s="14" customFormat="1" ht="11.25">
      <c r="B2984" s="160"/>
      <c r="D2984" s="146" t="s">
        <v>185</v>
      </c>
      <c r="E2984" s="161" t="s">
        <v>1</v>
      </c>
      <c r="F2984" s="162" t="s">
        <v>2840</v>
      </c>
      <c r="H2984" s="161" t="s">
        <v>1</v>
      </c>
      <c r="I2984" s="163"/>
      <c r="L2984" s="160"/>
      <c r="M2984" s="164"/>
      <c r="T2984" s="165"/>
      <c r="AT2984" s="161" t="s">
        <v>185</v>
      </c>
      <c r="AU2984" s="161" t="s">
        <v>88</v>
      </c>
      <c r="AV2984" s="14" t="s">
        <v>86</v>
      </c>
      <c r="AW2984" s="14" t="s">
        <v>33</v>
      </c>
      <c r="AX2984" s="14" t="s">
        <v>78</v>
      </c>
      <c r="AY2984" s="161" t="s">
        <v>176</v>
      </c>
    </row>
    <row r="2985" spans="2:51" s="12" customFormat="1" ht="11.25">
      <c r="B2985" s="145"/>
      <c r="D2985" s="146" t="s">
        <v>185</v>
      </c>
      <c r="E2985" s="147" t="s">
        <v>1</v>
      </c>
      <c r="F2985" s="148" t="s">
        <v>2896</v>
      </c>
      <c r="H2985" s="149">
        <v>51.91</v>
      </c>
      <c r="I2985" s="150"/>
      <c r="L2985" s="145"/>
      <c r="M2985" s="151"/>
      <c r="T2985" s="152"/>
      <c r="AT2985" s="147" t="s">
        <v>185</v>
      </c>
      <c r="AU2985" s="147" t="s">
        <v>88</v>
      </c>
      <c r="AV2985" s="12" t="s">
        <v>88</v>
      </c>
      <c r="AW2985" s="12" t="s">
        <v>33</v>
      </c>
      <c r="AX2985" s="12" t="s">
        <v>78</v>
      </c>
      <c r="AY2985" s="147" t="s">
        <v>176</v>
      </c>
    </row>
    <row r="2986" spans="2:51" s="14" customFormat="1" ht="11.25">
      <c r="B2986" s="160"/>
      <c r="D2986" s="146" t="s">
        <v>185</v>
      </c>
      <c r="E2986" s="161" t="s">
        <v>1</v>
      </c>
      <c r="F2986" s="162" t="s">
        <v>2842</v>
      </c>
      <c r="H2986" s="161" t="s">
        <v>1</v>
      </c>
      <c r="I2986" s="163"/>
      <c r="L2986" s="160"/>
      <c r="M2986" s="164"/>
      <c r="T2986" s="165"/>
      <c r="AT2986" s="161" t="s">
        <v>185</v>
      </c>
      <c r="AU2986" s="161" t="s">
        <v>88</v>
      </c>
      <c r="AV2986" s="14" t="s">
        <v>86</v>
      </c>
      <c r="AW2986" s="14" t="s">
        <v>33</v>
      </c>
      <c r="AX2986" s="14" t="s">
        <v>78</v>
      </c>
      <c r="AY2986" s="161" t="s">
        <v>176</v>
      </c>
    </row>
    <row r="2987" spans="2:51" s="12" customFormat="1" ht="11.25">
      <c r="B2987" s="145"/>
      <c r="D2987" s="146" t="s">
        <v>185</v>
      </c>
      <c r="E2987" s="147" t="s">
        <v>1</v>
      </c>
      <c r="F2987" s="148" t="s">
        <v>2897</v>
      </c>
      <c r="H2987" s="149">
        <v>42.96</v>
      </c>
      <c r="I2987" s="150"/>
      <c r="L2987" s="145"/>
      <c r="M2987" s="151"/>
      <c r="T2987" s="152"/>
      <c r="AT2987" s="147" t="s">
        <v>185</v>
      </c>
      <c r="AU2987" s="147" t="s">
        <v>88</v>
      </c>
      <c r="AV2987" s="12" t="s">
        <v>88</v>
      </c>
      <c r="AW2987" s="12" t="s">
        <v>33</v>
      </c>
      <c r="AX2987" s="12" t="s">
        <v>78</v>
      </c>
      <c r="AY2987" s="147" t="s">
        <v>176</v>
      </c>
    </row>
    <row r="2988" spans="2:51" s="15" customFormat="1" ht="11.25">
      <c r="B2988" s="166"/>
      <c r="D2988" s="146" t="s">
        <v>185</v>
      </c>
      <c r="E2988" s="167" t="s">
        <v>1</v>
      </c>
      <c r="F2988" s="168" t="s">
        <v>228</v>
      </c>
      <c r="H2988" s="169">
        <v>475.35999999999996</v>
      </c>
      <c r="I2988" s="170"/>
      <c r="L2988" s="166"/>
      <c r="M2988" s="171"/>
      <c r="T2988" s="172"/>
      <c r="AT2988" s="167" t="s">
        <v>185</v>
      </c>
      <c r="AU2988" s="167" t="s">
        <v>88</v>
      </c>
      <c r="AV2988" s="15" t="s">
        <v>193</v>
      </c>
      <c r="AW2988" s="15" t="s">
        <v>33</v>
      </c>
      <c r="AX2988" s="15" t="s">
        <v>78</v>
      </c>
      <c r="AY2988" s="167" t="s">
        <v>176</v>
      </c>
    </row>
    <row r="2989" spans="2:51" s="14" customFormat="1" ht="11.25">
      <c r="B2989" s="160"/>
      <c r="D2989" s="146" t="s">
        <v>185</v>
      </c>
      <c r="E2989" s="161" t="s">
        <v>1</v>
      </c>
      <c r="F2989" s="162" t="s">
        <v>2797</v>
      </c>
      <c r="H2989" s="161" t="s">
        <v>1</v>
      </c>
      <c r="I2989" s="163"/>
      <c r="L2989" s="160"/>
      <c r="M2989" s="164"/>
      <c r="T2989" s="165"/>
      <c r="AT2989" s="161" t="s">
        <v>185</v>
      </c>
      <c r="AU2989" s="161" t="s">
        <v>88</v>
      </c>
      <c r="AV2989" s="14" t="s">
        <v>86</v>
      </c>
      <c r="AW2989" s="14" t="s">
        <v>33</v>
      </c>
      <c r="AX2989" s="14" t="s">
        <v>78</v>
      </c>
      <c r="AY2989" s="161" t="s">
        <v>176</v>
      </c>
    </row>
    <row r="2990" spans="2:51" s="14" customFormat="1" ht="11.25">
      <c r="B2990" s="160"/>
      <c r="D2990" s="146" t="s">
        <v>185</v>
      </c>
      <c r="E2990" s="161" t="s">
        <v>1</v>
      </c>
      <c r="F2990" s="162" t="s">
        <v>734</v>
      </c>
      <c r="H2990" s="161" t="s">
        <v>1</v>
      </c>
      <c r="I2990" s="163"/>
      <c r="L2990" s="160"/>
      <c r="M2990" s="164"/>
      <c r="T2990" s="165"/>
      <c r="AT2990" s="161" t="s">
        <v>185</v>
      </c>
      <c r="AU2990" s="161" t="s">
        <v>88</v>
      </c>
      <c r="AV2990" s="14" t="s">
        <v>86</v>
      </c>
      <c r="AW2990" s="14" t="s">
        <v>33</v>
      </c>
      <c r="AX2990" s="14" t="s">
        <v>78</v>
      </c>
      <c r="AY2990" s="161" t="s">
        <v>176</v>
      </c>
    </row>
    <row r="2991" spans="2:51" s="14" customFormat="1" ht="11.25">
      <c r="B2991" s="160"/>
      <c r="D2991" s="146" t="s">
        <v>185</v>
      </c>
      <c r="E2991" s="161" t="s">
        <v>1</v>
      </c>
      <c r="F2991" s="162" t="s">
        <v>2798</v>
      </c>
      <c r="H2991" s="161" t="s">
        <v>1</v>
      </c>
      <c r="I2991" s="163"/>
      <c r="L2991" s="160"/>
      <c r="M2991" s="164"/>
      <c r="T2991" s="165"/>
      <c r="AT2991" s="161" t="s">
        <v>185</v>
      </c>
      <c r="AU2991" s="161" t="s">
        <v>88</v>
      </c>
      <c r="AV2991" s="14" t="s">
        <v>86</v>
      </c>
      <c r="AW2991" s="14" t="s">
        <v>33</v>
      </c>
      <c r="AX2991" s="14" t="s">
        <v>78</v>
      </c>
      <c r="AY2991" s="161" t="s">
        <v>176</v>
      </c>
    </row>
    <row r="2992" spans="2:51" s="12" customFormat="1" ht="11.25">
      <c r="B2992" s="145"/>
      <c r="D2992" s="146" t="s">
        <v>185</v>
      </c>
      <c r="E2992" s="147" t="s">
        <v>1</v>
      </c>
      <c r="F2992" s="148" t="s">
        <v>2898</v>
      </c>
      <c r="H2992" s="149">
        <v>25.64</v>
      </c>
      <c r="I2992" s="150"/>
      <c r="L2992" s="145"/>
      <c r="M2992" s="151"/>
      <c r="T2992" s="152"/>
      <c r="AT2992" s="147" t="s">
        <v>185</v>
      </c>
      <c r="AU2992" s="147" t="s">
        <v>88</v>
      </c>
      <c r="AV2992" s="12" t="s">
        <v>88</v>
      </c>
      <c r="AW2992" s="12" t="s">
        <v>33</v>
      </c>
      <c r="AX2992" s="12" t="s">
        <v>78</v>
      </c>
      <c r="AY2992" s="147" t="s">
        <v>176</v>
      </c>
    </row>
    <row r="2993" spans="2:51" s="14" customFormat="1" ht="11.25">
      <c r="B2993" s="160"/>
      <c r="D2993" s="146" t="s">
        <v>185</v>
      </c>
      <c r="E2993" s="161" t="s">
        <v>1</v>
      </c>
      <c r="F2993" s="162" t="s">
        <v>1104</v>
      </c>
      <c r="H2993" s="161" t="s">
        <v>1</v>
      </c>
      <c r="I2993" s="163"/>
      <c r="L2993" s="160"/>
      <c r="M2993" s="164"/>
      <c r="T2993" s="165"/>
      <c r="AT2993" s="161" t="s">
        <v>185</v>
      </c>
      <c r="AU2993" s="161" t="s">
        <v>88</v>
      </c>
      <c r="AV2993" s="14" t="s">
        <v>86</v>
      </c>
      <c r="AW2993" s="14" t="s">
        <v>33</v>
      </c>
      <c r="AX2993" s="14" t="s">
        <v>78</v>
      </c>
      <c r="AY2993" s="161" t="s">
        <v>176</v>
      </c>
    </row>
    <row r="2994" spans="2:51" s="14" customFormat="1" ht="11.25">
      <c r="B2994" s="160"/>
      <c r="D2994" s="146" t="s">
        <v>185</v>
      </c>
      <c r="E2994" s="161" t="s">
        <v>1</v>
      </c>
      <c r="F2994" s="162" t="s">
        <v>2800</v>
      </c>
      <c r="H2994" s="161" t="s">
        <v>1</v>
      </c>
      <c r="I2994" s="163"/>
      <c r="L2994" s="160"/>
      <c r="M2994" s="164"/>
      <c r="T2994" s="165"/>
      <c r="AT2994" s="161" t="s">
        <v>185</v>
      </c>
      <c r="AU2994" s="161" t="s">
        <v>88</v>
      </c>
      <c r="AV2994" s="14" t="s">
        <v>86</v>
      </c>
      <c r="AW2994" s="14" t="s">
        <v>33</v>
      </c>
      <c r="AX2994" s="14" t="s">
        <v>78</v>
      </c>
      <c r="AY2994" s="161" t="s">
        <v>176</v>
      </c>
    </row>
    <row r="2995" spans="2:51" s="12" customFormat="1" ht="11.25">
      <c r="B2995" s="145"/>
      <c r="D2995" s="146" t="s">
        <v>185</v>
      </c>
      <c r="E2995" s="147" t="s">
        <v>1</v>
      </c>
      <c r="F2995" s="148" t="s">
        <v>2899</v>
      </c>
      <c r="H2995" s="149">
        <v>10.029999999999999</v>
      </c>
      <c r="I2995" s="150"/>
      <c r="L2995" s="145"/>
      <c r="M2995" s="151"/>
      <c r="T2995" s="152"/>
      <c r="AT2995" s="147" t="s">
        <v>185</v>
      </c>
      <c r="AU2995" s="147" t="s">
        <v>88</v>
      </c>
      <c r="AV2995" s="12" t="s">
        <v>88</v>
      </c>
      <c r="AW2995" s="12" t="s">
        <v>33</v>
      </c>
      <c r="AX2995" s="12" t="s">
        <v>78</v>
      </c>
      <c r="AY2995" s="147" t="s">
        <v>176</v>
      </c>
    </row>
    <row r="2996" spans="2:51" s="14" customFormat="1" ht="11.25">
      <c r="B2996" s="160"/>
      <c r="D2996" s="146" t="s">
        <v>185</v>
      </c>
      <c r="E2996" s="161" t="s">
        <v>1</v>
      </c>
      <c r="F2996" s="162" t="s">
        <v>2802</v>
      </c>
      <c r="H2996" s="161" t="s">
        <v>1</v>
      </c>
      <c r="I2996" s="163"/>
      <c r="L2996" s="160"/>
      <c r="M2996" s="164"/>
      <c r="T2996" s="165"/>
      <c r="AT2996" s="161" t="s">
        <v>185</v>
      </c>
      <c r="AU2996" s="161" t="s">
        <v>88</v>
      </c>
      <c r="AV2996" s="14" t="s">
        <v>86</v>
      </c>
      <c r="AW2996" s="14" t="s">
        <v>33</v>
      </c>
      <c r="AX2996" s="14" t="s">
        <v>78</v>
      </c>
      <c r="AY2996" s="161" t="s">
        <v>176</v>
      </c>
    </row>
    <row r="2997" spans="2:51" s="12" customFormat="1" ht="11.25">
      <c r="B2997" s="145"/>
      <c r="D2997" s="146" t="s">
        <v>185</v>
      </c>
      <c r="E2997" s="147" t="s">
        <v>1</v>
      </c>
      <c r="F2997" s="148" t="s">
        <v>2900</v>
      </c>
      <c r="H2997" s="149">
        <v>12.15</v>
      </c>
      <c r="I2997" s="150"/>
      <c r="L2997" s="145"/>
      <c r="M2997" s="151"/>
      <c r="T2997" s="152"/>
      <c r="AT2997" s="147" t="s">
        <v>185</v>
      </c>
      <c r="AU2997" s="147" t="s">
        <v>88</v>
      </c>
      <c r="AV2997" s="12" t="s">
        <v>88</v>
      </c>
      <c r="AW2997" s="12" t="s">
        <v>33</v>
      </c>
      <c r="AX2997" s="12" t="s">
        <v>78</v>
      </c>
      <c r="AY2997" s="147" t="s">
        <v>176</v>
      </c>
    </row>
    <row r="2998" spans="2:51" s="14" customFormat="1" ht="11.25">
      <c r="B2998" s="160"/>
      <c r="D2998" s="146" t="s">
        <v>185</v>
      </c>
      <c r="E2998" s="161" t="s">
        <v>1</v>
      </c>
      <c r="F2998" s="162" t="s">
        <v>2804</v>
      </c>
      <c r="H2998" s="161" t="s">
        <v>1</v>
      </c>
      <c r="I2998" s="163"/>
      <c r="L2998" s="160"/>
      <c r="M2998" s="164"/>
      <c r="T2998" s="165"/>
      <c r="AT2998" s="161" t="s">
        <v>185</v>
      </c>
      <c r="AU2998" s="161" t="s">
        <v>88</v>
      </c>
      <c r="AV2998" s="14" t="s">
        <v>86</v>
      </c>
      <c r="AW2998" s="14" t="s">
        <v>33</v>
      </c>
      <c r="AX2998" s="14" t="s">
        <v>78</v>
      </c>
      <c r="AY2998" s="161" t="s">
        <v>176</v>
      </c>
    </row>
    <row r="2999" spans="2:51" s="12" customFormat="1" ht="11.25">
      <c r="B2999" s="145"/>
      <c r="D2999" s="146" t="s">
        <v>185</v>
      </c>
      <c r="E2999" s="147" t="s">
        <v>1</v>
      </c>
      <c r="F2999" s="148" t="s">
        <v>2901</v>
      </c>
      <c r="H2999" s="149">
        <v>9.6999999999999993</v>
      </c>
      <c r="I2999" s="150"/>
      <c r="L2999" s="145"/>
      <c r="M2999" s="151"/>
      <c r="T2999" s="152"/>
      <c r="AT2999" s="147" t="s">
        <v>185</v>
      </c>
      <c r="AU2999" s="147" t="s">
        <v>88</v>
      </c>
      <c r="AV2999" s="12" t="s">
        <v>88</v>
      </c>
      <c r="AW2999" s="12" t="s">
        <v>33</v>
      </c>
      <c r="AX2999" s="12" t="s">
        <v>78</v>
      </c>
      <c r="AY2999" s="147" t="s">
        <v>176</v>
      </c>
    </row>
    <row r="3000" spans="2:51" s="14" customFormat="1" ht="11.25">
      <c r="B3000" s="160"/>
      <c r="D3000" s="146" t="s">
        <v>185</v>
      </c>
      <c r="E3000" s="161" t="s">
        <v>1</v>
      </c>
      <c r="F3000" s="162" t="s">
        <v>1106</v>
      </c>
      <c r="H3000" s="161" t="s">
        <v>1</v>
      </c>
      <c r="I3000" s="163"/>
      <c r="L3000" s="160"/>
      <c r="M3000" s="164"/>
      <c r="T3000" s="165"/>
      <c r="AT3000" s="161" t="s">
        <v>185</v>
      </c>
      <c r="AU3000" s="161" t="s">
        <v>88</v>
      </c>
      <c r="AV3000" s="14" t="s">
        <v>86</v>
      </c>
      <c r="AW3000" s="14" t="s">
        <v>33</v>
      </c>
      <c r="AX3000" s="14" t="s">
        <v>78</v>
      </c>
      <c r="AY3000" s="161" t="s">
        <v>176</v>
      </c>
    </row>
    <row r="3001" spans="2:51" s="14" customFormat="1" ht="11.25">
      <c r="B3001" s="160"/>
      <c r="D3001" s="146" t="s">
        <v>185</v>
      </c>
      <c r="E3001" s="161" t="s">
        <v>1</v>
      </c>
      <c r="F3001" s="162" t="s">
        <v>2806</v>
      </c>
      <c r="H3001" s="161" t="s">
        <v>1</v>
      </c>
      <c r="I3001" s="163"/>
      <c r="L3001" s="160"/>
      <c r="M3001" s="164"/>
      <c r="T3001" s="165"/>
      <c r="AT3001" s="161" t="s">
        <v>185</v>
      </c>
      <c r="AU3001" s="161" t="s">
        <v>88</v>
      </c>
      <c r="AV3001" s="14" t="s">
        <v>86</v>
      </c>
      <c r="AW3001" s="14" t="s">
        <v>33</v>
      </c>
      <c r="AX3001" s="14" t="s">
        <v>78</v>
      </c>
      <c r="AY3001" s="161" t="s">
        <v>176</v>
      </c>
    </row>
    <row r="3002" spans="2:51" s="12" customFormat="1" ht="11.25">
      <c r="B3002" s="145"/>
      <c r="D3002" s="146" t="s">
        <v>185</v>
      </c>
      <c r="E3002" s="147" t="s">
        <v>1</v>
      </c>
      <c r="F3002" s="148" t="s">
        <v>2902</v>
      </c>
      <c r="H3002" s="149">
        <v>21.69</v>
      </c>
      <c r="I3002" s="150"/>
      <c r="L3002" s="145"/>
      <c r="M3002" s="151"/>
      <c r="T3002" s="152"/>
      <c r="AT3002" s="147" t="s">
        <v>185</v>
      </c>
      <c r="AU3002" s="147" t="s">
        <v>88</v>
      </c>
      <c r="AV3002" s="12" t="s">
        <v>88</v>
      </c>
      <c r="AW3002" s="12" t="s">
        <v>33</v>
      </c>
      <c r="AX3002" s="12" t="s">
        <v>78</v>
      </c>
      <c r="AY3002" s="147" t="s">
        <v>176</v>
      </c>
    </row>
    <row r="3003" spans="2:51" s="14" customFormat="1" ht="11.25">
      <c r="B3003" s="160"/>
      <c r="D3003" s="146" t="s">
        <v>185</v>
      </c>
      <c r="E3003" s="161" t="s">
        <v>1</v>
      </c>
      <c r="F3003" s="162" t="s">
        <v>2808</v>
      </c>
      <c r="H3003" s="161" t="s">
        <v>1</v>
      </c>
      <c r="I3003" s="163"/>
      <c r="L3003" s="160"/>
      <c r="M3003" s="164"/>
      <c r="T3003" s="165"/>
      <c r="AT3003" s="161" t="s">
        <v>185</v>
      </c>
      <c r="AU3003" s="161" t="s">
        <v>88</v>
      </c>
      <c r="AV3003" s="14" t="s">
        <v>86</v>
      </c>
      <c r="AW3003" s="14" t="s">
        <v>33</v>
      </c>
      <c r="AX3003" s="14" t="s">
        <v>78</v>
      </c>
      <c r="AY3003" s="161" t="s">
        <v>176</v>
      </c>
    </row>
    <row r="3004" spans="2:51" s="12" customFormat="1" ht="11.25">
      <c r="B3004" s="145"/>
      <c r="D3004" s="146" t="s">
        <v>185</v>
      </c>
      <c r="E3004" s="147" t="s">
        <v>1</v>
      </c>
      <c r="F3004" s="148" t="s">
        <v>2900</v>
      </c>
      <c r="H3004" s="149">
        <v>12.15</v>
      </c>
      <c r="I3004" s="150"/>
      <c r="L3004" s="145"/>
      <c r="M3004" s="151"/>
      <c r="T3004" s="152"/>
      <c r="AT3004" s="147" t="s">
        <v>185</v>
      </c>
      <c r="AU3004" s="147" t="s">
        <v>88</v>
      </c>
      <c r="AV3004" s="12" t="s">
        <v>88</v>
      </c>
      <c r="AW3004" s="12" t="s">
        <v>33</v>
      </c>
      <c r="AX3004" s="12" t="s">
        <v>78</v>
      </c>
      <c r="AY3004" s="147" t="s">
        <v>176</v>
      </c>
    </row>
    <row r="3005" spans="2:51" s="14" customFormat="1" ht="11.25">
      <c r="B3005" s="160"/>
      <c r="D3005" s="146" t="s">
        <v>185</v>
      </c>
      <c r="E3005" s="161" t="s">
        <v>1</v>
      </c>
      <c r="F3005" s="162" t="s">
        <v>2809</v>
      </c>
      <c r="H3005" s="161" t="s">
        <v>1</v>
      </c>
      <c r="I3005" s="163"/>
      <c r="L3005" s="160"/>
      <c r="M3005" s="164"/>
      <c r="T3005" s="165"/>
      <c r="AT3005" s="161" t="s">
        <v>185</v>
      </c>
      <c r="AU3005" s="161" t="s">
        <v>88</v>
      </c>
      <c r="AV3005" s="14" t="s">
        <v>86</v>
      </c>
      <c r="AW3005" s="14" t="s">
        <v>33</v>
      </c>
      <c r="AX3005" s="14" t="s">
        <v>78</v>
      </c>
      <c r="AY3005" s="161" t="s">
        <v>176</v>
      </c>
    </row>
    <row r="3006" spans="2:51" s="12" customFormat="1" ht="11.25">
      <c r="B3006" s="145"/>
      <c r="D3006" s="146" t="s">
        <v>185</v>
      </c>
      <c r="E3006" s="147" t="s">
        <v>1</v>
      </c>
      <c r="F3006" s="148" t="s">
        <v>2901</v>
      </c>
      <c r="H3006" s="149">
        <v>9.6999999999999993</v>
      </c>
      <c r="I3006" s="150"/>
      <c r="L3006" s="145"/>
      <c r="M3006" s="151"/>
      <c r="T3006" s="152"/>
      <c r="AT3006" s="147" t="s">
        <v>185</v>
      </c>
      <c r="AU3006" s="147" t="s">
        <v>88</v>
      </c>
      <c r="AV3006" s="12" t="s">
        <v>88</v>
      </c>
      <c r="AW3006" s="12" t="s">
        <v>33</v>
      </c>
      <c r="AX3006" s="12" t="s">
        <v>78</v>
      </c>
      <c r="AY3006" s="147" t="s">
        <v>176</v>
      </c>
    </row>
    <row r="3007" spans="2:51" s="14" customFormat="1" ht="11.25">
      <c r="B3007" s="160"/>
      <c r="D3007" s="146" t="s">
        <v>185</v>
      </c>
      <c r="E3007" s="161" t="s">
        <v>1</v>
      </c>
      <c r="F3007" s="162" t="s">
        <v>1108</v>
      </c>
      <c r="H3007" s="161" t="s">
        <v>1</v>
      </c>
      <c r="I3007" s="163"/>
      <c r="L3007" s="160"/>
      <c r="M3007" s="164"/>
      <c r="T3007" s="165"/>
      <c r="AT3007" s="161" t="s">
        <v>185</v>
      </c>
      <c r="AU3007" s="161" t="s">
        <v>88</v>
      </c>
      <c r="AV3007" s="14" t="s">
        <v>86</v>
      </c>
      <c r="AW3007" s="14" t="s">
        <v>33</v>
      </c>
      <c r="AX3007" s="14" t="s">
        <v>78</v>
      </c>
      <c r="AY3007" s="161" t="s">
        <v>176</v>
      </c>
    </row>
    <row r="3008" spans="2:51" s="14" customFormat="1" ht="11.25">
      <c r="B3008" s="160"/>
      <c r="D3008" s="146" t="s">
        <v>185</v>
      </c>
      <c r="E3008" s="161" t="s">
        <v>1</v>
      </c>
      <c r="F3008" s="162" t="s">
        <v>2810</v>
      </c>
      <c r="H3008" s="161" t="s">
        <v>1</v>
      </c>
      <c r="I3008" s="163"/>
      <c r="L3008" s="160"/>
      <c r="M3008" s="164"/>
      <c r="T3008" s="165"/>
      <c r="AT3008" s="161" t="s">
        <v>185</v>
      </c>
      <c r="AU3008" s="161" t="s">
        <v>88</v>
      </c>
      <c r="AV3008" s="14" t="s">
        <v>86</v>
      </c>
      <c r="AW3008" s="14" t="s">
        <v>33</v>
      </c>
      <c r="AX3008" s="14" t="s">
        <v>78</v>
      </c>
      <c r="AY3008" s="161" t="s">
        <v>176</v>
      </c>
    </row>
    <row r="3009" spans="2:51" s="12" customFormat="1" ht="11.25">
      <c r="B3009" s="145"/>
      <c r="D3009" s="146" t="s">
        <v>185</v>
      </c>
      <c r="E3009" s="147" t="s">
        <v>1</v>
      </c>
      <c r="F3009" s="148" t="s">
        <v>2903</v>
      </c>
      <c r="H3009" s="149">
        <v>18.260000000000002</v>
      </c>
      <c r="I3009" s="150"/>
      <c r="L3009" s="145"/>
      <c r="M3009" s="151"/>
      <c r="T3009" s="152"/>
      <c r="AT3009" s="147" t="s">
        <v>185</v>
      </c>
      <c r="AU3009" s="147" t="s">
        <v>88</v>
      </c>
      <c r="AV3009" s="12" t="s">
        <v>88</v>
      </c>
      <c r="AW3009" s="12" t="s">
        <v>33</v>
      </c>
      <c r="AX3009" s="12" t="s">
        <v>78</v>
      </c>
      <c r="AY3009" s="147" t="s">
        <v>176</v>
      </c>
    </row>
    <row r="3010" spans="2:51" s="14" customFormat="1" ht="11.25">
      <c r="B3010" s="160"/>
      <c r="D3010" s="146" t="s">
        <v>185</v>
      </c>
      <c r="E3010" s="161" t="s">
        <v>1</v>
      </c>
      <c r="F3010" s="162" t="s">
        <v>2812</v>
      </c>
      <c r="H3010" s="161" t="s">
        <v>1</v>
      </c>
      <c r="I3010" s="163"/>
      <c r="L3010" s="160"/>
      <c r="M3010" s="164"/>
      <c r="T3010" s="165"/>
      <c r="AT3010" s="161" t="s">
        <v>185</v>
      </c>
      <c r="AU3010" s="161" t="s">
        <v>88</v>
      </c>
      <c r="AV3010" s="14" t="s">
        <v>86</v>
      </c>
      <c r="AW3010" s="14" t="s">
        <v>33</v>
      </c>
      <c r="AX3010" s="14" t="s">
        <v>78</v>
      </c>
      <c r="AY3010" s="161" t="s">
        <v>176</v>
      </c>
    </row>
    <row r="3011" spans="2:51" s="12" customFormat="1" ht="11.25">
      <c r="B3011" s="145"/>
      <c r="D3011" s="146" t="s">
        <v>185</v>
      </c>
      <c r="E3011" s="147" t="s">
        <v>1</v>
      </c>
      <c r="F3011" s="148" t="s">
        <v>2900</v>
      </c>
      <c r="H3011" s="149">
        <v>12.15</v>
      </c>
      <c r="I3011" s="150"/>
      <c r="L3011" s="145"/>
      <c r="M3011" s="151"/>
      <c r="T3011" s="152"/>
      <c r="AT3011" s="147" t="s">
        <v>185</v>
      </c>
      <c r="AU3011" s="147" t="s">
        <v>88</v>
      </c>
      <c r="AV3011" s="12" t="s">
        <v>88</v>
      </c>
      <c r="AW3011" s="12" t="s">
        <v>33</v>
      </c>
      <c r="AX3011" s="12" t="s">
        <v>78</v>
      </c>
      <c r="AY3011" s="147" t="s">
        <v>176</v>
      </c>
    </row>
    <row r="3012" spans="2:51" s="14" customFormat="1" ht="11.25">
      <c r="B3012" s="160"/>
      <c r="D3012" s="146" t="s">
        <v>185</v>
      </c>
      <c r="E3012" s="161" t="s">
        <v>1</v>
      </c>
      <c r="F3012" s="162" t="s">
        <v>2813</v>
      </c>
      <c r="H3012" s="161" t="s">
        <v>1</v>
      </c>
      <c r="I3012" s="163"/>
      <c r="L3012" s="160"/>
      <c r="M3012" s="164"/>
      <c r="T3012" s="165"/>
      <c r="AT3012" s="161" t="s">
        <v>185</v>
      </c>
      <c r="AU3012" s="161" t="s">
        <v>88</v>
      </c>
      <c r="AV3012" s="14" t="s">
        <v>86</v>
      </c>
      <c r="AW3012" s="14" t="s">
        <v>33</v>
      </c>
      <c r="AX3012" s="14" t="s">
        <v>78</v>
      </c>
      <c r="AY3012" s="161" t="s">
        <v>176</v>
      </c>
    </row>
    <row r="3013" spans="2:51" s="12" customFormat="1" ht="11.25">
      <c r="B3013" s="145"/>
      <c r="D3013" s="146" t="s">
        <v>185</v>
      </c>
      <c r="E3013" s="147" t="s">
        <v>1</v>
      </c>
      <c r="F3013" s="148" t="s">
        <v>2901</v>
      </c>
      <c r="H3013" s="149">
        <v>9.6999999999999993</v>
      </c>
      <c r="I3013" s="150"/>
      <c r="L3013" s="145"/>
      <c r="M3013" s="151"/>
      <c r="T3013" s="152"/>
      <c r="AT3013" s="147" t="s">
        <v>185</v>
      </c>
      <c r="AU3013" s="147" t="s">
        <v>88</v>
      </c>
      <c r="AV3013" s="12" t="s">
        <v>88</v>
      </c>
      <c r="AW3013" s="12" t="s">
        <v>33</v>
      </c>
      <c r="AX3013" s="12" t="s">
        <v>78</v>
      </c>
      <c r="AY3013" s="147" t="s">
        <v>176</v>
      </c>
    </row>
    <row r="3014" spans="2:51" s="14" customFormat="1" ht="11.25">
      <c r="B3014" s="160"/>
      <c r="D3014" s="146" t="s">
        <v>185</v>
      </c>
      <c r="E3014" s="161" t="s">
        <v>1</v>
      </c>
      <c r="F3014" s="162" t="s">
        <v>1110</v>
      </c>
      <c r="H3014" s="161" t="s">
        <v>1</v>
      </c>
      <c r="I3014" s="163"/>
      <c r="L3014" s="160"/>
      <c r="M3014" s="164"/>
      <c r="T3014" s="165"/>
      <c r="AT3014" s="161" t="s">
        <v>185</v>
      </c>
      <c r="AU3014" s="161" t="s">
        <v>88</v>
      </c>
      <c r="AV3014" s="14" t="s">
        <v>86</v>
      </c>
      <c r="AW3014" s="14" t="s">
        <v>33</v>
      </c>
      <c r="AX3014" s="14" t="s">
        <v>78</v>
      </c>
      <c r="AY3014" s="161" t="s">
        <v>176</v>
      </c>
    </row>
    <row r="3015" spans="2:51" s="14" customFormat="1" ht="11.25">
      <c r="B3015" s="160"/>
      <c r="D3015" s="146" t="s">
        <v>185</v>
      </c>
      <c r="E3015" s="161" t="s">
        <v>1</v>
      </c>
      <c r="F3015" s="162" t="s">
        <v>2814</v>
      </c>
      <c r="H3015" s="161" t="s">
        <v>1</v>
      </c>
      <c r="I3015" s="163"/>
      <c r="L3015" s="160"/>
      <c r="M3015" s="164"/>
      <c r="T3015" s="165"/>
      <c r="AT3015" s="161" t="s">
        <v>185</v>
      </c>
      <c r="AU3015" s="161" t="s">
        <v>88</v>
      </c>
      <c r="AV3015" s="14" t="s">
        <v>86</v>
      </c>
      <c r="AW3015" s="14" t="s">
        <v>33</v>
      </c>
      <c r="AX3015" s="14" t="s">
        <v>78</v>
      </c>
      <c r="AY3015" s="161" t="s">
        <v>176</v>
      </c>
    </row>
    <row r="3016" spans="2:51" s="12" customFormat="1" ht="11.25">
      <c r="B3016" s="145"/>
      <c r="D3016" s="146" t="s">
        <v>185</v>
      </c>
      <c r="E3016" s="147" t="s">
        <v>1</v>
      </c>
      <c r="F3016" s="148" t="s">
        <v>2904</v>
      </c>
      <c r="H3016" s="149">
        <v>14.84</v>
      </c>
      <c r="I3016" s="150"/>
      <c r="L3016" s="145"/>
      <c r="M3016" s="151"/>
      <c r="T3016" s="152"/>
      <c r="AT3016" s="147" t="s">
        <v>185</v>
      </c>
      <c r="AU3016" s="147" t="s">
        <v>88</v>
      </c>
      <c r="AV3016" s="12" t="s">
        <v>88</v>
      </c>
      <c r="AW3016" s="12" t="s">
        <v>33</v>
      </c>
      <c r="AX3016" s="12" t="s">
        <v>78</v>
      </c>
      <c r="AY3016" s="147" t="s">
        <v>176</v>
      </c>
    </row>
    <row r="3017" spans="2:51" s="14" customFormat="1" ht="11.25">
      <c r="B3017" s="160"/>
      <c r="D3017" s="146" t="s">
        <v>185</v>
      </c>
      <c r="E3017" s="161" t="s">
        <v>1</v>
      </c>
      <c r="F3017" s="162" t="s">
        <v>2816</v>
      </c>
      <c r="H3017" s="161" t="s">
        <v>1</v>
      </c>
      <c r="I3017" s="163"/>
      <c r="L3017" s="160"/>
      <c r="M3017" s="164"/>
      <c r="T3017" s="165"/>
      <c r="AT3017" s="161" t="s">
        <v>185</v>
      </c>
      <c r="AU3017" s="161" t="s">
        <v>88</v>
      </c>
      <c r="AV3017" s="14" t="s">
        <v>86</v>
      </c>
      <c r="AW3017" s="14" t="s">
        <v>33</v>
      </c>
      <c r="AX3017" s="14" t="s">
        <v>78</v>
      </c>
      <c r="AY3017" s="161" t="s">
        <v>176</v>
      </c>
    </row>
    <row r="3018" spans="2:51" s="12" customFormat="1" ht="11.25">
      <c r="B3018" s="145"/>
      <c r="D3018" s="146" t="s">
        <v>185</v>
      </c>
      <c r="E3018" s="147" t="s">
        <v>1</v>
      </c>
      <c r="F3018" s="148" t="s">
        <v>2905</v>
      </c>
      <c r="H3018" s="149">
        <v>21.36</v>
      </c>
      <c r="I3018" s="150"/>
      <c r="L3018" s="145"/>
      <c r="M3018" s="151"/>
      <c r="T3018" s="152"/>
      <c r="AT3018" s="147" t="s">
        <v>185</v>
      </c>
      <c r="AU3018" s="147" t="s">
        <v>88</v>
      </c>
      <c r="AV3018" s="12" t="s">
        <v>88</v>
      </c>
      <c r="AW3018" s="12" t="s">
        <v>33</v>
      </c>
      <c r="AX3018" s="12" t="s">
        <v>78</v>
      </c>
      <c r="AY3018" s="147" t="s">
        <v>176</v>
      </c>
    </row>
    <row r="3019" spans="2:51" s="15" customFormat="1" ht="11.25">
      <c r="B3019" s="166"/>
      <c r="D3019" s="146" t="s">
        <v>185</v>
      </c>
      <c r="E3019" s="167" t="s">
        <v>1</v>
      </c>
      <c r="F3019" s="168" t="s">
        <v>228</v>
      </c>
      <c r="H3019" s="169">
        <v>177.37</v>
      </c>
      <c r="I3019" s="170"/>
      <c r="L3019" s="166"/>
      <c r="M3019" s="171"/>
      <c r="T3019" s="172"/>
      <c r="AT3019" s="167" t="s">
        <v>185</v>
      </c>
      <c r="AU3019" s="167" t="s">
        <v>88</v>
      </c>
      <c r="AV3019" s="15" t="s">
        <v>193</v>
      </c>
      <c r="AW3019" s="15" t="s">
        <v>33</v>
      </c>
      <c r="AX3019" s="15" t="s">
        <v>78</v>
      </c>
      <c r="AY3019" s="167" t="s">
        <v>176</v>
      </c>
    </row>
    <row r="3020" spans="2:51" s="14" customFormat="1" ht="11.25">
      <c r="B3020" s="160"/>
      <c r="D3020" s="146" t="s">
        <v>185</v>
      </c>
      <c r="E3020" s="161" t="s">
        <v>1</v>
      </c>
      <c r="F3020" s="162" t="s">
        <v>2825</v>
      </c>
      <c r="H3020" s="161" t="s">
        <v>1</v>
      </c>
      <c r="I3020" s="163"/>
      <c r="L3020" s="160"/>
      <c r="M3020" s="164"/>
      <c r="T3020" s="165"/>
      <c r="AT3020" s="161" t="s">
        <v>185</v>
      </c>
      <c r="AU3020" s="161" t="s">
        <v>88</v>
      </c>
      <c r="AV3020" s="14" t="s">
        <v>86</v>
      </c>
      <c r="AW3020" s="14" t="s">
        <v>33</v>
      </c>
      <c r="AX3020" s="14" t="s">
        <v>78</v>
      </c>
      <c r="AY3020" s="161" t="s">
        <v>176</v>
      </c>
    </row>
    <row r="3021" spans="2:51" s="14" customFormat="1" ht="11.25">
      <c r="B3021" s="160"/>
      <c r="D3021" s="146" t="s">
        <v>185</v>
      </c>
      <c r="E3021" s="161" t="s">
        <v>1</v>
      </c>
      <c r="F3021" s="162" t="s">
        <v>734</v>
      </c>
      <c r="H3021" s="161" t="s">
        <v>1</v>
      </c>
      <c r="I3021" s="163"/>
      <c r="L3021" s="160"/>
      <c r="M3021" s="164"/>
      <c r="T3021" s="165"/>
      <c r="AT3021" s="161" t="s">
        <v>185</v>
      </c>
      <c r="AU3021" s="161" t="s">
        <v>88</v>
      </c>
      <c r="AV3021" s="14" t="s">
        <v>86</v>
      </c>
      <c r="AW3021" s="14" t="s">
        <v>33</v>
      </c>
      <c r="AX3021" s="14" t="s">
        <v>78</v>
      </c>
      <c r="AY3021" s="161" t="s">
        <v>176</v>
      </c>
    </row>
    <row r="3022" spans="2:51" s="14" customFormat="1" ht="11.25">
      <c r="B3022" s="160"/>
      <c r="D3022" s="146" t="s">
        <v>185</v>
      </c>
      <c r="E3022" s="161" t="s">
        <v>1</v>
      </c>
      <c r="F3022" s="162" t="s">
        <v>2849</v>
      </c>
      <c r="H3022" s="161" t="s">
        <v>1</v>
      </c>
      <c r="I3022" s="163"/>
      <c r="L3022" s="160"/>
      <c r="M3022" s="164"/>
      <c r="T3022" s="165"/>
      <c r="AT3022" s="161" t="s">
        <v>185</v>
      </c>
      <c r="AU3022" s="161" t="s">
        <v>88</v>
      </c>
      <c r="AV3022" s="14" t="s">
        <v>86</v>
      </c>
      <c r="AW3022" s="14" t="s">
        <v>33</v>
      </c>
      <c r="AX3022" s="14" t="s">
        <v>78</v>
      </c>
      <c r="AY3022" s="161" t="s">
        <v>176</v>
      </c>
    </row>
    <row r="3023" spans="2:51" s="12" customFormat="1" ht="11.25">
      <c r="B3023" s="145"/>
      <c r="D3023" s="146" t="s">
        <v>185</v>
      </c>
      <c r="E3023" s="147" t="s">
        <v>1</v>
      </c>
      <c r="F3023" s="148" t="s">
        <v>1701</v>
      </c>
      <c r="H3023" s="149">
        <v>14.76</v>
      </c>
      <c r="I3023" s="150"/>
      <c r="L3023" s="145"/>
      <c r="M3023" s="151"/>
      <c r="T3023" s="152"/>
      <c r="AT3023" s="147" t="s">
        <v>185</v>
      </c>
      <c r="AU3023" s="147" t="s">
        <v>88</v>
      </c>
      <c r="AV3023" s="12" t="s">
        <v>88</v>
      </c>
      <c r="AW3023" s="12" t="s">
        <v>33</v>
      </c>
      <c r="AX3023" s="12" t="s">
        <v>78</v>
      </c>
      <c r="AY3023" s="147" t="s">
        <v>176</v>
      </c>
    </row>
    <row r="3024" spans="2:51" s="14" customFormat="1" ht="11.25">
      <c r="B3024" s="160"/>
      <c r="D3024" s="146" t="s">
        <v>185</v>
      </c>
      <c r="E3024" s="161" t="s">
        <v>1</v>
      </c>
      <c r="F3024" s="162" t="s">
        <v>1478</v>
      </c>
      <c r="H3024" s="161" t="s">
        <v>1</v>
      </c>
      <c r="I3024" s="163"/>
      <c r="L3024" s="160"/>
      <c r="M3024" s="164"/>
      <c r="T3024" s="165"/>
      <c r="AT3024" s="161" t="s">
        <v>185</v>
      </c>
      <c r="AU3024" s="161" t="s">
        <v>88</v>
      </c>
      <c r="AV3024" s="14" t="s">
        <v>86</v>
      </c>
      <c r="AW3024" s="14" t="s">
        <v>33</v>
      </c>
      <c r="AX3024" s="14" t="s">
        <v>78</v>
      </c>
      <c r="AY3024" s="161" t="s">
        <v>176</v>
      </c>
    </row>
    <row r="3025" spans="2:51" s="12" customFormat="1" ht="11.25">
      <c r="B3025" s="145"/>
      <c r="D3025" s="146" t="s">
        <v>185</v>
      </c>
      <c r="E3025" s="147" t="s">
        <v>1</v>
      </c>
      <c r="F3025" s="148" t="s">
        <v>1700</v>
      </c>
      <c r="H3025" s="149">
        <v>17.32</v>
      </c>
      <c r="I3025" s="150"/>
      <c r="L3025" s="145"/>
      <c r="M3025" s="151"/>
      <c r="T3025" s="152"/>
      <c r="AT3025" s="147" t="s">
        <v>185</v>
      </c>
      <c r="AU3025" s="147" t="s">
        <v>88</v>
      </c>
      <c r="AV3025" s="12" t="s">
        <v>88</v>
      </c>
      <c r="AW3025" s="12" t="s">
        <v>33</v>
      </c>
      <c r="AX3025" s="12" t="s">
        <v>78</v>
      </c>
      <c r="AY3025" s="147" t="s">
        <v>176</v>
      </c>
    </row>
    <row r="3026" spans="2:51" s="15" customFormat="1" ht="11.25">
      <c r="B3026" s="166"/>
      <c r="D3026" s="146" t="s">
        <v>185</v>
      </c>
      <c r="E3026" s="167" t="s">
        <v>1</v>
      </c>
      <c r="F3026" s="168" t="s">
        <v>228</v>
      </c>
      <c r="H3026" s="169">
        <v>32.08</v>
      </c>
      <c r="I3026" s="170"/>
      <c r="L3026" s="166"/>
      <c r="M3026" s="171"/>
      <c r="T3026" s="172"/>
      <c r="AT3026" s="167" t="s">
        <v>185</v>
      </c>
      <c r="AU3026" s="167" t="s">
        <v>88</v>
      </c>
      <c r="AV3026" s="15" t="s">
        <v>193</v>
      </c>
      <c r="AW3026" s="15" t="s">
        <v>33</v>
      </c>
      <c r="AX3026" s="15" t="s">
        <v>78</v>
      </c>
      <c r="AY3026" s="167" t="s">
        <v>176</v>
      </c>
    </row>
    <row r="3027" spans="2:51" s="14" customFormat="1" ht="11.25">
      <c r="B3027" s="160"/>
      <c r="D3027" s="146" t="s">
        <v>185</v>
      </c>
      <c r="E3027" s="161" t="s">
        <v>1</v>
      </c>
      <c r="F3027" s="162" t="s">
        <v>1104</v>
      </c>
      <c r="H3027" s="161" t="s">
        <v>1</v>
      </c>
      <c r="I3027" s="163"/>
      <c r="L3027" s="160"/>
      <c r="M3027" s="164"/>
      <c r="T3027" s="165"/>
      <c r="AT3027" s="161" t="s">
        <v>185</v>
      </c>
      <c r="AU3027" s="161" t="s">
        <v>88</v>
      </c>
      <c r="AV3027" s="14" t="s">
        <v>86</v>
      </c>
      <c r="AW3027" s="14" t="s">
        <v>33</v>
      </c>
      <c r="AX3027" s="14" t="s">
        <v>78</v>
      </c>
      <c r="AY3027" s="161" t="s">
        <v>176</v>
      </c>
    </row>
    <row r="3028" spans="2:51" s="14" customFormat="1" ht="11.25">
      <c r="B3028" s="160"/>
      <c r="D3028" s="146" t="s">
        <v>185</v>
      </c>
      <c r="E3028" s="161" t="s">
        <v>1</v>
      </c>
      <c r="F3028" s="162" t="s">
        <v>2852</v>
      </c>
      <c r="H3028" s="161" t="s">
        <v>1</v>
      </c>
      <c r="I3028" s="163"/>
      <c r="L3028" s="160"/>
      <c r="M3028" s="164"/>
      <c r="T3028" s="165"/>
      <c r="AT3028" s="161" t="s">
        <v>185</v>
      </c>
      <c r="AU3028" s="161" t="s">
        <v>88</v>
      </c>
      <c r="AV3028" s="14" t="s">
        <v>86</v>
      </c>
      <c r="AW3028" s="14" t="s">
        <v>33</v>
      </c>
      <c r="AX3028" s="14" t="s">
        <v>78</v>
      </c>
      <c r="AY3028" s="161" t="s">
        <v>176</v>
      </c>
    </row>
    <row r="3029" spans="2:51" s="12" customFormat="1" ht="11.25">
      <c r="B3029" s="145"/>
      <c r="D3029" s="146" t="s">
        <v>185</v>
      </c>
      <c r="E3029" s="147" t="s">
        <v>1</v>
      </c>
      <c r="F3029" s="148" t="s">
        <v>1700</v>
      </c>
      <c r="H3029" s="149">
        <v>17.32</v>
      </c>
      <c r="I3029" s="150"/>
      <c r="L3029" s="145"/>
      <c r="M3029" s="151"/>
      <c r="T3029" s="152"/>
      <c r="AT3029" s="147" t="s">
        <v>185</v>
      </c>
      <c r="AU3029" s="147" t="s">
        <v>88</v>
      </c>
      <c r="AV3029" s="12" t="s">
        <v>88</v>
      </c>
      <c r="AW3029" s="12" t="s">
        <v>33</v>
      </c>
      <c r="AX3029" s="12" t="s">
        <v>78</v>
      </c>
      <c r="AY3029" s="147" t="s">
        <v>176</v>
      </c>
    </row>
    <row r="3030" spans="2:51" s="14" customFormat="1" ht="11.25">
      <c r="B3030" s="160"/>
      <c r="D3030" s="146" t="s">
        <v>185</v>
      </c>
      <c r="E3030" s="161" t="s">
        <v>1</v>
      </c>
      <c r="F3030" s="162" t="s">
        <v>2853</v>
      </c>
      <c r="H3030" s="161" t="s">
        <v>1</v>
      </c>
      <c r="I3030" s="163"/>
      <c r="L3030" s="160"/>
      <c r="M3030" s="164"/>
      <c r="T3030" s="165"/>
      <c r="AT3030" s="161" t="s">
        <v>185</v>
      </c>
      <c r="AU3030" s="161" t="s">
        <v>88</v>
      </c>
      <c r="AV3030" s="14" t="s">
        <v>86</v>
      </c>
      <c r="AW3030" s="14" t="s">
        <v>33</v>
      </c>
      <c r="AX3030" s="14" t="s">
        <v>78</v>
      </c>
      <c r="AY3030" s="161" t="s">
        <v>176</v>
      </c>
    </row>
    <row r="3031" spans="2:51" s="12" customFormat="1" ht="11.25">
      <c r="B3031" s="145"/>
      <c r="D3031" s="146" t="s">
        <v>185</v>
      </c>
      <c r="E3031" s="147" t="s">
        <v>1</v>
      </c>
      <c r="F3031" s="148" t="s">
        <v>2906</v>
      </c>
      <c r="H3031" s="149">
        <v>9.14</v>
      </c>
      <c r="I3031" s="150"/>
      <c r="L3031" s="145"/>
      <c r="M3031" s="151"/>
      <c r="T3031" s="152"/>
      <c r="AT3031" s="147" t="s">
        <v>185</v>
      </c>
      <c r="AU3031" s="147" t="s">
        <v>88</v>
      </c>
      <c r="AV3031" s="12" t="s">
        <v>88</v>
      </c>
      <c r="AW3031" s="12" t="s">
        <v>33</v>
      </c>
      <c r="AX3031" s="12" t="s">
        <v>78</v>
      </c>
      <c r="AY3031" s="147" t="s">
        <v>176</v>
      </c>
    </row>
    <row r="3032" spans="2:51" s="15" customFormat="1" ht="11.25">
      <c r="B3032" s="166"/>
      <c r="D3032" s="146" t="s">
        <v>185</v>
      </c>
      <c r="E3032" s="167" t="s">
        <v>1</v>
      </c>
      <c r="F3032" s="168" t="s">
        <v>228</v>
      </c>
      <c r="H3032" s="169">
        <v>26.46</v>
      </c>
      <c r="I3032" s="170"/>
      <c r="L3032" s="166"/>
      <c r="M3032" s="171"/>
      <c r="T3032" s="172"/>
      <c r="AT3032" s="167" t="s">
        <v>185</v>
      </c>
      <c r="AU3032" s="167" t="s">
        <v>88</v>
      </c>
      <c r="AV3032" s="15" t="s">
        <v>193</v>
      </c>
      <c r="AW3032" s="15" t="s">
        <v>33</v>
      </c>
      <c r="AX3032" s="15" t="s">
        <v>78</v>
      </c>
      <c r="AY3032" s="167" t="s">
        <v>176</v>
      </c>
    </row>
    <row r="3033" spans="2:51" s="14" customFormat="1" ht="11.25">
      <c r="B3033" s="160"/>
      <c r="D3033" s="146" t="s">
        <v>185</v>
      </c>
      <c r="E3033" s="161" t="s">
        <v>1</v>
      </c>
      <c r="F3033" s="162" t="s">
        <v>1106</v>
      </c>
      <c r="H3033" s="161" t="s">
        <v>1</v>
      </c>
      <c r="I3033" s="163"/>
      <c r="L3033" s="160"/>
      <c r="M3033" s="164"/>
      <c r="T3033" s="165"/>
      <c r="AT3033" s="161" t="s">
        <v>185</v>
      </c>
      <c r="AU3033" s="161" t="s">
        <v>88</v>
      </c>
      <c r="AV3033" s="14" t="s">
        <v>86</v>
      </c>
      <c r="AW3033" s="14" t="s">
        <v>33</v>
      </c>
      <c r="AX3033" s="14" t="s">
        <v>78</v>
      </c>
      <c r="AY3033" s="161" t="s">
        <v>176</v>
      </c>
    </row>
    <row r="3034" spans="2:51" s="14" customFormat="1" ht="11.25">
      <c r="B3034" s="160"/>
      <c r="D3034" s="146" t="s">
        <v>185</v>
      </c>
      <c r="E3034" s="161" t="s">
        <v>1</v>
      </c>
      <c r="F3034" s="162" t="s">
        <v>2855</v>
      </c>
      <c r="H3034" s="161" t="s">
        <v>1</v>
      </c>
      <c r="I3034" s="163"/>
      <c r="L3034" s="160"/>
      <c r="M3034" s="164"/>
      <c r="T3034" s="165"/>
      <c r="AT3034" s="161" t="s">
        <v>185</v>
      </c>
      <c r="AU3034" s="161" t="s">
        <v>88</v>
      </c>
      <c r="AV3034" s="14" t="s">
        <v>86</v>
      </c>
      <c r="AW3034" s="14" t="s">
        <v>33</v>
      </c>
      <c r="AX3034" s="14" t="s">
        <v>78</v>
      </c>
      <c r="AY3034" s="161" t="s">
        <v>176</v>
      </c>
    </row>
    <row r="3035" spans="2:51" s="12" customFormat="1" ht="11.25">
      <c r="B3035" s="145"/>
      <c r="D3035" s="146" t="s">
        <v>185</v>
      </c>
      <c r="E3035" s="147" t="s">
        <v>1</v>
      </c>
      <c r="F3035" s="148" t="s">
        <v>1700</v>
      </c>
      <c r="H3035" s="149">
        <v>17.32</v>
      </c>
      <c r="I3035" s="150"/>
      <c r="L3035" s="145"/>
      <c r="M3035" s="151"/>
      <c r="T3035" s="152"/>
      <c r="AT3035" s="147" t="s">
        <v>185</v>
      </c>
      <c r="AU3035" s="147" t="s">
        <v>88</v>
      </c>
      <c r="AV3035" s="12" t="s">
        <v>88</v>
      </c>
      <c r="AW3035" s="12" t="s">
        <v>33</v>
      </c>
      <c r="AX3035" s="12" t="s">
        <v>78</v>
      </c>
      <c r="AY3035" s="147" t="s">
        <v>176</v>
      </c>
    </row>
    <row r="3036" spans="2:51" s="14" customFormat="1" ht="11.25">
      <c r="B3036" s="160"/>
      <c r="D3036" s="146" t="s">
        <v>185</v>
      </c>
      <c r="E3036" s="161" t="s">
        <v>1</v>
      </c>
      <c r="F3036" s="162" t="s">
        <v>2856</v>
      </c>
      <c r="H3036" s="161" t="s">
        <v>1</v>
      </c>
      <c r="I3036" s="163"/>
      <c r="L3036" s="160"/>
      <c r="M3036" s="164"/>
      <c r="T3036" s="165"/>
      <c r="AT3036" s="161" t="s">
        <v>185</v>
      </c>
      <c r="AU3036" s="161" t="s">
        <v>88</v>
      </c>
      <c r="AV3036" s="14" t="s">
        <v>86</v>
      </c>
      <c r="AW3036" s="14" t="s">
        <v>33</v>
      </c>
      <c r="AX3036" s="14" t="s">
        <v>78</v>
      </c>
      <c r="AY3036" s="161" t="s">
        <v>176</v>
      </c>
    </row>
    <row r="3037" spans="2:51" s="12" customFormat="1" ht="11.25">
      <c r="B3037" s="145"/>
      <c r="D3037" s="146" t="s">
        <v>185</v>
      </c>
      <c r="E3037" s="147" t="s">
        <v>1</v>
      </c>
      <c r="F3037" s="148" t="s">
        <v>2906</v>
      </c>
      <c r="H3037" s="149">
        <v>9.14</v>
      </c>
      <c r="I3037" s="150"/>
      <c r="L3037" s="145"/>
      <c r="M3037" s="151"/>
      <c r="T3037" s="152"/>
      <c r="AT3037" s="147" t="s">
        <v>185</v>
      </c>
      <c r="AU3037" s="147" t="s">
        <v>88</v>
      </c>
      <c r="AV3037" s="12" t="s">
        <v>88</v>
      </c>
      <c r="AW3037" s="12" t="s">
        <v>33</v>
      </c>
      <c r="AX3037" s="12" t="s">
        <v>78</v>
      </c>
      <c r="AY3037" s="147" t="s">
        <v>176</v>
      </c>
    </row>
    <row r="3038" spans="2:51" s="15" customFormat="1" ht="11.25">
      <c r="B3038" s="166"/>
      <c r="D3038" s="146" t="s">
        <v>185</v>
      </c>
      <c r="E3038" s="167" t="s">
        <v>1</v>
      </c>
      <c r="F3038" s="168" t="s">
        <v>228</v>
      </c>
      <c r="H3038" s="169">
        <v>26.46</v>
      </c>
      <c r="I3038" s="170"/>
      <c r="L3038" s="166"/>
      <c r="M3038" s="171"/>
      <c r="T3038" s="172"/>
      <c r="AT3038" s="167" t="s">
        <v>185</v>
      </c>
      <c r="AU3038" s="167" t="s">
        <v>88</v>
      </c>
      <c r="AV3038" s="15" t="s">
        <v>193</v>
      </c>
      <c r="AW3038" s="15" t="s">
        <v>33</v>
      </c>
      <c r="AX3038" s="15" t="s">
        <v>78</v>
      </c>
      <c r="AY3038" s="167" t="s">
        <v>176</v>
      </c>
    </row>
    <row r="3039" spans="2:51" s="14" customFormat="1" ht="11.25">
      <c r="B3039" s="160"/>
      <c r="D3039" s="146" t="s">
        <v>185</v>
      </c>
      <c r="E3039" s="161" t="s">
        <v>1</v>
      </c>
      <c r="F3039" s="162" t="s">
        <v>1108</v>
      </c>
      <c r="H3039" s="161" t="s">
        <v>1</v>
      </c>
      <c r="I3039" s="163"/>
      <c r="L3039" s="160"/>
      <c r="M3039" s="164"/>
      <c r="T3039" s="165"/>
      <c r="AT3039" s="161" t="s">
        <v>185</v>
      </c>
      <c r="AU3039" s="161" t="s">
        <v>88</v>
      </c>
      <c r="AV3039" s="14" t="s">
        <v>86</v>
      </c>
      <c r="AW3039" s="14" t="s">
        <v>33</v>
      </c>
      <c r="AX3039" s="14" t="s">
        <v>78</v>
      </c>
      <c r="AY3039" s="161" t="s">
        <v>176</v>
      </c>
    </row>
    <row r="3040" spans="2:51" s="14" customFormat="1" ht="11.25">
      <c r="B3040" s="160"/>
      <c r="D3040" s="146" t="s">
        <v>185</v>
      </c>
      <c r="E3040" s="161" t="s">
        <v>1</v>
      </c>
      <c r="F3040" s="162" t="s">
        <v>2857</v>
      </c>
      <c r="H3040" s="161" t="s">
        <v>1</v>
      </c>
      <c r="I3040" s="163"/>
      <c r="L3040" s="160"/>
      <c r="M3040" s="164"/>
      <c r="T3040" s="165"/>
      <c r="AT3040" s="161" t="s">
        <v>185</v>
      </c>
      <c r="AU3040" s="161" t="s">
        <v>88</v>
      </c>
      <c r="AV3040" s="14" t="s">
        <v>86</v>
      </c>
      <c r="AW3040" s="14" t="s">
        <v>33</v>
      </c>
      <c r="AX3040" s="14" t="s">
        <v>78</v>
      </c>
      <c r="AY3040" s="161" t="s">
        <v>176</v>
      </c>
    </row>
    <row r="3041" spans="2:51" s="12" customFormat="1" ht="11.25">
      <c r="B3041" s="145"/>
      <c r="D3041" s="146" t="s">
        <v>185</v>
      </c>
      <c r="E3041" s="147" t="s">
        <v>1</v>
      </c>
      <c r="F3041" s="148" t="s">
        <v>1700</v>
      </c>
      <c r="H3041" s="149">
        <v>17.32</v>
      </c>
      <c r="I3041" s="150"/>
      <c r="L3041" s="145"/>
      <c r="M3041" s="151"/>
      <c r="T3041" s="152"/>
      <c r="AT3041" s="147" t="s">
        <v>185</v>
      </c>
      <c r="AU3041" s="147" t="s">
        <v>88</v>
      </c>
      <c r="AV3041" s="12" t="s">
        <v>88</v>
      </c>
      <c r="AW3041" s="12" t="s">
        <v>33</v>
      </c>
      <c r="AX3041" s="12" t="s">
        <v>78</v>
      </c>
      <c r="AY3041" s="147" t="s">
        <v>176</v>
      </c>
    </row>
    <row r="3042" spans="2:51" s="14" customFormat="1" ht="11.25">
      <c r="B3042" s="160"/>
      <c r="D3042" s="146" t="s">
        <v>185</v>
      </c>
      <c r="E3042" s="161" t="s">
        <v>1</v>
      </c>
      <c r="F3042" s="162" t="s">
        <v>2858</v>
      </c>
      <c r="H3042" s="161" t="s">
        <v>1</v>
      </c>
      <c r="I3042" s="163"/>
      <c r="L3042" s="160"/>
      <c r="M3042" s="164"/>
      <c r="T3042" s="165"/>
      <c r="AT3042" s="161" t="s">
        <v>185</v>
      </c>
      <c r="AU3042" s="161" t="s">
        <v>88</v>
      </c>
      <c r="AV3042" s="14" t="s">
        <v>86</v>
      </c>
      <c r="AW3042" s="14" t="s">
        <v>33</v>
      </c>
      <c r="AX3042" s="14" t="s">
        <v>78</v>
      </c>
      <c r="AY3042" s="161" t="s">
        <v>176</v>
      </c>
    </row>
    <row r="3043" spans="2:51" s="12" customFormat="1" ht="11.25">
      <c r="B3043" s="145"/>
      <c r="D3043" s="146" t="s">
        <v>185</v>
      </c>
      <c r="E3043" s="147" t="s">
        <v>1</v>
      </c>
      <c r="F3043" s="148" t="s">
        <v>2906</v>
      </c>
      <c r="H3043" s="149">
        <v>9.14</v>
      </c>
      <c r="I3043" s="150"/>
      <c r="L3043" s="145"/>
      <c r="M3043" s="151"/>
      <c r="T3043" s="152"/>
      <c r="AT3043" s="147" t="s">
        <v>185</v>
      </c>
      <c r="AU3043" s="147" t="s">
        <v>88</v>
      </c>
      <c r="AV3043" s="12" t="s">
        <v>88</v>
      </c>
      <c r="AW3043" s="12" t="s">
        <v>33</v>
      </c>
      <c r="AX3043" s="12" t="s">
        <v>78</v>
      </c>
      <c r="AY3043" s="147" t="s">
        <v>176</v>
      </c>
    </row>
    <row r="3044" spans="2:51" s="15" customFormat="1" ht="11.25">
      <c r="B3044" s="166"/>
      <c r="D3044" s="146" t="s">
        <v>185</v>
      </c>
      <c r="E3044" s="167" t="s">
        <v>1</v>
      </c>
      <c r="F3044" s="168" t="s">
        <v>228</v>
      </c>
      <c r="H3044" s="169">
        <v>26.46</v>
      </c>
      <c r="I3044" s="170"/>
      <c r="L3044" s="166"/>
      <c r="M3044" s="171"/>
      <c r="T3044" s="172"/>
      <c r="AT3044" s="167" t="s">
        <v>185</v>
      </c>
      <c r="AU3044" s="167" t="s">
        <v>88</v>
      </c>
      <c r="AV3044" s="15" t="s">
        <v>193</v>
      </c>
      <c r="AW3044" s="15" t="s">
        <v>33</v>
      </c>
      <c r="AX3044" s="15" t="s">
        <v>78</v>
      </c>
      <c r="AY3044" s="167" t="s">
        <v>176</v>
      </c>
    </row>
    <row r="3045" spans="2:51" s="14" customFormat="1" ht="11.25">
      <c r="B3045" s="160"/>
      <c r="D3045" s="146" t="s">
        <v>185</v>
      </c>
      <c r="E3045" s="161" t="s">
        <v>1</v>
      </c>
      <c r="F3045" s="162" t="s">
        <v>1110</v>
      </c>
      <c r="H3045" s="161" t="s">
        <v>1</v>
      </c>
      <c r="I3045" s="163"/>
      <c r="L3045" s="160"/>
      <c r="M3045" s="164"/>
      <c r="T3045" s="165"/>
      <c r="AT3045" s="161" t="s">
        <v>185</v>
      </c>
      <c r="AU3045" s="161" t="s">
        <v>88</v>
      </c>
      <c r="AV3045" s="14" t="s">
        <v>86</v>
      </c>
      <c r="AW3045" s="14" t="s">
        <v>33</v>
      </c>
      <c r="AX3045" s="14" t="s">
        <v>78</v>
      </c>
      <c r="AY3045" s="161" t="s">
        <v>176</v>
      </c>
    </row>
    <row r="3046" spans="2:51" s="14" customFormat="1" ht="11.25">
      <c r="B3046" s="160"/>
      <c r="D3046" s="146" t="s">
        <v>185</v>
      </c>
      <c r="E3046" s="161" t="s">
        <v>1</v>
      </c>
      <c r="F3046" s="162" t="s">
        <v>2907</v>
      </c>
      <c r="H3046" s="161" t="s">
        <v>1</v>
      </c>
      <c r="I3046" s="163"/>
      <c r="L3046" s="160"/>
      <c r="M3046" s="164"/>
      <c r="T3046" s="165"/>
      <c r="AT3046" s="161" t="s">
        <v>185</v>
      </c>
      <c r="AU3046" s="161" t="s">
        <v>88</v>
      </c>
      <c r="AV3046" s="14" t="s">
        <v>86</v>
      </c>
      <c r="AW3046" s="14" t="s">
        <v>33</v>
      </c>
      <c r="AX3046" s="14" t="s">
        <v>78</v>
      </c>
      <c r="AY3046" s="161" t="s">
        <v>176</v>
      </c>
    </row>
    <row r="3047" spans="2:51" s="12" customFormat="1" ht="11.25">
      <c r="B3047" s="145"/>
      <c r="D3047" s="146" t="s">
        <v>185</v>
      </c>
      <c r="E3047" s="147" t="s">
        <v>1</v>
      </c>
      <c r="F3047" s="148" t="s">
        <v>1704</v>
      </c>
      <c r="H3047" s="149">
        <v>8.91</v>
      </c>
      <c r="I3047" s="150"/>
      <c r="L3047" s="145"/>
      <c r="M3047" s="151"/>
      <c r="T3047" s="152"/>
      <c r="AT3047" s="147" t="s">
        <v>185</v>
      </c>
      <c r="AU3047" s="147" t="s">
        <v>88</v>
      </c>
      <c r="AV3047" s="12" t="s">
        <v>88</v>
      </c>
      <c r="AW3047" s="12" t="s">
        <v>33</v>
      </c>
      <c r="AX3047" s="12" t="s">
        <v>78</v>
      </c>
      <c r="AY3047" s="147" t="s">
        <v>176</v>
      </c>
    </row>
    <row r="3048" spans="2:51" s="15" customFormat="1" ht="11.25">
      <c r="B3048" s="166"/>
      <c r="D3048" s="146" t="s">
        <v>185</v>
      </c>
      <c r="E3048" s="167" t="s">
        <v>1</v>
      </c>
      <c r="F3048" s="168" t="s">
        <v>228</v>
      </c>
      <c r="H3048" s="169">
        <v>8.91</v>
      </c>
      <c r="I3048" s="170"/>
      <c r="L3048" s="166"/>
      <c r="M3048" s="171"/>
      <c r="T3048" s="172"/>
      <c r="AT3048" s="167" t="s">
        <v>185</v>
      </c>
      <c r="AU3048" s="167" t="s">
        <v>88</v>
      </c>
      <c r="AV3048" s="15" t="s">
        <v>193</v>
      </c>
      <c r="AW3048" s="15" t="s">
        <v>33</v>
      </c>
      <c r="AX3048" s="15" t="s">
        <v>78</v>
      </c>
      <c r="AY3048" s="167" t="s">
        <v>176</v>
      </c>
    </row>
    <row r="3049" spans="2:51" s="14" customFormat="1" ht="11.25">
      <c r="B3049" s="160"/>
      <c r="D3049" s="146" t="s">
        <v>185</v>
      </c>
      <c r="E3049" s="161" t="s">
        <v>1</v>
      </c>
      <c r="F3049" s="162" t="s">
        <v>2797</v>
      </c>
      <c r="H3049" s="161" t="s">
        <v>1</v>
      </c>
      <c r="I3049" s="163"/>
      <c r="L3049" s="160"/>
      <c r="M3049" s="164"/>
      <c r="T3049" s="165"/>
      <c r="AT3049" s="161" t="s">
        <v>185</v>
      </c>
      <c r="AU3049" s="161" t="s">
        <v>88</v>
      </c>
      <c r="AV3049" s="14" t="s">
        <v>86</v>
      </c>
      <c r="AW3049" s="14" t="s">
        <v>33</v>
      </c>
      <c r="AX3049" s="14" t="s">
        <v>78</v>
      </c>
      <c r="AY3049" s="161" t="s">
        <v>176</v>
      </c>
    </row>
    <row r="3050" spans="2:51" s="14" customFormat="1" ht="11.25">
      <c r="B3050" s="160"/>
      <c r="D3050" s="146" t="s">
        <v>185</v>
      </c>
      <c r="E3050" s="161" t="s">
        <v>1</v>
      </c>
      <c r="F3050" s="162" t="s">
        <v>734</v>
      </c>
      <c r="H3050" s="161" t="s">
        <v>1</v>
      </c>
      <c r="I3050" s="163"/>
      <c r="L3050" s="160"/>
      <c r="M3050" s="164"/>
      <c r="T3050" s="165"/>
      <c r="AT3050" s="161" t="s">
        <v>185</v>
      </c>
      <c r="AU3050" s="161" t="s">
        <v>88</v>
      </c>
      <c r="AV3050" s="14" t="s">
        <v>86</v>
      </c>
      <c r="AW3050" s="14" t="s">
        <v>33</v>
      </c>
      <c r="AX3050" s="14" t="s">
        <v>78</v>
      </c>
      <c r="AY3050" s="161" t="s">
        <v>176</v>
      </c>
    </row>
    <row r="3051" spans="2:51" s="14" customFormat="1" ht="11.25">
      <c r="B3051" s="160"/>
      <c r="D3051" s="146" t="s">
        <v>185</v>
      </c>
      <c r="E3051" s="161" t="s">
        <v>1</v>
      </c>
      <c r="F3051" s="162" t="s">
        <v>1632</v>
      </c>
      <c r="H3051" s="161" t="s">
        <v>1</v>
      </c>
      <c r="I3051" s="163"/>
      <c r="L3051" s="160"/>
      <c r="M3051" s="164"/>
      <c r="T3051" s="165"/>
      <c r="AT3051" s="161" t="s">
        <v>185</v>
      </c>
      <c r="AU3051" s="161" t="s">
        <v>88</v>
      </c>
      <c r="AV3051" s="14" t="s">
        <v>86</v>
      </c>
      <c r="AW3051" s="14" t="s">
        <v>33</v>
      </c>
      <c r="AX3051" s="14" t="s">
        <v>78</v>
      </c>
      <c r="AY3051" s="161" t="s">
        <v>176</v>
      </c>
    </row>
    <row r="3052" spans="2:51" s="12" customFormat="1" ht="11.25">
      <c r="B3052" s="145"/>
      <c r="D3052" s="146" t="s">
        <v>185</v>
      </c>
      <c r="E3052" s="147" t="s">
        <v>1</v>
      </c>
      <c r="F3052" s="148" t="s">
        <v>2908</v>
      </c>
      <c r="H3052" s="149">
        <v>13.17</v>
      </c>
      <c r="I3052" s="150"/>
      <c r="L3052" s="145"/>
      <c r="M3052" s="151"/>
      <c r="T3052" s="152"/>
      <c r="AT3052" s="147" t="s">
        <v>185</v>
      </c>
      <c r="AU3052" s="147" t="s">
        <v>88</v>
      </c>
      <c r="AV3052" s="12" t="s">
        <v>88</v>
      </c>
      <c r="AW3052" s="12" t="s">
        <v>33</v>
      </c>
      <c r="AX3052" s="12" t="s">
        <v>78</v>
      </c>
      <c r="AY3052" s="147" t="s">
        <v>176</v>
      </c>
    </row>
    <row r="3053" spans="2:51" s="14" customFormat="1" ht="11.25">
      <c r="B3053" s="160"/>
      <c r="D3053" s="146" t="s">
        <v>185</v>
      </c>
      <c r="E3053" s="161" t="s">
        <v>1</v>
      </c>
      <c r="F3053" s="162" t="s">
        <v>2866</v>
      </c>
      <c r="H3053" s="161" t="s">
        <v>1</v>
      </c>
      <c r="I3053" s="163"/>
      <c r="L3053" s="160"/>
      <c r="M3053" s="164"/>
      <c r="T3053" s="165"/>
      <c r="AT3053" s="161" t="s">
        <v>185</v>
      </c>
      <c r="AU3053" s="161" t="s">
        <v>88</v>
      </c>
      <c r="AV3053" s="14" t="s">
        <v>86</v>
      </c>
      <c r="AW3053" s="14" t="s">
        <v>33</v>
      </c>
      <c r="AX3053" s="14" t="s">
        <v>78</v>
      </c>
      <c r="AY3053" s="161" t="s">
        <v>176</v>
      </c>
    </row>
    <row r="3054" spans="2:51" s="12" customFormat="1" ht="11.25">
      <c r="B3054" s="145"/>
      <c r="D3054" s="146" t="s">
        <v>185</v>
      </c>
      <c r="E3054" s="147" t="s">
        <v>1</v>
      </c>
      <c r="F3054" s="148" t="s">
        <v>2909</v>
      </c>
      <c r="H3054" s="149">
        <v>8.25</v>
      </c>
      <c r="I3054" s="150"/>
      <c r="L3054" s="145"/>
      <c r="M3054" s="151"/>
      <c r="T3054" s="152"/>
      <c r="AT3054" s="147" t="s">
        <v>185</v>
      </c>
      <c r="AU3054" s="147" t="s">
        <v>88</v>
      </c>
      <c r="AV3054" s="12" t="s">
        <v>88</v>
      </c>
      <c r="AW3054" s="12" t="s">
        <v>33</v>
      </c>
      <c r="AX3054" s="12" t="s">
        <v>78</v>
      </c>
      <c r="AY3054" s="147" t="s">
        <v>176</v>
      </c>
    </row>
    <row r="3055" spans="2:51" s="14" customFormat="1" ht="11.25">
      <c r="B3055" s="160"/>
      <c r="D3055" s="146" t="s">
        <v>185</v>
      </c>
      <c r="E3055" s="161" t="s">
        <v>1</v>
      </c>
      <c r="F3055" s="162" t="s">
        <v>2868</v>
      </c>
      <c r="H3055" s="161" t="s">
        <v>1</v>
      </c>
      <c r="I3055" s="163"/>
      <c r="L3055" s="160"/>
      <c r="M3055" s="164"/>
      <c r="T3055" s="165"/>
      <c r="AT3055" s="161" t="s">
        <v>185</v>
      </c>
      <c r="AU3055" s="161" t="s">
        <v>88</v>
      </c>
      <c r="AV3055" s="14" t="s">
        <v>86</v>
      </c>
      <c r="AW3055" s="14" t="s">
        <v>33</v>
      </c>
      <c r="AX3055" s="14" t="s">
        <v>78</v>
      </c>
      <c r="AY3055" s="161" t="s">
        <v>176</v>
      </c>
    </row>
    <row r="3056" spans="2:51" s="12" customFormat="1" ht="11.25">
      <c r="B3056" s="145"/>
      <c r="D3056" s="146" t="s">
        <v>185</v>
      </c>
      <c r="E3056" s="147" t="s">
        <v>1</v>
      </c>
      <c r="F3056" s="148" t="s">
        <v>2910</v>
      </c>
      <c r="H3056" s="149">
        <v>15.47</v>
      </c>
      <c r="I3056" s="150"/>
      <c r="L3056" s="145"/>
      <c r="M3056" s="151"/>
      <c r="T3056" s="152"/>
      <c r="AT3056" s="147" t="s">
        <v>185</v>
      </c>
      <c r="AU3056" s="147" t="s">
        <v>88</v>
      </c>
      <c r="AV3056" s="12" t="s">
        <v>88</v>
      </c>
      <c r="AW3056" s="12" t="s">
        <v>33</v>
      </c>
      <c r="AX3056" s="12" t="s">
        <v>78</v>
      </c>
      <c r="AY3056" s="147" t="s">
        <v>176</v>
      </c>
    </row>
    <row r="3057" spans="2:65" s="14" customFormat="1" ht="11.25">
      <c r="B3057" s="160"/>
      <c r="D3057" s="146" t="s">
        <v>185</v>
      </c>
      <c r="E3057" s="161" t="s">
        <v>1</v>
      </c>
      <c r="F3057" s="162" t="s">
        <v>2870</v>
      </c>
      <c r="H3057" s="161" t="s">
        <v>1</v>
      </c>
      <c r="I3057" s="163"/>
      <c r="L3057" s="160"/>
      <c r="M3057" s="164"/>
      <c r="T3057" s="165"/>
      <c r="AT3057" s="161" t="s">
        <v>185</v>
      </c>
      <c r="AU3057" s="161" t="s">
        <v>88</v>
      </c>
      <c r="AV3057" s="14" t="s">
        <v>86</v>
      </c>
      <c r="AW3057" s="14" t="s">
        <v>33</v>
      </c>
      <c r="AX3057" s="14" t="s">
        <v>78</v>
      </c>
      <c r="AY3057" s="161" t="s">
        <v>176</v>
      </c>
    </row>
    <row r="3058" spans="2:65" s="12" customFormat="1" ht="11.25">
      <c r="B3058" s="145"/>
      <c r="D3058" s="146" t="s">
        <v>185</v>
      </c>
      <c r="E3058" s="147" t="s">
        <v>1</v>
      </c>
      <c r="F3058" s="148" t="s">
        <v>329</v>
      </c>
      <c r="H3058" s="149">
        <v>18</v>
      </c>
      <c r="I3058" s="150"/>
      <c r="L3058" s="145"/>
      <c r="M3058" s="151"/>
      <c r="T3058" s="152"/>
      <c r="AT3058" s="147" t="s">
        <v>185</v>
      </c>
      <c r="AU3058" s="147" t="s">
        <v>88</v>
      </c>
      <c r="AV3058" s="12" t="s">
        <v>88</v>
      </c>
      <c r="AW3058" s="12" t="s">
        <v>33</v>
      </c>
      <c r="AX3058" s="12" t="s">
        <v>78</v>
      </c>
      <c r="AY3058" s="147" t="s">
        <v>176</v>
      </c>
    </row>
    <row r="3059" spans="2:65" s="14" customFormat="1" ht="11.25">
      <c r="B3059" s="160"/>
      <c r="D3059" s="146" t="s">
        <v>185</v>
      </c>
      <c r="E3059" s="161" t="s">
        <v>1</v>
      </c>
      <c r="F3059" s="162" t="s">
        <v>2872</v>
      </c>
      <c r="H3059" s="161" t="s">
        <v>1</v>
      </c>
      <c r="I3059" s="163"/>
      <c r="L3059" s="160"/>
      <c r="M3059" s="164"/>
      <c r="T3059" s="165"/>
      <c r="AT3059" s="161" t="s">
        <v>185</v>
      </c>
      <c r="AU3059" s="161" t="s">
        <v>88</v>
      </c>
      <c r="AV3059" s="14" t="s">
        <v>86</v>
      </c>
      <c r="AW3059" s="14" t="s">
        <v>33</v>
      </c>
      <c r="AX3059" s="14" t="s">
        <v>78</v>
      </c>
      <c r="AY3059" s="161" t="s">
        <v>176</v>
      </c>
    </row>
    <row r="3060" spans="2:65" s="12" customFormat="1" ht="11.25">
      <c r="B3060" s="145"/>
      <c r="D3060" s="146" t="s">
        <v>185</v>
      </c>
      <c r="E3060" s="147" t="s">
        <v>1</v>
      </c>
      <c r="F3060" s="148" t="s">
        <v>2911</v>
      </c>
      <c r="H3060" s="149">
        <v>33.19</v>
      </c>
      <c r="I3060" s="150"/>
      <c r="L3060" s="145"/>
      <c r="M3060" s="151"/>
      <c r="T3060" s="152"/>
      <c r="AT3060" s="147" t="s">
        <v>185</v>
      </c>
      <c r="AU3060" s="147" t="s">
        <v>88</v>
      </c>
      <c r="AV3060" s="12" t="s">
        <v>88</v>
      </c>
      <c r="AW3060" s="12" t="s">
        <v>33</v>
      </c>
      <c r="AX3060" s="12" t="s">
        <v>78</v>
      </c>
      <c r="AY3060" s="147" t="s">
        <v>176</v>
      </c>
    </row>
    <row r="3061" spans="2:65" s="15" customFormat="1" ht="11.25">
      <c r="B3061" s="166"/>
      <c r="D3061" s="146" t="s">
        <v>185</v>
      </c>
      <c r="E3061" s="167" t="s">
        <v>1</v>
      </c>
      <c r="F3061" s="168" t="s">
        <v>228</v>
      </c>
      <c r="H3061" s="169">
        <v>88.08</v>
      </c>
      <c r="I3061" s="170"/>
      <c r="L3061" s="166"/>
      <c r="M3061" s="171"/>
      <c r="T3061" s="172"/>
      <c r="AT3061" s="167" t="s">
        <v>185</v>
      </c>
      <c r="AU3061" s="167" t="s">
        <v>88</v>
      </c>
      <c r="AV3061" s="15" t="s">
        <v>193</v>
      </c>
      <c r="AW3061" s="15" t="s">
        <v>33</v>
      </c>
      <c r="AX3061" s="15" t="s">
        <v>78</v>
      </c>
      <c r="AY3061" s="167" t="s">
        <v>176</v>
      </c>
    </row>
    <row r="3062" spans="2:65" s="14" customFormat="1" ht="11.25">
      <c r="B3062" s="160"/>
      <c r="D3062" s="146" t="s">
        <v>185</v>
      </c>
      <c r="E3062" s="161" t="s">
        <v>1</v>
      </c>
      <c r="F3062" s="162" t="s">
        <v>2825</v>
      </c>
      <c r="H3062" s="161" t="s">
        <v>1</v>
      </c>
      <c r="I3062" s="163"/>
      <c r="L3062" s="160"/>
      <c r="M3062" s="164"/>
      <c r="T3062" s="165"/>
      <c r="AT3062" s="161" t="s">
        <v>185</v>
      </c>
      <c r="AU3062" s="161" t="s">
        <v>88</v>
      </c>
      <c r="AV3062" s="14" t="s">
        <v>86</v>
      </c>
      <c r="AW3062" s="14" t="s">
        <v>33</v>
      </c>
      <c r="AX3062" s="14" t="s">
        <v>78</v>
      </c>
      <c r="AY3062" s="161" t="s">
        <v>176</v>
      </c>
    </row>
    <row r="3063" spans="2:65" s="14" customFormat="1" ht="11.25">
      <c r="B3063" s="160"/>
      <c r="D3063" s="146" t="s">
        <v>185</v>
      </c>
      <c r="E3063" s="161" t="s">
        <v>1</v>
      </c>
      <c r="F3063" s="162" t="s">
        <v>734</v>
      </c>
      <c r="H3063" s="161" t="s">
        <v>1</v>
      </c>
      <c r="I3063" s="163"/>
      <c r="L3063" s="160"/>
      <c r="M3063" s="164"/>
      <c r="T3063" s="165"/>
      <c r="AT3063" s="161" t="s">
        <v>185</v>
      </c>
      <c r="AU3063" s="161" t="s">
        <v>88</v>
      </c>
      <c r="AV3063" s="14" t="s">
        <v>86</v>
      </c>
      <c r="AW3063" s="14" t="s">
        <v>33</v>
      </c>
      <c r="AX3063" s="14" t="s">
        <v>78</v>
      </c>
      <c r="AY3063" s="161" t="s">
        <v>176</v>
      </c>
    </row>
    <row r="3064" spans="2:65" s="14" customFormat="1" ht="11.25">
      <c r="B3064" s="160"/>
      <c r="D3064" s="146" t="s">
        <v>185</v>
      </c>
      <c r="E3064" s="161" t="s">
        <v>1</v>
      </c>
      <c r="F3064" s="162" t="s">
        <v>2879</v>
      </c>
      <c r="H3064" s="161" t="s">
        <v>1</v>
      </c>
      <c r="I3064" s="163"/>
      <c r="L3064" s="160"/>
      <c r="M3064" s="164"/>
      <c r="T3064" s="165"/>
      <c r="AT3064" s="161" t="s">
        <v>185</v>
      </c>
      <c r="AU3064" s="161" t="s">
        <v>88</v>
      </c>
      <c r="AV3064" s="14" t="s">
        <v>86</v>
      </c>
      <c r="AW3064" s="14" t="s">
        <v>33</v>
      </c>
      <c r="AX3064" s="14" t="s">
        <v>78</v>
      </c>
      <c r="AY3064" s="161" t="s">
        <v>176</v>
      </c>
    </row>
    <row r="3065" spans="2:65" s="12" customFormat="1" ht="11.25">
      <c r="B3065" s="145"/>
      <c r="D3065" s="146" t="s">
        <v>185</v>
      </c>
      <c r="E3065" s="147" t="s">
        <v>1</v>
      </c>
      <c r="F3065" s="148" t="s">
        <v>2912</v>
      </c>
      <c r="H3065" s="149">
        <v>23.52</v>
      </c>
      <c r="I3065" s="150"/>
      <c r="L3065" s="145"/>
      <c r="M3065" s="151"/>
      <c r="T3065" s="152"/>
      <c r="AT3065" s="147" t="s">
        <v>185</v>
      </c>
      <c r="AU3065" s="147" t="s">
        <v>88</v>
      </c>
      <c r="AV3065" s="12" t="s">
        <v>88</v>
      </c>
      <c r="AW3065" s="12" t="s">
        <v>33</v>
      </c>
      <c r="AX3065" s="12" t="s">
        <v>78</v>
      </c>
      <c r="AY3065" s="147" t="s">
        <v>176</v>
      </c>
    </row>
    <row r="3066" spans="2:65" s="14" customFormat="1" ht="11.25">
      <c r="B3066" s="160"/>
      <c r="D3066" s="146" t="s">
        <v>185</v>
      </c>
      <c r="E3066" s="161" t="s">
        <v>1</v>
      </c>
      <c r="F3066" s="162" t="s">
        <v>2881</v>
      </c>
      <c r="H3066" s="161" t="s">
        <v>1</v>
      </c>
      <c r="I3066" s="163"/>
      <c r="L3066" s="160"/>
      <c r="M3066" s="164"/>
      <c r="T3066" s="165"/>
      <c r="AT3066" s="161" t="s">
        <v>185</v>
      </c>
      <c r="AU3066" s="161" t="s">
        <v>88</v>
      </c>
      <c r="AV3066" s="14" t="s">
        <v>86</v>
      </c>
      <c r="AW3066" s="14" t="s">
        <v>33</v>
      </c>
      <c r="AX3066" s="14" t="s">
        <v>78</v>
      </c>
      <c r="AY3066" s="161" t="s">
        <v>176</v>
      </c>
    </row>
    <row r="3067" spans="2:65" s="12" customFormat="1" ht="11.25">
      <c r="B3067" s="145"/>
      <c r="D3067" s="146" t="s">
        <v>185</v>
      </c>
      <c r="E3067" s="147" t="s">
        <v>1</v>
      </c>
      <c r="F3067" s="148" t="s">
        <v>2913</v>
      </c>
      <c r="H3067" s="149">
        <v>17.670000000000002</v>
      </c>
      <c r="I3067" s="150"/>
      <c r="L3067" s="145"/>
      <c r="M3067" s="151"/>
      <c r="T3067" s="152"/>
      <c r="AT3067" s="147" t="s">
        <v>185</v>
      </c>
      <c r="AU3067" s="147" t="s">
        <v>88</v>
      </c>
      <c r="AV3067" s="12" t="s">
        <v>88</v>
      </c>
      <c r="AW3067" s="12" t="s">
        <v>33</v>
      </c>
      <c r="AX3067" s="12" t="s">
        <v>78</v>
      </c>
      <c r="AY3067" s="147" t="s">
        <v>176</v>
      </c>
    </row>
    <row r="3068" spans="2:65" s="14" customFormat="1" ht="11.25">
      <c r="B3068" s="160"/>
      <c r="D3068" s="146" t="s">
        <v>185</v>
      </c>
      <c r="E3068" s="161" t="s">
        <v>1</v>
      </c>
      <c r="F3068" s="162" t="s">
        <v>2713</v>
      </c>
      <c r="H3068" s="161" t="s">
        <v>1</v>
      </c>
      <c r="I3068" s="163"/>
      <c r="L3068" s="160"/>
      <c r="M3068" s="164"/>
      <c r="T3068" s="165"/>
      <c r="AT3068" s="161" t="s">
        <v>185</v>
      </c>
      <c r="AU3068" s="161" t="s">
        <v>88</v>
      </c>
      <c r="AV3068" s="14" t="s">
        <v>86</v>
      </c>
      <c r="AW3068" s="14" t="s">
        <v>33</v>
      </c>
      <c r="AX3068" s="14" t="s">
        <v>78</v>
      </c>
      <c r="AY3068" s="161" t="s">
        <v>176</v>
      </c>
    </row>
    <row r="3069" spans="2:65" s="12" customFormat="1" ht="11.25">
      <c r="B3069" s="145"/>
      <c r="D3069" s="146" t="s">
        <v>185</v>
      </c>
      <c r="E3069" s="147" t="s">
        <v>1</v>
      </c>
      <c r="F3069" s="148" t="s">
        <v>2914</v>
      </c>
      <c r="H3069" s="149">
        <v>30.48</v>
      </c>
      <c r="I3069" s="150"/>
      <c r="L3069" s="145"/>
      <c r="M3069" s="151"/>
      <c r="T3069" s="152"/>
      <c r="AT3069" s="147" t="s">
        <v>185</v>
      </c>
      <c r="AU3069" s="147" t="s">
        <v>88</v>
      </c>
      <c r="AV3069" s="12" t="s">
        <v>88</v>
      </c>
      <c r="AW3069" s="12" t="s">
        <v>33</v>
      </c>
      <c r="AX3069" s="12" t="s">
        <v>78</v>
      </c>
      <c r="AY3069" s="147" t="s">
        <v>176</v>
      </c>
    </row>
    <row r="3070" spans="2:65" s="15" customFormat="1" ht="11.25">
      <c r="B3070" s="166"/>
      <c r="D3070" s="146" t="s">
        <v>185</v>
      </c>
      <c r="E3070" s="167" t="s">
        <v>1</v>
      </c>
      <c r="F3070" s="168" t="s">
        <v>228</v>
      </c>
      <c r="H3070" s="169">
        <v>71.67</v>
      </c>
      <c r="I3070" s="170"/>
      <c r="L3070" s="166"/>
      <c r="M3070" s="171"/>
      <c r="T3070" s="172"/>
      <c r="AT3070" s="167" t="s">
        <v>185</v>
      </c>
      <c r="AU3070" s="167" t="s">
        <v>88</v>
      </c>
      <c r="AV3070" s="15" t="s">
        <v>193</v>
      </c>
      <c r="AW3070" s="15" t="s">
        <v>33</v>
      </c>
      <c r="AX3070" s="15" t="s">
        <v>78</v>
      </c>
      <c r="AY3070" s="167" t="s">
        <v>176</v>
      </c>
    </row>
    <row r="3071" spans="2:65" s="13" customFormat="1" ht="11.25">
      <c r="B3071" s="153"/>
      <c r="D3071" s="146" t="s">
        <v>185</v>
      </c>
      <c r="E3071" s="154" t="s">
        <v>1</v>
      </c>
      <c r="F3071" s="155" t="s">
        <v>187</v>
      </c>
      <c r="H3071" s="156">
        <v>932.85000000000025</v>
      </c>
      <c r="I3071" s="157"/>
      <c r="L3071" s="153"/>
      <c r="M3071" s="158"/>
      <c r="T3071" s="159"/>
      <c r="AT3071" s="154" t="s">
        <v>185</v>
      </c>
      <c r="AU3071" s="154" t="s">
        <v>88</v>
      </c>
      <c r="AV3071" s="13" t="s">
        <v>183</v>
      </c>
      <c r="AW3071" s="13" t="s">
        <v>33</v>
      </c>
      <c r="AX3071" s="13" t="s">
        <v>86</v>
      </c>
      <c r="AY3071" s="154" t="s">
        <v>176</v>
      </c>
    </row>
    <row r="3072" spans="2:65" s="1" customFormat="1" ht="37.9" customHeight="1">
      <c r="B3072" s="32"/>
      <c r="C3072" s="132" t="s">
        <v>2915</v>
      </c>
      <c r="D3072" s="132" t="s">
        <v>178</v>
      </c>
      <c r="E3072" s="133" t="s">
        <v>2916</v>
      </c>
      <c r="F3072" s="134" t="s">
        <v>2917</v>
      </c>
      <c r="G3072" s="135" t="s">
        <v>307</v>
      </c>
      <c r="H3072" s="136">
        <v>329.03221000000002</v>
      </c>
      <c r="I3072" s="137"/>
      <c r="J3072" s="138">
        <f>ROUND(I3072*H3072,2)</f>
        <v>0</v>
      </c>
      <c r="K3072" s="134" t="s">
        <v>207</v>
      </c>
      <c r="L3072" s="32"/>
      <c r="M3072" s="139" t="s">
        <v>1</v>
      </c>
      <c r="N3072" s="140" t="s">
        <v>43</v>
      </c>
      <c r="P3072" s="141">
        <f>O3072*H3072</f>
        <v>0</v>
      </c>
      <c r="Q3072" s="141">
        <v>0</v>
      </c>
      <c r="R3072" s="141">
        <f>Q3072*H3072</f>
        <v>0</v>
      </c>
      <c r="S3072" s="141">
        <v>0</v>
      </c>
      <c r="T3072" s="142">
        <f>S3072*H3072</f>
        <v>0</v>
      </c>
      <c r="AR3072" s="143" t="s">
        <v>319</v>
      </c>
      <c r="AT3072" s="143" t="s">
        <v>178</v>
      </c>
      <c r="AU3072" s="143" t="s">
        <v>88</v>
      </c>
      <c r="AY3072" s="17" t="s">
        <v>176</v>
      </c>
      <c r="BE3072" s="144">
        <f>IF(N3072="základní",J3072,0)</f>
        <v>0</v>
      </c>
      <c r="BF3072" s="144">
        <f>IF(N3072="snížená",J3072,0)</f>
        <v>0</v>
      </c>
      <c r="BG3072" s="144">
        <f>IF(N3072="zákl. přenesená",J3072,0)</f>
        <v>0</v>
      </c>
      <c r="BH3072" s="144">
        <f>IF(N3072="sníž. přenesená",J3072,0)</f>
        <v>0</v>
      </c>
      <c r="BI3072" s="144">
        <f>IF(N3072="nulová",J3072,0)</f>
        <v>0</v>
      </c>
      <c r="BJ3072" s="17" t="s">
        <v>86</v>
      </c>
      <c r="BK3072" s="144">
        <f>ROUND(I3072*H3072,2)</f>
        <v>0</v>
      </c>
      <c r="BL3072" s="17" t="s">
        <v>319</v>
      </c>
      <c r="BM3072" s="143" t="s">
        <v>2918</v>
      </c>
    </row>
    <row r="3073" spans="2:65" s="1" customFormat="1" ht="33" customHeight="1">
      <c r="B3073" s="32"/>
      <c r="C3073" s="132" t="s">
        <v>2919</v>
      </c>
      <c r="D3073" s="132" t="s">
        <v>178</v>
      </c>
      <c r="E3073" s="133" t="s">
        <v>2920</v>
      </c>
      <c r="F3073" s="134" t="s">
        <v>2921</v>
      </c>
      <c r="G3073" s="135" t="s">
        <v>307</v>
      </c>
      <c r="H3073" s="136">
        <v>329.03221000000002</v>
      </c>
      <c r="I3073" s="137"/>
      <c r="J3073" s="138">
        <f>ROUND(I3073*H3073,2)</f>
        <v>0</v>
      </c>
      <c r="K3073" s="134" t="s">
        <v>207</v>
      </c>
      <c r="L3073" s="32"/>
      <c r="M3073" s="139" t="s">
        <v>1</v>
      </c>
      <c r="N3073" s="140" t="s">
        <v>43</v>
      </c>
      <c r="P3073" s="141">
        <f>O3073*H3073</f>
        <v>0</v>
      </c>
      <c r="Q3073" s="141">
        <v>0</v>
      </c>
      <c r="R3073" s="141">
        <f>Q3073*H3073</f>
        <v>0</v>
      </c>
      <c r="S3073" s="141">
        <v>0</v>
      </c>
      <c r="T3073" s="142">
        <f>S3073*H3073</f>
        <v>0</v>
      </c>
      <c r="AR3073" s="143" t="s">
        <v>319</v>
      </c>
      <c r="AT3073" s="143" t="s">
        <v>178</v>
      </c>
      <c r="AU3073" s="143" t="s">
        <v>88</v>
      </c>
      <c r="AY3073" s="17" t="s">
        <v>176</v>
      </c>
      <c r="BE3073" s="144">
        <f>IF(N3073="základní",J3073,0)</f>
        <v>0</v>
      </c>
      <c r="BF3073" s="144">
        <f>IF(N3073="snížená",J3073,0)</f>
        <v>0</v>
      </c>
      <c r="BG3073" s="144">
        <f>IF(N3073="zákl. přenesená",J3073,0)</f>
        <v>0</v>
      </c>
      <c r="BH3073" s="144">
        <f>IF(N3073="sníž. přenesená",J3073,0)</f>
        <v>0</v>
      </c>
      <c r="BI3073" s="144">
        <f>IF(N3073="nulová",J3073,0)</f>
        <v>0</v>
      </c>
      <c r="BJ3073" s="17" t="s">
        <v>86</v>
      </c>
      <c r="BK3073" s="144">
        <f>ROUND(I3073*H3073,2)</f>
        <v>0</v>
      </c>
      <c r="BL3073" s="17" t="s">
        <v>319</v>
      </c>
      <c r="BM3073" s="143" t="s">
        <v>2922</v>
      </c>
    </row>
    <row r="3074" spans="2:65" s="11" customFormat="1" ht="22.9" customHeight="1">
      <c r="B3074" s="120"/>
      <c r="D3074" s="121" t="s">
        <v>77</v>
      </c>
      <c r="E3074" s="130" t="s">
        <v>2923</v>
      </c>
      <c r="F3074" s="130" t="s">
        <v>2924</v>
      </c>
      <c r="I3074" s="123"/>
      <c r="J3074" s="131">
        <f>BK3074</f>
        <v>0</v>
      </c>
      <c r="L3074" s="120"/>
      <c r="M3074" s="125"/>
      <c r="P3074" s="126">
        <f>SUM(P3075:P3109)</f>
        <v>0</v>
      </c>
      <c r="R3074" s="126">
        <f>SUM(R3075:R3109)</f>
        <v>1.4206558</v>
      </c>
      <c r="T3074" s="127">
        <f>SUM(T3075:T3109)</f>
        <v>0</v>
      </c>
      <c r="AR3074" s="121" t="s">
        <v>88</v>
      </c>
      <c r="AT3074" s="128" t="s">
        <v>77</v>
      </c>
      <c r="AU3074" s="128" t="s">
        <v>86</v>
      </c>
      <c r="AY3074" s="121" t="s">
        <v>176</v>
      </c>
      <c r="BK3074" s="129">
        <f>SUM(BK3075:BK3109)</f>
        <v>0</v>
      </c>
    </row>
    <row r="3075" spans="2:65" s="1" customFormat="1" ht="16.5" customHeight="1">
      <c r="B3075" s="32"/>
      <c r="C3075" s="132" t="s">
        <v>2925</v>
      </c>
      <c r="D3075" s="132" t="s">
        <v>178</v>
      </c>
      <c r="E3075" s="133" t="s">
        <v>2926</v>
      </c>
      <c r="F3075" s="134" t="s">
        <v>2927</v>
      </c>
      <c r="G3075" s="135" t="s">
        <v>298</v>
      </c>
      <c r="H3075" s="136">
        <v>670</v>
      </c>
      <c r="I3075" s="137"/>
      <c r="J3075" s="138">
        <f>ROUND(I3075*H3075,2)</f>
        <v>0</v>
      </c>
      <c r="K3075" s="134" t="s">
        <v>342</v>
      </c>
      <c r="L3075" s="32"/>
      <c r="M3075" s="139" t="s">
        <v>1</v>
      </c>
      <c r="N3075" s="140" t="s">
        <v>43</v>
      </c>
      <c r="P3075" s="141">
        <f>O3075*H3075</f>
        <v>0</v>
      </c>
      <c r="Q3075" s="141">
        <v>1.2099999999999999E-3</v>
      </c>
      <c r="R3075" s="141">
        <f>Q3075*H3075</f>
        <v>0.81069999999999998</v>
      </c>
      <c r="S3075" s="141">
        <v>0</v>
      </c>
      <c r="T3075" s="142">
        <f>S3075*H3075</f>
        <v>0</v>
      </c>
      <c r="AR3075" s="143" t="s">
        <v>319</v>
      </c>
      <c r="AT3075" s="143" t="s">
        <v>178</v>
      </c>
      <c r="AU3075" s="143" t="s">
        <v>88</v>
      </c>
      <c r="AY3075" s="17" t="s">
        <v>176</v>
      </c>
      <c r="BE3075" s="144">
        <f>IF(N3075="základní",J3075,0)</f>
        <v>0</v>
      </c>
      <c r="BF3075" s="144">
        <f>IF(N3075="snížená",J3075,0)</f>
        <v>0</v>
      </c>
      <c r="BG3075" s="144">
        <f>IF(N3075="zákl. přenesená",J3075,0)</f>
        <v>0</v>
      </c>
      <c r="BH3075" s="144">
        <f>IF(N3075="sníž. přenesená",J3075,0)</f>
        <v>0</v>
      </c>
      <c r="BI3075" s="144">
        <f>IF(N3075="nulová",J3075,0)</f>
        <v>0</v>
      </c>
      <c r="BJ3075" s="17" t="s">
        <v>86</v>
      </c>
      <c r="BK3075" s="144">
        <f>ROUND(I3075*H3075,2)</f>
        <v>0</v>
      </c>
      <c r="BL3075" s="17" t="s">
        <v>319</v>
      </c>
      <c r="BM3075" s="143" t="s">
        <v>2928</v>
      </c>
    </row>
    <row r="3076" spans="2:65" s="14" customFormat="1" ht="11.25">
      <c r="B3076" s="160"/>
      <c r="D3076" s="146" t="s">
        <v>185</v>
      </c>
      <c r="E3076" s="161" t="s">
        <v>1</v>
      </c>
      <c r="F3076" s="162" t="s">
        <v>2929</v>
      </c>
      <c r="H3076" s="161" t="s">
        <v>1</v>
      </c>
      <c r="I3076" s="163"/>
      <c r="L3076" s="160"/>
      <c r="M3076" s="164"/>
      <c r="T3076" s="165"/>
      <c r="AT3076" s="161" t="s">
        <v>185</v>
      </c>
      <c r="AU3076" s="161" t="s">
        <v>88</v>
      </c>
      <c r="AV3076" s="14" t="s">
        <v>86</v>
      </c>
      <c r="AW3076" s="14" t="s">
        <v>33</v>
      </c>
      <c r="AX3076" s="14" t="s">
        <v>78</v>
      </c>
      <c r="AY3076" s="161" t="s">
        <v>176</v>
      </c>
    </row>
    <row r="3077" spans="2:65" s="14" customFormat="1" ht="11.25">
      <c r="B3077" s="160"/>
      <c r="D3077" s="146" t="s">
        <v>185</v>
      </c>
      <c r="E3077" s="161" t="s">
        <v>1</v>
      </c>
      <c r="F3077" s="162" t="s">
        <v>2930</v>
      </c>
      <c r="H3077" s="161" t="s">
        <v>1</v>
      </c>
      <c r="I3077" s="163"/>
      <c r="L3077" s="160"/>
      <c r="M3077" s="164"/>
      <c r="T3077" s="165"/>
      <c r="AT3077" s="161" t="s">
        <v>185</v>
      </c>
      <c r="AU3077" s="161" t="s">
        <v>88</v>
      </c>
      <c r="AV3077" s="14" t="s">
        <v>86</v>
      </c>
      <c r="AW3077" s="14" t="s">
        <v>33</v>
      </c>
      <c r="AX3077" s="14" t="s">
        <v>78</v>
      </c>
      <c r="AY3077" s="161" t="s">
        <v>176</v>
      </c>
    </row>
    <row r="3078" spans="2:65" s="12" customFormat="1" ht="11.25">
      <c r="B3078" s="145"/>
      <c r="D3078" s="146" t="s">
        <v>185</v>
      </c>
      <c r="E3078" s="147" t="s">
        <v>1</v>
      </c>
      <c r="F3078" s="148" t="s">
        <v>2931</v>
      </c>
      <c r="H3078" s="149">
        <v>670</v>
      </c>
      <c r="I3078" s="150"/>
      <c r="L3078" s="145"/>
      <c r="M3078" s="151"/>
      <c r="T3078" s="152"/>
      <c r="AT3078" s="147" t="s">
        <v>185</v>
      </c>
      <c r="AU3078" s="147" t="s">
        <v>88</v>
      </c>
      <c r="AV3078" s="12" t="s">
        <v>88</v>
      </c>
      <c r="AW3078" s="12" t="s">
        <v>33</v>
      </c>
      <c r="AX3078" s="12" t="s">
        <v>86</v>
      </c>
      <c r="AY3078" s="147" t="s">
        <v>176</v>
      </c>
    </row>
    <row r="3079" spans="2:65" s="1" customFormat="1" ht="33" customHeight="1">
      <c r="B3079" s="32"/>
      <c r="C3079" s="132" t="s">
        <v>2932</v>
      </c>
      <c r="D3079" s="132" t="s">
        <v>178</v>
      </c>
      <c r="E3079" s="133" t="s">
        <v>2933</v>
      </c>
      <c r="F3079" s="134" t="s">
        <v>2934</v>
      </c>
      <c r="G3079" s="135" t="s">
        <v>298</v>
      </c>
      <c r="H3079" s="136">
        <v>383.62</v>
      </c>
      <c r="I3079" s="137"/>
      <c r="J3079" s="138">
        <f>ROUND(I3079*H3079,2)</f>
        <v>0</v>
      </c>
      <c r="K3079" s="134" t="s">
        <v>207</v>
      </c>
      <c r="L3079" s="32"/>
      <c r="M3079" s="139" t="s">
        <v>1</v>
      </c>
      <c r="N3079" s="140" t="s">
        <v>43</v>
      </c>
      <c r="P3079" s="141">
        <f>O3079*H3079</f>
        <v>0</v>
      </c>
      <c r="Q3079" s="141">
        <v>1.5900000000000001E-3</v>
      </c>
      <c r="R3079" s="141">
        <f>Q3079*H3079</f>
        <v>0.60995580000000005</v>
      </c>
      <c r="S3079" s="141">
        <v>0</v>
      </c>
      <c r="T3079" s="142">
        <f>S3079*H3079</f>
        <v>0</v>
      </c>
      <c r="AR3079" s="143" t="s">
        <v>319</v>
      </c>
      <c r="AT3079" s="143" t="s">
        <v>178</v>
      </c>
      <c r="AU3079" s="143" t="s">
        <v>88</v>
      </c>
      <c r="AY3079" s="17" t="s">
        <v>176</v>
      </c>
      <c r="BE3079" s="144">
        <f>IF(N3079="základní",J3079,0)</f>
        <v>0</v>
      </c>
      <c r="BF3079" s="144">
        <f>IF(N3079="snížená",J3079,0)</f>
        <v>0</v>
      </c>
      <c r="BG3079" s="144">
        <f>IF(N3079="zákl. přenesená",J3079,0)</f>
        <v>0</v>
      </c>
      <c r="BH3079" s="144">
        <f>IF(N3079="sníž. přenesená",J3079,0)</f>
        <v>0</v>
      </c>
      <c r="BI3079" s="144">
        <f>IF(N3079="nulová",J3079,0)</f>
        <v>0</v>
      </c>
      <c r="BJ3079" s="17" t="s">
        <v>86</v>
      </c>
      <c r="BK3079" s="144">
        <f>ROUND(I3079*H3079,2)</f>
        <v>0</v>
      </c>
      <c r="BL3079" s="17" t="s">
        <v>319</v>
      </c>
      <c r="BM3079" s="143" t="s">
        <v>2935</v>
      </c>
    </row>
    <row r="3080" spans="2:65" s="14" customFormat="1" ht="11.25">
      <c r="B3080" s="160"/>
      <c r="D3080" s="146" t="s">
        <v>185</v>
      </c>
      <c r="E3080" s="161" t="s">
        <v>1</v>
      </c>
      <c r="F3080" s="162" t="s">
        <v>2936</v>
      </c>
      <c r="H3080" s="161" t="s">
        <v>1</v>
      </c>
      <c r="I3080" s="163"/>
      <c r="L3080" s="160"/>
      <c r="M3080" s="164"/>
      <c r="T3080" s="165"/>
      <c r="AT3080" s="161" t="s">
        <v>185</v>
      </c>
      <c r="AU3080" s="161" t="s">
        <v>88</v>
      </c>
      <c r="AV3080" s="14" t="s">
        <v>86</v>
      </c>
      <c r="AW3080" s="14" t="s">
        <v>33</v>
      </c>
      <c r="AX3080" s="14" t="s">
        <v>78</v>
      </c>
      <c r="AY3080" s="161" t="s">
        <v>176</v>
      </c>
    </row>
    <row r="3081" spans="2:65" s="12" customFormat="1" ht="11.25">
      <c r="B3081" s="145"/>
      <c r="D3081" s="146" t="s">
        <v>185</v>
      </c>
      <c r="E3081" s="147" t="s">
        <v>1</v>
      </c>
      <c r="F3081" s="148" t="s">
        <v>2937</v>
      </c>
      <c r="H3081" s="149">
        <v>350.9</v>
      </c>
      <c r="I3081" s="150"/>
      <c r="L3081" s="145"/>
      <c r="M3081" s="151"/>
      <c r="T3081" s="152"/>
      <c r="AT3081" s="147" t="s">
        <v>185</v>
      </c>
      <c r="AU3081" s="147" t="s">
        <v>88</v>
      </c>
      <c r="AV3081" s="12" t="s">
        <v>88</v>
      </c>
      <c r="AW3081" s="12" t="s">
        <v>33</v>
      </c>
      <c r="AX3081" s="12" t="s">
        <v>78</v>
      </c>
      <c r="AY3081" s="147" t="s">
        <v>176</v>
      </c>
    </row>
    <row r="3082" spans="2:65" s="14" customFormat="1" ht="11.25">
      <c r="B3082" s="160"/>
      <c r="D3082" s="146" t="s">
        <v>185</v>
      </c>
      <c r="E3082" s="161" t="s">
        <v>1</v>
      </c>
      <c r="F3082" s="162" t="s">
        <v>2938</v>
      </c>
      <c r="H3082" s="161" t="s">
        <v>1</v>
      </c>
      <c r="I3082" s="163"/>
      <c r="L3082" s="160"/>
      <c r="M3082" s="164"/>
      <c r="T3082" s="165"/>
      <c r="AT3082" s="161" t="s">
        <v>185</v>
      </c>
      <c r="AU3082" s="161" t="s">
        <v>88</v>
      </c>
      <c r="AV3082" s="14" t="s">
        <v>86</v>
      </c>
      <c r="AW3082" s="14" t="s">
        <v>33</v>
      </c>
      <c r="AX3082" s="14" t="s">
        <v>78</v>
      </c>
      <c r="AY3082" s="161" t="s">
        <v>176</v>
      </c>
    </row>
    <row r="3083" spans="2:65" s="12" customFormat="1" ht="11.25">
      <c r="B3083" s="145"/>
      <c r="D3083" s="146" t="s">
        <v>185</v>
      </c>
      <c r="E3083" s="147" t="s">
        <v>1</v>
      </c>
      <c r="F3083" s="148" t="s">
        <v>2939</v>
      </c>
      <c r="H3083" s="149">
        <v>16.600000000000001</v>
      </c>
      <c r="I3083" s="150"/>
      <c r="L3083" s="145"/>
      <c r="M3083" s="151"/>
      <c r="T3083" s="152"/>
      <c r="AT3083" s="147" t="s">
        <v>185</v>
      </c>
      <c r="AU3083" s="147" t="s">
        <v>88</v>
      </c>
      <c r="AV3083" s="12" t="s">
        <v>88</v>
      </c>
      <c r="AW3083" s="12" t="s">
        <v>33</v>
      </c>
      <c r="AX3083" s="12" t="s">
        <v>78</v>
      </c>
      <c r="AY3083" s="147" t="s">
        <v>176</v>
      </c>
    </row>
    <row r="3084" spans="2:65" s="14" customFormat="1" ht="11.25">
      <c r="B3084" s="160"/>
      <c r="D3084" s="146" t="s">
        <v>185</v>
      </c>
      <c r="E3084" s="161" t="s">
        <v>1</v>
      </c>
      <c r="F3084" s="162" t="s">
        <v>2940</v>
      </c>
      <c r="H3084" s="161" t="s">
        <v>1</v>
      </c>
      <c r="I3084" s="163"/>
      <c r="L3084" s="160"/>
      <c r="M3084" s="164"/>
      <c r="T3084" s="165"/>
      <c r="AT3084" s="161" t="s">
        <v>185</v>
      </c>
      <c r="AU3084" s="161" t="s">
        <v>88</v>
      </c>
      <c r="AV3084" s="14" t="s">
        <v>86</v>
      </c>
      <c r="AW3084" s="14" t="s">
        <v>33</v>
      </c>
      <c r="AX3084" s="14" t="s">
        <v>78</v>
      </c>
      <c r="AY3084" s="161" t="s">
        <v>176</v>
      </c>
    </row>
    <row r="3085" spans="2:65" s="12" customFormat="1" ht="11.25">
      <c r="B3085" s="145"/>
      <c r="D3085" s="146" t="s">
        <v>185</v>
      </c>
      <c r="E3085" s="147" t="s">
        <v>1</v>
      </c>
      <c r="F3085" s="148" t="s">
        <v>2941</v>
      </c>
      <c r="H3085" s="149">
        <v>16.12</v>
      </c>
      <c r="I3085" s="150"/>
      <c r="L3085" s="145"/>
      <c r="M3085" s="151"/>
      <c r="T3085" s="152"/>
      <c r="AT3085" s="147" t="s">
        <v>185</v>
      </c>
      <c r="AU3085" s="147" t="s">
        <v>88</v>
      </c>
      <c r="AV3085" s="12" t="s">
        <v>88</v>
      </c>
      <c r="AW3085" s="12" t="s">
        <v>33</v>
      </c>
      <c r="AX3085" s="12" t="s">
        <v>78</v>
      </c>
      <c r="AY3085" s="147" t="s">
        <v>176</v>
      </c>
    </row>
    <row r="3086" spans="2:65" s="13" customFormat="1" ht="11.25">
      <c r="B3086" s="153"/>
      <c r="D3086" s="146" t="s">
        <v>185</v>
      </c>
      <c r="E3086" s="154" t="s">
        <v>1</v>
      </c>
      <c r="F3086" s="155" t="s">
        <v>187</v>
      </c>
      <c r="H3086" s="156">
        <v>383.62</v>
      </c>
      <c r="I3086" s="157"/>
      <c r="L3086" s="153"/>
      <c r="M3086" s="158"/>
      <c r="T3086" s="159"/>
      <c r="AT3086" s="154" t="s">
        <v>185</v>
      </c>
      <c r="AU3086" s="154" t="s">
        <v>88</v>
      </c>
      <c r="AV3086" s="13" t="s">
        <v>183</v>
      </c>
      <c r="AW3086" s="13" t="s">
        <v>33</v>
      </c>
      <c r="AX3086" s="13" t="s">
        <v>86</v>
      </c>
      <c r="AY3086" s="154" t="s">
        <v>176</v>
      </c>
    </row>
    <row r="3087" spans="2:65" s="1" customFormat="1" ht="33" customHeight="1">
      <c r="B3087" s="32"/>
      <c r="C3087" s="132" t="s">
        <v>2942</v>
      </c>
      <c r="D3087" s="132" t="s">
        <v>178</v>
      </c>
      <c r="E3087" s="133" t="s">
        <v>2943</v>
      </c>
      <c r="F3087" s="134" t="s">
        <v>2944</v>
      </c>
      <c r="G3087" s="135" t="s">
        <v>355</v>
      </c>
      <c r="H3087" s="136">
        <v>20</v>
      </c>
      <c r="I3087" s="137"/>
      <c r="J3087" s="138">
        <f>ROUND(I3087*H3087,2)</f>
        <v>0</v>
      </c>
      <c r="K3087" s="134" t="s">
        <v>182</v>
      </c>
      <c r="L3087" s="32"/>
      <c r="M3087" s="139" t="s">
        <v>1</v>
      </c>
      <c r="N3087" s="140" t="s">
        <v>43</v>
      </c>
      <c r="P3087" s="141">
        <f>O3087*H3087</f>
        <v>0</v>
      </c>
      <c r="Q3087" s="141">
        <v>0</v>
      </c>
      <c r="R3087" s="141">
        <f>Q3087*H3087</f>
        <v>0</v>
      </c>
      <c r="S3087" s="141">
        <v>0</v>
      </c>
      <c r="T3087" s="142">
        <f>S3087*H3087</f>
        <v>0</v>
      </c>
      <c r="AR3087" s="143" t="s">
        <v>319</v>
      </c>
      <c r="AT3087" s="143" t="s">
        <v>178</v>
      </c>
      <c r="AU3087" s="143" t="s">
        <v>88</v>
      </c>
      <c r="AY3087" s="17" t="s">
        <v>176</v>
      </c>
      <c r="BE3087" s="144">
        <f>IF(N3087="základní",J3087,0)</f>
        <v>0</v>
      </c>
      <c r="BF3087" s="144">
        <f>IF(N3087="snížená",J3087,0)</f>
        <v>0</v>
      </c>
      <c r="BG3087" s="144">
        <f>IF(N3087="zákl. přenesená",J3087,0)</f>
        <v>0</v>
      </c>
      <c r="BH3087" s="144">
        <f>IF(N3087="sníž. přenesená",J3087,0)</f>
        <v>0</v>
      </c>
      <c r="BI3087" s="144">
        <f>IF(N3087="nulová",J3087,0)</f>
        <v>0</v>
      </c>
      <c r="BJ3087" s="17" t="s">
        <v>86</v>
      </c>
      <c r="BK3087" s="144">
        <f>ROUND(I3087*H3087,2)</f>
        <v>0</v>
      </c>
      <c r="BL3087" s="17" t="s">
        <v>319</v>
      </c>
      <c r="BM3087" s="143" t="s">
        <v>2945</v>
      </c>
    </row>
    <row r="3088" spans="2:65" s="12" customFormat="1" ht="11.25">
      <c r="B3088" s="145"/>
      <c r="D3088" s="146" t="s">
        <v>185</v>
      </c>
      <c r="E3088" s="147" t="s">
        <v>1</v>
      </c>
      <c r="F3088" s="148" t="s">
        <v>2946</v>
      </c>
      <c r="H3088" s="149">
        <v>20</v>
      </c>
      <c r="I3088" s="150"/>
      <c r="L3088" s="145"/>
      <c r="M3088" s="151"/>
      <c r="T3088" s="152"/>
      <c r="AT3088" s="147" t="s">
        <v>185</v>
      </c>
      <c r="AU3088" s="147" t="s">
        <v>88</v>
      </c>
      <c r="AV3088" s="12" t="s">
        <v>88</v>
      </c>
      <c r="AW3088" s="12" t="s">
        <v>33</v>
      </c>
      <c r="AX3088" s="12" t="s">
        <v>86</v>
      </c>
      <c r="AY3088" s="147" t="s">
        <v>176</v>
      </c>
    </row>
    <row r="3089" spans="2:65" s="1" customFormat="1" ht="21.75" customHeight="1">
      <c r="B3089" s="32"/>
      <c r="C3089" s="132" t="s">
        <v>2947</v>
      </c>
      <c r="D3089" s="132" t="s">
        <v>178</v>
      </c>
      <c r="E3089" s="133" t="s">
        <v>2948</v>
      </c>
      <c r="F3089" s="134" t="s">
        <v>2949</v>
      </c>
      <c r="G3089" s="135" t="s">
        <v>355</v>
      </c>
      <c r="H3089" s="136">
        <v>2</v>
      </c>
      <c r="I3089" s="137"/>
      <c r="J3089" s="138">
        <f>ROUND(I3089*H3089,2)</f>
        <v>0</v>
      </c>
      <c r="K3089" s="134" t="s">
        <v>342</v>
      </c>
      <c r="L3089" s="32"/>
      <c r="M3089" s="139" t="s">
        <v>1</v>
      </c>
      <c r="N3089" s="140" t="s">
        <v>43</v>
      </c>
      <c r="P3089" s="141">
        <f>O3089*H3089</f>
        <v>0</v>
      </c>
      <c r="Q3089" s="141">
        <v>0</v>
      </c>
      <c r="R3089" s="141">
        <f>Q3089*H3089</f>
        <v>0</v>
      </c>
      <c r="S3089" s="141">
        <v>0</v>
      </c>
      <c r="T3089" s="142">
        <f>S3089*H3089</f>
        <v>0</v>
      </c>
      <c r="AR3089" s="143" t="s">
        <v>183</v>
      </c>
      <c r="AT3089" s="143" t="s">
        <v>178</v>
      </c>
      <c r="AU3089" s="143" t="s">
        <v>88</v>
      </c>
      <c r="AY3089" s="17" t="s">
        <v>176</v>
      </c>
      <c r="BE3089" s="144">
        <f>IF(N3089="základní",J3089,0)</f>
        <v>0</v>
      </c>
      <c r="BF3089" s="144">
        <f>IF(N3089="snížená",J3089,0)</f>
        <v>0</v>
      </c>
      <c r="BG3089" s="144">
        <f>IF(N3089="zákl. přenesená",J3089,0)</f>
        <v>0</v>
      </c>
      <c r="BH3089" s="144">
        <f>IF(N3089="sníž. přenesená",J3089,0)</f>
        <v>0</v>
      </c>
      <c r="BI3089" s="144">
        <f>IF(N3089="nulová",J3089,0)</f>
        <v>0</v>
      </c>
      <c r="BJ3089" s="17" t="s">
        <v>86</v>
      </c>
      <c r="BK3089" s="144">
        <f>ROUND(I3089*H3089,2)</f>
        <v>0</v>
      </c>
      <c r="BL3089" s="17" t="s">
        <v>183</v>
      </c>
      <c r="BM3089" s="143" t="s">
        <v>2950</v>
      </c>
    </row>
    <row r="3090" spans="2:65" s="14" customFormat="1" ht="11.25">
      <c r="B3090" s="160"/>
      <c r="D3090" s="146" t="s">
        <v>185</v>
      </c>
      <c r="E3090" s="161" t="s">
        <v>1</v>
      </c>
      <c r="F3090" s="162" t="s">
        <v>2951</v>
      </c>
      <c r="H3090" s="161" t="s">
        <v>1</v>
      </c>
      <c r="I3090" s="163"/>
      <c r="L3090" s="160"/>
      <c r="M3090" s="164"/>
      <c r="T3090" s="165"/>
      <c r="AT3090" s="161" t="s">
        <v>185</v>
      </c>
      <c r="AU3090" s="161" t="s">
        <v>88</v>
      </c>
      <c r="AV3090" s="14" t="s">
        <v>86</v>
      </c>
      <c r="AW3090" s="14" t="s">
        <v>33</v>
      </c>
      <c r="AX3090" s="14" t="s">
        <v>78</v>
      </c>
      <c r="AY3090" s="161" t="s">
        <v>176</v>
      </c>
    </row>
    <row r="3091" spans="2:65" s="12" customFormat="1" ht="11.25">
      <c r="B3091" s="145"/>
      <c r="D3091" s="146" t="s">
        <v>185</v>
      </c>
      <c r="E3091" s="147" t="s">
        <v>1</v>
      </c>
      <c r="F3091" s="148" t="s">
        <v>88</v>
      </c>
      <c r="H3091" s="149">
        <v>2</v>
      </c>
      <c r="I3091" s="150"/>
      <c r="L3091" s="145"/>
      <c r="M3091" s="151"/>
      <c r="T3091" s="152"/>
      <c r="AT3091" s="147" t="s">
        <v>185</v>
      </c>
      <c r="AU3091" s="147" t="s">
        <v>88</v>
      </c>
      <c r="AV3091" s="12" t="s">
        <v>88</v>
      </c>
      <c r="AW3091" s="12" t="s">
        <v>33</v>
      </c>
      <c r="AX3091" s="12" t="s">
        <v>86</v>
      </c>
      <c r="AY3091" s="147" t="s">
        <v>176</v>
      </c>
    </row>
    <row r="3092" spans="2:65" s="1" customFormat="1" ht="21.75" customHeight="1">
      <c r="B3092" s="32"/>
      <c r="C3092" s="132" t="s">
        <v>2952</v>
      </c>
      <c r="D3092" s="132" t="s">
        <v>178</v>
      </c>
      <c r="E3092" s="133" t="s">
        <v>2953</v>
      </c>
      <c r="F3092" s="134" t="s">
        <v>2954</v>
      </c>
      <c r="G3092" s="135" t="s">
        <v>355</v>
      </c>
      <c r="H3092" s="136">
        <v>9</v>
      </c>
      <c r="I3092" s="137"/>
      <c r="J3092" s="138">
        <f>ROUND(I3092*H3092,2)</f>
        <v>0</v>
      </c>
      <c r="K3092" s="134" t="s">
        <v>342</v>
      </c>
      <c r="L3092" s="32"/>
      <c r="M3092" s="139" t="s">
        <v>1</v>
      </c>
      <c r="N3092" s="140" t="s">
        <v>43</v>
      </c>
      <c r="P3092" s="141">
        <f>O3092*H3092</f>
        <v>0</v>
      </c>
      <c r="Q3092" s="141">
        <v>0</v>
      </c>
      <c r="R3092" s="141">
        <f>Q3092*H3092</f>
        <v>0</v>
      </c>
      <c r="S3092" s="141">
        <v>0</v>
      </c>
      <c r="T3092" s="142">
        <f>S3092*H3092</f>
        <v>0</v>
      </c>
      <c r="AR3092" s="143" t="s">
        <v>183</v>
      </c>
      <c r="AT3092" s="143" t="s">
        <v>178</v>
      </c>
      <c r="AU3092" s="143" t="s">
        <v>88</v>
      </c>
      <c r="AY3092" s="17" t="s">
        <v>176</v>
      </c>
      <c r="BE3092" s="144">
        <f>IF(N3092="základní",J3092,0)</f>
        <v>0</v>
      </c>
      <c r="BF3092" s="144">
        <f>IF(N3092="snížená",J3092,0)</f>
        <v>0</v>
      </c>
      <c r="BG3092" s="144">
        <f>IF(N3092="zákl. přenesená",J3092,0)</f>
        <v>0</v>
      </c>
      <c r="BH3092" s="144">
        <f>IF(N3092="sníž. přenesená",J3092,0)</f>
        <v>0</v>
      </c>
      <c r="BI3092" s="144">
        <f>IF(N3092="nulová",J3092,0)</f>
        <v>0</v>
      </c>
      <c r="BJ3092" s="17" t="s">
        <v>86</v>
      </c>
      <c r="BK3092" s="144">
        <f>ROUND(I3092*H3092,2)</f>
        <v>0</v>
      </c>
      <c r="BL3092" s="17" t="s">
        <v>183</v>
      </c>
      <c r="BM3092" s="143" t="s">
        <v>2955</v>
      </c>
    </row>
    <row r="3093" spans="2:65" s="14" customFormat="1" ht="11.25">
      <c r="B3093" s="160"/>
      <c r="D3093" s="146" t="s">
        <v>185</v>
      </c>
      <c r="E3093" s="161" t="s">
        <v>1</v>
      </c>
      <c r="F3093" s="162" t="s">
        <v>2951</v>
      </c>
      <c r="H3093" s="161" t="s">
        <v>1</v>
      </c>
      <c r="I3093" s="163"/>
      <c r="L3093" s="160"/>
      <c r="M3093" s="164"/>
      <c r="T3093" s="165"/>
      <c r="AT3093" s="161" t="s">
        <v>185</v>
      </c>
      <c r="AU3093" s="161" t="s">
        <v>88</v>
      </c>
      <c r="AV3093" s="14" t="s">
        <v>86</v>
      </c>
      <c r="AW3093" s="14" t="s">
        <v>33</v>
      </c>
      <c r="AX3093" s="14" t="s">
        <v>78</v>
      </c>
      <c r="AY3093" s="161" t="s">
        <v>176</v>
      </c>
    </row>
    <row r="3094" spans="2:65" s="12" customFormat="1" ht="11.25">
      <c r="B3094" s="145"/>
      <c r="D3094" s="146" t="s">
        <v>185</v>
      </c>
      <c r="E3094" s="147" t="s">
        <v>1</v>
      </c>
      <c r="F3094" s="148" t="s">
        <v>274</v>
      </c>
      <c r="H3094" s="149">
        <v>9</v>
      </c>
      <c r="I3094" s="150"/>
      <c r="L3094" s="145"/>
      <c r="M3094" s="151"/>
      <c r="T3094" s="152"/>
      <c r="AT3094" s="147" t="s">
        <v>185</v>
      </c>
      <c r="AU3094" s="147" t="s">
        <v>88</v>
      </c>
      <c r="AV3094" s="12" t="s">
        <v>88</v>
      </c>
      <c r="AW3094" s="12" t="s">
        <v>33</v>
      </c>
      <c r="AX3094" s="12" t="s">
        <v>86</v>
      </c>
      <c r="AY3094" s="147" t="s">
        <v>176</v>
      </c>
    </row>
    <row r="3095" spans="2:65" s="1" customFormat="1" ht="21.75" customHeight="1">
      <c r="B3095" s="32"/>
      <c r="C3095" s="132" t="s">
        <v>2956</v>
      </c>
      <c r="D3095" s="132" t="s">
        <v>178</v>
      </c>
      <c r="E3095" s="133" t="s">
        <v>2957</v>
      </c>
      <c r="F3095" s="134" t="s">
        <v>2958</v>
      </c>
      <c r="G3095" s="135" t="s">
        <v>298</v>
      </c>
      <c r="H3095" s="136">
        <v>654.15</v>
      </c>
      <c r="I3095" s="137"/>
      <c r="J3095" s="138">
        <f>ROUND(I3095*H3095,2)</f>
        <v>0</v>
      </c>
      <c r="K3095" s="134" t="s">
        <v>342</v>
      </c>
      <c r="L3095" s="32"/>
      <c r="M3095" s="139" t="s">
        <v>1</v>
      </c>
      <c r="N3095" s="140" t="s">
        <v>43</v>
      </c>
      <c r="P3095" s="141">
        <f>O3095*H3095</f>
        <v>0</v>
      </c>
      <c r="Q3095" s="141">
        <v>0</v>
      </c>
      <c r="R3095" s="141">
        <f>Q3095*H3095</f>
        <v>0</v>
      </c>
      <c r="S3095" s="141">
        <v>0</v>
      </c>
      <c r="T3095" s="142">
        <f>S3095*H3095</f>
        <v>0</v>
      </c>
      <c r="AR3095" s="143" t="s">
        <v>183</v>
      </c>
      <c r="AT3095" s="143" t="s">
        <v>178</v>
      </c>
      <c r="AU3095" s="143" t="s">
        <v>88</v>
      </c>
      <c r="AY3095" s="17" t="s">
        <v>176</v>
      </c>
      <c r="BE3095" s="144">
        <f>IF(N3095="základní",J3095,0)</f>
        <v>0</v>
      </c>
      <c r="BF3095" s="144">
        <f>IF(N3095="snížená",J3095,0)</f>
        <v>0</v>
      </c>
      <c r="BG3095" s="144">
        <f>IF(N3095="zákl. přenesená",J3095,0)</f>
        <v>0</v>
      </c>
      <c r="BH3095" s="144">
        <f>IF(N3095="sníž. přenesená",J3095,0)</f>
        <v>0</v>
      </c>
      <c r="BI3095" s="144">
        <f>IF(N3095="nulová",J3095,0)</f>
        <v>0</v>
      </c>
      <c r="BJ3095" s="17" t="s">
        <v>86</v>
      </c>
      <c r="BK3095" s="144">
        <f>ROUND(I3095*H3095,2)</f>
        <v>0</v>
      </c>
      <c r="BL3095" s="17" t="s">
        <v>183</v>
      </c>
      <c r="BM3095" s="143" t="s">
        <v>2959</v>
      </c>
    </row>
    <row r="3096" spans="2:65" s="14" customFormat="1" ht="11.25">
      <c r="B3096" s="160"/>
      <c r="D3096" s="146" t="s">
        <v>185</v>
      </c>
      <c r="E3096" s="161" t="s">
        <v>1</v>
      </c>
      <c r="F3096" s="162" t="s">
        <v>2951</v>
      </c>
      <c r="H3096" s="161" t="s">
        <v>1</v>
      </c>
      <c r="I3096" s="163"/>
      <c r="L3096" s="160"/>
      <c r="M3096" s="164"/>
      <c r="T3096" s="165"/>
      <c r="AT3096" s="161" t="s">
        <v>185</v>
      </c>
      <c r="AU3096" s="161" t="s">
        <v>88</v>
      </c>
      <c r="AV3096" s="14" t="s">
        <v>86</v>
      </c>
      <c r="AW3096" s="14" t="s">
        <v>33</v>
      </c>
      <c r="AX3096" s="14" t="s">
        <v>78</v>
      </c>
      <c r="AY3096" s="161" t="s">
        <v>176</v>
      </c>
    </row>
    <row r="3097" spans="2:65" s="14" customFormat="1" ht="11.25">
      <c r="B3097" s="160"/>
      <c r="D3097" s="146" t="s">
        <v>185</v>
      </c>
      <c r="E3097" s="161" t="s">
        <v>1</v>
      </c>
      <c r="F3097" s="162" t="s">
        <v>2960</v>
      </c>
      <c r="H3097" s="161" t="s">
        <v>1</v>
      </c>
      <c r="I3097" s="163"/>
      <c r="L3097" s="160"/>
      <c r="M3097" s="164"/>
      <c r="T3097" s="165"/>
      <c r="AT3097" s="161" t="s">
        <v>185</v>
      </c>
      <c r="AU3097" s="161" t="s">
        <v>88</v>
      </c>
      <c r="AV3097" s="14" t="s">
        <v>86</v>
      </c>
      <c r="AW3097" s="14" t="s">
        <v>33</v>
      </c>
      <c r="AX3097" s="14" t="s">
        <v>78</v>
      </c>
      <c r="AY3097" s="161" t="s">
        <v>176</v>
      </c>
    </row>
    <row r="3098" spans="2:65" s="12" customFormat="1" ht="33.75">
      <c r="B3098" s="145"/>
      <c r="D3098" s="146" t="s">
        <v>185</v>
      </c>
      <c r="E3098" s="147" t="s">
        <v>1</v>
      </c>
      <c r="F3098" s="148" t="s">
        <v>2961</v>
      </c>
      <c r="H3098" s="149">
        <v>654.15</v>
      </c>
      <c r="I3098" s="150"/>
      <c r="L3098" s="145"/>
      <c r="M3098" s="151"/>
      <c r="T3098" s="152"/>
      <c r="AT3098" s="147" t="s">
        <v>185</v>
      </c>
      <c r="AU3098" s="147" t="s">
        <v>88</v>
      </c>
      <c r="AV3098" s="12" t="s">
        <v>88</v>
      </c>
      <c r="AW3098" s="12" t="s">
        <v>33</v>
      </c>
      <c r="AX3098" s="12" t="s">
        <v>86</v>
      </c>
      <c r="AY3098" s="147" t="s">
        <v>176</v>
      </c>
    </row>
    <row r="3099" spans="2:65" s="1" customFormat="1" ht="21.75" customHeight="1">
      <c r="B3099" s="32"/>
      <c r="C3099" s="132" t="s">
        <v>2962</v>
      </c>
      <c r="D3099" s="132" t="s">
        <v>178</v>
      </c>
      <c r="E3099" s="133" t="s">
        <v>2963</v>
      </c>
      <c r="F3099" s="134" t="s">
        <v>2964</v>
      </c>
      <c r="G3099" s="135" t="s">
        <v>298</v>
      </c>
      <c r="H3099" s="136">
        <v>553.46</v>
      </c>
      <c r="I3099" s="137"/>
      <c r="J3099" s="138">
        <f>ROUND(I3099*H3099,2)</f>
        <v>0</v>
      </c>
      <c r="K3099" s="134" t="s">
        <v>342</v>
      </c>
      <c r="L3099" s="32"/>
      <c r="M3099" s="139" t="s">
        <v>1</v>
      </c>
      <c r="N3099" s="140" t="s">
        <v>43</v>
      </c>
      <c r="P3099" s="141">
        <f>O3099*H3099</f>
        <v>0</v>
      </c>
      <c r="Q3099" s="141">
        <v>0</v>
      </c>
      <c r="R3099" s="141">
        <f>Q3099*H3099</f>
        <v>0</v>
      </c>
      <c r="S3099" s="141">
        <v>0</v>
      </c>
      <c r="T3099" s="142">
        <f>S3099*H3099</f>
        <v>0</v>
      </c>
      <c r="AR3099" s="143" t="s">
        <v>183</v>
      </c>
      <c r="AT3099" s="143" t="s">
        <v>178</v>
      </c>
      <c r="AU3099" s="143" t="s">
        <v>88</v>
      </c>
      <c r="AY3099" s="17" t="s">
        <v>176</v>
      </c>
      <c r="BE3099" s="144">
        <f>IF(N3099="základní",J3099,0)</f>
        <v>0</v>
      </c>
      <c r="BF3099" s="144">
        <f>IF(N3099="snížená",J3099,0)</f>
        <v>0</v>
      </c>
      <c r="BG3099" s="144">
        <f>IF(N3099="zákl. přenesená",J3099,0)</f>
        <v>0</v>
      </c>
      <c r="BH3099" s="144">
        <f>IF(N3099="sníž. přenesená",J3099,0)</f>
        <v>0</v>
      </c>
      <c r="BI3099" s="144">
        <f>IF(N3099="nulová",J3099,0)</f>
        <v>0</v>
      </c>
      <c r="BJ3099" s="17" t="s">
        <v>86</v>
      </c>
      <c r="BK3099" s="144">
        <f>ROUND(I3099*H3099,2)</f>
        <v>0</v>
      </c>
      <c r="BL3099" s="17" t="s">
        <v>183</v>
      </c>
      <c r="BM3099" s="143" t="s">
        <v>2965</v>
      </c>
    </row>
    <row r="3100" spans="2:65" s="14" customFormat="1" ht="11.25">
      <c r="B3100" s="160"/>
      <c r="D3100" s="146" t="s">
        <v>185</v>
      </c>
      <c r="E3100" s="161" t="s">
        <v>1</v>
      </c>
      <c r="F3100" s="162" t="s">
        <v>2951</v>
      </c>
      <c r="H3100" s="161" t="s">
        <v>1</v>
      </c>
      <c r="I3100" s="163"/>
      <c r="L3100" s="160"/>
      <c r="M3100" s="164"/>
      <c r="T3100" s="165"/>
      <c r="AT3100" s="161" t="s">
        <v>185</v>
      </c>
      <c r="AU3100" s="161" t="s">
        <v>88</v>
      </c>
      <c r="AV3100" s="14" t="s">
        <v>86</v>
      </c>
      <c r="AW3100" s="14" t="s">
        <v>33</v>
      </c>
      <c r="AX3100" s="14" t="s">
        <v>78</v>
      </c>
      <c r="AY3100" s="161" t="s">
        <v>176</v>
      </c>
    </row>
    <row r="3101" spans="2:65" s="14" customFormat="1" ht="11.25">
      <c r="B3101" s="160"/>
      <c r="D3101" s="146" t="s">
        <v>185</v>
      </c>
      <c r="E3101" s="161" t="s">
        <v>1</v>
      </c>
      <c r="F3101" s="162" t="s">
        <v>2966</v>
      </c>
      <c r="H3101" s="161" t="s">
        <v>1</v>
      </c>
      <c r="I3101" s="163"/>
      <c r="L3101" s="160"/>
      <c r="M3101" s="164"/>
      <c r="T3101" s="165"/>
      <c r="AT3101" s="161" t="s">
        <v>185</v>
      </c>
      <c r="AU3101" s="161" t="s">
        <v>88</v>
      </c>
      <c r="AV3101" s="14" t="s">
        <v>86</v>
      </c>
      <c r="AW3101" s="14" t="s">
        <v>33</v>
      </c>
      <c r="AX3101" s="14" t="s">
        <v>78</v>
      </c>
      <c r="AY3101" s="161" t="s">
        <v>176</v>
      </c>
    </row>
    <row r="3102" spans="2:65" s="12" customFormat="1" ht="11.25">
      <c r="B3102" s="145"/>
      <c r="D3102" s="146" t="s">
        <v>185</v>
      </c>
      <c r="E3102" s="147" t="s">
        <v>1</v>
      </c>
      <c r="F3102" s="148" t="s">
        <v>2967</v>
      </c>
      <c r="H3102" s="149">
        <v>533.17999999999995</v>
      </c>
      <c r="I3102" s="150"/>
      <c r="L3102" s="145"/>
      <c r="M3102" s="151"/>
      <c r="T3102" s="152"/>
      <c r="AT3102" s="147" t="s">
        <v>185</v>
      </c>
      <c r="AU3102" s="147" t="s">
        <v>88</v>
      </c>
      <c r="AV3102" s="12" t="s">
        <v>88</v>
      </c>
      <c r="AW3102" s="12" t="s">
        <v>33</v>
      </c>
      <c r="AX3102" s="12" t="s">
        <v>78</v>
      </c>
      <c r="AY3102" s="147" t="s">
        <v>176</v>
      </c>
    </row>
    <row r="3103" spans="2:65" s="14" customFormat="1" ht="11.25">
      <c r="B3103" s="160"/>
      <c r="D3103" s="146" t="s">
        <v>185</v>
      </c>
      <c r="E3103" s="161" t="s">
        <v>1</v>
      </c>
      <c r="F3103" s="162" t="s">
        <v>2968</v>
      </c>
      <c r="H3103" s="161" t="s">
        <v>1</v>
      </c>
      <c r="I3103" s="163"/>
      <c r="L3103" s="160"/>
      <c r="M3103" s="164"/>
      <c r="T3103" s="165"/>
      <c r="AT3103" s="161" t="s">
        <v>185</v>
      </c>
      <c r="AU3103" s="161" t="s">
        <v>88</v>
      </c>
      <c r="AV3103" s="14" t="s">
        <v>86</v>
      </c>
      <c r="AW3103" s="14" t="s">
        <v>33</v>
      </c>
      <c r="AX3103" s="14" t="s">
        <v>78</v>
      </c>
      <c r="AY3103" s="161" t="s">
        <v>176</v>
      </c>
    </row>
    <row r="3104" spans="2:65" s="12" customFormat="1" ht="11.25">
      <c r="B3104" s="145"/>
      <c r="D3104" s="146" t="s">
        <v>185</v>
      </c>
      <c r="E3104" s="147" t="s">
        <v>1</v>
      </c>
      <c r="F3104" s="148" t="s">
        <v>2969</v>
      </c>
      <c r="H3104" s="149">
        <v>16.68</v>
      </c>
      <c r="I3104" s="150"/>
      <c r="L3104" s="145"/>
      <c r="M3104" s="151"/>
      <c r="T3104" s="152"/>
      <c r="AT3104" s="147" t="s">
        <v>185</v>
      </c>
      <c r="AU3104" s="147" t="s">
        <v>88</v>
      </c>
      <c r="AV3104" s="12" t="s">
        <v>88</v>
      </c>
      <c r="AW3104" s="12" t="s">
        <v>33</v>
      </c>
      <c r="AX3104" s="12" t="s">
        <v>78</v>
      </c>
      <c r="AY3104" s="147" t="s">
        <v>176</v>
      </c>
    </row>
    <row r="3105" spans="2:65" s="14" customFormat="1" ht="11.25">
      <c r="B3105" s="160"/>
      <c r="D3105" s="146" t="s">
        <v>185</v>
      </c>
      <c r="E3105" s="161" t="s">
        <v>1</v>
      </c>
      <c r="F3105" s="162" t="s">
        <v>2970</v>
      </c>
      <c r="H3105" s="161" t="s">
        <v>1</v>
      </c>
      <c r="I3105" s="163"/>
      <c r="L3105" s="160"/>
      <c r="M3105" s="164"/>
      <c r="T3105" s="165"/>
      <c r="AT3105" s="161" t="s">
        <v>185</v>
      </c>
      <c r="AU3105" s="161" t="s">
        <v>88</v>
      </c>
      <c r="AV3105" s="14" t="s">
        <v>86</v>
      </c>
      <c r="AW3105" s="14" t="s">
        <v>33</v>
      </c>
      <c r="AX3105" s="14" t="s">
        <v>78</v>
      </c>
      <c r="AY3105" s="161" t="s">
        <v>176</v>
      </c>
    </row>
    <row r="3106" spans="2:65" s="12" customFormat="1" ht="11.25">
      <c r="B3106" s="145"/>
      <c r="D3106" s="146" t="s">
        <v>185</v>
      </c>
      <c r="E3106" s="147" t="s">
        <v>1</v>
      </c>
      <c r="F3106" s="148" t="s">
        <v>2971</v>
      </c>
      <c r="H3106" s="149">
        <v>3.6</v>
      </c>
      <c r="I3106" s="150"/>
      <c r="L3106" s="145"/>
      <c r="M3106" s="151"/>
      <c r="T3106" s="152"/>
      <c r="AT3106" s="147" t="s">
        <v>185</v>
      </c>
      <c r="AU3106" s="147" t="s">
        <v>88</v>
      </c>
      <c r="AV3106" s="12" t="s">
        <v>88</v>
      </c>
      <c r="AW3106" s="12" t="s">
        <v>33</v>
      </c>
      <c r="AX3106" s="12" t="s">
        <v>78</v>
      </c>
      <c r="AY3106" s="147" t="s">
        <v>176</v>
      </c>
    </row>
    <row r="3107" spans="2:65" s="13" customFormat="1" ht="11.25">
      <c r="B3107" s="153"/>
      <c r="D3107" s="146" t="s">
        <v>185</v>
      </c>
      <c r="E3107" s="154" t="s">
        <v>1</v>
      </c>
      <c r="F3107" s="155" t="s">
        <v>187</v>
      </c>
      <c r="H3107" s="156">
        <v>553.46</v>
      </c>
      <c r="I3107" s="157"/>
      <c r="L3107" s="153"/>
      <c r="M3107" s="158"/>
      <c r="T3107" s="159"/>
      <c r="AT3107" s="154" t="s">
        <v>185</v>
      </c>
      <c r="AU3107" s="154" t="s">
        <v>88</v>
      </c>
      <c r="AV3107" s="13" t="s">
        <v>183</v>
      </c>
      <c r="AW3107" s="13" t="s">
        <v>33</v>
      </c>
      <c r="AX3107" s="13" t="s">
        <v>86</v>
      </c>
      <c r="AY3107" s="154" t="s">
        <v>176</v>
      </c>
    </row>
    <row r="3108" spans="2:65" s="1" customFormat="1" ht="24.2" customHeight="1">
      <c r="B3108" s="32"/>
      <c r="C3108" s="132" t="s">
        <v>2972</v>
      </c>
      <c r="D3108" s="132" t="s">
        <v>178</v>
      </c>
      <c r="E3108" s="133" t="s">
        <v>2973</v>
      </c>
      <c r="F3108" s="134" t="s">
        <v>2974</v>
      </c>
      <c r="G3108" s="135" t="s">
        <v>2975</v>
      </c>
      <c r="H3108" s="186"/>
      <c r="I3108" s="137"/>
      <c r="J3108" s="138">
        <f>ROUND(I3108*H3108,2)</f>
        <v>0</v>
      </c>
      <c r="K3108" s="134" t="s">
        <v>207</v>
      </c>
      <c r="L3108" s="32"/>
      <c r="M3108" s="139" t="s">
        <v>1</v>
      </c>
      <c r="N3108" s="140" t="s">
        <v>43</v>
      </c>
      <c r="P3108" s="141">
        <f>O3108*H3108</f>
        <v>0</v>
      </c>
      <c r="Q3108" s="141">
        <v>0</v>
      </c>
      <c r="R3108" s="141">
        <f>Q3108*H3108</f>
        <v>0</v>
      </c>
      <c r="S3108" s="141">
        <v>0</v>
      </c>
      <c r="T3108" s="142">
        <f>S3108*H3108</f>
        <v>0</v>
      </c>
      <c r="AR3108" s="143" t="s">
        <v>319</v>
      </c>
      <c r="AT3108" s="143" t="s">
        <v>178</v>
      </c>
      <c r="AU3108" s="143" t="s">
        <v>88</v>
      </c>
      <c r="AY3108" s="17" t="s">
        <v>176</v>
      </c>
      <c r="BE3108" s="144">
        <f>IF(N3108="základní",J3108,0)</f>
        <v>0</v>
      </c>
      <c r="BF3108" s="144">
        <f>IF(N3108="snížená",J3108,0)</f>
        <v>0</v>
      </c>
      <c r="BG3108" s="144">
        <f>IF(N3108="zákl. přenesená",J3108,0)</f>
        <v>0</v>
      </c>
      <c r="BH3108" s="144">
        <f>IF(N3108="sníž. přenesená",J3108,0)</f>
        <v>0</v>
      </c>
      <c r="BI3108" s="144">
        <f>IF(N3108="nulová",J3108,0)</f>
        <v>0</v>
      </c>
      <c r="BJ3108" s="17" t="s">
        <v>86</v>
      </c>
      <c r="BK3108" s="144">
        <f>ROUND(I3108*H3108,2)</f>
        <v>0</v>
      </c>
      <c r="BL3108" s="17" t="s">
        <v>319</v>
      </c>
      <c r="BM3108" s="143" t="s">
        <v>2976</v>
      </c>
    </row>
    <row r="3109" spans="2:65" s="1" customFormat="1" ht="33" customHeight="1">
      <c r="B3109" s="32"/>
      <c r="C3109" s="132" t="s">
        <v>2977</v>
      </c>
      <c r="D3109" s="132" t="s">
        <v>178</v>
      </c>
      <c r="E3109" s="133" t="s">
        <v>2978</v>
      </c>
      <c r="F3109" s="134" t="s">
        <v>2979</v>
      </c>
      <c r="G3109" s="135" t="s">
        <v>2975</v>
      </c>
      <c r="H3109" s="186"/>
      <c r="I3109" s="137"/>
      <c r="J3109" s="138">
        <f>ROUND(I3109*H3109,2)</f>
        <v>0</v>
      </c>
      <c r="K3109" s="134" t="s">
        <v>182</v>
      </c>
      <c r="L3109" s="32"/>
      <c r="M3109" s="139" t="s">
        <v>1</v>
      </c>
      <c r="N3109" s="140" t="s">
        <v>43</v>
      </c>
      <c r="P3109" s="141">
        <f>O3109*H3109</f>
        <v>0</v>
      </c>
      <c r="Q3109" s="141">
        <v>0</v>
      </c>
      <c r="R3109" s="141">
        <f>Q3109*H3109</f>
        <v>0</v>
      </c>
      <c r="S3109" s="141">
        <v>0</v>
      </c>
      <c r="T3109" s="142">
        <f>S3109*H3109</f>
        <v>0</v>
      </c>
      <c r="AR3109" s="143" t="s">
        <v>319</v>
      </c>
      <c r="AT3109" s="143" t="s">
        <v>178</v>
      </c>
      <c r="AU3109" s="143" t="s">
        <v>88</v>
      </c>
      <c r="AY3109" s="17" t="s">
        <v>176</v>
      </c>
      <c r="BE3109" s="144">
        <f>IF(N3109="základní",J3109,0)</f>
        <v>0</v>
      </c>
      <c r="BF3109" s="144">
        <f>IF(N3109="snížená",J3109,0)</f>
        <v>0</v>
      </c>
      <c r="BG3109" s="144">
        <f>IF(N3109="zákl. přenesená",J3109,0)</f>
        <v>0</v>
      </c>
      <c r="BH3109" s="144">
        <f>IF(N3109="sníž. přenesená",J3109,0)</f>
        <v>0</v>
      </c>
      <c r="BI3109" s="144">
        <f>IF(N3109="nulová",J3109,0)</f>
        <v>0</v>
      </c>
      <c r="BJ3109" s="17" t="s">
        <v>86</v>
      </c>
      <c r="BK3109" s="144">
        <f>ROUND(I3109*H3109,2)</f>
        <v>0</v>
      </c>
      <c r="BL3109" s="17" t="s">
        <v>319</v>
      </c>
      <c r="BM3109" s="143" t="s">
        <v>2980</v>
      </c>
    </row>
    <row r="3110" spans="2:65" s="11" customFormat="1" ht="22.9" customHeight="1">
      <c r="B3110" s="120"/>
      <c r="D3110" s="121" t="s">
        <v>77</v>
      </c>
      <c r="E3110" s="130" t="s">
        <v>2981</v>
      </c>
      <c r="F3110" s="130" t="s">
        <v>2982</v>
      </c>
      <c r="I3110" s="123"/>
      <c r="J3110" s="131">
        <f>BK3110</f>
        <v>0</v>
      </c>
      <c r="L3110" s="120"/>
      <c r="M3110" s="125"/>
      <c r="P3110" s="126">
        <f>SUM(P3111:P3603)</f>
        <v>0</v>
      </c>
      <c r="R3110" s="126">
        <f>SUM(R3111:R3603)</f>
        <v>0</v>
      </c>
      <c r="T3110" s="127">
        <f>SUM(T3111:T3603)</f>
        <v>0</v>
      </c>
      <c r="AR3110" s="121" t="s">
        <v>88</v>
      </c>
      <c r="AT3110" s="128" t="s">
        <v>77</v>
      </c>
      <c r="AU3110" s="128" t="s">
        <v>86</v>
      </c>
      <c r="AY3110" s="121" t="s">
        <v>176</v>
      </c>
      <c r="BK3110" s="129">
        <f>SUM(BK3111:BK3603)</f>
        <v>0</v>
      </c>
    </row>
    <row r="3111" spans="2:65" s="1" customFormat="1" ht="37.9" customHeight="1">
      <c r="B3111" s="32"/>
      <c r="C3111" s="132" t="s">
        <v>2983</v>
      </c>
      <c r="D3111" s="132" t="s">
        <v>178</v>
      </c>
      <c r="E3111" s="133" t="s">
        <v>2984</v>
      </c>
      <c r="F3111" s="134" t="s">
        <v>2985</v>
      </c>
      <c r="G3111" s="135" t="s">
        <v>355</v>
      </c>
      <c r="H3111" s="136">
        <v>1</v>
      </c>
      <c r="I3111" s="137"/>
      <c r="J3111" s="138">
        <f>ROUND(I3111*H3111,2)</f>
        <v>0</v>
      </c>
      <c r="K3111" s="134" t="s">
        <v>1</v>
      </c>
      <c r="L3111" s="32"/>
      <c r="M3111" s="139" t="s">
        <v>1</v>
      </c>
      <c r="N3111" s="140" t="s">
        <v>43</v>
      </c>
      <c r="P3111" s="141">
        <f>O3111*H3111</f>
        <v>0</v>
      </c>
      <c r="Q3111" s="141">
        <v>0</v>
      </c>
      <c r="R3111" s="141">
        <f>Q3111*H3111</f>
        <v>0</v>
      </c>
      <c r="S3111" s="141">
        <v>0</v>
      </c>
      <c r="T3111" s="142">
        <f>S3111*H3111</f>
        <v>0</v>
      </c>
      <c r="AR3111" s="143" t="s">
        <v>319</v>
      </c>
      <c r="AT3111" s="143" t="s">
        <v>178</v>
      </c>
      <c r="AU3111" s="143" t="s">
        <v>88</v>
      </c>
      <c r="AY3111" s="17" t="s">
        <v>176</v>
      </c>
      <c r="BE3111" s="144">
        <f>IF(N3111="základní",J3111,0)</f>
        <v>0</v>
      </c>
      <c r="BF3111" s="144">
        <f>IF(N3111="snížená",J3111,0)</f>
        <v>0</v>
      </c>
      <c r="BG3111" s="144">
        <f>IF(N3111="zákl. přenesená",J3111,0)</f>
        <v>0</v>
      </c>
      <c r="BH3111" s="144">
        <f>IF(N3111="sníž. přenesená",J3111,0)</f>
        <v>0</v>
      </c>
      <c r="BI3111" s="144">
        <f>IF(N3111="nulová",J3111,0)</f>
        <v>0</v>
      </c>
      <c r="BJ3111" s="17" t="s">
        <v>86</v>
      </c>
      <c r="BK3111" s="144">
        <f>ROUND(I3111*H3111,2)</f>
        <v>0</v>
      </c>
      <c r="BL3111" s="17" t="s">
        <v>319</v>
      </c>
      <c r="BM3111" s="143" t="s">
        <v>2986</v>
      </c>
    </row>
    <row r="3112" spans="2:65" s="1" customFormat="1" ht="19.5">
      <c r="B3112" s="32"/>
      <c r="D3112" s="146" t="s">
        <v>234</v>
      </c>
      <c r="F3112" s="173" t="s">
        <v>1184</v>
      </c>
      <c r="I3112" s="174"/>
      <c r="L3112" s="32"/>
      <c r="M3112" s="175"/>
      <c r="T3112" s="56"/>
      <c r="AT3112" s="17" t="s">
        <v>234</v>
      </c>
      <c r="AU3112" s="17" t="s">
        <v>88</v>
      </c>
    </row>
    <row r="3113" spans="2:65" s="1" customFormat="1" ht="24.2" customHeight="1">
      <c r="B3113" s="32"/>
      <c r="C3113" s="132" t="s">
        <v>2987</v>
      </c>
      <c r="D3113" s="132" t="s">
        <v>178</v>
      </c>
      <c r="E3113" s="133" t="s">
        <v>2988</v>
      </c>
      <c r="F3113" s="134" t="s">
        <v>2989</v>
      </c>
      <c r="G3113" s="135" t="s">
        <v>355</v>
      </c>
      <c r="H3113" s="136">
        <v>1</v>
      </c>
      <c r="I3113" s="137"/>
      <c r="J3113" s="138">
        <f>ROUND(I3113*H3113,2)</f>
        <v>0</v>
      </c>
      <c r="K3113" s="134" t="s">
        <v>1</v>
      </c>
      <c r="L3113" s="32"/>
      <c r="M3113" s="139" t="s">
        <v>1</v>
      </c>
      <c r="N3113" s="140" t="s">
        <v>43</v>
      </c>
      <c r="P3113" s="141">
        <f>O3113*H3113</f>
        <v>0</v>
      </c>
      <c r="Q3113" s="141">
        <v>0</v>
      </c>
      <c r="R3113" s="141">
        <f>Q3113*H3113</f>
        <v>0</v>
      </c>
      <c r="S3113" s="141">
        <v>0</v>
      </c>
      <c r="T3113" s="142">
        <f>S3113*H3113</f>
        <v>0</v>
      </c>
      <c r="AR3113" s="143" t="s">
        <v>319</v>
      </c>
      <c r="AT3113" s="143" t="s">
        <v>178</v>
      </c>
      <c r="AU3113" s="143" t="s">
        <v>88</v>
      </c>
      <c r="AY3113" s="17" t="s">
        <v>176</v>
      </c>
      <c r="BE3113" s="144">
        <f>IF(N3113="základní",J3113,0)</f>
        <v>0</v>
      </c>
      <c r="BF3113" s="144">
        <f>IF(N3113="snížená",J3113,0)</f>
        <v>0</v>
      </c>
      <c r="BG3113" s="144">
        <f>IF(N3113="zákl. přenesená",J3113,0)</f>
        <v>0</v>
      </c>
      <c r="BH3113" s="144">
        <f>IF(N3113="sníž. přenesená",J3113,0)</f>
        <v>0</v>
      </c>
      <c r="BI3113" s="144">
        <f>IF(N3113="nulová",J3113,0)</f>
        <v>0</v>
      </c>
      <c r="BJ3113" s="17" t="s">
        <v>86</v>
      </c>
      <c r="BK3113" s="144">
        <f>ROUND(I3113*H3113,2)</f>
        <v>0</v>
      </c>
      <c r="BL3113" s="17" t="s">
        <v>319</v>
      </c>
      <c r="BM3113" s="143" t="s">
        <v>2990</v>
      </c>
    </row>
    <row r="3114" spans="2:65" s="1" customFormat="1" ht="19.5">
      <c r="B3114" s="32"/>
      <c r="D3114" s="146" t="s">
        <v>234</v>
      </c>
      <c r="F3114" s="173" t="s">
        <v>1184</v>
      </c>
      <c r="I3114" s="174"/>
      <c r="L3114" s="32"/>
      <c r="M3114" s="175"/>
      <c r="T3114" s="56"/>
      <c r="AT3114" s="17" t="s">
        <v>234</v>
      </c>
      <c r="AU3114" s="17" t="s">
        <v>88</v>
      </c>
    </row>
    <row r="3115" spans="2:65" s="1" customFormat="1" ht="44.25" customHeight="1">
      <c r="B3115" s="32"/>
      <c r="C3115" s="132" t="s">
        <v>2991</v>
      </c>
      <c r="D3115" s="132" t="s">
        <v>178</v>
      </c>
      <c r="E3115" s="133" t="s">
        <v>2992</v>
      </c>
      <c r="F3115" s="134" t="s">
        <v>2993</v>
      </c>
      <c r="G3115" s="135" t="s">
        <v>355</v>
      </c>
      <c r="H3115" s="136">
        <v>1</v>
      </c>
      <c r="I3115" s="137"/>
      <c r="J3115" s="138">
        <f>ROUND(I3115*H3115,2)</f>
        <v>0</v>
      </c>
      <c r="K3115" s="134" t="s">
        <v>1</v>
      </c>
      <c r="L3115" s="32"/>
      <c r="M3115" s="139" t="s">
        <v>1</v>
      </c>
      <c r="N3115" s="140" t="s">
        <v>43</v>
      </c>
      <c r="P3115" s="141">
        <f>O3115*H3115</f>
        <v>0</v>
      </c>
      <c r="Q3115" s="141">
        <v>0</v>
      </c>
      <c r="R3115" s="141">
        <f>Q3115*H3115</f>
        <v>0</v>
      </c>
      <c r="S3115" s="141">
        <v>0</v>
      </c>
      <c r="T3115" s="142">
        <f>S3115*H3115</f>
        <v>0</v>
      </c>
      <c r="AR3115" s="143" t="s">
        <v>319</v>
      </c>
      <c r="AT3115" s="143" t="s">
        <v>178</v>
      </c>
      <c r="AU3115" s="143" t="s">
        <v>88</v>
      </c>
      <c r="AY3115" s="17" t="s">
        <v>176</v>
      </c>
      <c r="BE3115" s="144">
        <f>IF(N3115="základní",J3115,0)</f>
        <v>0</v>
      </c>
      <c r="BF3115" s="144">
        <f>IF(N3115="snížená",J3115,0)</f>
        <v>0</v>
      </c>
      <c r="BG3115" s="144">
        <f>IF(N3115="zákl. přenesená",J3115,0)</f>
        <v>0</v>
      </c>
      <c r="BH3115" s="144">
        <f>IF(N3115="sníž. přenesená",J3115,0)</f>
        <v>0</v>
      </c>
      <c r="BI3115" s="144">
        <f>IF(N3115="nulová",J3115,0)</f>
        <v>0</v>
      </c>
      <c r="BJ3115" s="17" t="s">
        <v>86</v>
      </c>
      <c r="BK3115" s="144">
        <f>ROUND(I3115*H3115,2)</f>
        <v>0</v>
      </c>
      <c r="BL3115" s="17" t="s">
        <v>319</v>
      </c>
      <c r="BM3115" s="143" t="s">
        <v>2994</v>
      </c>
    </row>
    <row r="3116" spans="2:65" s="1" customFormat="1" ht="19.5">
      <c r="B3116" s="32"/>
      <c r="D3116" s="146" t="s">
        <v>234</v>
      </c>
      <c r="F3116" s="173" t="s">
        <v>1184</v>
      </c>
      <c r="I3116" s="174"/>
      <c r="L3116" s="32"/>
      <c r="M3116" s="175"/>
      <c r="T3116" s="56"/>
      <c r="AT3116" s="17" t="s">
        <v>234</v>
      </c>
      <c r="AU3116" s="17" t="s">
        <v>88</v>
      </c>
    </row>
    <row r="3117" spans="2:65" s="1" customFormat="1" ht="37.9" customHeight="1">
      <c r="B3117" s="32"/>
      <c r="C3117" s="132" t="s">
        <v>2995</v>
      </c>
      <c r="D3117" s="132" t="s">
        <v>178</v>
      </c>
      <c r="E3117" s="133" t="s">
        <v>2996</v>
      </c>
      <c r="F3117" s="134" t="s">
        <v>2997</v>
      </c>
      <c r="G3117" s="135" t="s">
        <v>355</v>
      </c>
      <c r="H3117" s="136">
        <v>1</v>
      </c>
      <c r="I3117" s="137"/>
      <c r="J3117" s="138">
        <f>ROUND(I3117*H3117,2)</f>
        <v>0</v>
      </c>
      <c r="K3117" s="134" t="s">
        <v>1</v>
      </c>
      <c r="L3117" s="32"/>
      <c r="M3117" s="139" t="s">
        <v>1</v>
      </c>
      <c r="N3117" s="140" t="s">
        <v>43</v>
      </c>
      <c r="P3117" s="141">
        <f>O3117*H3117</f>
        <v>0</v>
      </c>
      <c r="Q3117" s="141">
        <v>0</v>
      </c>
      <c r="R3117" s="141">
        <f>Q3117*H3117</f>
        <v>0</v>
      </c>
      <c r="S3117" s="141">
        <v>0</v>
      </c>
      <c r="T3117" s="142">
        <f>S3117*H3117</f>
        <v>0</v>
      </c>
      <c r="AR3117" s="143" t="s">
        <v>319</v>
      </c>
      <c r="AT3117" s="143" t="s">
        <v>178</v>
      </c>
      <c r="AU3117" s="143" t="s">
        <v>88</v>
      </c>
      <c r="AY3117" s="17" t="s">
        <v>176</v>
      </c>
      <c r="BE3117" s="144">
        <f>IF(N3117="základní",J3117,0)</f>
        <v>0</v>
      </c>
      <c r="BF3117" s="144">
        <f>IF(N3117="snížená",J3117,0)</f>
        <v>0</v>
      </c>
      <c r="BG3117" s="144">
        <f>IF(N3117="zákl. přenesená",J3117,0)</f>
        <v>0</v>
      </c>
      <c r="BH3117" s="144">
        <f>IF(N3117="sníž. přenesená",J3117,0)</f>
        <v>0</v>
      </c>
      <c r="BI3117" s="144">
        <f>IF(N3117="nulová",J3117,0)</f>
        <v>0</v>
      </c>
      <c r="BJ3117" s="17" t="s">
        <v>86</v>
      </c>
      <c r="BK3117" s="144">
        <f>ROUND(I3117*H3117,2)</f>
        <v>0</v>
      </c>
      <c r="BL3117" s="17" t="s">
        <v>319</v>
      </c>
      <c r="BM3117" s="143" t="s">
        <v>2998</v>
      </c>
    </row>
    <row r="3118" spans="2:65" s="1" customFormat="1" ht="19.5">
      <c r="B3118" s="32"/>
      <c r="D3118" s="146" t="s">
        <v>234</v>
      </c>
      <c r="F3118" s="173" t="s">
        <v>1184</v>
      </c>
      <c r="I3118" s="174"/>
      <c r="L3118" s="32"/>
      <c r="M3118" s="175"/>
      <c r="T3118" s="56"/>
      <c r="AT3118" s="17" t="s">
        <v>234</v>
      </c>
      <c r="AU3118" s="17" t="s">
        <v>88</v>
      </c>
    </row>
    <row r="3119" spans="2:65" s="1" customFormat="1" ht="37.9" customHeight="1">
      <c r="B3119" s="32"/>
      <c r="C3119" s="132" t="s">
        <v>2999</v>
      </c>
      <c r="D3119" s="132" t="s">
        <v>178</v>
      </c>
      <c r="E3119" s="133" t="s">
        <v>3000</v>
      </c>
      <c r="F3119" s="134" t="s">
        <v>3001</v>
      </c>
      <c r="G3119" s="135" t="s">
        <v>355</v>
      </c>
      <c r="H3119" s="136">
        <v>1</v>
      </c>
      <c r="I3119" s="137"/>
      <c r="J3119" s="138">
        <f>ROUND(I3119*H3119,2)</f>
        <v>0</v>
      </c>
      <c r="K3119" s="134" t="s">
        <v>1</v>
      </c>
      <c r="L3119" s="32"/>
      <c r="M3119" s="139" t="s">
        <v>1</v>
      </c>
      <c r="N3119" s="140" t="s">
        <v>43</v>
      </c>
      <c r="P3119" s="141">
        <f>O3119*H3119</f>
        <v>0</v>
      </c>
      <c r="Q3119" s="141">
        <v>0</v>
      </c>
      <c r="R3119" s="141">
        <f>Q3119*H3119</f>
        <v>0</v>
      </c>
      <c r="S3119" s="141">
        <v>0</v>
      </c>
      <c r="T3119" s="142">
        <f>S3119*H3119</f>
        <v>0</v>
      </c>
      <c r="AR3119" s="143" t="s">
        <v>319</v>
      </c>
      <c r="AT3119" s="143" t="s">
        <v>178</v>
      </c>
      <c r="AU3119" s="143" t="s">
        <v>88</v>
      </c>
      <c r="AY3119" s="17" t="s">
        <v>176</v>
      </c>
      <c r="BE3119" s="144">
        <f>IF(N3119="základní",J3119,0)</f>
        <v>0</v>
      </c>
      <c r="BF3119" s="144">
        <f>IF(N3119="snížená",J3119,0)</f>
        <v>0</v>
      </c>
      <c r="BG3119" s="144">
        <f>IF(N3119="zákl. přenesená",J3119,0)</f>
        <v>0</v>
      </c>
      <c r="BH3119" s="144">
        <f>IF(N3119="sníž. přenesená",J3119,0)</f>
        <v>0</v>
      </c>
      <c r="BI3119" s="144">
        <f>IF(N3119="nulová",J3119,0)</f>
        <v>0</v>
      </c>
      <c r="BJ3119" s="17" t="s">
        <v>86</v>
      </c>
      <c r="BK3119" s="144">
        <f>ROUND(I3119*H3119,2)</f>
        <v>0</v>
      </c>
      <c r="BL3119" s="17" t="s">
        <v>319</v>
      </c>
      <c r="BM3119" s="143" t="s">
        <v>3002</v>
      </c>
    </row>
    <row r="3120" spans="2:65" s="1" customFormat="1" ht="19.5">
      <c r="B3120" s="32"/>
      <c r="D3120" s="146" t="s">
        <v>234</v>
      </c>
      <c r="F3120" s="173" t="s">
        <v>1184</v>
      </c>
      <c r="I3120" s="174"/>
      <c r="L3120" s="32"/>
      <c r="M3120" s="175"/>
      <c r="T3120" s="56"/>
      <c r="AT3120" s="17" t="s">
        <v>234</v>
      </c>
      <c r="AU3120" s="17" t="s">
        <v>88</v>
      </c>
    </row>
    <row r="3121" spans="2:65" s="1" customFormat="1" ht="37.9" customHeight="1">
      <c r="B3121" s="32"/>
      <c r="C3121" s="132" t="s">
        <v>3003</v>
      </c>
      <c r="D3121" s="132" t="s">
        <v>178</v>
      </c>
      <c r="E3121" s="133" t="s">
        <v>3004</v>
      </c>
      <c r="F3121" s="134" t="s">
        <v>3005</v>
      </c>
      <c r="G3121" s="135" t="s">
        <v>355</v>
      </c>
      <c r="H3121" s="136">
        <v>12</v>
      </c>
      <c r="I3121" s="137"/>
      <c r="J3121" s="138">
        <f>ROUND(I3121*H3121,2)</f>
        <v>0</v>
      </c>
      <c r="K3121" s="134" t="s">
        <v>1</v>
      </c>
      <c r="L3121" s="32"/>
      <c r="M3121" s="139" t="s">
        <v>1</v>
      </c>
      <c r="N3121" s="140" t="s">
        <v>43</v>
      </c>
      <c r="P3121" s="141">
        <f>O3121*H3121</f>
        <v>0</v>
      </c>
      <c r="Q3121" s="141">
        <v>0</v>
      </c>
      <c r="R3121" s="141">
        <f>Q3121*H3121</f>
        <v>0</v>
      </c>
      <c r="S3121" s="141">
        <v>0</v>
      </c>
      <c r="T3121" s="142">
        <f>S3121*H3121</f>
        <v>0</v>
      </c>
      <c r="AR3121" s="143" t="s">
        <v>319</v>
      </c>
      <c r="AT3121" s="143" t="s">
        <v>178</v>
      </c>
      <c r="AU3121" s="143" t="s">
        <v>88</v>
      </c>
      <c r="AY3121" s="17" t="s">
        <v>176</v>
      </c>
      <c r="BE3121" s="144">
        <f>IF(N3121="základní",J3121,0)</f>
        <v>0</v>
      </c>
      <c r="BF3121" s="144">
        <f>IF(N3121="snížená",J3121,0)</f>
        <v>0</v>
      </c>
      <c r="BG3121" s="144">
        <f>IF(N3121="zákl. přenesená",J3121,0)</f>
        <v>0</v>
      </c>
      <c r="BH3121" s="144">
        <f>IF(N3121="sníž. přenesená",J3121,0)</f>
        <v>0</v>
      </c>
      <c r="BI3121" s="144">
        <f>IF(N3121="nulová",J3121,0)</f>
        <v>0</v>
      </c>
      <c r="BJ3121" s="17" t="s">
        <v>86</v>
      </c>
      <c r="BK3121" s="144">
        <f>ROUND(I3121*H3121,2)</f>
        <v>0</v>
      </c>
      <c r="BL3121" s="17" t="s">
        <v>319</v>
      </c>
      <c r="BM3121" s="143" t="s">
        <v>3006</v>
      </c>
    </row>
    <row r="3122" spans="2:65" s="1" customFormat="1" ht="19.5">
      <c r="B3122" s="32"/>
      <c r="D3122" s="146" t="s">
        <v>234</v>
      </c>
      <c r="F3122" s="173" t="s">
        <v>1184</v>
      </c>
      <c r="I3122" s="174"/>
      <c r="L3122" s="32"/>
      <c r="M3122" s="175"/>
      <c r="T3122" s="56"/>
      <c r="AT3122" s="17" t="s">
        <v>234</v>
      </c>
      <c r="AU3122" s="17" t="s">
        <v>88</v>
      </c>
    </row>
    <row r="3123" spans="2:65" s="14" customFormat="1" ht="11.25">
      <c r="B3123" s="160"/>
      <c r="D3123" s="146" t="s">
        <v>185</v>
      </c>
      <c r="E3123" s="161" t="s">
        <v>1</v>
      </c>
      <c r="F3123" s="162" t="s">
        <v>2679</v>
      </c>
      <c r="H3123" s="161" t="s">
        <v>1</v>
      </c>
      <c r="I3123" s="163"/>
      <c r="L3123" s="160"/>
      <c r="M3123" s="164"/>
      <c r="T3123" s="165"/>
      <c r="AT3123" s="161" t="s">
        <v>185</v>
      </c>
      <c r="AU3123" s="161" t="s">
        <v>88</v>
      </c>
      <c r="AV3123" s="14" t="s">
        <v>86</v>
      </c>
      <c r="AW3123" s="14" t="s">
        <v>33</v>
      </c>
      <c r="AX3123" s="14" t="s">
        <v>78</v>
      </c>
      <c r="AY3123" s="161" t="s">
        <v>176</v>
      </c>
    </row>
    <row r="3124" spans="2:65" s="14" customFormat="1" ht="11.25">
      <c r="B3124" s="160"/>
      <c r="D3124" s="146" t="s">
        <v>185</v>
      </c>
      <c r="E3124" s="161" t="s">
        <v>1</v>
      </c>
      <c r="F3124" s="162" t="s">
        <v>1104</v>
      </c>
      <c r="H3124" s="161" t="s">
        <v>1</v>
      </c>
      <c r="I3124" s="163"/>
      <c r="L3124" s="160"/>
      <c r="M3124" s="164"/>
      <c r="T3124" s="165"/>
      <c r="AT3124" s="161" t="s">
        <v>185</v>
      </c>
      <c r="AU3124" s="161" t="s">
        <v>88</v>
      </c>
      <c r="AV3124" s="14" t="s">
        <v>86</v>
      </c>
      <c r="AW3124" s="14" t="s">
        <v>33</v>
      </c>
      <c r="AX3124" s="14" t="s">
        <v>78</v>
      </c>
      <c r="AY3124" s="161" t="s">
        <v>176</v>
      </c>
    </row>
    <row r="3125" spans="2:65" s="14" customFormat="1" ht="11.25">
      <c r="B3125" s="160"/>
      <c r="D3125" s="146" t="s">
        <v>185</v>
      </c>
      <c r="E3125" s="161" t="s">
        <v>1</v>
      </c>
      <c r="F3125" s="162" t="s">
        <v>3007</v>
      </c>
      <c r="H3125" s="161" t="s">
        <v>1</v>
      </c>
      <c r="I3125" s="163"/>
      <c r="L3125" s="160"/>
      <c r="M3125" s="164"/>
      <c r="T3125" s="165"/>
      <c r="AT3125" s="161" t="s">
        <v>185</v>
      </c>
      <c r="AU3125" s="161" t="s">
        <v>88</v>
      </c>
      <c r="AV3125" s="14" t="s">
        <v>86</v>
      </c>
      <c r="AW3125" s="14" t="s">
        <v>33</v>
      </c>
      <c r="AX3125" s="14" t="s">
        <v>78</v>
      </c>
      <c r="AY3125" s="161" t="s">
        <v>176</v>
      </c>
    </row>
    <row r="3126" spans="2:65" s="12" customFormat="1" ht="11.25">
      <c r="B3126" s="145"/>
      <c r="D3126" s="146" t="s">
        <v>185</v>
      </c>
      <c r="E3126" s="147" t="s">
        <v>1</v>
      </c>
      <c r="F3126" s="148" t="s">
        <v>86</v>
      </c>
      <c r="H3126" s="149">
        <v>1</v>
      </c>
      <c r="I3126" s="150"/>
      <c r="L3126" s="145"/>
      <c r="M3126" s="151"/>
      <c r="T3126" s="152"/>
      <c r="AT3126" s="147" t="s">
        <v>185</v>
      </c>
      <c r="AU3126" s="147" t="s">
        <v>88</v>
      </c>
      <c r="AV3126" s="12" t="s">
        <v>88</v>
      </c>
      <c r="AW3126" s="12" t="s">
        <v>33</v>
      </c>
      <c r="AX3126" s="12" t="s">
        <v>78</v>
      </c>
      <c r="AY3126" s="147" t="s">
        <v>176</v>
      </c>
    </row>
    <row r="3127" spans="2:65" s="14" customFormat="1" ht="11.25">
      <c r="B3127" s="160"/>
      <c r="D3127" s="146" t="s">
        <v>185</v>
      </c>
      <c r="E3127" s="161" t="s">
        <v>1</v>
      </c>
      <c r="F3127" s="162" t="s">
        <v>3008</v>
      </c>
      <c r="H3127" s="161" t="s">
        <v>1</v>
      </c>
      <c r="I3127" s="163"/>
      <c r="L3127" s="160"/>
      <c r="M3127" s="164"/>
      <c r="T3127" s="165"/>
      <c r="AT3127" s="161" t="s">
        <v>185</v>
      </c>
      <c r="AU3127" s="161" t="s">
        <v>88</v>
      </c>
      <c r="AV3127" s="14" t="s">
        <v>86</v>
      </c>
      <c r="AW3127" s="14" t="s">
        <v>33</v>
      </c>
      <c r="AX3127" s="14" t="s">
        <v>78</v>
      </c>
      <c r="AY3127" s="161" t="s">
        <v>176</v>
      </c>
    </row>
    <row r="3128" spans="2:65" s="12" customFormat="1" ht="11.25">
      <c r="B3128" s="145"/>
      <c r="D3128" s="146" t="s">
        <v>185</v>
      </c>
      <c r="E3128" s="147" t="s">
        <v>1</v>
      </c>
      <c r="F3128" s="148" t="s">
        <v>86</v>
      </c>
      <c r="H3128" s="149">
        <v>1</v>
      </c>
      <c r="I3128" s="150"/>
      <c r="L3128" s="145"/>
      <c r="M3128" s="151"/>
      <c r="T3128" s="152"/>
      <c r="AT3128" s="147" t="s">
        <v>185</v>
      </c>
      <c r="AU3128" s="147" t="s">
        <v>88</v>
      </c>
      <c r="AV3128" s="12" t="s">
        <v>88</v>
      </c>
      <c r="AW3128" s="12" t="s">
        <v>33</v>
      </c>
      <c r="AX3128" s="12" t="s">
        <v>78</v>
      </c>
      <c r="AY3128" s="147" t="s">
        <v>176</v>
      </c>
    </row>
    <row r="3129" spans="2:65" s="14" customFormat="1" ht="11.25">
      <c r="B3129" s="160"/>
      <c r="D3129" s="146" t="s">
        <v>185</v>
      </c>
      <c r="E3129" s="161" t="s">
        <v>1</v>
      </c>
      <c r="F3129" s="162" t="s">
        <v>3009</v>
      </c>
      <c r="H3129" s="161" t="s">
        <v>1</v>
      </c>
      <c r="I3129" s="163"/>
      <c r="L3129" s="160"/>
      <c r="M3129" s="164"/>
      <c r="T3129" s="165"/>
      <c r="AT3129" s="161" t="s">
        <v>185</v>
      </c>
      <c r="AU3129" s="161" t="s">
        <v>88</v>
      </c>
      <c r="AV3129" s="14" t="s">
        <v>86</v>
      </c>
      <c r="AW3129" s="14" t="s">
        <v>33</v>
      </c>
      <c r="AX3129" s="14" t="s">
        <v>78</v>
      </c>
      <c r="AY3129" s="161" t="s">
        <v>176</v>
      </c>
    </row>
    <row r="3130" spans="2:65" s="12" customFormat="1" ht="11.25">
      <c r="B3130" s="145"/>
      <c r="D3130" s="146" t="s">
        <v>185</v>
      </c>
      <c r="E3130" s="147" t="s">
        <v>1</v>
      </c>
      <c r="F3130" s="148" t="s">
        <v>88</v>
      </c>
      <c r="H3130" s="149">
        <v>2</v>
      </c>
      <c r="I3130" s="150"/>
      <c r="L3130" s="145"/>
      <c r="M3130" s="151"/>
      <c r="T3130" s="152"/>
      <c r="AT3130" s="147" t="s">
        <v>185</v>
      </c>
      <c r="AU3130" s="147" t="s">
        <v>88</v>
      </c>
      <c r="AV3130" s="12" t="s">
        <v>88</v>
      </c>
      <c r="AW3130" s="12" t="s">
        <v>33</v>
      </c>
      <c r="AX3130" s="12" t="s">
        <v>78</v>
      </c>
      <c r="AY3130" s="147" t="s">
        <v>176</v>
      </c>
    </row>
    <row r="3131" spans="2:65" s="14" customFormat="1" ht="11.25">
      <c r="B3131" s="160"/>
      <c r="D3131" s="146" t="s">
        <v>185</v>
      </c>
      <c r="E3131" s="161" t="s">
        <v>1</v>
      </c>
      <c r="F3131" s="162" t="s">
        <v>1106</v>
      </c>
      <c r="H3131" s="161" t="s">
        <v>1</v>
      </c>
      <c r="I3131" s="163"/>
      <c r="L3131" s="160"/>
      <c r="M3131" s="164"/>
      <c r="T3131" s="165"/>
      <c r="AT3131" s="161" t="s">
        <v>185</v>
      </c>
      <c r="AU3131" s="161" t="s">
        <v>88</v>
      </c>
      <c r="AV3131" s="14" t="s">
        <v>86</v>
      </c>
      <c r="AW3131" s="14" t="s">
        <v>33</v>
      </c>
      <c r="AX3131" s="14" t="s">
        <v>78</v>
      </c>
      <c r="AY3131" s="161" t="s">
        <v>176</v>
      </c>
    </row>
    <row r="3132" spans="2:65" s="14" customFormat="1" ht="11.25">
      <c r="B3132" s="160"/>
      <c r="D3132" s="146" t="s">
        <v>185</v>
      </c>
      <c r="E3132" s="161" t="s">
        <v>1</v>
      </c>
      <c r="F3132" s="162" t="s">
        <v>3010</v>
      </c>
      <c r="H3132" s="161" t="s">
        <v>1</v>
      </c>
      <c r="I3132" s="163"/>
      <c r="L3132" s="160"/>
      <c r="M3132" s="164"/>
      <c r="T3132" s="165"/>
      <c r="AT3132" s="161" t="s">
        <v>185</v>
      </c>
      <c r="AU3132" s="161" t="s">
        <v>88</v>
      </c>
      <c r="AV3132" s="14" t="s">
        <v>86</v>
      </c>
      <c r="AW3132" s="14" t="s">
        <v>33</v>
      </c>
      <c r="AX3132" s="14" t="s">
        <v>78</v>
      </c>
      <c r="AY3132" s="161" t="s">
        <v>176</v>
      </c>
    </row>
    <row r="3133" spans="2:65" s="12" customFormat="1" ht="11.25">
      <c r="B3133" s="145"/>
      <c r="D3133" s="146" t="s">
        <v>185</v>
      </c>
      <c r="E3133" s="147" t="s">
        <v>1</v>
      </c>
      <c r="F3133" s="148" t="s">
        <v>88</v>
      </c>
      <c r="H3133" s="149">
        <v>2</v>
      </c>
      <c r="I3133" s="150"/>
      <c r="L3133" s="145"/>
      <c r="M3133" s="151"/>
      <c r="T3133" s="152"/>
      <c r="AT3133" s="147" t="s">
        <v>185</v>
      </c>
      <c r="AU3133" s="147" t="s">
        <v>88</v>
      </c>
      <c r="AV3133" s="12" t="s">
        <v>88</v>
      </c>
      <c r="AW3133" s="12" t="s">
        <v>33</v>
      </c>
      <c r="AX3133" s="12" t="s">
        <v>78</v>
      </c>
      <c r="AY3133" s="147" t="s">
        <v>176</v>
      </c>
    </row>
    <row r="3134" spans="2:65" s="14" customFormat="1" ht="11.25">
      <c r="B3134" s="160"/>
      <c r="D3134" s="146" t="s">
        <v>185</v>
      </c>
      <c r="E3134" s="161" t="s">
        <v>1</v>
      </c>
      <c r="F3134" s="162" t="s">
        <v>3011</v>
      </c>
      <c r="H3134" s="161" t="s">
        <v>1</v>
      </c>
      <c r="I3134" s="163"/>
      <c r="L3134" s="160"/>
      <c r="M3134" s="164"/>
      <c r="T3134" s="165"/>
      <c r="AT3134" s="161" t="s">
        <v>185</v>
      </c>
      <c r="AU3134" s="161" t="s">
        <v>88</v>
      </c>
      <c r="AV3134" s="14" t="s">
        <v>86</v>
      </c>
      <c r="AW3134" s="14" t="s">
        <v>33</v>
      </c>
      <c r="AX3134" s="14" t="s">
        <v>78</v>
      </c>
      <c r="AY3134" s="161" t="s">
        <v>176</v>
      </c>
    </row>
    <row r="3135" spans="2:65" s="12" customFormat="1" ht="11.25">
      <c r="B3135" s="145"/>
      <c r="D3135" s="146" t="s">
        <v>185</v>
      </c>
      <c r="E3135" s="147" t="s">
        <v>1</v>
      </c>
      <c r="F3135" s="148" t="s">
        <v>88</v>
      </c>
      <c r="H3135" s="149">
        <v>2</v>
      </c>
      <c r="I3135" s="150"/>
      <c r="L3135" s="145"/>
      <c r="M3135" s="151"/>
      <c r="T3135" s="152"/>
      <c r="AT3135" s="147" t="s">
        <v>185</v>
      </c>
      <c r="AU3135" s="147" t="s">
        <v>88</v>
      </c>
      <c r="AV3135" s="12" t="s">
        <v>88</v>
      </c>
      <c r="AW3135" s="12" t="s">
        <v>33</v>
      </c>
      <c r="AX3135" s="12" t="s">
        <v>78</v>
      </c>
      <c r="AY3135" s="147" t="s">
        <v>176</v>
      </c>
    </row>
    <row r="3136" spans="2:65" s="14" customFormat="1" ht="11.25">
      <c r="B3136" s="160"/>
      <c r="D3136" s="146" t="s">
        <v>185</v>
      </c>
      <c r="E3136" s="161" t="s">
        <v>1</v>
      </c>
      <c r="F3136" s="162" t="s">
        <v>1108</v>
      </c>
      <c r="H3136" s="161" t="s">
        <v>1</v>
      </c>
      <c r="I3136" s="163"/>
      <c r="L3136" s="160"/>
      <c r="M3136" s="164"/>
      <c r="T3136" s="165"/>
      <c r="AT3136" s="161" t="s">
        <v>185</v>
      </c>
      <c r="AU3136" s="161" t="s">
        <v>88</v>
      </c>
      <c r="AV3136" s="14" t="s">
        <v>86</v>
      </c>
      <c r="AW3136" s="14" t="s">
        <v>33</v>
      </c>
      <c r="AX3136" s="14" t="s">
        <v>78</v>
      </c>
      <c r="AY3136" s="161" t="s">
        <v>176</v>
      </c>
    </row>
    <row r="3137" spans="2:65" s="14" customFormat="1" ht="11.25">
      <c r="B3137" s="160"/>
      <c r="D3137" s="146" t="s">
        <v>185</v>
      </c>
      <c r="E3137" s="161" t="s">
        <v>1</v>
      </c>
      <c r="F3137" s="162" t="s">
        <v>3012</v>
      </c>
      <c r="H3137" s="161" t="s">
        <v>1</v>
      </c>
      <c r="I3137" s="163"/>
      <c r="L3137" s="160"/>
      <c r="M3137" s="164"/>
      <c r="T3137" s="165"/>
      <c r="AT3137" s="161" t="s">
        <v>185</v>
      </c>
      <c r="AU3137" s="161" t="s">
        <v>88</v>
      </c>
      <c r="AV3137" s="14" t="s">
        <v>86</v>
      </c>
      <c r="AW3137" s="14" t="s">
        <v>33</v>
      </c>
      <c r="AX3137" s="14" t="s">
        <v>78</v>
      </c>
      <c r="AY3137" s="161" t="s">
        <v>176</v>
      </c>
    </row>
    <row r="3138" spans="2:65" s="12" customFormat="1" ht="11.25">
      <c r="B3138" s="145"/>
      <c r="D3138" s="146" t="s">
        <v>185</v>
      </c>
      <c r="E3138" s="147" t="s">
        <v>1</v>
      </c>
      <c r="F3138" s="148" t="s">
        <v>88</v>
      </c>
      <c r="H3138" s="149">
        <v>2</v>
      </c>
      <c r="I3138" s="150"/>
      <c r="L3138" s="145"/>
      <c r="M3138" s="151"/>
      <c r="T3138" s="152"/>
      <c r="AT3138" s="147" t="s">
        <v>185</v>
      </c>
      <c r="AU3138" s="147" t="s">
        <v>88</v>
      </c>
      <c r="AV3138" s="12" t="s">
        <v>88</v>
      </c>
      <c r="AW3138" s="12" t="s">
        <v>33</v>
      </c>
      <c r="AX3138" s="12" t="s">
        <v>78</v>
      </c>
      <c r="AY3138" s="147" t="s">
        <v>176</v>
      </c>
    </row>
    <row r="3139" spans="2:65" s="14" customFormat="1" ht="11.25">
      <c r="B3139" s="160"/>
      <c r="D3139" s="146" t="s">
        <v>185</v>
      </c>
      <c r="E3139" s="161" t="s">
        <v>1</v>
      </c>
      <c r="F3139" s="162" t="s">
        <v>3013</v>
      </c>
      <c r="H3139" s="161" t="s">
        <v>1</v>
      </c>
      <c r="I3139" s="163"/>
      <c r="L3139" s="160"/>
      <c r="M3139" s="164"/>
      <c r="T3139" s="165"/>
      <c r="AT3139" s="161" t="s">
        <v>185</v>
      </c>
      <c r="AU3139" s="161" t="s">
        <v>88</v>
      </c>
      <c r="AV3139" s="14" t="s">
        <v>86</v>
      </c>
      <c r="AW3139" s="14" t="s">
        <v>33</v>
      </c>
      <c r="AX3139" s="14" t="s">
        <v>78</v>
      </c>
      <c r="AY3139" s="161" t="s">
        <v>176</v>
      </c>
    </row>
    <row r="3140" spans="2:65" s="12" customFormat="1" ht="11.25">
      <c r="B3140" s="145"/>
      <c r="D3140" s="146" t="s">
        <v>185</v>
      </c>
      <c r="E3140" s="147" t="s">
        <v>1</v>
      </c>
      <c r="F3140" s="148" t="s">
        <v>88</v>
      </c>
      <c r="H3140" s="149">
        <v>2</v>
      </c>
      <c r="I3140" s="150"/>
      <c r="L3140" s="145"/>
      <c r="M3140" s="151"/>
      <c r="T3140" s="152"/>
      <c r="AT3140" s="147" t="s">
        <v>185</v>
      </c>
      <c r="AU3140" s="147" t="s">
        <v>88</v>
      </c>
      <c r="AV3140" s="12" t="s">
        <v>88</v>
      </c>
      <c r="AW3140" s="12" t="s">
        <v>33</v>
      </c>
      <c r="AX3140" s="12" t="s">
        <v>78</v>
      </c>
      <c r="AY3140" s="147" t="s">
        <v>176</v>
      </c>
    </row>
    <row r="3141" spans="2:65" s="13" customFormat="1" ht="11.25">
      <c r="B3141" s="153"/>
      <c r="D3141" s="146" t="s">
        <v>185</v>
      </c>
      <c r="E3141" s="154" t="s">
        <v>1</v>
      </c>
      <c r="F3141" s="155" t="s">
        <v>187</v>
      </c>
      <c r="H3141" s="156">
        <v>12</v>
      </c>
      <c r="I3141" s="157"/>
      <c r="L3141" s="153"/>
      <c r="M3141" s="158"/>
      <c r="T3141" s="159"/>
      <c r="AT3141" s="154" t="s">
        <v>185</v>
      </c>
      <c r="AU3141" s="154" t="s">
        <v>88</v>
      </c>
      <c r="AV3141" s="13" t="s">
        <v>183</v>
      </c>
      <c r="AW3141" s="13" t="s">
        <v>33</v>
      </c>
      <c r="AX3141" s="13" t="s">
        <v>86</v>
      </c>
      <c r="AY3141" s="154" t="s">
        <v>176</v>
      </c>
    </row>
    <row r="3142" spans="2:65" s="1" customFormat="1" ht="33" customHeight="1">
      <c r="B3142" s="32"/>
      <c r="C3142" s="132" t="s">
        <v>3014</v>
      </c>
      <c r="D3142" s="132" t="s">
        <v>178</v>
      </c>
      <c r="E3142" s="133" t="s">
        <v>3015</v>
      </c>
      <c r="F3142" s="134" t="s">
        <v>3016</v>
      </c>
      <c r="G3142" s="135" t="s">
        <v>355</v>
      </c>
      <c r="H3142" s="136">
        <v>2</v>
      </c>
      <c r="I3142" s="137"/>
      <c r="J3142" s="138">
        <f>ROUND(I3142*H3142,2)</f>
        <v>0</v>
      </c>
      <c r="K3142" s="134" t="s">
        <v>1</v>
      </c>
      <c r="L3142" s="32"/>
      <c r="M3142" s="139" t="s">
        <v>1</v>
      </c>
      <c r="N3142" s="140" t="s">
        <v>43</v>
      </c>
      <c r="P3142" s="141">
        <f>O3142*H3142</f>
        <v>0</v>
      </c>
      <c r="Q3142" s="141">
        <v>0</v>
      </c>
      <c r="R3142" s="141">
        <f>Q3142*H3142</f>
        <v>0</v>
      </c>
      <c r="S3142" s="141">
        <v>0</v>
      </c>
      <c r="T3142" s="142">
        <f>S3142*H3142</f>
        <v>0</v>
      </c>
      <c r="AR3142" s="143" t="s">
        <v>319</v>
      </c>
      <c r="AT3142" s="143" t="s">
        <v>178</v>
      </c>
      <c r="AU3142" s="143" t="s">
        <v>88</v>
      </c>
      <c r="AY3142" s="17" t="s">
        <v>176</v>
      </c>
      <c r="BE3142" s="144">
        <f>IF(N3142="základní",J3142,0)</f>
        <v>0</v>
      </c>
      <c r="BF3142" s="144">
        <f>IF(N3142="snížená",J3142,0)</f>
        <v>0</v>
      </c>
      <c r="BG3142" s="144">
        <f>IF(N3142="zákl. přenesená",J3142,0)</f>
        <v>0</v>
      </c>
      <c r="BH3142" s="144">
        <f>IF(N3142="sníž. přenesená",J3142,0)</f>
        <v>0</v>
      </c>
      <c r="BI3142" s="144">
        <f>IF(N3142="nulová",J3142,0)</f>
        <v>0</v>
      </c>
      <c r="BJ3142" s="17" t="s">
        <v>86</v>
      </c>
      <c r="BK3142" s="144">
        <f>ROUND(I3142*H3142,2)</f>
        <v>0</v>
      </c>
      <c r="BL3142" s="17" t="s">
        <v>319</v>
      </c>
      <c r="BM3142" s="143" t="s">
        <v>3017</v>
      </c>
    </row>
    <row r="3143" spans="2:65" s="1" customFormat="1" ht="19.5">
      <c r="B3143" s="32"/>
      <c r="D3143" s="146" t="s">
        <v>234</v>
      </c>
      <c r="F3143" s="173" t="s">
        <v>1184</v>
      </c>
      <c r="I3143" s="174"/>
      <c r="L3143" s="32"/>
      <c r="M3143" s="175"/>
      <c r="T3143" s="56"/>
      <c r="AT3143" s="17" t="s">
        <v>234</v>
      </c>
      <c r="AU3143" s="17" t="s">
        <v>88</v>
      </c>
    </row>
    <row r="3144" spans="2:65" s="14" customFormat="1" ht="11.25">
      <c r="B3144" s="160"/>
      <c r="D3144" s="146" t="s">
        <v>185</v>
      </c>
      <c r="E3144" s="161" t="s">
        <v>1</v>
      </c>
      <c r="F3144" s="162" t="s">
        <v>1110</v>
      </c>
      <c r="H3144" s="161" t="s">
        <v>1</v>
      </c>
      <c r="I3144" s="163"/>
      <c r="L3144" s="160"/>
      <c r="M3144" s="164"/>
      <c r="T3144" s="165"/>
      <c r="AT3144" s="161" t="s">
        <v>185</v>
      </c>
      <c r="AU3144" s="161" t="s">
        <v>88</v>
      </c>
      <c r="AV3144" s="14" t="s">
        <v>86</v>
      </c>
      <c r="AW3144" s="14" t="s">
        <v>33</v>
      </c>
      <c r="AX3144" s="14" t="s">
        <v>78</v>
      </c>
      <c r="AY3144" s="161" t="s">
        <v>176</v>
      </c>
    </row>
    <row r="3145" spans="2:65" s="14" customFormat="1" ht="11.25">
      <c r="B3145" s="160"/>
      <c r="D3145" s="146" t="s">
        <v>185</v>
      </c>
      <c r="E3145" s="161" t="s">
        <v>1</v>
      </c>
      <c r="F3145" s="162" t="s">
        <v>3018</v>
      </c>
      <c r="H3145" s="161" t="s">
        <v>1</v>
      </c>
      <c r="I3145" s="163"/>
      <c r="L3145" s="160"/>
      <c r="M3145" s="164"/>
      <c r="T3145" s="165"/>
      <c r="AT3145" s="161" t="s">
        <v>185</v>
      </c>
      <c r="AU3145" s="161" t="s">
        <v>88</v>
      </c>
      <c r="AV3145" s="14" t="s">
        <v>86</v>
      </c>
      <c r="AW3145" s="14" t="s">
        <v>33</v>
      </c>
      <c r="AX3145" s="14" t="s">
        <v>78</v>
      </c>
      <c r="AY3145" s="161" t="s">
        <v>176</v>
      </c>
    </row>
    <row r="3146" spans="2:65" s="12" customFormat="1" ht="11.25">
      <c r="B3146" s="145"/>
      <c r="D3146" s="146" t="s">
        <v>185</v>
      </c>
      <c r="E3146" s="147" t="s">
        <v>1</v>
      </c>
      <c r="F3146" s="148" t="s">
        <v>88</v>
      </c>
      <c r="H3146" s="149">
        <v>2</v>
      </c>
      <c r="I3146" s="150"/>
      <c r="L3146" s="145"/>
      <c r="M3146" s="151"/>
      <c r="T3146" s="152"/>
      <c r="AT3146" s="147" t="s">
        <v>185</v>
      </c>
      <c r="AU3146" s="147" t="s">
        <v>88</v>
      </c>
      <c r="AV3146" s="12" t="s">
        <v>88</v>
      </c>
      <c r="AW3146" s="12" t="s">
        <v>33</v>
      </c>
      <c r="AX3146" s="12" t="s">
        <v>78</v>
      </c>
      <c r="AY3146" s="147" t="s">
        <v>176</v>
      </c>
    </row>
    <row r="3147" spans="2:65" s="13" customFormat="1" ht="11.25">
      <c r="B3147" s="153"/>
      <c r="D3147" s="146" t="s">
        <v>185</v>
      </c>
      <c r="E3147" s="154" t="s">
        <v>1</v>
      </c>
      <c r="F3147" s="155" t="s">
        <v>187</v>
      </c>
      <c r="H3147" s="156">
        <v>2</v>
      </c>
      <c r="I3147" s="157"/>
      <c r="L3147" s="153"/>
      <c r="M3147" s="158"/>
      <c r="T3147" s="159"/>
      <c r="AT3147" s="154" t="s">
        <v>185</v>
      </c>
      <c r="AU3147" s="154" t="s">
        <v>88</v>
      </c>
      <c r="AV3147" s="13" t="s">
        <v>183</v>
      </c>
      <c r="AW3147" s="13" t="s">
        <v>33</v>
      </c>
      <c r="AX3147" s="13" t="s">
        <v>86</v>
      </c>
      <c r="AY3147" s="154" t="s">
        <v>176</v>
      </c>
    </row>
    <row r="3148" spans="2:65" s="1" customFormat="1" ht="33" customHeight="1">
      <c r="B3148" s="32"/>
      <c r="C3148" s="132" t="s">
        <v>3019</v>
      </c>
      <c r="D3148" s="132" t="s">
        <v>178</v>
      </c>
      <c r="E3148" s="133" t="s">
        <v>3020</v>
      </c>
      <c r="F3148" s="134" t="s">
        <v>3021</v>
      </c>
      <c r="G3148" s="135" t="s">
        <v>355</v>
      </c>
      <c r="H3148" s="136">
        <v>3</v>
      </c>
      <c r="I3148" s="137"/>
      <c r="J3148" s="138">
        <f>ROUND(I3148*H3148,2)</f>
        <v>0</v>
      </c>
      <c r="K3148" s="134" t="s">
        <v>1</v>
      </c>
      <c r="L3148" s="32"/>
      <c r="M3148" s="139" t="s">
        <v>1</v>
      </c>
      <c r="N3148" s="140" t="s">
        <v>43</v>
      </c>
      <c r="P3148" s="141">
        <f>O3148*H3148</f>
        <v>0</v>
      </c>
      <c r="Q3148" s="141">
        <v>0</v>
      </c>
      <c r="R3148" s="141">
        <f>Q3148*H3148</f>
        <v>0</v>
      </c>
      <c r="S3148" s="141">
        <v>0</v>
      </c>
      <c r="T3148" s="142">
        <f>S3148*H3148</f>
        <v>0</v>
      </c>
      <c r="AR3148" s="143" t="s">
        <v>319</v>
      </c>
      <c r="AT3148" s="143" t="s">
        <v>178</v>
      </c>
      <c r="AU3148" s="143" t="s">
        <v>88</v>
      </c>
      <c r="AY3148" s="17" t="s">
        <v>176</v>
      </c>
      <c r="BE3148" s="144">
        <f>IF(N3148="základní",J3148,0)</f>
        <v>0</v>
      </c>
      <c r="BF3148" s="144">
        <f>IF(N3148="snížená",J3148,0)</f>
        <v>0</v>
      </c>
      <c r="BG3148" s="144">
        <f>IF(N3148="zákl. přenesená",J3148,0)</f>
        <v>0</v>
      </c>
      <c r="BH3148" s="144">
        <f>IF(N3148="sníž. přenesená",J3148,0)</f>
        <v>0</v>
      </c>
      <c r="BI3148" s="144">
        <f>IF(N3148="nulová",J3148,0)</f>
        <v>0</v>
      </c>
      <c r="BJ3148" s="17" t="s">
        <v>86</v>
      </c>
      <c r="BK3148" s="144">
        <f>ROUND(I3148*H3148,2)</f>
        <v>0</v>
      </c>
      <c r="BL3148" s="17" t="s">
        <v>319</v>
      </c>
      <c r="BM3148" s="143" t="s">
        <v>3022</v>
      </c>
    </row>
    <row r="3149" spans="2:65" s="1" customFormat="1" ht="19.5">
      <c r="B3149" s="32"/>
      <c r="D3149" s="146" t="s">
        <v>234</v>
      </c>
      <c r="F3149" s="173" t="s">
        <v>1184</v>
      </c>
      <c r="I3149" s="174"/>
      <c r="L3149" s="32"/>
      <c r="M3149" s="175"/>
      <c r="T3149" s="56"/>
      <c r="AT3149" s="17" t="s">
        <v>234</v>
      </c>
      <c r="AU3149" s="17" t="s">
        <v>88</v>
      </c>
    </row>
    <row r="3150" spans="2:65" s="14" customFormat="1" ht="11.25">
      <c r="B3150" s="160"/>
      <c r="D3150" s="146" t="s">
        <v>185</v>
      </c>
      <c r="E3150" s="161" t="s">
        <v>1</v>
      </c>
      <c r="F3150" s="162" t="s">
        <v>2679</v>
      </c>
      <c r="H3150" s="161" t="s">
        <v>1</v>
      </c>
      <c r="I3150" s="163"/>
      <c r="L3150" s="160"/>
      <c r="M3150" s="164"/>
      <c r="T3150" s="165"/>
      <c r="AT3150" s="161" t="s">
        <v>185</v>
      </c>
      <c r="AU3150" s="161" t="s">
        <v>88</v>
      </c>
      <c r="AV3150" s="14" t="s">
        <v>86</v>
      </c>
      <c r="AW3150" s="14" t="s">
        <v>33</v>
      </c>
      <c r="AX3150" s="14" t="s">
        <v>78</v>
      </c>
      <c r="AY3150" s="161" t="s">
        <v>176</v>
      </c>
    </row>
    <row r="3151" spans="2:65" s="14" customFormat="1" ht="11.25">
      <c r="B3151" s="160"/>
      <c r="D3151" s="146" t="s">
        <v>185</v>
      </c>
      <c r="E3151" s="161" t="s">
        <v>1</v>
      </c>
      <c r="F3151" s="162" t="s">
        <v>734</v>
      </c>
      <c r="H3151" s="161" t="s">
        <v>1</v>
      </c>
      <c r="I3151" s="163"/>
      <c r="L3151" s="160"/>
      <c r="M3151" s="164"/>
      <c r="T3151" s="165"/>
      <c r="AT3151" s="161" t="s">
        <v>185</v>
      </c>
      <c r="AU3151" s="161" t="s">
        <v>88</v>
      </c>
      <c r="AV3151" s="14" t="s">
        <v>86</v>
      </c>
      <c r="AW3151" s="14" t="s">
        <v>33</v>
      </c>
      <c r="AX3151" s="14" t="s">
        <v>78</v>
      </c>
      <c r="AY3151" s="161" t="s">
        <v>176</v>
      </c>
    </row>
    <row r="3152" spans="2:65" s="14" customFormat="1" ht="11.25">
      <c r="B3152" s="160"/>
      <c r="D3152" s="146" t="s">
        <v>185</v>
      </c>
      <c r="E3152" s="161" t="s">
        <v>1</v>
      </c>
      <c r="F3152" s="162" t="s">
        <v>3023</v>
      </c>
      <c r="H3152" s="161" t="s">
        <v>1</v>
      </c>
      <c r="I3152" s="163"/>
      <c r="L3152" s="160"/>
      <c r="M3152" s="164"/>
      <c r="T3152" s="165"/>
      <c r="AT3152" s="161" t="s">
        <v>185</v>
      </c>
      <c r="AU3152" s="161" t="s">
        <v>88</v>
      </c>
      <c r="AV3152" s="14" t="s">
        <v>86</v>
      </c>
      <c r="AW3152" s="14" t="s">
        <v>33</v>
      </c>
      <c r="AX3152" s="14" t="s">
        <v>78</v>
      </c>
      <c r="AY3152" s="161" t="s">
        <v>176</v>
      </c>
    </row>
    <row r="3153" spans="2:65" s="12" customFormat="1" ht="11.25">
      <c r="B3153" s="145"/>
      <c r="D3153" s="146" t="s">
        <v>185</v>
      </c>
      <c r="E3153" s="147" t="s">
        <v>1</v>
      </c>
      <c r="F3153" s="148" t="s">
        <v>86</v>
      </c>
      <c r="H3153" s="149">
        <v>1</v>
      </c>
      <c r="I3153" s="150"/>
      <c r="L3153" s="145"/>
      <c r="M3153" s="151"/>
      <c r="T3153" s="152"/>
      <c r="AT3153" s="147" t="s">
        <v>185</v>
      </c>
      <c r="AU3153" s="147" t="s">
        <v>88</v>
      </c>
      <c r="AV3153" s="12" t="s">
        <v>88</v>
      </c>
      <c r="AW3153" s="12" t="s">
        <v>33</v>
      </c>
      <c r="AX3153" s="12" t="s">
        <v>78</v>
      </c>
      <c r="AY3153" s="147" t="s">
        <v>176</v>
      </c>
    </row>
    <row r="3154" spans="2:65" s="14" customFormat="1" ht="11.25">
      <c r="B3154" s="160"/>
      <c r="D3154" s="146" t="s">
        <v>185</v>
      </c>
      <c r="E3154" s="161" t="s">
        <v>1</v>
      </c>
      <c r="F3154" s="162" t="s">
        <v>3024</v>
      </c>
      <c r="H3154" s="161" t="s">
        <v>1</v>
      </c>
      <c r="I3154" s="163"/>
      <c r="L3154" s="160"/>
      <c r="M3154" s="164"/>
      <c r="T3154" s="165"/>
      <c r="AT3154" s="161" t="s">
        <v>185</v>
      </c>
      <c r="AU3154" s="161" t="s">
        <v>88</v>
      </c>
      <c r="AV3154" s="14" t="s">
        <v>86</v>
      </c>
      <c r="AW3154" s="14" t="s">
        <v>33</v>
      </c>
      <c r="AX3154" s="14" t="s">
        <v>78</v>
      </c>
      <c r="AY3154" s="161" t="s">
        <v>176</v>
      </c>
    </row>
    <row r="3155" spans="2:65" s="12" customFormat="1" ht="11.25">
      <c r="B3155" s="145"/>
      <c r="D3155" s="146" t="s">
        <v>185</v>
      </c>
      <c r="E3155" s="147" t="s">
        <v>1</v>
      </c>
      <c r="F3155" s="148" t="s">
        <v>86</v>
      </c>
      <c r="H3155" s="149">
        <v>1</v>
      </c>
      <c r="I3155" s="150"/>
      <c r="L3155" s="145"/>
      <c r="M3155" s="151"/>
      <c r="T3155" s="152"/>
      <c r="AT3155" s="147" t="s">
        <v>185</v>
      </c>
      <c r="AU3155" s="147" t="s">
        <v>88</v>
      </c>
      <c r="AV3155" s="12" t="s">
        <v>88</v>
      </c>
      <c r="AW3155" s="12" t="s">
        <v>33</v>
      </c>
      <c r="AX3155" s="12" t="s">
        <v>78</v>
      </c>
      <c r="AY3155" s="147" t="s">
        <v>176</v>
      </c>
    </row>
    <row r="3156" spans="2:65" s="14" customFormat="1" ht="11.25">
      <c r="B3156" s="160"/>
      <c r="D3156" s="146" t="s">
        <v>185</v>
      </c>
      <c r="E3156" s="161" t="s">
        <v>1</v>
      </c>
      <c r="F3156" s="162" t="s">
        <v>1110</v>
      </c>
      <c r="H3156" s="161" t="s">
        <v>1</v>
      </c>
      <c r="I3156" s="163"/>
      <c r="L3156" s="160"/>
      <c r="M3156" s="164"/>
      <c r="T3156" s="165"/>
      <c r="AT3156" s="161" t="s">
        <v>185</v>
      </c>
      <c r="AU3156" s="161" t="s">
        <v>88</v>
      </c>
      <c r="AV3156" s="14" t="s">
        <v>86</v>
      </c>
      <c r="AW3156" s="14" t="s">
        <v>33</v>
      </c>
      <c r="AX3156" s="14" t="s">
        <v>78</v>
      </c>
      <c r="AY3156" s="161" t="s">
        <v>176</v>
      </c>
    </row>
    <row r="3157" spans="2:65" s="14" customFormat="1" ht="11.25">
      <c r="B3157" s="160"/>
      <c r="D3157" s="146" t="s">
        <v>185</v>
      </c>
      <c r="E3157" s="161" t="s">
        <v>1</v>
      </c>
      <c r="F3157" s="162" t="s">
        <v>3025</v>
      </c>
      <c r="H3157" s="161" t="s">
        <v>1</v>
      </c>
      <c r="I3157" s="163"/>
      <c r="L3157" s="160"/>
      <c r="M3157" s="164"/>
      <c r="T3157" s="165"/>
      <c r="AT3157" s="161" t="s">
        <v>185</v>
      </c>
      <c r="AU3157" s="161" t="s">
        <v>88</v>
      </c>
      <c r="AV3157" s="14" t="s">
        <v>86</v>
      </c>
      <c r="AW3157" s="14" t="s">
        <v>33</v>
      </c>
      <c r="AX3157" s="14" t="s">
        <v>78</v>
      </c>
      <c r="AY3157" s="161" t="s">
        <v>176</v>
      </c>
    </row>
    <row r="3158" spans="2:65" s="12" customFormat="1" ht="11.25">
      <c r="B3158" s="145"/>
      <c r="D3158" s="146" t="s">
        <v>185</v>
      </c>
      <c r="E3158" s="147" t="s">
        <v>1</v>
      </c>
      <c r="F3158" s="148" t="s">
        <v>86</v>
      </c>
      <c r="H3158" s="149">
        <v>1</v>
      </c>
      <c r="I3158" s="150"/>
      <c r="L3158" s="145"/>
      <c r="M3158" s="151"/>
      <c r="T3158" s="152"/>
      <c r="AT3158" s="147" t="s">
        <v>185</v>
      </c>
      <c r="AU3158" s="147" t="s">
        <v>88</v>
      </c>
      <c r="AV3158" s="12" t="s">
        <v>88</v>
      </c>
      <c r="AW3158" s="12" t="s">
        <v>33</v>
      </c>
      <c r="AX3158" s="12" t="s">
        <v>78</v>
      </c>
      <c r="AY3158" s="147" t="s">
        <v>176</v>
      </c>
    </row>
    <row r="3159" spans="2:65" s="13" customFormat="1" ht="11.25">
      <c r="B3159" s="153"/>
      <c r="D3159" s="146" t="s">
        <v>185</v>
      </c>
      <c r="E3159" s="154" t="s">
        <v>1</v>
      </c>
      <c r="F3159" s="155" t="s">
        <v>187</v>
      </c>
      <c r="H3159" s="156">
        <v>3</v>
      </c>
      <c r="I3159" s="157"/>
      <c r="L3159" s="153"/>
      <c r="M3159" s="158"/>
      <c r="T3159" s="159"/>
      <c r="AT3159" s="154" t="s">
        <v>185</v>
      </c>
      <c r="AU3159" s="154" t="s">
        <v>88</v>
      </c>
      <c r="AV3159" s="13" t="s">
        <v>183</v>
      </c>
      <c r="AW3159" s="13" t="s">
        <v>33</v>
      </c>
      <c r="AX3159" s="13" t="s">
        <v>86</v>
      </c>
      <c r="AY3159" s="154" t="s">
        <v>176</v>
      </c>
    </row>
    <row r="3160" spans="2:65" s="1" customFormat="1" ht="37.9" customHeight="1">
      <c r="B3160" s="32"/>
      <c r="C3160" s="132" t="s">
        <v>3026</v>
      </c>
      <c r="D3160" s="132" t="s">
        <v>178</v>
      </c>
      <c r="E3160" s="133" t="s">
        <v>3027</v>
      </c>
      <c r="F3160" s="134" t="s">
        <v>3028</v>
      </c>
      <c r="G3160" s="135" t="s">
        <v>355</v>
      </c>
      <c r="H3160" s="136">
        <v>6</v>
      </c>
      <c r="I3160" s="137"/>
      <c r="J3160" s="138">
        <f>ROUND(I3160*H3160,2)</f>
        <v>0</v>
      </c>
      <c r="K3160" s="134" t="s">
        <v>1</v>
      </c>
      <c r="L3160" s="32"/>
      <c r="M3160" s="139" t="s">
        <v>1</v>
      </c>
      <c r="N3160" s="140" t="s">
        <v>43</v>
      </c>
      <c r="P3160" s="141">
        <f>O3160*H3160</f>
        <v>0</v>
      </c>
      <c r="Q3160" s="141">
        <v>0</v>
      </c>
      <c r="R3160" s="141">
        <f>Q3160*H3160</f>
        <v>0</v>
      </c>
      <c r="S3160" s="141">
        <v>0</v>
      </c>
      <c r="T3160" s="142">
        <f>S3160*H3160</f>
        <v>0</v>
      </c>
      <c r="AR3160" s="143" t="s">
        <v>319</v>
      </c>
      <c r="AT3160" s="143" t="s">
        <v>178</v>
      </c>
      <c r="AU3160" s="143" t="s">
        <v>88</v>
      </c>
      <c r="AY3160" s="17" t="s">
        <v>176</v>
      </c>
      <c r="BE3160" s="144">
        <f>IF(N3160="základní",J3160,0)</f>
        <v>0</v>
      </c>
      <c r="BF3160" s="144">
        <f>IF(N3160="snížená",J3160,0)</f>
        <v>0</v>
      </c>
      <c r="BG3160" s="144">
        <f>IF(N3160="zákl. přenesená",J3160,0)</f>
        <v>0</v>
      </c>
      <c r="BH3160" s="144">
        <f>IF(N3160="sníž. přenesená",J3160,0)</f>
        <v>0</v>
      </c>
      <c r="BI3160" s="144">
        <f>IF(N3160="nulová",J3160,0)</f>
        <v>0</v>
      </c>
      <c r="BJ3160" s="17" t="s">
        <v>86</v>
      </c>
      <c r="BK3160" s="144">
        <f>ROUND(I3160*H3160,2)</f>
        <v>0</v>
      </c>
      <c r="BL3160" s="17" t="s">
        <v>319</v>
      </c>
      <c r="BM3160" s="143" t="s">
        <v>3029</v>
      </c>
    </row>
    <row r="3161" spans="2:65" s="1" customFormat="1" ht="19.5">
      <c r="B3161" s="32"/>
      <c r="D3161" s="146" t="s">
        <v>234</v>
      </c>
      <c r="F3161" s="173" t="s">
        <v>1184</v>
      </c>
      <c r="I3161" s="174"/>
      <c r="L3161" s="32"/>
      <c r="M3161" s="175"/>
      <c r="T3161" s="56"/>
      <c r="AT3161" s="17" t="s">
        <v>234</v>
      </c>
      <c r="AU3161" s="17" t="s">
        <v>88</v>
      </c>
    </row>
    <row r="3162" spans="2:65" s="14" customFormat="1" ht="11.25">
      <c r="B3162" s="160"/>
      <c r="D3162" s="146" t="s">
        <v>185</v>
      </c>
      <c r="E3162" s="161" t="s">
        <v>1</v>
      </c>
      <c r="F3162" s="162" t="s">
        <v>2679</v>
      </c>
      <c r="H3162" s="161" t="s">
        <v>1</v>
      </c>
      <c r="I3162" s="163"/>
      <c r="L3162" s="160"/>
      <c r="M3162" s="164"/>
      <c r="T3162" s="165"/>
      <c r="AT3162" s="161" t="s">
        <v>185</v>
      </c>
      <c r="AU3162" s="161" t="s">
        <v>88</v>
      </c>
      <c r="AV3162" s="14" t="s">
        <v>86</v>
      </c>
      <c r="AW3162" s="14" t="s">
        <v>33</v>
      </c>
      <c r="AX3162" s="14" t="s">
        <v>78</v>
      </c>
      <c r="AY3162" s="161" t="s">
        <v>176</v>
      </c>
    </row>
    <row r="3163" spans="2:65" s="14" customFormat="1" ht="11.25">
      <c r="B3163" s="160"/>
      <c r="D3163" s="146" t="s">
        <v>185</v>
      </c>
      <c r="E3163" s="161" t="s">
        <v>1</v>
      </c>
      <c r="F3163" s="162" t="s">
        <v>734</v>
      </c>
      <c r="H3163" s="161" t="s">
        <v>1</v>
      </c>
      <c r="I3163" s="163"/>
      <c r="L3163" s="160"/>
      <c r="M3163" s="164"/>
      <c r="T3163" s="165"/>
      <c r="AT3163" s="161" t="s">
        <v>185</v>
      </c>
      <c r="AU3163" s="161" t="s">
        <v>88</v>
      </c>
      <c r="AV3163" s="14" t="s">
        <v>86</v>
      </c>
      <c r="AW3163" s="14" t="s">
        <v>33</v>
      </c>
      <c r="AX3163" s="14" t="s">
        <v>78</v>
      </c>
      <c r="AY3163" s="161" t="s">
        <v>176</v>
      </c>
    </row>
    <row r="3164" spans="2:65" s="14" customFormat="1" ht="11.25">
      <c r="B3164" s="160"/>
      <c r="D3164" s="146" t="s">
        <v>185</v>
      </c>
      <c r="E3164" s="161" t="s">
        <v>1</v>
      </c>
      <c r="F3164" s="162" t="s">
        <v>3030</v>
      </c>
      <c r="H3164" s="161" t="s">
        <v>1</v>
      </c>
      <c r="I3164" s="163"/>
      <c r="L3164" s="160"/>
      <c r="M3164" s="164"/>
      <c r="T3164" s="165"/>
      <c r="AT3164" s="161" t="s">
        <v>185</v>
      </c>
      <c r="AU3164" s="161" t="s">
        <v>88</v>
      </c>
      <c r="AV3164" s="14" t="s">
        <v>86</v>
      </c>
      <c r="AW3164" s="14" t="s">
        <v>33</v>
      </c>
      <c r="AX3164" s="14" t="s">
        <v>78</v>
      </c>
      <c r="AY3164" s="161" t="s">
        <v>176</v>
      </c>
    </row>
    <row r="3165" spans="2:65" s="12" customFormat="1" ht="11.25">
      <c r="B3165" s="145"/>
      <c r="D3165" s="146" t="s">
        <v>185</v>
      </c>
      <c r="E3165" s="147" t="s">
        <v>1</v>
      </c>
      <c r="F3165" s="148" t="s">
        <v>88</v>
      </c>
      <c r="H3165" s="149">
        <v>2</v>
      </c>
      <c r="I3165" s="150"/>
      <c r="L3165" s="145"/>
      <c r="M3165" s="151"/>
      <c r="T3165" s="152"/>
      <c r="AT3165" s="147" t="s">
        <v>185</v>
      </c>
      <c r="AU3165" s="147" t="s">
        <v>88</v>
      </c>
      <c r="AV3165" s="12" t="s">
        <v>88</v>
      </c>
      <c r="AW3165" s="12" t="s">
        <v>33</v>
      </c>
      <c r="AX3165" s="12" t="s">
        <v>78</v>
      </c>
      <c r="AY3165" s="147" t="s">
        <v>176</v>
      </c>
    </row>
    <row r="3166" spans="2:65" s="14" customFormat="1" ht="11.25">
      <c r="B3166" s="160"/>
      <c r="D3166" s="146" t="s">
        <v>185</v>
      </c>
      <c r="E3166" s="161" t="s">
        <v>1</v>
      </c>
      <c r="F3166" s="162" t="s">
        <v>1106</v>
      </c>
      <c r="H3166" s="161" t="s">
        <v>1</v>
      </c>
      <c r="I3166" s="163"/>
      <c r="L3166" s="160"/>
      <c r="M3166" s="164"/>
      <c r="T3166" s="165"/>
      <c r="AT3166" s="161" t="s">
        <v>185</v>
      </c>
      <c r="AU3166" s="161" t="s">
        <v>88</v>
      </c>
      <c r="AV3166" s="14" t="s">
        <v>86</v>
      </c>
      <c r="AW3166" s="14" t="s">
        <v>33</v>
      </c>
      <c r="AX3166" s="14" t="s">
        <v>78</v>
      </c>
      <c r="AY3166" s="161" t="s">
        <v>176</v>
      </c>
    </row>
    <row r="3167" spans="2:65" s="14" customFormat="1" ht="11.25">
      <c r="B3167" s="160"/>
      <c r="D3167" s="146" t="s">
        <v>185</v>
      </c>
      <c r="E3167" s="161" t="s">
        <v>1</v>
      </c>
      <c r="F3167" s="162" t="s">
        <v>3031</v>
      </c>
      <c r="H3167" s="161" t="s">
        <v>1</v>
      </c>
      <c r="I3167" s="163"/>
      <c r="L3167" s="160"/>
      <c r="M3167" s="164"/>
      <c r="T3167" s="165"/>
      <c r="AT3167" s="161" t="s">
        <v>185</v>
      </c>
      <c r="AU3167" s="161" t="s">
        <v>88</v>
      </c>
      <c r="AV3167" s="14" t="s">
        <v>86</v>
      </c>
      <c r="AW3167" s="14" t="s">
        <v>33</v>
      </c>
      <c r="AX3167" s="14" t="s">
        <v>78</v>
      </c>
      <c r="AY3167" s="161" t="s">
        <v>176</v>
      </c>
    </row>
    <row r="3168" spans="2:65" s="12" customFormat="1" ht="11.25">
      <c r="B3168" s="145"/>
      <c r="D3168" s="146" t="s">
        <v>185</v>
      </c>
      <c r="E3168" s="147" t="s">
        <v>1</v>
      </c>
      <c r="F3168" s="148" t="s">
        <v>86</v>
      </c>
      <c r="H3168" s="149">
        <v>1</v>
      </c>
      <c r="I3168" s="150"/>
      <c r="L3168" s="145"/>
      <c r="M3168" s="151"/>
      <c r="T3168" s="152"/>
      <c r="AT3168" s="147" t="s">
        <v>185</v>
      </c>
      <c r="AU3168" s="147" t="s">
        <v>88</v>
      </c>
      <c r="AV3168" s="12" t="s">
        <v>88</v>
      </c>
      <c r="AW3168" s="12" t="s">
        <v>33</v>
      </c>
      <c r="AX3168" s="12" t="s">
        <v>78</v>
      </c>
      <c r="AY3168" s="147" t="s">
        <v>176</v>
      </c>
    </row>
    <row r="3169" spans="2:65" s="15" customFormat="1" ht="11.25">
      <c r="B3169" s="166"/>
      <c r="D3169" s="146" t="s">
        <v>185</v>
      </c>
      <c r="E3169" s="167" t="s">
        <v>1</v>
      </c>
      <c r="F3169" s="168" t="s">
        <v>228</v>
      </c>
      <c r="H3169" s="169">
        <v>3</v>
      </c>
      <c r="I3169" s="170"/>
      <c r="L3169" s="166"/>
      <c r="M3169" s="171"/>
      <c r="T3169" s="172"/>
      <c r="AT3169" s="167" t="s">
        <v>185</v>
      </c>
      <c r="AU3169" s="167" t="s">
        <v>88</v>
      </c>
      <c r="AV3169" s="15" t="s">
        <v>193</v>
      </c>
      <c r="AW3169" s="15" t="s">
        <v>33</v>
      </c>
      <c r="AX3169" s="15" t="s">
        <v>78</v>
      </c>
      <c r="AY3169" s="167" t="s">
        <v>176</v>
      </c>
    </row>
    <row r="3170" spans="2:65" s="14" customFormat="1" ht="11.25">
      <c r="B3170" s="160"/>
      <c r="D3170" s="146" t="s">
        <v>185</v>
      </c>
      <c r="E3170" s="161" t="s">
        <v>1</v>
      </c>
      <c r="F3170" s="162" t="s">
        <v>3032</v>
      </c>
      <c r="H3170" s="161" t="s">
        <v>1</v>
      </c>
      <c r="I3170" s="163"/>
      <c r="L3170" s="160"/>
      <c r="M3170" s="164"/>
      <c r="T3170" s="165"/>
      <c r="AT3170" s="161" t="s">
        <v>185</v>
      </c>
      <c r="AU3170" s="161" t="s">
        <v>88</v>
      </c>
      <c r="AV3170" s="14" t="s">
        <v>86</v>
      </c>
      <c r="AW3170" s="14" t="s">
        <v>33</v>
      </c>
      <c r="AX3170" s="14" t="s">
        <v>78</v>
      </c>
      <c r="AY3170" s="161" t="s">
        <v>176</v>
      </c>
    </row>
    <row r="3171" spans="2:65" s="14" customFormat="1" ht="11.25">
      <c r="B3171" s="160"/>
      <c r="D3171" s="146" t="s">
        <v>185</v>
      </c>
      <c r="E3171" s="161" t="s">
        <v>1</v>
      </c>
      <c r="F3171" s="162" t="s">
        <v>1104</v>
      </c>
      <c r="H3171" s="161" t="s">
        <v>1</v>
      </c>
      <c r="I3171" s="163"/>
      <c r="L3171" s="160"/>
      <c r="M3171" s="164"/>
      <c r="T3171" s="165"/>
      <c r="AT3171" s="161" t="s">
        <v>185</v>
      </c>
      <c r="AU3171" s="161" t="s">
        <v>88</v>
      </c>
      <c r="AV3171" s="14" t="s">
        <v>86</v>
      </c>
      <c r="AW3171" s="14" t="s">
        <v>33</v>
      </c>
      <c r="AX3171" s="14" t="s">
        <v>78</v>
      </c>
      <c r="AY3171" s="161" t="s">
        <v>176</v>
      </c>
    </row>
    <row r="3172" spans="2:65" s="14" customFormat="1" ht="11.25">
      <c r="B3172" s="160"/>
      <c r="D3172" s="146" t="s">
        <v>185</v>
      </c>
      <c r="E3172" s="161" t="s">
        <v>1</v>
      </c>
      <c r="F3172" s="162" t="s">
        <v>3033</v>
      </c>
      <c r="H3172" s="161" t="s">
        <v>1</v>
      </c>
      <c r="I3172" s="163"/>
      <c r="L3172" s="160"/>
      <c r="M3172" s="164"/>
      <c r="T3172" s="165"/>
      <c r="AT3172" s="161" t="s">
        <v>185</v>
      </c>
      <c r="AU3172" s="161" t="s">
        <v>88</v>
      </c>
      <c r="AV3172" s="14" t="s">
        <v>86</v>
      </c>
      <c r="AW3172" s="14" t="s">
        <v>33</v>
      </c>
      <c r="AX3172" s="14" t="s">
        <v>78</v>
      </c>
      <c r="AY3172" s="161" t="s">
        <v>176</v>
      </c>
    </row>
    <row r="3173" spans="2:65" s="12" customFormat="1" ht="11.25">
      <c r="B3173" s="145"/>
      <c r="D3173" s="146" t="s">
        <v>185</v>
      </c>
      <c r="E3173" s="147" t="s">
        <v>1</v>
      </c>
      <c r="F3173" s="148" t="s">
        <v>86</v>
      </c>
      <c r="H3173" s="149">
        <v>1</v>
      </c>
      <c r="I3173" s="150"/>
      <c r="L3173" s="145"/>
      <c r="M3173" s="151"/>
      <c r="T3173" s="152"/>
      <c r="AT3173" s="147" t="s">
        <v>185</v>
      </c>
      <c r="AU3173" s="147" t="s">
        <v>88</v>
      </c>
      <c r="AV3173" s="12" t="s">
        <v>88</v>
      </c>
      <c r="AW3173" s="12" t="s">
        <v>33</v>
      </c>
      <c r="AX3173" s="12" t="s">
        <v>78</v>
      </c>
      <c r="AY3173" s="147" t="s">
        <v>176</v>
      </c>
    </row>
    <row r="3174" spans="2:65" s="14" customFormat="1" ht="11.25">
      <c r="B3174" s="160"/>
      <c r="D3174" s="146" t="s">
        <v>185</v>
      </c>
      <c r="E3174" s="161" t="s">
        <v>1</v>
      </c>
      <c r="F3174" s="162" t="s">
        <v>1106</v>
      </c>
      <c r="H3174" s="161" t="s">
        <v>1</v>
      </c>
      <c r="I3174" s="163"/>
      <c r="L3174" s="160"/>
      <c r="M3174" s="164"/>
      <c r="T3174" s="165"/>
      <c r="AT3174" s="161" t="s">
        <v>185</v>
      </c>
      <c r="AU3174" s="161" t="s">
        <v>88</v>
      </c>
      <c r="AV3174" s="14" t="s">
        <v>86</v>
      </c>
      <c r="AW3174" s="14" t="s">
        <v>33</v>
      </c>
      <c r="AX3174" s="14" t="s">
        <v>78</v>
      </c>
      <c r="AY3174" s="161" t="s">
        <v>176</v>
      </c>
    </row>
    <row r="3175" spans="2:65" s="14" customFormat="1" ht="11.25">
      <c r="B3175" s="160"/>
      <c r="D3175" s="146" t="s">
        <v>185</v>
      </c>
      <c r="E3175" s="161" t="s">
        <v>1</v>
      </c>
      <c r="F3175" s="162" t="s">
        <v>3034</v>
      </c>
      <c r="H3175" s="161" t="s">
        <v>1</v>
      </c>
      <c r="I3175" s="163"/>
      <c r="L3175" s="160"/>
      <c r="M3175" s="164"/>
      <c r="T3175" s="165"/>
      <c r="AT3175" s="161" t="s">
        <v>185</v>
      </c>
      <c r="AU3175" s="161" t="s">
        <v>88</v>
      </c>
      <c r="AV3175" s="14" t="s">
        <v>86</v>
      </c>
      <c r="AW3175" s="14" t="s">
        <v>33</v>
      </c>
      <c r="AX3175" s="14" t="s">
        <v>78</v>
      </c>
      <c r="AY3175" s="161" t="s">
        <v>176</v>
      </c>
    </row>
    <row r="3176" spans="2:65" s="12" customFormat="1" ht="11.25">
      <c r="B3176" s="145"/>
      <c r="D3176" s="146" t="s">
        <v>185</v>
      </c>
      <c r="E3176" s="147" t="s">
        <v>1</v>
      </c>
      <c r="F3176" s="148" t="s">
        <v>86</v>
      </c>
      <c r="H3176" s="149">
        <v>1</v>
      </c>
      <c r="I3176" s="150"/>
      <c r="L3176" s="145"/>
      <c r="M3176" s="151"/>
      <c r="T3176" s="152"/>
      <c r="AT3176" s="147" t="s">
        <v>185</v>
      </c>
      <c r="AU3176" s="147" t="s">
        <v>88</v>
      </c>
      <c r="AV3176" s="12" t="s">
        <v>88</v>
      </c>
      <c r="AW3176" s="12" t="s">
        <v>33</v>
      </c>
      <c r="AX3176" s="12" t="s">
        <v>78</v>
      </c>
      <c r="AY3176" s="147" t="s">
        <v>176</v>
      </c>
    </row>
    <row r="3177" spans="2:65" s="14" customFormat="1" ht="11.25">
      <c r="B3177" s="160"/>
      <c r="D3177" s="146" t="s">
        <v>185</v>
      </c>
      <c r="E3177" s="161" t="s">
        <v>1</v>
      </c>
      <c r="F3177" s="162" t="s">
        <v>1108</v>
      </c>
      <c r="H3177" s="161" t="s">
        <v>1</v>
      </c>
      <c r="I3177" s="163"/>
      <c r="L3177" s="160"/>
      <c r="M3177" s="164"/>
      <c r="T3177" s="165"/>
      <c r="AT3177" s="161" t="s">
        <v>185</v>
      </c>
      <c r="AU3177" s="161" t="s">
        <v>88</v>
      </c>
      <c r="AV3177" s="14" t="s">
        <v>86</v>
      </c>
      <c r="AW3177" s="14" t="s">
        <v>33</v>
      </c>
      <c r="AX3177" s="14" t="s">
        <v>78</v>
      </c>
      <c r="AY3177" s="161" t="s">
        <v>176</v>
      </c>
    </row>
    <row r="3178" spans="2:65" s="14" customFormat="1" ht="11.25">
      <c r="B3178" s="160"/>
      <c r="D3178" s="146" t="s">
        <v>185</v>
      </c>
      <c r="E3178" s="161" t="s">
        <v>1</v>
      </c>
      <c r="F3178" s="162" t="s">
        <v>3035</v>
      </c>
      <c r="H3178" s="161" t="s">
        <v>1</v>
      </c>
      <c r="I3178" s="163"/>
      <c r="L3178" s="160"/>
      <c r="M3178" s="164"/>
      <c r="T3178" s="165"/>
      <c r="AT3178" s="161" t="s">
        <v>185</v>
      </c>
      <c r="AU3178" s="161" t="s">
        <v>88</v>
      </c>
      <c r="AV3178" s="14" t="s">
        <v>86</v>
      </c>
      <c r="AW3178" s="14" t="s">
        <v>33</v>
      </c>
      <c r="AX3178" s="14" t="s">
        <v>78</v>
      </c>
      <c r="AY3178" s="161" t="s">
        <v>176</v>
      </c>
    </row>
    <row r="3179" spans="2:65" s="12" customFormat="1" ht="11.25">
      <c r="B3179" s="145"/>
      <c r="D3179" s="146" t="s">
        <v>185</v>
      </c>
      <c r="E3179" s="147" t="s">
        <v>1</v>
      </c>
      <c r="F3179" s="148" t="s">
        <v>86</v>
      </c>
      <c r="H3179" s="149">
        <v>1</v>
      </c>
      <c r="I3179" s="150"/>
      <c r="L3179" s="145"/>
      <c r="M3179" s="151"/>
      <c r="T3179" s="152"/>
      <c r="AT3179" s="147" t="s">
        <v>185</v>
      </c>
      <c r="AU3179" s="147" t="s">
        <v>88</v>
      </c>
      <c r="AV3179" s="12" t="s">
        <v>88</v>
      </c>
      <c r="AW3179" s="12" t="s">
        <v>33</v>
      </c>
      <c r="AX3179" s="12" t="s">
        <v>78</v>
      </c>
      <c r="AY3179" s="147" t="s">
        <v>176</v>
      </c>
    </row>
    <row r="3180" spans="2:65" s="15" customFormat="1" ht="11.25">
      <c r="B3180" s="166"/>
      <c r="D3180" s="146" t="s">
        <v>185</v>
      </c>
      <c r="E3180" s="167" t="s">
        <v>1</v>
      </c>
      <c r="F3180" s="168" t="s">
        <v>228</v>
      </c>
      <c r="H3180" s="169">
        <v>3</v>
      </c>
      <c r="I3180" s="170"/>
      <c r="L3180" s="166"/>
      <c r="M3180" s="171"/>
      <c r="T3180" s="172"/>
      <c r="AT3180" s="167" t="s">
        <v>185</v>
      </c>
      <c r="AU3180" s="167" t="s">
        <v>88</v>
      </c>
      <c r="AV3180" s="15" t="s">
        <v>193</v>
      </c>
      <c r="AW3180" s="15" t="s">
        <v>33</v>
      </c>
      <c r="AX3180" s="15" t="s">
        <v>78</v>
      </c>
      <c r="AY3180" s="167" t="s">
        <v>176</v>
      </c>
    </row>
    <row r="3181" spans="2:65" s="13" customFormat="1" ht="11.25">
      <c r="B3181" s="153"/>
      <c r="D3181" s="146" t="s">
        <v>185</v>
      </c>
      <c r="E3181" s="154" t="s">
        <v>1</v>
      </c>
      <c r="F3181" s="155" t="s">
        <v>187</v>
      </c>
      <c r="H3181" s="156">
        <v>6</v>
      </c>
      <c r="I3181" s="157"/>
      <c r="L3181" s="153"/>
      <c r="M3181" s="158"/>
      <c r="T3181" s="159"/>
      <c r="AT3181" s="154" t="s">
        <v>185</v>
      </c>
      <c r="AU3181" s="154" t="s">
        <v>88</v>
      </c>
      <c r="AV3181" s="13" t="s">
        <v>183</v>
      </c>
      <c r="AW3181" s="13" t="s">
        <v>33</v>
      </c>
      <c r="AX3181" s="13" t="s">
        <v>86</v>
      </c>
      <c r="AY3181" s="154" t="s">
        <v>176</v>
      </c>
    </row>
    <row r="3182" spans="2:65" s="1" customFormat="1" ht="37.9" customHeight="1">
      <c r="B3182" s="32"/>
      <c r="C3182" s="132" t="s">
        <v>3036</v>
      </c>
      <c r="D3182" s="132" t="s">
        <v>178</v>
      </c>
      <c r="E3182" s="133" t="s">
        <v>3037</v>
      </c>
      <c r="F3182" s="134" t="s">
        <v>3038</v>
      </c>
      <c r="G3182" s="135" t="s">
        <v>355</v>
      </c>
      <c r="H3182" s="136">
        <v>6</v>
      </c>
      <c r="I3182" s="137"/>
      <c r="J3182" s="138">
        <f>ROUND(I3182*H3182,2)</f>
        <v>0</v>
      </c>
      <c r="K3182" s="134" t="s">
        <v>1</v>
      </c>
      <c r="L3182" s="32"/>
      <c r="M3182" s="139" t="s">
        <v>1</v>
      </c>
      <c r="N3182" s="140" t="s">
        <v>43</v>
      </c>
      <c r="P3182" s="141">
        <f>O3182*H3182</f>
        <v>0</v>
      </c>
      <c r="Q3182" s="141">
        <v>0</v>
      </c>
      <c r="R3182" s="141">
        <f>Q3182*H3182</f>
        <v>0</v>
      </c>
      <c r="S3182" s="141">
        <v>0</v>
      </c>
      <c r="T3182" s="142">
        <f>S3182*H3182</f>
        <v>0</v>
      </c>
      <c r="AR3182" s="143" t="s">
        <v>319</v>
      </c>
      <c r="AT3182" s="143" t="s">
        <v>178</v>
      </c>
      <c r="AU3182" s="143" t="s">
        <v>88</v>
      </c>
      <c r="AY3182" s="17" t="s">
        <v>176</v>
      </c>
      <c r="BE3182" s="144">
        <f>IF(N3182="základní",J3182,0)</f>
        <v>0</v>
      </c>
      <c r="BF3182" s="144">
        <f>IF(N3182="snížená",J3182,0)</f>
        <v>0</v>
      </c>
      <c r="BG3182" s="144">
        <f>IF(N3182="zákl. přenesená",J3182,0)</f>
        <v>0</v>
      </c>
      <c r="BH3182" s="144">
        <f>IF(N3182="sníž. přenesená",J3182,0)</f>
        <v>0</v>
      </c>
      <c r="BI3182" s="144">
        <f>IF(N3182="nulová",J3182,0)</f>
        <v>0</v>
      </c>
      <c r="BJ3182" s="17" t="s">
        <v>86</v>
      </c>
      <c r="BK3182" s="144">
        <f>ROUND(I3182*H3182,2)</f>
        <v>0</v>
      </c>
      <c r="BL3182" s="17" t="s">
        <v>319</v>
      </c>
      <c r="BM3182" s="143" t="s">
        <v>3039</v>
      </c>
    </row>
    <row r="3183" spans="2:65" s="1" customFormat="1" ht="19.5">
      <c r="B3183" s="32"/>
      <c r="D3183" s="146" t="s">
        <v>234</v>
      </c>
      <c r="F3183" s="173" t="s">
        <v>1184</v>
      </c>
      <c r="I3183" s="174"/>
      <c r="L3183" s="32"/>
      <c r="M3183" s="175"/>
      <c r="T3183" s="56"/>
      <c r="AT3183" s="17" t="s">
        <v>234</v>
      </c>
      <c r="AU3183" s="17" t="s">
        <v>88</v>
      </c>
    </row>
    <row r="3184" spans="2:65" s="14" customFormat="1" ht="11.25">
      <c r="B3184" s="160"/>
      <c r="D3184" s="146" t="s">
        <v>185</v>
      </c>
      <c r="E3184" s="161" t="s">
        <v>1</v>
      </c>
      <c r="F3184" s="162" t="s">
        <v>1104</v>
      </c>
      <c r="H3184" s="161" t="s">
        <v>1</v>
      </c>
      <c r="I3184" s="163"/>
      <c r="L3184" s="160"/>
      <c r="M3184" s="164"/>
      <c r="T3184" s="165"/>
      <c r="AT3184" s="161" t="s">
        <v>185</v>
      </c>
      <c r="AU3184" s="161" t="s">
        <v>88</v>
      </c>
      <c r="AV3184" s="14" t="s">
        <v>86</v>
      </c>
      <c r="AW3184" s="14" t="s">
        <v>33</v>
      </c>
      <c r="AX3184" s="14" t="s">
        <v>78</v>
      </c>
      <c r="AY3184" s="161" t="s">
        <v>176</v>
      </c>
    </row>
    <row r="3185" spans="2:65" s="14" customFormat="1" ht="11.25">
      <c r="B3185" s="160"/>
      <c r="D3185" s="146" t="s">
        <v>185</v>
      </c>
      <c r="E3185" s="161" t="s">
        <v>1</v>
      </c>
      <c r="F3185" s="162" t="s">
        <v>3040</v>
      </c>
      <c r="H3185" s="161" t="s">
        <v>1</v>
      </c>
      <c r="I3185" s="163"/>
      <c r="L3185" s="160"/>
      <c r="M3185" s="164"/>
      <c r="T3185" s="165"/>
      <c r="AT3185" s="161" t="s">
        <v>185</v>
      </c>
      <c r="AU3185" s="161" t="s">
        <v>88</v>
      </c>
      <c r="AV3185" s="14" t="s">
        <v>86</v>
      </c>
      <c r="AW3185" s="14" t="s">
        <v>33</v>
      </c>
      <c r="AX3185" s="14" t="s">
        <v>78</v>
      </c>
      <c r="AY3185" s="161" t="s">
        <v>176</v>
      </c>
    </row>
    <row r="3186" spans="2:65" s="12" customFormat="1" ht="11.25">
      <c r="B3186" s="145"/>
      <c r="D3186" s="146" t="s">
        <v>185</v>
      </c>
      <c r="E3186" s="147" t="s">
        <v>1</v>
      </c>
      <c r="F3186" s="148" t="s">
        <v>88</v>
      </c>
      <c r="H3186" s="149">
        <v>2</v>
      </c>
      <c r="I3186" s="150"/>
      <c r="L3186" s="145"/>
      <c r="M3186" s="151"/>
      <c r="T3186" s="152"/>
      <c r="AT3186" s="147" t="s">
        <v>185</v>
      </c>
      <c r="AU3186" s="147" t="s">
        <v>88</v>
      </c>
      <c r="AV3186" s="12" t="s">
        <v>88</v>
      </c>
      <c r="AW3186" s="12" t="s">
        <v>33</v>
      </c>
      <c r="AX3186" s="12" t="s">
        <v>78</v>
      </c>
      <c r="AY3186" s="147" t="s">
        <v>176</v>
      </c>
    </row>
    <row r="3187" spans="2:65" s="14" customFormat="1" ht="11.25">
      <c r="B3187" s="160"/>
      <c r="D3187" s="146" t="s">
        <v>185</v>
      </c>
      <c r="E3187" s="161" t="s">
        <v>1</v>
      </c>
      <c r="F3187" s="162" t="s">
        <v>1106</v>
      </c>
      <c r="H3187" s="161" t="s">
        <v>1</v>
      </c>
      <c r="I3187" s="163"/>
      <c r="L3187" s="160"/>
      <c r="M3187" s="164"/>
      <c r="T3187" s="165"/>
      <c r="AT3187" s="161" t="s">
        <v>185</v>
      </c>
      <c r="AU3187" s="161" t="s">
        <v>88</v>
      </c>
      <c r="AV3187" s="14" t="s">
        <v>86</v>
      </c>
      <c r="AW3187" s="14" t="s">
        <v>33</v>
      </c>
      <c r="AX3187" s="14" t="s">
        <v>78</v>
      </c>
      <c r="AY3187" s="161" t="s">
        <v>176</v>
      </c>
    </row>
    <row r="3188" spans="2:65" s="14" customFormat="1" ht="11.25">
      <c r="B3188" s="160"/>
      <c r="D3188" s="146" t="s">
        <v>185</v>
      </c>
      <c r="E3188" s="161" t="s">
        <v>1</v>
      </c>
      <c r="F3188" s="162" t="s">
        <v>3041</v>
      </c>
      <c r="H3188" s="161" t="s">
        <v>1</v>
      </c>
      <c r="I3188" s="163"/>
      <c r="L3188" s="160"/>
      <c r="M3188" s="164"/>
      <c r="T3188" s="165"/>
      <c r="AT3188" s="161" t="s">
        <v>185</v>
      </c>
      <c r="AU3188" s="161" t="s">
        <v>88</v>
      </c>
      <c r="AV3188" s="14" t="s">
        <v>86</v>
      </c>
      <c r="AW3188" s="14" t="s">
        <v>33</v>
      </c>
      <c r="AX3188" s="14" t="s">
        <v>78</v>
      </c>
      <c r="AY3188" s="161" t="s">
        <v>176</v>
      </c>
    </row>
    <row r="3189" spans="2:65" s="12" customFormat="1" ht="11.25">
      <c r="B3189" s="145"/>
      <c r="D3189" s="146" t="s">
        <v>185</v>
      </c>
      <c r="E3189" s="147" t="s">
        <v>1</v>
      </c>
      <c r="F3189" s="148" t="s">
        <v>88</v>
      </c>
      <c r="H3189" s="149">
        <v>2</v>
      </c>
      <c r="I3189" s="150"/>
      <c r="L3189" s="145"/>
      <c r="M3189" s="151"/>
      <c r="T3189" s="152"/>
      <c r="AT3189" s="147" t="s">
        <v>185</v>
      </c>
      <c r="AU3189" s="147" t="s">
        <v>88</v>
      </c>
      <c r="AV3189" s="12" t="s">
        <v>88</v>
      </c>
      <c r="AW3189" s="12" t="s">
        <v>33</v>
      </c>
      <c r="AX3189" s="12" t="s">
        <v>78</v>
      </c>
      <c r="AY3189" s="147" t="s">
        <v>176</v>
      </c>
    </row>
    <row r="3190" spans="2:65" s="14" customFormat="1" ht="11.25">
      <c r="B3190" s="160"/>
      <c r="D3190" s="146" t="s">
        <v>185</v>
      </c>
      <c r="E3190" s="161" t="s">
        <v>1</v>
      </c>
      <c r="F3190" s="162" t="s">
        <v>1108</v>
      </c>
      <c r="H3190" s="161" t="s">
        <v>1</v>
      </c>
      <c r="I3190" s="163"/>
      <c r="L3190" s="160"/>
      <c r="M3190" s="164"/>
      <c r="T3190" s="165"/>
      <c r="AT3190" s="161" t="s">
        <v>185</v>
      </c>
      <c r="AU3190" s="161" t="s">
        <v>88</v>
      </c>
      <c r="AV3190" s="14" t="s">
        <v>86</v>
      </c>
      <c r="AW3190" s="14" t="s">
        <v>33</v>
      </c>
      <c r="AX3190" s="14" t="s">
        <v>78</v>
      </c>
      <c r="AY3190" s="161" t="s">
        <v>176</v>
      </c>
    </row>
    <row r="3191" spans="2:65" s="14" customFormat="1" ht="11.25">
      <c r="B3191" s="160"/>
      <c r="D3191" s="146" t="s">
        <v>185</v>
      </c>
      <c r="E3191" s="161" t="s">
        <v>1</v>
      </c>
      <c r="F3191" s="162" t="s">
        <v>3042</v>
      </c>
      <c r="H3191" s="161" t="s">
        <v>1</v>
      </c>
      <c r="I3191" s="163"/>
      <c r="L3191" s="160"/>
      <c r="M3191" s="164"/>
      <c r="T3191" s="165"/>
      <c r="AT3191" s="161" t="s">
        <v>185</v>
      </c>
      <c r="AU3191" s="161" t="s">
        <v>88</v>
      </c>
      <c r="AV3191" s="14" t="s">
        <v>86</v>
      </c>
      <c r="AW3191" s="14" t="s">
        <v>33</v>
      </c>
      <c r="AX3191" s="14" t="s">
        <v>78</v>
      </c>
      <c r="AY3191" s="161" t="s">
        <v>176</v>
      </c>
    </row>
    <row r="3192" spans="2:65" s="12" customFormat="1" ht="11.25">
      <c r="B3192" s="145"/>
      <c r="D3192" s="146" t="s">
        <v>185</v>
      </c>
      <c r="E3192" s="147" t="s">
        <v>1</v>
      </c>
      <c r="F3192" s="148" t="s">
        <v>88</v>
      </c>
      <c r="H3192" s="149">
        <v>2</v>
      </c>
      <c r="I3192" s="150"/>
      <c r="L3192" s="145"/>
      <c r="M3192" s="151"/>
      <c r="T3192" s="152"/>
      <c r="AT3192" s="147" t="s">
        <v>185</v>
      </c>
      <c r="AU3192" s="147" t="s">
        <v>88</v>
      </c>
      <c r="AV3192" s="12" t="s">
        <v>88</v>
      </c>
      <c r="AW3192" s="12" t="s">
        <v>33</v>
      </c>
      <c r="AX3192" s="12" t="s">
        <v>78</v>
      </c>
      <c r="AY3192" s="147" t="s">
        <v>176</v>
      </c>
    </row>
    <row r="3193" spans="2:65" s="13" customFormat="1" ht="11.25">
      <c r="B3193" s="153"/>
      <c r="D3193" s="146" t="s">
        <v>185</v>
      </c>
      <c r="E3193" s="154" t="s">
        <v>1</v>
      </c>
      <c r="F3193" s="155" t="s">
        <v>187</v>
      </c>
      <c r="H3193" s="156">
        <v>6</v>
      </c>
      <c r="I3193" s="157"/>
      <c r="L3193" s="153"/>
      <c r="M3193" s="158"/>
      <c r="T3193" s="159"/>
      <c r="AT3193" s="154" t="s">
        <v>185</v>
      </c>
      <c r="AU3193" s="154" t="s">
        <v>88</v>
      </c>
      <c r="AV3193" s="13" t="s">
        <v>183</v>
      </c>
      <c r="AW3193" s="13" t="s">
        <v>33</v>
      </c>
      <c r="AX3193" s="13" t="s">
        <v>86</v>
      </c>
      <c r="AY3193" s="154" t="s">
        <v>176</v>
      </c>
    </row>
    <row r="3194" spans="2:65" s="1" customFormat="1" ht="37.9" customHeight="1">
      <c r="B3194" s="32"/>
      <c r="C3194" s="132" t="s">
        <v>3043</v>
      </c>
      <c r="D3194" s="132" t="s">
        <v>178</v>
      </c>
      <c r="E3194" s="133" t="s">
        <v>3044</v>
      </c>
      <c r="F3194" s="134" t="s">
        <v>3045</v>
      </c>
      <c r="G3194" s="135" t="s">
        <v>355</v>
      </c>
      <c r="H3194" s="136">
        <v>8</v>
      </c>
      <c r="I3194" s="137"/>
      <c r="J3194" s="138">
        <f>ROUND(I3194*H3194,2)</f>
        <v>0</v>
      </c>
      <c r="K3194" s="134" t="s">
        <v>1</v>
      </c>
      <c r="L3194" s="32"/>
      <c r="M3194" s="139" t="s">
        <v>1</v>
      </c>
      <c r="N3194" s="140" t="s">
        <v>43</v>
      </c>
      <c r="P3194" s="141">
        <f>O3194*H3194</f>
        <v>0</v>
      </c>
      <c r="Q3194" s="141">
        <v>0</v>
      </c>
      <c r="R3194" s="141">
        <f>Q3194*H3194</f>
        <v>0</v>
      </c>
      <c r="S3194" s="141">
        <v>0</v>
      </c>
      <c r="T3194" s="142">
        <f>S3194*H3194</f>
        <v>0</v>
      </c>
      <c r="AR3194" s="143" t="s">
        <v>319</v>
      </c>
      <c r="AT3194" s="143" t="s">
        <v>178</v>
      </c>
      <c r="AU3194" s="143" t="s">
        <v>88</v>
      </c>
      <c r="AY3194" s="17" t="s">
        <v>176</v>
      </c>
      <c r="BE3194" s="144">
        <f>IF(N3194="základní",J3194,0)</f>
        <v>0</v>
      </c>
      <c r="BF3194" s="144">
        <f>IF(N3194="snížená",J3194,0)</f>
        <v>0</v>
      </c>
      <c r="BG3194" s="144">
        <f>IF(N3194="zákl. přenesená",J3194,0)</f>
        <v>0</v>
      </c>
      <c r="BH3194" s="144">
        <f>IF(N3194="sníž. přenesená",J3194,0)</f>
        <v>0</v>
      </c>
      <c r="BI3194" s="144">
        <f>IF(N3194="nulová",J3194,0)</f>
        <v>0</v>
      </c>
      <c r="BJ3194" s="17" t="s">
        <v>86</v>
      </c>
      <c r="BK3194" s="144">
        <f>ROUND(I3194*H3194,2)</f>
        <v>0</v>
      </c>
      <c r="BL3194" s="17" t="s">
        <v>319</v>
      </c>
      <c r="BM3194" s="143" t="s">
        <v>3046</v>
      </c>
    </row>
    <row r="3195" spans="2:65" s="1" customFormat="1" ht="19.5">
      <c r="B3195" s="32"/>
      <c r="D3195" s="146" t="s">
        <v>234</v>
      </c>
      <c r="F3195" s="173" t="s">
        <v>3047</v>
      </c>
      <c r="I3195" s="174"/>
      <c r="L3195" s="32"/>
      <c r="M3195" s="175"/>
      <c r="T3195" s="56"/>
      <c r="AT3195" s="17" t="s">
        <v>234</v>
      </c>
      <c r="AU3195" s="17" t="s">
        <v>88</v>
      </c>
    </row>
    <row r="3196" spans="2:65" s="14" customFormat="1" ht="11.25">
      <c r="B3196" s="160"/>
      <c r="D3196" s="146" t="s">
        <v>185</v>
      </c>
      <c r="E3196" s="161" t="s">
        <v>1</v>
      </c>
      <c r="F3196" s="162" t="s">
        <v>3048</v>
      </c>
      <c r="H3196" s="161" t="s">
        <v>1</v>
      </c>
      <c r="I3196" s="163"/>
      <c r="L3196" s="160"/>
      <c r="M3196" s="164"/>
      <c r="T3196" s="165"/>
      <c r="AT3196" s="161" t="s">
        <v>185</v>
      </c>
      <c r="AU3196" s="161" t="s">
        <v>88</v>
      </c>
      <c r="AV3196" s="14" t="s">
        <v>86</v>
      </c>
      <c r="AW3196" s="14" t="s">
        <v>33</v>
      </c>
      <c r="AX3196" s="14" t="s">
        <v>78</v>
      </c>
      <c r="AY3196" s="161" t="s">
        <v>176</v>
      </c>
    </row>
    <row r="3197" spans="2:65" s="12" customFormat="1" ht="11.25">
      <c r="B3197" s="145"/>
      <c r="D3197" s="146" t="s">
        <v>185</v>
      </c>
      <c r="E3197" s="147" t="s">
        <v>1</v>
      </c>
      <c r="F3197" s="148" t="s">
        <v>88</v>
      </c>
      <c r="H3197" s="149">
        <v>2</v>
      </c>
      <c r="I3197" s="150"/>
      <c r="L3197" s="145"/>
      <c r="M3197" s="151"/>
      <c r="T3197" s="152"/>
      <c r="AT3197" s="147" t="s">
        <v>185</v>
      </c>
      <c r="AU3197" s="147" t="s">
        <v>88</v>
      </c>
      <c r="AV3197" s="12" t="s">
        <v>88</v>
      </c>
      <c r="AW3197" s="12" t="s">
        <v>33</v>
      </c>
      <c r="AX3197" s="12" t="s">
        <v>78</v>
      </c>
      <c r="AY3197" s="147" t="s">
        <v>176</v>
      </c>
    </row>
    <row r="3198" spans="2:65" s="14" customFormat="1" ht="11.25">
      <c r="B3198" s="160"/>
      <c r="D3198" s="146" t="s">
        <v>185</v>
      </c>
      <c r="E3198" s="161" t="s">
        <v>1</v>
      </c>
      <c r="F3198" s="162" t="s">
        <v>3049</v>
      </c>
      <c r="H3198" s="161" t="s">
        <v>1</v>
      </c>
      <c r="I3198" s="163"/>
      <c r="L3198" s="160"/>
      <c r="M3198" s="164"/>
      <c r="T3198" s="165"/>
      <c r="AT3198" s="161" t="s">
        <v>185</v>
      </c>
      <c r="AU3198" s="161" t="s">
        <v>88</v>
      </c>
      <c r="AV3198" s="14" t="s">
        <v>86</v>
      </c>
      <c r="AW3198" s="14" t="s">
        <v>33</v>
      </c>
      <c r="AX3198" s="14" t="s">
        <v>78</v>
      </c>
      <c r="AY3198" s="161" t="s">
        <v>176</v>
      </c>
    </row>
    <row r="3199" spans="2:65" s="12" customFormat="1" ht="11.25">
      <c r="B3199" s="145"/>
      <c r="D3199" s="146" t="s">
        <v>185</v>
      </c>
      <c r="E3199" s="147" t="s">
        <v>1</v>
      </c>
      <c r="F3199" s="148" t="s">
        <v>88</v>
      </c>
      <c r="H3199" s="149">
        <v>2</v>
      </c>
      <c r="I3199" s="150"/>
      <c r="L3199" s="145"/>
      <c r="M3199" s="151"/>
      <c r="T3199" s="152"/>
      <c r="AT3199" s="147" t="s">
        <v>185</v>
      </c>
      <c r="AU3199" s="147" t="s">
        <v>88</v>
      </c>
      <c r="AV3199" s="12" t="s">
        <v>88</v>
      </c>
      <c r="AW3199" s="12" t="s">
        <v>33</v>
      </c>
      <c r="AX3199" s="12" t="s">
        <v>78</v>
      </c>
      <c r="AY3199" s="147" t="s">
        <v>176</v>
      </c>
    </row>
    <row r="3200" spans="2:65" s="14" customFormat="1" ht="11.25">
      <c r="B3200" s="160"/>
      <c r="D3200" s="146" t="s">
        <v>185</v>
      </c>
      <c r="E3200" s="161" t="s">
        <v>1</v>
      </c>
      <c r="F3200" s="162" t="s">
        <v>3050</v>
      </c>
      <c r="H3200" s="161" t="s">
        <v>1</v>
      </c>
      <c r="I3200" s="163"/>
      <c r="L3200" s="160"/>
      <c r="M3200" s="164"/>
      <c r="T3200" s="165"/>
      <c r="AT3200" s="161" t="s">
        <v>185</v>
      </c>
      <c r="AU3200" s="161" t="s">
        <v>88</v>
      </c>
      <c r="AV3200" s="14" t="s">
        <v>86</v>
      </c>
      <c r="AW3200" s="14" t="s">
        <v>33</v>
      </c>
      <c r="AX3200" s="14" t="s">
        <v>78</v>
      </c>
      <c r="AY3200" s="161" t="s">
        <v>176</v>
      </c>
    </row>
    <row r="3201" spans="2:65" s="12" customFormat="1" ht="11.25">
      <c r="B3201" s="145"/>
      <c r="D3201" s="146" t="s">
        <v>185</v>
      </c>
      <c r="E3201" s="147" t="s">
        <v>1</v>
      </c>
      <c r="F3201" s="148" t="s">
        <v>88</v>
      </c>
      <c r="H3201" s="149">
        <v>2</v>
      </c>
      <c r="I3201" s="150"/>
      <c r="L3201" s="145"/>
      <c r="M3201" s="151"/>
      <c r="T3201" s="152"/>
      <c r="AT3201" s="147" t="s">
        <v>185</v>
      </c>
      <c r="AU3201" s="147" t="s">
        <v>88</v>
      </c>
      <c r="AV3201" s="12" t="s">
        <v>88</v>
      </c>
      <c r="AW3201" s="12" t="s">
        <v>33</v>
      </c>
      <c r="AX3201" s="12" t="s">
        <v>78</v>
      </c>
      <c r="AY3201" s="147" t="s">
        <v>176</v>
      </c>
    </row>
    <row r="3202" spans="2:65" s="14" customFormat="1" ht="11.25">
      <c r="B3202" s="160"/>
      <c r="D3202" s="146" t="s">
        <v>185</v>
      </c>
      <c r="E3202" s="161" t="s">
        <v>1</v>
      </c>
      <c r="F3202" s="162" t="s">
        <v>3051</v>
      </c>
      <c r="H3202" s="161" t="s">
        <v>1</v>
      </c>
      <c r="I3202" s="163"/>
      <c r="L3202" s="160"/>
      <c r="M3202" s="164"/>
      <c r="T3202" s="165"/>
      <c r="AT3202" s="161" t="s">
        <v>185</v>
      </c>
      <c r="AU3202" s="161" t="s">
        <v>88</v>
      </c>
      <c r="AV3202" s="14" t="s">
        <v>86</v>
      </c>
      <c r="AW3202" s="14" t="s">
        <v>33</v>
      </c>
      <c r="AX3202" s="14" t="s">
        <v>78</v>
      </c>
      <c r="AY3202" s="161" t="s">
        <v>176</v>
      </c>
    </row>
    <row r="3203" spans="2:65" s="12" customFormat="1" ht="11.25">
      <c r="B3203" s="145"/>
      <c r="D3203" s="146" t="s">
        <v>185</v>
      </c>
      <c r="E3203" s="147" t="s">
        <v>1</v>
      </c>
      <c r="F3203" s="148" t="s">
        <v>88</v>
      </c>
      <c r="H3203" s="149">
        <v>2</v>
      </c>
      <c r="I3203" s="150"/>
      <c r="L3203" s="145"/>
      <c r="M3203" s="151"/>
      <c r="T3203" s="152"/>
      <c r="AT3203" s="147" t="s">
        <v>185</v>
      </c>
      <c r="AU3203" s="147" t="s">
        <v>88</v>
      </c>
      <c r="AV3203" s="12" t="s">
        <v>88</v>
      </c>
      <c r="AW3203" s="12" t="s">
        <v>33</v>
      </c>
      <c r="AX3203" s="12" t="s">
        <v>78</v>
      </c>
      <c r="AY3203" s="147" t="s">
        <v>176</v>
      </c>
    </row>
    <row r="3204" spans="2:65" s="13" customFormat="1" ht="11.25">
      <c r="B3204" s="153"/>
      <c r="D3204" s="146" t="s">
        <v>185</v>
      </c>
      <c r="E3204" s="154" t="s">
        <v>1</v>
      </c>
      <c r="F3204" s="155" t="s">
        <v>187</v>
      </c>
      <c r="H3204" s="156">
        <v>8</v>
      </c>
      <c r="I3204" s="157"/>
      <c r="L3204" s="153"/>
      <c r="M3204" s="158"/>
      <c r="T3204" s="159"/>
      <c r="AT3204" s="154" t="s">
        <v>185</v>
      </c>
      <c r="AU3204" s="154" t="s">
        <v>88</v>
      </c>
      <c r="AV3204" s="13" t="s">
        <v>183</v>
      </c>
      <c r="AW3204" s="13" t="s">
        <v>33</v>
      </c>
      <c r="AX3204" s="13" t="s">
        <v>86</v>
      </c>
      <c r="AY3204" s="154" t="s">
        <v>176</v>
      </c>
    </row>
    <row r="3205" spans="2:65" s="1" customFormat="1" ht="33" customHeight="1">
      <c r="B3205" s="32"/>
      <c r="C3205" s="132" t="s">
        <v>3052</v>
      </c>
      <c r="D3205" s="132" t="s">
        <v>178</v>
      </c>
      <c r="E3205" s="133" t="s">
        <v>3053</v>
      </c>
      <c r="F3205" s="134" t="s">
        <v>3054</v>
      </c>
      <c r="G3205" s="135" t="s">
        <v>355</v>
      </c>
      <c r="H3205" s="136">
        <v>7</v>
      </c>
      <c r="I3205" s="137"/>
      <c r="J3205" s="138">
        <f>ROUND(I3205*H3205,2)</f>
        <v>0</v>
      </c>
      <c r="K3205" s="134" t="s">
        <v>1</v>
      </c>
      <c r="L3205" s="32"/>
      <c r="M3205" s="139" t="s">
        <v>1</v>
      </c>
      <c r="N3205" s="140" t="s">
        <v>43</v>
      </c>
      <c r="P3205" s="141">
        <f>O3205*H3205</f>
        <v>0</v>
      </c>
      <c r="Q3205" s="141">
        <v>0</v>
      </c>
      <c r="R3205" s="141">
        <f>Q3205*H3205</f>
        <v>0</v>
      </c>
      <c r="S3205" s="141">
        <v>0</v>
      </c>
      <c r="T3205" s="142">
        <f>S3205*H3205</f>
        <v>0</v>
      </c>
      <c r="AR3205" s="143" t="s">
        <v>319</v>
      </c>
      <c r="AT3205" s="143" t="s">
        <v>178</v>
      </c>
      <c r="AU3205" s="143" t="s">
        <v>88</v>
      </c>
      <c r="AY3205" s="17" t="s">
        <v>176</v>
      </c>
      <c r="BE3205" s="144">
        <f>IF(N3205="základní",J3205,0)</f>
        <v>0</v>
      </c>
      <c r="BF3205" s="144">
        <f>IF(N3205="snížená",J3205,0)</f>
        <v>0</v>
      </c>
      <c r="BG3205" s="144">
        <f>IF(N3205="zákl. přenesená",J3205,0)</f>
        <v>0</v>
      </c>
      <c r="BH3205" s="144">
        <f>IF(N3205="sníž. přenesená",J3205,0)</f>
        <v>0</v>
      </c>
      <c r="BI3205" s="144">
        <f>IF(N3205="nulová",J3205,0)</f>
        <v>0</v>
      </c>
      <c r="BJ3205" s="17" t="s">
        <v>86</v>
      </c>
      <c r="BK3205" s="144">
        <f>ROUND(I3205*H3205,2)</f>
        <v>0</v>
      </c>
      <c r="BL3205" s="17" t="s">
        <v>319</v>
      </c>
      <c r="BM3205" s="143" t="s">
        <v>3055</v>
      </c>
    </row>
    <row r="3206" spans="2:65" s="1" customFormat="1" ht="19.5">
      <c r="B3206" s="32"/>
      <c r="D3206" s="146" t="s">
        <v>234</v>
      </c>
      <c r="F3206" s="173" t="s">
        <v>1184</v>
      </c>
      <c r="I3206" s="174"/>
      <c r="L3206" s="32"/>
      <c r="M3206" s="175"/>
      <c r="T3206" s="56"/>
      <c r="AT3206" s="17" t="s">
        <v>234</v>
      </c>
      <c r="AU3206" s="17" t="s">
        <v>88</v>
      </c>
    </row>
    <row r="3207" spans="2:65" s="14" customFormat="1" ht="11.25">
      <c r="B3207" s="160"/>
      <c r="D3207" s="146" t="s">
        <v>185</v>
      </c>
      <c r="E3207" s="161" t="s">
        <v>1</v>
      </c>
      <c r="F3207" s="162" t="s">
        <v>3056</v>
      </c>
      <c r="H3207" s="161" t="s">
        <v>1</v>
      </c>
      <c r="I3207" s="163"/>
      <c r="L3207" s="160"/>
      <c r="M3207" s="164"/>
      <c r="T3207" s="165"/>
      <c r="AT3207" s="161" t="s">
        <v>185</v>
      </c>
      <c r="AU3207" s="161" t="s">
        <v>88</v>
      </c>
      <c r="AV3207" s="14" t="s">
        <v>86</v>
      </c>
      <c r="AW3207" s="14" t="s">
        <v>33</v>
      </c>
      <c r="AX3207" s="14" t="s">
        <v>78</v>
      </c>
      <c r="AY3207" s="161" t="s">
        <v>176</v>
      </c>
    </row>
    <row r="3208" spans="2:65" s="14" customFormat="1" ht="11.25">
      <c r="B3208" s="160"/>
      <c r="D3208" s="146" t="s">
        <v>185</v>
      </c>
      <c r="E3208" s="161" t="s">
        <v>1</v>
      </c>
      <c r="F3208" s="162" t="s">
        <v>734</v>
      </c>
      <c r="H3208" s="161" t="s">
        <v>1</v>
      </c>
      <c r="I3208" s="163"/>
      <c r="L3208" s="160"/>
      <c r="M3208" s="164"/>
      <c r="T3208" s="165"/>
      <c r="AT3208" s="161" t="s">
        <v>185</v>
      </c>
      <c r="AU3208" s="161" t="s">
        <v>88</v>
      </c>
      <c r="AV3208" s="14" t="s">
        <v>86</v>
      </c>
      <c r="AW3208" s="14" t="s">
        <v>33</v>
      </c>
      <c r="AX3208" s="14" t="s">
        <v>78</v>
      </c>
      <c r="AY3208" s="161" t="s">
        <v>176</v>
      </c>
    </row>
    <row r="3209" spans="2:65" s="14" customFormat="1" ht="11.25">
      <c r="B3209" s="160"/>
      <c r="D3209" s="146" t="s">
        <v>185</v>
      </c>
      <c r="E3209" s="161" t="s">
        <v>1</v>
      </c>
      <c r="F3209" s="162" t="s">
        <v>3057</v>
      </c>
      <c r="H3209" s="161" t="s">
        <v>1</v>
      </c>
      <c r="I3209" s="163"/>
      <c r="L3209" s="160"/>
      <c r="M3209" s="164"/>
      <c r="T3209" s="165"/>
      <c r="AT3209" s="161" t="s">
        <v>185</v>
      </c>
      <c r="AU3209" s="161" t="s">
        <v>88</v>
      </c>
      <c r="AV3209" s="14" t="s">
        <v>86</v>
      </c>
      <c r="AW3209" s="14" t="s">
        <v>33</v>
      </c>
      <c r="AX3209" s="14" t="s">
        <v>78</v>
      </c>
      <c r="AY3209" s="161" t="s">
        <v>176</v>
      </c>
    </row>
    <row r="3210" spans="2:65" s="12" customFormat="1" ht="11.25">
      <c r="B3210" s="145"/>
      <c r="D3210" s="146" t="s">
        <v>185</v>
      </c>
      <c r="E3210" s="147" t="s">
        <v>1</v>
      </c>
      <c r="F3210" s="148" t="s">
        <v>86</v>
      </c>
      <c r="H3210" s="149">
        <v>1</v>
      </c>
      <c r="I3210" s="150"/>
      <c r="L3210" s="145"/>
      <c r="M3210" s="151"/>
      <c r="T3210" s="152"/>
      <c r="AT3210" s="147" t="s">
        <v>185</v>
      </c>
      <c r="AU3210" s="147" t="s">
        <v>88</v>
      </c>
      <c r="AV3210" s="12" t="s">
        <v>88</v>
      </c>
      <c r="AW3210" s="12" t="s">
        <v>33</v>
      </c>
      <c r="AX3210" s="12" t="s">
        <v>78</v>
      </c>
      <c r="AY3210" s="147" t="s">
        <v>176</v>
      </c>
    </row>
    <row r="3211" spans="2:65" s="14" customFormat="1" ht="11.25">
      <c r="B3211" s="160"/>
      <c r="D3211" s="146" t="s">
        <v>185</v>
      </c>
      <c r="E3211" s="161" t="s">
        <v>1</v>
      </c>
      <c r="F3211" s="162" t="s">
        <v>1104</v>
      </c>
      <c r="H3211" s="161" t="s">
        <v>1</v>
      </c>
      <c r="I3211" s="163"/>
      <c r="L3211" s="160"/>
      <c r="M3211" s="164"/>
      <c r="T3211" s="165"/>
      <c r="AT3211" s="161" t="s">
        <v>185</v>
      </c>
      <c r="AU3211" s="161" t="s">
        <v>88</v>
      </c>
      <c r="AV3211" s="14" t="s">
        <v>86</v>
      </c>
      <c r="AW3211" s="14" t="s">
        <v>33</v>
      </c>
      <c r="AX3211" s="14" t="s">
        <v>78</v>
      </c>
      <c r="AY3211" s="161" t="s">
        <v>176</v>
      </c>
    </row>
    <row r="3212" spans="2:65" s="14" customFormat="1" ht="11.25">
      <c r="B3212" s="160"/>
      <c r="D3212" s="146" t="s">
        <v>185</v>
      </c>
      <c r="E3212" s="161" t="s">
        <v>1</v>
      </c>
      <c r="F3212" s="162" t="s">
        <v>3058</v>
      </c>
      <c r="H3212" s="161" t="s">
        <v>1</v>
      </c>
      <c r="I3212" s="163"/>
      <c r="L3212" s="160"/>
      <c r="M3212" s="164"/>
      <c r="T3212" s="165"/>
      <c r="AT3212" s="161" t="s">
        <v>185</v>
      </c>
      <c r="AU3212" s="161" t="s">
        <v>88</v>
      </c>
      <c r="AV3212" s="14" t="s">
        <v>86</v>
      </c>
      <c r="AW3212" s="14" t="s">
        <v>33</v>
      </c>
      <c r="AX3212" s="14" t="s">
        <v>78</v>
      </c>
      <c r="AY3212" s="161" t="s">
        <v>176</v>
      </c>
    </row>
    <row r="3213" spans="2:65" s="12" customFormat="1" ht="11.25">
      <c r="B3213" s="145"/>
      <c r="D3213" s="146" t="s">
        <v>185</v>
      </c>
      <c r="E3213" s="147" t="s">
        <v>1</v>
      </c>
      <c r="F3213" s="148" t="s">
        <v>88</v>
      </c>
      <c r="H3213" s="149">
        <v>2</v>
      </c>
      <c r="I3213" s="150"/>
      <c r="L3213" s="145"/>
      <c r="M3213" s="151"/>
      <c r="T3213" s="152"/>
      <c r="AT3213" s="147" t="s">
        <v>185</v>
      </c>
      <c r="AU3213" s="147" t="s">
        <v>88</v>
      </c>
      <c r="AV3213" s="12" t="s">
        <v>88</v>
      </c>
      <c r="AW3213" s="12" t="s">
        <v>33</v>
      </c>
      <c r="AX3213" s="12" t="s">
        <v>78</v>
      </c>
      <c r="AY3213" s="147" t="s">
        <v>176</v>
      </c>
    </row>
    <row r="3214" spans="2:65" s="14" customFormat="1" ht="11.25">
      <c r="B3214" s="160"/>
      <c r="D3214" s="146" t="s">
        <v>185</v>
      </c>
      <c r="E3214" s="161" t="s">
        <v>1</v>
      </c>
      <c r="F3214" s="162" t="s">
        <v>1106</v>
      </c>
      <c r="H3214" s="161" t="s">
        <v>1</v>
      </c>
      <c r="I3214" s="163"/>
      <c r="L3214" s="160"/>
      <c r="M3214" s="164"/>
      <c r="T3214" s="165"/>
      <c r="AT3214" s="161" t="s">
        <v>185</v>
      </c>
      <c r="AU3214" s="161" t="s">
        <v>88</v>
      </c>
      <c r="AV3214" s="14" t="s">
        <v>86</v>
      </c>
      <c r="AW3214" s="14" t="s">
        <v>33</v>
      </c>
      <c r="AX3214" s="14" t="s">
        <v>78</v>
      </c>
      <c r="AY3214" s="161" t="s">
        <v>176</v>
      </c>
    </row>
    <row r="3215" spans="2:65" s="14" customFormat="1" ht="11.25">
      <c r="B3215" s="160"/>
      <c r="D3215" s="146" t="s">
        <v>185</v>
      </c>
      <c r="E3215" s="161" t="s">
        <v>1</v>
      </c>
      <c r="F3215" s="162" t="s">
        <v>3059</v>
      </c>
      <c r="H3215" s="161" t="s">
        <v>1</v>
      </c>
      <c r="I3215" s="163"/>
      <c r="L3215" s="160"/>
      <c r="M3215" s="164"/>
      <c r="T3215" s="165"/>
      <c r="AT3215" s="161" t="s">
        <v>185</v>
      </c>
      <c r="AU3215" s="161" t="s">
        <v>88</v>
      </c>
      <c r="AV3215" s="14" t="s">
        <v>86</v>
      </c>
      <c r="AW3215" s="14" t="s">
        <v>33</v>
      </c>
      <c r="AX3215" s="14" t="s">
        <v>78</v>
      </c>
      <c r="AY3215" s="161" t="s">
        <v>176</v>
      </c>
    </row>
    <row r="3216" spans="2:65" s="12" customFormat="1" ht="11.25">
      <c r="B3216" s="145"/>
      <c r="D3216" s="146" t="s">
        <v>185</v>
      </c>
      <c r="E3216" s="147" t="s">
        <v>1</v>
      </c>
      <c r="F3216" s="148" t="s">
        <v>88</v>
      </c>
      <c r="H3216" s="149">
        <v>2</v>
      </c>
      <c r="I3216" s="150"/>
      <c r="L3216" s="145"/>
      <c r="M3216" s="151"/>
      <c r="T3216" s="152"/>
      <c r="AT3216" s="147" t="s">
        <v>185</v>
      </c>
      <c r="AU3216" s="147" t="s">
        <v>88</v>
      </c>
      <c r="AV3216" s="12" t="s">
        <v>88</v>
      </c>
      <c r="AW3216" s="12" t="s">
        <v>33</v>
      </c>
      <c r="AX3216" s="12" t="s">
        <v>78</v>
      </c>
      <c r="AY3216" s="147" t="s">
        <v>176</v>
      </c>
    </row>
    <row r="3217" spans="2:65" s="14" customFormat="1" ht="11.25">
      <c r="B3217" s="160"/>
      <c r="D3217" s="146" t="s">
        <v>185</v>
      </c>
      <c r="E3217" s="161" t="s">
        <v>1</v>
      </c>
      <c r="F3217" s="162" t="s">
        <v>1108</v>
      </c>
      <c r="H3217" s="161" t="s">
        <v>1</v>
      </c>
      <c r="I3217" s="163"/>
      <c r="L3217" s="160"/>
      <c r="M3217" s="164"/>
      <c r="T3217" s="165"/>
      <c r="AT3217" s="161" t="s">
        <v>185</v>
      </c>
      <c r="AU3217" s="161" t="s">
        <v>88</v>
      </c>
      <c r="AV3217" s="14" t="s">
        <v>86</v>
      </c>
      <c r="AW3217" s="14" t="s">
        <v>33</v>
      </c>
      <c r="AX3217" s="14" t="s">
        <v>78</v>
      </c>
      <c r="AY3217" s="161" t="s">
        <v>176</v>
      </c>
    </row>
    <row r="3218" spans="2:65" s="14" customFormat="1" ht="11.25">
      <c r="B3218" s="160"/>
      <c r="D3218" s="146" t="s">
        <v>185</v>
      </c>
      <c r="E3218" s="161" t="s">
        <v>1</v>
      </c>
      <c r="F3218" s="162" t="s">
        <v>3060</v>
      </c>
      <c r="H3218" s="161" t="s">
        <v>1</v>
      </c>
      <c r="I3218" s="163"/>
      <c r="L3218" s="160"/>
      <c r="M3218" s="164"/>
      <c r="T3218" s="165"/>
      <c r="AT3218" s="161" t="s">
        <v>185</v>
      </c>
      <c r="AU3218" s="161" t="s">
        <v>88</v>
      </c>
      <c r="AV3218" s="14" t="s">
        <v>86</v>
      </c>
      <c r="AW3218" s="14" t="s">
        <v>33</v>
      </c>
      <c r="AX3218" s="14" t="s">
        <v>78</v>
      </c>
      <c r="AY3218" s="161" t="s">
        <v>176</v>
      </c>
    </row>
    <row r="3219" spans="2:65" s="12" customFormat="1" ht="11.25">
      <c r="B3219" s="145"/>
      <c r="D3219" s="146" t="s">
        <v>185</v>
      </c>
      <c r="E3219" s="147" t="s">
        <v>1</v>
      </c>
      <c r="F3219" s="148" t="s">
        <v>88</v>
      </c>
      <c r="H3219" s="149">
        <v>2</v>
      </c>
      <c r="I3219" s="150"/>
      <c r="L3219" s="145"/>
      <c r="M3219" s="151"/>
      <c r="T3219" s="152"/>
      <c r="AT3219" s="147" t="s">
        <v>185</v>
      </c>
      <c r="AU3219" s="147" t="s">
        <v>88</v>
      </c>
      <c r="AV3219" s="12" t="s">
        <v>88</v>
      </c>
      <c r="AW3219" s="12" t="s">
        <v>33</v>
      </c>
      <c r="AX3219" s="12" t="s">
        <v>78</v>
      </c>
      <c r="AY3219" s="147" t="s">
        <v>176</v>
      </c>
    </row>
    <row r="3220" spans="2:65" s="13" customFormat="1" ht="11.25">
      <c r="B3220" s="153"/>
      <c r="D3220" s="146" t="s">
        <v>185</v>
      </c>
      <c r="E3220" s="154" t="s">
        <v>1</v>
      </c>
      <c r="F3220" s="155" t="s">
        <v>187</v>
      </c>
      <c r="H3220" s="156">
        <v>7</v>
      </c>
      <c r="I3220" s="157"/>
      <c r="L3220" s="153"/>
      <c r="M3220" s="158"/>
      <c r="T3220" s="159"/>
      <c r="AT3220" s="154" t="s">
        <v>185</v>
      </c>
      <c r="AU3220" s="154" t="s">
        <v>88</v>
      </c>
      <c r="AV3220" s="13" t="s">
        <v>183</v>
      </c>
      <c r="AW3220" s="13" t="s">
        <v>33</v>
      </c>
      <c r="AX3220" s="13" t="s">
        <v>86</v>
      </c>
      <c r="AY3220" s="154" t="s">
        <v>176</v>
      </c>
    </row>
    <row r="3221" spans="2:65" s="1" customFormat="1" ht="44.25" customHeight="1">
      <c r="B3221" s="32"/>
      <c r="C3221" s="132" t="s">
        <v>3061</v>
      </c>
      <c r="D3221" s="132" t="s">
        <v>178</v>
      </c>
      <c r="E3221" s="133" t="s">
        <v>3062</v>
      </c>
      <c r="F3221" s="134" t="s">
        <v>3063</v>
      </c>
      <c r="G3221" s="135" t="s">
        <v>355</v>
      </c>
      <c r="H3221" s="136">
        <v>7</v>
      </c>
      <c r="I3221" s="137"/>
      <c r="J3221" s="138">
        <f>ROUND(I3221*H3221,2)</f>
        <v>0</v>
      </c>
      <c r="K3221" s="134" t="s">
        <v>1</v>
      </c>
      <c r="L3221" s="32"/>
      <c r="M3221" s="139" t="s">
        <v>1</v>
      </c>
      <c r="N3221" s="140" t="s">
        <v>43</v>
      </c>
      <c r="P3221" s="141">
        <f>O3221*H3221</f>
        <v>0</v>
      </c>
      <c r="Q3221" s="141">
        <v>0</v>
      </c>
      <c r="R3221" s="141">
        <f>Q3221*H3221</f>
        <v>0</v>
      </c>
      <c r="S3221" s="141">
        <v>0</v>
      </c>
      <c r="T3221" s="142">
        <f>S3221*H3221</f>
        <v>0</v>
      </c>
      <c r="AR3221" s="143" t="s">
        <v>319</v>
      </c>
      <c r="AT3221" s="143" t="s">
        <v>178</v>
      </c>
      <c r="AU3221" s="143" t="s">
        <v>88</v>
      </c>
      <c r="AY3221" s="17" t="s">
        <v>176</v>
      </c>
      <c r="BE3221" s="144">
        <f>IF(N3221="základní",J3221,0)</f>
        <v>0</v>
      </c>
      <c r="BF3221" s="144">
        <f>IF(N3221="snížená",J3221,0)</f>
        <v>0</v>
      </c>
      <c r="BG3221" s="144">
        <f>IF(N3221="zákl. přenesená",J3221,0)</f>
        <v>0</v>
      </c>
      <c r="BH3221" s="144">
        <f>IF(N3221="sníž. přenesená",J3221,0)</f>
        <v>0</v>
      </c>
      <c r="BI3221" s="144">
        <f>IF(N3221="nulová",J3221,0)</f>
        <v>0</v>
      </c>
      <c r="BJ3221" s="17" t="s">
        <v>86</v>
      </c>
      <c r="BK3221" s="144">
        <f>ROUND(I3221*H3221,2)</f>
        <v>0</v>
      </c>
      <c r="BL3221" s="17" t="s">
        <v>319</v>
      </c>
      <c r="BM3221" s="143" t="s">
        <v>3064</v>
      </c>
    </row>
    <row r="3222" spans="2:65" s="1" customFormat="1" ht="19.5">
      <c r="B3222" s="32"/>
      <c r="D3222" s="146" t="s">
        <v>234</v>
      </c>
      <c r="F3222" s="173" t="s">
        <v>1184</v>
      </c>
      <c r="I3222" s="174"/>
      <c r="L3222" s="32"/>
      <c r="M3222" s="175"/>
      <c r="T3222" s="56"/>
      <c r="AT3222" s="17" t="s">
        <v>234</v>
      </c>
      <c r="AU3222" s="17" t="s">
        <v>88</v>
      </c>
    </row>
    <row r="3223" spans="2:65" s="14" customFormat="1" ht="11.25">
      <c r="B3223" s="160"/>
      <c r="D3223" s="146" t="s">
        <v>185</v>
      </c>
      <c r="E3223" s="161" t="s">
        <v>1</v>
      </c>
      <c r="F3223" s="162" t="s">
        <v>3056</v>
      </c>
      <c r="H3223" s="161" t="s">
        <v>1</v>
      </c>
      <c r="I3223" s="163"/>
      <c r="L3223" s="160"/>
      <c r="M3223" s="164"/>
      <c r="T3223" s="165"/>
      <c r="AT3223" s="161" t="s">
        <v>185</v>
      </c>
      <c r="AU3223" s="161" t="s">
        <v>88</v>
      </c>
      <c r="AV3223" s="14" t="s">
        <v>86</v>
      </c>
      <c r="AW3223" s="14" t="s">
        <v>33</v>
      </c>
      <c r="AX3223" s="14" t="s">
        <v>78</v>
      </c>
      <c r="AY3223" s="161" t="s">
        <v>176</v>
      </c>
    </row>
    <row r="3224" spans="2:65" s="14" customFormat="1" ht="11.25">
      <c r="B3224" s="160"/>
      <c r="D3224" s="146" t="s">
        <v>185</v>
      </c>
      <c r="E3224" s="161" t="s">
        <v>1</v>
      </c>
      <c r="F3224" s="162" t="s">
        <v>3065</v>
      </c>
      <c r="H3224" s="161" t="s">
        <v>1</v>
      </c>
      <c r="I3224" s="163"/>
      <c r="L3224" s="160"/>
      <c r="M3224" s="164"/>
      <c r="T3224" s="165"/>
      <c r="AT3224" s="161" t="s">
        <v>185</v>
      </c>
      <c r="AU3224" s="161" t="s">
        <v>88</v>
      </c>
      <c r="AV3224" s="14" t="s">
        <v>86</v>
      </c>
      <c r="AW3224" s="14" t="s">
        <v>33</v>
      </c>
      <c r="AX3224" s="14" t="s">
        <v>78</v>
      </c>
      <c r="AY3224" s="161" t="s">
        <v>176</v>
      </c>
    </row>
    <row r="3225" spans="2:65" s="12" customFormat="1" ht="11.25">
      <c r="B3225" s="145"/>
      <c r="D3225" s="146" t="s">
        <v>185</v>
      </c>
      <c r="E3225" s="147" t="s">
        <v>1</v>
      </c>
      <c r="F3225" s="148" t="s">
        <v>88</v>
      </c>
      <c r="H3225" s="149">
        <v>2</v>
      </c>
      <c r="I3225" s="150"/>
      <c r="L3225" s="145"/>
      <c r="M3225" s="151"/>
      <c r="T3225" s="152"/>
      <c r="AT3225" s="147" t="s">
        <v>185</v>
      </c>
      <c r="AU3225" s="147" t="s">
        <v>88</v>
      </c>
      <c r="AV3225" s="12" t="s">
        <v>88</v>
      </c>
      <c r="AW3225" s="12" t="s">
        <v>33</v>
      </c>
      <c r="AX3225" s="12" t="s">
        <v>78</v>
      </c>
      <c r="AY3225" s="147" t="s">
        <v>176</v>
      </c>
    </row>
    <row r="3226" spans="2:65" s="14" customFormat="1" ht="11.25">
      <c r="B3226" s="160"/>
      <c r="D3226" s="146" t="s">
        <v>185</v>
      </c>
      <c r="E3226" s="161" t="s">
        <v>1</v>
      </c>
      <c r="F3226" s="162" t="s">
        <v>3066</v>
      </c>
      <c r="H3226" s="161" t="s">
        <v>1</v>
      </c>
      <c r="I3226" s="163"/>
      <c r="L3226" s="160"/>
      <c r="M3226" s="164"/>
      <c r="T3226" s="165"/>
      <c r="AT3226" s="161" t="s">
        <v>185</v>
      </c>
      <c r="AU3226" s="161" t="s">
        <v>88</v>
      </c>
      <c r="AV3226" s="14" t="s">
        <v>86</v>
      </c>
      <c r="AW3226" s="14" t="s">
        <v>33</v>
      </c>
      <c r="AX3226" s="14" t="s">
        <v>78</v>
      </c>
      <c r="AY3226" s="161" t="s">
        <v>176</v>
      </c>
    </row>
    <row r="3227" spans="2:65" s="12" customFormat="1" ht="11.25">
      <c r="B3227" s="145"/>
      <c r="D3227" s="146" t="s">
        <v>185</v>
      </c>
      <c r="E3227" s="147" t="s">
        <v>1</v>
      </c>
      <c r="F3227" s="148" t="s">
        <v>88</v>
      </c>
      <c r="H3227" s="149">
        <v>2</v>
      </c>
      <c r="I3227" s="150"/>
      <c r="L3227" s="145"/>
      <c r="M3227" s="151"/>
      <c r="T3227" s="152"/>
      <c r="AT3227" s="147" t="s">
        <v>185</v>
      </c>
      <c r="AU3227" s="147" t="s">
        <v>88</v>
      </c>
      <c r="AV3227" s="12" t="s">
        <v>88</v>
      </c>
      <c r="AW3227" s="12" t="s">
        <v>33</v>
      </c>
      <c r="AX3227" s="12" t="s">
        <v>78</v>
      </c>
      <c r="AY3227" s="147" t="s">
        <v>176</v>
      </c>
    </row>
    <row r="3228" spans="2:65" s="14" customFormat="1" ht="11.25">
      <c r="B3228" s="160"/>
      <c r="D3228" s="146" t="s">
        <v>185</v>
      </c>
      <c r="E3228" s="161" t="s">
        <v>1</v>
      </c>
      <c r="F3228" s="162" t="s">
        <v>3067</v>
      </c>
      <c r="H3228" s="161" t="s">
        <v>1</v>
      </c>
      <c r="I3228" s="163"/>
      <c r="L3228" s="160"/>
      <c r="M3228" s="164"/>
      <c r="T3228" s="165"/>
      <c r="AT3228" s="161" t="s">
        <v>185</v>
      </c>
      <c r="AU3228" s="161" t="s">
        <v>88</v>
      </c>
      <c r="AV3228" s="14" t="s">
        <v>86</v>
      </c>
      <c r="AW3228" s="14" t="s">
        <v>33</v>
      </c>
      <c r="AX3228" s="14" t="s">
        <v>78</v>
      </c>
      <c r="AY3228" s="161" t="s">
        <v>176</v>
      </c>
    </row>
    <row r="3229" spans="2:65" s="12" customFormat="1" ht="11.25">
      <c r="B3229" s="145"/>
      <c r="D3229" s="146" t="s">
        <v>185</v>
      </c>
      <c r="E3229" s="147" t="s">
        <v>1</v>
      </c>
      <c r="F3229" s="148" t="s">
        <v>86</v>
      </c>
      <c r="H3229" s="149">
        <v>1</v>
      </c>
      <c r="I3229" s="150"/>
      <c r="L3229" s="145"/>
      <c r="M3229" s="151"/>
      <c r="T3229" s="152"/>
      <c r="AT3229" s="147" t="s">
        <v>185</v>
      </c>
      <c r="AU3229" s="147" t="s">
        <v>88</v>
      </c>
      <c r="AV3229" s="12" t="s">
        <v>88</v>
      </c>
      <c r="AW3229" s="12" t="s">
        <v>33</v>
      </c>
      <c r="AX3229" s="12" t="s">
        <v>78</v>
      </c>
      <c r="AY3229" s="147" t="s">
        <v>176</v>
      </c>
    </row>
    <row r="3230" spans="2:65" s="15" customFormat="1" ht="11.25">
      <c r="B3230" s="166"/>
      <c r="D3230" s="146" t="s">
        <v>185</v>
      </c>
      <c r="E3230" s="167" t="s">
        <v>1</v>
      </c>
      <c r="F3230" s="168" t="s">
        <v>228</v>
      </c>
      <c r="H3230" s="169">
        <v>5</v>
      </c>
      <c r="I3230" s="170"/>
      <c r="L3230" s="166"/>
      <c r="M3230" s="171"/>
      <c r="T3230" s="172"/>
      <c r="AT3230" s="167" t="s">
        <v>185</v>
      </c>
      <c r="AU3230" s="167" t="s">
        <v>88</v>
      </c>
      <c r="AV3230" s="15" t="s">
        <v>193</v>
      </c>
      <c r="AW3230" s="15" t="s">
        <v>33</v>
      </c>
      <c r="AX3230" s="15" t="s">
        <v>78</v>
      </c>
      <c r="AY3230" s="167" t="s">
        <v>176</v>
      </c>
    </row>
    <row r="3231" spans="2:65" s="14" customFormat="1" ht="11.25">
      <c r="B3231" s="160"/>
      <c r="D3231" s="146" t="s">
        <v>185</v>
      </c>
      <c r="E3231" s="161" t="s">
        <v>1</v>
      </c>
      <c r="F3231" s="162" t="s">
        <v>3068</v>
      </c>
      <c r="H3231" s="161" t="s">
        <v>1</v>
      </c>
      <c r="I3231" s="163"/>
      <c r="L3231" s="160"/>
      <c r="M3231" s="164"/>
      <c r="T3231" s="165"/>
      <c r="AT3231" s="161" t="s">
        <v>185</v>
      </c>
      <c r="AU3231" s="161" t="s">
        <v>88</v>
      </c>
      <c r="AV3231" s="14" t="s">
        <v>86</v>
      </c>
      <c r="AW3231" s="14" t="s">
        <v>33</v>
      </c>
      <c r="AX3231" s="14" t="s">
        <v>78</v>
      </c>
      <c r="AY3231" s="161" t="s">
        <v>176</v>
      </c>
    </row>
    <row r="3232" spans="2:65" s="14" customFormat="1" ht="11.25">
      <c r="B3232" s="160"/>
      <c r="D3232" s="146" t="s">
        <v>185</v>
      </c>
      <c r="E3232" s="161" t="s">
        <v>1</v>
      </c>
      <c r="F3232" s="162" t="s">
        <v>3069</v>
      </c>
      <c r="H3232" s="161" t="s">
        <v>1</v>
      </c>
      <c r="I3232" s="163"/>
      <c r="L3232" s="160"/>
      <c r="M3232" s="164"/>
      <c r="T3232" s="165"/>
      <c r="AT3232" s="161" t="s">
        <v>185</v>
      </c>
      <c r="AU3232" s="161" t="s">
        <v>88</v>
      </c>
      <c r="AV3232" s="14" t="s">
        <v>86</v>
      </c>
      <c r="AW3232" s="14" t="s">
        <v>33</v>
      </c>
      <c r="AX3232" s="14" t="s">
        <v>78</v>
      </c>
      <c r="AY3232" s="161" t="s">
        <v>176</v>
      </c>
    </row>
    <row r="3233" spans="2:65" s="12" customFormat="1" ht="11.25">
      <c r="B3233" s="145"/>
      <c r="D3233" s="146" t="s">
        <v>185</v>
      </c>
      <c r="E3233" s="147" t="s">
        <v>1</v>
      </c>
      <c r="F3233" s="148" t="s">
        <v>86</v>
      </c>
      <c r="H3233" s="149">
        <v>1</v>
      </c>
      <c r="I3233" s="150"/>
      <c r="L3233" s="145"/>
      <c r="M3233" s="151"/>
      <c r="T3233" s="152"/>
      <c r="AT3233" s="147" t="s">
        <v>185</v>
      </c>
      <c r="AU3233" s="147" t="s">
        <v>88</v>
      </c>
      <c r="AV3233" s="12" t="s">
        <v>88</v>
      </c>
      <c r="AW3233" s="12" t="s">
        <v>33</v>
      </c>
      <c r="AX3233" s="12" t="s">
        <v>78</v>
      </c>
      <c r="AY3233" s="147" t="s">
        <v>176</v>
      </c>
    </row>
    <row r="3234" spans="2:65" s="14" customFormat="1" ht="11.25">
      <c r="B3234" s="160"/>
      <c r="D3234" s="146" t="s">
        <v>185</v>
      </c>
      <c r="E3234" s="161" t="s">
        <v>1</v>
      </c>
      <c r="F3234" s="162" t="s">
        <v>3070</v>
      </c>
      <c r="H3234" s="161" t="s">
        <v>1</v>
      </c>
      <c r="I3234" s="163"/>
      <c r="L3234" s="160"/>
      <c r="M3234" s="164"/>
      <c r="T3234" s="165"/>
      <c r="AT3234" s="161" t="s">
        <v>185</v>
      </c>
      <c r="AU3234" s="161" t="s">
        <v>88</v>
      </c>
      <c r="AV3234" s="14" t="s">
        <v>86</v>
      </c>
      <c r="AW3234" s="14" t="s">
        <v>33</v>
      </c>
      <c r="AX3234" s="14" t="s">
        <v>78</v>
      </c>
      <c r="AY3234" s="161" t="s">
        <v>176</v>
      </c>
    </row>
    <row r="3235" spans="2:65" s="12" customFormat="1" ht="11.25">
      <c r="B3235" s="145"/>
      <c r="D3235" s="146" t="s">
        <v>185</v>
      </c>
      <c r="E3235" s="147" t="s">
        <v>1</v>
      </c>
      <c r="F3235" s="148" t="s">
        <v>86</v>
      </c>
      <c r="H3235" s="149">
        <v>1</v>
      </c>
      <c r="I3235" s="150"/>
      <c r="L3235" s="145"/>
      <c r="M3235" s="151"/>
      <c r="T3235" s="152"/>
      <c r="AT3235" s="147" t="s">
        <v>185</v>
      </c>
      <c r="AU3235" s="147" t="s">
        <v>88</v>
      </c>
      <c r="AV3235" s="12" t="s">
        <v>88</v>
      </c>
      <c r="AW3235" s="12" t="s">
        <v>33</v>
      </c>
      <c r="AX3235" s="12" t="s">
        <v>78</v>
      </c>
      <c r="AY3235" s="147" t="s">
        <v>176</v>
      </c>
    </row>
    <row r="3236" spans="2:65" s="15" customFormat="1" ht="11.25">
      <c r="B3236" s="166"/>
      <c r="D3236" s="146" t="s">
        <v>185</v>
      </c>
      <c r="E3236" s="167" t="s">
        <v>1</v>
      </c>
      <c r="F3236" s="168" t="s">
        <v>228</v>
      </c>
      <c r="H3236" s="169">
        <v>2</v>
      </c>
      <c r="I3236" s="170"/>
      <c r="L3236" s="166"/>
      <c r="M3236" s="171"/>
      <c r="T3236" s="172"/>
      <c r="AT3236" s="167" t="s">
        <v>185</v>
      </c>
      <c r="AU3236" s="167" t="s">
        <v>88</v>
      </c>
      <c r="AV3236" s="15" t="s">
        <v>193</v>
      </c>
      <c r="AW3236" s="15" t="s">
        <v>33</v>
      </c>
      <c r="AX3236" s="15" t="s">
        <v>78</v>
      </c>
      <c r="AY3236" s="167" t="s">
        <v>176</v>
      </c>
    </row>
    <row r="3237" spans="2:65" s="13" customFormat="1" ht="11.25">
      <c r="B3237" s="153"/>
      <c r="D3237" s="146" t="s">
        <v>185</v>
      </c>
      <c r="E3237" s="154" t="s">
        <v>1</v>
      </c>
      <c r="F3237" s="155" t="s">
        <v>187</v>
      </c>
      <c r="H3237" s="156">
        <v>7</v>
      </c>
      <c r="I3237" s="157"/>
      <c r="L3237" s="153"/>
      <c r="M3237" s="158"/>
      <c r="T3237" s="159"/>
      <c r="AT3237" s="154" t="s">
        <v>185</v>
      </c>
      <c r="AU3237" s="154" t="s">
        <v>88</v>
      </c>
      <c r="AV3237" s="13" t="s">
        <v>183</v>
      </c>
      <c r="AW3237" s="13" t="s">
        <v>33</v>
      </c>
      <c r="AX3237" s="13" t="s">
        <v>86</v>
      </c>
      <c r="AY3237" s="154" t="s">
        <v>176</v>
      </c>
    </row>
    <row r="3238" spans="2:65" s="1" customFormat="1" ht="24.2" customHeight="1">
      <c r="B3238" s="32"/>
      <c r="C3238" s="132" t="s">
        <v>3071</v>
      </c>
      <c r="D3238" s="132" t="s">
        <v>178</v>
      </c>
      <c r="E3238" s="133" t="s">
        <v>3072</v>
      </c>
      <c r="F3238" s="134" t="s">
        <v>3073</v>
      </c>
      <c r="G3238" s="135" t="s">
        <v>355</v>
      </c>
      <c r="H3238" s="136">
        <v>17</v>
      </c>
      <c r="I3238" s="137"/>
      <c r="J3238" s="138">
        <f>ROUND(I3238*H3238,2)</f>
        <v>0</v>
      </c>
      <c r="K3238" s="134" t="s">
        <v>1</v>
      </c>
      <c r="L3238" s="32"/>
      <c r="M3238" s="139" t="s">
        <v>1</v>
      </c>
      <c r="N3238" s="140" t="s">
        <v>43</v>
      </c>
      <c r="P3238" s="141">
        <f>O3238*H3238</f>
        <v>0</v>
      </c>
      <c r="Q3238" s="141">
        <v>0</v>
      </c>
      <c r="R3238" s="141">
        <f>Q3238*H3238</f>
        <v>0</v>
      </c>
      <c r="S3238" s="141">
        <v>0</v>
      </c>
      <c r="T3238" s="142">
        <f>S3238*H3238</f>
        <v>0</v>
      </c>
      <c r="AR3238" s="143" t="s">
        <v>319</v>
      </c>
      <c r="AT3238" s="143" t="s">
        <v>178</v>
      </c>
      <c r="AU3238" s="143" t="s">
        <v>88</v>
      </c>
      <c r="AY3238" s="17" t="s">
        <v>176</v>
      </c>
      <c r="BE3238" s="144">
        <f>IF(N3238="základní",J3238,0)</f>
        <v>0</v>
      </c>
      <c r="BF3238" s="144">
        <f>IF(N3238="snížená",J3238,0)</f>
        <v>0</v>
      </c>
      <c r="BG3238" s="144">
        <f>IF(N3238="zákl. přenesená",J3238,0)</f>
        <v>0</v>
      </c>
      <c r="BH3238" s="144">
        <f>IF(N3238="sníž. přenesená",J3238,0)</f>
        <v>0</v>
      </c>
      <c r="BI3238" s="144">
        <f>IF(N3238="nulová",J3238,0)</f>
        <v>0</v>
      </c>
      <c r="BJ3238" s="17" t="s">
        <v>86</v>
      </c>
      <c r="BK3238" s="144">
        <f>ROUND(I3238*H3238,2)</f>
        <v>0</v>
      </c>
      <c r="BL3238" s="17" t="s">
        <v>319</v>
      </c>
      <c r="BM3238" s="143" t="s">
        <v>3074</v>
      </c>
    </row>
    <row r="3239" spans="2:65" s="1" customFormat="1" ht="19.5">
      <c r="B3239" s="32"/>
      <c r="D3239" s="146" t="s">
        <v>234</v>
      </c>
      <c r="F3239" s="173" t="s">
        <v>1184</v>
      </c>
      <c r="I3239" s="174"/>
      <c r="L3239" s="32"/>
      <c r="M3239" s="175"/>
      <c r="T3239" s="56"/>
      <c r="AT3239" s="17" t="s">
        <v>234</v>
      </c>
      <c r="AU3239" s="17" t="s">
        <v>88</v>
      </c>
    </row>
    <row r="3240" spans="2:65" s="14" customFormat="1" ht="11.25">
      <c r="B3240" s="160"/>
      <c r="D3240" s="146" t="s">
        <v>185</v>
      </c>
      <c r="E3240" s="161" t="s">
        <v>1</v>
      </c>
      <c r="F3240" s="162" t="s">
        <v>3075</v>
      </c>
      <c r="H3240" s="161" t="s">
        <v>1</v>
      </c>
      <c r="I3240" s="163"/>
      <c r="L3240" s="160"/>
      <c r="M3240" s="164"/>
      <c r="T3240" s="165"/>
      <c r="AT3240" s="161" t="s">
        <v>185</v>
      </c>
      <c r="AU3240" s="161" t="s">
        <v>88</v>
      </c>
      <c r="AV3240" s="14" t="s">
        <v>86</v>
      </c>
      <c r="AW3240" s="14" t="s">
        <v>33</v>
      </c>
      <c r="AX3240" s="14" t="s">
        <v>78</v>
      </c>
      <c r="AY3240" s="161" t="s">
        <v>176</v>
      </c>
    </row>
    <row r="3241" spans="2:65" s="12" customFormat="1" ht="11.25">
      <c r="B3241" s="145"/>
      <c r="D3241" s="146" t="s">
        <v>185</v>
      </c>
      <c r="E3241" s="147" t="s">
        <v>1</v>
      </c>
      <c r="F3241" s="148" t="s">
        <v>88</v>
      </c>
      <c r="H3241" s="149">
        <v>2</v>
      </c>
      <c r="I3241" s="150"/>
      <c r="L3241" s="145"/>
      <c r="M3241" s="151"/>
      <c r="T3241" s="152"/>
      <c r="AT3241" s="147" t="s">
        <v>185</v>
      </c>
      <c r="AU3241" s="147" t="s">
        <v>88</v>
      </c>
      <c r="AV3241" s="12" t="s">
        <v>88</v>
      </c>
      <c r="AW3241" s="12" t="s">
        <v>33</v>
      </c>
      <c r="AX3241" s="12" t="s">
        <v>78</v>
      </c>
      <c r="AY3241" s="147" t="s">
        <v>176</v>
      </c>
    </row>
    <row r="3242" spans="2:65" s="14" customFormat="1" ht="11.25">
      <c r="B3242" s="160"/>
      <c r="D3242" s="146" t="s">
        <v>185</v>
      </c>
      <c r="E3242" s="161" t="s">
        <v>1</v>
      </c>
      <c r="F3242" s="162" t="s">
        <v>3076</v>
      </c>
      <c r="H3242" s="161" t="s">
        <v>1</v>
      </c>
      <c r="I3242" s="163"/>
      <c r="L3242" s="160"/>
      <c r="M3242" s="164"/>
      <c r="T3242" s="165"/>
      <c r="AT3242" s="161" t="s">
        <v>185</v>
      </c>
      <c r="AU3242" s="161" t="s">
        <v>88</v>
      </c>
      <c r="AV3242" s="14" t="s">
        <v>86</v>
      </c>
      <c r="AW3242" s="14" t="s">
        <v>33</v>
      </c>
      <c r="AX3242" s="14" t="s">
        <v>78</v>
      </c>
      <c r="AY3242" s="161" t="s">
        <v>176</v>
      </c>
    </row>
    <row r="3243" spans="2:65" s="12" customFormat="1" ht="11.25">
      <c r="B3243" s="145"/>
      <c r="D3243" s="146" t="s">
        <v>185</v>
      </c>
      <c r="E3243" s="147" t="s">
        <v>1</v>
      </c>
      <c r="F3243" s="148" t="s">
        <v>193</v>
      </c>
      <c r="H3243" s="149">
        <v>3</v>
      </c>
      <c r="I3243" s="150"/>
      <c r="L3243" s="145"/>
      <c r="M3243" s="151"/>
      <c r="T3243" s="152"/>
      <c r="AT3243" s="147" t="s">
        <v>185</v>
      </c>
      <c r="AU3243" s="147" t="s">
        <v>88</v>
      </c>
      <c r="AV3243" s="12" t="s">
        <v>88</v>
      </c>
      <c r="AW3243" s="12" t="s">
        <v>33</v>
      </c>
      <c r="AX3243" s="12" t="s">
        <v>78</v>
      </c>
      <c r="AY3243" s="147" t="s">
        <v>176</v>
      </c>
    </row>
    <row r="3244" spans="2:65" s="14" customFormat="1" ht="11.25">
      <c r="B3244" s="160"/>
      <c r="D3244" s="146" t="s">
        <v>185</v>
      </c>
      <c r="E3244" s="161" t="s">
        <v>1</v>
      </c>
      <c r="F3244" s="162" t="s">
        <v>3077</v>
      </c>
      <c r="H3244" s="161" t="s">
        <v>1</v>
      </c>
      <c r="I3244" s="163"/>
      <c r="L3244" s="160"/>
      <c r="M3244" s="164"/>
      <c r="T3244" s="165"/>
      <c r="AT3244" s="161" t="s">
        <v>185</v>
      </c>
      <c r="AU3244" s="161" t="s">
        <v>88</v>
      </c>
      <c r="AV3244" s="14" t="s">
        <v>86</v>
      </c>
      <c r="AW3244" s="14" t="s">
        <v>33</v>
      </c>
      <c r="AX3244" s="14" t="s">
        <v>78</v>
      </c>
      <c r="AY3244" s="161" t="s">
        <v>176</v>
      </c>
    </row>
    <row r="3245" spans="2:65" s="12" customFormat="1" ht="11.25">
      <c r="B3245" s="145"/>
      <c r="D3245" s="146" t="s">
        <v>185</v>
      </c>
      <c r="E3245" s="147" t="s">
        <v>1</v>
      </c>
      <c r="F3245" s="148" t="s">
        <v>86</v>
      </c>
      <c r="H3245" s="149">
        <v>1</v>
      </c>
      <c r="I3245" s="150"/>
      <c r="L3245" s="145"/>
      <c r="M3245" s="151"/>
      <c r="T3245" s="152"/>
      <c r="AT3245" s="147" t="s">
        <v>185</v>
      </c>
      <c r="AU3245" s="147" t="s">
        <v>88</v>
      </c>
      <c r="AV3245" s="12" t="s">
        <v>88</v>
      </c>
      <c r="AW3245" s="12" t="s">
        <v>33</v>
      </c>
      <c r="AX3245" s="12" t="s">
        <v>78</v>
      </c>
      <c r="AY3245" s="147" t="s">
        <v>176</v>
      </c>
    </row>
    <row r="3246" spans="2:65" s="14" customFormat="1" ht="11.25">
      <c r="B3246" s="160"/>
      <c r="D3246" s="146" t="s">
        <v>185</v>
      </c>
      <c r="E3246" s="161" t="s">
        <v>1</v>
      </c>
      <c r="F3246" s="162" t="s">
        <v>1106</v>
      </c>
      <c r="H3246" s="161" t="s">
        <v>1</v>
      </c>
      <c r="I3246" s="163"/>
      <c r="L3246" s="160"/>
      <c r="M3246" s="164"/>
      <c r="T3246" s="165"/>
      <c r="AT3246" s="161" t="s">
        <v>185</v>
      </c>
      <c r="AU3246" s="161" t="s">
        <v>88</v>
      </c>
      <c r="AV3246" s="14" t="s">
        <v>86</v>
      </c>
      <c r="AW3246" s="14" t="s">
        <v>33</v>
      </c>
      <c r="AX3246" s="14" t="s">
        <v>78</v>
      </c>
      <c r="AY3246" s="161" t="s">
        <v>176</v>
      </c>
    </row>
    <row r="3247" spans="2:65" s="14" customFormat="1" ht="11.25">
      <c r="B3247" s="160"/>
      <c r="D3247" s="146" t="s">
        <v>185</v>
      </c>
      <c r="E3247" s="161" t="s">
        <v>1</v>
      </c>
      <c r="F3247" s="162" t="s">
        <v>3078</v>
      </c>
      <c r="H3247" s="161" t="s">
        <v>1</v>
      </c>
      <c r="I3247" s="163"/>
      <c r="L3247" s="160"/>
      <c r="M3247" s="164"/>
      <c r="T3247" s="165"/>
      <c r="AT3247" s="161" t="s">
        <v>185</v>
      </c>
      <c r="AU3247" s="161" t="s">
        <v>88</v>
      </c>
      <c r="AV3247" s="14" t="s">
        <v>86</v>
      </c>
      <c r="AW3247" s="14" t="s">
        <v>33</v>
      </c>
      <c r="AX3247" s="14" t="s">
        <v>78</v>
      </c>
      <c r="AY3247" s="161" t="s">
        <v>176</v>
      </c>
    </row>
    <row r="3248" spans="2:65" s="12" customFormat="1" ht="11.25">
      <c r="B3248" s="145"/>
      <c r="D3248" s="146" t="s">
        <v>185</v>
      </c>
      <c r="E3248" s="147" t="s">
        <v>1</v>
      </c>
      <c r="F3248" s="148" t="s">
        <v>183</v>
      </c>
      <c r="H3248" s="149">
        <v>4</v>
      </c>
      <c r="I3248" s="150"/>
      <c r="L3248" s="145"/>
      <c r="M3248" s="151"/>
      <c r="T3248" s="152"/>
      <c r="AT3248" s="147" t="s">
        <v>185</v>
      </c>
      <c r="AU3248" s="147" t="s">
        <v>88</v>
      </c>
      <c r="AV3248" s="12" t="s">
        <v>88</v>
      </c>
      <c r="AW3248" s="12" t="s">
        <v>33</v>
      </c>
      <c r="AX3248" s="12" t="s">
        <v>78</v>
      </c>
      <c r="AY3248" s="147" t="s">
        <v>176</v>
      </c>
    </row>
    <row r="3249" spans="2:65" s="14" customFormat="1" ht="11.25">
      <c r="B3249" s="160"/>
      <c r="D3249" s="146" t="s">
        <v>185</v>
      </c>
      <c r="E3249" s="161" t="s">
        <v>1</v>
      </c>
      <c r="F3249" s="162" t="s">
        <v>1108</v>
      </c>
      <c r="H3249" s="161" t="s">
        <v>1</v>
      </c>
      <c r="I3249" s="163"/>
      <c r="L3249" s="160"/>
      <c r="M3249" s="164"/>
      <c r="T3249" s="165"/>
      <c r="AT3249" s="161" t="s">
        <v>185</v>
      </c>
      <c r="AU3249" s="161" t="s">
        <v>88</v>
      </c>
      <c r="AV3249" s="14" t="s">
        <v>86</v>
      </c>
      <c r="AW3249" s="14" t="s">
        <v>33</v>
      </c>
      <c r="AX3249" s="14" t="s">
        <v>78</v>
      </c>
      <c r="AY3249" s="161" t="s">
        <v>176</v>
      </c>
    </row>
    <row r="3250" spans="2:65" s="14" customFormat="1" ht="11.25">
      <c r="B3250" s="160"/>
      <c r="D3250" s="146" t="s">
        <v>185</v>
      </c>
      <c r="E3250" s="161" t="s">
        <v>1</v>
      </c>
      <c r="F3250" s="162" t="s">
        <v>3079</v>
      </c>
      <c r="H3250" s="161" t="s">
        <v>1</v>
      </c>
      <c r="I3250" s="163"/>
      <c r="L3250" s="160"/>
      <c r="M3250" s="164"/>
      <c r="T3250" s="165"/>
      <c r="AT3250" s="161" t="s">
        <v>185</v>
      </c>
      <c r="AU3250" s="161" t="s">
        <v>88</v>
      </c>
      <c r="AV3250" s="14" t="s">
        <v>86</v>
      </c>
      <c r="AW3250" s="14" t="s">
        <v>33</v>
      </c>
      <c r="AX3250" s="14" t="s">
        <v>78</v>
      </c>
      <c r="AY3250" s="161" t="s">
        <v>176</v>
      </c>
    </row>
    <row r="3251" spans="2:65" s="12" customFormat="1" ht="11.25">
      <c r="B3251" s="145"/>
      <c r="D3251" s="146" t="s">
        <v>185</v>
      </c>
      <c r="E3251" s="147" t="s">
        <v>1</v>
      </c>
      <c r="F3251" s="148" t="s">
        <v>193</v>
      </c>
      <c r="H3251" s="149">
        <v>3</v>
      </c>
      <c r="I3251" s="150"/>
      <c r="L3251" s="145"/>
      <c r="M3251" s="151"/>
      <c r="T3251" s="152"/>
      <c r="AT3251" s="147" t="s">
        <v>185</v>
      </c>
      <c r="AU3251" s="147" t="s">
        <v>88</v>
      </c>
      <c r="AV3251" s="12" t="s">
        <v>88</v>
      </c>
      <c r="AW3251" s="12" t="s">
        <v>33</v>
      </c>
      <c r="AX3251" s="12" t="s">
        <v>78</v>
      </c>
      <c r="AY3251" s="147" t="s">
        <v>176</v>
      </c>
    </row>
    <row r="3252" spans="2:65" s="14" customFormat="1" ht="11.25">
      <c r="B3252" s="160"/>
      <c r="D3252" s="146" t="s">
        <v>185</v>
      </c>
      <c r="E3252" s="161" t="s">
        <v>1</v>
      </c>
      <c r="F3252" s="162" t="s">
        <v>1110</v>
      </c>
      <c r="H3252" s="161" t="s">
        <v>1</v>
      </c>
      <c r="I3252" s="163"/>
      <c r="L3252" s="160"/>
      <c r="M3252" s="164"/>
      <c r="T3252" s="165"/>
      <c r="AT3252" s="161" t="s">
        <v>185</v>
      </c>
      <c r="AU3252" s="161" t="s">
        <v>88</v>
      </c>
      <c r="AV3252" s="14" t="s">
        <v>86</v>
      </c>
      <c r="AW3252" s="14" t="s">
        <v>33</v>
      </c>
      <c r="AX3252" s="14" t="s">
        <v>78</v>
      </c>
      <c r="AY3252" s="161" t="s">
        <v>176</v>
      </c>
    </row>
    <row r="3253" spans="2:65" s="14" customFormat="1" ht="11.25">
      <c r="B3253" s="160"/>
      <c r="D3253" s="146" t="s">
        <v>185</v>
      </c>
      <c r="E3253" s="161" t="s">
        <v>1</v>
      </c>
      <c r="F3253" s="162" t="s">
        <v>3080</v>
      </c>
      <c r="H3253" s="161" t="s">
        <v>1</v>
      </c>
      <c r="I3253" s="163"/>
      <c r="L3253" s="160"/>
      <c r="M3253" s="164"/>
      <c r="T3253" s="165"/>
      <c r="AT3253" s="161" t="s">
        <v>185</v>
      </c>
      <c r="AU3253" s="161" t="s">
        <v>88</v>
      </c>
      <c r="AV3253" s="14" t="s">
        <v>86</v>
      </c>
      <c r="AW3253" s="14" t="s">
        <v>33</v>
      </c>
      <c r="AX3253" s="14" t="s">
        <v>78</v>
      </c>
      <c r="AY3253" s="161" t="s">
        <v>176</v>
      </c>
    </row>
    <row r="3254" spans="2:65" s="12" customFormat="1" ht="11.25">
      <c r="B3254" s="145"/>
      <c r="D3254" s="146" t="s">
        <v>185</v>
      </c>
      <c r="E3254" s="147" t="s">
        <v>1</v>
      </c>
      <c r="F3254" s="148" t="s">
        <v>183</v>
      </c>
      <c r="H3254" s="149">
        <v>4</v>
      </c>
      <c r="I3254" s="150"/>
      <c r="L3254" s="145"/>
      <c r="M3254" s="151"/>
      <c r="T3254" s="152"/>
      <c r="AT3254" s="147" t="s">
        <v>185</v>
      </c>
      <c r="AU3254" s="147" t="s">
        <v>88</v>
      </c>
      <c r="AV3254" s="12" t="s">
        <v>88</v>
      </c>
      <c r="AW3254" s="12" t="s">
        <v>33</v>
      </c>
      <c r="AX3254" s="12" t="s">
        <v>78</v>
      </c>
      <c r="AY3254" s="147" t="s">
        <v>176</v>
      </c>
    </row>
    <row r="3255" spans="2:65" s="13" customFormat="1" ht="11.25">
      <c r="B3255" s="153"/>
      <c r="D3255" s="146" t="s">
        <v>185</v>
      </c>
      <c r="E3255" s="154" t="s">
        <v>1</v>
      </c>
      <c r="F3255" s="155" t="s">
        <v>187</v>
      </c>
      <c r="H3255" s="156">
        <v>17</v>
      </c>
      <c r="I3255" s="157"/>
      <c r="L3255" s="153"/>
      <c r="M3255" s="158"/>
      <c r="T3255" s="159"/>
      <c r="AT3255" s="154" t="s">
        <v>185</v>
      </c>
      <c r="AU3255" s="154" t="s">
        <v>88</v>
      </c>
      <c r="AV3255" s="13" t="s">
        <v>183</v>
      </c>
      <c r="AW3255" s="13" t="s">
        <v>33</v>
      </c>
      <c r="AX3255" s="13" t="s">
        <v>86</v>
      </c>
      <c r="AY3255" s="154" t="s">
        <v>176</v>
      </c>
    </row>
    <row r="3256" spans="2:65" s="1" customFormat="1" ht="24.2" customHeight="1">
      <c r="B3256" s="32"/>
      <c r="C3256" s="132" t="s">
        <v>3081</v>
      </c>
      <c r="D3256" s="132" t="s">
        <v>178</v>
      </c>
      <c r="E3256" s="133" t="s">
        <v>3082</v>
      </c>
      <c r="F3256" s="134" t="s">
        <v>3083</v>
      </c>
      <c r="G3256" s="135" t="s">
        <v>355</v>
      </c>
      <c r="H3256" s="136">
        <v>3</v>
      </c>
      <c r="I3256" s="137"/>
      <c r="J3256" s="138">
        <f>ROUND(I3256*H3256,2)</f>
        <v>0</v>
      </c>
      <c r="K3256" s="134" t="s">
        <v>1</v>
      </c>
      <c r="L3256" s="32"/>
      <c r="M3256" s="139" t="s">
        <v>1</v>
      </c>
      <c r="N3256" s="140" t="s">
        <v>43</v>
      </c>
      <c r="P3256" s="141">
        <f>O3256*H3256</f>
        <v>0</v>
      </c>
      <c r="Q3256" s="141">
        <v>0</v>
      </c>
      <c r="R3256" s="141">
        <f>Q3256*H3256</f>
        <v>0</v>
      </c>
      <c r="S3256" s="141">
        <v>0</v>
      </c>
      <c r="T3256" s="142">
        <f>S3256*H3256</f>
        <v>0</v>
      </c>
      <c r="AR3256" s="143" t="s">
        <v>319</v>
      </c>
      <c r="AT3256" s="143" t="s">
        <v>178</v>
      </c>
      <c r="AU3256" s="143" t="s">
        <v>88</v>
      </c>
      <c r="AY3256" s="17" t="s">
        <v>176</v>
      </c>
      <c r="BE3256" s="144">
        <f>IF(N3256="základní",J3256,0)</f>
        <v>0</v>
      </c>
      <c r="BF3256" s="144">
        <f>IF(N3256="snížená",J3256,0)</f>
        <v>0</v>
      </c>
      <c r="BG3256" s="144">
        <f>IF(N3256="zákl. přenesená",J3256,0)</f>
        <v>0</v>
      </c>
      <c r="BH3256" s="144">
        <f>IF(N3256="sníž. přenesená",J3256,0)</f>
        <v>0</v>
      </c>
      <c r="BI3256" s="144">
        <f>IF(N3256="nulová",J3256,0)</f>
        <v>0</v>
      </c>
      <c r="BJ3256" s="17" t="s">
        <v>86</v>
      </c>
      <c r="BK3256" s="144">
        <f>ROUND(I3256*H3256,2)</f>
        <v>0</v>
      </c>
      <c r="BL3256" s="17" t="s">
        <v>319</v>
      </c>
      <c r="BM3256" s="143" t="s">
        <v>3084</v>
      </c>
    </row>
    <row r="3257" spans="2:65" s="1" customFormat="1" ht="19.5">
      <c r="B3257" s="32"/>
      <c r="D3257" s="146" t="s">
        <v>234</v>
      </c>
      <c r="F3257" s="173" t="s">
        <v>1184</v>
      </c>
      <c r="I3257" s="174"/>
      <c r="L3257" s="32"/>
      <c r="M3257" s="175"/>
      <c r="T3257" s="56"/>
      <c r="AT3257" s="17" t="s">
        <v>234</v>
      </c>
      <c r="AU3257" s="17" t="s">
        <v>88</v>
      </c>
    </row>
    <row r="3258" spans="2:65" s="14" customFormat="1" ht="11.25">
      <c r="B3258" s="160"/>
      <c r="D3258" s="146" t="s">
        <v>185</v>
      </c>
      <c r="E3258" s="161" t="s">
        <v>1</v>
      </c>
      <c r="F3258" s="162" t="s">
        <v>1108</v>
      </c>
      <c r="H3258" s="161" t="s">
        <v>1</v>
      </c>
      <c r="I3258" s="163"/>
      <c r="L3258" s="160"/>
      <c r="M3258" s="164"/>
      <c r="T3258" s="165"/>
      <c r="AT3258" s="161" t="s">
        <v>185</v>
      </c>
      <c r="AU3258" s="161" t="s">
        <v>88</v>
      </c>
      <c r="AV3258" s="14" t="s">
        <v>86</v>
      </c>
      <c r="AW3258" s="14" t="s">
        <v>33</v>
      </c>
      <c r="AX3258" s="14" t="s">
        <v>78</v>
      </c>
      <c r="AY3258" s="161" t="s">
        <v>176</v>
      </c>
    </row>
    <row r="3259" spans="2:65" s="14" customFormat="1" ht="11.25">
      <c r="B3259" s="160"/>
      <c r="D3259" s="146" t="s">
        <v>185</v>
      </c>
      <c r="E3259" s="161" t="s">
        <v>1</v>
      </c>
      <c r="F3259" s="162" t="s">
        <v>3085</v>
      </c>
      <c r="H3259" s="161" t="s">
        <v>1</v>
      </c>
      <c r="I3259" s="163"/>
      <c r="L3259" s="160"/>
      <c r="M3259" s="164"/>
      <c r="T3259" s="165"/>
      <c r="AT3259" s="161" t="s">
        <v>185</v>
      </c>
      <c r="AU3259" s="161" t="s">
        <v>88</v>
      </c>
      <c r="AV3259" s="14" t="s">
        <v>86</v>
      </c>
      <c r="AW3259" s="14" t="s">
        <v>33</v>
      </c>
      <c r="AX3259" s="14" t="s">
        <v>78</v>
      </c>
      <c r="AY3259" s="161" t="s">
        <v>176</v>
      </c>
    </row>
    <row r="3260" spans="2:65" s="12" customFormat="1" ht="11.25">
      <c r="B3260" s="145"/>
      <c r="D3260" s="146" t="s">
        <v>185</v>
      </c>
      <c r="E3260" s="147" t="s">
        <v>1</v>
      </c>
      <c r="F3260" s="148" t="s">
        <v>88</v>
      </c>
      <c r="H3260" s="149">
        <v>2</v>
      </c>
      <c r="I3260" s="150"/>
      <c r="L3260" s="145"/>
      <c r="M3260" s="151"/>
      <c r="T3260" s="152"/>
      <c r="AT3260" s="147" t="s">
        <v>185</v>
      </c>
      <c r="AU3260" s="147" t="s">
        <v>88</v>
      </c>
      <c r="AV3260" s="12" t="s">
        <v>88</v>
      </c>
      <c r="AW3260" s="12" t="s">
        <v>33</v>
      </c>
      <c r="AX3260" s="12" t="s">
        <v>78</v>
      </c>
      <c r="AY3260" s="147" t="s">
        <v>176</v>
      </c>
    </row>
    <row r="3261" spans="2:65" s="14" customFormat="1" ht="11.25">
      <c r="B3261" s="160"/>
      <c r="D3261" s="146" t="s">
        <v>185</v>
      </c>
      <c r="E3261" s="161" t="s">
        <v>1</v>
      </c>
      <c r="F3261" s="162" t="s">
        <v>1110</v>
      </c>
      <c r="H3261" s="161" t="s">
        <v>1</v>
      </c>
      <c r="I3261" s="163"/>
      <c r="L3261" s="160"/>
      <c r="M3261" s="164"/>
      <c r="T3261" s="165"/>
      <c r="AT3261" s="161" t="s">
        <v>185</v>
      </c>
      <c r="AU3261" s="161" t="s">
        <v>88</v>
      </c>
      <c r="AV3261" s="14" t="s">
        <v>86</v>
      </c>
      <c r="AW3261" s="14" t="s">
        <v>33</v>
      </c>
      <c r="AX3261" s="14" t="s">
        <v>78</v>
      </c>
      <c r="AY3261" s="161" t="s">
        <v>176</v>
      </c>
    </row>
    <row r="3262" spans="2:65" s="14" customFormat="1" ht="11.25">
      <c r="B3262" s="160"/>
      <c r="D3262" s="146" t="s">
        <v>185</v>
      </c>
      <c r="E3262" s="161" t="s">
        <v>1</v>
      </c>
      <c r="F3262" s="162" t="s">
        <v>3086</v>
      </c>
      <c r="H3262" s="161" t="s">
        <v>1</v>
      </c>
      <c r="I3262" s="163"/>
      <c r="L3262" s="160"/>
      <c r="M3262" s="164"/>
      <c r="T3262" s="165"/>
      <c r="AT3262" s="161" t="s">
        <v>185</v>
      </c>
      <c r="AU3262" s="161" t="s">
        <v>88</v>
      </c>
      <c r="AV3262" s="14" t="s">
        <v>86</v>
      </c>
      <c r="AW3262" s="14" t="s">
        <v>33</v>
      </c>
      <c r="AX3262" s="14" t="s">
        <v>78</v>
      </c>
      <c r="AY3262" s="161" t="s">
        <v>176</v>
      </c>
    </row>
    <row r="3263" spans="2:65" s="12" customFormat="1" ht="11.25">
      <c r="B3263" s="145"/>
      <c r="D3263" s="146" t="s">
        <v>185</v>
      </c>
      <c r="E3263" s="147" t="s">
        <v>1</v>
      </c>
      <c r="F3263" s="148" t="s">
        <v>86</v>
      </c>
      <c r="H3263" s="149">
        <v>1</v>
      </c>
      <c r="I3263" s="150"/>
      <c r="L3263" s="145"/>
      <c r="M3263" s="151"/>
      <c r="T3263" s="152"/>
      <c r="AT3263" s="147" t="s">
        <v>185</v>
      </c>
      <c r="AU3263" s="147" t="s">
        <v>88</v>
      </c>
      <c r="AV3263" s="12" t="s">
        <v>88</v>
      </c>
      <c r="AW3263" s="12" t="s">
        <v>33</v>
      </c>
      <c r="AX3263" s="12" t="s">
        <v>78</v>
      </c>
      <c r="AY3263" s="147" t="s">
        <v>176</v>
      </c>
    </row>
    <row r="3264" spans="2:65" s="13" customFormat="1" ht="11.25">
      <c r="B3264" s="153"/>
      <c r="D3264" s="146" t="s">
        <v>185</v>
      </c>
      <c r="E3264" s="154" t="s">
        <v>1</v>
      </c>
      <c r="F3264" s="155" t="s">
        <v>187</v>
      </c>
      <c r="H3264" s="156">
        <v>3</v>
      </c>
      <c r="I3264" s="157"/>
      <c r="L3264" s="153"/>
      <c r="M3264" s="158"/>
      <c r="T3264" s="159"/>
      <c r="AT3264" s="154" t="s">
        <v>185</v>
      </c>
      <c r="AU3264" s="154" t="s">
        <v>88</v>
      </c>
      <c r="AV3264" s="13" t="s">
        <v>183</v>
      </c>
      <c r="AW3264" s="13" t="s">
        <v>33</v>
      </c>
      <c r="AX3264" s="13" t="s">
        <v>86</v>
      </c>
      <c r="AY3264" s="154" t="s">
        <v>176</v>
      </c>
    </row>
    <row r="3265" spans="2:65" s="1" customFormat="1" ht="37.9" customHeight="1">
      <c r="B3265" s="32"/>
      <c r="C3265" s="132" t="s">
        <v>3087</v>
      </c>
      <c r="D3265" s="132" t="s">
        <v>178</v>
      </c>
      <c r="E3265" s="133" t="s">
        <v>3088</v>
      </c>
      <c r="F3265" s="134" t="s">
        <v>3089</v>
      </c>
      <c r="G3265" s="135" t="s">
        <v>355</v>
      </c>
      <c r="H3265" s="136">
        <v>2</v>
      </c>
      <c r="I3265" s="137"/>
      <c r="J3265" s="138">
        <f>ROUND(I3265*H3265,2)</f>
        <v>0</v>
      </c>
      <c r="K3265" s="134" t="s">
        <v>1</v>
      </c>
      <c r="L3265" s="32"/>
      <c r="M3265" s="139" t="s">
        <v>1</v>
      </c>
      <c r="N3265" s="140" t="s">
        <v>43</v>
      </c>
      <c r="P3265" s="141">
        <f>O3265*H3265</f>
        <v>0</v>
      </c>
      <c r="Q3265" s="141">
        <v>0</v>
      </c>
      <c r="R3265" s="141">
        <f>Q3265*H3265</f>
        <v>0</v>
      </c>
      <c r="S3265" s="141">
        <v>0</v>
      </c>
      <c r="T3265" s="142">
        <f>S3265*H3265</f>
        <v>0</v>
      </c>
      <c r="AR3265" s="143" t="s">
        <v>319</v>
      </c>
      <c r="AT3265" s="143" t="s">
        <v>178</v>
      </c>
      <c r="AU3265" s="143" t="s">
        <v>88</v>
      </c>
      <c r="AY3265" s="17" t="s">
        <v>176</v>
      </c>
      <c r="BE3265" s="144">
        <f>IF(N3265="základní",J3265,0)</f>
        <v>0</v>
      </c>
      <c r="BF3265" s="144">
        <f>IF(N3265="snížená",J3265,0)</f>
        <v>0</v>
      </c>
      <c r="BG3265" s="144">
        <f>IF(N3265="zákl. přenesená",J3265,0)</f>
        <v>0</v>
      </c>
      <c r="BH3265" s="144">
        <f>IF(N3265="sníž. přenesená",J3265,0)</f>
        <v>0</v>
      </c>
      <c r="BI3265" s="144">
        <f>IF(N3265="nulová",J3265,0)</f>
        <v>0</v>
      </c>
      <c r="BJ3265" s="17" t="s">
        <v>86</v>
      </c>
      <c r="BK3265" s="144">
        <f>ROUND(I3265*H3265,2)</f>
        <v>0</v>
      </c>
      <c r="BL3265" s="17" t="s">
        <v>319</v>
      </c>
      <c r="BM3265" s="143" t="s">
        <v>3090</v>
      </c>
    </row>
    <row r="3266" spans="2:65" s="1" customFormat="1" ht="19.5">
      <c r="B3266" s="32"/>
      <c r="D3266" s="146" t="s">
        <v>234</v>
      </c>
      <c r="F3266" s="173" t="s">
        <v>1184</v>
      </c>
      <c r="I3266" s="174"/>
      <c r="L3266" s="32"/>
      <c r="M3266" s="175"/>
      <c r="T3266" s="56"/>
      <c r="AT3266" s="17" t="s">
        <v>234</v>
      </c>
      <c r="AU3266" s="17" t="s">
        <v>88</v>
      </c>
    </row>
    <row r="3267" spans="2:65" s="14" customFormat="1" ht="11.25">
      <c r="B3267" s="160"/>
      <c r="D3267" s="146" t="s">
        <v>185</v>
      </c>
      <c r="E3267" s="161" t="s">
        <v>1</v>
      </c>
      <c r="F3267" s="162" t="s">
        <v>3091</v>
      </c>
      <c r="H3267" s="161" t="s">
        <v>1</v>
      </c>
      <c r="I3267" s="163"/>
      <c r="L3267" s="160"/>
      <c r="M3267" s="164"/>
      <c r="T3267" s="165"/>
      <c r="AT3267" s="161" t="s">
        <v>185</v>
      </c>
      <c r="AU3267" s="161" t="s">
        <v>88</v>
      </c>
      <c r="AV3267" s="14" t="s">
        <v>86</v>
      </c>
      <c r="AW3267" s="14" t="s">
        <v>33</v>
      </c>
      <c r="AX3267" s="14" t="s">
        <v>78</v>
      </c>
      <c r="AY3267" s="161" t="s">
        <v>176</v>
      </c>
    </row>
    <row r="3268" spans="2:65" s="12" customFormat="1" ht="11.25">
      <c r="B3268" s="145"/>
      <c r="D3268" s="146" t="s">
        <v>185</v>
      </c>
      <c r="E3268" s="147" t="s">
        <v>1</v>
      </c>
      <c r="F3268" s="148" t="s">
        <v>88</v>
      </c>
      <c r="H3268" s="149">
        <v>2</v>
      </c>
      <c r="I3268" s="150"/>
      <c r="L3268" s="145"/>
      <c r="M3268" s="151"/>
      <c r="T3268" s="152"/>
      <c r="AT3268" s="147" t="s">
        <v>185</v>
      </c>
      <c r="AU3268" s="147" t="s">
        <v>88</v>
      </c>
      <c r="AV3268" s="12" t="s">
        <v>88</v>
      </c>
      <c r="AW3268" s="12" t="s">
        <v>33</v>
      </c>
      <c r="AX3268" s="12" t="s">
        <v>78</v>
      </c>
      <c r="AY3268" s="147" t="s">
        <v>176</v>
      </c>
    </row>
    <row r="3269" spans="2:65" s="13" customFormat="1" ht="11.25">
      <c r="B3269" s="153"/>
      <c r="D3269" s="146" t="s">
        <v>185</v>
      </c>
      <c r="E3269" s="154" t="s">
        <v>1</v>
      </c>
      <c r="F3269" s="155" t="s">
        <v>187</v>
      </c>
      <c r="H3269" s="156">
        <v>2</v>
      </c>
      <c r="I3269" s="157"/>
      <c r="L3269" s="153"/>
      <c r="M3269" s="158"/>
      <c r="T3269" s="159"/>
      <c r="AT3269" s="154" t="s">
        <v>185</v>
      </c>
      <c r="AU3269" s="154" t="s">
        <v>88</v>
      </c>
      <c r="AV3269" s="13" t="s">
        <v>183</v>
      </c>
      <c r="AW3269" s="13" t="s">
        <v>33</v>
      </c>
      <c r="AX3269" s="13" t="s">
        <v>86</v>
      </c>
      <c r="AY3269" s="154" t="s">
        <v>176</v>
      </c>
    </row>
    <row r="3270" spans="2:65" s="1" customFormat="1" ht="37.9" customHeight="1">
      <c r="B3270" s="32"/>
      <c r="C3270" s="132" t="s">
        <v>3092</v>
      </c>
      <c r="D3270" s="132" t="s">
        <v>178</v>
      </c>
      <c r="E3270" s="133" t="s">
        <v>3093</v>
      </c>
      <c r="F3270" s="134" t="s">
        <v>3094</v>
      </c>
      <c r="G3270" s="135" t="s">
        <v>355</v>
      </c>
      <c r="H3270" s="136">
        <v>1</v>
      </c>
      <c r="I3270" s="137"/>
      <c r="J3270" s="138">
        <f>ROUND(I3270*H3270,2)</f>
        <v>0</v>
      </c>
      <c r="K3270" s="134" t="s">
        <v>1</v>
      </c>
      <c r="L3270" s="32"/>
      <c r="M3270" s="139" t="s">
        <v>1</v>
      </c>
      <c r="N3270" s="140" t="s">
        <v>43</v>
      </c>
      <c r="P3270" s="141">
        <f>O3270*H3270</f>
        <v>0</v>
      </c>
      <c r="Q3270" s="141">
        <v>0</v>
      </c>
      <c r="R3270" s="141">
        <f>Q3270*H3270</f>
        <v>0</v>
      </c>
      <c r="S3270" s="141">
        <v>0</v>
      </c>
      <c r="T3270" s="142">
        <f>S3270*H3270</f>
        <v>0</v>
      </c>
      <c r="AR3270" s="143" t="s">
        <v>319</v>
      </c>
      <c r="AT3270" s="143" t="s">
        <v>178</v>
      </c>
      <c r="AU3270" s="143" t="s">
        <v>88</v>
      </c>
      <c r="AY3270" s="17" t="s">
        <v>176</v>
      </c>
      <c r="BE3270" s="144">
        <f>IF(N3270="základní",J3270,0)</f>
        <v>0</v>
      </c>
      <c r="BF3270" s="144">
        <f>IF(N3270="snížená",J3270,0)</f>
        <v>0</v>
      </c>
      <c r="BG3270" s="144">
        <f>IF(N3270="zákl. přenesená",J3270,0)</f>
        <v>0</v>
      </c>
      <c r="BH3270" s="144">
        <f>IF(N3270="sníž. přenesená",J3270,0)</f>
        <v>0</v>
      </c>
      <c r="BI3270" s="144">
        <f>IF(N3270="nulová",J3270,0)</f>
        <v>0</v>
      </c>
      <c r="BJ3270" s="17" t="s">
        <v>86</v>
      </c>
      <c r="BK3270" s="144">
        <f>ROUND(I3270*H3270,2)</f>
        <v>0</v>
      </c>
      <c r="BL3270" s="17" t="s">
        <v>319</v>
      </c>
      <c r="BM3270" s="143" t="s">
        <v>3095</v>
      </c>
    </row>
    <row r="3271" spans="2:65" s="1" customFormat="1" ht="19.5">
      <c r="B3271" s="32"/>
      <c r="D3271" s="146" t="s">
        <v>234</v>
      </c>
      <c r="F3271" s="173" t="s">
        <v>1184</v>
      </c>
      <c r="I3271" s="174"/>
      <c r="L3271" s="32"/>
      <c r="M3271" s="175"/>
      <c r="T3271" s="56"/>
      <c r="AT3271" s="17" t="s">
        <v>234</v>
      </c>
      <c r="AU3271" s="17" t="s">
        <v>88</v>
      </c>
    </row>
    <row r="3272" spans="2:65" s="1" customFormat="1" ht="37.9" customHeight="1">
      <c r="B3272" s="32"/>
      <c r="C3272" s="132" t="s">
        <v>3096</v>
      </c>
      <c r="D3272" s="132" t="s">
        <v>178</v>
      </c>
      <c r="E3272" s="133" t="s">
        <v>3097</v>
      </c>
      <c r="F3272" s="134" t="s">
        <v>3098</v>
      </c>
      <c r="G3272" s="135" t="s">
        <v>355</v>
      </c>
      <c r="H3272" s="136">
        <v>1</v>
      </c>
      <c r="I3272" s="137"/>
      <c r="J3272" s="138">
        <f>ROUND(I3272*H3272,2)</f>
        <v>0</v>
      </c>
      <c r="K3272" s="134" t="s">
        <v>1</v>
      </c>
      <c r="L3272" s="32"/>
      <c r="M3272" s="139" t="s">
        <v>1</v>
      </c>
      <c r="N3272" s="140" t="s">
        <v>43</v>
      </c>
      <c r="P3272" s="141">
        <f>O3272*H3272</f>
        <v>0</v>
      </c>
      <c r="Q3272" s="141">
        <v>0</v>
      </c>
      <c r="R3272" s="141">
        <f>Q3272*H3272</f>
        <v>0</v>
      </c>
      <c r="S3272" s="141">
        <v>0</v>
      </c>
      <c r="T3272" s="142">
        <f>S3272*H3272</f>
        <v>0</v>
      </c>
      <c r="AR3272" s="143" t="s">
        <v>319</v>
      </c>
      <c r="AT3272" s="143" t="s">
        <v>178</v>
      </c>
      <c r="AU3272" s="143" t="s">
        <v>88</v>
      </c>
      <c r="AY3272" s="17" t="s">
        <v>176</v>
      </c>
      <c r="BE3272" s="144">
        <f>IF(N3272="základní",J3272,0)</f>
        <v>0</v>
      </c>
      <c r="BF3272" s="144">
        <f>IF(N3272="snížená",J3272,0)</f>
        <v>0</v>
      </c>
      <c r="BG3272" s="144">
        <f>IF(N3272="zákl. přenesená",J3272,0)</f>
        <v>0</v>
      </c>
      <c r="BH3272" s="144">
        <f>IF(N3272="sníž. přenesená",J3272,0)</f>
        <v>0</v>
      </c>
      <c r="BI3272" s="144">
        <f>IF(N3272="nulová",J3272,0)</f>
        <v>0</v>
      </c>
      <c r="BJ3272" s="17" t="s">
        <v>86</v>
      </c>
      <c r="BK3272" s="144">
        <f>ROUND(I3272*H3272,2)</f>
        <v>0</v>
      </c>
      <c r="BL3272" s="17" t="s">
        <v>319</v>
      </c>
      <c r="BM3272" s="143" t="s">
        <v>3099</v>
      </c>
    </row>
    <row r="3273" spans="2:65" s="1" customFormat="1" ht="19.5">
      <c r="B3273" s="32"/>
      <c r="D3273" s="146" t="s">
        <v>234</v>
      </c>
      <c r="F3273" s="173" t="s">
        <v>1184</v>
      </c>
      <c r="I3273" s="174"/>
      <c r="L3273" s="32"/>
      <c r="M3273" s="175"/>
      <c r="T3273" s="56"/>
      <c r="AT3273" s="17" t="s">
        <v>234</v>
      </c>
      <c r="AU3273" s="17" t="s">
        <v>88</v>
      </c>
    </row>
    <row r="3274" spans="2:65" s="1" customFormat="1" ht="24.2" customHeight="1">
      <c r="B3274" s="32"/>
      <c r="C3274" s="132" t="s">
        <v>3100</v>
      </c>
      <c r="D3274" s="132" t="s">
        <v>178</v>
      </c>
      <c r="E3274" s="133" t="s">
        <v>3101</v>
      </c>
      <c r="F3274" s="134" t="s">
        <v>3102</v>
      </c>
      <c r="G3274" s="135" t="s">
        <v>355</v>
      </c>
      <c r="H3274" s="136">
        <v>2</v>
      </c>
      <c r="I3274" s="137"/>
      <c r="J3274" s="138">
        <f>ROUND(I3274*H3274,2)</f>
        <v>0</v>
      </c>
      <c r="K3274" s="134" t="s">
        <v>1</v>
      </c>
      <c r="L3274" s="32"/>
      <c r="M3274" s="139" t="s">
        <v>1</v>
      </c>
      <c r="N3274" s="140" t="s">
        <v>43</v>
      </c>
      <c r="P3274" s="141">
        <f>O3274*H3274</f>
        <v>0</v>
      </c>
      <c r="Q3274" s="141">
        <v>0</v>
      </c>
      <c r="R3274" s="141">
        <f>Q3274*H3274</f>
        <v>0</v>
      </c>
      <c r="S3274" s="141">
        <v>0</v>
      </c>
      <c r="T3274" s="142">
        <f>S3274*H3274</f>
        <v>0</v>
      </c>
      <c r="AR3274" s="143" t="s">
        <v>319</v>
      </c>
      <c r="AT3274" s="143" t="s">
        <v>178</v>
      </c>
      <c r="AU3274" s="143" t="s">
        <v>88</v>
      </c>
      <c r="AY3274" s="17" t="s">
        <v>176</v>
      </c>
      <c r="BE3274" s="144">
        <f>IF(N3274="základní",J3274,0)</f>
        <v>0</v>
      </c>
      <c r="BF3274" s="144">
        <f>IF(N3274="snížená",J3274,0)</f>
        <v>0</v>
      </c>
      <c r="BG3274" s="144">
        <f>IF(N3274="zákl. přenesená",J3274,0)</f>
        <v>0</v>
      </c>
      <c r="BH3274" s="144">
        <f>IF(N3274="sníž. přenesená",J3274,0)</f>
        <v>0</v>
      </c>
      <c r="BI3274" s="144">
        <f>IF(N3274="nulová",J3274,0)</f>
        <v>0</v>
      </c>
      <c r="BJ3274" s="17" t="s">
        <v>86</v>
      </c>
      <c r="BK3274" s="144">
        <f>ROUND(I3274*H3274,2)</f>
        <v>0</v>
      </c>
      <c r="BL3274" s="17" t="s">
        <v>319</v>
      </c>
      <c r="BM3274" s="143" t="s">
        <v>3103</v>
      </c>
    </row>
    <row r="3275" spans="2:65" s="1" customFormat="1" ht="19.5">
      <c r="B3275" s="32"/>
      <c r="D3275" s="146" t="s">
        <v>234</v>
      </c>
      <c r="F3275" s="173" t="s">
        <v>1184</v>
      </c>
      <c r="I3275" s="174"/>
      <c r="L3275" s="32"/>
      <c r="M3275" s="175"/>
      <c r="T3275" s="56"/>
      <c r="AT3275" s="17" t="s">
        <v>234</v>
      </c>
      <c r="AU3275" s="17" t="s">
        <v>88</v>
      </c>
    </row>
    <row r="3276" spans="2:65" s="14" customFormat="1" ht="11.25">
      <c r="B3276" s="160"/>
      <c r="D3276" s="146" t="s">
        <v>185</v>
      </c>
      <c r="E3276" s="161" t="s">
        <v>1</v>
      </c>
      <c r="F3276" s="162" t="s">
        <v>3104</v>
      </c>
      <c r="H3276" s="161" t="s">
        <v>1</v>
      </c>
      <c r="I3276" s="163"/>
      <c r="L3276" s="160"/>
      <c r="M3276" s="164"/>
      <c r="T3276" s="165"/>
      <c r="AT3276" s="161" t="s">
        <v>185</v>
      </c>
      <c r="AU3276" s="161" t="s">
        <v>88</v>
      </c>
      <c r="AV3276" s="14" t="s">
        <v>86</v>
      </c>
      <c r="AW3276" s="14" t="s">
        <v>33</v>
      </c>
      <c r="AX3276" s="14" t="s">
        <v>78</v>
      </c>
      <c r="AY3276" s="161" t="s">
        <v>176</v>
      </c>
    </row>
    <row r="3277" spans="2:65" s="12" customFormat="1" ht="11.25">
      <c r="B3277" s="145"/>
      <c r="D3277" s="146" t="s">
        <v>185</v>
      </c>
      <c r="E3277" s="147" t="s">
        <v>1</v>
      </c>
      <c r="F3277" s="148" t="s">
        <v>88</v>
      </c>
      <c r="H3277" s="149">
        <v>2</v>
      </c>
      <c r="I3277" s="150"/>
      <c r="L3277" s="145"/>
      <c r="M3277" s="151"/>
      <c r="T3277" s="152"/>
      <c r="AT3277" s="147" t="s">
        <v>185</v>
      </c>
      <c r="AU3277" s="147" t="s">
        <v>88</v>
      </c>
      <c r="AV3277" s="12" t="s">
        <v>88</v>
      </c>
      <c r="AW3277" s="12" t="s">
        <v>33</v>
      </c>
      <c r="AX3277" s="12" t="s">
        <v>78</v>
      </c>
      <c r="AY3277" s="147" t="s">
        <v>176</v>
      </c>
    </row>
    <row r="3278" spans="2:65" s="13" customFormat="1" ht="11.25">
      <c r="B3278" s="153"/>
      <c r="D3278" s="146" t="s">
        <v>185</v>
      </c>
      <c r="E3278" s="154" t="s">
        <v>1</v>
      </c>
      <c r="F3278" s="155" t="s">
        <v>187</v>
      </c>
      <c r="H3278" s="156">
        <v>2</v>
      </c>
      <c r="I3278" s="157"/>
      <c r="L3278" s="153"/>
      <c r="M3278" s="158"/>
      <c r="T3278" s="159"/>
      <c r="AT3278" s="154" t="s">
        <v>185</v>
      </c>
      <c r="AU3278" s="154" t="s">
        <v>88</v>
      </c>
      <c r="AV3278" s="13" t="s">
        <v>183</v>
      </c>
      <c r="AW3278" s="13" t="s">
        <v>33</v>
      </c>
      <c r="AX3278" s="13" t="s">
        <v>86</v>
      </c>
      <c r="AY3278" s="154" t="s">
        <v>176</v>
      </c>
    </row>
    <row r="3279" spans="2:65" s="1" customFormat="1" ht="33" customHeight="1">
      <c r="B3279" s="32"/>
      <c r="C3279" s="132" t="s">
        <v>3105</v>
      </c>
      <c r="D3279" s="132" t="s">
        <v>178</v>
      </c>
      <c r="E3279" s="133" t="s">
        <v>3106</v>
      </c>
      <c r="F3279" s="134" t="s">
        <v>3107</v>
      </c>
      <c r="G3279" s="135" t="s">
        <v>355</v>
      </c>
      <c r="H3279" s="136">
        <v>1</v>
      </c>
      <c r="I3279" s="137"/>
      <c r="J3279" s="138">
        <f>ROUND(I3279*H3279,2)</f>
        <v>0</v>
      </c>
      <c r="K3279" s="134" t="s">
        <v>1</v>
      </c>
      <c r="L3279" s="32"/>
      <c r="M3279" s="139" t="s">
        <v>1</v>
      </c>
      <c r="N3279" s="140" t="s">
        <v>43</v>
      </c>
      <c r="P3279" s="141">
        <f>O3279*H3279</f>
        <v>0</v>
      </c>
      <c r="Q3279" s="141">
        <v>0</v>
      </c>
      <c r="R3279" s="141">
        <f>Q3279*H3279</f>
        <v>0</v>
      </c>
      <c r="S3279" s="141">
        <v>0</v>
      </c>
      <c r="T3279" s="142">
        <f>S3279*H3279</f>
        <v>0</v>
      </c>
      <c r="AR3279" s="143" t="s">
        <v>319</v>
      </c>
      <c r="AT3279" s="143" t="s">
        <v>178</v>
      </c>
      <c r="AU3279" s="143" t="s">
        <v>88</v>
      </c>
      <c r="AY3279" s="17" t="s">
        <v>176</v>
      </c>
      <c r="BE3279" s="144">
        <f>IF(N3279="základní",J3279,0)</f>
        <v>0</v>
      </c>
      <c r="BF3279" s="144">
        <f>IF(N3279="snížená",J3279,0)</f>
        <v>0</v>
      </c>
      <c r="BG3279" s="144">
        <f>IF(N3279="zákl. přenesená",J3279,0)</f>
        <v>0</v>
      </c>
      <c r="BH3279" s="144">
        <f>IF(N3279="sníž. přenesená",J3279,0)</f>
        <v>0</v>
      </c>
      <c r="BI3279" s="144">
        <f>IF(N3279="nulová",J3279,0)</f>
        <v>0</v>
      </c>
      <c r="BJ3279" s="17" t="s">
        <v>86</v>
      </c>
      <c r="BK3279" s="144">
        <f>ROUND(I3279*H3279,2)</f>
        <v>0</v>
      </c>
      <c r="BL3279" s="17" t="s">
        <v>319</v>
      </c>
      <c r="BM3279" s="143" t="s">
        <v>3108</v>
      </c>
    </row>
    <row r="3280" spans="2:65" s="1" customFormat="1" ht="19.5">
      <c r="B3280" s="32"/>
      <c r="D3280" s="146" t="s">
        <v>234</v>
      </c>
      <c r="F3280" s="173" t="s">
        <v>1184</v>
      </c>
      <c r="I3280" s="174"/>
      <c r="L3280" s="32"/>
      <c r="M3280" s="175"/>
      <c r="T3280" s="56"/>
      <c r="AT3280" s="17" t="s">
        <v>234</v>
      </c>
      <c r="AU3280" s="17" t="s">
        <v>88</v>
      </c>
    </row>
    <row r="3281" spans="2:65" s="1" customFormat="1" ht="24.2" customHeight="1">
      <c r="B3281" s="32"/>
      <c r="C3281" s="132" t="s">
        <v>3109</v>
      </c>
      <c r="D3281" s="132" t="s">
        <v>178</v>
      </c>
      <c r="E3281" s="133" t="s">
        <v>3110</v>
      </c>
      <c r="F3281" s="134" t="s">
        <v>3111</v>
      </c>
      <c r="G3281" s="135" t="s">
        <v>355</v>
      </c>
      <c r="H3281" s="136">
        <v>5</v>
      </c>
      <c r="I3281" s="137"/>
      <c r="J3281" s="138">
        <f>ROUND(I3281*H3281,2)</f>
        <v>0</v>
      </c>
      <c r="K3281" s="134" t="s">
        <v>1</v>
      </c>
      <c r="L3281" s="32"/>
      <c r="M3281" s="139" t="s">
        <v>1</v>
      </c>
      <c r="N3281" s="140" t="s">
        <v>43</v>
      </c>
      <c r="P3281" s="141">
        <f>O3281*H3281</f>
        <v>0</v>
      </c>
      <c r="Q3281" s="141">
        <v>0</v>
      </c>
      <c r="R3281" s="141">
        <f>Q3281*H3281</f>
        <v>0</v>
      </c>
      <c r="S3281" s="141">
        <v>0</v>
      </c>
      <c r="T3281" s="142">
        <f>S3281*H3281</f>
        <v>0</v>
      </c>
      <c r="AR3281" s="143" t="s">
        <v>319</v>
      </c>
      <c r="AT3281" s="143" t="s">
        <v>178</v>
      </c>
      <c r="AU3281" s="143" t="s">
        <v>88</v>
      </c>
      <c r="AY3281" s="17" t="s">
        <v>176</v>
      </c>
      <c r="BE3281" s="144">
        <f>IF(N3281="základní",J3281,0)</f>
        <v>0</v>
      </c>
      <c r="BF3281" s="144">
        <f>IF(N3281="snížená",J3281,0)</f>
        <v>0</v>
      </c>
      <c r="BG3281" s="144">
        <f>IF(N3281="zákl. přenesená",J3281,0)</f>
        <v>0</v>
      </c>
      <c r="BH3281" s="144">
        <f>IF(N3281="sníž. přenesená",J3281,0)</f>
        <v>0</v>
      </c>
      <c r="BI3281" s="144">
        <f>IF(N3281="nulová",J3281,0)</f>
        <v>0</v>
      </c>
      <c r="BJ3281" s="17" t="s">
        <v>86</v>
      </c>
      <c r="BK3281" s="144">
        <f>ROUND(I3281*H3281,2)</f>
        <v>0</v>
      </c>
      <c r="BL3281" s="17" t="s">
        <v>319</v>
      </c>
      <c r="BM3281" s="143" t="s">
        <v>3112</v>
      </c>
    </row>
    <row r="3282" spans="2:65" s="1" customFormat="1" ht="19.5">
      <c r="B3282" s="32"/>
      <c r="D3282" s="146" t="s">
        <v>234</v>
      </c>
      <c r="F3282" s="173" t="s">
        <v>1184</v>
      </c>
      <c r="I3282" s="174"/>
      <c r="L3282" s="32"/>
      <c r="M3282" s="175"/>
      <c r="T3282" s="56"/>
      <c r="AT3282" s="17" t="s">
        <v>234</v>
      </c>
      <c r="AU3282" s="17" t="s">
        <v>88</v>
      </c>
    </row>
    <row r="3283" spans="2:65" s="14" customFormat="1" ht="11.25">
      <c r="B3283" s="160"/>
      <c r="D3283" s="146" t="s">
        <v>185</v>
      </c>
      <c r="E3283" s="161" t="s">
        <v>1</v>
      </c>
      <c r="F3283" s="162" t="s">
        <v>3113</v>
      </c>
      <c r="H3283" s="161" t="s">
        <v>1</v>
      </c>
      <c r="I3283" s="163"/>
      <c r="L3283" s="160"/>
      <c r="M3283" s="164"/>
      <c r="T3283" s="165"/>
      <c r="AT3283" s="161" t="s">
        <v>185</v>
      </c>
      <c r="AU3283" s="161" t="s">
        <v>88</v>
      </c>
      <c r="AV3283" s="14" t="s">
        <v>86</v>
      </c>
      <c r="AW3283" s="14" t="s">
        <v>33</v>
      </c>
      <c r="AX3283" s="14" t="s">
        <v>78</v>
      </c>
      <c r="AY3283" s="161" t="s">
        <v>176</v>
      </c>
    </row>
    <row r="3284" spans="2:65" s="12" customFormat="1" ht="11.25">
      <c r="B3284" s="145"/>
      <c r="D3284" s="146" t="s">
        <v>185</v>
      </c>
      <c r="E3284" s="147" t="s">
        <v>1</v>
      </c>
      <c r="F3284" s="148" t="s">
        <v>204</v>
      </c>
      <c r="H3284" s="149">
        <v>5</v>
      </c>
      <c r="I3284" s="150"/>
      <c r="L3284" s="145"/>
      <c r="M3284" s="151"/>
      <c r="T3284" s="152"/>
      <c r="AT3284" s="147" t="s">
        <v>185</v>
      </c>
      <c r="AU3284" s="147" t="s">
        <v>88</v>
      </c>
      <c r="AV3284" s="12" t="s">
        <v>88</v>
      </c>
      <c r="AW3284" s="12" t="s">
        <v>33</v>
      </c>
      <c r="AX3284" s="12" t="s">
        <v>78</v>
      </c>
      <c r="AY3284" s="147" t="s">
        <v>176</v>
      </c>
    </row>
    <row r="3285" spans="2:65" s="13" customFormat="1" ht="11.25">
      <c r="B3285" s="153"/>
      <c r="D3285" s="146" t="s">
        <v>185</v>
      </c>
      <c r="E3285" s="154" t="s">
        <v>1</v>
      </c>
      <c r="F3285" s="155" t="s">
        <v>187</v>
      </c>
      <c r="H3285" s="156">
        <v>5</v>
      </c>
      <c r="I3285" s="157"/>
      <c r="L3285" s="153"/>
      <c r="M3285" s="158"/>
      <c r="T3285" s="159"/>
      <c r="AT3285" s="154" t="s">
        <v>185</v>
      </c>
      <c r="AU3285" s="154" t="s">
        <v>88</v>
      </c>
      <c r="AV3285" s="13" t="s">
        <v>183</v>
      </c>
      <c r="AW3285" s="13" t="s">
        <v>33</v>
      </c>
      <c r="AX3285" s="13" t="s">
        <v>86</v>
      </c>
      <c r="AY3285" s="154" t="s">
        <v>176</v>
      </c>
    </row>
    <row r="3286" spans="2:65" s="1" customFormat="1" ht="37.9" customHeight="1">
      <c r="B3286" s="32"/>
      <c r="C3286" s="132" t="s">
        <v>3114</v>
      </c>
      <c r="D3286" s="132" t="s">
        <v>178</v>
      </c>
      <c r="E3286" s="133" t="s">
        <v>3115</v>
      </c>
      <c r="F3286" s="134" t="s">
        <v>3116</v>
      </c>
      <c r="G3286" s="135" t="s">
        <v>355</v>
      </c>
      <c r="H3286" s="136">
        <v>1</v>
      </c>
      <c r="I3286" s="137"/>
      <c r="J3286" s="138">
        <f>ROUND(I3286*H3286,2)</f>
        <v>0</v>
      </c>
      <c r="K3286" s="134" t="s">
        <v>1</v>
      </c>
      <c r="L3286" s="32"/>
      <c r="M3286" s="139" t="s">
        <v>1</v>
      </c>
      <c r="N3286" s="140" t="s">
        <v>43</v>
      </c>
      <c r="P3286" s="141">
        <f>O3286*H3286</f>
        <v>0</v>
      </c>
      <c r="Q3286" s="141">
        <v>0</v>
      </c>
      <c r="R3286" s="141">
        <f>Q3286*H3286</f>
        <v>0</v>
      </c>
      <c r="S3286" s="141">
        <v>0</v>
      </c>
      <c r="T3286" s="142">
        <f>S3286*H3286</f>
        <v>0</v>
      </c>
      <c r="AR3286" s="143" t="s">
        <v>319</v>
      </c>
      <c r="AT3286" s="143" t="s">
        <v>178</v>
      </c>
      <c r="AU3286" s="143" t="s">
        <v>88</v>
      </c>
      <c r="AY3286" s="17" t="s">
        <v>176</v>
      </c>
      <c r="BE3286" s="144">
        <f>IF(N3286="základní",J3286,0)</f>
        <v>0</v>
      </c>
      <c r="BF3286" s="144">
        <f>IF(N3286="snížená",J3286,0)</f>
        <v>0</v>
      </c>
      <c r="BG3286" s="144">
        <f>IF(N3286="zákl. přenesená",J3286,0)</f>
        <v>0</v>
      </c>
      <c r="BH3286" s="144">
        <f>IF(N3286="sníž. přenesená",J3286,0)</f>
        <v>0</v>
      </c>
      <c r="BI3286" s="144">
        <f>IF(N3286="nulová",J3286,0)</f>
        <v>0</v>
      </c>
      <c r="BJ3286" s="17" t="s">
        <v>86</v>
      </c>
      <c r="BK3286" s="144">
        <f>ROUND(I3286*H3286,2)</f>
        <v>0</v>
      </c>
      <c r="BL3286" s="17" t="s">
        <v>319</v>
      </c>
      <c r="BM3286" s="143" t="s">
        <v>3117</v>
      </c>
    </row>
    <row r="3287" spans="2:65" s="1" customFormat="1" ht="19.5">
      <c r="B3287" s="32"/>
      <c r="D3287" s="146" t="s">
        <v>234</v>
      </c>
      <c r="F3287" s="173" t="s">
        <v>1184</v>
      </c>
      <c r="I3287" s="174"/>
      <c r="L3287" s="32"/>
      <c r="M3287" s="175"/>
      <c r="T3287" s="56"/>
      <c r="AT3287" s="17" t="s">
        <v>234</v>
      </c>
      <c r="AU3287" s="17" t="s">
        <v>88</v>
      </c>
    </row>
    <row r="3288" spans="2:65" s="1" customFormat="1" ht="37.9" customHeight="1">
      <c r="B3288" s="32"/>
      <c r="C3288" s="132" t="s">
        <v>3118</v>
      </c>
      <c r="D3288" s="132" t="s">
        <v>178</v>
      </c>
      <c r="E3288" s="133" t="s">
        <v>3119</v>
      </c>
      <c r="F3288" s="134" t="s">
        <v>3120</v>
      </c>
      <c r="G3288" s="135" t="s">
        <v>355</v>
      </c>
      <c r="H3288" s="136">
        <v>4</v>
      </c>
      <c r="I3288" s="137"/>
      <c r="J3288" s="138">
        <f>ROUND(I3288*H3288,2)</f>
        <v>0</v>
      </c>
      <c r="K3288" s="134" t="s">
        <v>1</v>
      </c>
      <c r="L3288" s="32"/>
      <c r="M3288" s="139" t="s">
        <v>1</v>
      </c>
      <c r="N3288" s="140" t="s">
        <v>43</v>
      </c>
      <c r="P3288" s="141">
        <f>O3288*H3288</f>
        <v>0</v>
      </c>
      <c r="Q3288" s="141">
        <v>0</v>
      </c>
      <c r="R3288" s="141">
        <f>Q3288*H3288</f>
        <v>0</v>
      </c>
      <c r="S3288" s="141">
        <v>0</v>
      </c>
      <c r="T3288" s="142">
        <f>S3288*H3288</f>
        <v>0</v>
      </c>
      <c r="AR3288" s="143" t="s">
        <v>319</v>
      </c>
      <c r="AT3288" s="143" t="s">
        <v>178</v>
      </c>
      <c r="AU3288" s="143" t="s">
        <v>88</v>
      </c>
      <c r="AY3288" s="17" t="s">
        <v>176</v>
      </c>
      <c r="BE3288" s="144">
        <f>IF(N3288="základní",J3288,0)</f>
        <v>0</v>
      </c>
      <c r="BF3288" s="144">
        <f>IF(N3288="snížená",J3288,0)</f>
        <v>0</v>
      </c>
      <c r="BG3288" s="144">
        <f>IF(N3288="zákl. přenesená",J3288,0)</f>
        <v>0</v>
      </c>
      <c r="BH3288" s="144">
        <f>IF(N3288="sníž. přenesená",J3288,0)</f>
        <v>0</v>
      </c>
      <c r="BI3288" s="144">
        <f>IF(N3288="nulová",J3288,0)</f>
        <v>0</v>
      </c>
      <c r="BJ3288" s="17" t="s">
        <v>86</v>
      </c>
      <c r="BK3288" s="144">
        <f>ROUND(I3288*H3288,2)</f>
        <v>0</v>
      </c>
      <c r="BL3288" s="17" t="s">
        <v>319</v>
      </c>
      <c r="BM3288" s="143" t="s">
        <v>3121</v>
      </c>
    </row>
    <row r="3289" spans="2:65" s="1" customFormat="1" ht="19.5">
      <c r="B3289" s="32"/>
      <c r="D3289" s="146" t="s">
        <v>234</v>
      </c>
      <c r="F3289" s="173" t="s">
        <v>1184</v>
      </c>
      <c r="I3289" s="174"/>
      <c r="L3289" s="32"/>
      <c r="M3289" s="175"/>
      <c r="T3289" s="56"/>
      <c r="AT3289" s="17" t="s">
        <v>234</v>
      </c>
      <c r="AU3289" s="17" t="s">
        <v>88</v>
      </c>
    </row>
    <row r="3290" spans="2:65" s="14" customFormat="1" ht="11.25">
      <c r="B3290" s="160"/>
      <c r="D3290" s="146" t="s">
        <v>185</v>
      </c>
      <c r="E3290" s="161" t="s">
        <v>1</v>
      </c>
      <c r="F3290" s="162" t="s">
        <v>3122</v>
      </c>
      <c r="H3290" s="161" t="s">
        <v>1</v>
      </c>
      <c r="I3290" s="163"/>
      <c r="L3290" s="160"/>
      <c r="M3290" s="164"/>
      <c r="T3290" s="165"/>
      <c r="AT3290" s="161" t="s">
        <v>185</v>
      </c>
      <c r="AU3290" s="161" t="s">
        <v>88</v>
      </c>
      <c r="AV3290" s="14" t="s">
        <v>86</v>
      </c>
      <c r="AW3290" s="14" t="s">
        <v>33</v>
      </c>
      <c r="AX3290" s="14" t="s">
        <v>78</v>
      </c>
      <c r="AY3290" s="161" t="s">
        <v>176</v>
      </c>
    </row>
    <row r="3291" spans="2:65" s="12" customFormat="1" ht="11.25">
      <c r="B3291" s="145"/>
      <c r="D3291" s="146" t="s">
        <v>185</v>
      </c>
      <c r="E3291" s="147" t="s">
        <v>1</v>
      </c>
      <c r="F3291" s="148" t="s">
        <v>86</v>
      </c>
      <c r="H3291" s="149">
        <v>1</v>
      </c>
      <c r="I3291" s="150"/>
      <c r="L3291" s="145"/>
      <c r="M3291" s="151"/>
      <c r="T3291" s="152"/>
      <c r="AT3291" s="147" t="s">
        <v>185</v>
      </c>
      <c r="AU3291" s="147" t="s">
        <v>88</v>
      </c>
      <c r="AV3291" s="12" t="s">
        <v>88</v>
      </c>
      <c r="AW3291" s="12" t="s">
        <v>33</v>
      </c>
      <c r="AX3291" s="12" t="s">
        <v>78</v>
      </c>
      <c r="AY3291" s="147" t="s">
        <v>176</v>
      </c>
    </row>
    <row r="3292" spans="2:65" s="14" customFormat="1" ht="11.25">
      <c r="B3292" s="160"/>
      <c r="D3292" s="146" t="s">
        <v>185</v>
      </c>
      <c r="E3292" s="161" t="s">
        <v>1</v>
      </c>
      <c r="F3292" s="162" t="s">
        <v>3123</v>
      </c>
      <c r="H3292" s="161" t="s">
        <v>1</v>
      </c>
      <c r="I3292" s="163"/>
      <c r="L3292" s="160"/>
      <c r="M3292" s="164"/>
      <c r="T3292" s="165"/>
      <c r="AT3292" s="161" t="s">
        <v>185</v>
      </c>
      <c r="AU3292" s="161" t="s">
        <v>88</v>
      </c>
      <c r="AV3292" s="14" t="s">
        <v>86</v>
      </c>
      <c r="AW3292" s="14" t="s">
        <v>33</v>
      </c>
      <c r="AX3292" s="14" t="s">
        <v>78</v>
      </c>
      <c r="AY3292" s="161" t="s">
        <v>176</v>
      </c>
    </row>
    <row r="3293" spans="2:65" s="12" customFormat="1" ht="11.25">
      <c r="B3293" s="145"/>
      <c r="D3293" s="146" t="s">
        <v>185</v>
      </c>
      <c r="E3293" s="147" t="s">
        <v>1</v>
      </c>
      <c r="F3293" s="148" t="s">
        <v>86</v>
      </c>
      <c r="H3293" s="149">
        <v>1</v>
      </c>
      <c r="I3293" s="150"/>
      <c r="L3293" s="145"/>
      <c r="M3293" s="151"/>
      <c r="T3293" s="152"/>
      <c r="AT3293" s="147" t="s">
        <v>185</v>
      </c>
      <c r="AU3293" s="147" t="s">
        <v>88</v>
      </c>
      <c r="AV3293" s="12" t="s">
        <v>88</v>
      </c>
      <c r="AW3293" s="12" t="s">
        <v>33</v>
      </c>
      <c r="AX3293" s="12" t="s">
        <v>78</v>
      </c>
      <c r="AY3293" s="147" t="s">
        <v>176</v>
      </c>
    </row>
    <row r="3294" spans="2:65" s="14" customFormat="1" ht="11.25">
      <c r="B3294" s="160"/>
      <c r="D3294" s="146" t="s">
        <v>185</v>
      </c>
      <c r="E3294" s="161" t="s">
        <v>1</v>
      </c>
      <c r="F3294" s="162" t="s">
        <v>3124</v>
      </c>
      <c r="H3294" s="161" t="s">
        <v>1</v>
      </c>
      <c r="I3294" s="163"/>
      <c r="L3294" s="160"/>
      <c r="M3294" s="164"/>
      <c r="T3294" s="165"/>
      <c r="AT3294" s="161" t="s">
        <v>185</v>
      </c>
      <c r="AU3294" s="161" t="s">
        <v>88</v>
      </c>
      <c r="AV3294" s="14" t="s">
        <v>86</v>
      </c>
      <c r="AW3294" s="14" t="s">
        <v>33</v>
      </c>
      <c r="AX3294" s="14" t="s">
        <v>78</v>
      </c>
      <c r="AY3294" s="161" t="s">
        <v>176</v>
      </c>
    </row>
    <row r="3295" spans="2:65" s="12" customFormat="1" ht="11.25">
      <c r="B3295" s="145"/>
      <c r="D3295" s="146" t="s">
        <v>185</v>
      </c>
      <c r="E3295" s="147" t="s">
        <v>1</v>
      </c>
      <c r="F3295" s="148" t="s">
        <v>88</v>
      </c>
      <c r="H3295" s="149">
        <v>2</v>
      </c>
      <c r="I3295" s="150"/>
      <c r="L3295" s="145"/>
      <c r="M3295" s="151"/>
      <c r="T3295" s="152"/>
      <c r="AT3295" s="147" t="s">
        <v>185</v>
      </c>
      <c r="AU3295" s="147" t="s">
        <v>88</v>
      </c>
      <c r="AV3295" s="12" t="s">
        <v>88</v>
      </c>
      <c r="AW3295" s="12" t="s">
        <v>33</v>
      </c>
      <c r="AX3295" s="12" t="s">
        <v>78</v>
      </c>
      <c r="AY3295" s="147" t="s">
        <v>176</v>
      </c>
    </row>
    <row r="3296" spans="2:65" s="13" customFormat="1" ht="11.25">
      <c r="B3296" s="153"/>
      <c r="D3296" s="146" t="s">
        <v>185</v>
      </c>
      <c r="E3296" s="154" t="s">
        <v>1</v>
      </c>
      <c r="F3296" s="155" t="s">
        <v>187</v>
      </c>
      <c r="H3296" s="156">
        <v>4</v>
      </c>
      <c r="I3296" s="157"/>
      <c r="L3296" s="153"/>
      <c r="M3296" s="158"/>
      <c r="T3296" s="159"/>
      <c r="AT3296" s="154" t="s">
        <v>185</v>
      </c>
      <c r="AU3296" s="154" t="s">
        <v>88</v>
      </c>
      <c r="AV3296" s="13" t="s">
        <v>183</v>
      </c>
      <c r="AW3296" s="13" t="s">
        <v>33</v>
      </c>
      <c r="AX3296" s="13" t="s">
        <v>86</v>
      </c>
      <c r="AY3296" s="154" t="s">
        <v>176</v>
      </c>
    </row>
    <row r="3297" spans="2:65" s="1" customFormat="1" ht="37.9" customHeight="1">
      <c r="B3297" s="32"/>
      <c r="C3297" s="132" t="s">
        <v>3125</v>
      </c>
      <c r="D3297" s="132" t="s">
        <v>178</v>
      </c>
      <c r="E3297" s="133" t="s">
        <v>3126</v>
      </c>
      <c r="F3297" s="134" t="s">
        <v>3127</v>
      </c>
      <c r="G3297" s="135" t="s">
        <v>355</v>
      </c>
      <c r="H3297" s="136">
        <v>24</v>
      </c>
      <c r="I3297" s="137"/>
      <c r="J3297" s="138">
        <f>ROUND(I3297*H3297,2)</f>
        <v>0</v>
      </c>
      <c r="K3297" s="134" t="s">
        <v>1</v>
      </c>
      <c r="L3297" s="32"/>
      <c r="M3297" s="139" t="s">
        <v>1</v>
      </c>
      <c r="N3297" s="140" t="s">
        <v>43</v>
      </c>
      <c r="P3297" s="141">
        <f>O3297*H3297</f>
        <v>0</v>
      </c>
      <c r="Q3297" s="141">
        <v>0</v>
      </c>
      <c r="R3297" s="141">
        <f>Q3297*H3297</f>
        <v>0</v>
      </c>
      <c r="S3297" s="141">
        <v>0</v>
      </c>
      <c r="T3297" s="142">
        <f>S3297*H3297</f>
        <v>0</v>
      </c>
      <c r="AR3297" s="143" t="s">
        <v>319</v>
      </c>
      <c r="AT3297" s="143" t="s">
        <v>178</v>
      </c>
      <c r="AU3297" s="143" t="s">
        <v>88</v>
      </c>
      <c r="AY3297" s="17" t="s">
        <v>176</v>
      </c>
      <c r="BE3297" s="144">
        <f>IF(N3297="základní",J3297,0)</f>
        <v>0</v>
      </c>
      <c r="BF3297" s="144">
        <f>IF(N3297="snížená",J3297,0)</f>
        <v>0</v>
      </c>
      <c r="BG3297" s="144">
        <f>IF(N3297="zákl. přenesená",J3297,0)</f>
        <v>0</v>
      </c>
      <c r="BH3297" s="144">
        <f>IF(N3297="sníž. přenesená",J3297,0)</f>
        <v>0</v>
      </c>
      <c r="BI3297" s="144">
        <f>IF(N3297="nulová",J3297,0)</f>
        <v>0</v>
      </c>
      <c r="BJ3297" s="17" t="s">
        <v>86</v>
      </c>
      <c r="BK3297" s="144">
        <f>ROUND(I3297*H3297,2)</f>
        <v>0</v>
      </c>
      <c r="BL3297" s="17" t="s">
        <v>319</v>
      </c>
      <c r="BM3297" s="143" t="s">
        <v>3128</v>
      </c>
    </row>
    <row r="3298" spans="2:65" s="1" customFormat="1" ht="19.5">
      <c r="B3298" s="32"/>
      <c r="D3298" s="146" t="s">
        <v>234</v>
      </c>
      <c r="F3298" s="173" t="s">
        <v>1184</v>
      </c>
      <c r="I3298" s="174"/>
      <c r="L3298" s="32"/>
      <c r="M3298" s="175"/>
      <c r="T3298" s="56"/>
      <c r="AT3298" s="17" t="s">
        <v>234</v>
      </c>
      <c r="AU3298" s="17" t="s">
        <v>88</v>
      </c>
    </row>
    <row r="3299" spans="2:65" s="14" customFormat="1" ht="11.25">
      <c r="B3299" s="160"/>
      <c r="D3299" s="146" t="s">
        <v>185</v>
      </c>
      <c r="E3299" s="161" t="s">
        <v>1</v>
      </c>
      <c r="F3299" s="162" t="s">
        <v>2679</v>
      </c>
      <c r="H3299" s="161" t="s">
        <v>1</v>
      </c>
      <c r="I3299" s="163"/>
      <c r="L3299" s="160"/>
      <c r="M3299" s="164"/>
      <c r="T3299" s="165"/>
      <c r="AT3299" s="161" t="s">
        <v>185</v>
      </c>
      <c r="AU3299" s="161" t="s">
        <v>88</v>
      </c>
      <c r="AV3299" s="14" t="s">
        <v>86</v>
      </c>
      <c r="AW3299" s="14" t="s">
        <v>33</v>
      </c>
      <c r="AX3299" s="14" t="s">
        <v>78</v>
      </c>
      <c r="AY3299" s="161" t="s">
        <v>176</v>
      </c>
    </row>
    <row r="3300" spans="2:65" s="14" customFormat="1" ht="11.25">
      <c r="B3300" s="160"/>
      <c r="D3300" s="146" t="s">
        <v>185</v>
      </c>
      <c r="E3300" s="161" t="s">
        <v>1</v>
      </c>
      <c r="F3300" s="162" t="s">
        <v>1104</v>
      </c>
      <c r="H3300" s="161" t="s">
        <v>1</v>
      </c>
      <c r="I3300" s="163"/>
      <c r="L3300" s="160"/>
      <c r="M3300" s="164"/>
      <c r="T3300" s="165"/>
      <c r="AT3300" s="161" t="s">
        <v>185</v>
      </c>
      <c r="AU3300" s="161" t="s">
        <v>88</v>
      </c>
      <c r="AV3300" s="14" t="s">
        <v>86</v>
      </c>
      <c r="AW3300" s="14" t="s">
        <v>33</v>
      </c>
      <c r="AX3300" s="14" t="s">
        <v>78</v>
      </c>
      <c r="AY3300" s="161" t="s">
        <v>176</v>
      </c>
    </row>
    <row r="3301" spans="2:65" s="14" customFormat="1" ht="11.25">
      <c r="B3301" s="160"/>
      <c r="D3301" s="146" t="s">
        <v>185</v>
      </c>
      <c r="E3301" s="161" t="s">
        <v>1</v>
      </c>
      <c r="F3301" s="162" t="s">
        <v>3129</v>
      </c>
      <c r="H3301" s="161" t="s">
        <v>1</v>
      </c>
      <c r="I3301" s="163"/>
      <c r="L3301" s="160"/>
      <c r="M3301" s="164"/>
      <c r="T3301" s="165"/>
      <c r="AT3301" s="161" t="s">
        <v>185</v>
      </c>
      <c r="AU3301" s="161" t="s">
        <v>88</v>
      </c>
      <c r="AV3301" s="14" t="s">
        <v>86</v>
      </c>
      <c r="AW3301" s="14" t="s">
        <v>33</v>
      </c>
      <c r="AX3301" s="14" t="s">
        <v>78</v>
      </c>
      <c r="AY3301" s="161" t="s">
        <v>176</v>
      </c>
    </row>
    <row r="3302" spans="2:65" s="12" customFormat="1" ht="11.25">
      <c r="B3302" s="145"/>
      <c r="D3302" s="146" t="s">
        <v>185</v>
      </c>
      <c r="E3302" s="147" t="s">
        <v>1</v>
      </c>
      <c r="F3302" s="148" t="s">
        <v>88</v>
      </c>
      <c r="H3302" s="149">
        <v>2</v>
      </c>
      <c r="I3302" s="150"/>
      <c r="L3302" s="145"/>
      <c r="M3302" s="151"/>
      <c r="T3302" s="152"/>
      <c r="AT3302" s="147" t="s">
        <v>185</v>
      </c>
      <c r="AU3302" s="147" t="s">
        <v>88</v>
      </c>
      <c r="AV3302" s="12" t="s">
        <v>88</v>
      </c>
      <c r="AW3302" s="12" t="s">
        <v>33</v>
      </c>
      <c r="AX3302" s="12" t="s">
        <v>78</v>
      </c>
      <c r="AY3302" s="147" t="s">
        <v>176</v>
      </c>
    </row>
    <row r="3303" spans="2:65" s="14" customFormat="1" ht="11.25">
      <c r="B3303" s="160"/>
      <c r="D3303" s="146" t="s">
        <v>185</v>
      </c>
      <c r="E3303" s="161" t="s">
        <v>1</v>
      </c>
      <c r="F3303" s="162" t="s">
        <v>1108</v>
      </c>
      <c r="H3303" s="161" t="s">
        <v>1</v>
      </c>
      <c r="I3303" s="163"/>
      <c r="L3303" s="160"/>
      <c r="M3303" s="164"/>
      <c r="T3303" s="165"/>
      <c r="AT3303" s="161" t="s">
        <v>185</v>
      </c>
      <c r="AU3303" s="161" t="s">
        <v>88</v>
      </c>
      <c r="AV3303" s="14" t="s">
        <v>86</v>
      </c>
      <c r="AW3303" s="14" t="s">
        <v>33</v>
      </c>
      <c r="AX3303" s="14" t="s">
        <v>78</v>
      </c>
      <c r="AY3303" s="161" t="s">
        <v>176</v>
      </c>
    </row>
    <row r="3304" spans="2:65" s="14" customFormat="1" ht="11.25">
      <c r="B3304" s="160"/>
      <c r="D3304" s="146" t="s">
        <v>185</v>
      </c>
      <c r="E3304" s="161" t="s">
        <v>1</v>
      </c>
      <c r="F3304" s="162" t="s">
        <v>3130</v>
      </c>
      <c r="H3304" s="161" t="s">
        <v>1</v>
      </c>
      <c r="I3304" s="163"/>
      <c r="L3304" s="160"/>
      <c r="M3304" s="164"/>
      <c r="T3304" s="165"/>
      <c r="AT3304" s="161" t="s">
        <v>185</v>
      </c>
      <c r="AU3304" s="161" t="s">
        <v>88</v>
      </c>
      <c r="AV3304" s="14" t="s">
        <v>86</v>
      </c>
      <c r="AW3304" s="14" t="s">
        <v>33</v>
      </c>
      <c r="AX3304" s="14" t="s">
        <v>78</v>
      </c>
      <c r="AY3304" s="161" t="s">
        <v>176</v>
      </c>
    </row>
    <row r="3305" spans="2:65" s="12" customFormat="1" ht="11.25">
      <c r="B3305" s="145"/>
      <c r="D3305" s="146" t="s">
        <v>185</v>
      </c>
      <c r="E3305" s="147" t="s">
        <v>1</v>
      </c>
      <c r="F3305" s="148" t="s">
        <v>86</v>
      </c>
      <c r="H3305" s="149">
        <v>1</v>
      </c>
      <c r="I3305" s="150"/>
      <c r="L3305" s="145"/>
      <c r="M3305" s="151"/>
      <c r="T3305" s="152"/>
      <c r="AT3305" s="147" t="s">
        <v>185</v>
      </c>
      <c r="AU3305" s="147" t="s">
        <v>88</v>
      </c>
      <c r="AV3305" s="12" t="s">
        <v>88</v>
      </c>
      <c r="AW3305" s="12" t="s">
        <v>33</v>
      </c>
      <c r="AX3305" s="12" t="s">
        <v>78</v>
      </c>
      <c r="AY3305" s="147" t="s">
        <v>176</v>
      </c>
    </row>
    <row r="3306" spans="2:65" s="14" customFormat="1" ht="11.25">
      <c r="B3306" s="160"/>
      <c r="D3306" s="146" t="s">
        <v>185</v>
      </c>
      <c r="E3306" s="161" t="s">
        <v>1</v>
      </c>
      <c r="F3306" s="162" t="s">
        <v>3131</v>
      </c>
      <c r="H3306" s="161" t="s">
        <v>1</v>
      </c>
      <c r="I3306" s="163"/>
      <c r="L3306" s="160"/>
      <c r="M3306" s="164"/>
      <c r="T3306" s="165"/>
      <c r="AT3306" s="161" t="s">
        <v>185</v>
      </c>
      <c r="AU3306" s="161" t="s">
        <v>88</v>
      </c>
      <c r="AV3306" s="14" t="s">
        <v>86</v>
      </c>
      <c r="AW3306" s="14" t="s">
        <v>33</v>
      </c>
      <c r="AX3306" s="14" t="s">
        <v>78</v>
      </c>
      <c r="AY3306" s="161" t="s">
        <v>176</v>
      </c>
    </row>
    <row r="3307" spans="2:65" s="12" customFormat="1" ht="11.25">
      <c r="B3307" s="145"/>
      <c r="D3307" s="146" t="s">
        <v>185</v>
      </c>
      <c r="E3307" s="147" t="s">
        <v>1</v>
      </c>
      <c r="F3307" s="148" t="s">
        <v>3132</v>
      </c>
      <c r="H3307" s="149">
        <v>6</v>
      </c>
      <c r="I3307" s="150"/>
      <c r="L3307" s="145"/>
      <c r="M3307" s="151"/>
      <c r="T3307" s="152"/>
      <c r="AT3307" s="147" t="s">
        <v>185</v>
      </c>
      <c r="AU3307" s="147" t="s">
        <v>88</v>
      </c>
      <c r="AV3307" s="12" t="s">
        <v>88</v>
      </c>
      <c r="AW3307" s="12" t="s">
        <v>33</v>
      </c>
      <c r="AX3307" s="12" t="s">
        <v>78</v>
      </c>
      <c r="AY3307" s="147" t="s">
        <v>176</v>
      </c>
    </row>
    <row r="3308" spans="2:65" s="14" customFormat="1" ht="11.25">
      <c r="B3308" s="160"/>
      <c r="D3308" s="146" t="s">
        <v>185</v>
      </c>
      <c r="E3308" s="161" t="s">
        <v>1</v>
      </c>
      <c r="F3308" s="162" t="s">
        <v>3133</v>
      </c>
      <c r="H3308" s="161" t="s">
        <v>1</v>
      </c>
      <c r="I3308" s="163"/>
      <c r="L3308" s="160"/>
      <c r="M3308" s="164"/>
      <c r="T3308" s="165"/>
      <c r="AT3308" s="161" t="s">
        <v>185</v>
      </c>
      <c r="AU3308" s="161" t="s">
        <v>88</v>
      </c>
      <c r="AV3308" s="14" t="s">
        <v>86</v>
      </c>
      <c r="AW3308" s="14" t="s">
        <v>33</v>
      </c>
      <c r="AX3308" s="14" t="s">
        <v>78</v>
      </c>
      <c r="AY3308" s="161" t="s">
        <v>176</v>
      </c>
    </row>
    <row r="3309" spans="2:65" s="12" customFormat="1" ht="11.25">
      <c r="B3309" s="145"/>
      <c r="D3309" s="146" t="s">
        <v>185</v>
      </c>
      <c r="E3309" s="147" t="s">
        <v>1</v>
      </c>
      <c r="F3309" s="148" t="s">
        <v>88</v>
      </c>
      <c r="H3309" s="149">
        <v>2</v>
      </c>
      <c r="I3309" s="150"/>
      <c r="L3309" s="145"/>
      <c r="M3309" s="151"/>
      <c r="T3309" s="152"/>
      <c r="AT3309" s="147" t="s">
        <v>185</v>
      </c>
      <c r="AU3309" s="147" t="s">
        <v>88</v>
      </c>
      <c r="AV3309" s="12" t="s">
        <v>88</v>
      </c>
      <c r="AW3309" s="12" t="s">
        <v>33</v>
      </c>
      <c r="AX3309" s="12" t="s">
        <v>78</v>
      </c>
      <c r="AY3309" s="147" t="s">
        <v>176</v>
      </c>
    </row>
    <row r="3310" spans="2:65" s="15" customFormat="1" ht="11.25">
      <c r="B3310" s="166"/>
      <c r="D3310" s="146" t="s">
        <v>185</v>
      </c>
      <c r="E3310" s="167" t="s">
        <v>1</v>
      </c>
      <c r="F3310" s="168" t="s">
        <v>228</v>
      </c>
      <c r="H3310" s="169">
        <v>11</v>
      </c>
      <c r="I3310" s="170"/>
      <c r="L3310" s="166"/>
      <c r="M3310" s="171"/>
      <c r="T3310" s="172"/>
      <c r="AT3310" s="167" t="s">
        <v>185</v>
      </c>
      <c r="AU3310" s="167" t="s">
        <v>88</v>
      </c>
      <c r="AV3310" s="15" t="s">
        <v>193</v>
      </c>
      <c r="AW3310" s="15" t="s">
        <v>33</v>
      </c>
      <c r="AX3310" s="15" t="s">
        <v>78</v>
      </c>
      <c r="AY3310" s="167" t="s">
        <v>176</v>
      </c>
    </row>
    <row r="3311" spans="2:65" s="14" customFormat="1" ht="11.25">
      <c r="B3311" s="160"/>
      <c r="D3311" s="146" t="s">
        <v>185</v>
      </c>
      <c r="E3311" s="161" t="s">
        <v>1</v>
      </c>
      <c r="F3311" s="162" t="s">
        <v>3032</v>
      </c>
      <c r="H3311" s="161" t="s">
        <v>1</v>
      </c>
      <c r="I3311" s="163"/>
      <c r="L3311" s="160"/>
      <c r="M3311" s="164"/>
      <c r="T3311" s="165"/>
      <c r="AT3311" s="161" t="s">
        <v>185</v>
      </c>
      <c r="AU3311" s="161" t="s">
        <v>88</v>
      </c>
      <c r="AV3311" s="14" t="s">
        <v>86</v>
      </c>
      <c r="AW3311" s="14" t="s">
        <v>33</v>
      </c>
      <c r="AX3311" s="14" t="s">
        <v>78</v>
      </c>
      <c r="AY3311" s="161" t="s">
        <v>176</v>
      </c>
    </row>
    <row r="3312" spans="2:65" s="14" customFormat="1" ht="11.25">
      <c r="B3312" s="160"/>
      <c r="D3312" s="146" t="s">
        <v>185</v>
      </c>
      <c r="E3312" s="161" t="s">
        <v>1</v>
      </c>
      <c r="F3312" s="162" t="s">
        <v>1104</v>
      </c>
      <c r="H3312" s="161" t="s">
        <v>1</v>
      </c>
      <c r="I3312" s="163"/>
      <c r="L3312" s="160"/>
      <c r="M3312" s="164"/>
      <c r="T3312" s="165"/>
      <c r="AT3312" s="161" t="s">
        <v>185</v>
      </c>
      <c r="AU3312" s="161" t="s">
        <v>88</v>
      </c>
      <c r="AV3312" s="14" t="s">
        <v>86</v>
      </c>
      <c r="AW3312" s="14" t="s">
        <v>33</v>
      </c>
      <c r="AX3312" s="14" t="s">
        <v>78</v>
      </c>
      <c r="AY3312" s="161" t="s">
        <v>176</v>
      </c>
    </row>
    <row r="3313" spans="2:51" s="14" customFormat="1" ht="11.25">
      <c r="B3313" s="160"/>
      <c r="D3313" s="146" t="s">
        <v>185</v>
      </c>
      <c r="E3313" s="161" t="s">
        <v>1</v>
      </c>
      <c r="F3313" s="162" t="s">
        <v>3134</v>
      </c>
      <c r="H3313" s="161" t="s">
        <v>1</v>
      </c>
      <c r="I3313" s="163"/>
      <c r="L3313" s="160"/>
      <c r="M3313" s="164"/>
      <c r="T3313" s="165"/>
      <c r="AT3313" s="161" t="s">
        <v>185</v>
      </c>
      <c r="AU3313" s="161" t="s">
        <v>88</v>
      </c>
      <c r="AV3313" s="14" t="s">
        <v>86</v>
      </c>
      <c r="AW3313" s="14" t="s">
        <v>33</v>
      </c>
      <c r="AX3313" s="14" t="s">
        <v>78</v>
      </c>
      <c r="AY3313" s="161" t="s">
        <v>176</v>
      </c>
    </row>
    <row r="3314" spans="2:51" s="12" customFormat="1" ht="11.25">
      <c r="B3314" s="145"/>
      <c r="D3314" s="146" t="s">
        <v>185</v>
      </c>
      <c r="E3314" s="147" t="s">
        <v>1</v>
      </c>
      <c r="F3314" s="148" t="s">
        <v>88</v>
      </c>
      <c r="H3314" s="149">
        <v>2</v>
      </c>
      <c r="I3314" s="150"/>
      <c r="L3314" s="145"/>
      <c r="M3314" s="151"/>
      <c r="T3314" s="152"/>
      <c r="AT3314" s="147" t="s">
        <v>185</v>
      </c>
      <c r="AU3314" s="147" t="s">
        <v>88</v>
      </c>
      <c r="AV3314" s="12" t="s">
        <v>88</v>
      </c>
      <c r="AW3314" s="12" t="s">
        <v>33</v>
      </c>
      <c r="AX3314" s="12" t="s">
        <v>78</v>
      </c>
      <c r="AY3314" s="147" t="s">
        <v>176</v>
      </c>
    </row>
    <row r="3315" spans="2:51" s="14" customFormat="1" ht="11.25">
      <c r="B3315" s="160"/>
      <c r="D3315" s="146" t="s">
        <v>185</v>
      </c>
      <c r="E3315" s="161" t="s">
        <v>1</v>
      </c>
      <c r="F3315" s="162" t="s">
        <v>1106</v>
      </c>
      <c r="H3315" s="161" t="s">
        <v>1</v>
      </c>
      <c r="I3315" s="163"/>
      <c r="L3315" s="160"/>
      <c r="M3315" s="164"/>
      <c r="T3315" s="165"/>
      <c r="AT3315" s="161" t="s">
        <v>185</v>
      </c>
      <c r="AU3315" s="161" t="s">
        <v>88</v>
      </c>
      <c r="AV3315" s="14" t="s">
        <v>86</v>
      </c>
      <c r="AW3315" s="14" t="s">
        <v>33</v>
      </c>
      <c r="AX3315" s="14" t="s">
        <v>78</v>
      </c>
      <c r="AY3315" s="161" t="s">
        <v>176</v>
      </c>
    </row>
    <row r="3316" spans="2:51" s="14" customFormat="1" ht="11.25">
      <c r="B3316" s="160"/>
      <c r="D3316" s="146" t="s">
        <v>185</v>
      </c>
      <c r="E3316" s="161" t="s">
        <v>1</v>
      </c>
      <c r="F3316" s="162" t="s">
        <v>3135</v>
      </c>
      <c r="H3316" s="161" t="s">
        <v>1</v>
      </c>
      <c r="I3316" s="163"/>
      <c r="L3316" s="160"/>
      <c r="M3316" s="164"/>
      <c r="T3316" s="165"/>
      <c r="AT3316" s="161" t="s">
        <v>185</v>
      </c>
      <c r="AU3316" s="161" t="s">
        <v>88</v>
      </c>
      <c r="AV3316" s="14" t="s">
        <v>86</v>
      </c>
      <c r="AW3316" s="14" t="s">
        <v>33</v>
      </c>
      <c r="AX3316" s="14" t="s">
        <v>78</v>
      </c>
      <c r="AY3316" s="161" t="s">
        <v>176</v>
      </c>
    </row>
    <row r="3317" spans="2:51" s="12" customFormat="1" ht="11.25">
      <c r="B3317" s="145"/>
      <c r="D3317" s="146" t="s">
        <v>185</v>
      </c>
      <c r="E3317" s="147" t="s">
        <v>1</v>
      </c>
      <c r="F3317" s="148" t="s">
        <v>86</v>
      </c>
      <c r="H3317" s="149">
        <v>1</v>
      </c>
      <c r="I3317" s="150"/>
      <c r="L3317" s="145"/>
      <c r="M3317" s="151"/>
      <c r="T3317" s="152"/>
      <c r="AT3317" s="147" t="s">
        <v>185</v>
      </c>
      <c r="AU3317" s="147" t="s">
        <v>88</v>
      </c>
      <c r="AV3317" s="12" t="s">
        <v>88</v>
      </c>
      <c r="AW3317" s="12" t="s">
        <v>33</v>
      </c>
      <c r="AX3317" s="12" t="s">
        <v>78</v>
      </c>
      <c r="AY3317" s="147" t="s">
        <v>176</v>
      </c>
    </row>
    <row r="3318" spans="2:51" s="14" customFormat="1" ht="11.25">
      <c r="B3318" s="160"/>
      <c r="D3318" s="146" t="s">
        <v>185</v>
      </c>
      <c r="E3318" s="161" t="s">
        <v>1</v>
      </c>
      <c r="F3318" s="162" t="s">
        <v>1108</v>
      </c>
      <c r="H3318" s="161" t="s">
        <v>1</v>
      </c>
      <c r="I3318" s="163"/>
      <c r="L3318" s="160"/>
      <c r="M3318" s="164"/>
      <c r="T3318" s="165"/>
      <c r="AT3318" s="161" t="s">
        <v>185</v>
      </c>
      <c r="AU3318" s="161" t="s">
        <v>88</v>
      </c>
      <c r="AV3318" s="14" t="s">
        <v>86</v>
      </c>
      <c r="AW3318" s="14" t="s">
        <v>33</v>
      </c>
      <c r="AX3318" s="14" t="s">
        <v>78</v>
      </c>
      <c r="AY3318" s="161" t="s">
        <v>176</v>
      </c>
    </row>
    <row r="3319" spans="2:51" s="14" customFormat="1" ht="11.25">
      <c r="B3319" s="160"/>
      <c r="D3319" s="146" t="s">
        <v>185</v>
      </c>
      <c r="E3319" s="161" t="s">
        <v>1</v>
      </c>
      <c r="F3319" s="162" t="s">
        <v>3136</v>
      </c>
      <c r="H3319" s="161" t="s">
        <v>1</v>
      </c>
      <c r="I3319" s="163"/>
      <c r="L3319" s="160"/>
      <c r="M3319" s="164"/>
      <c r="T3319" s="165"/>
      <c r="AT3319" s="161" t="s">
        <v>185</v>
      </c>
      <c r="AU3319" s="161" t="s">
        <v>88</v>
      </c>
      <c r="AV3319" s="14" t="s">
        <v>86</v>
      </c>
      <c r="AW3319" s="14" t="s">
        <v>33</v>
      </c>
      <c r="AX3319" s="14" t="s">
        <v>78</v>
      </c>
      <c r="AY3319" s="161" t="s">
        <v>176</v>
      </c>
    </row>
    <row r="3320" spans="2:51" s="12" customFormat="1" ht="11.25">
      <c r="B3320" s="145"/>
      <c r="D3320" s="146" t="s">
        <v>185</v>
      </c>
      <c r="E3320" s="147" t="s">
        <v>1</v>
      </c>
      <c r="F3320" s="148" t="s">
        <v>88</v>
      </c>
      <c r="H3320" s="149">
        <v>2</v>
      </c>
      <c r="I3320" s="150"/>
      <c r="L3320" s="145"/>
      <c r="M3320" s="151"/>
      <c r="T3320" s="152"/>
      <c r="AT3320" s="147" t="s">
        <v>185</v>
      </c>
      <c r="AU3320" s="147" t="s">
        <v>88</v>
      </c>
      <c r="AV3320" s="12" t="s">
        <v>88</v>
      </c>
      <c r="AW3320" s="12" t="s">
        <v>33</v>
      </c>
      <c r="AX3320" s="12" t="s">
        <v>78</v>
      </c>
      <c r="AY3320" s="147" t="s">
        <v>176</v>
      </c>
    </row>
    <row r="3321" spans="2:51" s="14" customFormat="1" ht="11.25">
      <c r="B3321" s="160"/>
      <c r="D3321" s="146" t="s">
        <v>185</v>
      </c>
      <c r="E3321" s="161" t="s">
        <v>1</v>
      </c>
      <c r="F3321" s="162" t="s">
        <v>3137</v>
      </c>
      <c r="H3321" s="161" t="s">
        <v>1</v>
      </c>
      <c r="I3321" s="163"/>
      <c r="L3321" s="160"/>
      <c r="M3321" s="164"/>
      <c r="T3321" s="165"/>
      <c r="AT3321" s="161" t="s">
        <v>185</v>
      </c>
      <c r="AU3321" s="161" t="s">
        <v>88</v>
      </c>
      <c r="AV3321" s="14" t="s">
        <v>86</v>
      </c>
      <c r="AW3321" s="14" t="s">
        <v>33</v>
      </c>
      <c r="AX3321" s="14" t="s">
        <v>78</v>
      </c>
      <c r="AY3321" s="161" t="s">
        <v>176</v>
      </c>
    </row>
    <row r="3322" spans="2:51" s="12" customFormat="1" ht="11.25">
      <c r="B3322" s="145"/>
      <c r="D3322" s="146" t="s">
        <v>185</v>
      </c>
      <c r="E3322" s="147" t="s">
        <v>1</v>
      </c>
      <c r="F3322" s="148" t="s">
        <v>193</v>
      </c>
      <c r="H3322" s="149">
        <v>3</v>
      </c>
      <c r="I3322" s="150"/>
      <c r="L3322" s="145"/>
      <c r="M3322" s="151"/>
      <c r="T3322" s="152"/>
      <c r="AT3322" s="147" t="s">
        <v>185</v>
      </c>
      <c r="AU3322" s="147" t="s">
        <v>88</v>
      </c>
      <c r="AV3322" s="12" t="s">
        <v>88</v>
      </c>
      <c r="AW3322" s="12" t="s">
        <v>33</v>
      </c>
      <c r="AX3322" s="12" t="s">
        <v>78</v>
      </c>
      <c r="AY3322" s="147" t="s">
        <v>176</v>
      </c>
    </row>
    <row r="3323" spans="2:51" s="14" customFormat="1" ht="11.25">
      <c r="B3323" s="160"/>
      <c r="D3323" s="146" t="s">
        <v>185</v>
      </c>
      <c r="E3323" s="161" t="s">
        <v>1</v>
      </c>
      <c r="F3323" s="162" t="s">
        <v>3138</v>
      </c>
      <c r="H3323" s="161" t="s">
        <v>1</v>
      </c>
      <c r="I3323" s="163"/>
      <c r="L3323" s="160"/>
      <c r="M3323" s="164"/>
      <c r="T3323" s="165"/>
      <c r="AT3323" s="161" t="s">
        <v>185</v>
      </c>
      <c r="AU3323" s="161" t="s">
        <v>88</v>
      </c>
      <c r="AV3323" s="14" t="s">
        <v>86</v>
      </c>
      <c r="AW3323" s="14" t="s">
        <v>33</v>
      </c>
      <c r="AX3323" s="14" t="s">
        <v>78</v>
      </c>
      <c r="AY3323" s="161" t="s">
        <v>176</v>
      </c>
    </row>
    <row r="3324" spans="2:51" s="12" customFormat="1" ht="11.25">
      <c r="B3324" s="145"/>
      <c r="D3324" s="146" t="s">
        <v>185</v>
      </c>
      <c r="E3324" s="147" t="s">
        <v>1</v>
      </c>
      <c r="F3324" s="148" t="s">
        <v>88</v>
      </c>
      <c r="H3324" s="149">
        <v>2</v>
      </c>
      <c r="I3324" s="150"/>
      <c r="L3324" s="145"/>
      <c r="M3324" s="151"/>
      <c r="T3324" s="152"/>
      <c r="AT3324" s="147" t="s">
        <v>185</v>
      </c>
      <c r="AU3324" s="147" t="s">
        <v>88</v>
      </c>
      <c r="AV3324" s="12" t="s">
        <v>88</v>
      </c>
      <c r="AW3324" s="12" t="s">
        <v>33</v>
      </c>
      <c r="AX3324" s="12" t="s">
        <v>78</v>
      </c>
      <c r="AY3324" s="147" t="s">
        <v>176</v>
      </c>
    </row>
    <row r="3325" spans="2:51" s="14" customFormat="1" ht="11.25">
      <c r="B3325" s="160"/>
      <c r="D3325" s="146" t="s">
        <v>185</v>
      </c>
      <c r="E3325" s="161" t="s">
        <v>1</v>
      </c>
      <c r="F3325" s="162" t="s">
        <v>3139</v>
      </c>
      <c r="H3325" s="161" t="s">
        <v>1</v>
      </c>
      <c r="I3325" s="163"/>
      <c r="L3325" s="160"/>
      <c r="M3325" s="164"/>
      <c r="T3325" s="165"/>
      <c r="AT3325" s="161" t="s">
        <v>185</v>
      </c>
      <c r="AU3325" s="161" t="s">
        <v>88</v>
      </c>
      <c r="AV3325" s="14" t="s">
        <v>86</v>
      </c>
      <c r="AW3325" s="14" t="s">
        <v>33</v>
      </c>
      <c r="AX3325" s="14" t="s">
        <v>78</v>
      </c>
      <c r="AY3325" s="161" t="s">
        <v>176</v>
      </c>
    </row>
    <row r="3326" spans="2:51" s="12" customFormat="1" ht="11.25">
      <c r="B3326" s="145"/>
      <c r="D3326" s="146" t="s">
        <v>185</v>
      </c>
      <c r="E3326" s="147" t="s">
        <v>1</v>
      </c>
      <c r="F3326" s="148" t="s">
        <v>88</v>
      </c>
      <c r="H3326" s="149">
        <v>2</v>
      </c>
      <c r="I3326" s="150"/>
      <c r="L3326" s="145"/>
      <c r="M3326" s="151"/>
      <c r="T3326" s="152"/>
      <c r="AT3326" s="147" t="s">
        <v>185</v>
      </c>
      <c r="AU3326" s="147" t="s">
        <v>88</v>
      </c>
      <c r="AV3326" s="12" t="s">
        <v>88</v>
      </c>
      <c r="AW3326" s="12" t="s">
        <v>33</v>
      </c>
      <c r="AX3326" s="12" t="s">
        <v>78</v>
      </c>
      <c r="AY3326" s="147" t="s">
        <v>176</v>
      </c>
    </row>
    <row r="3327" spans="2:51" s="14" customFormat="1" ht="11.25">
      <c r="B3327" s="160"/>
      <c r="D3327" s="146" t="s">
        <v>185</v>
      </c>
      <c r="E3327" s="161" t="s">
        <v>1</v>
      </c>
      <c r="F3327" s="162" t="s">
        <v>3140</v>
      </c>
      <c r="H3327" s="161" t="s">
        <v>1</v>
      </c>
      <c r="I3327" s="163"/>
      <c r="L3327" s="160"/>
      <c r="M3327" s="164"/>
      <c r="T3327" s="165"/>
      <c r="AT3327" s="161" t="s">
        <v>185</v>
      </c>
      <c r="AU3327" s="161" t="s">
        <v>88</v>
      </c>
      <c r="AV3327" s="14" t="s">
        <v>86</v>
      </c>
      <c r="AW3327" s="14" t="s">
        <v>33</v>
      </c>
      <c r="AX3327" s="14" t="s">
        <v>78</v>
      </c>
      <c r="AY3327" s="161" t="s">
        <v>176</v>
      </c>
    </row>
    <row r="3328" spans="2:51" s="12" customFormat="1" ht="11.25">
      <c r="B3328" s="145"/>
      <c r="D3328" s="146" t="s">
        <v>185</v>
      </c>
      <c r="E3328" s="147" t="s">
        <v>1</v>
      </c>
      <c r="F3328" s="148" t="s">
        <v>86</v>
      </c>
      <c r="H3328" s="149">
        <v>1</v>
      </c>
      <c r="I3328" s="150"/>
      <c r="L3328" s="145"/>
      <c r="M3328" s="151"/>
      <c r="T3328" s="152"/>
      <c r="AT3328" s="147" t="s">
        <v>185</v>
      </c>
      <c r="AU3328" s="147" t="s">
        <v>88</v>
      </c>
      <c r="AV3328" s="12" t="s">
        <v>88</v>
      </c>
      <c r="AW3328" s="12" t="s">
        <v>33</v>
      </c>
      <c r="AX3328" s="12" t="s">
        <v>78</v>
      </c>
      <c r="AY3328" s="147" t="s">
        <v>176</v>
      </c>
    </row>
    <row r="3329" spans="2:65" s="15" customFormat="1" ht="11.25">
      <c r="B3329" s="166"/>
      <c r="D3329" s="146" t="s">
        <v>185</v>
      </c>
      <c r="E3329" s="167" t="s">
        <v>1</v>
      </c>
      <c r="F3329" s="168" t="s">
        <v>228</v>
      </c>
      <c r="H3329" s="169">
        <v>13</v>
      </c>
      <c r="I3329" s="170"/>
      <c r="L3329" s="166"/>
      <c r="M3329" s="171"/>
      <c r="T3329" s="172"/>
      <c r="AT3329" s="167" t="s">
        <v>185</v>
      </c>
      <c r="AU3329" s="167" t="s">
        <v>88</v>
      </c>
      <c r="AV3329" s="15" t="s">
        <v>193</v>
      </c>
      <c r="AW3329" s="15" t="s">
        <v>33</v>
      </c>
      <c r="AX3329" s="15" t="s">
        <v>78</v>
      </c>
      <c r="AY3329" s="167" t="s">
        <v>176</v>
      </c>
    </row>
    <row r="3330" spans="2:65" s="13" customFormat="1" ht="11.25">
      <c r="B3330" s="153"/>
      <c r="D3330" s="146" t="s">
        <v>185</v>
      </c>
      <c r="E3330" s="154" t="s">
        <v>1</v>
      </c>
      <c r="F3330" s="155" t="s">
        <v>187</v>
      </c>
      <c r="H3330" s="156">
        <v>24</v>
      </c>
      <c r="I3330" s="157"/>
      <c r="L3330" s="153"/>
      <c r="M3330" s="158"/>
      <c r="T3330" s="159"/>
      <c r="AT3330" s="154" t="s">
        <v>185</v>
      </c>
      <c r="AU3330" s="154" t="s">
        <v>88</v>
      </c>
      <c r="AV3330" s="13" t="s">
        <v>183</v>
      </c>
      <c r="AW3330" s="13" t="s">
        <v>33</v>
      </c>
      <c r="AX3330" s="13" t="s">
        <v>86</v>
      </c>
      <c r="AY3330" s="154" t="s">
        <v>176</v>
      </c>
    </row>
    <row r="3331" spans="2:65" s="1" customFormat="1" ht="37.9" customHeight="1">
      <c r="B3331" s="32"/>
      <c r="C3331" s="132" t="s">
        <v>3141</v>
      </c>
      <c r="D3331" s="132" t="s">
        <v>178</v>
      </c>
      <c r="E3331" s="133" t="s">
        <v>3142</v>
      </c>
      <c r="F3331" s="134" t="s">
        <v>3143</v>
      </c>
      <c r="G3331" s="135" t="s">
        <v>355</v>
      </c>
      <c r="H3331" s="136">
        <v>28</v>
      </c>
      <c r="I3331" s="137"/>
      <c r="J3331" s="138">
        <f>ROUND(I3331*H3331,2)</f>
        <v>0</v>
      </c>
      <c r="K3331" s="134" t="s">
        <v>1</v>
      </c>
      <c r="L3331" s="32"/>
      <c r="M3331" s="139" t="s">
        <v>1</v>
      </c>
      <c r="N3331" s="140" t="s">
        <v>43</v>
      </c>
      <c r="P3331" s="141">
        <f>O3331*H3331</f>
        <v>0</v>
      </c>
      <c r="Q3331" s="141">
        <v>0</v>
      </c>
      <c r="R3331" s="141">
        <f>Q3331*H3331</f>
        <v>0</v>
      </c>
      <c r="S3331" s="141">
        <v>0</v>
      </c>
      <c r="T3331" s="142">
        <f>S3331*H3331</f>
        <v>0</v>
      </c>
      <c r="AR3331" s="143" t="s">
        <v>319</v>
      </c>
      <c r="AT3331" s="143" t="s">
        <v>178</v>
      </c>
      <c r="AU3331" s="143" t="s">
        <v>88</v>
      </c>
      <c r="AY3331" s="17" t="s">
        <v>176</v>
      </c>
      <c r="BE3331" s="144">
        <f>IF(N3331="základní",J3331,0)</f>
        <v>0</v>
      </c>
      <c r="BF3331" s="144">
        <f>IF(N3331="snížená",J3331,0)</f>
        <v>0</v>
      </c>
      <c r="BG3331" s="144">
        <f>IF(N3331="zákl. přenesená",J3331,0)</f>
        <v>0</v>
      </c>
      <c r="BH3331" s="144">
        <f>IF(N3331="sníž. přenesená",J3331,0)</f>
        <v>0</v>
      </c>
      <c r="BI3331" s="144">
        <f>IF(N3331="nulová",J3331,0)</f>
        <v>0</v>
      </c>
      <c r="BJ3331" s="17" t="s">
        <v>86</v>
      </c>
      <c r="BK3331" s="144">
        <f>ROUND(I3331*H3331,2)</f>
        <v>0</v>
      </c>
      <c r="BL3331" s="17" t="s">
        <v>319</v>
      </c>
      <c r="BM3331" s="143" t="s">
        <v>3144</v>
      </c>
    </row>
    <row r="3332" spans="2:65" s="1" customFormat="1" ht="19.5">
      <c r="B3332" s="32"/>
      <c r="D3332" s="146" t="s">
        <v>234</v>
      </c>
      <c r="F3332" s="173" t="s">
        <v>1184</v>
      </c>
      <c r="I3332" s="174"/>
      <c r="L3332" s="32"/>
      <c r="M3332" s="175"/>
      <c r="T3332" s="56"/>
      <c r="AT3332" s="17" t="s">
        <v>234</v>
      </c>
      <c r="AU3332" s="17" t="s">
        <v>88</v>
      </c>
    </row>
    <row r="3333" spans="2:65" s="14" customFormat="1" ht="11.25">
      <c r="B3333" s="160"/>
      <c r="D3333" s="146" t="s">
        <v>185</v>
      </c>
      <c r="E3333" s="161" t="s">
        <v>1</v>
      </c>
      <c r="F3333" s="162" t="s">
        <v>2679</v>
      </c>
      <c r="H3333" s="161" t="s">
        <v>1</v>
      </c>
      <c r="I3333" s="163"/>
      <c r="L3333" s="160"/>
      <c r="M3333" s="164"/>
      <c r="T3333" s="165"/>
      <c r="AT3333" s="161" t="s">
        <v>185</v>
      </c>
      <c r="AU3333" s="161" t="s">
        <v>88</v>
      </c>
      <c r="AV3333" s="14" t="s">
        <v>86</v>
      </c>
      <c r="AW3333" s="14" t="s">
        <v>33</v>
      </c>
      <c r="AX3333" s="14" t="s">
        <v>78</v>
      </c>
      <c r="AY3333" s="161" t="s">
        <v>176</v>
      </c>
    </row>
    <row r="3334" spans="2:65" s="14" customFormat="1" ht="11.25">
      <c r="B3334" s="160"/>
      <c r="D3334" s="146" t="s">
        <v>185</v>
      </c>
      <c r="E3334" s="161" t="s">
        <v>1</v>
      </c>
      <c r="F3334" s="162" t="s">
        <v>3145</v>
      </c>
      <c r="H3334" s="161" t="s">
        <v>1</v>
      </c>
      <c r="I3334" s="163"/>
      <c r="L3334" s="160"/>
      <c r="M3334" s="164"/>
      <c r="T3334" s="165"/>
      <c r="AT3334" s="161" t="s">
        <v>185</v>
      </c>
      <c r="AU3334" s="161" t="s">
        <v>88</v>
      </c>
      <c r="AV3334" s="14" t="s">
        <v>86</v>
      </c>
      <c r="AW3334" s="14" t="s">
        <v>33</v>
      </c>
      <c r="AX3334" s="14" t="s">
        <v>78</v>
      </c>
      <c r="AY3334" s="161" t="s">
        <v>176</v>
      </c>
    </row>
    <row r="3335" spans="2:65" s="12" customFormat="1" ht="11.25">
      <c r="B3335" s="145"/>
      <c r="D3335" s="146" t="s">
        <v>185</v>
      </c>
      <c r="E3335" s="147" t="s">
        <v>1</v>
      </c>
      <c r="F3335" s="148" t="s">
        <v>86</v>
      </c>
      <c r="H3335" s="149">
        <v>1</v>
      </c>
      <c r="I3335" s="150"/>
      <c r="L3335" s="145"/>
      <c r="M3335" s="151"/>
      <c r="T3335" s="152"/>
      <c r="AT3335" s="147" t="s">
        <v>185</v>
      </c>
      <c r="AU3335" s="147" t="s">
        <v>88</v>
      </c>
      <c r="AV3335" s="12" t="s">
        <v>88</v>
      </c>
      <c r="AW3335" s="12" t="s">
        <v>33</v>
      </c>
      <c r="AX3335" s="12" t="s">
        <v>78</v>
      </c>
      <c r="AY3335" s="147" t="s">
        <v>176</v>
      </c>
    </row>
    <row r="3336" spans="2:65" s="14" customFormat="1" ht="11.25">
      <c r="B3336" s="160"/>
      <c r="D3336" s="146" t="s">
        <v>185</v>
      </c>
      <c r="E3336" s="161" t="s">
        <v>1</v>
      </c>
      <c r="F3336" s="162" t="s">
        <v>1104</v>
      </c>
      <c r="H3336" s="161" t="s">
        <v>1</v>
      </c>
      <c r="I3336" s="163"/>
      <c r="L3336" s="160"/>
      <c r="M3336" s="164"/>
      <c r="T3336" s="165"/>
      <c r="AT3336" s="161" t="s">
        <v>185</v>
      </c>
      <c r="AU3336" s="161" t="s">
        <v>88</v>
      </c>
      <c r="AV3336" s="14" t="s">
        <v>86</v>
      </c>
      <c r="AW3336" s="14" t="s">
        <v>33</v>
      </c>
      <c r="AX3336" s="14" t="s">
        <v>78</v>
      </c>
      <c r="AY3336" s="161" t="s">
        <v>176</v>
      </c>
    </row>
    <row r="3337" spans="2:65" s="14" customFormat="1" ht="11.25">
      <c r="B3337" s="160"/>
      <c r="D3337" s="146" t="s">
        <v>185</v>
      </c>
      <c r="E3337" s="161" t="s">
        <v>1</v>
      </c>
      <c r="F3337" s="162" t="s">
        <v>3146</v>
      </c>
      <c r="H3337" s="161" t="s">
        <v>1</v>
      </c>
      <c r="I3337" s="163"/>
      <c r="L3337" s="160"/>
      <c r="M3337" s="164"/>
      <c r="T3337" s="165"/>
      <c r="AT3337" s="161" t="s">
        <v>185</v>
      </c>
      <c r="AU3337" s="161" t="s">
        <v>88</v>
      </c>
      <c r="AV3337" s="14" t="s">
        <v>86</v>
      </c>
      <c r="AW3337" s="14" t="s">
        <v>33</v>
      </c>
      <c r="AX3337" s="14" t="s">
        <v>78</v>
      </c>
      <c r="AY3337" s="161" t="s">
        <v>176</v>
      </c>
    </row>
    <row r="3338" spans="2:65" s="12" customFormat="1" ht="11.25">
      <c r="B3338" s="145"/>
      <c r="D3338" s="146" t="s">
        <v>185</v>
      </c>
      <c r="E3338" s="147" t="s">
        <v>1</v>
      </c>
      <c r="F3338" s="148" t="s">
        <v>88</v>
      </c>
      <c r="H3338" s="149">
        <v>2</v>
      </c>
      <c r="I3338" s="150"/>
      <c r="L3338" s="145"/>
      <c r="M3338" s="151"/>
      <c r="T3338" s="152"/>
      <c r="AT3338" s="147" t="s">
        <v>185</v>
      </c>
      <c r="AU3338" s="147" t="s">
        <v>88</v>
      </c>
      <c r="AV3338" s="12" t="s">
        <v>88</v>
      </c>
      <c r="AW3338" s="12" t="s">
        <v>33</v>
      </c>
      <c r="AX3338" s="12" t="s">
        <v>78</v>
      </c>
      <c r="AY3338" s="147" t="s">
        <v>176</v>
      </c>
    </row>
    <row r="3339" spans="2:65" s="14" customFormat="1" ht="11.25">
      <c r="B3339" s="160"/>
      <c r="D3339" s="146" t="s">
        <v>185</v>
      </c>
      <c r="E3339" s="161" t="s">
        <v>1</v>
      </c>
      <c r="F3339" s="162" t="s">
        <v>3147</v>
      </c>
      <c r="H3339" s="161" t="s">
        <v>1</v>
      </c>
      <c r="I3339" s="163"/>
      <c r="L3339" s="160"/>
      <c r="M3339" s="164"/>
      <c r="T3339" s="165"/>
      <c r="AT3339" s="161" t="s">
        <v>185</v>
      </c>
      <c r="AU3339" s="161" t="s">
        <v>88</v>
      </c>
      <c r="AV3339" s="14" t="s">
        <v>86</v>
      </c>
      <c r="AW3339" s="14" t="s">
        <v>33</v>
      </c>
      <c r="AX3339" s="14" t="s">
        <v>78</v>
      </c>
      <c r="AY3339" s="161" t="s">
        <v>176</v>
      </c>
    </row>
    <row r="3340" spans="2:65" s="12" customFormat="1" ht="11.25">
      <c r="B3340" s="145"/>
      <c r="D3340" s="146" t="s">
        <v>185</v>
      </c>
      <c r="E3340" s="147" t="s">
        <v>1</v>
      </c>
      <c r="F3340" s="148" t="s">
        <v>183</v>
      </c>
      <c r="H3340" s="149">
        <v>4</v>
      </c>
      <c r="I3340" s="150"/>
      <c r="L3340" s="145"/>
      <c r="M3340" s="151"/>
      <c r="T3340" s="152"/>
      <c r="AT3340" s="147" t="s">
        <v>185</v>
      </c>
      <c r="AU3340" s="147" t="s">
        <v>88</v>
      </c>
      <c r="AV3340" s="12" t="s">
        <v>88</v>
      </c>
      <c r="AW3340" s="12" t="s">
        <v>33</v>
      </c>
      <c r="AX3340" s="12" t="s">
        <v>78</v>
      </c>
      <c r="AY3340" s="147" t="s">
        <v>176</v>
      </c>
    </row>
    <row r="3341" spans="2:65" s="14" customFormat="1" ht="11.25">
      <c r="B3341" s="160"/>
      <c r="D3341" s="146" t="s">
        <v>185</v>
      </c>
      <c r="E3341" s="161" t="s">
        <v>1</v>
      </c>
      <c r="F3341" s="162" t="s">
        <v>3148</v>
      </c>
      <c r="H3341" s="161" t="s">
        <v>1</v>
      </c>
      <c r="I3341" s="163"/>
      <c r="L3341" s="160"/>
      <c r="M3341" s="164"/>
      <c r="T3341" s="165"/>
      <c r="AT3341" s="161" t="s">
        <v>185</v>
      </c>
      <c r="AU3341" s="161" t="s">
        <v>88</v>
      </c>
      <c r="AV3341" s="14" t="s">
        <v>86</v>
      </c>
      <c r="AW3341" s="14" t="s">
        <v>33</v>
      </c>
      <c r="AX3341" s="14" t="s">
        <v>78</v>
      </c>
      <c r="AY3341" s="161" t="s">
        <v>176</v>
      </c>
    </row>
    <row r="3342" spans="2:65" s="12" customFormat="1" ht="11.25">
      <c r="B3342" s="145"/>
      <c r="D3342" s="146" t="s">
        <v>185</v>
      </c>
      <c r="E3342" s="147" t="s">
        <v>1</v>
      </c>
      <c r="F3342" s="148" t="s">
        <v>88</v>
      </c>
      <c r="H3342" s="149">
        <v>2</v>
      </c>
      <c r="I3342" s="150"/>
      <c r="L3342" s="145"/>
      <c r="M3342" s="151"/>
      <c r="T3342" s="152"/>
      <c r="AT3342" s="147" t="s">
        <v>185</v>
      </c>
      <c r="AU3342" s="147" t="s">
        <v>88</v>
      </c>
      <c r="AV3342" s="12" t="s">
        <v>88</v>
      </c>
      <c r="AW3342" s="12" t="s">
        <v>33</v>
      </c>
      <c r="AX3342" s="12" t="s">
        <v>78</v>
      </c>
      <c r="AY3342" s="147" t="s">
        <v>176</v>
      </c>
    </row>
    <row r="3343" spans="2:65" s="14" customFormat="1" ht="11.25">
      <c r="B3343" s="160"/>
      <c r="D3343" s="146" t="s">
        <v>185</v>
      </c>
      <c r="E3343" s="161" t="s">
        <v>1</v>
      </c>
      <c r="F3343" s="162" t="s">
        <v>3149</v>
      </c>
      <c r="H3343" s="161" t="s">
        <v>1</v>
      </c>
      <c r="I3343" s="163"/>
      <c r="L3343" s="160"/>
      <c r="M3343" s="164"/>
      <c r="T3343" s="165"/>
      <c r="AT3343" s="161" t="s">
        <v>185</v>
      </c>
      <c r="AU3343" s="161" t="s">
        <v>88</v>
      </c>
      <c r="AV3343" s="14" t="s">
        <v>86</v>
      </c>
      <c r="AW3343" s="14" t="s">
        <v>33</v>
      </c>
      <c r="AX3343" s="14" t="s">
        <v>78</v>
      </c>
      <c r="AY3343" s="161" t="s">
        <v>176</v>
      </c>
    </row>
    <row r="3344" spans="2:65" s="12" customFormat="1" ht="11.25">
      <c r="B3344" s="145"/>
      <c r="D3344" s="146" t="s">
        <v>185</v>
      </c>
      <c r="E3344" s="147" t="s">
        <v>1</v>
      </c>
      <c r="F3344" s="148" t="s">
        <v>183</v>
      </c>
      <c r="H3344" s="149">
        <v>4</v>
      </c>
      <c r="I3344" s="150"/>
      <c r="L3344" s="145"/>
      <c r="M3344" s="151"/>
      <c r="T3344" s="152"/>
      <c r="AT3344" s="147" t="s">
        <v>185</v>
      </c>
      <c r="AU3344" s="147" t="s">
        <v>88</v>
      </c>
      <c r="AV3344" s="12" t="s">
        <v>88</v>
      </c>
      <c r="AW3344" s="12" t="s">
        <v>33</v>
      </c>
      <c r="AX3344" s="12" t="s">
        <v>78</v>
      </c>
      <c r="AY3344" s="147" t="s">
        <v>176</v>
      </c>
    </row>
    <row r="3345" spans="2:51" s="14" customFormat="1" ht="11.25">
      <c r="B3345" s="160"/>
      <c r="D3345" s="146" t="s">
        <v>185</v>
      </c>
      <c r="E3345" s="161" t="s">
        <v>1</v>
      </c>
      <c r="F3345" s="162" t="s">
        <v>3150</v>
      </c>
      <c r="H3345" s="161" t="s">
        <v>1</v>
      </c>
      <c r="I3345" s="163"/>
      <c r="L3345" s="160"/>
      <c r="M3345" s="164"/>
      <c r="T3345" s="165"/>
      <c r="AT3345" s="161" t="s">
        <v>185</v>
      </c>
      <c r="AU3345" s="161" t="s">
        <v>88</v>
      </c>
      <c r="AV3345" s="14" t="s">
        <v>86</v>
      </c>
      <c r="AW3345" s="14" t="s">
        <v>33</v>
      </c>
      <c r="AX3345" s="14" t="s">
        <v>78</v>
      </c>
      <c r="AY3345" s="161" t="s">
        <v>176</v>
      </c>
    </row>
    <row r="3346" spans="2:51" s="12" customFormat="1" ht="11.25">
      <c r="B3346" s="145"/>
      <c r="D3346" s="146" t="s">
        <v>185</v>
      </c>
      <c r="E3346" s="147" t="s">
        <v>1</v>
      </c>
      <c r="F3346" s="148" t="s">
        <v>86</v>
      </c>
      <c r="H3346" s="149">
        <v>1</v>
      </c>
      <c r="I3346" s="150"/>
      <c r="L3346" s="145"/>
      <c r="M3346" s="151"/>
      <c r="T3346" s="152"/>
      <c r="AT3346" s="147" t="s">
        <v>185</v>
      </c>
      <c r="AU3346" s="147" t="s">
        <v>88</v>
      </c>
      <c r="AV3346" s="12" t="s">
        <v>88</v>
      </c>
      <c r="AW3346" s="12" t="s">
        <v>33</v>
      </c>
      <c r="AX3346" s="12" t="s">
        <v>78</v>
      </c>
      <c r="AY3346" s="147" t="s">
        <v>176</v>
      </c>
    </row>
    <row r="3347" spans="2:51" s="14" customFormat="1" ht="11.25">
      <c r="B3347" s="160"/>
      <c r="D3347" s="146" t="s">
        <v>185</v>
      </c>
      <c r="E3347" s="161" t="s">
        <v>1</v>
      </c>
      <c r="F3347" s="162" t="s">
        <v>1106</v>
      </c>
      <c r="H3347" s="161" t="s">
        <v>1</v>
      </c>
      <c r="I3347" s="163"/>
      <c r="L3347" s="160"/>
      <c r="M3347" s="164"/>
      <c r="T3347" s="165"/>
      <c r="AT3347" s="161" t="s">
        <v>185</v>
      </c>
      <c r="AU3347" s="161" t="s">
        <v>88</v>
      </c>
      <c r="AV3347" s="14" t="s">
        <v>86</v>
      </c>
      <c r="AW3347" s="14" t="s">
        <v>33</v>
      </c>
      <c r="AX3347" s="14" t="s">
        <v>78</v>
      </c>
      <c r="AY3347" s="161" t="s">
        <v>176</v>
      </c>
    </row>
    <row r="3348" spans="2:51" s="14" customFormat="1" ht="11.25">
      <c r="B3348" s="160"/>
      <c r="D3348" s="146" t="s">
        <v>185</v>
      </c>
      <c r="E3348" s="161" t="s">
        <v>1</v>
      </c>
      <c r="F3348" s="162" t="s">
        <v>3151</v>
      </c>
      <c r="H3348" s="161" t="s">
        <v>1</v>
      </c>
      <c r="I3348" s="163"/>
      <c r="L3348" s="160"/>
      <c r="M3348" s="164"/>
      <c r="T3348" s="165"/>
      <c r="AT3348" s="161" t="s">
        <v>185</v>
      </c>
      <c r="AU3348" s="161" t="s">
        <v>88</v>
      </c>
      <c r="AV3348" s="14" t="s">
        <v>86</v>
      </c>
      <c r="AW3348" s="14" t="s">
        <v>33</v>
      </c>
      <c r="AX3348" s="14" t="s">
        <v>78</v>
      </c>
      <c r="AY3348" s="161" t="s">
        <v>176</v>
      </c>
    </row>
    <row r="3349" spans="2:51" s="12" customFormat="1" ht="11.25">
      <c r="B3349" s="145"/>
      <c r="D3349" s="146" t="s">
        <v>185</v>
      </c>
      <c r="E3349" s="147" t="s">
        <v>1</v>
      </c>
      <c r="F3349" s="148" t="s">
        <v>3152</v>
      </c>
      <c r="H3349" s="149">
        <v>7</v>
      </c>
      <c r="I3349" s="150"/>
      <c r="L3349" s="145"/>
      <c r="M3349" s="151"/>
      <c r="T3349" s="152"/>
      <c r="AT3349" s="147" t="s">
        <v>185</v>
      </c>
      <c r="AU3349" s="147" t="s">
        <v>88</v>
      </c>
      <c r="AV3349" s="12" t="s">
        <v>88</v>
      </c>
      <c r="AW3349" s="12" t="s">
        <v>33</v>
      </c>
      <c r="AX3349" s="12" t="s">
        <v>78</v>
      </c>
      <c r="AY3349" s="147" t="s">
        <v>176</v>
      </c>
    </row>
    <row r="3350" spans="2:51" s="14" customFormat="1" ht="11.25">
      <c r="B3350" s="160"/>
      <c r="D3350" s="146" t="s">
        <v>185</v>
      </c>
      <c r="E3350" s="161" t="s">
        <v>1</v>
      </c>
      <c r="F3350" s="162" t="s">
        <v>3153</v>
      </c>
      <c r="H3350" s="161" t="s">
        <v>1</v>
      </c>
      <c r="I3350" s="163"/>
      <c r="L3350" s="160"/>
      <c r="M3350" s="164"/>
      <c r="T3350" s="165"/>
      <c r="AT3350" s="161" t="s">
        <v>185</v>
      </c>
      <c r="AU3350" s="161" t="s">
        <v>88</v>
      </c>
      <c r="AV3350" s="14" t="s">
        <v>86</v>
      </c>
      <c r="AW3350" s="14" t="s">
        <v>33</v>
      </c>
      <c r="AX3350" s="14" t="s">
        <v>78</v>
      </c>
      <c r="AY3350" s="161" t="s">
        <v>176</v>
      </c>
    </row>
    <row r="3351" spans="2:51" s="12" customFormat="1" ht="11.25">
      <c r="B3351" s="145"/>
      <c r="D3351" s="146" t="s">
        <v>185</v>
      </c>
      <c r="E3351" s="147" t="s">
        <v>1</v>
      </c>
      <c r="F3351" s="148" t="s">
        <v>86</v>
      </c>
      <c r="H3351" s="149">
        <v>1</v>
      </c>
      <c r="I3351" s="150"/>
      <c r="L3351" s="145"/>
      <c r="M3351" s="151"/>
      <c r="T3351" s="152"/>
      <c r="AT3351" s="147" t="s">
        <v>185</v>
      </c>
      <c r="AU3351" s="147" t="s">
        <v>88</v>
      </c>
      <c r="AV3351" s="12" t="s">
        <v>88</v>
      </c>
      <c r="AW3351" s="12" t="s">
        <v>33</v>
      </c>
      <c r="AX3351" s="12" t="s">
        <v>78</v>
      </c>
      <c r="AY3351" s="147" t="s">
        <v>176</v>
      </c>
    </row>
    <row r="3352" spans="2:51" s="14" customFormat="1" ht="11.25">
      <c r="B3352" s="160"/>
      <c r="D3352" s="146" t="s">
        <v>185</v>
      </c>
      <c r="E3352" s="161" t="s">
        <v>1</v>
      </c>
      <c r="F3352" s="162" t="s">
        <v>1108</v>
      </c>
      <c r="H3352" s="161" t="s">
        <v>1</v>
      </c>
      <c r="I3352" s="163"/>
      <c r="L3352" s="160"/>
      <c r="M3352" s="164"/>
      <c r="T3352" s="165"/>
      <c r="AT3352" s="161" t="s">
        <v>185</v>
      </c>
      <c r="AU3352" s="161" t="s">
        <v>88</v>
      </c>
      <c r="AV3352" s="14" t="s">
        <v>86</v>
      </c>
      <c r="AW3352" s="14" t="s">
        <v>33</v>
      </c>
      <c r="AX3352" s="14" t="s">
        <v>78</v>
      </c>
      <c r="AY3352" s="161" t="s">
        <v>176</v>
      </c>
    </row>
    <row r="3353" spans="2:51" s="14" customFormat="1" ht="11.25">
      <c r="B3353" s="160"/>
      <c r="D3353" s="146" t="s">
        <v>185</v>
      </c>
      <c r="E3353" s="161" t="s">
        <v>1</v>
      </c>
      <c r="F3353" s="162" t="s">
        <v>3154</v>
      </c>
      <c r="H3353" s="161" t="s">
        <v>1</v>
      </c>
      <c r="I3353" s="163"/>
      <c r="L3353" s="160"/>
      <c r="M3353" s="164"/>
      <c r="T3353" s="165"/>
      <c r="AT3353" s="161" t="s">
        <v>185</v>
      </c>
      <c r="AU3353" s="161" t="s">
        <v>88</v>
      </c>
      <c r="AV3353" s="14" t="s">
        <v>86</v>
      </c>
      <c r="AW3353" s="14" t="s">
        <v>33</v>
      </c>
      <c r="AX3353" s="14" t="s">
        <v>78</v>
      </c>
      <c r="AY3353" s="161" t="s">
        <v>176</v>
      </c>
    </row>
    <row r="3354" spans="2:51" s="12" customFormat="1" ht="11.25">
      <c r="B3354" s="145"/>
      <c r="D3354" s="146" t="s">
        <v>185</v>
      </c>
      <c r="E3354" s="147" t="s">
        <v>1</v>
      </c>
      <c r="F3354" s="148" t="s">
        <v>183</v>
      </c>
      <c r="H3354" s="149">
        <v>4</v>
      </c>
      <c r="I3354" s="150"/>
      <c r="L3354" s="145"/>
      <c r="M3354" s="151"/>
      <c r="T3354" s="152"/>
      <c r="AT3354" s="147" t="s">
        <v>185</v>
      </c>
      <c r="AU3354" s="147" t="s">
        <v>88</v>
      </c>
      <c r="AV3354" s="12" t="s">
        <v>88</v>
      </c>
      <c r="AW3354" s="12" t="s">
        <v>33</v>
      </c>
      <c r="AX3354" s="12" t="s">
        <v>78</v>
      </c>
      <c r="AY3354" s="147" t="s">
        <v>176</v>
      </c>
    </row>
    <row r="3355" spans="2:51" s="14" customFormat="1" ht="11.25">
      <c r="B3355" s="160"/>
      <c r="D3355" s="146" t="s">
        <v>185</v>
      </c>
      <c r="E3355" s="161" t="s">
        <v>1</v>
      </c>
      <c r="F3355" s="162" t="s">
        <v>1110</v>
      </c>
      <c r="H3355" s="161" t="s">
        <v>1</v>
      </c>
      <c r="I3355" s="163"/>
      <c r="L3355" s="160"/>
      <c r="M3355" s="164"/>
      <c r="T3355" s="165"/>
      <c r="AT3355" s="161" t="s">
        <v>185</v>
      </c>
      <c r="AU3355" s="161" t="s">
        <v>88</v>
      </c>
      <c r="AV3355" s="14" t="s">
        <v>86</v>
      </c>
      <c r="AW3355" s="14" t="s">
        <v>33</v>
      </c>
      <c r="AX3355" s="14" t="s">
        <v>78</v>
      </c>
      <c r="AY3355" s="161" t="s">
        <v>176</v>
      </c>
    </row>
    <row r="3356" spans="2:51" s="14" customFormat="1" ht="11.25">
      <c r="B3356" s="160"/>
      <c r="D3356" s="146" t="s">
        <v>185</v>
      </c>
      <c r="E3356" s="161" t="s">
        <v>1</v>
      </c>
      <c r="F3356" s="162" t="s">
        <v>3155</v>
      </c>
      <c r="H3356" s="161" t="s">
        <v>1</v>
      </c>
      <c r="I3356" s="163"/>
      <c r="L3356" s="160"/>
      <c r="M3356" s="164"/>
      <c r="T3356" s="165"/>
      <c r="AT3356" s="161" t="s">
        <v>185</v>
      </c>
      <c r="AU3356" s="161" t="s">
        <v>88</v>
      </c>
      <c r="AV3356" s="14" t="s">
        <v>86</v>
      </c>
      <c r="AW3356" s="14" t="s">
        <v>33</v>
      </c>
      <c r="AX3356" s="14" t="s">
        <v>78</v>
      </c>
      <c r="AY3356" s="161" t="s">
        <v>176</v>
      </c>
    </row>
    <row r="3357" spans="2:51" s="12" customFormat="1" ht="11.25">
      <c r="B3357" s="145"/>
      <c r="D3357" s="146" t="s">
        <v>185</v>
      </c>
      <c r="E3357" s="147" t="s">
        <v>1</v>
      </c>
      <c r="F3357" s="148" t="s">
        <v>86</v>
      </c>
      <c r="H3357" s="149">
        <v>1</v>
      </c>
      <c r="I3357" s="150"/>
      <c r="L3357" s="145"/>
      <c r="M3357" s="151"/>
      <c r="T3357" s="152"/>
      <c r="AT3357" s="147" t="s">
        <v>185</v>
      </c>
      <c r="AU3357" s="147" t="s">
        <v>88</v>
      </c>
      <c r="AV3357" s="12" t="s">
        <v>88</v>
      </c>
      <c r="AW3357" s="12" t="s">
        <v>33</v>
      </c>
      <c r="AX3357" s="12" t="s">
        <v>78</v>
      </c>
      <c r="AY3357" s="147" t="s">
        <v>176</v>
      </c>
    </row>
    <row r="3358" spans="2:51" s="15" customFormat="1" ht="11.25">
      <c r="B3358" s="166"/>
      <c r="D3358" s="146" t="s">
        <v>185</v>
      </c>
      <c r="E3358" s="167" t="s">
        <v>1</v>
      </c>
      <c r="F3358" s="168" t="s">
        <v>228</v>
      </c>
      <c r="H3358" s="169">
        <v>27</v>
      </c>
      <c r="I3358" s="170"/>
      <c r="L3358" s="166"/>
      <c r="M3358" s="171"/>
      <c r="T3358" s="172"/>
      <c r="AT3358" s="167" t="s">
        <v>185</v>
      </c>
      <c r="AU3358" s="167" t="s">
        <v>88</v>
      </c>
      <c r="AV3358" s="15" t="s">
        <v>193</v>
      </c>
      <c r="AW3358" s="15" t="s">
        <v>33</v>
      </c>
      <c r="AX3358" s="15" t="s">
        <v>78</v>
      </c>
      <c r="AY3358" s="167" t="s">
        <v>176</v>
      </c>
    </row>
    <row r="3359" spans="2:51" s="14" customFormat="1" ht="11.25">
      <c r="B3359" s="160"/>
      <c r="D3359" s="146" t="s">
        <v>185</v>
      </c>
      <c r="E3359" s="161" t="s">
        <v>1</v>
      </c>
      <c r="F3359" s="162" t="s">
        <v>3032</v>
      </c>
      <c r="H3359" s="161" t="s">
        <v>1</v>
      </c>
      <c r="I3359" s="163"/>
      <c r="L3359" s="160"/>
      <c r="M3359" s="164"/>
      <c r="T3359" s="165"/>
      <c r="AT3359" s="161" t="s">
        <v>185</v>
      </c>
      <c r="AU3359" s="161" t="s">
        <v>88</v>
      </c>
      <c r="AV3359" s="14" t="s">
        <v>86</v>
      </c>
      <c r="AW3359" s="14" t="s">
        <v>33</v>
      </c>
      <c r="AX3359" s="14" t="s">
        <v>78</v>
      </c>
      <c r="AY3359" s="161" t="s">
        <v>176</v>
      </c>
    </row>
    <row r="3360" spans="2:51" s="14" customFormat="1" ht="11.25">
      <c r="B3360" s="160"/>
      <c r="D3360" s="146" t="s">
        <v>185</v>
      </c>
      <c r="E3360" s="161" t="s">
        <v>1</v>
      </c>
      <c r="F3360" s="162" t="s">
        <v>1110</v>
      </c>
      <c r="H3360" s="161" t="s">
        <v>1</v>
      </c>
      <c r="I3360" s="163"/>
      <c r="L3360" s="160"/>
      <c r="M3360" s="164"/>
      <c r="T3360" s="165"/>
      <c r="AT3360" s="161" t="s">
        <v>185</v>
      </c>
      <c r="AU3360" s="161" t="s">
        <v>88</v>
      </c>
      <c r="AV3360" s="14" t="s">
        <v>86</v>
      </c>
      <c r="AW3360" s="14" t="s">
        <v>33</v>
      </c>
      <c r="AX3360" s="14" t="s">
        <v>78</v>
      </c>
      <c r="AY3360" s="161" t="s">
        <v>176</v>
      </c>
    </row>
    <row r="3361" spans="2:65" s="14" customFormat="1" ht="11.25">
      <c r="B3361" s="160"/>
      <c r="D3361" s="146" t="s">
        <v>185</v>
      </c>
      <c r="E3361" s="161" t="s">
        <v>1</v>
      </c>
      <c r="F3361" s="162" t="s">
        <v>3156</v>
      </c>
      <c r="H3361" s="161" t="s">
        <v>1</v>
      </c>
      <c r="I3361" s="163"/>
      <c r="L3361" s="160"/>
      <c r="M3361" s="164"/>
      <c r="T3361" s="165"/>
      <c r="AT3361" s="161" t="s">
        <v>185</v>
      </c>
      <c r="AU3361" s="161" t="s">
        <v>88</v>
      </c>
      <c r="AV3361" s="14" t="s">
        <v>86</v>
      </c>
      <c r="AW3361" s="14" t="s">
        <v>33</v>
      </c>
      <c r="AX3361" s="14" t="s">
        <v>78</v>
      </c>
      <c r="AY3361" s="161" t="s">
        <v>176</v>
      </c>
    </row>
    <row r="3362" spans="2:65" s="12" customFormat="1" ht="11.25">
      <c r="B3362" s="145"/>
      <c r="D3362" s="146" t="s">
        <v>185</v>
      </c>
      <c r="E3362" s="147" t="s">
        <v>1</v>
      </c>
      <c r="F3362" s="148" t="s">
        <v>86</v>
      </c>
      <c r="H3362" s="149">
        <v>1</v>
      </c>
      <c r="I3362" s="150"/>
      <c r="L3362" s="145"/>
      <c r="M3362" s="151"/>
      <c r="T3362" s="152"/>
      <c r="AT3362" s="147" t="s">
        <v>185</v>
      </c>
      <c r="AU3362" s="147" t="s">
        <v>88</v>
      </c>
      <c r="AV3362" s="12" t="s">
        <v>88</v>
      </c>
      <c r="AW3362" s="12" t="s">
        <v>33</v>
      </c>
      <c r="AX3362" s="12" t="s">
        <v>78</v>
      </c>
      <c r="AY3362" s="147" t="s">
        <v>176</v>
      </c>
    </row>
    <row r="3363" spans="2:65" s="15" customFormat="1" ht="11.25">
      <c r="B3363" s="166"/>
      <c r="D3363" s="146" t="s">
        <v>185</v>
      </c>
      <c r="E3363" s="167" t="s">
        <v>1</v>
      </c>
      <c r="F3363" s="168" t="s">
        <v>228</v>
      </c>
      <c r="H3363" s="169">
        <v>1</v>
      </c>
      <c r="I3363" s="170"/>
      <c r="L3363" s="166"/>
      <c r="M3363" s="171"/>
      <c r="T3363" s="172"/>
      <c r="AT3363" s="167" t="s">
        <v>185</v>
      </c>
      <c r="AU3363" s="167" t="s">
        <v>88</v>
      </c>
      <c r="AV3363" s="15" t="s">
        <v>193</v>
      </c>
      <c r="AW3363" s="15" t="s">
        <v>33</v>
      </c>
      <c r="AX3363" s="15" t="s">
        <v>78</v>
      </c>
      <c r="AY3363" s="167" t="s">
        <v>176</v>
      </c>
    </row>
    <row r="3364" spans="2:65" s="13" customFormat="1" ht="11.25">
      <c r="B3364" s="153"/>
      <c r="D3364" s="146" t="s">
        <v>185</v>
      </c>
      <c r="E3364" s="154" t="s">
        <v>1</v>
      </c>
      <c r="F3364" s="155" t="s">
        <v>187</v>
      </c>
      <c r="H3364" s="156">
        <v>28</v>
      </c>
      <c r="I3364" s="157"/>
      <c r="L3364" s="153"/>
      <c r="M3364" s="158"/>
      <c r="T3364" s="159"/>
      <c r="AT3364" s="154" t="s">
        <v>185</v>
      </c>
      <c r="AU3364" s="154" t="s">
        <v>88</v>
      </c>
      <c r="AV3364" s="13" t="s">
        <v>183</v>
      </c>
      <c r="AW3364" s="13" t="s">
        <v>33</v>
      </c>
      <c r="AX3364" s="13" t="s">
        <v>86</v>
      </c>
      <c r="AY3364" s="154" t="s">
        <v>176</v>
      </c>
    </row>
    <row r="3365" spans="2:65" s="1" customFormat="1" ht="37.9" customHeight="1">
      <c r="B3365" s="32"/>
      <c r="C3365" s="132" t="s">
        <v>3157</v>
      </c>
      <c r="D3365" s="132" t="s">
        <v>178</v>
      </c>
      <c r="E3365" s="133" t="s">
        <v>3158</v>
      </c>
      <c r="F3365" s="134" t="s">
        <v>3159</v>
      </c>
      <c r="G3365" s="135" t="s">
        <v>355</v>
      </c>
      <c r="H3365" s="136">
        <v>1</v>
      </c>
      <c r="I3365" s="137"/>
      <c r="J3365" s="138">
        <f>ROUND(I3365*H3365,2)</f>
        <v>0</v>
      </c>
      <c r="K3365" s="134" t="s">
        <v>1</v>
      </c>
      <c r="L3365" s="32"/>
      <c r="M3365" s="139" t="s">
        <v>1</v>
      </c>
      <c r="N3365" s="140" t="s">
        <v>43</v>
      </c>
      <c r="P3365" s="141">
        <f>O3365*H3365</f>
        <v>0</v>
      </c>
      <c r="Q3365" s="141">
        <v>0</v>
      </c>
      <c r="R3365" s="141">
        <f>Q3365*H3365</f>
        <v>0</v>
      </c>
      <c r="S3365" s="141">
        <v>0</v>
      </c>
      <c r="T3365" s="142">
        <f>S3365*H3365</f>
        <v>0</v>
      </c>
      <c r="AR3365" s="143" t="s">
        <v>319</v>
      </c>
      <c r="AT3365" s="143" t="s">
        <v>178</v>
      </c>
      <c r="AU3365" s="143" t="s">
        <v>88</v>
      </c>
      <c r="AY3365" s="17" t="s">
        <v>176</v>
      </c>
      <c r="BE3365" s="144">
        <f>IF(N3365="základní",J3365,0)</f>
        <v>0</v>
      </c>
      <c r="BF3365" s="144">
        <f>IF(N3365="snížená",J3365,0)</f>
        <v>0</v>
      </c>
      <c r="BG3365" s="144">
        <f>IF(N3365="zákl. přenesená",J3365,0)</f>
        <v>0</v>
      </c>
      <c r="BH3365" s="144">
        <f>IF(N3365="sníž. přenesená",J3365,0)</f>
        <v>0</v>
      </c>
      <c r="BI3365" s="144">
        <f>IF(N3365="nulová",J3365,0)</f>
        <v>0</v>
      </c>
      <c r="BJ3365" s="17" t="s">
        <v>86</v>
      </c>
      <c r="BK3365" s="144">
        <f>ROUND(I3365*H3365,2)</f>
        <v>0</v>
      </c>
      <c r="BL3365" s="17" t="s">
        <v>319</v>
      </c>
      <c r="BM3365" s="143" t="s">
        <v>3160</v>
      </c>
    </row>
    <row r="3366" spans="2:65" s="1" customFormat="1" ht="19.5">
      <c r="B3366" s="32"/>
      <c r="D3366" s="146" t="s">
        <v>234</v>
      </c>
      <c r="F3366" s="173" t="s">
        <v>1184</v>
      </c>
      <c r="I3366" s="174"/>
      <c r="L3366" s="32"/>
      <c r="M3366" s="175"/>
      <c r="T3366" s="56"/>
      <c r="AT3366" s="17" t="s">
        <v>234</v>
      </c>
      <c r="AU3366" s="17" t="s">
        <v>88</v>
      </c>
    </row>
    <row r="3367" spans="2:65" s="1" customFormat="1" ht="37.9" customHeight="1">
      <c r="B3367" s="32"/>
      <c r="C3367" s="132" t="s">
        <v>3161</v>
      </c>
      <c r="D3367" s="132" t="s">
        <v>178</v>
      </c>
      <c r="E3367" s="133" t="s">
        <v>3162</v>
      </c>
      <c r="F3367" s="134" t="s">
        <v>3163</v>
      </c>
      <c r="G3367" s="135" t="s">
        <v>355</v>
      </c>
      <c r="H3367" s="136">
        <v>1</v>
      </c>
      <c r="I3367" s="137"/>
      <c r="J3367" s="138">
        <f>ROUND(I3367*H3367,2)</f>
        <v>0</v>
      </c>
      <c r="K3367" s="134" t="s">
        <v>1</v>
      </c>
      <c r="L3367" s="32"/>
      <c r="M3367" s="139" t="s">
        <v>1</v>
      </c>
      <c r="N3367" s="140" t="s">
        <v>43</v>
      </c>
      <c r="P3367" s="141">
        <f>O3367*H3367</f>
        <v>0</v>
      </c>
      <c r="Q3367" s="141">
        <v>0</v>
      </c>
      <c r="R3367" s="141">
        <f>Q3367*H3367</f>
        <v>0</v>
      </c>
      <c r="S3367" s="141">
        <v>0</v>
      </c>
      <c r="T3367" s="142">
        <f>S3367*H3367</f>
        <v>0</v>
      </c>
      <c r="AR3367" s="143" t="s">
        <v>319</v>
      </c>
      <c r="AT3367" s="143" t="s">
        <v>178</v>
      </c>
      <c r="AU3367" s="143" t="s">
        <v>88</v>
      </c>
      <c r="AY3367" s="17" t="s">
        <v>176</v>
      </c>
      <c r="BE3367" s="144">
        <f>IF(N3367="základní",J3367,0)</f>
        <v>0</v>
      </c>
      <c r="BF3367" s="144">
        <f>IF(N3367="snížená",J3367,0)</f>
        <v>0</v>
      </c>
      <c r="BG3367" s="144">
        <f>IF(N3367="zákl. přenesená",J3367,0)</f>
        <v>0</v>
      </c>
      <c r="BH3367" s="144">
        <f>IF(N3367="sníž. přenesená",J3367,0)</f>
        <v>0</v>
      </c>
      <c r="BI3367" s="144">
        <f>IF(N3367="nulová",J3367,0)</f>
        <v>0</v>
      </c>
      <c r="BJ3367" s="17" t="s">
        <v>86</v>
      </c>
      <c r="BK3367" s="144">
        <f>ROUND(I3367*H3367,2)</f>
        <v>0</v>
      </c>
      <c r="BL3367" s="17" t="s">
        <v>319</v>
      </c>
      <c r="BM3367" s="143" t="s">
        <v>3164</v>
      </c>
    </row>
    <row r="3368" spans="2:65" s="1" customFormat="1" ht="19.5">
      <c r="B3368" s="32"/>
      <c r="D3368" s="146" t="s">
        <v>234</v>
      </c>
      <c r="F3368" s="173" t="s">
        <v>1184</v>
      </c>
      <c r="I3368" s="174"/>
      <c r="L3368" s="32"/>
      <c r="M3368" s="175"/>
      <c r="T3368" s="56"/>
      <c r="AT3368" s="17" t="s">
        <v>234</v>
      </c>
      <c r="AU3368" s="17" t="s">
        <v>88</v>
      </c>
    </row>
    <row r="3369" spans="2:65" s="1" customFormat="1" ht="37.9" customHeight="1">
      <c r="B3369" s="32"/>
      <c r="C3369" s="132" t="s">
        <v>3165</v>
      </c>
      <c r="D3369" s="132" t="s">
        <v>178</v>
      </c>
      <c r="E3369" s="133" t="s">
        <v>3166</v>
      </c>
      <c r="F3369" s="134" t="s">
        <v>3167</v>
      </c>
      <c r="G3369" s="135" t="s">
        <v>355</v>
      </c>
      <c r="H3369" s="136">
        <v>2</v>
      </c>
      <c r="I3369" s="137"/>
      <c r="J3369" s="138">
        <f>ROUND(I3369*H3369,2)</f>
        <v>0</v>
      </c>
      <c r="K3369" s="134" t="s">
        <v>1</v>
      </c>
      <c r="L3369" s="32"/>
      <c r="M3369" s="139" t="s">
        <v>1</v>
      </c>
      <c r="N3369" s="140" t="s">
        <v>43</v>
      </c>
      <c r="P3369" s="141">
        <f>O3369*H3369</f>
        <v>0</v>
      </c>
      <c r="Q3369" s="141">
        <v>0</v>
      </c>
      <c r="R3369" s="141">
        <f>Q3369*H3369</f>
        <v>0</v>
      </c>
      <c r="S3369" s="141">
        <v>0</v>
      </c>
      <c r="T3369" s="142">
        <f>S3369*H3369</f>
        <v>0</v>
      </c>
      <c r="AR3369" s="143" t="s">
        <v>319</v>
      </c>
      <c r="AT3369" s="143" t="s">
        <v>178</v>
      </c>
      <c r="AU3369" s="143" t="s">
        <v>88</v>
      </c>
      <c r="AY3369" s="17" t="s">
        <v>176</v>
      </c>
      <c r="BE3369" s="144">
        <f>IF(N3369="základní",J3369,0)</f>
        <v>0</v>
      </c>
      <c r="BF3369" s="144">
        <f>IF(N3369="snížená",J3369,0)</f>
        <v>0</v>
      </c>
      <c r="BG3369" s="144">
        <f>IF(N3369="zákl. přenesená",J3369,0)</f>
        <v>0</v>
      </c>
      <c r="BH3369" s="144">
        <f>IF(N3369="sníž. přenesená",J3369,0)</f>
        <v>0</v>
      </c>
      <c r="BI3369" s="144">
        <f>IF(N3369="nulová",J3369,0)</f>
        <v>0</v>
      </c>
      <c r="BJ3369" s="17" t="s">
        <v>86</v>
      </c>
      <c r="BK3369" s="144">
        <f>ROUND(I3369*H3369,2)</f>
        <v>0</v>
      </c>
      <c r="BL3369" s="17" t="s">
        <v>319</v>
      </c>
      <c r="BM3369" s="143" t="s">
        <v>3168</v>
      </c>
    </row>
    <row r="3370" spans="2:65" s="1" customFormat="1" ht="19.5">
      <c r="B3370" s="32"/>
      <c r="D3370" s="146" t="s">
        <v>234</v>
      </c>
      <c r="F3370" s="173" t="s">
        <v>1184</v>
      </c>
      <c r="I3370" s="174"/>
      <c r="L3370" s="32"/>
      <c r="M3370" s="175"/>
      <c r="T3370" s="56"/>
      <c r="AT3370" s="17" t="s">
        <v>234</v>
      </c>
      <c r="AU3370" s="17" t="s">
        <v>88</v>
      </c>
    </row>
    <row r="3371" spans="2:65" s="14" customFormat="1" ht="11.25">
      <c r="B3371" s="160"/>
      <c r="D3371" s="146" t="s">
        <v>185</v>
      </c>
      <c r="E3371" s="161" t="s">
        <v>1</v>
      </c>
      <c r="F3371" s="162" t="s">
        <v>3169</v>
      </c>
      <c r="H3371" s="161" t="s">
        <v>1</v>
      </c>
      <c r="I3371" s="163"/>
      <c r="L3371" s="160"/>
      <c r="M3371" s="164"/>
      <c r="T3371" s="165"/>
      <c r="AT3371" s="161" t="s">
        <v>185</v>
      </c>
      <c r="AU3371" s="161" t="s">
        <v>88</v>
      </c>
      <c r="AV3371" s="14" t="s">
        <v>86</v>
      </c>
      <c r="AW3371" s="14" t="s">
        <v>33</v>
      </c>
      <c r="AX3371" s="14" t="s">
        <v>78</v>
      </c>
      <c r="AY3371" s="161" t="s">
        <v>176</v>
      </c>
    </row>
    <row r="3372" spans="2:65" s="12" customFormat="1" ht="11.25">
      <c r="B3372" s="145"/>
      <c r="D3372" s="146" t="s">
        <v>185</v>
      </c>
      <c r="E3372" s="147" t="s">
        <v>1</v>
      </c>
      <c r="F3372" s="148" t="s">
        <v>88</v>
      </c>
      <c r="H3372" s="149">
        <v>2</v>
      </c>
      <c r="I3372" s="150"/>
      <c r="L3372" s="145"/>
      <c r="M3372" s="151"/>
      <c r="T3372" s="152"/>
      <c r="AT3372" s="147" t="s">
        <v>185</v>
      </c>
      <c r="AU3372" s="147" t="s">
        <v>88</v>
      </c>
      <c r="AV3372" s="12" t="s">
        <v>88</v>
      </c>
      <c r="AW3372" s="12" t="s">
        <v>33</v>
      </c>
      <c r="AX3372" s="12" t="s">
        <v>78</v>
      </c>
      <c r="AY3372" s="147" t="s">
        <v>176</v>
      </c>
    </row>
    <row r="3373" spans="2:65" s="13" customFormat="1" ht="11.25">
      <c r="B3373" s="153"/>
      <c r="D3373" s="146" t="s">
        <v>185</v>
      </c>
      <c r="E3373" s="154" t="s">
        <v>1</v>
      </c>
      <c r="F3373" s="155" t="s">
        <v>187</v>
      </c>
      <c r="H3373" s="156">
        <v>2</v>
      </c>
      <c r="I3373" s="157"/>
      <c r="L3373" s="153"/>
      <c r="M3373" s="158"/>
      <c r="T3373" s="159"/>
      <c r="AT3373" s="154" t="s">
        <v>185</v>
      </c>
      <c r="AU3373" s="154" t="s">
        <v>88</v>
      </c>
      <c r="AV3373" s="13" t="s">
        <v>183</v>
      </c>
      <c r="AW3373" s="13" t="s">
        <v>33</v>
      </c>
      <c r="AX3373" s="13" t="s">
        <v>86</v>
      </c>
      <c r="AY3373" s="154" t="s">
        <v>176</v>
      </c>
    </row>
    <row r="3374" spans="2:65" s="1" customFormat="1" ht="37.9" customHeight="1">
      <c r="B3374" s="32"/>
      <c r="C3374" s="132" t="s">
        <v>3170</v>
      </c>
      <c r="D3374" s="132" t="s">
        <v>178</v>
      </c>
      <c r="E3374" s="133" t="s">
        <v>3171</v>
      </c>
      <c r="F3374" s="134" t="s">
        <v>3172</v>
      </c>
      <c r="G3374" s="135" t="s">
        <v>355</v>
      </c>
      <c r="H3374" s="136">
        <v>9</v>
      </c>
      <c r="I3374" s="137"/>
      <c r="J3374" s="138">
        <f>ROUND(I3374*H3374,2)</f>
        <v>0</v>
      </c>
      <c r="K3374" s="134" t="s">
        <v>1</v>
      </c>
      <c r="L3374" s="32"/>
      <c r="M3374" s="139" t="s">
        <v>1</v>
      </c>
      <c r="N3374" s="140" t="s">
        <v>43</v>
      </c>
      <c r="P3374" s="141">
        <f>O3374*H3374</f>
        <v>0</v>
      </c>
      <c r="Q3374" s="141">
        <v>0</v>
      </c>
      <c r="R3374" s="141">
        <f>Q3374*H3374</f>
        <v>0</v>
      </c>
      <c r="S3374" s="141">
        <v>0</v>
      </c>
      <c r="T3374" s="142">
        <f>S3374*H3374</f>
        <v>0</v>
      </c>
      <c r="AR3374" s="143" t="s">
        <v>319</v>
      </c>
      <c r="AT3374" s="143" t="s">
        <v>178</v>
      </c>
      <c r="AU3374" s="143" t="s">
        <v>88</v>
      </c>
      <c r="AY3374" s="17" t="s">
        <v>176</v>
      </c>
      <c r="BE3374" s="144">
        <f>IF(N3374="základní",J3374,0)</f>
        <v>0</v>
      </c>
      <c r="BF3374" s="144">
        <f>IF(N3374="snížená",J3374,0)</f>
        <v>0</v>
      </c>
      <c r="BG3374" s="144">
        <f>IF(N3374="zákl. přenesená",J3374,0)</f>
        <v>0</v>
      </c>
      <c r="BH3374" s="144">
        <f>IF(N3374="sníž. přenesená",J3374,0)</f>
        <v>0</v>
      </c>
      <c r="BI3374" s="144">
        <f>IF(N3374="nulová",J3374,0)</f>
        <v>0</v>
      </c>
      <c r="BJ3374" s="17" t="s">
        <v>86</v>
      </c>
      <c r="BK3374" s="144">
        <f>ROUND(I3374*H3374,2)</f>
        <v>0</v>
      </c>
      <c r="BL3374" s="17" t="s">
        <v>319</v>
      </c>
      <c r="BM3374" s="143" t="s">
        <v>3173</v>
      </c>
    </row>
    <row r="3375" spans="2:65" s="1" customFormat="1" ht="19.5">
      <c r="B3375" s="32"/>
      <c r="D3375" s="146" t="s">
        <v>234</v>
      </c>
      <c r="F3375" s="173" t="s">
        <v>1184</v>
      </c>
      <c r="I3375" s="174"/>
      <c r="L3375" s="32"/>
      <c r="M3375" s="175"/>
      <c r="T3375" s="56"/>
      <c r="AT3375" s="17" t="s">
        <v>234</v>
      </c>
      <c r="AU3375" s="17" t="s">
        <v>88</v>
      </c>
    </row>
    <row r="3376" spans="2:65" s="14" customFormat="1" ht="11.25">
      <c r="B3376" s="160"/>
      <c r="D3376" s="146" t="s">
        <v>185</v>
      </c>
      <c r="E3376" s="161" t="s">
        <v>1</v>
      </c>
      <c r="F3376" s="162" t="s">
        <v>3174</v>
      </c>
      <c r="H3376" s="161" t="s">
        <v>1</v>
      </c>
      <c r="I3376" s="163"/>
      <c r="L3376" s="160"/>
      <c r="M3376" s="164"/>
      <c r="T3376" s="165"/>
      <c r="AT3376" s="161" t="s">
        <v>185</v>
      </c>
      <c r="AU3376" s="161" t="s">
        <v>88</v>
      </c>
      <c r="AV3376" s="14" t="s">
        <v>86</v>
      </c>
      <c r="AW3376" s="14" t="s">
        <v>33</v>
      </c>
      <c r="AX3376" s="14" t="s">
        <v>78</v>
      </c>
      <c r="AY3376" s="161" t="s">
        <v>176</v>
      </c>
    </row>
    <row r="3377" spans="2:65" s="14" customFormat="1" ht="11.25">
      <c r="B3377" s="160"/>
      <c r="D3377" s="146" t="s">
        <v>185</v>
      </c>
      <c r="E3377" s="161" t="s">
        <v>1</v>
      </c>
      <c r="F3377" s="162" t="s">
        <v>3175</v>
      </c>
      <c r="H3377" s="161" t="s">
        <v>1</v>
      </c>
      <c r="I3377" s="163"/>
      <c r="L3377" s="160"/>
      <c r="M3377" s="164"/>
      <c r="T3377" s="165"/>
      <c r="AT3377" s="161" t="s">
        <v>185</v>
      </c>
      <c r="AU3377" s="161" t="s">
        <v>88</v>
      </c>
      <c r="AV3377" s="14" t="s">
        <v>86</v>
      </c>
      <c r="AW3377" s="14" t="s">
        <v>33</v>
      </c>
      <c r="AX3377" s="14" t="s">
        <v>78</v>
      </c>
      <c r="AY3377" s="161" t="s">
        <v>176</v>
      </c>
    </row>
    <row r="3378" spans="2:65" s="12" customFormat="1" ht="11.25">
      <c r="B3378" s="145"/>
      <c r="D3378" s="146" t="s">
        <v>185</v>
      </c>
      <c r="E3378" s="147" t="s">
        <v>1</v>
      </c>
      <c r="F3378" s="148" t="s">
        <v>88</v>
      </c>
      <c r="H3378" s="149">
        <v>2</v>
      </c>
      <c r="I3378" s="150"/>
      <c r="L3378" s="145"/>
      <c r="M3378" s="151"/>
      <c r="T3378" s="152"/>
      <c r="AT3378" s="147" t="s">
        <v>185</v>
      </c>
      <c r="AU3378" s="147" t="s">
        <v>88</v>
      </c>
      <c r="AV3378" s="12" t="s">
        <v>88</v>
      </c>
      <c r="AW3378" s="12" t="s">
        <v>33</v>
      </c>
      <c r="AX3378" s="12" t="s">
        <v>78</v>
      </c>
      <c r="AY3378" s="147" t="s">
        <v>176</v>
      </c>
    </row>
    <row r="3379" spans="2:65" s="15" customFormat="1" ht="11.25">
      <c r="B3379" s="166"/>
      <c r="D3379" s="146" t="s">
        <v>185</v>
      </c>
      <c r="E3379" s="167" t="s">
        <v>1</v>
      </c>
      <c r="F3379" s="168" t="s">
        <v>228</v>
      </c>
      <c r="H3379" s="169">
        <v>2</v>
      </c>
      <c r="I3379" s="170"/>
      <c r="L3379" s="166"/>
      <c r="M3379" s="171"/>
      <c r="T3379" s="172"/>
      <c r="AT3379" s="167" t="s">
        <v>185</v>
      </c>
      <c r="AU3379" s="167" t="s">
        <v>88</v>
      </c>
      <c r="AV3379" s="15" t="s">
        <v>193</v>
      </c>
      <c r="AW3379" s="15" t="s">
        <v>33</v>
      </c>
      <c r="AX3379" s="15" t="s">
        <v>78</v>
      </c>
      <c r="AY3379" s="167" t="s">
        <v>176</v>
      </c>
    </row>
    <row r="3380" spans="2:65" s="14" customFormat="1" ht="11.25">
      <c r="B3380" s="160"/>
      <c r="D3380" s="146" t="s">
        <v>185</v>
      </c>
      <c r="E3380" s="161" t="s">
        <v>1</v>
      </c>
      <c r="F3380" s="162" t="s">
        <v>3176</v>
      </c>
      <c r="H3380" s="161" t="s">
        <v>1</v>
      </c>
      <c r="I3380" s="163"/>
      <c r="L3380" s="160"/>
      <c r="M3380" s="164"/>
      <c r="T3380" s="165"/>
      <c r="AT3380" s="161" t="s">
        <v>185</v>
      </c>
      <c r="AU3380" s="161" t="s">
        <v>88</v>
      </c>
      <c r="AV3380" s="14" t="s">
        <v>86</v>
      </c>
      <c r="AW3380" s="14" t="s">
        <v>33</v>
      </c>
      <c r="AX3380" s="14" t="s">
        <v>78</v>
      </c>
      <c r="AY3380" s="161" t="s">
        <v>176</v>
      </c>
    </row>
    <row r="3381" spans="2:65" s="12" customFormat="1" ht="11.25">
      <c r="B3381" s="145"/>
      <c r="D3381" s="146" t="s">
        <v>185</v>
      </c>
      <c r="E3381" s="147" t="s">
        <v>1</v>
      </c>
      <c r="F3381" s="148" t="s">
        <v>86</v>
      </c>
      <c r="H3381" s="149">
        <v>1</v>
      </c>
      <c r="I3381" s="150"/>
      <c r="L3381" s="145"/>
      <c r="M3381" s="151"/>
      <c r="T3381" s="152"/>
      <c r="AT3381" s="147" t="s">
        <v>185</v>
      </c>
      <c r="AU3381" s="147" t="s">
        <v>88</v>
      </c>
      <c r="AV3381" s="12" t="s">
        <v>88</v>
      </c>
      <c r="AW3381" s="12" t="s">
        <v>33</v>
      </c>
      <c r="AX3381" s="12" t="s">
        <v>78</v>
      </c>
      <c r="AY3381" s="147" t="s">
        <v>176</v>
      </c>
    </row>
    <row r="3382" spans="2:65" s="14" customFormat="1" ht="11.25">
      <c r="B3382" s="160"/>
      <c r="D3382" s="146" t="s">
        <v>185</v>
      </c>
      <c r="E3382" s="161" t="s">
        <v>1</v>
      </c>
      <c r="F3382" s="162" t="s">
        <v>2679</v>
      </c>
      <c r="H3382" s="161" t="s">
        <v>1</v>
      </c>
      <c r="I3382" s="163"/>
      <c r="L3382" s="160"/>
      <c r="M3382" s="164"/>
      <c r="T3382" s="165"/>
      <c r="AT3382" s="161" t="s">
        <v>185</v>
      </c>
      <c r="AU3382" s="161" t="s">
        <v>88</v>
      </c>
      <c r="AV3382" s="14" t="s">
        <v>86</v>
      </c>
      <c r="AW3382" s="14" t="s">
        <v>33</v>
      </c>
      <c r="AX3382" s="14" t="s">
        <v>78</v>
      </c>
      <c r="AY3382" s="161" t="s">
        <v>176</v>
      </c>
    </row>
    <row r="3383" spans="2:65" s="14" customFormat="1" ht="11.25">
      <c r="B3383" s="160"/>
      <c r="D3383" s="146" t="s">
        <v>185</v>
      </c>
      <c r="E3383" s="161" t="s">
        <v>1</v>
      </c>
      <c r="F3383" s="162" t="s">
        <v>3177</v>
      </c>
      <c r="H3383" s="161" t="s">
        <v>1</v>
      </c>
      <c r="I3383" s="163"/>
      <c r="L3383" s="160"/>
      <c r="M3383" s="164"/>
      <c r="T3383" s="165"/>
      <c r="AT3383" s="161" t="s">
        <v>185</v>
      </c>
      <c r="AU3383" s="161" t="s">
        <v>88</v>
      </c>
      <c r="AV3383" s="14" t="s">
        <v>86</v>
      </c>
      <c r="AW3383" s="14" t="s">
        <v>33</v>
      </c>
      <c r="AX3383" s="14" t="s">
        <v>78</v>
      </c>
      <c r="AY3383" s="161" t="s">
        <v>176</v>
      </c>
    </row>
    <row r="3384" spans="2:65" s="12" customFormat="1" ht="11.25">
      <c r="B3384" s="145"/>
      <c r="D3384" s="146" t="s">
        <v>185</v>
      </c>
      <c r="E3384" s="147" t="s">
        <v>1</v>
      </c>
      <c r="F3384" s="148" t="s">
        <v>183</v>
      </c>
      <c r="H3384" s="149">
        <v>4</v>
      </c>
      <c r="I3384" s="150"/>
      <c r="L3384" s="145"/>
      <c r="M3384" s="151"/>
      <c r="T3384" s="152"/>
      <c r="AT3384" s="147" t="s">
        <v>185</v>
      </c>
      <c r="AU3384" s="147" t="s">
        <v>88</v>
      </c>
      <c r="AV3384" s="12" t="s">
        <v>88</v>
      </c>
      <c r="AW3384" s="12" t="s">
        <v>33</v>
      </c>
      <c r="AX3384" s="12" t="s">
        <v>78</v>
      </c>
      <c r="AY3384" s="147" t="s">
        <v>176</v>
      </c>
    </row>
    <row r="3385" spans="2:65" s="14" customFormat="1" ht="11.25">
      <c r="B3385" s="160"/>
      <c r="D3385" s="146" t="s">
        <v>185</v>
      </c>
      <c r="E3385" s="161" t="s">
        <v>1</v>
      </c>
      <c r="F3385" s="162" t="s">
        <v>3178</v>
      </c>
      <c r="H3385" s="161" t="s">
        <v>1</v>
      </c>
      <c r="I3385" s="163"/>
      <c r="L3385" s="160"/>
      <c r="M3385" s="164"/>
      <c r="T3385" s="165"/>
      <c r="AT3385" s="161" t="s">
        <v>185</v>
      </c>
      <c r="AU3385" s="161" t="s">
        <v>88</v>
      </c>
      <c r="AV3385" s="14" t="s">
        <v>86</v>
      </c>
      <c r="AW3385" s="14" t="s">
        <v>33</v>
      </c>
      <c r="AX3385" s="14" t="s">
        <v>78</v>
      </c>
      <c r="AY3385" s="161" t="s">
        <v>176</v>
      </c>
    </row>
    <row r="3386" spans="2:65" s="12" customFormat="1" ht="11.25">
      <c r="B3386" s="145"/>
      <c r="D3386" s="146" t="s">
        <v>185</v>
      </c>
      <c r="E3386" s="147" t="s">
        <v>1</v>
      </c>
      <c r="F3386" s="148" t="s">
        <v>88</v>
      </c>
      <c r="H3386" s="149">
        <v>2</v>
      </c>
      <c r="I3386" s="150"/>
      <c r="L3386" s="145"/>
      <c r="M3386" s="151"/>
      <c r="T3386" s="152"/>
      <c r="AT3386" s="147" t="s">
        <v>185</v>
      </c>
      <c r="AU3386" s="147" t="s">
        <v>88</v>
      </c>
      <c r="AV3386" s="12" t="s">
        <v>88</v>
      </c>
      <c r="AW3386" s="12" t="s">
        <v>33</v>
      </c>
      <c r="AX3386" s="12" t="s">
        <v>78</v>
      </c>
      <c r="AY3386" s="147" t="s">
        <v>176</v>
      </c>
    </row>
    <row r="3387" spans="2:65" s="15" customFormat="1" ht="11.25">
      <c r="B3387" s="166"/>
      <c r="D3387" s="146" t="s">
        <v>185</v>
      </c>
      <c r="E3387" s="167" t="s">
        <v>1</v>
      </c>
      <c r="F3387" s="168" t="s">
        <v>228</v>
      </c>
      <c r="H3387" s="169">
        <v>7</v>
      </c>
      <c r="I3387" s="170"/>
      <c r="L3387" s="166"/>
      <c r="M3387" s="171"/>
      <c r="T3387" s="172"/>
      <c r="AT3387" s="167" t="s">
        <v>185</v>
      </c>
      <c r="AU3387" s="167" t="s">
        <v>88</v>
      </c>
      <c r="AV3387" s="15" t="s">
        <v>193</v>
      </c>
      <c r="AW3387" s="15" t="s">
        <v>33</v>
      </c>
      <c r="AX3387" s="15" t="s">
        <v>78</v>
      </c>
      <c r="AY3387" s="167" t="s">
        <v>176</v>
      </c>
    </row>
    <row r="3388" spans="2:65" s="13" customFormat="1" ht="11.25">
      <c r="B3388" s="153"/>
      <c r="D3388" s="146" t="s">
        <v>185</v>
      </c>
      <c r="E3388" s="154" t="s">
        <v>1</v>
      </c>
      <c r="F3388" s="155" t="s">
        <v>187</v>
      </c>
      <c r="H3388" s="156">
        <v>9</v>
      </c>
      <c r="I3388" s="157"/>
      <c r="L3388" s="153"/>
      <c r="M3388" s="158"/>
      <c r="T3388" s="159"/>
      <c r="AT3388" s="154" t="s">
        <v>185</v>
      </c>
      <c r="AU3388" s="154" t="s">
        <v>88</v>
      </c>
      <c r="AV3388" s="13" t="s">
        <v>183</v>
      </c>
      <c r="AW3388" s="13" t="s">
        <v>33</v>
      </c>
      <c r="AX3388" s="13" t="s">
        <v>86</v>
      </c>
      <c r="AY3388" s="154" t="s">
        <v>176</v>
      </c>
    </row>
    <row r="3389" spans="2:65" s="1" customFormat="1" ht="37.9" customHeight="1">
      <c r="B3389" s="32"/>
      <c r="C3389" s="132" t="s">
        <v>3179</v>
      </c>
      <c r="D3389" s="132" t="s">
        <v>178</v>
      </c>
      <c r="E3389" s="133" t="s">
        <v>3180</v>
      </c>
      <c r="F3389" s="134" t="s">
        <v>3181</v>
      </c>
      <c r="G3389" s="135" t="s">
        <v>355</v>
      </c>
      <c r="H3389" s="136">
        <v>46</v>
      </c>
      <c r="I3389" s="137"/>
      <c r="J3389" s="138">
        <f>ROUND(I3389*H3389,2)</f>
        <v>0</v>
      </c>
      <c r="K3389" s="134" t="s">
        <v>1</v>
      </c>
      <c r="L3389" s="32"/>
      <c r="M3389" s="139" t="s">
        <v>1</v>
      </c>
      <c r="N3389" s="140" t="s">
        <v>43</v>
      </c>
      <c r="P3389" s="141">
        <f>O3389*H3389</f>
        <v>0</v>
      </c>
      <c r="Q3389" s="141">
        <v>0</v>
      </c>
      <c r="R3389" s="141">
        <f>Q3389*H3389</f>
        <v>0</v>
      </c>
      <c r="S3389" s="141">
        <v>0</v>
      </c>
      <c r="T3389" s="142">
        <f>S3389*H3389</f>
        <v>0</v>
      </c>
      <c r="AR3389" s="143" t="s">
        <v>319</v>
      </c>
      <c r="AT3389" s="143" t="s">
        <v>178</v>
      </c>
      <c r="AU3389" s="143" t="s">
        <v>88</v>
      </c>
      <c r="AY3389" s="17" t="s">
        <v>176</v>
      </c>
      <c r="BE3389" s="144">
        <f>IF(N3389="základní",J3389,0)</f>
        <v>0</v>
      </c>
      <c r="BF3389" s="144">
        <f>IF(N3389="snížená",J3389,0)</f>
        <v>0</v>
      </c>
      <c r="BG3389" s="144">
        <f>IF(N3389="zákl. přenesená",J3389,0)</f>
        <v>0</v>
      </c>
      <c r="BH3389" s="144">
        <f>IF(N3389="sníž. přenesená",J3389,0)</f>
        <v>0</v>
      </c>
      <c r="BI3389" s="144">
        <f>IF(N3389="nulová",J3389,0)</f>
        <v>0</v>
      </c>
      <c r="BJ3389" s="17" t="s">
        <v>86</v>
      </c>
      <c r="BK3389" s="144">
        <f>ROUND(I3389*H3389,2)</f>
        <v>0</v>
      </c>
      <c r="BL3389" s="17" t="s">
        <v>319</v>
      </c>
      <c r="BM3389" s="143" t="s">
        <v>3182</v>
      </c>
    </row>
    <row r="3390" spans="2:65" s="1" customFormat="1" ht="19.5">
      <c r="B3390" s="32"/>
      <c r="D3390" s="146" t="s">
        <v>234</v>
      </c>
      <c r="F3390" s="173" t="s">
        <v>1184</v>
      </c>
      <c r="I3390" s="174"/>
      <c r="L3390" s="32"/>
      <c r="M3390" s="175"/>
      <c r="T3390" s="56"/>
      <c r="AT3390" s="17" t="s">
        <v>234</v>
      </c>
      <c r="AU3390" s="17" t="s">
        <v>88</v>
      </c>
    </row>
    <row r="3391" spans="2:65" s="14" customFormat="1" ht="11.25">
      <c r="B3391" s="160"/>
      <c r="D3391" s="146" t="s">
        <v>185</v>
      </c>
      <c r="E3391" s="161" t="s">
        <v>1</v>
      </c>
      <c r="F3391" s="162" t="s">
        <v>3174</v>
      </c>
      <c r="H3391" s="161" t="s">
        <v>1</v>
      </c>
      <c r="I3391" s="163"/>
      <c r="L3391" s="160"/>
      <c r="M3391" s="164"/>
      <c r="T3391" s="165"/>
      <c r="AT3391" s="161" t="s">
        <v>185</v>
      </c>
      <c r="AU3391" s="161" t="s">
        <v>88</v>
      </c>
      <c r="AV3391" s="14" t="s">
        <v>86</v>
      </c>
      <c r="AW3391" s="14" t="s">
        <v>33</v>
      </c>
      <c r="AX3391" s="14" t="s">
        <v>78</v>
      </c>
      <c r="AY3391" s="161" t="s">
        <v>176</v>
      </c>
    </row>
    <row r="3392" spans="2:65" s="14" customFormat="1" ht="11.25">
      <c r="B3392" s="160"/>
      <c r="D3392" s="146" t="s">
        <v>185</v>
      </c>
      <c r="E3392" s="161" t="s">
        <v>1</v>
      </c>
      <c r="F3392" s="162" t="s">
        <v>3183</v>
      </c>
      <c r="H3392" s="161" t="s">
        <v>1</v>
      </c>
      <c r="I3392" s="163"/>
      <c r="L3392" s="160"/>
      <c r="M3392" s="164"/>
      <c r="T3392" s="165"/>
      <c r="AT3392" s="161" t="s">
        <v>185</v>
      </c>
      <c r="AU3392" s="161" t="s">
        <v>88</v>
      </c>
      <c r="AV3392" s="14" t="s">
        <v>86</v>
      </c>
      <c r="AW3392" s="14" t="s">
        <v>33</v>
      </c>
      <c r="AX3392" s="14" t="s">
        <v>78</v>
      </c>
      <c r="AY3392" s="161" t="s">
        <v>176</v>
      </c>
    </row>
    <row r="3393" spans="2:51" s="12" customFormat="1" ht="11.25">
      <c r="B3393" s="145"/>
      <c r="D3393" s="146" t="s">
        <v>185</v>
      </c>
      <c r="E3393" s="147" t="s">
        <v>1</v>
      </c>
      <c r="F3393" s="148" t="s">
        <v>88</v>
      </c>
      <c r="H3393" s="149">
        <v>2</v>
      </c>
      <c r="I3393" s="150"/>
      <c r="L3393" s="145"/>
      <c r="M3393" s="151"/>
      <c r="T3393" s="152"/>
      <c r="AT3393" s="147" t="s">
        <v>185</v>
      </c>
      <c r="AU3393" s="147" t="s">
        <v>88</v>
      </c>
      <c r="AV3393" s="12" t="s">
        <v>88</v>
      </c>
      <c r="AW3393" s="12" t="s">
        <v>33</v>
      </c>
      <c r="AX3393" s="12" t="s">
        <v>78</v>
      </c>
      <c r="AY3393" s="147" t="s">
        <v>176</v>
      </c>
    </row>
    <row r="3394" spans="2:51" s="14" customFormat="1" ht="11.25">
      <c r="B3394" s="160"/>
      <c r="D3394" s="146" t="s">
        <v>185</v>
      </c>
      <c r="E3394" s="161" t="s">
        <v>1</v>
      </c>
      <c r="F3394" s="162" t="s">
        <v>3184</v>
      </c>
      <c r="H3394" s="161" t="s">
        <v>1</v>
      </c>
      <c r="I3394" s="163"/>
      <c r="L3394" s="160"/>
      <c r="M3394" s="164"/>
      <c r="T3394" s="165"/>
      <c r="AT3394" s="161" t="s">
        <v>185</v>
      </c>
      <c r="AU3394" s="161" t="s">
        <v>88</v>
      </c>
      <c r="AV3394" s="14" t="s">
        <v>86</v>
      </c>
      <c r="AW3394" s="14" t="s">
        <v>33</v>
      </c>
      <c r="AX3394" s="14" t="s">
        <v>78</v>
      </c>
      <c r="AY3394" s="161" t="s">
        <v>176</v>
      </c>
    </row>
    <row r="3395" spans="2:51" s="12" customFormat="1" ht="11.25">
      <c r="B3395" s="145"/>
      <c r="D3395" s="146" t="s">
        <v>185</v>
      </c>
      <c r="E3395" s="147" t="s">
        <v>1</v>
      </c>
      <c r="F3395" s="148" t="s">
        <v>274</v>
      </c>
      <c r="H3395" s="149">
        <v>9</v>
      </c>
      <c r="I3395" s="150"/>
      <c r="L3395" s="145"/>
      <c r="M3395" s="151"/>
      <c r="T3395" s="152"/>
      <c r="AT3395" s="147" t="s">
        <v>185</v>
      </c>
      <c r="AU3395" s="147" t="s">
        <v>88</v>
      </c>
      <c r="AV3395" s="12" t="s">
        <v>88</v>
      </c>
      <c r="AW3395" s="12" t="s">
        <v>33</v>
      </c>
      <c r="AX3395" s="12" t="s">
        <v>78</v>
      </c>
      <c r="AY3395" s="147" t="s">
        <v>176</v>
      </c>
    </row>
    <row r="3396" spans="2:51" s="14" customFormat="1" ht="11.25">
      <c r="B3396" s="160"/>
      <c r="D3396" s="146" t="s">
        <v>185</v>
      </c>
      <c r="E3396" s="161" t="s">
        <v>1</v>
      </c>
      <c r="F3396" s="162" t="s">
        <v>1106</v>
      </c>
      <c r="H3396" s="161" t="s">
        <v>1</v>
      </c>
      <c r="I3396" s="163"/>
      <c r="L3396" s="160"/>
      <c r="M3396" s="164"/>
      <c r="T3396" s="165"/>
      <c r="AT3396" s="161" t="s">
        <v>185</v>
      </c>
      <c r="AU3396" s="161" t="s">
        <v>88</v>
      </c>
      <c r="AV3396" s="14" t="s">
        <v>86</v>
      </c>
      <c r="AW3396" s="14" t="s">
        <v>33</v>
      </c>
      <c r="AX3396" s="14" t="s">
        <v>78</v>
      </c>
      <c r="AY3396" s="161" t="s">
        <v>176</v>
      </c>
    </row>
    <row r="3397" spans="2:51" s="14" customFormat="1" ht="11.25">
      <c r="B3397" s="160"/>
      <c r="D3397" s="146" t="s">
        <v>185</v>
      </c>
      <c r="E3397" s="161" t="s">
        <v>1</v>
      </c>
      <c r="F3397" s="162" t="s">
        <v>3185</v>
      </c>
      <c r="H3397" s="161" t="s">
        <v>1</v>
      </c>
      <c r="I3397" s="163"/>
      <c r="L3397" s="160"/>
      <c r="M3397" s="164"/>
      <c r="T3397" s="165"/>
      <c r="AT3397" s="161" t="s">
        <v>185</v>
      </c>
      <c r="AU3397" s="161" t="s">
        <v>88</v>
      </c>
      <c r="AV3397" s="14" t="s">
        <v>86</v>
      </c>
      <c r="AW3397" s="14" t="s">
        <v>33</v>
      </c>
      <c r="AX3397" s="14" t="s">
        <v>78</v>
      </c>
      <c r="AY3397" s="161" t="s">
        <v>176</v>
      </c>
    </row>
    <row r="3398" spans="2:51" s="12" customFormat="1" ht="11.25">
      <c r="B3398" s="145"/>
      <c r="D3398" s="146" t="s">
        <v>185</v>
      </c>
      <c r="E3398" s="147" t="s">
        <v>1</v>
      </c>
      <c r="F3398" s="148" t="s">
        <v>274</v>
      </c>
      <c r="H3398" s="149">
        <v>9</v>
      </c>
      <c r="I3398" s="150"/>
      <c r="L3398" s="145"/>
      <c r="M3398" s="151"/>
      <c r="T3398" s="152"/>
      <c r="AT3398" s="147" t="s">
        <v>185</v>
      </c>
      <c r="AU3398" s="147" t="s">
        <v>88</v>
      </c>
      <c r="AV3398" s="12" t="s">
        <v>88</v>
      </c>
      <c r="AW3398" s="12" t="s">
        <v>33</v>
      </c>
      <c r="AX3398" s="12" t="s">
        <v>78</v>
      </c>
      <c r="AY3398" s="147" t="s">
        <v>176</v>
      </c>
    </row>
    <row r="3399" spans="2:51" s="14" customFormat="1" ht="11.25">
      <c r="B3399" s="160"/>
      <c r="D3399" s="146" t="s">
        <v>185</v>
      </c>
      <c r="E3399" s="161" t="s">
        <v>1</v>
      </c>
      <c r="F3399" s="162" t="s">
        <v>1110</v>
      </c>
      <c r="H3399" s="161" t="s">
        <v>1</v>
      </c>
      <c r="I3399" s="163"/>
      <c r="L3399" s="160"/>
      <c r="M3399" s="164"/>
      <c r="T3399" s="165"/>
      <c r="AT3399" s="161" t="s">
        <v>185</v>
      </c>
      <c r="AU3399" s="161" t="s">
        <v>88</v>
      </c>
      <c r="AV3399" s="14" t="s">
        <v>86</v>
      </c>
      <c r="AW3399" s="14" t="s">
        <v>33</v>
      </c>
      <c r="AX3399" s="14" t="s">
        <v>78</v>
      </c>
      <c r="AY3399" s="161" t="s">
        <v>176</v>
      </c>
    </row>
    <row r="3400" spans="2:51" s="14" customFormat="1" ht="11.25">
      <c r="B3400" s="160"/>
      <c r="D3400" s="146" t="s">
        <v>185</v>
      </c>
      <c r="E3400" s="161" t="s">
        <v>1</v>
      </c>
      <c r="F3400" s="162" t="s">
        <v>3186</v>
      </c>
      <c r="H3400" s="161" t="s">
        <v>1</v>
      </c>
      <c r="I3400" s="163"/>
      <c r="L3400" s="160"/>
      <c r="M3400" s="164"/>
      <c r="T3400" s="165"/>
      <c r="AT3400" s="161" t="s">
        <v>185</v>
      </c>
      <c r="AU3400" s="161" t="s">
        <v>88</v>
      </c>
      <c r="AV3400" s="14" t="s">
        <v>86</v>
      </c>
      <c r="AW3400" s="14" t="s">
        <v>33</v>
      </c>
      <c r="AX3400" s="14" t="s">
        <v>78</v>
      </c>
      <c r="AY3400" s="161" t="s">
        <v>176</v>
      </c>
    </row>
    <row r="3401" spans="2:51" s="12" customFormat="1" ht="11.25">
      <c r="B3401" s="145"/>
      <c r="D3401" s="146" t="s">
        <v>185</v>
      </c>
      <c r="E3401" s="147" t="s">
        <v>1</v>
      </c>
      <c r="F3401" s="148" t="s">
        <v>88</v>
      </c>
      <c r="H3401" s="149">
        <v>2</v>
      </c>
      <c r="I3401" s="150"/>
      <c r="L3401" s="145"/>
      <c r="M3401" s="151"/>
      <c r="T3401" s="152"/>
      <c r="AT3401" s="147" t="s">
        <v>185</v>
      </c>
      <c r="AU3401" s="147" t="s">
        <v>88</v>
      </c>
      <c r="AV3401" s="12" t="s">
        <v>88</v>
      </c>
      <c r="AW3401" s="12" t="s">
        <v>33</v>
      </c>
      <c r="AX3401" s="12" t="s">
        <v>78</v>
      </c>
      <c r="AY3401" s="147" t="s">
        <v>176</v>
      </c>
    </row>
    <row r="3402" spans="2:51" s="14" customFormat="1" ht="11.25">
      <c r="B3402" s="160"/>
      <c r="D3402" s="146" t="s">
        <v>185</v>
      </c>
      <c r="E3402" s="161" t="s">
        <v>1</v>
      </c>
      <c r="F3402" s="162" t="s">
        <v>3187</v>
      </c>
      <c r="H3402" s="161" t="s">
        <v>1</v>
      </c>
      <c r="I3402" s="163"/>
      <c r="L3402" s="160"/>
      <c r="M3402" s="164"/>
      <c r="T3402" s="165"/>
      <c r="AT3402" s="161" t="s">
        <v>185</v>
      </c>
      <c r="AU3402" s="161" t="s">
        <v>88</v>
      </c>
      <c r="AV3402" s="14" t="s">
        <v>86</v>
      </c>
      <c r="AW3402" s="14" t="s">
        <v>33</v>
      </c>
      <c r="AX3402" s="14" t="s">
        <v>78</v>
      </c>
      <c r="AY3402" s="161" t="s">
        <v>176</v>
      </c>
    </row>
    <row r="3403" spans="2:51" s="12" customFormat="1" ht="11.25">
      <c r="B3403" s="145"/>
      <c r="D3403" s="146" t="s">
        <v>185</v>
      </c>
      <c r="E3403" s="147" t="s">
        <v>1</v>
      </c>
      <c r="F3403" s="148" t="s">
        <v>86</v>
      </c>
      <c r="H3403" s="149">
        <v>1</v>
      </c>
      <c r="I3403" s="150"/>
      <c r="L3403" s="145"/>
      <c r="M3403" s="151"/>
      <c r="T3403" s="152"/>
      <c r="AT3403" s="147" t="s">
        <v>185</v>
      </c>
      <c r="AU3403" s="147" t="s">
        <v>88</v>
      </c>
      <c r="AV3403" s="12" t="s">
        <v>88</v>
      </c>
      <c r="AW3403" s="12" t="s">
        <v>33</v>
      </c>
      <c r="AX3403" s="12" t="s">
        <v>78</v>
      </c>
      <c r="AY3403" s="147" t="s">
        <v>176</v>
      </c>
    </row>
    <row r="3404" spans="2:51" s="14" customFormat="1" ht="11.25">
      <c r="B3404" s="160"/>
      <c r="D3404" s="146" t="s">
        <v>185</v>
      </c>
      <c r="E3404" s="161" t="s">
        <v>1</v>
      </c>
      <c r="F3404" s="162" t="s">
        <v>3188</v>
      </c>
      <c r="H3404" s="161" t="s">
        <v>1</v>
      </c>
      <c r="I3404" s="163"/>
      <c r="L3404" s="160"/>
      <c r="M3404" s="164"/>
      <c r="T3404" s="165"/>
      <c r="AT3404" s="161" t="s">
        <v>185</v>
      </c>
      <c r="AU3404" s="161" t="s">
        <v>88</v>
      </c>
      <c r="AV3404" s="14" t="s">
        <v>86</v>
      </c>
      <c r="AW3404" s="14" t="s">
        <v>33</v>
      </c>
      <c r="AX3404" s="14" t="s">
        <v>78</v>
      </c>
      <c r="AY3404" s="161" t="s">
        <v>176</v>
      </c>
    </row>
    <row r="3405" spans="2:51" s="12" customFormat="1" ht="11.25">
      <c r="B3405" s="145"/>
      <c r="D3405" s="146" t="s">
        <v>185</v>
      </c>
      <c r="E3405" s="147" t="s">
        <v>1</v>
      </c>
      <c r="F3405" s="148" t="s">
        <v>193</v>
      </c>
      <c r="H3405" s="149">
        <v>3</v>
      </c>
      <c r="I3405" s="150"/>
      <c r="L3405" s="145"/>
      <c r="M3405" s="151"/>
      <c r="T3405" s="152"/>
      <c r="AT3405" s="147" t="s">
        <v>185</v>
      </c>
      <c r="AU3405" s="147" t="s">
        <v>88</v>
      </c>
      <c r="AV3405" s="12" t="s">
        <v>88</v>
      </c>
      <c r="AW3405" s="12" t="s">
        <v>33</v>
      </c>
      <c r="AX3405" s="12" t="s">
        <v>78</v>
      </c>
      <c r="AY3405" s="147" t="s">
        <v>176</v>
      </c>
    </row>
    <row r="3406" spans="2:51" s="15" customFormat="1" ht="11.25">
      <c r="B3406" s="166"/>
      <c r="D3406" s="146" t="s">
        <v>185</v>
      </c>
      <c r="E3406" s="167" t="s">
        <v>1</v>
      </c>
      <c r="F3406" s="168" t="s">
        <v>228</v>
      </c>
      <c r="H3406" s="169">
        <v>26</v>
      </c>
      <c r="I3406" s="170"/>
      <c r="L3406" s="166"/>
      <c r="M3406" s="171"/>
      <c r="T3406" s="172"/>
      <c r="AT3406" s="167" t="s">
        <v>185</v>
      </c>
      <c r="AU3406" s="167" t="s">
        <v>88</v>
      </c>
      <c r="AV3406" s="15" t="s">
        <v>193</v>
      </c>
      <c r="AW3406" s="15" t="s">
        <v>33</v>
      </c>
      <c r="AX3406" s="15" t="s">
        <v>78</v>
      </c>
      <c r="AY3406" s="167" t="s">
        <v>176</v>
      </c>
    </row>
    <row r="3407" spans="2:51" s="14" customFormat="1" ht="11.25">
      <c r="B3407" s="160"/>
      <c r="D3407" s="146" t="s">
        <v>185</v>
      </c>
      <c r="E3407" s="161" t="s">
        <v>1</v>
      </c>
      <c r="F3407" s="162" t="s">
        <v>2679</v>
      </c>
      <c r="H3407" s="161" t="s">
        <v>1</v>
      </c>
      <c r="I3407" s="163"/>
      <c r="L3407" s="160"/>
      <c r="M3407" s="164"/>
      <c r="T3407" s="165"/>
      <c r="AT3407" s="161" t="s">
        <v>185</v>
      </c>
      <c r="AU3407" s="161" t="s">
        <v>88</v>
      </c>
      <c r="AV3407" s="14" t="s">
        <v>86</v>
      </c>
      <c r="AW3407" s="14" t="s">
        <v>33</v>
      </c>
      <c r="AX3407" s="14" t="s">
        <v>78</v>
      </c>
      <c r="AY3407" s="161" t="s">
        <v>176</v>
      </c>
    </row>
    <row r="3408" spans="2:51" s="14" customFormat="1" ht="11.25">
      <c r="B3408" s="160"/>
      <c r="D3408" s="146" t="s">
        <v>185</v>
      </c>
      <c r="E3408" s="161" t="s">
        <v>1</v>
      </c>
      <c r="F3408" s="162" t="s">
        <v>3189</v>
      </c>
      <c r="H3408" s="161" t="s">
        <v>1</v>
      </c>
      <c r="I3408" s="163"/>
      <c r="L3408" s="160"/>
      <c r="M3408" s="164"/>
      <c r="T3408" s="165"/>
      <c r="AT3408" s="161" t="s">
        <v>185</v>
      </c>
      <c r="AU3408" s="161" t="s">
        <v>88</v>
      </c>
      <c r="AV3408" s="14" t="s">
        <v>86</v>
      </c>
      <c r="AW3408" s="14" t="s">
        <v>33</v>
      </c>
      <c r="AX3408" s="14" t="s">
        <v>78</v>
      </c>
      <c r="AY3408" s="161" t="s">
        <v>176</v>
      </c>
    </row>
    <row r="3409" spans="2:51" s="12" customFormat="1" ht="11.25">
      <c r="B3409" s="145"/>
      <c r="D3409" s="146" t="s">
        <v>185</v>
      </c>
      <c r="E3409" s="147" t="s">
        <v>1</v>
      </c>
      <c r="F3409" s="148" t="s">
        <v>88</v>
      </c>
      <c r="H3409" s="149">
        <v>2</v>
      </c>
      <c r="I3409" s="150"/>
      <c r="L3409" s="145"/>
      <c r="M3409" s="151"/>
      <c r="T3409" s="152"/>
      <c r="AT3409" s="147" t="s">
        <v>185</v>
      </c>
      <c r="AU3409" s="147" t="s">
        <v>88</v>
      </c>
      <c r="AV3409" s="12" t="s">
        <v>88</v>
      </c>
      <c r="AW3409" s="12" t="s">
        <v>33</v>
      </c>
      <c r="AX3409" s="12" t="s">
        <v>78</v>
      </c>
      <c r="AY3409" s="147" t="s">
        <v>176</v>
      </c>
    </row>
    <row r="3410" spans="2:51" s="14" customFormat="1" ht="11.25">
      <c r="B3410" s="160"/>
      <c r="D3410" s="146" t="s">
        <v>185</v>
      </c>
      <c r="E3410" s="161" t="s">
        <v>1</v>
      </c>
      <c r="F3410" s="162" t="s">
        <v>1106</v>
      </c>
      <c r="H3410" s="161" t="s">
        <v>1</v>
      </c>
      <c r="I3410" s="163"/>
      <c r="L3410" s="160"/>
      <c r="M3410" s="164"/>
      <c r="T3410" s="165"/>
      <c r="AT3410" s="161" t="s">
        <v>185</v>
      </c>
      <c r="AU3410" s="161" t="s">
        <v>88</v>
      </c>
      <c r="AV3410" s="14" t="s">
        <v>86</v>
      </c>
      <c r="AW3410" s="14" t="s">
        <v>33</v>
      </c>
      <c r="AX3410" s="14" t="s">
        <v>78</v>
      </c>
      <c r="AY3410" s="161" t="s">
        <v>176</v>
      </c>
    </row>
    <row r="3411" spans="2:51" s="14" customFormat="1" ht="11.25">
      <c r="B3411" s="160"/>
      <c r="D3411" s="146" t="s">
        <v>185</v>
      </c>
      <c r="E3411" s="161" t="s">
        <v>1</v>
      </c>
      <c r="F3411" s="162" t="s">
        <v>3190</v>
      </c>
      <c r="H3411" s="161" t="s">
        <v>1</v>
      </c>
      <c r="I3411" s="163"/>
      <c r="L3411" s="160"/>
      <c r="M3411" s="164"/>
      <c r="T3411" s="165"/>
      <c r="AT3411" s="161" t="s">
        <v>185</v>
      </c>
      <c r="AU3411" s="161" t="s">
        <v>88</v>
      </c>
      <c r="AV3411" s="14" t="s">
        <v>86</v>
      </c>
      <c r="AW3411" s="14" t="s">
        <v>33</v>
      </c>
      <c r="AX3411" s="14" t="s">
        <v>78</v>
      </c>
      <c r="AY3411" s="161" t="s">
        <v>176</v>
      </c>
    </row>
    <row r="3412" spans="2:51" s="12" customFormat="1" ht="11.25">
      <c r="B3412" s="145"/>
      <c r="D3412" s="146" t="s">
        <v>185</v>
      </c>
      <c r="E3412" s="147" t="s">
        <v>1</v>
      </c>
      <c r="F3412" s="148" t="s">
        <v>86</v>
      </c>
      <c r="H3412" s="149">
        <v>1</v>
      </c>
      <c r="I3412" s="150"/>
      <c r="L3412" s="145"/>
      <c r="M3412" s="151"/>
      <c r="T3412" s="152"/>
      <c r="AT3412" s="147" t="s">
        <v>185</v>
      </c>
      <c r="AU3412" s="147" t="s">
        <v>88</v>
      </c>
      <c r="AV3412" s="12" t="s">
        <v>88</v>
      </c>
      <c r="AW3412" s="12" t="s">
        <v>33</v>
      </c>
      <c r="AX3412" s="12" t="s">
        <v>78</v>
      </c>
      <c r="AY3412" s="147" t="s">
        <v>176</v>
      </c>
    </row>
    <row r="3413" spans="2:51" s="14" customFormat="1" ht="11.25">
      <c r="B3413" s="160"/>
      <c r="D3413" s="146" t="s">
        <v>185</v>
      </c>
      <c r="E3413" s="161" t="s">
        <v>1</v>
      </c>
      <c r="F3413" s="162" t="s">
        <v>3191</v>
      </c>
      <c r="H3413" s="161" t="s">
        <v>1</v>
      </c>
      <c r="I3413" s="163"/>
      <c r="L3413" s="160"/>
      <c r="M3413" s="164"/>
      <c r="T3413" s="165"/>
      <c r="AT3413" s="161" t="s">
        <v>185</v>
      </c>
      <c r="AU3413" s="161" t="s">
        <v>88</v>
      </c>
      <c r="AV3413" s="14" t="s">
        <v>86</v>
      </c>
      <c r="AW3413" s="14" t="s">
        <v>33</v>
      </c>
      <c r="AX3413" s="14" t="s">
        <v>78</v>
      </c>
      <c r="AY3413" s="161" t="s">
        <v>176</v>
      </c>
    </row>
    <row r="3414" spans="2:51" s="12" customFormat="1" ht="11.25">
      <c r="B3414" s="145"/>
      <c r="D3414" s="146" t="s">
        <v>185</v>
      </c>
      <c r="E3414" s="147" t="s">
        <v>1</v>
      </c>
      <c r="F3414" s="148" t="s">
        <v>88</v>
      </c>
      <c r="H3414" s="149">
        <v>2</v>
      </c>
      <c r="I3414" s="150"/>
      <c r="L3414" s="145"/>
      <c r="M3414" s="151"/>
      <c r="T3414" s="152"/>
      <c r="AT3414" s="147" t="s">
        <v>185</v>
      </c>
      <c r="AU3414" s="147" t="s">
        <v>88</v>
      </c>
      <c r="AV3414" s="12" t="s">
        <v>88</v>
      </c>
      <c r="AW3414" s="12" t="s">
        <v>33</v>
      </c>
      <c r="AX3414" s="12" t="s">
        <v>78</v>
      </c>
      <c r="AY3414" s="147" t="s">
        <v>176</v>
      </c>
    </row>
    <row r="3415" spans="2:51" s="14" customFormat="1" ht="11.25">
      <c r="B3415" s="160"/>
      <c r="D3415" s="146" t="s">
        <v>185</v>
      </c>
      <c r="E3415" s="161" t="s">
        <v>1</v>
      </c>
      <c r="F3415" s="162" t="s">
        <v>3192</v>
      </c>
      <c r="H3415" s="161" t="s">
        <v>1</v>
      </c>
      <c r="I3415" s="163"/>
      <c r="L3415" s="160"/>
      <c r="M3415" s="164"/>
      <c r="T3415" s="165"/>
      <c r="AT3415" s="161" t="s">
        <v>185</v>
      </c>
      <c r="AU3415" s="161" t="s">
        <v>88</v>
      </c>
      <c r="AV3415" s="14" t="s">
        <v>86</v>
      </c>
      <c r="AW3415" s="14" t="s">
        <v>33</v>
      </c>
      <c r="AX3415" s="14" t="s">
        <v>78</v>
      </c>
      <c r="AY3415" s="161" t="s">
        <v>176</v>
      </c>
    </row>
    <row r="3416" spans="2:51" s="12" customFormat="1" ht="11.25">
      <c r="B3416" s="145"/>
      <c r="D3416" s="146" t="s">
        <v>185</v>
      </c>
      <c r="E3416" s="147" t="s">
        <v>1</v>
      </c>
      <c r="F3416" s="148" t="s">
        <v>237</v>
      </c>
      <c r="H3416" s="149">
        <v>7</v>
      </c>
      <c r="I3416" s="150"/>
      <c r="L3416" s="145"/>
      <c r="M3416" s="151"/>
      <c r="T3416" s="152"/>
      <c r="AT3416" s="147" t="s">
        <v>185</v>
      </c>
      <c r="AU3416" s="147" t="s">
        <v>88</v>
      </c>
      <c r="AV3416" s="12" t="s">
        <v>88</v>
      </c>
      <c r="AW3416" s="12" t="s">
        <v>33</v>
      </c>
      <c r="AX3416" s="12" t="s">
        <v>78</v>
      </c>
      <c r="AY3416" s="147" t="s">
        <v>176</v>
      </c>
    </row>
    <row r="3417" spans="2:51" s="14" customFormat="1" ht="11.25">
      <c r="B3417" s="160"/>
      <c r="D3417" s="146" t="s">
        <v>185</v>
      </c>
      <c r="E3417" s="161" t="s">
        <v>1</v>
      </c>
      <c r="F3417" s="162" t="s">
        <v>3193</v>
      </c>
      <c r="H3417" s="161" t="s">
        <v>1</v>
      </c>
      <c r="I3417" s="163"/>
      <c r="L3417" s="160"/>
      <c r="M3417" s="164"/>
      <c r="T3417" s="165"/>
      <c r="AT3417" s="161" t="s">
        <v>185</v>
      </c>
      <c r="AU3417" s="161" t="s">
        <v>88</v>
      </c>
      <c r="AV3417" s="14" t="s">
        <v>86</v>
      </c>
      <c r="AW3417" s="14" t="s">
        <v>33</v>
      </c>
      <c r="AX3417" s="14" t="s">
        <v>78</v>
      </c>
      <c r="AY3417" s="161" t="s">
        <v>176</v>
      </c>
    </row>
    <row r="3418" spans="2:51" s="12" customFormat="1" ht="11.25">
      <c r="B3418" s="145"/>
      <c r="D3418" s="146" t="s">
        <v>185</v>
      </c>
      <c r="E3418" s="147" t="s">
        <v>1</v>
      </c>
      <c r="F3418" s="148" t="s">
        <v>88</v>
      </c>
      <c r="H3418" s="149">
        <v>2</v>
      </c>
      <c r="I3418" s="150"/>
      <c r="L3418" s="145"/>
      <c r="M3418" s="151"/>
      <c r="T3418" s="152"/>
      <c r="AT3418" s="147" t="s">
        <v>185</v>
      </c>
      <c r="AU3418" s="147" t="s">
        <v>88</v>
      </c>
      <c r="AV3418" s="12" t="s">
        <v>88</v>
      </c>
      <c r="AW3418" s="12" t="s">
        <v>33</v>
      </c>
      <c r="AX3418" s="12" t="s">
        <v>78</v>
      </c>
      <c r="AY3418" s="147" t="s">
        <v>176</v>
      </c>
    </row>
    <row r="3419" spans="2:51" s="14" customFormat="1" ht="11.25">
      <c r="B3419" s="160"/>
      <c r="D3419" s="146" t="s">
        <v>185</v>
      </c>
      <c r="E3419" s="161" t="s">
        <v>1</v>
      </c>
      <c r="F3419" s="162" t="s">
        <v>1108</v>
      </c>
      <c r="H3419" s="161" t="s">
        <v>1</v>
      </c>
      <c r="I3419" s="163"/>
      <c r="L3419" s="160"/>
      <c r="M3419" s="164"/>
      <c r="T3419" s="165"/>
      <c r="AT3419" s="161" t="s">
        <v>185</v>
      </c>
      <c r="AU3419" s="161" t="s">
        <v>88</v>
      </c>
      <c r="AV3419" s="14" t="s">
        <v>86</v>
      </c>
      <c r="AW3419" s="14" t="s">
        <v>33</v>
      </c>
      <c r="AX3419" s="14" t="s">
        <v>78</v>
      </c>
      <c r="AY3419" s="161" t="s">
        <v>176</v>
      </c>
    </row>
    <row r="3420" spans="2:51" s="14" customFormat="1" ht="11.25">
      <c r="B3420" s="160"/>
      <c r="D3420" s="146" t="s">
        <v>185</v>
      </c>
      <c r="E3420" s="161" t="s">
        <v>1</v>
      </c>
      <c r="F3420" s="162" t="s">
        <v>3194</v>
      </c>
      <c r="H3420" s="161" t="s">
        <v>1</v>
      </c>
      <c r="I3420" s="163"/>
      <c r="L3420" s="160"/>
      <c r="M3420" s="164"/>
      <c r="T3420" s="165"/>
      <c r="AT3420" s="161" t="s">
        <v>185</v>
      </c>
      <c r="AU3420" s="161" t="s">
        <v>88</v>
      </c>
      <c r="AV3420" s="14" t="s">
        <v>86</v>
      </c>
      <c r="AW3420" s="14" t="s">
        <v>33</v>
      </c>
      <c r="AX3420" s="14" t="s">
        <v>78</v>
      </c>
      <c r="AY3420" s="161" t="s">
        <v>176</v>
      </c>
    </row>
    <row r="3421" spans="2:51" s="12" customFormat="1" ht="11.25">
      <c r="B3421" s="145"/>
      <c r="D3421" s="146" t="s">
        <v>185</v>
      </c>
      <c r="E3421" s="147" t="s">
        <v>1</v>
      </c>
      <c r="F3421" s="148" t="s">
        <v>86</v>
      </c>
      <c r="H3421" s="149">
        <v>1</v>
      </c>
      <c r="I3421" s="150"/>
      <c r="L3421" s="145"/>
      <c r="M3421" s="151"/>
      <c r="T3421" s="152"/>
      <c r="AT3421" s="147" t="s">
        <v>185</v>
      </c>
      <c r="AU3421" s="147" t="s">
        <v>88</v>
      </c>
      <c r="AV3421" s="12" t="s">
        <v>88</v>
      </c>
      <c r="AW3421" s="12" t="s">
        <v>33</v>
      </c>
      <c r="AX3421" s="12" t="s">
        <v>78</v>
      </c>
      <c r="AY3421" s="147" t="s">
        <v>176</v>
      </c>
    </row>
    <row r="3422" spans="2:51" s="14" customFormat="1" ht="11.25">
      <c r="B3422" s="160"/>
      <c r="D3422" s="146" t="s">
        <v>185</v>
      </c>
      <c r="E3422" s="161" t="s">
        <v>1</v>
      </c>
      <c r="F3422" s="162" t="s">
        <v>3195</v>
      </c>
      <c r="H3422" s="161" t="s">
        <v>1</v>
      </c>
      <c r="I3422" s="163"/>
      <c r="L3422" s="160"/>
      <c r="M3422" s="164"/>
      <c r="T3422" s="165"/>
      <c r="AT3422" s="161" t="s">
        <v>185</v>
      </c>
      <c r="AU3422" s="161" t="s">
        <v>88</v>
      </c>
      <c r="AV3422" s="14" t="s">
        <v>86</v>
      </c>
      <c r="AW3422" s="14" t="s">
        <v>33</v>
      </c>
      <c r="AX3422" s="14" t="s">
        <v>78</v>
      </c>
      <c r="AY3422" s="161" t="s">
        <v>176</v>
      </c>
    </row>
    <row r="3423" spans="2:51" s="12" customFormat="1" ht="11.25">
      <c r="B3423" s="145"/>
      <c r="D3423" s="146" t="s">
        <v>185</v>
      </c>
      <c r="E3423" s="147" t="s">
        <v>1</v>
      </c>
      <c r="F3423" s="148" t="s">
        <v>183</v>
      </c>
      <c r="H3423" s="149">
        <v>4</v>
      </c>
      <c r="I3423" s="150"/>
      <c r="L3423" s="145"/>
      <c r="M3423" s="151"/>
      <c r="T3423" s="152"/>
      <c r="AT3423" s="147" t="s">
        <v>185</v>
      </c>
      <c r="AU3423" s="147" t="s">
        <v>88</v>
      </c>
      <c r="AV3423" s="12" t="s">
        <v>88</v>
      </c>
      <c r="AW3423" s="12" t="s">
        <v>33</v>
      </c>
      <c r="AX3423" s="12" t="s">
        <v>78</v>
      </c>
      <c r="AY3423" s="147" t="s">
        <v>176</v>
      </c>
    </row>
    <row r="3424" spans="2:51" s="14" customFormat="1" ht="11.25">
      <c r="B3424" s="160"/>
      <c r="D3424" s="146" t="s">
        <v>185</v>
      </c>
      <c r="E3424" s="161" t="s">
        <v>1</v>
      </c>
      <c r="F3424" s="162" t="s">
        <v>1110</v>
      </c>
      <c r="H3424" s="161" t="s">
        <v>1</v>
      </c>
      <c r="I3424" s="163"/>
      <c r="L3424" s="160"/>
      <c r="M3424" s="164"/>
      <c r="T3424" s="165"/>
      <c r="AT3424" s="161" t="s">
        <v>185</v>
      </c>
      <c r="AU3424" s="161" t="s">
        <v>88</v>
      </c>
      <c r="AV3424" s="14" t="s">
        <v>86</v>
      </c>
      <c r="AW3424" s="14" t="s">
        <v>33</v>
      </c>
      <c r="AX3424" s="14" t="s">
        <v>78</v>
      </c>
      <c r="AY3424" s="161" t="s">
        <v>176</v>
      </c>
    </row>
    <row r="3425" spans="2:65" s="14" customFormat="1" ht="11.25">
      <c r="B3425" s="160"/>
      <c r="D3425" s="146" t="s">
        <v>185</v>
      </c>
      <c r="E3425" s="161" t="s">
        <v>1</v>
      </c>
      <c r="F3425" s="162" t="s">
        <v>3196</v>
      </c>
      <c r="H3425" s="161" t="s">
        <v>1</v>
      </c>
      <c r="I3425" s="163"/>
      <c r="L3425" s="160"/>
      <c r="M3425" s="164"/>
      <c r="T3425" s="165"/>
      <c r="AT3425" s="161" t="s">
        <v>185</v>
      </c>
      <c r="AU3425" s="161" t="s">
        <v>88</v>
      </c>
      <c r="AV3425" s="14" t="s">
        <v>86</v>
      </c>
      <c r="AW3425" s="14" t="s">
        <v>33</v>
      </c>
      <c r="AX3425" s="14" t="s">
        <v>78</v>
      </c>
      <c r="AY3425" s="161" t="s">
        <v>176</v>
      </c>
    </row>
    <row r="3426" spans="2:65" s="12" customFormat="1" ht="11.25">
      <c r="B3426" s="145"/>
      <c r="D3426" s="146" t="s">
        <v>185</v>
      </c>
      <c r="E3426" s="147" t="s">
        <v>1</v>
      </c>
      <c r="F3426" s="148" t="s">
        <v>86</v>
      </c>
      <c r="H3426" s="149">
        <v>1</v>
      </c>
      <c r="I3426" s="150"/>
      <c r="L3426" s="145"/>
      <c r="M3426" s="151"/>
      <c r="T3426" s="152"/>
      <c r="AT3426" s="147" t="s">
        <v>185</v>
      </c>
      <c r="AU3426" s="147" t="s">
        <v>88</v>
      </c>
      <c r="AV3426" s="12" t="s">
        <v>88</v>
      </c>
      <c r="AW3426" s="12" t="s">
        <v>33</v>
      </c>
      <c r="AX3426" s="12" t="s">
        <v>78</v>
      </c>
      <c r="AY3426" s="147" t="s">
        <v>176</v>
      </c>
    </row>
    <row r="3427" spans="2:65" s="15" customFormat="1" ht="11.25">
      <c r="B3427" s="166"/>
      <c r="D3427" s="146" t="s">
        <v>185</v>
      </c>
      <c r="E3427" s="167" t="s">
        <v>1</v>
      </c>
      <c r="F3427" s="168" t="s">
        <v>228</v>
      </c>
      <c r="H3427" s="169">
        <v>20</v>
      </c>
      <c r="I3427" s="170"/>
      <c r="L3427" s="166"/>
      <c r="M3427" s="171"/>
      <c r="T3427" s="172"/>
      <c r="AT3427" s="167" t="s">
        <v>185</v>
      </c>
      <c r="AU3427" s="167" t="s">
        <v>88</v>
      </c>
      <c r="AV3427" s="15" t="s">
        <v>193</v>
      </c>
      <c r="AW3427" s="15" t="s">
        <v>33</v>
      </c>
      <c r="AX3427" s="15" t="s">
        <v>78</v>
      </c>
      <c r="AY3427" s="167" t="s">
        <v>176</v>
      </c>
    </row>
    <row r="3428" spans="2:65" s="13" customFormat="1" ht="11.25">
      <c r="B3428" s="153"/>
      <c r="D3428" s="146" t="s">
        <v>185</v>
      </c>
      <c r="E3428" s="154" t="s">
        <v>1</v>
      </c>
      <c r="F3428" s="155" t="s">
        <v>187</v>
      </c>
      <c r="H3428" s="156">
        <v>46</v>
      </c>
      <c r="I3428" s="157"/>
      <c r="L3428" s="153"/>
      <c r="M3428" s="158"/>
      <c r="T3428" s="159"/>
      <c r="AT3428" s="154" t="s">
        <v>185</v>
      </c>
      <c r="AU3428" s="154" t="s">
        <v>88</v>
      </c>
      <c r="AV3428" s="13" t="s">
        <v>183</v>
      </c>
      <c r="AW3428" s="13" t="s">
        <v>33</v>
      </c>
      <c r="AX3428" s="13" t="s">
        <v>86</v>
      </c>
      <c r="AY3428" s="154" t="s">
        <v>176</v>
      </c>
    </row>
    <row r="3429" spans="2:65" s="1" customFormat="1" ht="37.9" customHeight="1">
      <c r="B3429" s="32"/>
      <c r="C3429" s="132" t="s">
        <v>3197</v>
      </c>
      <c r="D3429" s="132" t="s">
        <v>178</v>
      </c>
      <c r="E3429" s="133" t="s">
        <v>3198</v>
      </c>
      <c r="F3429" s="134" t="s">
        <v>3199</v>
      </c>
      <c r="G3429" s="135" t="s">
        <v>355</v>
      </c>
      <c r="H3429" s="136">
        <v>7</v>
      </c>
      <c r="I3429" s="137"/>
      <c r="J3429" s="138">
        <f>ROUND(I3429*H3429,2)</f>
        <v>0</v>
      </c>
      <c r="K3429" s="134" t="s">
        <v>1</v>
      </c>
      <c r="L3429" s="32"/>
      <c r="M3429" s="139" t="s">
        <v>1</v>
      </c>
      <c r="N3429" s="140" t="s">
        <v>43</v>
      </c>
      <c r="P3429" s="141">
        <f>O3429*H3429</f>
        <v>0</v>
      </c>
      <c r="Q3429" s="141">
        <v>0</v>
      </c>
      <c r="R3429" s="141">
        <f>Q3429*H3429</f>
        <v>0</v>
      </c>
      <c r="S3429" s="141">
        <v>0</v>
      </c>
      <c r="T3429" s="142">
        <f>S3429*H3429</f>
        <v>0</v>
      </c>
      <c r="AR3429" s="143" t="s">
        <v>319</v>
      </c>
      <c r="AT3429" s="143" t="s">
        <v>178</v>
      </c>
      <c r="AU3429" s="143" t="s">
        <v>88</v>
      </c>
      <c r="AY3429" s="17" t="s">
        <v>176</v>
      </c>
      <c r="BE3429" s="144">
        <f>IF(N3429="základní",J3429,0)</f>
        <v>0</v>
      </c>
      <c r="BF3429" s="144">
        <f>IF(N3429="snížená",J3429,0)</f>
        <v>0</v>
      </c>
      <c r="BG3429" s="144">
        <f>IF(N3429="zákl. přenesená",J3429,0)</f>
        <v>0</v>
      </c>
      <c r="BH3429" s="144">
        <f>IF(N3429="sníž. přenesená",J3429,0)</f>
        <v>0</v>
      </c>
      <c r="BI3429" s="144">
        <f>IF(N3429="nulová",J3429,0)</f>
        <v>0</v>
      </c>
      <c r="BJ3429" s="17" t="s">
        <v>86</v>
      </c>
      <c r="BK3429" s="144">
        <f>ROUND(I3429*H3429,2)</f>
        <v>0</v>
      </c>
      <c r="BL3429" s="17" t="s">
        <v>319</v>
      </c>
      <c r="BM3429" s="143" t="s">
        <v>3200</v>
      </c>
    </row>
    <row r="3430" spans="2:65" s="1" customFormat="1" ht="19.5">
      <c r="B3430" s="32"/>
      <c r="D3430" s="146" t="s">
        <v>234</v>
      </c>
      <c r="F3430" s="173" t="s">
        <v>1184</v>
      </c>
      <c r="I3430" s="174"/>
      <c r="L3430" s="32"/>
      <c r="M3430" s="175"/>
      <c r="T3430" s="56"/>
      <c r="AT3430" s="17" t="s">
        <v>234</v>
      </c>
      <c r="AU3430" s="17" t="s">
        <v>88</v>
      </c>
    </row>
    <row r="3431" spans="2:65" s="14" customFormat="1" ht="11.25">
      <c r="B3431" s="160"/>
      <c r="D3431" s="146" t="s">
        <v>185</v>
      </c>
      <c r="E3431" s="161" t="s">
        <v>1</v>
      </c>
      <c r="F3431" s="162" t="s">
        <v>2679</v>
      </c>
      <c r="H3431" s="161" t="s">
        <v>1</v>
      </c>
      <c r="I3431" s="163"/>
      <c r="L3431" s="160"/>
      <c r="M3431" s="164"/>
      <c r="T3431" s="165"/>
      <c r="AT3431" s="161" t="s">
        <v>185</v>
      </c>
      <c r="AU3431" s="161" t="s">
        <v>88</v>
      </c>
      <c r="AV3431" s="14" t="s">
        <v>86</v>
      </c>
      <c r="AW3431" s="14" t="s">
        <v>33</v>
      </c>
      <c r="AX3431" s="14" t="s">
        <v>78</v>
      </c>
      <c r="AY3431" s="161" t="s">
        <v>176</v>
      </c>
    </row>
    <row r="3432" spans="2:65" s="14" customFormat="1" ht="11.25">
      <c r="B3432" s="160"/>
      <c r="D3432" s="146" t="s">
        <v>185</v>
      </c>
      <c r="E3432" s="161" t="s">
        <v>1</v>
      </c>
      <c r="F3432" s="162" t="s">
        <v>3201</v>
      </c>
      <c r="H3432" s="161" t="s">
        <v>1</v>
      </c>
      <c r="I3432" s="163"/>
      <c r="L3432" s="160"/>
      <c r="M3432" s="164"/>
      <c r="T3432" s="165"/>
      <c r="AT3432" s="161" t="s">
        <v>185</v>
      </c>
      <c r="AU3432" s="161" t="s">
        <v>88</v>
      </c>
      <c r="AV3432" s="14" t="s">
        <v>86</v>
      </c>
      <c r="AW3432" s="14" t="s">
        <v>33</v>
      </c>
      <c r="AX3432" s="14" t="s">
        <v>78</v>
      </c>
      <c r="AY3432" s="161" t="s">
        <v>176</v>
      </c>
    </row>
    <row r="3433" spans="2:65" s="12" customFormat="1" ht="11.25">
      <c r="B3433" s="145"/>
      <c r="D3433" s="146" t="s">
        <v>185</v>
      </c>
      <c r="E3433" s="147" t="s">
        <v>1</v>
      </c>
      <c r="F3433" s="148" t="s">
        <v>86</v>
      </c>
      <c r="H3433" s="149">
        <v>1</v>
      </c>
      <c r="I3433" s="150"/>
      <c r="L3433" s="145"/>
      <c r="M3433" s="151"/>
      <c r="T3433" s="152"/>
      <c r="AT3433" s="147" t="s">
        <v>185</v>
      </c>
      <c r="AU3433" s="147" t="s">
        <v>88</v>
      </c>
      <c r="AV3433" s="12" t="s">
        <v>88</v>
      </c>
      <c r="AW3433" s="12" t="s">
        <v>33</v>
      </c>
      <c r="AX3433" s="12" t="s">
        <v>78</v>
      </c>
      <c r="AY3433" s="147" t="s">
        <v>176</v>
      </c>
    </row>
    <row r="3434" spans="2:65" s="14" customFormat="1" ht="11.25">
      <c r="B3434" s="160"/>
      <c r="D3434" s="146" t="s">
        <v>185</v>
      </c>
      <c r="E3434" s="161" t="s">
        <v>1</v>
      </c>
      <c r="F3434" s="162" t="s">
        <v>3202</v>
      </c>
      <c r="H3434" s="161" t="s">
        <v>1</v>
      </c>
      <c r="I3434" s="163"/>
      <c r="L3434" s="160"/>
      <c r="M3434" s="164"/>
      <c r="T3434" s="165"/>
      <c r="AT3434" s="161" t="s">
        <v>185</v>
      </c>
      <c r="AU3434" s="161" t="s">
        <v>88</v>
      </c>
      <c r="AV3434" s="14" t="s">
        <v>86</v>
      </c>
      <c r="AW3434" s="14" t="s">
        <v>33</v>
      </c>
      <c r="AX3434" s="14" t="s">
        <v>78</v>
      </c>
      <c r="AY3434" s="161" t="s">
        <v>176</v>
      </c>
    </row>
    <row r="3435" spans="2:65" s="12" customFormat="1" ht="11.25">
      <c r="B3435" s="145"/>
      <c r="D3435" s="146" t="s">
        <v>185</v>
      </c>
      <c r="E3435" s="147" t="s">
        <v>1</v>
      </c>
      <c r="F3435" s="148" t="s">
        <v>86</v>
      </c>
      <c r="H3435" s="149">
        <v>1</v>
      </c>
      <c r="I3435" s="150"/>
      <c r="L3435" s="145"/>
      <c r="M3435" s="151"/>
      <c r="T3435" s="152"/>
      <c r="AT3435" s="147" t="s">
        <v>185</v>
      </c>
      <c r="AU3435" s="147" t="s">
        <v>88</v>
      </c>
      <c r="AV3435" s="12" t="s">
        <v>88</v>
      </c>
      <c r="AW3435" s="12" t="s">
        <v>33</v>
      </c>
      <c r="AX3435" s="12" t="s">
        <v>78</v>
      </c>
      <c r="AY3435" s="147" t="s">
        <v>176</v>
      </c>
    </row>
    <row r="3436" spans="2:65" s="14" customFormat="1" ht="11.25">
      <c r="B3436" s="160"/>
      <c r="D3436" s="146" t="s">
        <v>185</v>
      </c>
      <c r="E3436" s="161" t="s">
        <v>1</v>
      </c>
      <c r="F3436" s="162" t="s">
        <v>3203</v>
      </c>
      <c r="H3436" s="161" t="s">
        <v>1</v>
      </c>
      <c r="I3436" s="163"/>
      <c r="L3436" s="160"/>
      <c r="M3436" s="164"/>
      <c r="T3436" s="165"/>
      <c r="AT3436" s="161" t="s">
        <v>185</v>
      </c>
      <c r="AU3436" s="161" t="s">
        <v>88</v>
      </c>
      <c r="AV3436" s="14" t="s">
        <v>86</v>
      </c>
      <c r="AW3436" s="14" t="s">
        <v>33</v>
      </c>
      <c r="AX3436" s="14" t="s">
        <v>78</v>
      </c>
      <c r="AY3436" s="161" t="s">
        <v>176</v>
      </c>
    </row>
    <row r="3437" spans="2:65" s="12" customFormat="1" ht="11.25">
      <c r="B3437" s="145"/>
      <c r="D3437" s="146" t="s">
        <v>185</v>
      </c>
      <c r="E3437" s="147" t="s">
        <v>1</v>
      </c>
      <c r="F3437" s="148" t="s">
        <v>86</v>
      </c>
      <c r="H3437" s="149">
        <v>1</v>
      </c>
      <c r="I3437" s="150"/>
      <c r="L3437" s="145"/>
      <c r="M3437" s="151"/>
      <c r="T3437" s="152"/>
      <c r="AT3437" s="147" t="s">
        <v>185</v>
      </c>
      <c r="AU3437" s="147" t="s">
        <v>88</v>
      </c>
      <c r="AV3437" s="12" t="s">
        <v>88</v>
      </c>
      <c r="AW3437" s="12" t="s">
        <v>33</v>
      </c>
      <c r="AX3437" s="12" t="s">
        <v>78</v>
      </c>
      <c r="AY3437" s="147" t="s">
        <v>176</v>
      </c>
    </row>
    <row r="3438" spans="2:65" s="14" customFormat="1" ht="11.25">
      <c r="B3438" s="160"/>
      <c r="D3438" s="146" t="s">
        <v>185</v>
      </c>
      <c r="E3438" s="161" t="s">
        <v>1</v>
      </c>
      <c r="F3438" s="162" t="s">
        <v>3204</v>
      </c>
      <c r="H3438" s="161" t="s">
        <v>1</v>
      </c>
      <c r="I3438" s="163"/>
      <c r="L3438" s="160"/>
      <c r="M3438" s="164"/>
      <c r="T3438" s="165"/>
      <c r="AT3438" s="161" t="s">
        <v>185</v>
      </c>
      <c r="AU3438" s="161" t="s">
        <v>88</v>
      </c>
      <c r="AV3438" s="14" t="s">
        <v>86</v>
      </c>
      <c r="AW3438" s="14" t="s">
        <v>33</v>
      </c>
      <c r="AX3438" s="14" t="s">
        <v>78</v>
      </c>
      <c r="AY3438" s="161" t="s">
        <v>176</v>
      </c>
    </row>
    <row r="3439" spans="2:65" s="12" customFormat="1" ht="11.25">
      <c r="B3439" s="145"/>
      <c r="D3439" s="146" t="s">
        <v>185</v>
      </c>
      <c r="E3439" s="147" t="s">
        <v>1</v>
      </c>
      <c r="F3439" s="148" t="s">
        <v>193</v>
      </c>
      <c r="H3439" s="149">
        <v>3</v>
      </c>
      <c r="I3439" s="150"/>
      <c r="L3439" s="145"/>
      <c r="M3439" s="151"/>
      <c r="T3439" s="152"/>
      <c r="AT3439" s="147" t="s">
        <v>185</v>
      </c>
      <c r="AU3439" s="147" t="s">
        <v>88</v>
      </c>
      <c r="AV3439" s="12" t="s">
        <v>88</v>
      </c>
      <c r="AW3439" s="12" t="s">
        <v>33</v>
      </c>
      <c r="AX3439" s="12" t="s">
        <v>78</v>
      </c>
      <c r="AY3439" s="147" t="s">
        <v>176</v>
      </c>
    </row>
    <row r="3440" spans="2:65" s="15" customFormat="1" ht="11.25">
      <c r="B3440" s="166"/>
      <c r="D3440" s="146" t="s">
        <v>185</v>
      </c>
      <c r="E3440" s="167" t="s">
        <v>1</v>
      </c>
      <c r="F3440" s="168" t="s">
        <v>228</v>
      </c>
      <c r="H3440" s="169">
        <v>6</v>
      </c>
      <c r="I3440" s="170"/>
      <c r="L3440" s="166"/>
      <c r="M3440" s="171"/>
      <c r="T3440" s="172"/>
      <c r="AT3440" s="167" t="s">
        <v>185</v>
      </c>
      <c r="AU3440" s="167" t="s">
        <v>88</v>
      </c>
      <c r="AV3440" s="15" t="s">
        <v>193</v>
      </c>
      <c r="AW3440" s="15" t="s">
        <v>33</v>
      </c>
      <c r="AX3440" s="15" t="s">
        <v>78</v>
      </c>
      <c r="AY3440" s="167" t="s">
        <v>176</v>
      </c>
    </row>
    <row r="3441" spans="2:65" s="14" customFormat="1" ht="11.25">
      <c r="B3441" s="160"/>
      <c r="D3441" s="146" t="s">
        <v>185</v>
      </c>
      <c r="E3441" s="161" t="s">
        <v>1</v>
      </c>
      <c r="F3441" s="162" t="s">
        <v>3068</v>
      </c>
      <c r="H3441" s="161" t="s">
        <v>1</v>
      </c>
      <c r="I3441" s="163"/>
      <c r="L3441" s="160"/>
      <c r="M3441" s="164"/>
      <c r="T3441" s="165"/>
      <c r="AT3441" s="161" t="s">
        <v>185</v>
      </c>
      <c r="AU3441" s="161" t="s">
        <v>88</v>
      </c>
      <c r="AV3441" s="14" t="s">
        <v>86</v>
      </c>
      <c r="AW3441" s="14" t="s">
        <v>33</v>
      </c>
      <c r="AX3441" s="14" t="s">
        <v>78</v>
      </c>
      <c r="AY3441" s="161" t="s">
        <v>176</v>
      </c>
    </row>
    <row r="3442" spans="2:65" s="14" customFormat="1" ht="11.25">
      <c r="B3442" s="160"/>
      <c r="D3442" s="146" t="s">
        <v>185</v>
      </c>
      <c r="E3442" s="161" t="s">
        <v>1</v>
      </c>
      <c r="F3442" s="162" t="s">
        <v>3205</v>
      </c>
      <c r="H3442" s="161" t="s">
        <v>1</v>
      </c>
      <c r="I3442" s="163"/>
      <c r="L3442" s="160"/>
      <c r="M3442" s="164"/>
      <c r="T3442" s="165"/>
      <c r="AT3442" s="161" t="s">
        <v>185</v>
      </c>
      <c r="AU3442" s="161" t="s">
        <v>88</v>
      </c>
      <c r="AV3442" s="14" t="s">
        <v>86</v>
      </c>
      <c r="AW3442" s="14" t="s">
        <v>33</v>
      </c>
      <c r="AX3442" s="14" t="s">
        <v>78</v>
      </c>
      <c r="AY3442" s="161" t="s">
        <v>176</v>
      </c>
    </row>
    <row r="3443" spans="2:65" s="12" customFormat="1" ht="11.25">
      <c r="B3443" s="145"/>
      <c r="D3443" s="146" t="s">
        <v>185</v>
      </c>
      <c r="E3443" s="147" t="s">
        <v>1</v>
      </c>
      <c r="F3443" s="148" t="s">
        <v>86</v>
      </c>
      <c r="H3443" s="149">
        <v>1</v>
      </c>
      <c r="I3443" s="150"/>
      <c r="L3443" s="145"/>
      <c r="M3443" s="151"/>
      <c r="T3443" s="152"/>
      <c r="AT3443" s="147" t="s">
        <v>185</v>
      </c>
      <c r="AU3443" s="147" t="s">
        <v>88</v>
      </c>
      <c r="AV3443" s="12" t="s">
        <v>88</v>
      </c>
      <c r="AW3443" s="12" t="s">
        <v>33</v>
      </c>
      <c r="AX3443" s="12" t="s">
        <v>78</v>
      </c>
      <c r="AY3443" s="147" t="s">
        <v>176</v>
      </c>
    </row>
    <row r="3444" spans="2:65" s="15" customFormat="1" ht="11.25">
      <c r="B3444" s="166"/>
      <c r="D3444" s="146" t="s">
        <v>185</v>
      </c>
      <c r="E3444" s="167" t="s">
        <v>1</v>
      </c>
      <c r="F3444" s="168" t="s">
        <v>228</v>
      </c>
      <c r="H3444" s="169">
        <v>1</v>
      </c>
      <c r="I3444" s="170"/>
      <c r="L3444" s="166"/>
      <c r="M3444" s="171"/>
      <c r="T3444" s="172"/>
      <c r="AT3444" s="167" t="s">
        <v>185</v>
      </c>
      <c r="AU3444" s="167" t="s">
        <v>88</v>
      </c>
      <c r="AV3444" s="15" t="s">
        <v>193</v>
      </c>
      <c r="AW3444" s="15" t="s">
        <v>33</v>
      </c>
      <c r="AX3444" s="15" t="s">
        <v>78</v>
      </c>
      <c r="AY3444" s="167" t="s">
        <v>176</v>
      </c>
    </row>
    <row r="3445" spans="2:65" s="13" customFormat="1" ht="11.25">
      <c r="B3445" s="153"/>
      <c r="D3445" s="146" t="s">
        <v>185</v>
      </c>
      <c r="E3445" s="154" t="s">
        <v>1</v>
      </c>
      <c r="F3445" s="155" t="s">
        <v>187</v>
      </c>
      <c r="H3445" s="156">
        <v>7</v>
      </c>
      <c r="I3445" s="157"/>
      <c r="L3445" s="153"/>
      <c r="M3445" s="158"/>
      <c r="T3445" s="159"/>
      <c r="AT3445" s="154" t="s">
        <v>185</v>
      </c>
      <c r="AU3445" s="154" t="s">
        <v>88</v>
      </c>
      <c r="AV3445" s="13" t="s">
        <v>183</v>
      </c>
      <c r="AW3445" s="13" t="s">
        <v>33</v>
      </c>
      <c r="AX3445" s="13" t="s">
        <v>86</v>
      </c>
      <c r="AY3445" s="154" t="s">
        <v>176</v>
      </c>
    </row>
    <row r="3446" spans="2:65" s="1" customFormat="1" ht="33" customHeight="1">
      <c r="B3446" s="32"/>
      <c r="C3446" s="132" t="s">
        <v>3206</v>
      </c>
      <c r="D3446" s="132" t="s">
        <v>178</v>
      </c>
      <c r="E3446" s="133" t="s">
        <v>3207</v>
      </c>
      <c r="F3446" s="134" t="s">
        <v>3208</v>
      </c>
      <c r="G3446" s="135" t="s">
        <v>355</v>
      </c>
      <c r="H3446" s="136">
        <v>4</v>
      </c>
      <c r="I3446" s="137"/>
      <c r="J3446" s="138">
        <f>ROUND(I3446*H3446,2)</f>
        <v>0</v>
      </c>
      <c r="K3446" s="134" t="s">
        <v>1</v>
      </c>
      <c r="L3446" s="32"/>
      <c r="M3446" s="139" t="s">
        <v>1</v>
      </c>
      <c r="N3446" s="140" t="s">
        <v>43</v>
      </c>
      <c r="P3446" s="141">
        <f>O3446*H3446</f>
        <v>0</v>
      </c>
      <c r="Q3446" s="141">
        <v>0</v>
      </c>
      <c r="R3446" s="141">
        <f>Q3446*H3446</f>
        <v>0</v>
      </c>
      <c r="S3446" s="141">
        <v>0</v>
      </c>
      <c r="T3446" s="142">
        <f>S3446*H3446</f>
        <v>0</v>
      </c>
      <c r="AR3446" s="143" t="s">
        <v>319</v>
      </c>
      <c r="AT3446" s="143" t="s">
        <v>178</v>
      </c>
      <c r="AU3446" s="143" t="s">
        <v>88</v>
      </c>
      <c r="AY3446" s="17" t="s">
        <v>176</v>
      </c>
      <c r="BE3446" s="144">
        <f>IF(N3446="základní",J3446,0)</f>
        <v>0</v>
      </c>
      <c r="BF3446" s="144">
        <f>IF(N3446="snížená",J3446,0)</f>
        <v>0</v>
      </c>
      <c r="BG3446" s="144">
        <f>IF(N3446="zákl. přenesená",J3446,0)</f>
        <v>0</v>
      </c>
      <c r="BH3446" s="144">
        <f>IF(N3446="sníž. přenesená",J3446,0)</f>
        <v>0</v>
      </c>
      <c r="BI3446" s="144">
        <f>IF(N3446="nulová",J3446,0)</f>
        <v>0</v>
      </c>
      <c r="BJ3446" s="17" t="s">
        <v>86</v>
      </c>
      <c r="BK3446" s="144">
        <f>ROUND(I3446*H3446,2)</f>
        <v>0</v>
      </c>
      <c r="BL3446" s="17" t="s">
        <v>319</v>
      </c>
      <c r="BM3446" s="143" t="s">
        <v>3209</v>
      </c>
    </row>
    <row r="3447" spans="2:65" s="1" customFormat="1" ht="19.5">
      <c r="B3447" s="32"/>
      <c r="D3447" s="146" t="s">
        <v>234</v>
      </c>
      <c r="F3447" s="173" t="s">
        <v>1184</v>
      </c>
      <c r="I3447" s="174"/>
      <c r="L3447" s="32"/>
      <c r="M3447" s="175"/>
      <c r="T3447" s="56"/>
      <c r="AT3447" s="17" t="s">
        <v>234</v>
      </c>
      <c r="AU3447" s="17" t="s">
        <v>88</v>
      </c>
    </row>
    <row r="3448" spans="2:65" s="14" customFormat="1" ht="11.25">
      <c r="B3448" s="160"/>
      <c r="D3448" s="146" t="s">
        <v>185</v>
      </c>
      <c r="E3448" s="161" t="s">
        <v>1</v>
      </c>
      <c r="F3448" s="162" t="s">
        <v>3210</v>
      </c>
      <c r="H3448" s="161" t="s">
        <v>1</v>
      </c>
      <c r="I3448" s="163"/>
      <c r="L3448" s="160"/>
      <c r="M3448" s="164"/>
      <c r="T3448" s="165"/>
      <c r="AT3448" s="161" t="s">
        <v>185</v>
      </c>
      <c r="AU3448" s="161" t="s">
        <v>88</v>
      </c>
      <c r="AV3448" s="14" t="s">
        <v>86</v>
      </c>
      <c r="AW3448" s="14" t="s">
        <v>33</v>
      </c>
      <c r="AX3448" s="14" t="s">
        <v>78</v>
      </c>
      <c r="AY3448" s="161" t="s">
        <v>176</v>
      </c>
    </row>
    <row r="3449" spans="2:65" s="12" customFormat="1" ht="11.25">
      <c r="B3449" s="145"/>
      <c r="D3449" s="146" t="s">
        <v>185</v>
      </c>
      <c r="E3449" s="147" t="s">
        <v>1</v>
      </c>
      <c r="F3449" s="148" t="s">
        <v>86</v>
      </c>
      <c r="H3449" s="149">
        <v>1</v>
      </c>
      <c r="I3449" s="150"/>
      <c r="L3449" s="145"/>
      <c r="M3449" s="151"/>
      <c r="T3449" s="152"/>
      <c r="AT3449" s="147" t="s">
        <v>185</v>
      </c>
      <c r="AU3449" s="147" t="s">
        <v>88</v>
      </c>
      <c r="AV3449" s="12" t="s">
        <v>88</v>
      </c>
      <c r="AW3449" s="12" t="s">
        <v>33</v>
      </c>
      <c r="AX3449" s="12" t="s">
        <v>78</v>
      </c>
      <c r="AY3449" s="147" t="s">
        <v>176</v>
      </c>
    </row>
    <row r="3450" spans="2:65" s="14" customFormat="1" ht="11.25">
      <c r="B3450" s="160"/>
      <c r="D3450" s="146" t="s">
        <v>185</v>
      </c>
      <c r="E3450" s="161" t="s">
        <v>1</v>
      </c>
      <c r="F3450" s="162" t="s">
        <v>3211</v>
      </c>
      <c r="H3450" s="161" t="s">
        <v>1</v>
      </c>
      <c r="I3450" s="163"/>
      <c r="L3450" s="160"/>
      <c r="M3450" s="164"/>
      <c r="T3450" s="165"/>
      <c r="AT3450" s="161" t="s">
        <v>185</v>
      </c>
      <c r="AU3450" s="161" t="s">
        <v>88</v>
      </c>
      <c r="AV3450" s="14" t="s">
        <v>86</v>
      </c>
      <c r="AW3450" s="14" t="s">
        <v>33</v>
      </c>
      <c r="AX3450" s="14" t="s">
        <v>78</v>
      </c>
      <c r="AY3450" s="161" t="s">
        <v>176</v>
      </c>
    </row>
    <row r="3451" spans="2:65" s="12" customFormat="1" ht="11.25">
      <c r="B3451" s="145"/>
      <c r="D3451" s="146" t="s">
        <v>185</v>
      </c>
      <c r="E3451" s="147" t="s">
        <v>1</v>
      </c>
      <c r="F3451" s="148" t="s">
        <v>193</v>
      </c>
      <c r="H3451" s="149">
        <v>3</v>
      </c>
      <c r="I3451" s="150"/>
      <c r="L3451" s="145"/>
      <c r="M3451" s="151"/>
      <c r="T3451" s="152"/>
      <c r="AT3451" s="147" t="s">
        <v>185</v>
      </c>
      <c r="AU3451" s="147" t="s">
        <v>88</v>
      </c>
      <c r="AV3451" s="12" t="s">
        <v>88</v>
      </c>
      <c r="AW3451" s="12" t="s">
        <v>33</v>
      </c>
      <c r="AX3451" s="12" t="s">
        <v>78</v>
      </c>
      <c r="AY3451" s="147" t="s">
        <v>176</v>
      </c>
    </row>
    <row r="3452" spans="2:65" s="13" customFormat="1" ht="11.25">
      <c r="B3452" s="153"/>
      <c r="D3452" s="146" t="s">
        <v>185</v>
      </c>
      <c r="E3452" s="154" t="s">
        <v>1</v>
      </c>
      <c r="F3452" s="155" t="s">
        <v>187</v>
      </c>
      <c r="H3452" s="156">
        <v>4</v>
      </c>
      <c r="I3452" s="157"/>
      <c r="L3452" s="153"/>
      <c r="M3452" s="158"/>
      <c r="T3452" s="159"/>
      <c r="AT3452" s="154" t="s">
        <v>185</v>
      </c>
      <c r="AU3452" s="154" t="s">
        <v>88</v>
      </c>
      <c r="AV3452" s="13" t="s">
        <v>183</v>
      </c>
      <c r="AW3452" s="13" t="s">
        <v>33</v>
      </c>
      <c r="AX3452" s="13" t="s">
        <v>86</v>
      </c>
      <c r="AY3452" s="154" t="s">
        <v>176</v>
      </c>
    </row>
    <row r="3453" spans="2:65" s="1" customFormat="1" ht="33" customHeight="1">
      <c r="B3453" s="32"/>
      <c r="C3453" s="132" t="s">
        <v>3212</v>
      </c>
      <c r="D3453" s="132" t="s">
        <v>178</v>
      </c>
      <c r="E3453" s="133" t="s">
        <v>3213</v>
      </c>
      <c r="F3453" s="134" t="s">
        <v>3214</v>
      </c>
      <c r="G3453" s="135" t="s">
        <v>355</v>
      </c>
      <c r="H3453" s="136">
        <v>3</v>
      </c>
      <c r="I3453" s="137"/>
      <c r="J3453" s="138">
        <f>ROUND(I3453*H3453,2)</f>
        <v>0</v>
      </c>
      <c r="K3453" s="134" t="s">
        <v>1</v>
      </c>
      <c r="L3453" s="32"/>
      <c r="M3453" s="139" t="s">
        <v>1</v>
      </c>
      <c r="N3453" s="140" t="s">
        <v>43</v>
      </c>
      <c r="P3453" s="141">
        <f>O3453*H3453</f>
        <v>0</v>
      </c>
      <c r="Q3453" s="141">
        <v>0</v>
      </c>
      <c r="R3453" s="141">
        <f>Q3453*H3453</f>
        <v>0</v>
      </c>
      <c r="S3453" s="141">
        <v>0</v>
      </c>
      <c r="T3453" s="142">
        <f>S3453*H3453</f>
        <v>0</v>
      </c>
      <c r="AR3453" s="143" t="s">
        <v>319</v>
      </c>
      <c r="AT3453" s="143" t="s">
        <v>178</v>
      </c>
      <c r="AU3453" s="143" t="s">
        <v>88</v>
      </c>
      <c r="AY3453" s="17" t="s">
        <v>176</v>
      </c>
      <c r="BE3453" s="144">
        <f>IF(N3453="základní",J3453,0)</f>
        <v>0</v>
      </c>
      <c r="BF3453" s="144">
        <f>IF(N3453="snížená",J3453,0)</f>
        <v>0</v>
      </c>
      <c r="BG3453" s="144">
        <f>IF(N3453="zákl. přenesená",J3453,0)</f>
        <v>0</v>
      </c>
      <c r="BH3453" s="144">
        <f>IF(N3453="sníž. přenesená",J3453,0)</f>
        <v>0</v>
      </c>
      <c r="BI3453" s="144">
        <f>IF(N3453="nulová",J3453,0)</f>
        <v>0</v>
      </c>
      <c r="BJ3453" s="17" t="s">
        <v>86</v>
      </c>
      <c r="BK3453" s="144">
        <f>ROUND(I3453*H3453,2)</f>
        <v>0</v>
      </c>
      <c r="BL3453" s="17" t="s">
        <v>319</v>
      </c>
      <c r="BM3453" s="143" t="s">
        <v>3215</v>
      </c>
    </row>
    <row r="3454" spans="2:65" s="1" customFormat="1" ht="19.5">
      <c r="B3454" s="32"/>
      <c r="D3454" s="146" t="s">
        <v>234</v>
      </c>
      <c r="F3454" s="173" t="s">
        <v>1184</v>
      </c>
      <c r="I3454" s="174"/>
      <c r="L3454" s="32"/>
      <c r="M3454" s="175"/>
      <c r="T3454" s="56"/>
      <c r="AT3454" s="17" t="s">
        <v>234</v>
      </c>
      <c r="AU3454" s="17" t="s">
        <v>88</v>
      </c>
    </row>
    <row r="3455" spans="2:65" s="14" customFormat="1" ht="11.25">
      <c r="B3455" s="160"/>
      <c r="D3455" s="146" t="s">
        <v>185</v>
      </c>
      <c r="E3455" s="161" t="s">
        <v>1</v>
      </c>
      <c r="F3455" s="162" t="s">
        <v>2679</v>
      </c>
      <c r="H3455" s="161" t="s">
        <v>1</v>
      </c>
      <c r="I3455" s="163"/>
      <c r="L3455" s="160"/>
      <c r="M3455" s="164"/>
      <c r="T3455" s="165"/>
      <c r="AT3455" s="161" t="s">
        <v>185</v>
      </c>
      <c r="AU3455" s="161" t="s">
        <v>88</v>
      </c>
      <c r="AV3455" s="14" t="s">
        <v>86</v>
      </c>
      <c r="AW3455" s="14" t="s">
        <v>33</v>
      </c>
      <c r="AX3455" s="14" t="s">
        <v>78</v>
      </c>
      <c r="AY3455" s="161" t="s">
        <v>176</v>
      </c>
    </row>
    <row r="3456" spans="2:65" s="14" customFormat="1" ht="11.25">
      <c r="B3456" s="160"/>
      <c r="D3456" s="146" t="s">
        <v>185</v>
      </c>
      <c r="E3456" s="161" t="s">
        <v>1</v>
      </c>
      <c r="F3456" s="162" t="s">
        <v>3216</v>
      </c>
      <c r="H3456" s="161" t="s">
        <v>1</v>
      </c>
      <c r="I3456" s="163"/>
      <c r="L3456" s="160"/>
      <c r="M3456" s="164"/>
      <c r="T3456" s="165"/>
      <c r="AT3456" s="161" t="s">
        <v>185</v>
      </c>
      <c r="AU3456" s="161" t="s">
        <v>88</v>
      </c>
      <c r="AV3456" s="14" t="s">
        <v>86</v>
      </c>
      <c r="AW3456" s="14" t="s">
        <v>33</v>
      </c>
      <c r="AX3456" s="14" t="s">
        <v>78</v>
      </c>
      <c r="AY3456" s="161" t="s">
        <v>176</v>
      </c>
    </row>
    <row r="3457" spans="2:65" s="12" customFormat="1" ht="11.25">
      <c r="B3457" s="145"/>
      <c r="D3457" s="146" t="s">
        <v>185</v>
      </c>
      <c r="E3457" s="147" t="s">
        <v>1</v>
      </c>
      <c r="F3457" s="148" t="s">
        <v>86</v>
      </c>
      <c r="H3457" s="149">
        <v>1</v>
      </c>
      <c r="I3457" s="150"/>
      <c r="L3457" s="145"/>
      <c r="M3457" s="151"/>
      <c r="T3457" s="152"/>
      <c r="AT3457" s="147" t="s">
        <v>185</v>
      </c>
      <c r="AU3457" s="147" t="s">
        <v>88</v>
      </c>
      <c r="AV3457" s="12" t="s">
        <v>88</v>
      </c>
      <c r="AW3457" s="12" t="s">
        <v>33</v>
      </c>
      <c r="AX3457" s="12" t="s">
        <v>78</v>
      </c>
      <c r="AY3457" s="147" t="s">
        <v>176</v>
      </c>
    </row>
    <row r="3458" spans="2:65" s="15" customFormat="1" ht="11.25">
      <c r="B3458" s="166"/>
      <c r="D3458" s="146" t="s">
        <v>185</v>
      </c>
      <c r="E3458" s="167" t="s">
        <v>1</v>
      </c>
      <c r="F3458" s="168" t="s">
        <v>228</v>
      </c>
      <c r="H3458" s="169">
        <v>1</v>
      </c>
      <c r="I3458" s="170"/>
      <c r="L3458" s="166"/>
      <c r="M3458" s="171"/>
      <c r="T3458" s="172"/>
      <c r="AT3458" s="167" t="s">
        <v>185</v>
      </c>
      <c r="AU3458" s="167" t="s">
        <v>88</v>
      </c>
      <c r="AV3458" s="15" t="s">
        <v>193</v>
      </c>
      <c r="AW3458" s="15" t="s">
        <v>33</v>
      </c>
      <c r="AX3458" s="15" t="s">
        <v>78</v>
      </c>
      <c r="AY3458" s="167" t="s">
        <v>176</v>
      </c>
    </row>
    <row r="3459" spans="2:65" s="14" customFormat="1" ht="11.25">
      <c r="B3459" s="160"/>
      <c r="D3459" s="146" t="s">
        <v>185</v>
      </c>
      <c r="E3459" s="161" t="s">
        <v>1</v>
      </c>
      <c r="F3459" s="162" t="s">
        <v>3032</v>
      </c>
      <c r="H3459" s="161" t="s">
        <v>1</v>
      </c>
      <c r="I3459" s="163"/>
      <c r="L3459" s="160"/>
      <c r="M3459" s="164"/>
      <c r="T3459" s="165"/>
      <c r="AT3459" s="161" t="s">
        <v>185</v>
      </c>
      <c r="AU3459" s="161" t="s">
        <v>88</v>
      </c>
      <c r="AV3459" s="14" t="s">
        <v>86</v>
      </c>
      <c r="AW3459" s="14" t="s">
        <v>33</v>
      </c>
      <c r="AX3459" s="14" t="s">
        <v>78</v>
      </c>
      <c r="AY3459" s="161" t="s">
        <v>176</v>
      </c>
    </row>
    <row r="3460" spans="2:65" s="14" customFormat="1" ht="11.25">
      <c r="B3460" s="160"/>
      <c r="D3460" s="146" t="s">
        <v>185</v>
      </c>
      <c r="E3460" s="161" t="s">
        <v>1</v>
      </c>
      <c r="F3460" s="162" t="s">
        <v>3217</v>
      </c>
      <c r="H3460" s="161" t="s">
        <v>1</v>
      </c>
      <c r="I3460" s="163"/>
      <c r="L3460" s="160"/>
      <c r="M3460" s="164"/>
      <c r="T3460" s="165"/>
      <c r="AT3460" s="161" t="s">
        <v>185</v>
      </c>
      <c r="AU3460" s="161" t="s">
        <v>88</v>
      </c>
      <c r="AV3460" s="14" t="s">
        <v>86</v>
      </c>
      <c r="AW3460" s="14" t="s">
        <v>33</v>
      </c>
      <c r="AX3460" s="14" t="s">
        <v>78</v>
      </c>
      <c r="AY3460" s="161" t="s">
        <v>176</v>
      </c>
    </row>
    <row r="3461" spans="2:65" s="12" customFormat="1" ht="11.25">
      <c r="B3461" s="145"/>
      <c r="D3461" s="146" t="s">
        <v>185</v>
      </c>
      <c r="E3461" s="147" t="s">
        <v>1</v>
      </c>
      <c r="F3461" s="148" t="s">
        <v>88</v>
      </c>
      <c r="H3461" s="149">
        <v>2</v>
      </c>
      <c r="I3461" s="150"/>
      <c r="L3461" s="145"/>
      <c r="M3461" s="151"/>
      <c r="T3461" s="152"/>
      <c r="AT3461" s="147" t="s">
        <v>185</v>
      </c>
      <c r="AU3461" s="147" t="s">
        <v>88</v>
      </c>
      <c r="AV3461" s="12" t="s">
        <v>88</v>
      </c>
      <c r="AW3461" s="12" t="s">
        <v>33</v>
      </c>
      <c r="AX3461" s="12" t="s">
        <v>78</v>
      </c>
      <c r="AY3461" s="147" t="s">
        <v>176</v>
      </c>
    </row>
    <row r="3462" spans="2:65" s="15" customFormat="1" ht="11.25">
      <c r="B3462" s="166"/>
      <c r="D3462" s="146" t="s">
        <v>185</v>
      </c>
      <c r="E3462" s="167" t="s">
        <v>1</v>
      </c>
      <c r="F3462" s="168" t="s">
        <v>228</v>
      </c>
      <c r="H3462" s="169">
        <v>2</v>
      </c>
      <c r="I3462" s="170"/>
      <c r="L3462" s="166"/>
      <c r="M3462" s="171"/>
      <c r="T3462" s="172"/>
      <c r="AT3462" s="167" t="s">
        <v>185</v>
      </c>
      <c r="AU3462" s="167" t="s">
        <v>88</v>
      </c>
      <c r="AV3462" s="15" t="s">
        <v>193</v>
      </c>
      <c r="AW3462" s="15" t="s">
        <v>33</v>
      </c>
      <c r="AX3462" s="15" t="s">
        <v>78</v>
      </c>
      <c r="AY3462" s="167" t="s">
        <v>176</v>
      </c>
    </row>
    <row r="3463" spans="2:65" s="13" customFormat="1" ht="11.25">
      <c r="B3463" s="153"/>
      <c r="D3463" s="146" t="s">
        <v>185</v>
      </c>
      <c r="E3463" s="154" t="s">
        <v>1</v>
      </c>
      <c r="F3463" s="155" t="s">
        <v>187</v>
      </c>
      <c r="H3463" s="156">
        <v>3</v>
      </c>
      <c r="I3463" s="157"/>
      <c r="L3463" s="153"/>
      <c r="M3463" s="158"/>
      <c r="T3463" s="159"/>
      <c r="AT3463" s="154" t="s">
        <v>185</v>
      </c>
      <c r="AU3463" s="154" t="s">
        <v>88</v>
      </c>
      <c r="AV3463" s="13" t="s">
        <v>183</v>
      </c>
      <c r="AW3463" s="13" t="s">
        <v>33</v>
      </c>
      <c r="AX3463" s="13" t="s">
        <v>86</v>
      </c>
      <c r="AY3463" s="154" t="s">
        <v>176</v>
      </c>
    </row>
    <row r="3464" spans="2:65" s="1" customFormat="1" ht="33" customHeight="1">
      <c r="B3464" s="32"/>
      <c r="C3464" s="132" t="s">
        <v>3218</v>
      </c>
      <c r="D3464" s="132" t="s">
        <v>178</v>
      </c>
      <c r="E3464" s="133" t="s">
        <v>3219</v>
      </c>
      <c r="F3464" s="134" t="s">
        <v>3220</v>
      </c>
      <c r="G3464" s="135" t="s">
        <v>355</v>
      </c>
      <c r="H3464" s="136">
        <v>2</v>
      </c>
      <c r="I3464" s="137"/>
      <c r="J3464" s="138">
        <f>ROUND(I3464*H3464,2)</f>
        <v>0</v>
      </c>
      <c r="K3464" s="134" t="s">
        <v>1</v>
      </c>
      <c r="L3464" s="32"/>
      <c r="M3464" s="139" t="s">
        <v>1</v>
      </c>
      <c r="N3464" s="140" t="s">
        <v>43</v>
      </c>
      <c r="P3464" s="141">
        <f>O3464*H3464</f>
        <v>0</v>
      </c>
      <c r="Q3464" s="141">
        <v>0</v>
      </c>
      <c r="R3464" s="141">
        <f>Q3464*H3464</f>
        <v>0</v>
      </c>
      <c r="S3464" s="141">
        <v>0</v>
      </c>
      <c r="T3464" s="142">
        <f>S3464*H3464</f>
        <v>0</v>
      </c>
      <c r="AR3464" s="143" t="s">
        <v>319</v>
      </c>
      <c r="AT3464" s="143" t="s">
        <v>178</v>
      </c>
      <c r="AU3464" s="143" t="s">
        <v>88</v>
      </c>
      <c r="AY3464" s="17" t="s">
        <v>176</v>
      </c>
      <c r="BE3464" s="144">
        <f>IF(N3464="základní",J3464,0)</f>
        <v>0</v>
      </c>
      <c r="BF3464" s="144">
        <f>IF(N3464="snížená",J3464,0)</f>
        <v>0</v>
      </c>
      <c r="BG3464" s="144">
        <f>IF(N3464="zákl. přenesená",J3464,0)</f>
        <v>0</v>
      </c>
      <c r="BH3464" s="144">
        <f>IF(N3464="sníž. přenesená",J3464,0)</f>
        <v>0</v>
      </c>
      <c r="BI3464" s="144">
        <f>IF(N3464="nulová",J3464,0)</f>
        <v>0</v>
      </c>
      <c r="BJ3464" s="17" t="s">
        <v>86</v>
      </c>
      <c r="BK3464" s="144">
        <f>ROUND(I3464*H3464,2)</f>
        <v>0</v>
      </c>
      <c r="BL3464" s="17" t="s">
        <v>319</v>
      </c>
      <c r="BM3464" s="143" t="s">
        <v>3221</v>
      </c>
    </row>
    <row r="3465" spans="2:65" s="1" customFormat="1" ht="19.5">
      <c r="B3465" s="32"/>
      <c r="D3465" s="146" t="s">
        <v>234</v>
      </c>
      <c r="F3465" s="173" t="s">
        <v>1184</v>
      </c>
      <c r="I3465" s="174"/>
      <c r="L3465" s="32"/>
      <c r="M3465" s="175"/>
      <c r="T3465" s="56"/>
      <c r="AT3465" s="17" t="s">
        <v>234</v>
      </c>
      <c r="AU3465" s="17" t="s">
        <v>88</v>
      </c>
    </row>
    <row r="3466" spans="2:65" s="14" customFormat="1" ht="11.25">
      <c r="B3466" s="160"/>
      <c r="D3466" s="146" t="s">
        <v>185</v>
      </c>
      <c r="E3466" s="161" t="s">
        <v>1</v>
      </c>
      <c r="F3466" s="162" t="s">
        <v>3222</v>
      </c>
      <c r="H3466" s="161" t="s">
        <v>1</v>
      </c>
      <c r="I3466" s="163"/>
      <c r="L3466" s="160"/>
      <c r="M3466" s="164"/>
      <c r="T3466" s="165"/>
      <c r="AT3466" s="161" t="s">
        <v>185</v>
      </c>
      <c r="AU3466" s="161" t="s">
        <v>88</v>
      </c>
      <c r="AV3466" s="14" t="s">
        <v>86</v>
      </c>
      <c r="AW3466" s="14" t="s">
        <v>33</v>
      </c>
      <c r="AX3466" s="14" t="s">
        <v>78</v>
      </c>
      <c r="AY3466" s="161" t="s">
        <v>176</v>
      </c>
    </row>
    <row r="3467" spans="2:65" s="12" customFormat="1" ht="11.25">
      <c r="B3467" s="145"/>
      <c r="D3467" s="146" t="s">
        <v>185</v>
      </c>
      <c r="E3467" s="147" t="s">
        <v>1</v>
      </c>
      <c r="F3467" s="148" t="s">
        <v>88</v>
      </c>
      <c r="H3467" s="149">
        <v>2</v>
      </c>
      <c r="I3467" s="150"/>
      <c r="L3467" s="145"/>
      <c r="M3467" s="151"/>
      <c r="T3467" s="152"/>
      <c r="AT3467" s="147" t="s">
        <v>185</v>
      </c>
      <c r="AU3467" s="147" t="s">
        <v>88</v>
      </c>
      <c r="AV3467" s="12" t="s">
        <v>88</v>
      </c>
      <c r="AW3467" s="12" t="s">
        <v>33</v>
      </c>
      <c r="AX3467" s="12" t="s">
        <v>78</v>
      </c>
      <c r="AY3467" s="147" t="s">
        <v>176</v>
      </c>
    </row>
    <row r="3468" spans="2:65" s="13" customFormat="1" ht="11.25">
      <c r="B3468" s="153"/>
      <c r="D3468" s="146" t="s">
        <v>185</v>
      </c>
      <c r="E3468" s="154" t="s">
        <v>1</v>
      </c>
      <c r="F3468" s="155" t="s">
        <v>187</v>
      </c>
      <c r="H3468" s="156">
        <v>2</v>
      </c>
      <c r="I3468" s="157"/>
      <c r="L3468" s="153"/>
      <c r="M3468" s="158"/>
      <c r="T3468" s="159"/>
      <c r="AT3468" s="154" t="s">
        <v>185</v>
      </c>
      <c r="AU3468" s="154" t="s">
        <v>88</v>
      </c>
      <c r="AV3468" s="13" t="s">
        <v>183</v>
      </c>
      <c r="AW3468" s="13" t="s">
        <v>33</v>
      </c>
      <c r="AX3468" s="13" t="s">
        <v>86</v>
      </c>
      <c r="AY3468" s="154" t="s">
        <v>176</v>
      </c>
    </row>
    <row r="3469" spans="2:65" s="1" customFormat="1" ht="33" customHeight="1">
      <c r="B3469" s="32"/>
      <c r="C3469" s="132" t="s">
        <v>3223</v>
      </c>
      <c r="D3469" s="132" t="s">
        <v>178</v>
      </c>
      <c r="E3469" s="133" t="s">
        <v>3224</v>
      </c>
      <c r="F3469" s="134" t="s">
        <v>3225</v>
      </c>
      <c r="G3469" s="135" t="s">
        <v>355</v>
      </c>
      <c r="H3469" s="136">
        <v>2</v>
      </c>
      <c r="I3469" s="137"/>
      <c r="J3469" s="138">
        <f>ROUND(I3469*H3469,2)</f>
        <v>0</v>
      </c>
      <c r="K3469" s="134" t="s">
        <v>1</v>
      </c>
      <c r="L3469" s="32"/>
      <c r="M3469" s="139" t="s">
        <v>1</v>
      </c>
      <c r="N3469" s="140" t="s">
        <v>43</v>
      </c>
      <c r="P3469" s="141">
        <f>O3469*H3469</f>
        <v>0</v>
      </c>
      <c r="Q3469" s="141">
        <v>0</v>
      </c>
      <c r="R3469" s="141">
        <f>Q3469*H3469</f>
        <v>0</v>
      </c>
      <c r="S3469" s="141">
        <v>0</v>
      </c>
      <c r="T3469" s="142">
        <f>S3469*H3469</f>
        <v>0</v>
      </c>
      <c r="AR3469" s="143" t="s">
        <v>319</v>
      </c>
      <c r="AT3469" s="143" t="s">
        <v>178</v>
      </c>
      <c r="AU3469" s="143" t="s">
        <v>88</v>
      </c>
      <c r="AY3469" s="17" t="s">
        <v>176</v>
      </c>
      <c r="BE3469" s="144">
        <f>IF(N3469="základní",J3469,0)</f>
        <v>0</v>
      </c>
      <c r="BF3469" s="144">
        <f>IF(N3469="snížená",J3469,0)</f>
        <v>0</v>
      </c>
      <c r="BG3469" s="144">
        <f>IF(N3469="zákl. přenesená",J3469,0)</f>
        <v>0</v>
      </c>
      <c r="BH3469" s="144">
        <f>IF(N3469="sníž. přenesená",J3469,0)</f>
        <v>0</v>
      </c>
      <c r="BI3469" s="144">
        <f>IF(N3469="nulová",J3469,0)</f>
        <v>0</v>
      </c>
      <c r="BJ3469" s="17" t="s">
        <v>86</v>
      </c>
      <c r="BK3469" s="144">
        <f>ROUND(I3469*H3469,2)</f>
        <v>0</v>
      </c>
      <c r="BL3469" s="17" t="s">
        <v>319</v>
      </c>
      <c r="BM3469" s="143" t="s">
        <v>3226</v>
      </c>
    </row>
    <row r="3470" spans="2:65" s="1" customFormat="1" ht="19.5">
      <c r="B3470" s="32"/>
      <c r="D3470" s="146" t="s">
        <v>234</v>
      </c>
      <c r="F3470" s="173" t="s">
        <v>1184</v>
      </c>
      <c r="I3470" s="174"/>
      <c r="L3470" s="32"/>
      <c r="M3470" s="175"/>
      <c r="T3470" s="56"/>
      <c r="AT3470" s="17" t="s">
        <v>234</v>
      </c>
      <c r="AU3470" s="17" t="s">
        <v>88</v>
      </c>
    </row>
    <row r="3471" spans="2:65" s="14" customFormat="1" ht="11.25">
      <c r="B3471" s="160"/>
      <c r="D3471" s="146" t="s">
        <v>185</v>
      </c>
      <c r="E3471" s="161" t="s">
        <v>1</v>
      </c>
      <c r="F3471" s="162" t="s">
        <v>3227</v>
      </c>
      <c r="H3471" s="161" t="s">
        <v>1</v>
      </c>
      <c r="I3471" s="163"/>
      <c r="L3471" s="160"/>
      <c r="M3471" s="164"/>
      <c r="T3471" s="165"/>
      <c r="AT3471" s="161" t="s">
        <v>185</v>
      </c>
      <c r="AU3471" s="161" t="s">
        <v>88</v>
      </c>
      <c r="AV3471" s="14" t="s">
        <v>86</v>
      </c>
      <c r="AW3471" s="14" t="s">
        <v>33</v>
      </c>
      <c r="AX3471" s="14" t="s">
        <v>78</v>
      </c>
      <c r="AY3471" s="161" t="s">
        <v>176</v>
      </c>
    </row>
    <row r="3472" spans="2:65" s="12" customFormat="1" ht="11.25">
      <c r="B3472" s="145"/>
      <c r="D3472" s="146" t="s">
        <v>185</v>
      </c>
      <c r="E3472" s="147" t="s">
        <v>1</v>
      </c>
      <c r="F3472" s="148" t="s">
        <v>88</v>
      </c>
      <c r="H3472" s="149">
        <v>2</v>
      </c>
      <c r="I3472" s="150"/>
      <c r="L3472" s="145"/>
      <c r="M3472" s="151"/>
      <c r="T3472" s="152"/>
      <c r="AT3472" s="147" t="s">
        <v>185</v>
      </c>
      <c r="AU3472" s="147" t="s">
        <v>88</v>
      </c>
      <c r="AV3472" s="12" t="s">
        <v>88</v>
      </c>
      <c r="AW3472" s="12" t="s">
        <v>33</v>
      </c>
      <c r="AX3472" s="12" t="s">
        <v>78</v>
      </c>
      <c r="AY3472" s="147" t="s">
        <v>176</v>
      </c>
    </row>
    <row r="3473" spans="2:65" s="13" customFormat="1" ht="11.25">
      <c r="B3473" s="153"/>
      <c r="D3473" s="146" t="s">
        <v>185</v>
      </c>
      <c r="E3473" s="154" t="s">
        <v>1</v>
      </c>
      <c r="F3473" s="155" t="s">
        <v>187</v>
      </c>
      <c r="H3473" s="156">
        <v>2</v>
      </c>
      <c r="I3473" s="157"/>
      <c r="L3473" s="153"/>
      <c r="M3473" s="158"/>
      <c r="T3473" s="159"/>
      <c r="AT3473" s="154" t="s">
        <v>185</v>
      </c>
      <c r="AU3473" s="154" t="s">
        <v>88</v>
      </c>
      <c r="AV3473" s="13" t="s">
        <v>183</v>
      </c>
      <c r="AW3473" s="13" t="s">
        <v>33</v>
      </c>
      <c r="AX3473" s="13" t="s">
        <v>86</v>
      </c>
      <c r="AY3473" s="154" t="s">
        <v>176</v>
      </c>
    </row>
    <row r="3474" spans="2:65" s="1" customFormat="1" ht="37.9" customHeight="1">
      <c r="B3474" s="32"/>
      <c r="C3474" s="132" t="s">
        <v>3228</v>
      </c>
      <c r="D3474" s="132" t="s">
        <v>178</v>
      </c>
      <c r="E3474" s="133" t="s">
        <v>3229</v>
      </c>
      <c r="F3474" s="134" t="s">
        <v>3230</v>
      </c>
      <c r="G3474" s="135" t="s">
        <v>355</v>
      </c>
      <c r="H3474" s="136">
        <v>1</v>
      </c>
      <c r="I3474" s="137"/>
      <c r="J3474" s="138">
        <f>ROUND(I3474*H3474,2)</f>
        <v>0</v>
      </c>
      <c r="K3474" s="134" t="s">
        <v>1</v>
      </c>
      <c r="L3474" s="32"/>
      <c r="M3474" s="139" t="s">
        <v>1</v>
      </c>
      <c r="N3474" s="140" t="s">
        <v>43</v>
      </c>
      <c r="P3474" s="141">
        <f>O3474*H3474</f>
        <v>0</v>
      </c>
      <c r="Q3474" s="141">
        <v>0</v>
      </c>
      <c r="R3474" s="141">
        <f>Q3474*H3474</f>
        <v>0</v>
      </c>
      <c r="S3474" s="141">
        <v>0</v>
      </c>
      <c r="T3474" s="142">
        <f>S3474*H3474</f>
        <v>0</v>
      </c>
      <c r="AR3474" s="143" t="s">
        <v>319</v>
      </c>
      <c r="AT3474" s="143" t="s">
        <v>178</v>
      </c>
      <c r="AU3474" s="143" t="s">
        <v>88</v>
      </c>
      <c r="AY3474" s="17" t="s">
        <v>176</v>
      </c>
      <c r="BE3474" s="144">
        <f>IF(N3474="základní",J3474,0)</f>
        <v>0</v>
      </c>
      <c r="BF3474" s="144">
        <f>IF(N3474="snížená",J3474,0)</f>
        <v>0</v>
      </c>
      <c r="BG3474" s="144">
        <f>IF(N3474="zákl. přenesená",J3474,0)</f>
        <v>0</v>
      </c>
      <c r="BH3474" s="144">
        <f>IF(N3474="sníž. přenesená",J3474,0)</f>
        <v>0</v>
      </c>
      <c r="BI3474" s="144">
        <f>IF(N3474="nulová",J3474,0)</f>
        <v>0</v>
      </c>
      <c r="BJ3474" s="17" t="s">
        <v>86</v>
      </c>
      <c r="BK3474" s="144">
        <f>ROUND(I3474*H3474,2)</f>
        <v>0</v>
      </c>
      <c r="BL3474" s="17" t="s">
        <v>319</v>
      </c>
      <c r="BM3474" s="143" t="s">
        <v>3231</v>
      </c>
    </row>
    <row r="3475" spans="2:65" s="1" customFormat="1" ht="19.5">
      <c r="B3475" s="32"/>
      <c r="D3475" s="146" t="s">
        <v>234</v>
      </c>
      <c r="F3475" s="173" t="s">
        <v>1184</v>
      </c>
      <c r="I3475" s="174"/>
      <c r="L3475" s="32"/>
      <c r="M3475" s="175"/>
      <c r="T3475" s="56"/>
      <c r="AT3475" s="17" t="s">
        <v>234</v>
      </c>
      <c r="AU3475" s="17" t="s">
        <v>88</v>
      </c>
    </row>
    <row r="3476" spans="2:65" s="1" customFormat="1" ht="37.9" customHeight="1">
      <c r="B3476" s="32"/>
      <c r="C3476" s="132" t="s">
        <v>3232</v>
      </c>
      <c r="D3476" s="132" t="s">
        <v>178</v>
      </c>
      <c r="E3476" s="133" t="s">
        <v>3233</v>
      </c>
      <c r="F3476" s="134" t="s">
        <v>3234</v>
      </c>
      <c r="G3476" s="135" t="s">
        <v>355</v>
      </c>
      <c r="H3476" s="136">
        <v>1</v>
      </c>
      <c r="I3476" s="137"/>
      <c r="J3476" s="138">
        <f>ROUND(I3476*H3476,2)</f>
        <v>0</v>
      </c>
      <c r="K3476" s="134" t="s">
        <v>1</v>
      </c>
      <c r="L3476" s="32"/>
      <c r="M3476" s="139" t="s">
        <v>1</v>
      </c>
      <c r="N3476" s="140" t="s">
        <v>43</v>
      </c>
      <c r="P3476" s="141">
        <f>O3476*H3476</f>
        <v>0</v>
      </c>
      <c r="Q3476" s="141">
        <v>0</v>
      </c>
      <c r="R3476" s="141">
        <f>Q3476*H3476</f>
        <v>0</v>
      </c>
      <c r="S3476" s="141">
        <v>0</v>
      </c>
      <c r="T3476" s="142">
        <f>S3476*H3476</f>
        <v>0</v>
      </c>
      <c r="AR3476" s="143" t="s">
        <v>319</v>
      </c>
      <c r="AT3476" s="143" t="s">
        <v>178</v>
      </c>
      <c r="AU3476" s="143" t="s">
        <v>88</v>
      </c>
      <c r="AY3476" s="17" t="s">
        <v>176</v>
      </c>
      <c r="BE3476" s="144">
        <f>IF(N3476="základní",J3476,0)</f>
        <v>0</v>
      </c>
      <c r="BF3476" s="144">
        <f>IF(N3476="snížená",J3476,0)</f>
        <v>0</v>
      </c>
      <c r="BG3476" s="144">
        <f>IF(N3476="zákl. přenesená",J3476,0)</f>
        <v>0</v>
      </c>
      <c r="BH3476" s="144">
        <f>IF(N3476="sníž. přenesená",J3476,0)</f>
        <v>0</v>
      </c>
      <c r="BI3476" s="144">
        <f>IF(N3476="nulová",J3476,0)</f>
        <v>0</v>
      </c>
      <c r="BJ3476" s="17" t="s">
        <v>86</v>
      </c>
      <c r="BK3476" s="144">
        <f>ROUND(I3476*H3476,2)</f>
        <v>0</v>
      </c>
      <c r="BL3476" s="17" t="s">
        <v>319</v>
      </c>
      <c r="BM3476" s="143" t="s">
        <v>3235</v>
      </c>
    </row>
    <row r="3477" spans="2:65" s="1" customFormat="1" ht="19.5">
      <c r="B3477" s="32"/>
      <c r="D3477" s="146" t="s">
        <v>234</v>
      </c>
      <c r="F3477" s="173" t="s">
        <v>1184</v>
      </c>
      <c r="I3477" s="174"/>
      <c r="L3477" s="32"/>
      <c r="M3477" s="175"/>
      <c r="T3477" s="56"/>
      <c r="AT3477" s="17" t="s">
        <v>234</v>
      </c>
      <c r="AU3477" s="17" t="s">
        <v>88</v>
      </c>
    </row>
    <row r="3478" spans="2:65" s="1" customFormat="1" ht="33" customHeight="1">
      <c r="B3478" s="32"/>
      <c r="C3478" s="132" t="s">
        <v>3236</v>
      </c>
      <c r="D3478" s="132" t="s">
        <v>178</v>
      </c>
      <c r="E3478" s="133" t="s">
        <v>3237</v>
      </c>
      <c r="F3478" s="134" t="s">
        <v>3238</v>
      </c>
      <c r="G3478" s="135" t="s">
        <v>355</v>
      </c>
      <c r="H3478" s="136">
        <v>3</v>
      </c>
      <c r="I3478" s="137"/>
      <c r="J3478" s="138">
        <f>ROUND(I3478*H3478,2)</f>
        <v>0</v>
      </c>
      <c r="K3478" s="134" t="s">
        <v>1</v>
      </c>
      <c r="L3478" s="32"/>
      <c r="M3478" s="139" t="s">
        <v>1</v>
      </c>
      <c r="N3478" s="140" t="s">
        <v>43</v>
      </c>
      <c r="P3478" s="141">
        <f>O3478*H3478</f>
        <v>0</v>
      </c>
      <c r="Q3478" s="141">
        <v>0</v>
      </c>
      <c r="R3478" s="141">
        <f>Q3478*H3478</f>
        <v>0</v>
      </c>
      <c r="S3478" s="141">
        <v>0</v>
      </c>
      <c r="T3478" s="142">
        <f>S3478*H3478</f>
        <v>0</v>
      </c>
      <c r="AR3478" s="143" t="s">
        <v>319</v>
      </c>
      <c r="AT3478" s="143" t="s">
        <v>178</v>
      </c>
      <c r="AU3478" s="143" t="s">
        <v>88</v>
      </c>
      <c r="AY3478" s="17" t="s">
        <v>176</v>
      </c>
      <c r="BE3478" s="144">
        <f>IF(N3478="základní",J3478,0)</f>
        <v>0</v>
      </c>
      <c r="BF3478" s="144">
        <f>IF(N3478="snížená",J3478,0)</f>
        <v>0</v>
      </c>
      <c r="BG3478" s="144">
        <f>IF(N3478="zákl. přenesená",J3478,0)</f>
        <v>0</v>
      </c>
      <c r="BH3478" s="144">
        <f>IF(N3478="sníž. přenesená",J3478,0)</f>
        <v>0</v>
      </c>
      <c r="BI3478" s="144">
        <f>IF(N3478="nulová",J3478,0)</f>
        <v>0</v>
      </c>
      <c r="BJ3478" s="17" t="s">
        <v>86</v>
      </c>
      <c r="BK3478" s="144">
        <f>ROUND(I3478*H3478,2)</f>
        <v>0</v>
      </c>
      <c r="BL3478" s="17" t="s">
        <v>319</v>
      </c>
      <c r="BM3478" s="143" t="s">
        <v>3239</v>
      </c>
    </row>
    <row r="3479" spans="2:65" s="1" customFormat="1" ht="19.5">
      <c r="B3479" s="32"/>
      <c r="D3479" s="146" t="s">
        <v>234</v>
      </c>
      <c r="F3479" s="173" t="s">
        <v>1184</v>
      </c>
      <c r="I3479" s="174"/>
      <c r="L3479" s="32"/>
      <c r="M3479" s="175"/>
      <c r="T3479" s="56"/>
      <c r="AT3479" s="17" t="s">
        <v>234</v>
      </c>
      <c r="AU3479" s="17" t="s">
        <v>88</v>
      </c>
    </row>
    <row r="3480" spans="2:65" s="14" customFormat="1" ht="11.25">
      <c r="B3480" s="160"/>
      <c r="D3480" s="146" t="s">
        <v>185</v>
      </c>
      <c r="E3480" s="161" t="s">
        <v>1</v>
      </c>
      <c r="F3480" s="162" t="s">
        <v>3240</v>
      </c>
      <c r="H3480" s="161" t="s">
        <v>1</v>
      </c>
      <c r="I3480" s="163"/>
      <c r="L3480" s="160"/>
      <c r="M3480" s="164"/>
      <c r="T3480" s="165"/>
      <c r="AT3480" s="161" t="s">
        <v>185</v>
      </c>
      <c r="AU3480" s="161" t="s">
        <v>88</v>
      </c>
      <c r="AV3480" s="14" t="s">
        <v>86</v>
      </c>
      <c r="AW3480" s="14" t="s">
        <v>33</v>
      </c>
      <c r="AX3480" s="14" t="s">
        <v>78</v>
      </c>
      <c r="AY3480" s="161" t="s">
        <v>176</v>
      </c>
    </row>
    <row r="3481" spans="2:65" s="12" customFormat="1" ht="11.25">
      <c r="B3481" s="145"/>
      <c r="D3481" s="146" t="s">
        <v>185</v>
      </c>
      <c r="E3481" s="147" t="s">
        <v>1</v>
      </c>
      <c r="F3481" s="148" t="s">
        <v>88</v>
      </c>
      <c r="H3481" s="149">
        <v>2</v>
      </c>
      <c r="I3481" s="150"/>
      <c r="L3481" s="145"/>
      <c r="M3481" s="151"/>
      <c r="T3481" s="152"/>
      <c r="AT3481" s="147" t="s">
        <v>185</v>
      </c>
      <c r="AU3481" s="147" t="s">
        <v>88</v>
      </c>
      <c r="AV3481" s="12" t="s">
        <v>88</v>
      </c>
      <c r="AW3481" s="12" t="s">
        <v>33</v>
      </c>
      <c r="AX3481" s="12" t="s">
        <v>78</v>
      </c>
      <c r="AY3481" s="147" t="s">
        <v>176</v>
      </c>
    </row>
    <row r="3482" spans="2:65" s="14" customFormat="1" ht="11.25">
      <c r="B3482" s="160"/>
      <c r="D3482" s="146" t="s">
        <v>185</v>
      </c>
      <c r="E3482" s="161" t="s">
        <v>1</v>
      </c>
      <c r="F3482" s="162" t="s">
        <v>3241</v>
      </c>
      <c r="H3482" s="161" t="s">
        <v>1</v>
      </c>
      <c r="I3482" s="163"/>
      <c r="L3482" s="160"/>
      <c r="M3482" s="164"/>
      <c r="T3482" s="165"/>
      <c r="AT3482" s="161" t="s">
        <v>185</v>
      </c>
      <c r="AU3482" s="161" t="s">
        <v>88</v>
      </c>
      <c r="AV3482" s="14" t="s">
        <v>86</v>
      </c>
      <c r="AW3482" s="14" t="s">
        <v>33</v>
      </c>
      <c r="AX3482" s="14" t="s">
        <v>78</v>
      </c>
      <c r="AY3482" s="161" t="s">
        <v>176</v>
      </c>
    </row>
    <row r="3483" spans="2:65" s="12" customFormat="1" ht="11.25">
      <c r="B3483" s="145"/>
      <c r="D3483" s="146" t="s">
        <v>185</v>
      </c>
      <c r="E3483" s="147" t="s">
        <v>1</v>
      </c>
      <c r="F3483" s="148" t="s">
        <v>86</v>
      </c>
      <c r="H3483" s="149">
        <v>1</v>
      </c>
      <c r="I3483" s="150"/>
      <c r="L3483" s="145"/>
      <c r="M3483" s="151"/>
      <c r="T3483" s="152"/>
      <c r="AT3483" s="147" t="s">
        <v>185</v>
      </c>
      <c r="AU3483" s="147" t="s">
        <v>88</v>
      </c>
      <c r="AV3483" s="12" t="s">
        <v>88</v>
      </c>
      <c r="AW3483" s="12" t="s">
        <v>33</v>
      </c>
      <c r="AX3483" s="12" t="s">
        <v>78</v>
      </c>
      <c r="AY3483" s="147" t="s">
        <v>176</v>
      </c>
    </row>
    <row r="3484" spans="2:65" s="13" customFormat="1" ht="11.25">
      <c r="B3484" s="153"/>
      <c r="D3484" s="146" t="s">
        <v>185</v>
      </c>
      <c r="E3484" s="154" t="s">
        <v>1</v>
      </c>
      <c r="F3484" s="155" t="s">
        <v>187</v>
      </c>
      <c r="H3484" s="156">
        <v>3</v>
      </c>
      <c r="I3484" s="157"/>
      <c r="L3484" s="153"/>
      <c r="M3484" s="158"/>
      <c r="T3484" s="159"/>
      <c r="AT3484" s="154" t="s">
        <v>185</v>
      </c>
      <c r="AU3484" s="154" t="s">
        <v>88</v>
      </c>
      <c r="AV3484" s="13" t="s">
        <v>183</v>
      </c>
      <c r="AW3484" s="13" t="s">
        <v>33</v>
      </c>
      <c r="AX3484" s="13" t="s">
        <v>86</v>
      </c>
      <c r="AY3484" s="154" t="s">
        <v>176</v>
      </c>
    </row>
    <row r="3485" spans="2:65" s="1" customFormat="1" ht="33" customHeight="1">
      <c r="B3485" s="32"/>
      <c r="C3485" s="132" t="s">
        <v>3242</v>
      </c>
      <c r="D3485" s="132" t="s">
        <v>178</v>
      </c>
      <c r="E3485" s="133" t="s">
        <v>3243</v>
      </c>
      <c r="F3485" s="134" t="s">
        <v>3244</v>
      </c>
      <c r="G3485" s="135" t="s">
        <v>355</v>
      </c>
      <c r="H3485" s="136">
        <v>4</v>
      </c>
      <c r="I3485" s="137"/>
      <c r="J3485" s="138">
        <f>ROUND(I3485*H3485,2)</f>
        <v>0</v>
      </c>
      <c r="K3485" s="134" t="s">
        <v>1</v>
      </c>
      <c r="L3485" s="32"/>
      <c r="M3485" s="139" t="s">
        <v>1</v>
      </c>
      <c r="N3485" s="140" t="s">
        <v>43</v>
      </c>
      <c r="P3485" s="141">
        <f>O3485*H3485</f>
        <v>0</v>
      </c>
      <c r="Q3485" s="141">
        <v>0</v>
      </c>
      <c r="R3485" s="141">
        <f>Q3485*H3485</f>
        <v>0</v>
      </c>
      <c r="S3485" s="141">
        <v>0</v>
      </c>
      <c r="T3485" s="142">
        <f>S3485*H3485</f>
        <v>0</v>
      </c>
      <c r="AR3485" s="143" t="s">
        <v>319</v>
      </c>
      <c r="AT3485" s="143" t="s">
        <v>178</v>
      </c>
      <c r="AU3485" s="143" t="s">
        <v>88</v>
      </c>
      <c r="AY3485" s="17" t="s">
        <v>176</v>
      </c>
      <c r="BE3485" s="144">
        <f>IF(N3485="základní",J3485,0)</f>
        <v>0</v>
      </c>
      <c r="BF3485" s="144">
        <f>IF(N3485="snížená",J3485,0)</f>
        <v>0</v>
      </c>
      <c r="BG3485" s="144">
        <f>IF(N3485="zákl. přenesená",J3485,0)</f>
        <v>0</v>
      </c>
      <c r="BH3485" s="144">
        <f>IF(N3485="sníž. přenesená",J3485,0)</f>
        <v>0</v>
      </c>
      <c r="BI3485" s="144">
        <f>IF(N3485="nulová",J3485,0)</f>
        <v>0</v>
      </c>
      <c r="BJ3485" s="17" t="s">
        <v>86</v>
      </c>
      <c r="BK3485" s="144">
        <f>ROUND(I3485*H3485,2)</f>
        <v>0</v>
      </c>
      <c r="BL3485" s="17" t="s">
        <v>319</v>
      </c>
      <c r="BM3485" s="143" t="s">
        <v>3245</v>
      </c>
    </row>
    <row r="3486" spans="2:65" s="1" customFormat="1" ht="19.5">
      <c r="B3486" s="32"/>
      <c r="D3486" s="146" t="s">
        <v>234</v>
      </c>
      <c r="F3486" s="173" t="s">
        <v>1184</v>
      </c>
      <c r="I3486" s="174"/>
      <c r="L3486" s="32"/>
      <c r="M3486" s="175"/>
      <c r="T3486" s="56"/>
      <c r="AT3486" s="17" t="s">
        <v>234</v>
      </c>
      <c r="AU3486" s="17" t="s">
        <v>88</v>
      </c>
    </row>
    <row r="3487" spans="2:65" s="14" customFormat="1" ht="11.25">
      <c r="B3487" s="160"/>
      <c r="D3487" s="146" t="s">
        <v>185</v>
      </c>
      <c r="E3487" s="161" t="s">
        <v>1</v>
      </c>
      <c r="F3487" s="162" t="s">
        <v>3246</v>
      </c>
      <c r="H3487" s="161" t="s">
        <v>1</v>
      </c>
      <c r="I3487" s="163"/>
      <c r="L3487" s="160"/>
      <c r="M3487" s="164"/>
      <c r="T3487" s="165"/>
      <c r="AT3487" s="161" t="s">
        <v>185</v>
      </c>
      <c r="AU3487" s="161" t="s">
        <v>88</v>
      </c>
      <c r="AV3487" s="14" t="s">
        <v>86</v>
      </c>
      <c r="AW3487" s="14" t="s">
        <v>33</v>
      </c>
      <c r="AX3487" s="14" t="s">
        <v>78</v>
      </c>
      <c r="AY3487" s="161" t="s">
        <v>176</v>
      </c>
    </row>
    <row r="3488" spans="2:65" s="12" customFormat="1" ht="11.25">
      <c r="B3488" s="145"/>
      <c r="D3488" s="146" t="s">
        <v>185</v>
      </c>
      <c r="E3488" s="147" t="s">
        <v>1</v>
      </c>
      <c r="F3488" s="148" t="s">
        <v>86</v>
      </c>
      <c r="H3488" s="149">
        <v>1</v>
      </c>
      <c r="I3488" s="150"/>
      <c r="L3488" s="145"/>
      <c r="M3488" s="151"/>
      <c r="T3488" s="152"/>
      <c r="AT3488" s="147" t="s">
        <v>185</v>
      </c>
      <c r="AU3488" s="147" t="s">
        <v>88</v>
      </c>
      <c r="AV3488" s="12" t="s">
        <v>88</v>
      </c>
      <c r="AW3488" s="12" t="s">
        <v>33</v>
      </c>
      <c r="AX3488" s="12" t="s">
        <v>78</v>
      </c>
      <c r="AY3488" s="147" t="s">
        <v>176</v>
      </c>
    </row>
    <row r="3489" spans="2:65" s="14" customFormat="1" ht="11.25">
      <c r="B3489" s="160"/>
      <c r="D3489" s="146" t="s">
        <v>185</v>
      </c>
      <c r="E3489" s="161" t="s">
        <v>1</v>
      </c>
      <c r="F3489" s="162" t="s">
        <v>3247</v>
      </c>
      <c r="H3489" s="161" t="s">
        <v>1</v>
      </c>
      <c r="I3489" s="163"/>
      <c r="L3489" s="160"/>
      <c r="M3489" s="164"/>
      <c r="T3489" s="165"/>
      <c r="AT3489" s="161" t="s">
        <v>185</v>
      </c>
      <c r="AU3489" s="161" t="s">
        <v>88</v>
      </c>
      <c r="AV3489" s="14" t="s">
        <v>86</v>
      </c>
      <c r="AW3489" s="14" t="s">
        <v>33</v>
      </c>
      <c r="AX3489" s="14" t="s">
        <v>78</v>
      </c>
      <c r="AY3489" s="161" t="s">
        <v>176</v>
      </c>
    </row>
    <row r="3490" spans="2:65" s="12" customFormat="1" ht="11.25">
      <c r="B3490" s="145"/>
      <c r="D3490" s="146" t="s">
        <v>185</v>
      </c>
      <c r="E3490" s="147" t="s">
        <v>1</v>
      </c>
      <c r="F3490" s="148" t="s">
        <v>86</v>
      </c>
      <c r="H3490" s="149">
        <v>1</v>
      </c>
      <c r="I3490" s="150"/>
      <c r="L3490" s="145"/>
      <c r="M3490" s="151"/>
      <c r="T3490" s="152"/>
      <c r="AT3490" s="147" t="s">
        <v>185</v>
      </c>
      <c r="AU3490" s="147" t="s">
        <v>88</v>
      </c>
      <c r="AV3490" s="12" t="s">
        <v>88</v>
      </c>
      <c r="AW3490" s="12" t="s">
        <v>33</v>
      </c>
      <c r="AX3490" s="12" t="s">
        <v>78</v>
      </c>
      <c r="AY3490" s="147" t="s">
        <v>176</v>
      </c>
    </row>
    <row r="3491" spans="2:65" s="14" customFormat="1" ht="11.25">
      <c r="B3491" s="160"/>
      <c r="D3491" s="146" t="s">
        <v>185</v>
      </c>
      <c r="E3491" s="161" t="s">
        <v>1</v>
      </c>
      <c r="F3491" s="162" t="s">
        <v>3248</v>
      </c>
      <c r="H3491" s="161" t="s">
        <v>1</v>
      </c>
      <c r="I3491" s="163"/>
      <c r="L3491" s="160"/>
      <c r="M3491" s="164"/>
      <c r="T3491" s="165"/>
      <c r="AT3491" s="161" t="s">
        <v>185</v>
      </c>
      <c r="AU3491" s="161" t="s">
        <v>88</v>
      </c>
      <c r="AV3491" s="14" t="s">
        <v>86</v>
      </c>
      <c r="AW3491" s="14" t="s">
        <v>33</v>
      </c>
      <c r="AX3491" s="14" t="s">
        <v>78</v>
      </c>
      <c r="AY3491" s="161" t="s">
        <v>176</v>
      </c>
    </row>
    <row r="3492" spans="2:65" s="12" customFormat="1" ht="11.25">
      <c r="B3492" s="145"/>
      <c r="D3492" s="146" t="s">
        <v>185</v>
      </c>
      <c r="E3492" s="147" t="s">
        <v>1</v>
      </c>
      <c r="F3492" s="148" t="s">
        <v>88</v>
      </c>
      <c r="H3492" s="149">
        <v>2</v>
      </c>
      <c r="I3492" s="150"/>
      <c r="L3492" s="145"/>
      <c r="M3492" s="151"/>
      <c r="T3492" s="152"/>
      <c r="AT3492" s="147" t="s">
        <v>185</v>
      </c>
      <c r="AU3492" s="147" t="s">
        <v>88</v>
      </c>
      <c r="AV3492" s="12" t="s">
        <v>88</v>
      </c>
      <c r="AW3492" s="12" t="s">
        <v>33</v>
      </c>
      <c r="AX3492" s="12" t="s">
        <v>78</v>
      </c>
      <c r="AY3492" s="147" t="s">
        <v>176</v>
      </c>
    </row>
    <row r="3493" spans="2:65" s="13" customFormat="1" ht="11.25">
      <c r="B3493" s="153"/>
      <c r="D3493" s="146" t="s">
        <v>185</v>
      </c>
      <c r="E3493" s="154" t="s">
        <v>1</v>
      </c>
      <c r="F3493" s="155" t="s">
        <v>187</v>
      </c>
      <c r="H3493" s="156">
        <v>4</v>
      </c>
      <c r="I3493" s="157"/>
      <c r="L3493" s="153"/>
      <c r="M3493" s="158"/>
      <c r="T3493" s="159"/>
      <c r="AT3493" s="154" t="s">
        <v>185</v>
      </c>
      <c r="AU3493" s="154" t="s">
        <v>88</v>
      </c>
      <c r="AV3493" s="13" t="s">
        <v>183</v>
      </c>
      <c r="AW3493" s="13" t="s">
        <v>33</v>
      </c>
      <c r="AX3493" s="13" t="s">
        <v>86</v>
      </c>
      <c r="AY3493" s="154" t="s">
        <v>176</v>
      </c>
    </row>
    <row r="3494" spans="2:65" s="1" customFormat="1" ht="33" customHeight="1">
      <c r="B3494" s="32"/>
      <c r="C3494" s="132" t="s">
        <v>3249</v>
      </c>
      <c r="D3494" s="132" t="s">
        <v>178</v>
      </c>
      <c r="E3494" s="133" t="s">
        <v>3250</v>
      </c>
      <c r="F3494" s="134" t="s">
        <v>3251</v>
      </c>
      <c r="G3494" s="135" t="s">
        <v>355</v>
      </c>
      <c r="H3494" s="136">
        <v>7</v>
      </c>
      <c r="I3494" s="137"/>
      <c r="J3494" s="138">
        <f>ROUND(I3494*H3494,2)</f>
        <v>0</v>
      </c>
      <c r="K3494" s="134" t="s">
        <v>1</v>
      </c>
      <c r="L3494" s="32"/>
      <c r="M3494" s="139" t="s">
        <v>1</v>
      </c>
      <c r="N3494" s="140" t="s">
        <v>43</v>
      </c>
      <c r="P3494" s="141">
        <f>O3494*H3494</f>
        <v>0</v>
      </c>
      <c r="Q3494" s="141">
        <v>0</v>
      </c>
      <c r="R3494" s="141">
        <f>Q3494*H3494</f>
        <v>0</v>
      </c>
      <c r="S3494" s="141">
        <v>0</v>
      </c>
      <c r="T3494" s="142">
        <f>S3494*H3494</f>
        <v>0</v>
      </c>
      <c r="AR3494" s="143" t="s">
        <v>319</v>
      </c>
      <c r="AT3494" s="143" t="s">
        <v>178</v>
      </c>
      <c r="AU3494" s="143" t="s">
        <v>88</v>
      </c>
      <c r="AY3494" s="17" t="s">
        <v>176</v>
      </c>
      <c r="BE3494" s="144">
        <f>IF(N3494="základní",J3494,0)</f>
        <v>0</v>
      </c>
      <c r="BF3494" s="144">
        <f>IF(N3494="snížená",J3494,0)</f>
        <v>0</v>
      </c>
      <c r="BG3494" s="144">
        <f>IF(N3494="zákl. přenesená",J3494,0)</f>
        <v>0</v>
      </c>
      <c r="BH3494" s="144">
        <f>IF(N3494="sníž. přenesená",J3494,0)</f>
        <v>0</v>
      </c>
      <c r="BI3494" s="144">
        <f>IF(N3494="nulová",J3494,0)</f>
        <v>0</v>
      </c>
      <c r="BJ3494" s="17" t="s">
        <v>86</v>
      </c>
      <c r="BK3494" s="144">
        <f>ROUND(I3494*H3494,2)</f>
        <v>0</v>
      </c>
      <c r="BL3494" s="17" t="s">
        <v>319</v>
      </c>
      <c r="BM3494" s="143" t="s">
        <v>3252</v>
      </c>
    </row>
    <row r="3495" spans="2:65" s="1" customFormat="1" ht="19.5">
      <c r="B3495" s="32"/>
      <c r="D3495" s="146" t="s">
        <v>234</v>
      </c>
      <c r="F3495" s="173" t="s">
        <v>1184</v>
      </c>
      <c r="I3495" s="174"/>
      <c r="L3495" s="32"/>
      <c r="M3495" s="175"/>
      <c r="T3495" s="56"/>
      <c r="AT3495" s="17" t="s">
        <v>234</v>
      </c>
      <c r="AU3495" s="17" t="s">
        <v>88</v>
      </c>
    </row>
    <row r="3496" spans="2:65" s="14" customFormat="1" ht="11.25">
      <c r="B3496" s="160"/>
      <c r="D3496" s="146" t="s">
        <v>185</v>
      </c>
      <c r="E3496" s="161" t="s">
        <v>1</v>
      </c>
      <c r="F3496" s="162" t="s">
        <v>2679</v>
      </c>
      <c r="H3496" s="161" t="s">
        <v>1</v>
      </c>
      <c r="I3496" s="163"/>
      <c r="L3496" s="160"/>
      <c r="M3496" s="164"/>
      <c r="T3496" s="165"/>
      <c r="AT3496" s="161" t="s">
        <v>185</v>
      </c>
      <c r="AU3496" s="161" t="s">
        <v>88</v>
      </c>
      <c r="AV3496" s="14" t="s">
        <v>86</v>
      </c>
      <c r="AW3496" s="14" t="s">
        <v>33</v>
      </c>
      <c r="AX3496" s="14" t="s">
        <v>78</v>
      </c>
      <c r="AY3496" s="161" t="s">
        <v>176</v>
      </c>
    </row>
    <row r="3497" spans="2:65" s="14" customFormat="1" ht="11.25">
      <c r="B3497" s="160"/>
      <c r="D3497" s="146" t="s">
        <v>185</v>
      </c>
      <c r="E3497" s="161" t="s">
        <v>1</v>
      </c>
      <c r="F3497" s="162" t="s">
        <v>3253</v>
      </c>
      <c r="H3497" s="161" t="s">
        <v>1</v>
      </c>
      <c r="I3497" s="163"/>
      <c r="L3497" s="160"/>
      <c r="M3497" s="164"/>
      <c r="T3497" s="165"/>
      <c r="AT3497" s="161" t="s">
        <v>185</v>
      </c>
      <c r="AU3497" s="161" t="s">
        <v>88</v>
      </c>
      <c r="AV3497" s="14" t="s">
        <v>86</v>
      </c>
      <c r="AW3497" s="14" t="s">
        <v>33</v>
      </c>
      <c r="AX3497" s="14" t="s">
        <v>78</v>
      </c>
      <c r="AY3497" s="161" t="s">
        <v>176</v>
      </c>
    </row>
    <row r="3498" spans="2:65" s="12" customFormat="1" ht="11.25">
      <c r="B3498" s="145"/>
      <c r="D3498" s="146" t="s">
        <v>185</v>
      </c>
      <c r="E3498" s="147" t="s">
        <v>1</v>
      </c>
      <c r="F3498" s="148" t="s">
        <v>86</v>
      </c>
      <c r="H3498" s="149">
        <v>1</v>
      </c>
      <c r="I3498" s="150"/>
      <c r="L3498" s="145"/>
      <c r="M3498" s="151"/>
      <c r="T3498" s="152"/>
      <c r="AT3498" s="147" t="s">
        <v>185</v>
      </c>
      <c r="AU3498" s="147" t="s">
        <v>88</v>
      </c>
      <c r="AV3498" s="12" t="s">
        <v>88</v>
      </c>
      <c r="AW3498" s="12" t="s">
        <v>33</v>
      </c>
      <c r="AX3498" s="12" t="s">
        <v>78</v>
      </c>
      <c r="AY3498" s="147" t="s">
        <v>176</v>
      </c>
    </row>
    <row r="3499" spans="2:65" s="15" customFormat="1" ht="11.25">
      <c r="B3499" s="166"/>
      <c r="D3499" s="146" t="s">
        <v>185</v>
      </c>
      <c r="E3499" s="167" t="s">
        <v>1</v>
      </c>
      <c r="F3499" s="168" t="s">
        <v>228</v>
      </c>
      <c r="H3499" s="169">
        <v>1</v>
      </c>
      <c r="I3499" s="170"/>
      <c r="L3499" s="166"/>
      <c r="M3499" s="171"/>
      <c r="T3499" s="172"/>
      <c r="AT3499" s="167" t="s">
        <v>185</v>
      </c>
      <c r="AU3499" s="167" t="s">
        <v>88</v>
      </c>
      <c r="AV3499" s="15" t="s">
        <v>193</v>
      </c>
      <c r="AW3499" s="15" t="s">
        <v>33</v>
      </c>
      <c r="AX3499" s="15" t="s">
        <v>78</v>
      </c>
      <c r="AY3499" s="167" t="s">
        <v>176</v>
      </c>
    </row>
    <row r="3500" spans="2:65" s="14" customFormat="1" ht="11.25">
      <c r="B3500" s="160"/>
      <c r="D3500" s="146" t="s">
        <v>185</v>
      </c>
      <c r="E3500" s="161" t="s">
        <v>1</v>
      </c>
      <c r="F3500" s="162" t="s">
        <v>906</v>
      </c>
      <c r="H3500" s="161" t="s">
        <v>1</v>
      </c>
      <c r="I3500" s="163"/>
      <c r="L3500" s="160"/>
      <c r="M3500" s="164"/>
      <c r="T3500" s="165"/>
      <c r="AT3500" s="161" t="s">
        <v>185</v>
      </c>
      <c r="AU3500" s="161" t="s">
        <v>88</v>
      </c>
      <c r="AV3500" s="14" t="s">
        <v>86</v>
      </c>
      <c r="AW3500" s="14" t="s">
        <v>33</v>
      </c>
      <c r="AX3500" s="14" t="s">
        <v>78</v>
      </c>
      <c r="AY3500" s="161" t="s">
        <v>176</v>
      </c>
    </row>
    <row r="3501" spans="2:65" s="14" customFormat="1" ht="11.25">
      <c r="B3501" s="160"/>
      <c r="D3501" s="146" t="s">
        <v>185</v>
      </c>
      <c r="E3501" s="161" t="s">
        <v>1</v>
      </c>
      <c r="F3501" s="162" t="s">
        <v>3254</v>
      </c>
      <c r="H3501" s="161" t="s">
        <v>1</v>
      </c>
      <c r="I3501" s="163"/>
      <c r="L3501" s="160"/>
      <c r="M3501" s="164"/>
      <c r="T3501" s="165"/>
      <c r="AT3501" s="161" t="s">
        <v>185</v>
      </c>
      <c r="AU3501" s="161" t="s">
        <v>88</v>
      </c>
      <c r="AV3501" s="14" t="s">
        <v>86</v>
      </c>
      <c r="AW3501" s="14" t="s">
        <v>33</v>
      </c>
      <c r="AX3501" s="14" t="s">
        <v>78</v>
      </c>
      <c r="AY3501" s="161" t="s">
        <v>176</v>
      </c>
    </row>
    <row r="3502" spans="2:65" s="12" customFormat="1" ht="11.25">
      <c r="B3502" s="145"/>
      <c r="D3502" s="146" t="s">
        <v>185</v>
      </c>
      <c r="E3502" s="147" t="s">
        <v>1</v>
      </c>
      <c r="F3502" s="148" t="s">
        <v>88</v>
      </c>
      <c r="H3502" s="149">
        <v>2</v>
      </c>
      <c r="I3502" s="150"/>
      <c r="L3502" s="145"/>
      <c r="M3502" s="151"/>
      <c r="T3502" s="152"/>
      <c r="AT3502" s="147" t="s">
        <v>185</v>
      </c>
      <c r="AU3502" s="147" t="s">
        <v>88</v>
      </c>
      <c r="AV3502" s="12" t="s">
        <v>88</v>
      </c>
      <c r="AW3502" s="12" t="s">
        <v>33</v>
      </c>
      <c r="AX3502" s="12" t="s">
        <v>78</v>
      </c>
      <c r="AY3502" s="147" t="s">
        <v>176</v>
      </c>
    </row>
    <row r="3503" spans="2:65" s="14" customFormat="1" ht="11.25">
      <c r="B3503" s="160"/>
      <c r="D3503" s="146" t="s">
        <v>185</v>
      </c>
      <c r="E3503" s="161" t="s">
        <v>1</v>
      </c>
      <c r="F3503" s="162" t="s">
        <v>3255</v>
      </c>
      <c r="H3503" s="161" t="s">
        <v>1</v>
      </c>
      <c r="I3503" s="163"/>
      <c r="L3503" s="160"/>
      <c r="M3503" s="164"/>
      <c r="T3503" s="165"/>
      <c r="AT3503" s="161" t="s">
        <v>185</v>
      </c>
      <c r="AU3503" s="161" t="s">
        <v>88</v>
      </c>
      <c r="AV3503" s="14" t="s">
        <v>86</v>
      </c>
      <c r="AW3503" s="14" t="s">
        <v>33</v>
      </c>
      <c r="AX3503" s="14" t="s">
        <v>78</v>
      </c>
      <c r="AY3503" s="161" t="s">
        <v>176</v>
      </c>
    </row>
    <row r="3504" spans="2:65" s="12" customFormat="1" ht="11.25">
      <c r="B3504" s="145"/>
      <c r="D3504" s="146" t="s">
        <v>185</v>
      </c>
      <c r="E3504" s="147" t="s">
        <v>1</v>
      </c>
      <c r="F3504" s="148" t="s">
        <v>86</v>
      </c>
      <c r="H3504" s="149">
        <v>1</v>
      </c>
      <c r="I3504" s="150"/>
      <c r="L3504" s="145"/>
      <c r="M3504" s="151"/>
      <c r="T3504" s="152"/>
      <c r="AT3504" s="147" t="s">
        <v>185</v>
      </c>
      <c r="AU3504" s="147" t="s">
        <v>88</v>
      </c>
      <c r="AV3504" s="12" t="s">
        <v>88</v>
      </c>
      <c r="AW3504" s="12" t="s">
        <v>33</v>
      </c>
      <c r="AX3504" s="12" t="s">
        <v>78</v>
      </c>
      <c r="AY3504" s="147" t="s">
        <v>176</v>
      </c>
    </row>
    <row r="3505" spans="2:65" s="14" customFormat="1" ht="11.25">
      <c r="B3505" s="160"/>
      <c r="D3505" s="146" t="s">
        <v>185</v>
      </c>
      <c r="E3505" s="161" t="s">
        <v>1</v>
      </c>
      <c r="F3505" s="162" t="s">
        <v>3256</v>
      </c>
      <c r="H3505" s="161" t="s">
        <v>1</v>
      </c>
      <c r="I3505" s="163"/>
      <c r="L3505" s="160"/>
      <c r="M3505" s="164"/>
      <c r="T3505" s="165"/>
      <c r="AT3505" s="161" t="s">
        <v>185</v>
      </c>
      <c r="AU3505" s="161" t="s">
        <v>88</v>
      </c>
      <c r="AV3505" s="14" t="s">
        <v>86</v>
      </c>
      <c r="AW3505" s="14" t="s">
        <v>33</v>
      </c>
      <c r="AX3505" s="14" t="s">
        <v>78</v>
      </c>
      <c r="AY3505" s="161" t="s">
        <v>176</v>
      </c>
    </row>
    <row r="3506" spans="2:65" s="12" customFormat="1" ht="11.25">
      <c r="B3506" s="145"/>
      <c r="D3506" s="146" t="s">
        <v>185</v>
      </c>
      <c r="E3506" s="147" t="s">
        <v>1</v>
      </c>
      <c r="F3506" s="148" t="s">
        <v>86</v>
      </c>
      <c r="H3506" s="149">
        <v>1</v>
      </c>
      <c r="I3506" s="150"/>
      <c r="L3506" s="145"/>
      <c r="M3506" s="151"/>
      <c r="T3506" s="152"/>
      <c r="AT3506" s="147" t="s">
        <v>185</v>
      </c>
      <c r="AU3506" s="147" t="s">
        <v>88</v>
      </c>
      <c r="AV3506" s="12" t="s">
        <v>88</v>
      </c>
      <c r="AW3506" s="12" t="s">
        <v>33</v>
      </c>
      <c r="AX3506" s="12" t="s">
        <v>78</v>
      </c>
      <c r="AY3506" s="147" t="s">
        <v>176</v>
      </c>
    </row>
    <row r="3507" spans="2:65" s="14" customFormat="1" ht="11.25">
      <c r="B3507" s="160"/>
      <c r="D3507" s="146" t="s">
        <v>185</v>
      </c>
      <c r="E3507" s="161" t="s">
        <v>1</v>
      </c>
      <c r="F3507" s="162" t="s">
        <v>3257</v>
      </c>
      <c r="H3507" s="161" t="s">
        <v>1</v>
      </c>
      <c r="I3507" s="163"/>
      <c r="L3507" s="160"/>
      <c r="M3507" s="164"/>
      <c r="T3507" s="165"/>
      <c r="AT3507" s="161" t="s">
        <v>185</v>
      </c>
      <c r="AU3507" s="161" t="s">
        <v>88</v>
      </c>
      <c r="AV3507" s="14" t="s">
        <v>86</v>
      </c>
      <c r="AW3507" s="14" t="s">
        <v>33</v>
      </c>
      <c r="AX3507" s="14" t="s">
        <v>78</v>
      </c>
      <c r="AY3507" s="161" t="s">
        <v>176</v>
      </c>
    </row>
    <row r="3508" spans="2:65" s="12" customFormat="1" ht="11.25">
      <c r="B3508" s="145"/>
      <c r="D3508" s="146" t="s">
        <v>185</v>
      </c>
      <c r="E3508" s="147" t="s">
        <v>1</v>
      </c>
      <c r="F3508" s="148" t="s">
        <v>86</v>
      </c>
      <c r="H3508" s="149">
        <v>1</v>
      </c>
      <c r="I3508" s="150"/>
      <c r="L3508" s="145"/>
      <c r="M3508" s="151"/>
      <c r="T3508" s="152"/>
      <c r="AT3508" s="147" t="s">
        <v>185</v>
      </c>
      <c r="AU3508" s="147" t="s">
        <v>88</v>
      </c>
      <c r="AV3508" s="12" t="s">
        <v>88</v>
      </c>
      <c r="AW3508" s="12" t="s">
        <v>33</v>
      </c>
      <c r="AX3508" s="12" t="s">
        <v>78</v>
      </c>
      <c r="AY3508" s="147" t="s">
        <v>176</v>
      </c>
    </row>
    <row r="3509" spans="2:65" s="14" customFormat="1" ht="11.25">
      <c r="B3509" s="160"/>
      <c r="D3509" s="146" t="s">
        <v>185</v>
      </c>
      <c r="E3509" s="161" t="s">
        <v>1</v>
      </c>
      <c r="F3509" s="162" t="s">
        <v>3258</v>
      </c>
      <c r="H3509" s="161" t="s">
        <v>1</v>
      </c>
      <c r="I3509" s="163"/>
      <c r="L3509" s="160"/>
      <c r="M3509" s="164"/>
      <c r="T3509" s="165"/>
      <c r="AT3509" s="161" t="s">
        <v>185</v>
      </c>
      <c r="AU3509" s="161" t="s">
        <v>88</v>
      </c>
      <c r="AV3509" s="14" t="s">
        <v>86</v>
      </c>
      <c r="AW3509" s="14" t="s">
        <v>33</v>
      </c>
      <c r="AX3509" s="14" t="s">
        <v>78</v>
      </c>
      <c r="AY3509" s="161" t="s">
        <v>176</v>
      </c>
    </row>
    <row r="3510" spans="2:65" s="12" customFormat="1" ht="11.25">
      <c r="B3510" s="145"/>
      <c r="D3510" s="146" t="s">
        <v>185</v>
      </c>
      <c r="E3510" s="147" t="s">
        <v>1</v>
      </c>
      <c r="F3510" s="148" t="s">
        <v>86</v>
      </c>
      <c r="H3510" s="149">
        <v>1</v>
      </c>
      <c r="I3510" s="150"/>
      <c r="L3510" s="145"/>
      <c r="M3510" s="151"/>
      <c r="T3510" s="152"/>
      <c r="AT3510" s="147" t="s">
        <v>185</v>
      </c>
      <c r="AU3510" s="147" t="s">
        <v>88</v>
      </c>
      <c r="AV3510" s="12" t="s">
        <v>88</v>
      </c>
      <c r="AW3510" s="12" t="s">
        <v>33</v>
      </c>
      <c r="AX3510" s="12" t="s">
        <v>78</v>
      </c>
      <c r="AY3510" s="147" t="s">
        <v>176</v>
      </c>
    </row>
    <row r="3511" spans="2:65" s="15" customFormat="1" ht="11.25">
      <c r="B3511" s="166"/>
      <c r="D3511" s="146" t="s">
        <v>185</v>
      </c>
      <c r="E3511" s="167" t="s">
        <v>1</v>
      </c>
      <c r="F3511" s="168" t="s">
        <v>228</v>
      </c>
      <c r="H3511" s="169">
        <v>6</v>
      </c>
      <c r="I3511" s="170"/>
      <c r="L3511" s="166"/>
      <c r="M3511" s="171"/>
      <c r="T3511" s="172"/>
      <c r="AT3511" s="167" t="s">
        <v>185</v>
      </c>
      <c r="AU3511" s="167" t="s">
        <v>88</v>
      </c>
      <c r="AV3511" s="15" t="s">
        <v>193</v>
      </c>
      <c r="AW3511" s="15" t="s">
        <v>33</v>
      </c>
      <c r="AX3511" s="15" t="s">
        <v>78</v>
      </c>
      <c r="AY3511" s="167" t="s">
        <v>176</v>
      </c>
    </row>
    <row r="3512" spans="2:65" s="13" customFormat="1" ht="11.25">
      <c r="B3512" s="153"/>
      <c r="D3512" s="146" t="s">
        <v>185</v>
      </c>
      <c r="E3512" s="154" t="s">
        <v>1</v>
      </c>
      <c r="F3512" s="155" t="s">
        <v>187</v>
      </c>
      <c r="H3512" s="156">
        <v>7</v>
      </c>
      <c r="I3512" s="157"/>
      <c r="L3512" s="153"/>
      <c r="M3512" s="158"/>
      <c r="T3512" s="159"/>
      <c r="AT3512" s="154" t="s">
        <v>185</v>
      </c>
      <c r="AU3512" s="154" t="s">
        <v>88</v>
      </c>
      <c r="AV3512" s="13" t="s">
        <v>183</v>
      </c>
      <c r="AW3512" s="13" t="s">
        <v>33</v>
      </c>
      <c r="AX3512" s="13" t="s">
        <v>86</v>
      </c>
      <c r="AY3512" s="154" t="s">
        <v>176</v>
      </c>
    </row>
    <row r="3513" spans="2:65" s="1" customFormat="1" ht="24.2" customHeight="1">
      <c r="B3513" s="32"/>
      <c r="C3513" s="132" t="s">
        <v>3259</v>
      </c>
      <c r="D3513" s="132" t="s">
        <v>178</v>
      </c>
      <c r="E3513" s="133" t="s">
        <v>3260</v>
      </c>
      <c r="F3513" s="134" t="s">
        <v>3261</v>
      </c>
      <c r="G3513" s="135" t="s">
        <v>355</v>
      </c>
      <c r="H3513" s="136">
        <v>2</v>
      </c>
      <c r="I3513" s="137"/>
      <c r="J3513" s="138">
        <f>ROUND(I3513*H3513,2)</f>
        <v>0</v>
      </c>
      <c r="K3513" s="134" t="s">
        <v>342</v>
      </c>
      <c r="L3513" s="32"/>
      <c r="M3513" s="139" t="s">
        <v>1</v>
      </c>
      <c r="N3513" s="140" t="s">
        <v>43</v>
      </c>
      <c r="P3513" s="141">
        <f>O3513*H3513</f>
        <v>0</v>
      </c>
      <c r="Q3513" s="141">
        <v>0</v>
      </c>
      <c r="R3513" s="141">
        <f>Q3513*H3513</f>
        <v>0</v>
      </c>
      <c r="S3513" s="141">
        <v>0</v>
      </c>
      <c r="T3513" s="142">
        <f>S3513*H3513</f>
        <v>0</v>
      </c>
      <c r="AR3513" s="143" t="s">
        <v>319</v>
      </c>
      <c r="AT3513" s="143" t="s">
        <v>178</v>
      </c>
      <c r="AU3513" s="143" t="s">
        <v>88</v>
      </c>
      <c r="AY3513" s="17" t="s">
        <v>176</v>
      </c>
      <c r="BE3513" s="144">
        <f>IF(N3513="základní",J3513,0)</f>
        <v>0</v>
      </c>
      <c r="BF3513" s="144">
        <f>IF(N3513="snížená",J3513,0)</f>
        <v>0</v>
      </c>
      <c r="BG3513" s="144">
        <f>IF(N3513="zákl. přenesená",J3513,0)</f>
        <v>0</v>
      </c>
      <c r="BH3513" s="144">
        <f>IF(N3513="sníž. přenesená",J3513,0)</f>
        <v>0</v>
      </c>
      <c r="BI3513" s="144">
        <f>IF(N3513="nulová",J3513,0)</f>
        <v>0</v>
      </c>
      <c r="BJ3513" s="17" t="s">
        <v>86</v>
      </c>
      <c r="BK3513" s="144">
        <f>ROUND(I3513*H3513,2)</f>
        <v>0</v>
      </c>
      <c r="BL3513" s="17" t="s">
        <v>319</v>
      </c>
      <c r="BM3513" s="143" t="s">
        <v>3262</v>
      </c>
    </row>
    <row r="3514" spans="2:65" s="1" customFormat="1" ht="19.5">
      <c r="B3514" s="32"/>
      <c r="D3514" s="146" t="s">
        <v>234</v>
      </c>
      <c r="F3514" s="173" t="s">
        <v>1184</v>
      </c>
      <c r="I3514" s="174"/>
      <c r="L3514" s="32"/>
      <c r="M3514" s="175"/>
      <c r="T3514" s="56"/>
      <c r="AT3514" s="17" t="s">
        <v>234</v>
      </c>
      <c r="AU3514" s="17" t="s">
        <v>88</v>
      </c>
    </row>
    <row r="3515" spans="2:65" s="14" customFormat="1" ht="11.25">
      <c r="B3515" s="160"/>
      <c r="D3515" s="146" t="s">
        <v>185</v>
      </c>
      <c r="E3515" s="161" t="s">
        <v>1</v>
      </c>
      <c r="F3515" s="162" t="s">
        <v>3263</v>
      </c>
      <c r="H3515" s="161" t="s">
        <v>1</v>
      </c>
      <c r="I3515" s="163"/>
      <c r="L3515" s="160"/>
      <c r="M3515" s="164"/>
      <c r="T3515" s="165"/>
      <c r="AT3515" s="161" t="s">
        <v>185</v>
      </c>
      <c r="AU3515" s="161" t="s">
        <v>88</v>
      </c>
      <c r="AV3515" s="14" t="s">
        <v>86</v>
      </c>
      <c r="AW3515" s="14" t="s">
        <v>33</v>
      </c>
      <c r="AX3515" s="14" t="s">
        <v>78</v>
      </c>
      <c r="AY3515" s="161" t="s">
        <v>176</v>
      </c>
    </row>
    <row r="3516" spans="2:65" s="12" customFormat="1" ht="11.25">
      <c r="B3516" s="145"/>
      <c r="D3516" s="146" t="s">
        <v>185</v>
      </c>
      <c r="E3516" s="147" t="s">
        <v>1</v>
      </c>
      <c r="F3516" s="148" t="s">
        <v>88</v>
      </c>
      <c r="H3516" s="149">
        <v>2</v>
      </c>
      <c r="I3516" s="150"/>
      <c r="L3516" s="145"/>
      <c r="M3516" s="151"/>
      <c r="T3516" s="152"/>
      <c r="AT3516" s="147" t="s">
        <v>185</v>
      </c>
      <c r="AU3516" s="147" t="s">
        <v>88</v>
      </c>
      <c r="AV3516" s="12" t="s">
        <v>88</v>
      </c>
      <c r="AW3516" s="12" t="s">
        <v>33</v>
      </c>
      <c r="AX3516" s="12" t="s">
        <v>78</v>
      </c>
      <c r="AY3516" s="147" t="s">
        <v>176</v>
      </c>
    </row>
    <row r="3517" spans="2:65" s="13" customFormat="1" ht="11.25">
      <c r="B3517" s="153"/>
      <c r="D3517" s="146" t="s">
        <v>185</v>
      </c>
      <c r="E3517" s="154" t="s">
        <v>1</v>
      </c>
      <c r="F3517" s="155" t="s">
        <v>187</v>
      </c>
      <c r="H3517" s="156">
        <v>2</v>
      </c>
      <c r="I3517" s="157"/>
      <c r="L3517" s="153"/>
      <c r="M3517" s="158"/>
      <c r="T3517" s="159"/>
      <c r="AT3517" s="154" t="s">
        <v>185</v>
      </c>
      <c r="AU3517" s="154" t="s">
        <v>88</v>
      </c>
      <c r="AV3517" s="13" t="s">
        <v>183</v>
      </c>
      <c r="AW3517" s="13" t="s">
        <v>33</v>
      </c>
      <c r="AX3517" s="13" t="s">
        <v>86</v>
      </c>
      <c r="AY3517" s="154" t="s">
        <v>176</v>
      </c>
    </row>
    <row r="3518" spans="2:65" s="1" customFormat="1" ht="37.9" customHeight="1">
      <c r="B3518" s="32"/>
      <c r="C3518" s="132" t="s">
        <v>3264</v>
      </c>
      <c r="D3518" s="132" t="s">
        <v>178</v>
      </c>
      <c r="E3518" s="133" t="s">
        <v>3265</v>
      </c>
      <c r="F3518" s="134" t="s">
        <v>3266</v>
      </c>
      <c r="G3518" s="135" t="s">
        <v>355</v>
      </c>
      <c r="H3518" s="136">
        <v>1</v>
      </c>
      <c r="I3518" s="137"/>
      <c r="J3518" s="138">
        <f>ROUND(I3518*H3518,2)</f>
        <v>0</v>
      </c>
      <c r="K3518" s="134" t="s">
        <v>1</v>
      </c>
      <c r="L3518" s="32"/>
      <c r="M3518" s="139" t="s">
        <v>1</v>
      </c>
      <c r="N3518" s="140" t="s">
        <v>43</v>
      </c>
      <c r="P3518" s="141">
        <f>O3518*H3518</f>
        <v>0</v>
      </c>
      <c r="Q3518" s="141">
        <v>0</v>
      </c>
      <c r="R3518" s="141">
        <f>Q3518*H3518</f>
        <v>0</v>
      </c>
      <c r="S3518" s="141">
        <v>0</v>
      </c>
      <c r="T3518" s="142">
        <f>S3518*H3518</f>
        <v>0</v>
      </c>
      <c r="AR3518" s="143" t="s">
        <v>319</v>
      </c>
      <c r="AT3518" s="143" t="s">
        <v>178</v>
      </c>
      <c r="AU3518" s="143" t="s">
        <v>88</v>
      </c>
      <c r="AY3518" s="17" t="s">
        <v>176</v>
      </c>
      <c r="BE3518" s="144">
        <f>IF(N3518="základní",J3518,0)</f>
        <v>0</v>
      </c>
      <c r="BF3518" s="144">
        <f>IF(N3518="snížená",J3518,0)</f>
        <v>0</v>
      </c>
      <c r="BG3518" s="144">
        <f>IF(N3518="zákl. přenesená",J3518,0)</f>
        <v>0</v>
      </c>
      <c r="BH3518" s="144">
        <f>IF(N3518="sníž. přenesená",J3518,0)</f>
        <v>0</v>
      </c>
      <c r="BI3518" s="144">
        <f>IF(N3518="nulová",J3518,0)</f>
        <v>0</v>
      </c>
      <c r="BJ3518" s="17" t="s">
        <v>86</v>
      </c>
      <c r="BK3518" s="144">
        <f>ROUND(I3518*H3518,2)</f>
        <v>0</v>
      </c>
      <c r="BL3518" s="17" t="s">
        <v>319</v>
      </c>
      <c r="BM3518" s="143" t="s">
        <v>3267</v>
      </c>
    </row>
    <row r="3519" spans="2:65" s="1" customFormat="1" ht="19.5">
      <c r="B3519" s="32"/>
      <c r="D3519" s="146" t="s">
        <v>234</v>
      </c>
      <c r="F3519" s="173" t="s">
        <v>1184</v>
      </c>
      <c r="I3519" s="174"/>
      <c r="L3519" s="32"/>
      <c r="M3519" s="175"/>
      <c r="T3519" s="56"/>
      <c r="AT3519" s="17" t="s">
        <v>234</v>
      </c>
      <c r="AU3519" s="17" t="s">
        <v>88</v>
      </c>
    </row>
    <row r="3520" spans="2:65" s="14" customFormat="1" ht="11.25">
      <c r="B3520" s="160"/>
      <c r="D3520" s="146" t="s">
        <v>185</v>
      </c>
      <c r="E3520" s="161" t="s">
        <v>1</v>
      </c>
      <c r="F3520" s="162" t="s">
        <v>3268</v>
      </c>
      <c r="H3520" s="161" t="s">
        <v>1</v>
      </c>
      <c r="I3520" s="163"/>
      <c r="L3520" s="160"/>
      <c r="M3520" s="164"/>
      <c r="T3520" s="165"/>
      <c r="AT3520" s="161" t="s">
        <v>185</v>
      </c>
      <c r="AU3520" s="161" t="s">
        <v>88</v>
      </c>
      <c r="AV3520" s="14" t="s">
        <v>86</v>
      </c>
      <c r="AW3520" s="14" t="s">
        <v>33</v>
      </c>
      <c r="AX3520" s="14" t="s">
        <v>78</v>
      </c>
      <c r="AY3520" s="161" t="s">
        <v>176</v>
      </c>
    </row>
    <row r="3521" spans="2:65" s="12" customFormat="1" ht="11.25">
      <c r="B3521" s="145"/>
      <c r="D3521" s="146" t="s">
        <v>185</v>
      </c>
      <c r="E3521" s="147" t="s">
        <v>1</v>
      </c>
      <c r="F3521" s="148" t="s">
        <v>86</v>
      </c>
      <c r="H3521" s="149">
        <v>1</v>
      </c>
      <c r="I3521" s="150"/>
      <c r="L3521" s="145"/>
      <c r="M3521" s="151"/>
      <c r="T3521" s="152"/>
      <c r="AT3521" s="147" t="s">
        <v>185</v>
      </c>
      <c r="AU3521" s="147" t="s">
        <v>88</v>
      </c>
      <c r="AV3521" s="12" t="s">
        <v>88</v>
      </c>
      <c r="AW3521" s="12" t="s">
        <v>33</v>
      </c>
      <c r="AX3521" s="12" t="s">
        <v>78</v>
      </c>
      <c r="AY3521" s="147" t="s">
        <v>176</v>
      </c>
    </row>
    <row r="3522" spans="2:65" s="13" customFormat="1" ht="11.25">
      <c r="B3522" s="153"/>
      <c r="D3522" s="146" t="s">
        <v>185</v>
      </c>
      <c r="E3522" s="154" t="s">
        <v>1</v>
      </c>
      <c r="F3522" s="155" t="s">
        <v>187</v>
      </c>
      <c r="H3522" s="156">
        <v>1</v>
      </c>
      <c r="I3522" s="157"/>
      <c r="L3522" s="153"/>
      <c r="M3522" s="158"/>
      <c r="T3522" s="159"/>
      <c r="AT3522" s="154" t="s">
        <v>185</v>
      </c>
      <c r="AU3522" s="154" t="s">
        <v>88</v>
      </c>
      <c r="AV3522" s="13" t="s">
        <v>183</v>
      </c>
      <c r="AW3522" s="13" t="s">
        <v>33</v>
      </c>
      <c r="AX3522" s="13" t="s">
        <v>86</v>
      </c>
      <c r="AY3522" s="154" t="s">
        <v>176</v>
      </c>
    </row>
    <row r="3523" spans="2:65" s="1" customFormat="1" ht="24.2" customHeight="1">
      <c r="B3523" s="32"/>
      <c r="C3523" s="132" t="s">
        <v>3269</v>
      </c>
      <c r="D3523" s="132" t="s">
        <v>178</v>
      </c>
      <c r="E3523" s="133" t="s">
        <v>3270</v>
      </c>
      <c r="F3523" s="134" t="s">
        <v>3271</v>
      </c>
      <c r="G3523" s="135" t="s">
        <v>355</v>
      </c>
      <c r="H3523" s="136">
        <v>9</v>
      </c>
      <c r="I3523" s="137"/>
      <c r="J3523" s="138">
        <f>ROUND(I3523*H3523,2)</f>
        <v>0</v>
      </c>
      <c r="K3523" s="134" t="s">
        <v>342</v>
      </c>
      <c r="L3523" s="32"/>
      <c r="M3523" s="139" t="s">
        <v>1</v>
      </c>
      <c r="N3523" s="140" t="s">
        <v>43</v>
      </c>
      <c r="P3523" s="141">
        <f>O3523*H3523</f>
        <v>0</v>
      </c>
      <c r="Q3523" s="141">
        <v>0</v>
      </c>
      <c r="R3523" s="141">
        <f>Q3523*H3523</f>
        <v>0</v>
      </c>
      <c r="S3523" s="141">
        <v>0</v>
      </c>
      <c r="T3523" s="142">
        <f>S3523*H3523</f>
        <v>0</v>
      </c>
      <c r="AR3523" s="143" t="s">
        <v>319</v>
      </c>
      <c r="AT3523" s="143" t="s">
        <v>178</v>
      </c>
      <c r="AU3523" s="143" t="s">
        <v>88</v>
      </c>
      <c r="AY3523" s="17" t="s">
        <v>176</v>
      </c>
      <c r="BE3523" s="144">
        <f>IF(N3523="základní",J3523,0)</f>
        <v>0</v>
      </c>
      <c r="BF3523" s="144">
        <f>IF(N3523="snížená",J3523,0)</f>
        <v>0</v>
      </c>
      <c r="BG3523" s="144">
        <f>IF(N3523="zákl. přenesená",J3523,0)</f>
        <v>0</v>
      </c>
      <c r="BH3523" s="144">
        <f>IF(N3523="sníž. přenesená",J3523,0)</f>
        <v>0</v>
      </c>
      <c r="BI3523" s="144">
        <f>IF(N3523="nulová",J3523,0)</f>
        <v>0</v>
      </c>
      <c r="BJ3523" s="17" t="s">
        <v>86</v>
      </c>
      <c r="BK3523" s="144">
        <f>ROUND(I3523*H3523,2)</f>
        <v>0</v>
      </c>
      <c r="BL3523" s="17" t="s">
        <v>319</v>
      </c>
      <c r="BM3523" s="143" t="s">
        <v>3272</v>
      </c>
    </row>
    <row r="3524" spans="2:65" s="1" customFormat="1" ht="19.5">
      <c r="B3524" s="32"/>
      <c r="D3524" s="146" t="s">
        <v>234</v>
      </c>
      <c r="F3524" s="173" t="s">
        <v>1184</v>
      </c>
      <c r="I3524" s="174"/>
      <c r="L3524" s="32"/>
      <c r="M3524" s="175"/>
      <c r="T3524" s="56"/>
      <c r="AT3524" s="17" t="s">
        <v>234</v>
      </c>
      <c r="AU3524" s="17" t="s">
        <v>88</v>
      </c>
    </row>
    <row r="3525" spans="2:65" s="14" customFormat="1" ht="11.25">
      <c r="B3525" s="160"/>
      <c r="D3525" s="146" t="s">
        <v>185</v>
      </c>
      <c r="E3525" s="161" t="s">
        <v>1</v>
      </c>
      <c r="F3525" s="162" t="s">
        <v>3273</v>
      </c>
      <c r="H3525" s="161" t="s">
        <v>1</v>
      </c>
      <c r="I3525" s="163"/>
      <c r="L3525" s="160"/>
      <c r="M3525" s="164"/>
      <c r="T3525" s="165"/>
      <c r="AT3525" s="161" t="s">
        <v>185</v>
      </c>
      <c r="AU3525" s="161" t="s">
        <v>88</v>
      </c>
      <c r="AV3525" s="14" t="s">
        <v>86</v>
      </c>
      <c r="AW3525" s="14" t="s">
        <v>33</v>
      </c>
      <c r="AX3525" s="14" t="s">
        <v>78</v>
      </c>
      <c r="AY3525" s="161" t="s">
        <v>176</v>
      </c>
    </row>
    <row r="3526" spans="2:65" s="12" customFormat="1" ht="11.25">
      <c r="B3526" s="145"/>
      <c r="D3526" s="146" t="s">
        <v>185</v>
      </c>
      <c r="E3526" s="147" t="s">
        <v>1</v>
      </c>
      <c r="F3526" s="148" t="s">
        <v>204</v>
      </c>
      <c r="H3526" s="149">
        <v>5</v>
      </c>
      <c r="I3526" s="150"/>
      <c r="L3526" s="145"/>
      <c r="M3526" s="151"/>
      <c r="T3526" s="152"/>
      <c r="AT3526" s="147" t="s">
        <v>185</v>
      </c>
      <c r="AU3526" s="147" t="s">
        <v>88</v>
      </c>
      <c r="AV3526" s="12" t="s">
        <v>88</v>
      </c>
      <c r="AW3526" s="12" t="s">
        <v>33</v>
      </c>
      <c r="AX3526" s="12" t="s">
        <v>78</v>
      </c>
      <c r="AY3526" s="147" t="s">
        <v>176</v>
      </c>
    </row>
    <row r="3527" spans="2:65" s="14" customFormat="1" ht="11.25">
      <c r="B3527" s="160"/>
      <c r="D3527" s="146" t="s">
        <v>185</v>
      </c>
      <c r="E3527" s="161" t="s">
        <v>1</v>
      </c>
      <c r="F3527" s="162" t="s">
        <v>3274</v>
      </c>
      <c r="H3527" s="161" t="s">
        <v>1</v>
      </c>
      <c r="I3527" s="163"/>
      <c r="L3527" s="160"/>
      <c r="M3527" s="164"/>
      <c r="T3527" s="165"/>
      <c r="AT3527" s="161" t="s">
        <v>185</v>
      </c>
      <c r="AU3527" s="161" t="s">
        <v>88</v>
      </c>
      <c r="AV3527" s="14" t="s">
        <v>86</v>
      </c>
      <c r="AW3527" s="14" t="s">
        <v>33</v>
      </c>
      <c r="AX3527" s="14" t="s">
        <v>78</v>
      </c>
      <c r="AY3527" s="161" t="s">
        <v>176</v>
      </c>
    </row>
    <row r="3528" spans="2:65" s="12" customFormat="1" ht="11.25">
      <c r="B3528" s="145"/>
      <c r="D3528" s="146" t="s">
        <v>185</v>
      </c>
      <c r="E3528" s="147" t="s">
        <v>1</v>
      </c>
      <c r="F3528" s="148" t="s">
        <v>88</v>
      </c>
      <c r="H3528" s="149">
        <v>2</v>
      </c>
      <c r="I3528" s="150"/>
      <c r="L3528" s="145"/>
      <c r="M3528" s="151"/>
      <c r="T3528" s="152"/>
      <c r="AT3528" s="147" t="s">
        <v>185</v>
      </c>
      <c r="AU3528" s="147" t="s">
        <v>88</v>
      </c>
      <c r="AV3528" s="12" t="s">
        <v>88</v>
      </c>
      <c r="AW3528" s="12" t="s">
        <v>33</v>
      </c>
      <c r="AX3528" s="12" t="s">
        <v>78</v>
      </c>
      <c r="AY3528" s="147" t="s">
        <v>176</v>
      </c>
    </row>
    <row r="3529" spans="2:65" s="14" customFormat="1" ht="11.25">
      <c r="B3529" s="160"/>
      <c r="D3529" s="146" t="s">
        <v>185</v>
      </c>
      <c r="E3529" s="161" t="s">
        <v>1</v>
      </c>
      <c r="F3529" s="162" t="s">
        <v>3275</v>
      </c>
      <c r="H3529" s="161" t="s">
        <v>1</v>
      </c>
      <c r="I3529" s="163"/>
      <c r="L3529" s="160"/>
      <c r="M3529" s="164"/>
      <c r="T3529" s="165"/>
      <c r="AT3529" s="161" t="s">
        <v>185</v>
      </c>
      <c r="AU3529" s="161" t="s">
        <v>88</v>
      </c>
      <c r="AV3529" s="14" t="s">
        <v>86</v>
      </c>
      <c r="AW3529" s="14" t="s">
        <v>33</v>
      </c>
      <c r="AX3529" s="14" t="s">
        <v>78</v>
      </c>
      <c r="AY3529" s="161" t="s">
        <v>176</v>
      </c>
    </row>
    <row r="3530" spans="2:65" s="12" customFormat="1" ht="11.25">
      <c r="B3530" s="145"/>
      <c r="D3530" s="146" t="s">
        <v>185</v>
      </c>
      <c r="E3530" s="147" t="s">
        <v>1</v>
      </c>
      <c r="F3530" s="148" t="s">
        <v>88</v>
      </c>
      <c r="H3530" s="149">
        <v>2</v>
      </c>
      <c r="I3530" s="150"/>
      <c r="L3530" s="145"/>
      <c r="M3530" s="151"/>
      <c r="T3530" s="152"/>
      <c r="AT3530" s="147" t="s">
        <v>185</v>
      </c>
      <c r="AU3530" s="147" t="s">
        <v>88</v>
      </c>
      <c r="AV3530" s="12" t="s">
        <v>88</v>
      </c>
      <c r="AW3530" s="12" t="s">
        <v>33</v>
      </c>
      <c r="AX3530" s="12" t="s">
        <v>78</v>
      </c>
      <c r="AY3530" s="147" t="s">
        <v>176</v>
      </c>
    </row>
    <row r="3531" spans="2:65" s="13" customFormat="1" ht="11.25">
      <c r="B3531" s="153"/>
      <c r="D3531" s="146" t="s">
        <v>185</v>
      </c>
      <c r="E3531" s="154" t="s">
        <v>1</v>
      </c>
      <c r="F3531" s="155" t="s">
        <v>187</v>
      </c>
      <c r="H3531" s="156">
        <v>9</v>
      </c>
      <c r="I3531" s="157"/>
      <c r="L3531" s="153"/>
      <c r="M3531" s="158"/>
      <c r="T3531" s="159"/>
      <c r="AT3531" s="154" t="s">
        <v>185</v>
      </c>
      <c r="AU3531" s="154" t="s">
        <v>88</v>
      </c>
      <c r="AV3531" s="13" t="s">
        <v>183</v>
      </c>
      <c r="AW3531" s="13" t="s">
        <v>33</v>
      </c>
      <c r="AX3531" s="13" t="s">
        <v>86</v>
      </c>
      <c r="AY3531" s="154" t="s">
        <v>176</v>
      </c>
    </row>
    <row r="3532" spans="2:65" s="1" customFormat="1" ht="37.9" customHeight="1">
      <c r="B3532" s="32"/>
      <c r="C3532" s="132" t="s">
        <v>3276</v>
      </c>
      <c r="D3532" s="132" t="s">
        <v>178</v>
      </c>
      <c r="E3532" s="133" t="s">
        <v>3277</v>
      </c>
      <c r="F3532" s="134" t="s">
        <v>3278</v>
      </c>
      <c r="G3532" s="135" t="s">
        <v>355</v>
      </c>
      <c r="H3532" s="136">
        <v>3</v>
      </c>
      <c r="I3532" s="137"/>
      <c r="J3532" s="138">
        <f>ROUND(I3532*H3532,2)</f>
        <v>0</v>
      </c>
      <c r="K3532" s="134" t="s">
        <v>1</v>
      </c>
      <c r="L3532" s="32"/>
      <c r="M3532" s="139" t="s">
        <v>1</v>
      </c>
      <c r="N3532" s="140" t="s">
        <v>43</v>
      </c>
      <c r="P3532" s="141">
        <f>O3532*H3532</f>
        <v>0</v>
      </c>
      <c r="Q3532" s="141">
        <v>0</v>
      </c>
      <c r="R3532" s="141">
        <f>Q3532*H3532</f>
        <v>0</v>
      </c>
      <c r="S3532" s="141">
        <v>0</v>
      </c>
      <c r="T3532" s="142">
        <f>S3532*H3532</f>
        <v>0</v>
      </c>
      <c r="AR3532" s="143" t="s">
        <v>319</v>
      </c>
      <c r="AT3532" s="143" t="s">
        <v>178</v>
      </c>
      <c r="AU3532" s="143" t="s">
        <v>88</v>
      </c>
      <c r="AY3532" s="17" t="s">
        <v>176</v>
      </c>
      <c r="BE3532" s="144">
        <f>IF(N3532="základní",J3532,0)</f>
        <v>0</v>
      </c>
      <c r="BF3532" s="144">
        <f>IF(N3532="snížená",J3532,0)</f>
        <v>0</v>
      </c>
      <c r="BG3532" s="144">
        <f>IF(N3532="zákl. přenesená",J3532,0)</f>
        <v>0</v>
      </c>
      <c r="BH3532" s="144">
        <f>IF(N3532="sníž. přenesená",J3532,0)</f>
        <v>0</v>
      </c>
      <c r="BI3532" s="144">
        <f>IF(N3532="nulová",J3532,0)</f>
        <v>0</v>
      </c>
      <c r="BJ3532" s="17" t="s">
        <v>86</v>
      </c>
      <c r="BK3532" s="144">
        <f>ROUND(I3532*H3532,2)</f>
        <v>0</v>
      </c>
      <c r="BL3532" s="17" t="s">
        <v>319</v>
      </c>
      <c r="BM3532" s="143" t="s">
        <v>3279</v>
      </c>
    </row>
    <row r="3533" spans="2:65" s="1" customFormat="1" ht="19.5">
      <c r="B3533" s="32"/>
      <c r="D3533" s="146" t="s">
        <v>234</v>
      </c>
      <c r="F3533" s="173" t="s">
        <v>1184</v>
      </c>
      <c r="I3533" s="174"/>
      <c r="L3533" s="32"/>
      <c r="M3533" s="175"/>
      <c r="T3533" s="56"/>
      <c r="AT3533" s="17" t="s">
        <v>234</v>
      </c>
      <c r="AU3533" s="17" t="s">
        <v>88</v>
      </c>
    </row>
    <row r="3534" spans="2:65" s="14" customFormat="1" ht="11.25">
      <c r="B3534" s="160"/>
      <c r="D3534" s="146" t="s">
        <v>185</v>
      </c>
      <c r="E3534" s="161" t="s">
        <v>1</v>
      </c>
      <c r="F3534" s="162" t="s">
        <v>3280</v>
      </c>
      <c r="H3534" s="161" t="s">
        <v>1</v>
      </c>
      <c r="I3534" s="163"/>
      <c r="L3534" s="160"/>
      <c r="M3534" s="164"/>
      <c r="T3534" s="165"/>
      <c r="AT3534" s="161" t="s">
        <v>185</v>
      </c>
      <c r="AU3534" s="161" t="s">
        <v>88</v>
      </c>
      <c r="AV3534" s="14" t="s">
        <v>86</v>
      </c>
      <c r="AW3534" s="14" t="s">
        <v>33</v>
      </c>
      <c r="AX3534" s="14" t="s">
        <v>78</v>
      </c>
      <c r="AY3534" s="161" t="s">
        <v>176</v>
      </c>
    </row>
    <row r="3535" spans="2:65" s="12" customFormat="1" ht="11.25">
      <c r="B3535" s="145"/>
      <c r="D3535" s="146" t="s">
        <v>185</v>
      </c>
      <c r="E3535" s="147" t="s">
        <v>1</v>
      </c>
      <c r="F3535" s="148" t="s">
        <v>86</v>
      </c>
      <c r="H3535" s="149">
        <v>1</v>
      </c>
      <c r="I3535" s="150"/>
      <c r="L3535" s="145"/>
      <c r="M3535" s="151"/>
      <c r="T3535" s="152"/>
      <c r="AT3535" s="147" t="s">
        <v>185</v>
      </c>
      <c r="AU3535" s="147" t="s">
        <v>88</v>
      </c>
      <c r="AV3535" s="12" t="s">
        <v>88</v>
      </c>
      <c r="AW3535" s="12" t="s">
        <v>33</v>
      </c>
      <c r="AX3535" s="12" t="s">
        <v>78</v>
      </c>
      <c r="AY3535" s="147" t="s">
        <v>176</v>
      </c>
    </row>
    <row r="3536" spans="2:65" s="14" customFormat="1" ht="11.25">
      <c r="B3536" s="160"/>
      <c r="D3536" s="146" t="s">
        <v>185</v>
      </c>
      <c r="E3536" s="161" t="s">
        <v>1</v>
      </c>
      <c r="F3536" s="162" t="s">
        <v>3281</v>
      </c>
      <c r="H3536" s="161" t="s">
        <v>1</v>
      </c>
      <c r="I3536" s="163"/>
      <c r="L3536" s="160"/>
      <c r="M3536" s="164"/>
      <c r="T3536" s="165"/>
      <c r="AT3536" s="161" t="s">
        <v>185</v>
      </c>
      <c r="AU3536" s="161" t="s">
        <v>88</v>
      </c>
      <c r="AV3536" s="14" t="s">
        <v>86</v>
      </c>
      <c r="AW3536" s="14" t="s">
        <v>33</v>
      </c>
      <c r="AX3536" s="14" t="s">
        <v>78</v>
      </c>
      <c r="AY3536" s="161" t="s">
        <v>176</v>
      </c>
    </row>
    <row r="3537" spans="2:65" s="12" customFormat="1" ht="11.25">
      <c r="B3537" s="145"/>
      <c r="D3537" s="146" t="s">
        <v>185</v>
      </c>
      <c r="E3537" s="147" t="s">
        <v>1</v>
      </c>
      <c r="F3537" s="148" t="s">
        <v>86</v>
      </c>
      <c r="H3537" s="149">
        <v>1</v>
      </c>
      <c r="I3537" s="150"/>
      <c r="L3537" s="145"/>
      <c r="M3537" s="151"/>
      <c r="T3537" s="152"/>
      <c r="AT3537" s="147" t="s">
        <v>185</v>
      </c>
      <c r="AU3537" s="147" t="s">
        <v>88</v>
      </c>
      <c r="AV3537" s="12" t="s">
        <v>88</v>
      </c>
      <c r="AW3537" s="12" t="s">
        <v>33</v>
      </c>
      <c r="AX3537" s="12" t="s">
        <v>78</v>
      </c>
      <c r="AY3537" s="147" t="s">
        <v>176</v>
      </c>
    </row>
    <row r="3538" spans="2:65" s="14" customFormat="1" ht="11.25">
      <c r="B3538" s="160"/>
      <c r="D3538" s="146" t="s">
        <v>185</v>
      </c>
      <c r="E3538" s="161" t="s">
        <v>1</v>
      </c>
      <c r="F3538" s="162" t="s">
        <v>3282</v>
      </c>
      <c r="H3538" s="161" t="s">
        <v>1</v>
      </c>
      <c r="I3538" s="163"/>
      <c r="L3538" s="160"/>
      <c r="M3538" s="164"/>
      <c r="T3538" s="165"/>
      <c r="AT3538" s="161" t="s">
        <v>185</v>
      </c>
      <c r="AU3538" s="161" t="s">
        <v>88</v>
      </c>
      <c r="AV3538" s="14" t="s">
        <v>86</v>
      </c>
      <c r="AW3538" s="14" t="s">
        <v>33</v>
      </c>
      <c r="AX3538" s="14" t="s">
        <v>78</v>
      </c>
      <c r="AY3538" s="161" t="s">
        <v>176</v>
      </c>
    </row>
    <row r="3539" spans="2:65" s="12" customFormat="1" ht="11.25">
      <c r="B3539" s="145"/>
      <c r="D3539" s="146" t="s">
        <v>185</v>
      </c>
      <c r="E3539" s="147" t="s">
        <v>1</v>
      </c>
      <c r="F3539" s="148" t="s">
        <v>86</v>
      </c>
      <c r="H3539" s="149">
        <v>1</v>
      </c>
      <c r="I3539" s="150"/>
      <c r="L3539" s="145"/>
      <c r="M3539" s="151"/>
      <c r="T3539" s="152"/>
      <c r="AT3539" s="147" t="s">
        <v>185</v>
      </c>
      <c r="AU3539" s="147" t="s">
        <v>88</v>
      </c>
      <c r="AV3539" s="12" t="s">
        <v>88</v>
      </c>
      <c r="AW3539" s="12" t="s">
        <v>33</v>
      </c>
      <c r="AX3539" s="12" t="s">
        <v>78</v>
      </c>
      <c r="AY3539" s="147" t="s">
        <v>176</v>
      </c>
    </row>
    <row r="3540" spans="2:65" s="13" customFormat="1" ht="11.25">
      <c r="B3540" s="153"/>
      <c r="D3540" s="146" t="s">
        <v>185</v>
      </c>
      <c r="E3540" s="154" t="s">
        <v>1</v>
      </c>
      <c r="F3540" s="155" t="s">
        <v>187</v>
      </c>
      <c r="H3540" s="156">
        <v>3</v>
      </c>
      <c r="I3540" s="157"/>
      <c r="L3540" s="153"/>
      <c r="M3540" s="158"/>
      <c r="T3540" s="159"/>
      <c r="AT3540" s="154" t="s">
        <v>185</v>
      </c>
      <c r="AU3540" s="154" t="s">
        <v>88</v>
      </c>
      <c r="AV3540" s="13" t="s">
        <v>183</v>
      </c>
      <c r="AW3540" s="13" t="s">
        <v>33</v>
      </c>
      <c r="AX3540" s="13" t="s">
        <v>86</v>
      </c>
      <c r="AY3540" s="154" t="s">
        <v>176</v>
      </c>
    </row>
    <row r="3541" spans="2:65" s="1" customFormat="1" ht="44.25" customHeight="1">
      <c r="B3541" s="32"/>
      <c r="C3541" s="132" t="s">
        <v>3283</v>
      </c>
      <c r="D3541" s="132" t="s">
        <v>178</v>
      </c>
      <c r="E3541" s="133" t="s">
        <v>3284</v>
      </c>
      <c r="F3541" s="134" t="s">
        <v>3285</v>
      </c>
      <c r="G3541" s="135" t="s">
        <v>355</v>
      </c>
      <c r="H3541" s="136">
        <v>1</v>
      </c>
      <c r="I3541" s="137"/>
      <c r="J3541" s="138">
        <f>ROUND(I3541*H3541,2)</f>
        <v>0</v>
      </c>
      <c r="K3541" s="134" t="s">
        <v>1</v>
      </c>
      <c r="L3541" s="32"/>
      <c r="M3541" s="139" t="s">
        <v>1</v>
      </c>
      <c r="N3541" s="140" t="s">
        <v>43</v>
      </c>
      <c r="P3541" s="141">
        <f>O3541*H3541</f>
        <v>0</v>
      </c>
      <c r="Q3541" s="141">
        <v>0</v>
      </c>
      <c r="R3541" s="141">
        <f>Q3541*H3541</f>
        <v>0</v>
      </c>
      <c r="S3541" s="141">
        <v>0</v>
      </c>
      <c r="T3541" s="142">
        <f>S3541*H3541</f>
        <v>0</v>
      </c>
      <c r="AR3541" s="143" t="s">
        <v>319</v>
      </c>
      <c r="AT3541" s="143" t="s">
        <v>178</v>
      </c>
      <c r="AU3541" s="143" t="s">
        <v>88</v>
      </c>
      <c r="AY3541" s="17" t="s">
        <v>176</v>
      </c>
      <c r="BE3541" s="144">
        <f>IF(N3541="základní",J3541,0)</f>
        <v>0</v>
      </c>
      <c r="BF3541" s="144">
        <f>IF(N3541="snížená",J3541,0)</f>
        <v>0</v>
      </c>
      <c r="BG3541" s="144">
        <f>IF(N3541="zákl. přenesená",J3541,0)</f>
        <v>0</v>
      </c>
      <c r="BH3541" s="144">
        <f>IF(N3541="sníž. přenesená",J3541,0)</f>
        <v>0</v>
      </c>
      <c r="BI3541" s="144">
        <f>IF(N3541="nulová",J3541,0)</f>
        <v>0</v>
      </c>
      <c r="BJ3541" s="17" t="s">
        <v>86</v>
      </c>
      <c r="BK3541" s="144">
        <f>ROUND(I3541*H3541,2)</f>
        <v>0</v>
      </c>
      <c r="BL3541" s="17" t="s">
        <v>319</v>
      </c>
      <c r="BM3541" s="143" t="s">
        <v>3286</v>
      </c>
    </row>
    <row r="3542" spans="2:65" s="1" customFormat="1" ht="19.5">
      <c r="B3542" s="32"/>
      <c r="D3542" s="146" t="s">
        <v>234</v>
      </c>
      <c r="F3542" s="173" t="s">
        <v>1184</v>
      </c>
      <c r="I3542" s="174"/>
      <c r="L3542" s="32"/>
      <c r="M3542" s="175"/>
      <c r="T3542" s="56"/>
      <c r="AT3542" s="17" t="s">
        <v>234</v>
      </c>
      <c r="AU3542" s="17" t="s">
        <v>88</v>
      </c>
    </row>
    <row r="3543" spans="2:65" s="14" customFormat="1" ht="11.25">
      <c r="B3543" s="160"/>
      <c r="D3543" s="146" t="s">
        <v>185</v>
      </c>
      <c r="E3543" s="161" t="s">
        <v>1</v>
      </c>
      <c r="F3543" s="162" t="s">
        <v>3287</v>
      </c>
      <c r="H3543" s="161" t="s">
        <v>1</v>
      </c>
      <c r="I3543" s="163"/>
      <c r="L3543" s="160"/>
      <c r="M3543" s="164"/>
      <c r="T3543" s="165"/>
      <c r="AT3543" s="161" t="s">
        <v>185</v>
      </c>
      <c r="AU3543" s="161" t="s">
        <v>88</v>
      </c>
      <c r="AV3543" s="14" t="s">
        <v>86</v>
      </c>
      <c r="AW3543" s="14" t="s">
        <v>33</v>
      </c>
      <c r="AX3543" s="14" t="s">
        <v>78</v>
      </c>
      <c r="AY3543" s="161" t="s">
        <v>176</v>
      </c>
    </row>
    <row r="3544" spans="2:65" s="12" customFormat="1" ht="11.25">
      <c r="B3544" s="145"/>
      <c r="D3544" s="146" t="s">
        <v>185</v>
      </c>
      <c r="E3544" s="147" t="s">
        <v>1</v>
      </c>
      <c r="F3544" s="148" t="s">
        <v>86</v>
      </c>
      <c r="H3544" s="149">
        <v>1</v>
      </c>
      <c r="I3544" s="150"/>
      <c r="L3544" s="145"/>
      <c r="M3544" s="151"/>
      <c r="T3544" s="152"/>
      <c r="AT3544" s="147" t="s">
        <v>185</v>
      </c>
      <c r="AU3544" s="147" t="s">
        <v>88</v>
      </c>
      <c r="AV3544" s="12" t="s">
        <v>88</v>
      </c>
      <c r="AW3544" s="12" t="s">
        <v>33</v>
      </c>
      <c r="AX3544" s="12" t="s">
        <v>78</v>
      </c>
      <c r="AY3544" s="147" t="s">
        <v>176</v>
      </c>
    </row>
    <row r="3545" spans="2:65" s="13" customFormat="1" ht="11.25">
      <c r="B3545" s="153"/>
      <c r="D3545" s="146" t="s">
        <v>185</v>
      </c>
      <c r="E3545" s="154" t="s">
        <v>1</v>
      </c>
      <c r="F3545" s="155" t="s">
        <v>187</v>
      </c>
      <c r="H3545" s="156">
        <v>1</v>
      </c>
      <c r="I3545" s="157"/>
      <c r="L3545" s="153"/>
      <c r="M3545" s="158"/>
      <c r="T3545" s="159"/>
      <c r="AT3545" s="154" t="s">
        <v>185</v>
      </c>
      <c r="AU3545" s="154" t="s">
        <v>88</v>
      </c>
      <c r="AV3545" s="13" t="s">
        <v>183</v>
      </c>
      <c r="AW3545" s="13" t="s">
        <v>33</v>
      </c>
      <c r="AX3545" s="13" t="s">
        <v>86</v>
      </c>
      <c r="AY3545" s="154" t="s">
        <v>176</v>
      </c>
    </row>
    <row r="3546" spans="2:65" s="1" customFormat="1" ht="37.9" customHeight="1">
      <c r="B3546" s="32"/>
      <c r="C3546" s="132" t="s">
        <v>3288</v>
      </c>
      <c r="D3546" s="132" t="s">
        <v>178</v>
      </c>
      <c r="E3546" s="133" t="s">
        <v>3289</v>
      </c>
      <c r="F3546" s="134" t="s">
        <v>3290</v>
      </c>
      <c r="G3546" s="135" t="s">
        <v>355</v>
      </c>
      <c r="H3546" s="136">
        <v>1</v>
      </c>
      <c r="I3546" s="137"/>
      <c r="J3546" s="138">
        <f>ROUND(I3546*H3546,2)</f>
        <v>0</v>
      </c>
      <c r="K3546" s="134" t="s">
        <v>1</v>
      </c>
      <c r="L3546" s="32"/>
      <c r="M3546" s="139" t="s">
        <v>1</v>
      </c>
      <c r="N3546" s="140" t="s">
        <v>43</v>
      </c>
      <c r="P3546" s="141">
        <f>O3546*H3546</f>
        <v>0</v>
      </c>
      <c r="Q3546" s="141">
        <v>0</v>
      </c>
      <c r="R3546" s="141">
        <f>Q3546*H3546</f>
        <v>0</v>
      </c>
      <c r="S3546" s="141">
        <v>0</v>
      </c>
      <c r="T3546" s="142">
        <f>S3546*H3546</f>
        <v>0</v>
      </c>
      <c r="AR3546" s="143" t="s">
        <v>319</v>
      </c>
      <c r="AT3546" s="143" t="s">
        <v>178</v>
      </c>
      <c r="AU3546" s="143" t="s">
        <v>88</v>
      </c>
      <c r="AY3546" s="17" t="s">
        <v>176</v>
      </c>
      <c r="BE3546" s="144">
        <f>IF(N3546="základní",J3546,0)</f>
        <v>0</v>
      </c>
      <c r="BF3546" s="144">
        <f>IF(N3546="snížená",J3546,0)</f>
        <v>0</v>
      </c>
      <c r="BG3546" s="144">
        <f>IF(N3546="zákl. přenesená",J3546,0)</f>
        <v>0</v>
      </c>
      <c r="BH3546" s="144">
        <f>IF(N3546="sníž. přenesená",J3546,0)</f>
        <v>0</v>
      </c>
      <c r="BI3546" s="144">
        <f>IF(N3546="nulová",J3546,0)</f>
        <v>0</v>
      </c>
      <c r="BJ3546" s="17" t="s">
        <v>86</v>
      </c>
      <c r="BK3546" s="144">
        <f>ROUND(I3546*H3546,2)</f>
        <v>0</v>
      </c>
      <c r="BL3546" s="17" t="s">
        <v>319</v>
      </c>
      <c r="BM3546" s="143" t="s">
        <v>3291</v>
      </c>
    </row>
    <row r="3547" spans="2:65" s="1" customFormat="1" ht="19.5">
      <c r="B3547" s="32"/>
      <c r="D3547" s="146" t="s">
        <v>234</v>
      </c>
      <c r="F3547" s="173" t="s">
        <v>1184</v>
      </c>
      <c r="I3547" s="174"/>
      <c r="L3547" s="32"/>
      <c r="M3547" s="175"/>
      <c r="T3547" s="56"/>
      <c r="AT3547" s="17" t="s">
        <v>234</v>
      </c>
      <c r="AU3547" s="17" t="s">
        <v>88</v>
      </c>
    </row>
    <row r="3548" spans="2:65" s="14" customFormat="1" ht="11.25">
      <c r="B3548" s="160"/>
      <c r="D3548" s="146" t="s">
        <v>185</v>
      </c>
      <c r="E3548" s="161" t="s">
        <v>1</v>
      </c>
      <c r="F3548" s="162" t="s">
        <v>3292</v>
      </c>
      <c r="H3548" s="161" t="s">
        <v>1</v>
      </c>
      <c r="I3548" s="163"/>
      <c r="L3548" s="160"/>
      <c r="M3548" s="164"/>
      <c r="T3548" s="165"/>
      <c r="AT3548" s="161" t="s">
        <v>185</v>
      </c>
      <c r="AU3548" s="161" t="s">
        <v>88</v>
      </c>
      <c r="AV3548" s="14" t="s">
        <v>86</v>
      </c>
      <c r="AW3548" s="14" t="s">
        <v>33</v>
      </c>
      <c r="AX3548" s="14" t="s">
        <v>78</v>
      </c>
      <c r="AY3548" s="161" t="s">
        <v>176</v>
      </c>
    </row>
    <row r="3549" spans="2:65" s="12" customFormat="1" ht="11.25">
      <c r="B3549" s="145"/>
      <c r="D3549" s="146" t="s">
        <v>185</v>
      </c>
      <c r="E3549" s="147" t="s">
        <v>1</v>
      </c>
      <c r="F3549" s="148" t="s">
        <v>86</v>
      </c>
      <c r="H3549" s="149">
        <v>1</v>
      </c>
      <c r="I3549" s="150"/>
      <c r="L3549" s="145"/>
      <c r="M3549" s="151"/>
      <c r="T3549" s="152"/>
      <c r="AT3549" s="147" t="s">
        <v>185</v>
      </c>
      <c r="AU3549" s="147" t="s">
        <v>88</v>
      </c>
      <c r="AV3549" s="12" t="s">
        <v>88</v>
      </c>
      <c r="AW3549" s="12" t="s">
        <v>33</v>
      </c>
      <c r="AX3549" s="12" t="s">
        <v>78</v>
      </c>
      <c r="AY3549" s="147" t="s">
        <v>176</v>
      </c>
    </row>
    <row r="3550" spans="2:65" s="13" customFormat="1" ht="11.25">
      <c r="B3550" s="153"/>
      <c r="D3550" s="146" t="s">
        <v>185</v>
      </c>
      <c r="E3550" s="154" t="s">
        <v>1</v>
      </c>
      <c r="F3550" s="155" t="s">
        <v>187</v>
      </c>
      <c r="H3550" s="156">
        <v>1</v>
      </c>
      <c r="I3550" s="157"/>
      <c r="L3550" s="153"/>
      <c r="M3550" s="158"/>
      <c r="T3550" s="159"/>
      <c r="AT3550" s="154" t="s">
        <v>185</v>
      </c>
      <c r="AU3550" s="154" t="s">
        <v>88</v>
      </c>
      <c r="AV3550" s="13" t="s">
        <v>183</v>
      </c>
      <c r="AW3550" s="13" t="s">
        <v>33</v>
      </c>
      <c r="AX3550" s="13" t="s">
        <v>86</v>
      </c>
      <c r="AY3550" s="154" t="s">
        <v>176</v>
      </c>
    </row>
    <row r="3551" spans="2:65" s="1" customFormat="1" ht="49.15" customHeight="1">
      <c r="B3551" s="32"/>
      <c r="C3551" s="132" t="s">
        <v>3293</v>
      </c>
      <c r="D3551" s="132" t="s">
        <v>178</v>
      </c>
      <c r="E3551" s="133" t="s">
        <v>3294</v>
      </c>
      <c r="F3551" s="134" t="s">
        <v>3295</v>
      </c>
      <c r="G3551" s="135" t="s">
        <v>355</v>
      </c>
      <c r="H3551" s="136">
        <v>1</v>
      </c>
      <c r="I3551" s="137"/>
      <c r="J3551" s="138">
        <f>ROUND(I3551*H3551,2)</f>
        <v>0</v>
      </c>
      <c r="K3551" s="134" t="s">
        <v>1</v>
      </c>
      <c r="L3551" s="32"/>
      <c r="M3551" s="139" t="s">
        <v>1</v>
      </c>
      <c r="N3551" s="140" t="s">
        <v>43</v>
      </c>
      <c r="P3551" s="141">
        <f>O3551*H3551</f>
        <v>0</v>
      </c>
      <c r="Q3551" s="141">
        <v>0</v>
      </c>
      <c r="R3551" s="141">
        <f>Q3551*H3551</f>
        <v>0</v>
      </c>
      <c r="S3551" s="141">
        <v>0</v>
      </c>
      <c r="T3551" s="142">
        <f>S3551*H3551</f>
        <v>0</v>
      </c>
      <c r="AR3551" s="143" t="s">
        <v>319</v>
      </c>
      <c r="AT3551" s="143" t="s">
        <v>178</v>
      </c>
      <c r="AU3551" s="143" t="s">
        <v>88</v>
      </c>
      <c r="AY3551" s="17" t="s">
        <v>176</v>
      </c>
      <c r="BE3551" s="144">
        <f>IF(N3551="základní",J3551,0)</f>
        <v>0</v>
      </c>
      <c r="BF3551" s="144">
        <f>IF(N3551="snížená",J3551,0)</f>
        <v>0</v>
      </c>
      <c r="BG3551" s="144">
        <f>IF(N3551="zákl. přenesená",J3551,0)</f>
        <v>0</v>
      </c>
      <c r="BH3551" s="144">
        <f>IF(N3551="sníž. přenesená",J3551,0)</f>
        <v>0</v>
      </c>
      <c r="BI3551" s="144">
        <f>IF(N3551="nulová",J3551,0)</f>
        <v>0</v>
      </c>
      <c r="BJ3551" s="17" t="s">
        <v>86</v>
      </c>
      <c r="BK3551" s="144">
        <f>ROUND(I3551*H3551,2)</f>
        <v>0</v>
      </c>
      <c r="BL3551" s="17" t="s">
        <v>319</v>
      </c>
      <c r="BM3551" s="143" t="s">
        <v>3296</v>
      </c>
    </row>
    <row r="3552" spans="2:65" s="1" customFormat="1" ht="19.5">
      <c r="B3552" s="32"/>
      <c r="D3552" s="146" t="s">
        <v>234</v>
      </c>
      <c r="F3552" s="173" t="s">
        <v>1184</v>
      </c>
      <c r="I3552" s="174"/>
      <c r="L3552" s="32"/>
      <c r="M3552" s="175"/>
      <c r="T3552" s="56"/>
      <c r="AT3552" s="17" t="s">
        <v>234</v>
      </c>
      <c r="AU3552" s="17" t="s">
        <v>88</v>
      </c>
    </row>
    <row r="3553" spans="2:65" s="14" customFormat="1" ht="11.25">
      <c r="B3553" s="160"/>
      <c r="D3553" s="146" t="s">
        <v>185</v>
      </c>
      <c r="E3553" s="161" t="s">
        <v>1</v>
      </c>
      <c r="F3553" s="162" t="s">
        <v>3297</v>
      </c>
      <c r="H3553" s="161" t="s">
        <v>1</v>
      </c>
      <c r="I3553" s="163"/>
      <c r="L3553" s="160"/>
      <c r="M3553" s="164"/>
      <c r="T3553" s="165"/>
      <c r="AT3553" s="161" t="s">
        <v>185</v>
      </c>
      <c r="AU3553" s="161" t="s">
        <v>88</v>
      </c>
      <c r="AV3553" s="14" t="s">
        <v>86</v>
      </c>
      <c r="AW3553" s="14" t="s">
        <v>33</v>
      </c>
      <c r="AX3553" s="14" t="s">
        <v>78</v>
      </c>
      <c r="AY3553" s="161" t="s">
        <v>176</v>
      </c>
    </row>
    <row r="3554" spans="2:65" s="12" customFormat="1" ht="11.25">
      <c r="B3554" s="145"/>
      <c r="D3554" s="146" t="s">
        <v>185</v>
      </c>
      <c r="E3554" s="147" t="s">
        <v>1</v>
      </c>
      <c r="F3554" s="148" t="s">
        <v>86</v>
      </c>
      <c r="H3554" s="149">
        <v>1</v>
      </c>
      <c r="I3554" s="150"/>
      <c r="L3554" s="145"/>
      <c r="M3554" s="151"/>
      <c r="T3554" s="152"/>
      <c r="AT3554" s="147" t="s">
        <v>185</v>
      </c>
      <c r="AU3554" s="147" t="s">
        <v>88</v>
      </c>
      <c r="AV3554" s="12" t="s">
        <v>88</v>
      </c>
      <c r="AW3554" s="12" t="s">
        <v>33</v>
      </c>
      <c r="AX3554" s="12" t="s">
        <v>78</v>
      </c>
      <c r="AY3554" s="147" t="s">
        <v>176</v>
      </c>
    </row>
    <row r="3555" spans="2:65" s="13" customFormat="1" ht="11.25">
      <c r="B3555" s="153"/>
      <c r="D3555" s="146" t="s">
        <v>185</v>
      </c>
      <c r="E3555" s="154" t="s">
        <v>1</v>
      </c>
      <c r="F3555" s="155" t="s">
        <v>187</v>
      </c>
      <c r="H3555" s="156">
        <v>1</v>
      </c>
      <c r="I3555" s="157"/>
      <c r="L3555" s="153"/>
      <c r="M3555" s="158"/>
      <c r="T3555" s="159"/>
      <c r="AT3555" s="154" t="s">
        <v>185</v>
      </c>
      <c r="AU3555" s="154" t="s">
        <v>88</v>
      </c>
      <c r="AV3555" s="13" t="s">
        <v>183</v>
      </c>
      <c r="AW3555" s="13" t="s">
        <v>33</v>
      </c>
      <c r="AX3555" s="13" t="s">
        <v>86</v>
      </c>
      <c r="AY3555" s="154" t="s">
        <v>176</v>
      </c>
    </row>
    <row r="3556" spans="2:65" s="1" customFormat="1" ht="44.25" customHeight="1">
      <c r="B3556" s="32"/>
      <c r="C3556" s="132" t="s">
        <v>3298</v>
      </c>
      <c r="D3556" s="132" t="s">
        <v>178</v>
      </c>
      <c r="E3556" s="133" t="s">
        <v>3299</v>
      </c>
      <c r="F3556" s="134" t="s">
        <v>3300</v>
      </c>
      <c r="G3556" s="135" t="s">
        <v>355</v>
      </c>
      <c r="H3556" s="136">
        <v>1</v>
      </c>
      <c r="I3556" s="137"/>
      <c r="J3556" s="138">
        <f>ROUND(I3556*H3556,2)</f>
        <v>0</v>
      </c>
      <c r="K3556" s="134" t="s">
        <v>1</v>
      </c>
      <c r="L3556" s="32"/>
      <c r="M3556" s="139" t="s">
        <v>1</v>
      </c>
      <c r="N3556" s="140" t="s">
        <v>43</v>
      </c>
      <c r="P3556" s="141">
        <f>O3556*H3556</f>
        <v>0</v>
      </c>
      <c r="Q3556" s="141">
        <v>0</v>
      </c>
      <c r="R3556" s="141">
        <f>Q3556*H3556</f>
        <v>0</v>
      </c>
      <c r="S3556" s="141">
        <v>0</v>
      </c>
      <c r="T3556" s="142">
        <f>S3556*H3556</f>
        <v>0</v>
      </c>
      <c r="AR3556" s="143" t="s">
        <v>319</v>
      </c>
      <c r="AT3556" s="143" t="s">
        <v>178</v>
      </c>
      <c r="AU3556" s="143" t="s">
        <v>88</v>
      </c>
      <c r="AY3556" s="17" t="s">
        <v>176</v>
      </c>
      <c r="BE3556" s="144">
        <f>IF(N3556="základní",J3556,0)</f>
        <v>0</v>
      </c>
      <c r="BF3556" s="144">
        <f>IF(N3556="snížená",J3556,0)</f>
        <v>0</v>
      </c>
      <c r="BG3556" s="144">
        <f>IF(N3556="zákl. přenesená",J3556,0)</f>
        <v>0</v>
      </c>
      <c r="BH3556" s="144">
        <f>IF(N3556="sníž. přenesená",J3556,0)</f>
        <v>0</v>
      </c>
      <c r="BI3556" s="144">
        <f>IF(N3556="nulová",J3556,0)</f>
        <v>0</v>
      </c>
      <c r="BJ3556" s="17" t="s">
        <v>86</v>
      </c>
      <c r="BK3556" s="144">
        <f>ROUND(I3556*H3556,2)</f>
        <v>0</v>
      </c>
      <c r="BL3556" s="17" t="s">
        <v>319</v>
      </c>
      <c r="BM3556" s="143" t="s">
        <v>3301</v>
      </c>
    </row>
    <row r="3557" spans="2:65" s="1" customFormat="1" ht="19.5">
      <c r="B3557" s="32"/>
      <c r="D3557" s="146" t="s">
        <v>234</v>
      </c>
      <c r="F3557" s="173" t="s">
        <v>1184</v>
      </c>
      <c r="I3557" s="174"/>
      <c r="L3557" s="32"/>
      <c r="M3557" s="175"/>
      <c r="T3557" s="56"/>
      <c r="AT3557" s="17" t="s">
        <v>234</v>
      </c>
      <c r="AU3557" s="17" t="s">
        <v>88</v>
      </c>
    </row>
    <row r="3558" spans="2:65" s="1" customFormat="1" ht="44.25" customHeight="1">
      <c r="B3558" s="32"/>
      <c r="C3558" s="132" t="s">
        <v>3302</v>
      </c>
      <c r="D3558" s="132" t="s">
        <v>178</v>
      </c>
      <c r="E3558" s="133" t="s">
        <v>3303</v>
      </c>
      <c r="F3558" s="134" t="s">
        <v>3304</v>
      </c>
      <c r="G3558" s="135" t="s">
        <v>355</v>
      </c>
      <c r="H3558" s="136">
        <v>1</v>
      </c>
      <c r="I3558" s="137"/>
      <c r="J3558" s="138">
        <f>ROUND(I3558*H3558,2)</f>
        <v>0</v>
      </c>
      <c r="K3558" s="134" t="s">
        <v>1</v>
      </c>
      <c r="L3558" s="32"/>
      <c r="M3558" s="139" t="s">
        <v>1</v>
      </c>
      <c r="N3558" s="140" t="s">
        <v>43</v>
      </c>
      <c r="P3558" s="141">
        <f>O3558*H3558</f>
        <v>0</v>
      </c>
      <c r="Q3558" s="141">
        <v>0</v>
      </c>
      <c r="R3558" s="141">
        <f>Q3558*H3558</f>
        <v>0</v>
      </c>
      <c r="S3558" s="141">
        <v>0</v>
      </c>
      <c r="T3558" s="142">
        <f>S3558*H3558</f>
        <v>0</v>
      </c>
      <c r="AR3558" s="143" t="s">
        <v>319</v>
      </c>
      <c r="AT3558" s="143" t="s">
        <v>178</v>
      </c>
      <c r="AU3558" s="143" t="s">
        <v>88</v>
      </c>
      <c r="AY3558" s="17" t="s">
        <v>176</v>
      </c>
      <c r="BE3558" s="144">
        <f>IF(N3558="základní",J3558,0)</f>
        <v>0</v>
      </c>
      <c r="BF3558" s="144">
        <f>IF(N3558="snížená",J3558,0)</f>
        <v>0</v>
      </c>
      <c r="BG3558" s="144">
        <f>IF(N3558="zákl. přenesená",J3558,0)</f>
        <v>0</v>
      </c>
      <c r="BH3558" s="144">
        <f>IF(N3558="sníž. přenesená",J3558,0)</f>
        <v>0</v>
      </c>
      <c r="BI3558" s="144">
        <f>IF(N3558="nulová",J3558,0)</f>
        <v>0</v>
      </c>
      <c r="BJ3558" s="17" t="s">
        <v>86</v>
      </c>
      <c r="BK3558" s="144">
        <f>ROUND(I3558*H3558,2)</f>
        <v>0</v>
      </c>
      <c r="BL3558" s="17" t="s">
        <v>319</v>
      </c>
      <c r="BM3558" s="143" t="s">
        <v>3305</v>
      </c>
    </row>
    <row r="3559" spans="2:65" s="1" customFormat="1" ht="19.5">
      <c r="B3559" s="32"/>
      <c r="D3559" s="146" t="s">
        <v>234</v>
      </c>
      <c r="F3559" s="173" t="s">
        <v>1184</v>
      </c>
      <c r="I3559" s="174"/>
      <c r="L3559" s="32"/>
      <c r="M3559" s="175"/>
      <c r="T3559" s="56"/>
      <c r="AT3559" s="17" t="s">
        <v>234</v>
      </c>
      <c r="AU3559" s="17" t="s">
        <v>88</v>
      </c>
    </row>
    <row r="3560" spans="2:65" s="1" customFormat="1" ht="37.9" customHeight="1">
      <c r="B3560" s="32"/>
      <c r="C3560" s="132" t="s">
        <v>3306</v>
      </c>
      <c r="D3560" s="132" t="s">
        <v>178</v>
      </c>
      <c r="E3560" s="133" t="s">
        <v>3307</v>
      </c>
      <c r="F3560" s="134" t="s">
        <v>3308</v>
      </c>
      <c r="G3560" s="135" t="s">
        <v>355</v>
      </c>
      <c r="H3560" s="136">
        <v>5</v>
      </c>
      <c r="I3560" s="137"/>
      <c r="J3560" s="138">
        <f>ROUND(I3560*H3560,2)</f>
        <v>0</v>
      </c>
      <c r="K3560" s="134" t="s">
        <v>1</v>
      </c>
      <c r="L3560" s="32"/>
      <c r="M3560" s="139" t="s">
        <v>1</v>
      </c>
      <c r="N3560" s="140" t="s">
        <v>43</v>
      </c>
      <c r="P3560" s="141">
        <f>O3560*H3560</f>
        <v>0</v>
      </c>
      <c r="Q3560" s="141">
        <v>0</v>
      </c>
      <c r="R3560" s="141">
        <f>Q3560*H3560</f>
        <v>0</v>
      </c>
      <c r="S3560" s="141">
        <v>0</v>
      </c>
      <c r="T3560" s="142">
        <f>S3560*H3560</f>
        <v>0</v>
      </c>
      <c r="AR3560" s="143" t="s">
        <v>319</v>
      </c>
      <c r="AT3560" s="143" t="s">
        <v>178</v>
      </c>
      <c r="AU3560" s="143" t="s">
        <v>88</v>
      </c>
      <c r="AY3560" s="17" t="s">
        <v>176</v>
      </c>
      <c r="BE3560" s="144">
        <f>IF(N3560="základní",J3560,0)</f>
        <v>0</v>
      </c>
      <c r="BF3560" s="144">
        <f>IF(N3560="snížená",J3560,0)</f>
        <v>0</v>
      </c>
      <c r="BG3560" s="144">
        <f>IF(N3560="zákl. přenesená",J3560,0)</f>
        <v>0</v>
      </c>
      <c r="BH3560" s="144">
        <f>IF(N3560="sníž. přenesená",J3560,0)</f>
        <v>0</v>
      </c>
      <c r="BI3560" s="144">
        <f>IF(N3560="nulová",J3560,0)</f>
        <v>0</v>
      </c>
      <c r="BJ3560" s="17" t="s">
        <v>86</v>
      </c>
      <c r="BK3560" s="144">
        <f>ROUND(I3560*H3560,2)</f>
        <v>0</v>
      </c>
      <c r="BL3560" s="17" t="s">
        <v>319</v>
      </c>
      <c r="BM3560" s="143" t="s">
        <v>3309</v>
      </c>
    </row>
    <row r="3561" spans="2:65" s="1" customFormat="1" ht="19.5">
      <c r="B3561" s="32"/>
      <c r="D3561" s="146" t="s">
        <v>234</v>
      </c>
      <c r="F3561" s="173" t="s">
        <v>1184</v>
      </c>
      <c r="I3561" s="174"/>
      <c r="L3561" s="32"/>
      <c r="M3561" s="175"/>
      <c r="T3561" s="56"/>
      <c r="AT3561" s="17" t="s">
        <v>234</v>
      </c>
      <c r="AU3561" s="17" t="s">
        <v>88</v>
      </c>
    </row>
    <row r="3562" spans="2:65" s="14" customFormat="1" ht="11.25">
      <c r="B3562" s="160"/>
      <c r="D3562" s="146" t="s">
        <v>185</v>
      </c>
      <c r="E3562" s="161" t="s">
        <v>1</v>
      </c>
      <c r="F3562" s="162" t="s">
        <v>3310</v>
      </c>
      <c r="H3562" s="161" t="s">
        <v>1</v>
      </c>
      <c r="I3562" s="163"/>
      <c r="L3562" s="160"/>
      <c r="M3562" s="164"/>
      <c r="T3562" s="165"/>
      <c r="AT3562" s="161" t="s">
        <v>185</v>
      </c>
      <c r="AU3562" s="161" t="s">
        <v>88</v>
      </c>
      <c r="AV3562" s="14" t="s">
        <v>86</v>
      </c>
      <c r="AW3562" s="14" t="s">
        <v>33</v>
      </c>
      <c r="AX3562" s="14" t="s">
        <v>78</v>
      </c>
      <c r="AY3562" s="161" t="s">
        <v>176</v>
      </c>
    </row>
    <row r="3563" spans="2:65" s="12" customFormat="1" ht="11.25">
      <c r="B3563" s="145"/>
      <c r="D3563" s="146" t="s">
        <v>185</v>
      </c>
      <c r="E3563" s="147" t="s">
        <v>1</v>
      </c>
      <c r="F3563" s="148" t="s">
        <v>86</v>
      </c>
      <c r="H3563" s="149">
        <v>1</v>
      </c>
      <c r="I3563" s="150"/>
      <c r="L3563" s="145"/>
      <c r="M3563" s="151"/>
      <c r="T3563" s="152"/>
      <c r="AT3563" s="147" t="s">
        <v>185</v>
      </c>
      <c r="AU3563" s="147" t="s">
        <v>88</v>
      </c>
      <c r="AV3563" s="12" t="s">
        <v>88</v>
      </c>
      <c r="AW3563" s="12" t="s">
        <v>33</v>
      </c>
      <c r="AX3563" s="12" t="s">
        <v>78</v>
      </c>
      <c r="AY3563" s="147" t="s">
        <v>176</v>
      </c>
    </row>
    <row r="3564" spans="2:65" s="14" customFormat="1" ht="11.25">
      <c r="B3564" s="160"/>
      <c r="D3564" s="146" t="s">
        <v>185</v>
      </c>
      <c r="E3564" s="161" t="s">
        <v>1</v>
      </c>
      <c r="F3564" s="162" t="s">
        <v>3311</v>
      </c>
      <c r="H3564" s="161" t="s">
        <v>1</v>
      </c>
      <c r="I3564" s="163"/>
      <c r="L3564" s="160"/>
      <c r="M3564" s="164"/>
      <c r="T3564" s="165"/>
      <c r="AT3564" s="161" t="s">
        <v>185</v>
      </c>
      <c r="AU3564" s="161" t="s">
        <v>88</v>
      </c>
      <c r="AV3564" s="14" t="s">
        <v>86</v>
      </c>
      <c r="AW3564" s="14" t="s">
        <v>33</v>
      </c>
      <c r="AX3564" s="14" t="s">
        <v>78</v>
      </c>
      <c r="AY3564" s="161" t="s">
        <v>176</v>
      </c>
    </row>
    <row r="3565" spans="2:65" s="12" customFormat="1" ht="11.25">
      <c r="B3565" s="145"/>
      <c r="D3565" s="146" t="s">
        <v>185</v>
      </c>
      <c r="E3565" s="147" t="s">
        <v>1</v>
      </c>
      <c r="F3565" s="148" t="s">
        <v>86</v>
      </c>
      <c r="H3565" s="149">
        <v>1</v>
      </c>
      <c r="I3565" s="150"/>
      <c r="L3565" s="145"/>
      <c r="M3565" s="151"/>
      <c r="T3565" s="152"/>
      <c r="AT3565" s="147" t="s">
        <v>185</v>
      </c>
      <c r="AU3565" s="147" t="s">
        <v>88</v>
      </c>
      <c r="AV3565" s="12" t="s">
        <v>88</v>
      </c>
      <c r="AW3565" s="12" t="s">
        <v>33</v>
      </c>
      <c r="AX3565" s="12" t="s">
        <v>78</v>
      </c>
      <c r="AY3565" s="147" t="s">
        <v>176</v>
      </c>
    </row>
    <row r="3566" spans="2:65" s="14" customFormat="1" ht="11.25">
      <c r="B3566" s="160"/>
      <c r="D3566" s="146" t="s">
        <v>185</v>
      </c>
      <c r="E3566" s="161" t="s">
        <v>1</v>
      </c>
      <c r="F3566" s="162" t="s">
        <v>3312</v>
      </c>
      <c r="H3566" s="161" t="s">
        <v>1</v>
      </c>
      <c r="I3566" s="163"/>
      <c r="L3566" s="160"/>
      <c r="M3566" s="164"/>
      <c r="T3566" s="165"/>
      <c r="AT3566" s="161" t="s">
        <v>185</v>
      </c>
      <c r="AU3566" s="161" t="s">
        <v>88</v>
      </c>
      <c r="AV3566" s="14" t="s">
        <v>86</v>
      </c>
      <c r="AW3566" s="14" t="s">
        <v>33</v>
      </c>
      <c r="AX3566" s="14" t="s">
        <v>78</v>
      </c>
      <c r="AY3566" s="161" t="s">
        <v>176</v>
      </c>
    </row>
    <row r="3567" spans="2:65" s="12" customFormat="1" ht="11.25">
      <c r="B3567" s="145"/>
      <c r="D3567" s="146" t="s">
        <v>185</v>
      </c>
      <c r="E3567" s="147" t="s">
        <v>1</v>
      </c>
      <c r="F3567" s="148" t="s">
        <v>86</v>
      </c>
      <c r="H3567" s="149">
        <v>1</v>
      </c>
      <c r="I3567" s="150"/>
      <c r="L3567" s="145"/>
      <c r="M3567" s="151"/>
      <c r="T3567" s="152"/>
      <c r="AT3567" s="147" t="s">
        <v>185</v>
      </c>
      <c r="AU3567" s="147" t="s">
        <v>88</v>
      </c>
      <c r="AV3567" s="12" t="s">
        <v>88</v>
      </c>
      <c r="AW3567" s="12" t="s">
        <v>33</v>
      </c>
      <c r="AX3567" s="12" t="s">
        <v>78</v>
      </c>
      <c r="AY3567" s="147" t="s">
        <v>176</v>
      </c>
    </row>
    <row r="3568" spans="2:65" s="14" customFormat="1" ht="11.25">
      <c r="B3568" s="160"/>
      <c r="D3568" s="146" t="s">
        <v>185</v>
      </c>
      <c r="E3568" s="161" t="s">
        <v>1</v>
      </c>
      <c r="F3568" s="162" t="s">
        <v>3313</v>
      </c>
      <c r="H3568" s="161" t="s">
        <v>1</v>
      </c>
      <c r="I3568" s="163"/>
      <c r="L3568" s="160"/>
      <c r="M3568" s="164"/>
      <c r="T3568" s="165"/>
      <c r="AT3568" s="161" t="s">
        <v>185</v>
      </c>
      <c r="AU3568" s="161" t="s">
        <v>88</v>
      </c>
      <c r="AV3568" s="14" t="s">
        <v>86</v>
      </c>
      <c r="AW3568" s="14" t="s">
        <v>33</v>
      </c>
      <c r="AX3568" s="14" t="s">
        <v>78</v>
      </c>
      <c r="AY3568" s="161" t="s">
        <v>176</v>
      </c>
    </row>
    <row r="3569" spans="2:65" s="12" customFormat="1" ht="11.25">
      <c r="B3569" s="145"/>
      <c r="D3569" s="146" t="s">
        <v>185</v>
      </c>
      <c r="E3569" s="147" t="s">
        <v>1</v>
      </c>
      <c r="F3569" s="148" t="s">
        <v>86</v>
      </c>
      <c r="H3569" s="149">
        <v>1</v>
      </c>
      <c r="I3569" s="150"/>
      <c r="L3569" s="145"/>
      <c r="M3569" s="151"/>
      <c r="T3569" s="152"/>
      <c r="AT3569" s="147" t="s">
        <v>185</v>
      </c>
      <c r="AU3569" s="147" t="s">
        <v>88</v>
      </c>
      <c r="AV3569" s="12" t="s">
        <v>88</v>
      </c>
      <c r="AW3569" s="12" t="s">
        <v>33</v>
      </c>
      <c r="AX3569" s="12" t="s">
        <v>78</v>
      </c>
      <c r="AY3569" s="147" t="s">
        <v>176</v>
      </c>
    </row>
    <row r="3570" spans="2:65" s="14" customFormat="1" ht="11.25">
      <c r="B3570" s="160"/>
      <c r="D3570" s="146" t="s">
        <v>185</v>
      </c>
      <c r="E3570" s="161" t="s">
        <v>1</v>
      </c>
      <c r="F3570" s="162" t="s">
        <v>3314</v>
      </c>
      <c r="H3570" s="161" t="s">
        <v>1</v>
      </c>
      <c r="I3570" s="163"/>
      <c r="L3570" s="160"/>
      <c r="M3570" s="164"/>
      <c r="T3570" s="165"/>
      <c r="AT3570" s="161" t="s">
        <v>185</v>
      </c>
      <c r="AU3570" s="161" t="s">
        <v>88</v>
      </c>
      <c r="AV3570" s="14" t="s">
        <v>86</v>
      </c>
      <c r="AW3570" s="14" t="s">
        <v>33</v>
      </c>
      <c r="AX3570" s="14" t="s">
        <v>78</v>
      </c>
      <c r="AY3570" s="161" t="s">
        <v>176</v>
      </c>
    </row>
    <row r="3571" spans="2:65" s="12" customFormat="1" ht="11.25">
      <c r="B3571" s="145"/>
      <c r="D3571" s="146" t="s">
        <v>185</v>
      </c>
      <c r="E3571" s="147" t="s">
        <v>1</v>
      </c>
      <c r="F3571" s="148" t="s">
        <v>86</v>
      </c>
      <c r="H3571" s="149">
        <v>1</v>
      </c>
      <c r="I3571" s="150"/>
      <c r="L3571" s="145"/>
      <c r="M3571" s="151"/>
      <c r="T3571" s="152"/>
      <c r="AT3571" s="147" t="s">
        <v>185</v>
      </c>
      <c r="AU3571" s="147" t="s">
        <v>88</v>
      </c>
      <c r="AV3571" s="12" t="s">
        <v>88</v>
      </c>
      <c r="AW3571" s="12" t="s">
        <v>33</v>
      </c>
      <c r="AX3571" s="12" t="s">
        <v>78</v>
      </c>
      <c r="AY3571" s="147" t="s">
        <v>176</v>
      </c>
    </row>
    <row r="3572" spans="2:65" s="13" customFormat="1" ht="11.25">
      <c r="B3572" s="153"/>
      <c r="D3572" s="146" t="s">
        <v>185</v>
      </c>
      <c r="E3572" s="154" t="s">
        <v>1</v>
      </c>
      <c r="F3572" s="155" t="s">
        <v>187</v>
      </c>
      <c r="H3572" s="156">
        <v>5</v>
      </c>
      <c r="I3572" s="157"/>
      <c r="L3572" s="153"/>
      <c r="M3572" s="158"/>
      <c r="T3572" s="159"/>
      <c r="AT3572" s="154" t="s">
        <v>185</v>
      </c>
      <c r="AU3572" s="154" t="s">
        <v>88</v>
      </c>
      <c r="AV3572" s="13" t="s">
        <v>183</v>
      </c>
      <c r="AW3572" s="13" t="s">
        <v>33</v>
      </c>
      <c r="AX3572" s="13" t="s">
        <v>86</v>
      </c>
      <c r="AY3572" s="154" t="s">
        <v>176</v>
      </c>
    </row>
    <row r="3573" spans="2:65" s="1" customFormat="1" ht="37.9" customHeight="1">
      <c r="B3573" s="32"/>
      <c r="C3573" s="132" t="s">
        <v>3315</v>
      </c>
      <c r="D3573" s="132" t="s">
        <v>178</v>
      </c>
      <c r="E3573" s="133" t="s">
        <v>3316</v>
      </c>
      <c r="F3573" s="134" t="s">
        <v>3317</v>
      </c>
      <c r="G3573" s="135" t="s">
        <v>355</v>
      </c>
      <c r="H3573" s="136">
        <v>1</v>
      </c>
      <c r="I3573" s="137"/>
      <c r="J3573" s="138">
        <f>ROUND(I3573*H3573,2)</f>
        <v>0</v>
      </c>
      <c r="K3573" s="134" t="s">
        <v>1</v>
      </c>
      <c r="L3573" s="32"/>
      <c r="M3573" s="139" t="s">
        <v>1</v>
      </c>
      <c r="N3573" s="140" t="s">
        <v>43</v>
      </c>
      <c r="P3573" s="141">
        <f>O3573*H3573</f>
        <v>0</v>
      </c>
      <c r="Q3573" s="141">
        <v>0</v>
      </c>
      <c r="R3573" s="141">
        <f>Q3573*H3573</f>
        <v>0</v>
      </c>
      <c r="S3573" s="141">
        <v>0</v>
      </c>
      <c r="T3573" s="142">
        <f>S3573*H3573</f>
        <v>0</v>
      </c>
      <c r="AR3573" s="143" t="s">
        <v>319</v>
      </c>
      <c r="AT3573" s="143" t="s">
        <v>178</v>
      </c>
      <c r="AU3573" s="143" t="s">
        <v>88</v>
      </c>
      <c r="AY3573" s="17" t="s">
        <v>176</v>
      </c>
      <c r="BE3573" s="144">
        <f>IF(N3573="základní",J3573,0)</f>
        <v>0</v>
      </c>
      <c r="BF3573" s="144">
        <f>IF(N3573="snížená",J3573,0)</f>
        <v>0</v>
      </c>
      <c r="BG3573" s="144">
        <f>IF(N3573="zákl. přenesená",J3573,0)</f>
        <v>0</v>
      </c>
      <c r="BH3573" s="144">
        <f>IF(N3573="sníž. přenesená",J3573,0)</f>
        <v>0</v>
      </c>
      <c r="BI3573" s="144">
        <f>IF(N3573="nulová",J3573,0)</f>
        <v>0</v>
      </c>
      <c r="BJ3573" s="17" t="s">
        <v>86</v>
      </c>
      <c r="BK3573" s="144">
        <f>ROUND(I3573*H3573,2)</f>
        <v>0</v>
      </c>
      <c r="BL3573" s="17" t="s">
        <v>319</v>
      </c>
      <c r="BM3573" s="143" t="s">
        <v>3318</v>
      </c>
    </row>
    <row r="3574" spans="2:65" s="1" customFormat="1" ht="19.5">
      <c r="B3574" s="32"/>
      <c r="D3574" s="146" t="s">
        <v>234</v>
      </c>
      <c r="F3574" s="173" t="s">
        <v>1184</v>
      </c>
      <c r="I3574" s="174"/>
      <c r="L3574" s="32"/>
      <c r="M3574" s="175"/>
      <c r="T3574" s="56"/>
      <c r="AT3574" s="17" t="s">
        <v>234</v>
      </c>
      <c r="AU3574" s="17" t="s">
        <v>88</v>
      </c>
    </row>
    <row r="3575" spans="2:65" s="1" customFormat="1" ht="16.5" customHeight="1">
      <c r="B3575" s="32"/>
      <c r="C3575" s="132" t="s">
        <v>3319</v>
      </c>
      <c r="D3575" s="132" t="s">
        <v>178</v>
      </c>
      <c r="E3575" s="133" t="s">
        <v>3320</v>
      </c>
      <c r="F3575" s="134" t="s">
        <v>3321</v>
      </c>
      <c r="G3575" s="135" t="s">
        <v>1165</v>
      </c>
      <c r="H3575" s="136">
        <v>9</v>
      </c>
      <c r="I3575" s="137"/>
      <c r="J3575" s="138">
        <f>ROUND(I3575*H3575,2)</f>
        <v>0</v>
      </c>
      <c r="K3575" s="134" t="s">
        <v>342</v>
      </c>
      <c r="L3575" s="32"/>
      <c r="M3575" s="139" t="s">
        <v>1</v>
      </c>
      <c r="N3575" s="140" t="s">
        <v>43</v>
      </c>
      <c r="P3575" s="141">
        <f>O3575*H3575</f>
        <v>0</v>
      </c>
      <c r="Q3575" s="141">
        <v>0</v>
      </c>
      <c r="R3575" s="141">
        <f>Q3575*H3575</f>
        <v>0</v>
      </c>
      <c r="S3575" s="141">
        <v>0</v>
      </c>
      <c r="T3575" s="142">
        <f>S3575*H3575</f>
        <v>0</v>
      </c>
      <c r="AR3575" s="143" t="s">
        <v>319</v>
      </c>
      <c r="AT3575" s="143" t="s">
        <v>178</v>
      </c>
      <c r="AU3575" s="143" t="s">
        <v>88</v>
      </c>
      <c r="AY3575" s="17" t="s">
        <v>176</v>
      </c>
      <c r="BE3575" s="144">
        <f>IF(N3575="základní",J3575,0)</f>
        <v>0</v>
      </c>
      <c r="BF3575" s="144">
        <f>IF(N3575="snížená",J3575,0)</f>
        <v>0</v>
      </c>
      <c r="BG3575" s="144">
        <f>IF(N3575="zákl. přenesená",J3575,0)</f>
        <v>0</v>
      </c>
      <c r="BH3575" s="144">
        <f>IF(N3575="sníž. přenesená",J3575,0)</f>
        <v>0</v>
      </c>
      <c r="BI3575" s="144">
        <f>IF(N3575="nulová",J3575,0)</f>
        <v>0</v>
      </c>
      <c r="BJ3575" s="17" t="s">
        <v>86</v>
      </c>
      <c r="BK3575" s="144">
        <f>ROUND(I3575*H3575,2)</f>
        <v>0</v>
      </c>
      <c r="BL3575" s="17" t="s">
        <v>319</v>
      </c>
      <c r="BM3575" s="143" t="s">
        <v>3322</v>
      </c>
    </row>
    <row r="3576" spans="2:65" s="14" customFormat="1" ht="11.25">
      <c r="B3576" s="160"/>
      <c r="D3576" s="146" t="s">
        <v>185</v>
      </c>
      <c r="E3576" s="161" t="s">
        <v>1</v>
      </c>
      <c r="F3576" s="162" t="s">
        <v>3323</v>
      </c>
      <c r="H3576" s="161" t="s">
        <v>1</v>
      </c>
      <c r="I3576" s="163"/>
      <c r="L3576" s="160"/>
      <c r="M3576" s="164"/>
      <c r="T3576" s="165"/>
      <c r="AT3576" s="161" t="s">
        <v>185</v>
      </c>
      <c r="AU3576" s="161" t="s">
        <v>88</v>
      </c>
      <c r="AV3576" s="14" t="s">
        <v>86</v>
      </c>
      <c r="AW3576" s="14" t="s">
        <v>33</v>
      </c>
      <c r="AX3576" s="14" t="s">
        <v>78</v>
      </c>
      <c r="AY3576" s="161" t="s">
        <v>176</v>
      </c>
    </row>
    <row r="3577" spans="2:65" s="12" customFormat="1" ht="11.25">
      <c r="B3577" s="145"/>
      <c r="D3577" s="146" t="s">
        <v>185</v>
      </c>
      <c r="E3577" s="147" t="s">
        <v>1</v>
      </c>
      <c r="F3577" s="148" t="s">
        <v>274</v>
      </c>
      <c r="H3577" s="149">
        <v>9</v>
      </c>
      <c r="I3577" s="150"/>
      <c r="L3577" s="145"/>
      <c r="M3577" s="151"/>
      <c r="T3577" s="152"/>
      <c r="AT3577" s="147" t="s">
        <v>185</v>
      </c>
      <c r="AU3577" s="147" t="s">
        <v>88</v>
      </c>
      <c r="AV3577" s="12" t="s">
        <v>88</v>
      </c>
      <c r="AW3577" s="12" t="s">
        <v>33</v>
      </c>
      <c r="AX3577" s="12" t="s">
        <v>86</v>
      </c>
      <c r="AY3577" s="147" t="s">
        <v>176</v>
      </c>
    </row>
    <row r="3578" spans="2:65" s="1" customFormat="1" ht="16.5" customHeight="1">
      <c r="B3578" s="32"/>
      <c r="C3578" s="132" t="s">
        <v>3324</v>
      </c>
      <c r="D3578" s="132" t="s">
        <v>178</v>
      </c>
      <c r="E3578" s="133" t="s">
        <v>3325</v>
      </c>
      <c r="F3578" s="134" t="s">
        <v>3326</v>
      </c>
      <c r="G3578" s="135" t="s">
        <v>1165</v>
      </c>
      <c r="H3578" s="136">
        <v>1</v>
      </c>
      <c r="I3578" s="137"/>
      <c r="J3578" s="138">
        <f>ROUND(I3578*H3578,2)</f>
        <v>0</v>
      </c>
      <c r="K3578" s="134" t="s">
        <v>342</v>
      </c>
      <c r="L3578" s="32"/>
      <c r="M3578" s="139" t="s">
        <v>1</v>
      </c>
      <c r="N3578" s="140" t="s">
        <v>43</v>
      </c>
      <c r="P3578" s="141">
        <f>O3578*H3578</f>
        <v>0</v>
      </c>
      <c r="Q3578" s="141">
        <v>0</v>
      </c>
      <c r="R3578" s="141">
        <f>Q3578*H3578</f>
        <v>0</v>
      </c>
      <c r="S3578" s="141">
        <v>0</v>
      </c>
      <c r="T3578" s="142">
        <f>S3578*H3578</f>
        <v>0</v>
      </c>
      <c r="AR3578" s="143" t="s">
        <v>319</v>
      </c>
      <c r="AT3578" s="143" t="s">
        <v>178</v>
      </c>
      <c r="AU3578" s="143" t="s">
        <v>88</v>
      </c>
      <c r="AY3578" s="17" t="s">
        <v>176</v>
      </c>
      <c r="BE3578" s="144">
        <f>IF(N3578="základní",J3578,0)</f>
        <v>0</v>
      </c>
      <c r="BF3578" s="144">
        <f>IF(N3578="snížená",J3578,0)</f>
        <v>0</v>
      </c>
      <c r="BG3578" s="144">
        <f>IF(N3578="zákl. přenesená",J3578,0)</f>
        <v>0</v>
      </c>
      <c r="BH3578" s="144">
        <f>IF(N3578="sníž. přenesená",J3578,0)</f>
        <v>0</v>
      </c>
      <c r="BI3578" s="144">
        <f>IF(N3578="nulová",J3578,0)</f>
        <v>0</v>
      </c>
      <c r="BJ3578" s="17" t="s">
        <v>86</v>
      </c>
      <c r="BK3578" s="144">
        <f>ROUND(I3578*H3578,2)</f>
        <v>0</v>
      </c>
      <c r="BL3578" s="17" t="s">
        <v>319</v>
      </c>
      <c r="BM3578" s="143" t="s">
        <v>3327</v>
      </c>
    </row>
    <row r="3579" spans="2:65" s="14" customFormat="1" ht="11.25">
      <c r="B3579" s="160"/>
      <c r="D3579" s="146" t="s">
        <v>185</v>
      </c>
      <c r="E3579" s="161" t="s">
        <v>1</v>
      </c>
      <c r="F3579" s="162" t="s">
        <v>3323</v>
      </c>
      <c r="H3579" s="161" t="s">
        <v>1</v>
      </c>
      <c r="I3579" s="163"/>
      <c r="L3579" s="160"/>
      <c r="M3579" s="164"/>
      <c r="T3579" s="165"/>
      <c r="AT3579" s="161" t="s">
        <v>185</v>
      </c>
      <c r="AU3579" s="161" t="s">
        <v>88</v>
      </c>
      <c r="AV3579" s="14" t="s">
        <v>86</v>
      </c>
      <c r="AW3579" s="14" t="s">
        <v>33</v>
      </c>
      <c r="AX3579" s="14" t="s">
        <v>78</v>
      </c>
      <c r="AY3579" s="161" t="s">
        <v>176</v>
      </c>
    </row>
    <row r="3580" spans="2:65" s="12" customFormat="1" ht="11.25">
      <c r="B3580" s="145"/>
      <c r="D3580" s="146" t="s">
        <v>185</v>
      </c>
      <c r="E3580" s="147" t="s">
        <v>1</v>
      </c>
      <c r="F3580" s="148" t="s">
        <v>86</v>
      </c>
      <c r="H3580" s="149">
        <v>1</v>
      </c>
      <c r="I3580" s="150"/>
      <c r="L3580" s="145"/>
      <c r="M3580" s="151"/>
      <c r="T3580" s="152"/>
      <c r="AT3580" s="147" t="s">
        <v>185</v>
      </c>
      <c r="AU3580" s="147" t="s">
        <v>88</v>
      </c>
      <c r="AV3580" s="12" t="s">
        <v>88</v>
      </c>
      <c r="AW3580" s="12" t="s">
        <v>33</v>
      </c>
      <c r="AX3580" s="12" t="s">
        <v>86</v>
      </c>
      <c r="AY3580" s="147" t="s">
        <v>176</v>
      </c>
    </row>
    <row r="3581" spans="2:65" s="1" customFormat="1" ht="16.5" customHeight="1">
      <c r="B3581" s="32"/>
      <c r="C3581" s="132" t="s">
        <v>3328</v>
      </c>
      <c r="D3581" s="132" t="s">
        <v>178</v>
      </c>
      <c r="E3581" s="133" t="s">
        <v>3329</v>
      </c>
      <c r="F3581" s="134" t="s">
        <v>3330</v>
      </c>
      <c r="G3581" s="135" t="s">
        <v>1165</v>
      </c>
      <c r="H3581" s="136">
        <v>1</v>
      </c>
      <c r="I3581" s="137"/>
      <c r="J3581" s="138">
        <f>ROUND(I3581*H3581,2)</f>
        <v>0</v>
      </c>
      <c r="K3581" s="134" t="s">
        <v>342</v>
      </c>
      <c r="L3581" s="32"/>
      <c r="M3581" s="139" t="s">
        <v>1</v>
      </c>
      <c r="N3581" s="140" t="s">
        <v>43</v>
      </c>
      <c r="P3581" s="141">
        <f>O3581*H3581</f>
        <v>0</v>
      </c>
      <c r="Q3581" s="141">
        <v>0</v>
      </c>
      <c r="R3581" s="141">
        <f>Q3581*H3581</f>
        <v>0</v>
      </c>
      <c r="S3581" s="141">
        <v>0</v>
      </c>
      <c r="T3581" s="142">
        <f>S3581*H3581</f>
        <v>0</v>
      </c>
      <c r="AR3581" s="143" t="s">
        <v>319</v>
      </c>
      <c r="AT3581" s="143" t="s">
        <v>178</v>
      </c>
      <c r="AU3581" s="143" t="s">
        <v>88</v>
      </c>
      <c r="AY3581" s="17" t="s">
        <v>176</v>
      </c>
      <c r="BE3581" s="144">
        <f>IF(N3581="základní",J3581,0)</f>
        <v>0</v>
      </c>
      <c r="BF3581" s="144">
        <f>IF(N3581="snížená",J3581,0)</f>
        <v>0</v>
      </c>
      <c r="BG3581" s="144">
        <f>IF(N3581="zákl. přenesená",J3581,0)</f>
        <v>0</v>
      </c>
      <c r="BH3581" s="144">
        <f>IF(N3581="sníž. přenesená",J3581,0)</f>
        <v>0</v>
      </c>
      <c r="BI3581" s="144">
        <f>IF(N3581="nulová",J3581,0)</f>
        <v>0</v>
      </c>
      <c r="BJ3581" s="17" t="s">
        <v>86</v>
      </c>
      <c r="BK3581" s="144">
        <f>ROUND(I3581*H3581,2)</f>
        <v>0</v>
      </c>
      <c r="BL3581" s="17" t="s">
        <v>319</v>
      </c>
      <c r="BM3581" s="143" t="s">
        <v>3331</v>
      </c>
    </row>
    <row r="3582" spans="2:65" s="14" customFormat="1" ht="11.25">
      <c r="B3582" s="160"/>
      <c r="D3582" s="146" t="s">
        <v>185</v>
      </c>
      <c r="E3582" s="161" t="s">
        <v>1</v>
      </c>
      <c r="F3582" s="162" t="s">
        <v>3323</v>
      </c>
      <c r="H3582" s="161" t="s">
        <v>1</v>
      </c>
      <c r="I3582" s="163"/>
      <c r="L3582" s="160"/>
      <c r="M3582" s="164"/>
      <c r="T3582" s="165"/>
      <c r="AT3582" s="161" t="s">
        <v>185</v>
      </c>
      <c r="AU3582" s="161" t="s">
        <v>88</v>
      </c>
      <c r="AV3582" s="14" t="s">
        <v>86</v>
      </c>
      <c r="AW3582" s="14" t="s">
        <v>33</v>
      </c>
      <c r="AX3582" s="14" t="s">
        <v>78</v>
      </c>
      <c r="AY3582" s="161" t="s">
        <v>176</v>
      </c>
    </row>
    <row r="3583" spans="2:65" s="12" customFormat="1" ht="11.25">
      <c r="B3583" s="145"/>
      <c r="D3583" s="146" t="s">
        <v>185</v>
      </c>
      <c r="E3583" s="147" t="s">
        <v>1</v>
      </c>
      <c r="F3583" s="148" t="s">
        <v>86</v>
      </c>
      <c r="H3583" s="149">
        <v>1</v>
      </c>
      <c r="I3583" s="150"/>
      <c r="L3583" s="145"/>
      <c r="M3583" s="151"/>
      <c r="T3583" s="152"/>
      <c r="AT3583" s="147" t="s">
        <v>185</v>
      </c>
      <c r="AU3583" s="147" t="s">
        <v>88</v>
      </c>
      <c r="AV3583" s="12" t="s">
        <v>88</v>
      </c>
      <c r="AW3583" s="12" t="s">
        <v>33</v>
      </c>
      <c r="AX3583" s="12" t="s">
        <v>86</v>
      </c>
      <c r="AY3583" s="147" t="s">
        <v>176</v>
      </c>
    </row>
    <row r="3584" spans="2:65" s="1" customFormat="1" ht="16.5" customHeight="1">
      <c r="B3584" s="32"/>
      <c r="C3584" s="132" t="s">
        <v>3332</v>
      </c>
      <c r="D3584" s="132" t="s">
        <v>178</v>
      </c>
      <c r="E3584" s="133" t="s">
        <v>3333</v>
      </c>
      <c r="F3584" s="134" t="s">
        <v>3334</v>
      </c>
      <c r="G3584" s="135" t="s">
        <v>1165</v>
      </c>
      <c r="H3584" s="136">
        <v>1</v>
      </c>
      <c r="I3584" s="137"/>
      <c r="J3584" s="138">
        <f>ROUND(I3584*H3584,2)</f>
        <v>0</v>
      </c>
      <c r="K3584" s="134" t="s">
        <v>342</v>
      </c>
      <c r="L3584" s="32"/>
      <c r="M3584" s="139" t="s">
        <v>1</v>
      </c>
      <c r="N3584" s="140" t="s">
        <v>43</v>
      </c>
      <c r="P3584" s="141">
        <f>O3584*H3584</f>
        <v>0</v>
      </c>
      <c r="Q3584" s="141">
        <v>0</v>
      </c>
      <c r="R3584" s="141">
        <f>Q3584*H3584</f>
        <v>0</v>
      </c>
      <c r="S3584" s="141">
        <v>0</v>
      </c>
      <c r="T3584" s="142">
        <f>S3584*H3584</f>
        <v>0</v>
      </c>
      <c r="AR3584" s="143" t="s">
        <v>319</v>
      </c>
      <c r="AT3584" s="143" t="s">
        <v>178</v>
      </c>
      <c r="AU3584" s="143" t="s">
        <v>88</v>
      </c>
      <c r="AY3584" s="17" t="s">
        <v>176</v>
      </c>
      <c r="BE3584" s="144">
        <f>IF(N3584="základní",J3584,0)</f>
        <v>0</v>
      </c>
      <c r="BF3584" s="144">
        <f>IF(N3584="snížená",J3584,0)</f>
        <v>0</v>
      </c>
      <c r="BG3584" s="144">
        <f>IF(N3584="zákl. přenesená",J3584,0)</f>
        <v>0</v>
      </c>
      <c r="BH3584" s="144">
        <f>IF(N3584="sníž. přenesená",J3584,0)</f>
        <v>0</v>
      </c>
      <c r="BI3584" s="144">
        <f>IF(N3584="nulová",J3584,0)</f>
        <v>0</v>
      </c>
      <c r="BJ3584" s="17" t="s">
        <v>86</v>
      </c>
      <c r="BK3584" s="144">
        <f>ROUND(I3584*H3584,2)</f>
        <v>0</v>
      </c>
      <c r="BL3584" s="17" t="s">
        <v>319</v>
      </c>
      <c r="BM3584" s="143" t="s">
        <v>3335</v>
      </c>
    </row>
    <row r="3585" spans="2:65" s="14" customFormat="1" ht="11.25">
      <c r="B3585" s="160"/>
      <c r="D3585" s="146" t="s">
        <v>185</v>
      </c>
      <c r="E3585" s="161" t="s">
        <v>1</v>
      </c>
      <c r="F3585" s="162" t="s">
        <v>3323</v>
      </c>
      <c r="H3585" s="161" t="s">
        <v>1</v>
      </c>
      <c r="I3585" s="163"/>
      <c r="L3585" s="160"/>
      <c r="M3585" s="164"/>
      <c r="T3585" s="165"/>
      <c r="AT3585" s="161" t="s">
        <v>185</v>
      </c>
      <c r="AU3585" s="161" t="s">
        <v>88</v>
      </c>
      <c r="AV3585" s="14" t="s">
        <v>86</v>
      </c>
      <c r="AW3585" s="14" t="s">
        <v>33</v>
      </c>
      <c r="AX3585" s="14" t="s">
        <v>78</v>
      </c>
      <c r="AY3585" s="161" t="s">
        <v>176</v>
      </c>
    </row>
    <row r="3586" spans="2:65" s="12" customFormat="1" ht="11.25">
      <c r="B3586" s="145"/>
      <c r="D3586" s="146" t="s">
        <v>185</v>
      </c>
      <c r="E3586" s="147" t="s">
        <v>1</v>
      </c>
      <c r="F3586" s="148" t="s">
        <v>86</v>
      </c>
      <c r="H3586" s="149">
        <v>1</v>
      </c>
      <c r="I3586" s="150"/>
      <c r="L3586" s="145"/>
      <c r="M3586" s="151"/>
      <c r="T3586" s="152"/>
      <c r="AT3586" s="147" t="s">
        <v>185</v>
      </c>
      <c r="AU3586" s="147" t="s">
        <v>88</v>
      </c>
      <c r="AV3586" s="12" t="s">
        <v>88</v>
      </c>
      <c r="AW3586" s="12" t="s">
        <v>33</v>
      </c>
      <c r="AX3586" s="12" t="s">
        <v>86</v>
      </c>
      <c r="AY3586" s="147" t="s">
        <v>176</v>
      </c>
    </row>
    <row r="3587" spans="2:65" s="1" customFormat="1" ht="24.2" customHeight="1">
      <c r="B3587" s="32"/>
      <c r="C3587" s="132" t="s">
        <v>3336</v>
      </c>
      <c r="D3587" s="132" t="s">
        <v>178</v>
      </c>
      <c r="E3587" s="133" t="s">
        <v>3337</v>
      </c>
      <c r="F3587" s="134" t="s">
        <v>3338</v>
      </c>
      <c r="G3587" s="135" t="s">
        <v>355</v>
      </c>
      <c r="H3587" s="136">
        <v>5</v>
      </c>
      <c r="I3587" s="137"/>
      <c r="J3587" s="138">
        <f>ROUND(I3587*H3587,2)</f>
        <v>0</v>
      </c>
      <c r="K3587" s="134" t="s">
        <v>342</v>
      </c>
      <c r="L3587" s="32"/>
      <c r="M3587" s="139" t="s">
        <v>1</v>
      </c>
      <c r="N3587" s="140" t="s">
        <v>43</v>
      </c>
      <c r="P3587" s="141">
        <f>O3587*H3587</f>
        <v>0</v>
      </c>
      <c r="Q3587" s="141">
        <v>0</v>
      </c>
      <c r="R3587" s="141">
        <f>Q3587*H3587</f>
        <v>0</v>
      </c>
      <c r="S3587" s="141">
        <v>0</v>
      </c>
      <c r="T3587" s="142">
        <f>S3587*H3587</f>
        <v>0</v>
      </c>
      <c r="AR3587" s="143" t="s">
        <v>319</v>
      </c>
      <c r="AT3587" s="143" t="s">
        <v>178</v>
      </c>
      <c r="AU3587" s="143" t="s">
        <v>88</v>
      </c>
      <c r="AY3587" s="17" t="s">
        <v>176</v>
      </c>
      <c r="BE3587" s="144">
        <f>IF(N3587="základní",J3587,0)</f>
        <v>0</v>
      </c>
      <c r="BF3587" s="144">
        <f>IF(N3587="snížená",J3587,0)</f>
        <v>0</v>
      </c>
      <c r="BG3587" s="144">
        <f>IF(N3587="zákl. přenesená",J3587,0)</f>
        <v>0</v>
      </c>
      <c r="BH3587" s="144">
        <f>IF(N3587="sníž. přenesená",J3587,0)</f>
        <v>0</v>
      </c>
      <c r="BI3587" s="144">
        <f>IF(N3587="nulová",J3587,0)</f>
        <v>0</v>
      </c>
      <c r="BJ3587" s="17" t="s">
        <v>86</v>
      </c>
      <c r="BK3587" s="144">
        <f>ROUND(I3587*H3587,2)</f>
        <v>0</v>
      </c>
      <c r="BL3587" s="17" t="s">
        <v>319</v>
      </c>
      <c r="BM3587" s="143" t="s">
        <v>3339</v>
      </c>
    </row>
    <row r="3588" spans="2:65" s="14" customFormat="1" ht="11.25">
      <c r="B3588" s="160"/>
      <c r="D3588" s="146" t="s">
        <v>185</v>
      </c>
      <c r="E3588" s="161" t="s">
        <v>1</v>
      </c>
      <c r="F3588" s="162" t="s">
        <v>3323</v>
      </c>
      <c r="H3588" s="161" t="s">
        <v>1</v>
      </c>
      <c r="I3588" s="163"/>
      <c r="L3588" s="160"/>
      <c r="M3588" s="164"/>
      <c r="T3588" s="165"/>
      <c r="AT3588" s="161" t="s">
        <v>185</v>
      </c>
      <c r="AU3588" s="161" t="s">
        <v>88</v>
      </c>
      <c r="AV3588" s="14" t="s">
        <v>86</v>
      </c>
      <c r="AW3588" s="14" t="s">
        <v>33</v>
      </c>
      <c r="AX3588" s="14" t="s">
        <v>78</v>
      </c>
      <c r="AY3588" s="161" t="s">
        <v>176</v>
      </c>
    </row>
    <row r="3589" spans="2:65" s="12" customFormat="1" ht="11.25">
      <c r="B3589" s="145"/>
      <c r="D3589" s="146" t="s">
        <v>185</v>
      </c>
      <c r="E3589" s="147" t="s">
        <v>1</v>
      </c>
      <c r="F3589" s="148" t="s">
        <v>204</v>
      </c>
      <c r="H3589" s="149">
        <v>5</v>
      </c>
      <c r="I3589" s="150"/>
      <c r="L3589" s="145"/>
      <c r="M3589" s="151"/>
      <c r="T3589" s="152"/>
      <c r="AT3589" s="147" t="s">
        <v>185</v>
      </c>
      <c r="AU3589" s="147" t="s">
        <v>88</v>
      </c>
      <c r="AV3589" s="12" t="s">
        <v>88</v>
      </c>
      <c r="AW3589" s="12" t="s">
        <v>33</v>
      </c>
      <c r="AX3589" s="12" t="s">
        <v>86</v>
      </c>
      <c r="AY3589" s="147" t="s">
        <v>176</v>
      </c>
    </row>
    <row r="3590" spans="2:65" s="1" customFormat="1" ht="33" customHeight="1">
      <c r="B3590" s="32"/>
      <c r="C3590" s="132" t="s">
        <v>3340</v>
      </c>
      <c r="D3590" s="132" t="s">
        <v>178</v>
      </c>
      <c r="E3590" s="133" t="s">
        <v>3341</v>
      </c>
      <c r="F3590" s="134" t="s">
        <v>3342</v>
      </c>
      <c r="G3590" s="135" t="s">
        <v>355</v>
      </c>
      <c r="H3590" s="136">
        <v>1</v>
      </c>
      <c r="I3590" s="137"/>
      <c r="J3590" s="138">
        <f>ROUND(I3590*H3590,2)</f>
        <v>0</v>
      </c>
      <c r="K3590" s="134" t="s">
        <v>342</v>
      </c>
      <c r="L3590" s="32"/>
      <c r="M3590" s="139" t="s">
        <v>1</v>
      </c>
      <c r="N3590" s="140" t="s">
        <v>43</v>
      </c>
      <c r="P3590" s="141">
        <f>O3590*H3590</f>
        <v>0</v>
      </c>
      <c r="Q3590" s="141">
        <v>0</v>
      </c>
      <c r="R3590" s="141">
        <f>Q3590*H3590</f>
        <v>0</v>
      </c>
      <c r="S3590" s="141">
        <v>0</v>
      </c>
      <c r="T3590" s="142">
        <f>S3590*H3590</f>
        <v>0</v>
      </c>
      <c r="AR3590" s="143" t="s">
        <v>319</v>
      </c>
      <c r="AT3590" s="143" t="s">
        <v>178</v>
      </c>
      <c r="AU3590" s="143" t="s">
        <v>88</v>
      </c>
      <c r="AY3590" s="17" t="s">
        <v>176</v>
      </c>
      <c r="BE3590" s="144">
        <f>IF(N3590="základní",J3590,0)</f>
        <v>0</v>
      </c>
      <c r="BF3590" s="144">
        <f>IF(N3590="snížená",J3590,0)</f>
        <v>0</v>
      </c>
      <c r="BG3590" s="144">
        <f>IF(N3590="zákl. přenesená",J3590,0)</f>
        <v>0</v>
      </c>
      <c r="BH3590" s="144">
        <f>IF(N3590="sníž. přenesená",J3590,0)</f>
        <v>0</v>
      </c>
      <c r="BI3590" s="144">
        <f>IF(N3590="nulová",J3590,0)</f>
        <v>0</v>
      </c>
      <c r="BJ3590" s="17" t="s">
        <v>86</v>
      </c>
      <c r="BK3590" s="144">
        <f>ROUND(I3590*H3590,2)</f>
        <v>0</v>
      </c>
      <c r="BL3590" s="17" t="s">
        <v>319</v>
      </c>
      <c r="BM3590" s="143" t="s">
        <v>3343</v>
      </c>
    </row>
    <row r="3591" spans="2:65" s="14" customFormat="1" ht="11.25">
      <c r="B3591" s="160"/>
      <c r="D3591" s="146" t="s">
        <v>185</v>
      </c>
      <c r="E3591" s="161" t="s">
        <v>1</v>
      </c>
      <c r="F3591" s="162" t="s">
        <v>3323</v>
      </c>
      <c r="H3591" s="161" t="s">
        <v>1</v>
      </c>
      <c r="I3591" s="163"/>
      <c r="L3591" s="160"/>
      <c r="M3591" s="164"/>
      <c r="T3591" s="165"/>
      <c r="AT3591" s="161" t="s">
        <v>185</v>
      </c>
      <c r="AU3591" s="161" t="s">
        <v>88</v>
      </c>
      <c r="AV3591" s="14" t="s">
        <v>86</v>
      </c>
      <c r="AW3591" s="14" t="s">
        <v>33</v>
      </c>
      <c r="AX3591" s="14" t="s">
        <v>78</v>
      </c>
      <c r="AY3591" s="161" t="s">
        <v>176</v>
      </c>
    </row>
    <row r="3592" spans="2:65" s="12" customFormat="1" ht="11.25">
      <c r="B3592" s="145"/>
      <c r="D3592" s="146" t="s">
        <v>185</v>
      </c>
      <c r="E3592" s="147" t="s">
        <v>1</v>
      </c>
      <c r="F3592" s="148" t="s">
        <v>86</v>
      </c>
      <c r="H3592" s="149">
        <v>1</v>
      </c>
      <c r="I3592" s="150"/>
      <c r="L3592" s="145"/>
      <c r="M3592" s="151"/>
      <c r="T3592" s="152"/>
      <c r="AT3592" s="147" t="s">
        <v>185</v>
      </c>
      <c r="AU3592" s="147" t="s">
        <v>88</v>
      </c>
      <c r="AV3592" s="12" t="s">
        <v>88</v>
      </c>
      <c r="AW3592" s="12" t="s">
        <v>33</v>
      </c>
      <c r="AX3592" s="12" t="s">
        <v>86</v>
      </c>
      <c r="AY3592" s="147" t="s">
        <v>176</v>
      </c>
    </row>
    <row r="3593" spans="2:65" s="1" customFormat="1" ht="33" customHeight="1">
      <c r="B3593" s="32"/>
      <c r="C3593" s="132" t="s">
        <v>3344</v>
      </c>
      <c r="D3593" s="132" t="s">
        <v>178</v>
      </c>
      <c r="E3593" s="133" t="s">
        <v>3345</v>
      </c>
      <c r="F3593" s="134" t="s">
        <v>3346</v>
      </c>
      <c r="G3593" s="135" t="s">
        <v>355</v>
      </c>
      <c r="H3593" s="136">
        <v>1</v>
      </c>
      <c r="I3593" s="137"/>
      <c r="J3593" s="138">
        <f>ROUND(I3593*H3593,2)</f>
        <v>0</v>
      </c>
      <c r="K3593" s="134" t="s">
        <v>342</v>
      </c>
      <c r="L3593" s="32"/>
      <c r="M3593" s="139" t="s">
        <v>1</v>
      </c>
      <c r="N3593" s="140" t="s">
        <v>43</v>
      </c>
      <c r="P3593" s="141">
        <f>O3593*H3593</f>
        <v>0</v>
      </c>
      <c r="Q3593" s="141">
        <v>0</v>
      </c>
      <c r="R3593" s="141">
        <f>Q3593*H3593</f>
        <v>0</v>
      </c>
      <c r="S3593" s="141">
        <v>0</v>
      </c>
      <c r="T3593" s="142">
        <f>S3593*H3593</f>
        <v>0</v>
      </c>
      <c r="AR3593" s="143" t="s">
        <v>319</v>
      </c>
      <c r="AT3593" s="143" t="s">
        <v>178</v>
      </c>
      <c r="AU3593" s="143" t="s">
        <v>88</v>
      </c>
      <c r="AY3593" s="17" t="s">
        <v>176</v>
      </c>
      <c r="BE3593" s="144">
        <f>IF(N3593="základní",J3593,0)</f>
        <v>0</v>
      </c>
      <c r="BF3593" s="144">
        <f>IF(N3593="snížená",J3593,0)</f>
        <v>0</v>
      </c>
      <c r="BG3593" s="144">
        <f>IF(N3593="zákl. přenesená",J3593,0)</f>
        <v>0</v>
      </c>
      <c r="BH3593" s="144">
        <f>IF(N3593="sníž. přenesená",J3593,0)</f>
        <v>0</v>
      </c>
      <c r="BI3593" s="144">
        <f>IF(N3593="nulová",J3593,0)</f>
        <v>0</v>
      </c>
      <c r="BJ3593" s="17" t="s">
        <v>86</v>
      </c>
      <c r="BK3593" s="144">
        <f>ROUND(I3593*H3593,2)</f>
        <v>0</v>
      </c>
      <c r="BL3593" s="17" t="s">
        <v>319</v>
      </c>
      <c r="BM3593" s="143" t="s">
        <v>3347</v>
      </c>
    </row>
    <row r="3594" spans="2:65" s="14" customFormat="1" ht="11.25">
      <c r="B3594" s="160"/>
      <c r="D3594" s="146" t="s">
        <v>185</v>
      </c>
      <c r="E3594" s="161" t="s">
        <v>1</v>
      </c>
      <c r="F3594" s="162" t="s">
        <v>3323</v>
      </c>
      <c r="H3594" s="161" t="s">
        <v>1</v>
      </c>
      <c r="I3594" s="163"/>
      <c r="L3594" s="160"/>
      <c r="M3594" s="164"/>
      <c r="T3594" s="165"/>
      <c r="AT3594" s="161" t="s">
        <v>185</v>
      </c>
      <c r="AU3594" s="161" t="s">
        <v>88</v>
      </c>
      <c r="AV3594" s="14" t="s">
        <v>86</v>
      </c>
      <c r="AW3594" s="14" t="s">
        <v>33</v>
      </c>
      <c r="AX3594" s="14" t="s">
        <v>78</v>
      </c>
      <c r="AY3594" s="161" t="s">
        <v>176</v>
      </c>
    </row>
    <row r="3595" spans="2:65" s="12" customFormat="1" ht="11.25">
      <c r="B3595" s="145"/>
      <c r="D3595" s="146" t="s">
        <v>185</v>
      </c>
      <c r="E3595" s="147" t="s">
        <v>1</v>
      </c>
      <c r="F3595" s="148" t="s">
        <v>86</v>
      </c>
      <c r="H3595" s="149">
        <v>1</v>
      </c>
      <c r="I3595" s="150"/>
      <c r="L3595" s="145"/>
      <c r="M3595" s="151"/>
      <c r="T3595" s="152"/>
      <c r="AT3595" s="147" t="s">
        <v>185</v>
      </c>
      <c r="AU3595" s="147" t="s">
        <v>88</v>
      </c>
      <c r="AV3595" s="12" t="s">
        <v>88</v>
      </c>
      <c r="AW3595" s="12" t="s">
        <v>33</v>
      </c>
      <c r="AX3595" s="12" t="s">
        <v>86</v>
      </c>
      <c r="AY3595" s="147" t="s">
        <v>176</v>
      </c>
    </row>
    <row r="3596" spans="2:65" s="1" customFormat="1" ht="24.2" customHeight="1">
      <c r="B3596" s="32"/>
      <c r="C3596" s="132" t="s">
        <v>1870</v>
      </c>
      <c r="D3596" s="132" t="s">
        <v>178</v>
      </c>
      <c r="E3596" s="133" t="s">
        <v>3348</v>
      </c>
      <c r="F3596" s="134" t="s">
        <v>3349</v>
      </c>
      <c r="G3596" s="135" t="s">
        <v>355</v>
      </c>
      <c r="H3596" s="136">
        <v>1</v>
      </c>
      <c r="I3596" s="137"/>
      <c r="J3596" s="138">
        <f>ROUND(I3596*H3596,2)</f>
        <v>0</v>
      </c>
      <c r="K3596" s="134" t="s">
        <v>342</v>
      </c>
      <c r="L3596" s="32"/>
      <c r="M3596" s="139" t="s">
        <v>1</v>
      </c>
      <c r="N3596" s="140" t="s">
        <v>43</v>
      </c>
      <c r="P3596" s="141">
        <f>O3596*H3596</f>
        <v>0</v>
      </c>
      <c r="Q3596" s="141">
        <v>0</v>
      </c>
      <c r="R3596" s="141">
        <f>Q3596*H3596</f>
        <v>0</v>
      </c>
      <c r="S3596" s="141">
        <v>0</v>
      </c>
      <c r="T3596" s="142">
        <f>S3596*H3596</f>
        <v>0</v>
      </c>
      <c r="AR3596" s="143" t="s">
        <v>319</v>
      </c>
      <c r="AT3596" s="143" t="s">
        <v>178</v>
      </c>
      <c r="AU3596" s="143" t="s">
        <v>88</v>
      </c>
      <c r="AY3596" s="17" t="s">
        <v>176</v>
      </c>
      <c r="BE3596" s="144">
        <f>IF(N3596="základní",J3596,0)</f>
        <v>0</v>
      </c>
      <c r="BF3596" s="144">
        <f>IF(N3596="snížená",J3596,0)</f>
        <v>0</v>
      </c>
      <c r="BG3596" s="144">
        <f>IF(N3596="zákl. přenesená",J3596,0)</f>
        <v>0</v>
      </c>
      <c r="BH3596" s="144">
        <f>IF(N3596="sníž. přenesená",J3596,0)</f>
        <v>0</v>
      </c>
      <c r="BI3596" s="144">
        <f>IF(N3596="nulová",J3596,0)</f>
        <v>0</v>
      </c>
      <c r="BJ3596" s="17" t="s">
        <v>86</v>
      </c>
      <c r="BK3596" s="144">
        <f>ROUND(I3596*H3596,2)</f>
        <v>0</v>
      </c>
      <c r="BL3596" s="17" t="s">
        <v>319</v>
      </c>
      <c r="BM3596" s="143" t="s">
        <v>3350</v>
      </c>
    </row>
    <row r="3597" spans="2:65" s="14" customFormat="1" ht="11.25">
      <c r="B3597" s="160"/>
      <c r="D3597" s="146" t="s">
        <v>185</v>
      </c>
      <c r="E3597" s="161" t="s">
        <v>1</v>
      </c>
      <c r="F3597" s="162" t="s">
        <v>3323</v>
      </c>
      <c r="H3597" s="161" t="s">
        <v>1</v>
      </c>
      <c r="I3597" s="163"/>
      <c r="L3597" s="160"/>
      <c r="M3597" s="164"/>
      <c r="T3597" s="165"/>
      <c r="AT3597" s="161" t="s">
        <v>185</v>
      </c>
      <c r="AU3597" s="161" t="s">
        <v>88</v>
      </c>
      <c r="AV3597" s="14" t="s">
        <v>86</v>
      </c>
      <c r="AW3597" s="14" t="s">
        <v>33</v>
      </c>
      <c r="AX3597" s="14" t="s">
        <v>78</v>
      </c>
      <c r="AY3597" s="161" t="s">
        <v>176</v>
      </c>
    </row>
    <row r="3598" spans="2:65" s="12" customFormat="1" ht="11.25">
      <c r="B3598" s="145"/>
      <c r="D3598" s="146" t="s">
        <v>185</v>
      </c>
      <c r="E3598" s="147" t="s">
        <v>1</v>
      </c>
      <c r="F3598" s="148" t="s">
        <v>86</v>
      </c>
      <c r="H3598" s="149">
        <v>1</v>
      </c>
      <c r="I3598" s="150"/>
      <c r="L3598" s="145"/>
      <c r="M3598" s="151"/>
      <c r="T3598" s="152"/>
      <c r="AT3598" s="147" t="s">
        <v>185</v>
      </c>
      <c r="AU3598" s="147" t="s">
        <v>88</v>
      </c>
      <c r="AV3598" s="12" t="s">
        <v>88</v>
      </c>
      <c r="AW3598" s="12" t="s">
        <v>33</v>
      </c>
      <c r="AX3598" s="12" t="s">
        <v>86</v>
      </c>
      <c r="AY3598" s="147" t="s">
        <v>176</v>
      </c>
    </row>
    <row r="3599" spans="2:65" s="1" customFormat="1" ht="24.2" customHeight="1">
      <c r="B3599" s="32"/>
      <c r="C3599" s="132" t="s">
        <v>3351</v>
      </c>
      <c r="D3599" s="132" t="s">
        <v>178</v>
      </c>
      <c r="E3599" s="133" t="s">
        <v>3352</v>
      </c>
      <c r="F3599" s="134" t="s">
        <v>3353</v>
      </c>
      <c r="G3599" s="135" t="s">
        <v>355</v>
      </c>
      <c r="H3599" s="136">
        <v>1</v>
      </c>
      <c r="I3599" s="137"/>
      <c r="J3599" s="138">
        <f>ROUND(I3599*H3599,2)</f>
        <v>0</v>
      </c>
      <c r="K3599" s="134" t="s">
        <v>342</v>
      </c>
      <c r="L3599" s="32"/>
      <c r="M3599" s="139" t="s">
        <v>1</v>
      </c>
      <c r="N3599" s="140" t="s">
        <v>43</v>
      </c>
      <c r="P3599" s="141">
        <f>O3599*H3599</f>
        <v>0</v>
      </c>
      <c r="Q3599" s="141">
        <v>0</v>
      </c>
      <c r="R3599" s="141">
        <f>Q3599*H3599</f>
        <v>0</v>
      </c>
      <c r="S3599" s="141">
        <v>0</v>
      </c>
      <c r="T3599" s="142">
        <f>S3599*H3599</f>
        <v>0</v>
      </c>
      <c r="AR3599" s="143" t="s">
        <v>319</v>
      </c>
      <c r="AT3599" s="143" t="s">
        <v>178</v>
      </c>
      <c r="AU3599" s="143" t="s">
        <v>88</v>
      </c>
      <c r="AY3599" s="17" t="s">
        <v>176</v>
      </c>
      <c r="BE3599" s="144">
        <f>IF(N3599="základní",J3599,0)</f>
        <v>0</v>
      </c>
      <c r="BF3599" s="144">
        <f>IF(N3599="snížená",J3599,0)</f>
        <v>0</v>
      </c>
      <c r="BG3599" s="144">
        <f>IF(N3599="zákl. přenesená",J3599,0)</f>
        <v>0</v>
      </c>
      <c r="BH3599" s="144">
        <f>IF(N3599="sníž. přenesená",J3599,0)</f>
        <v>0</v>
      </c>
      <c r="BI3599" s="144">
        <f>IF(N3599="nulová",J3599,0)</f>
        <v>0</v>
      </c>
      <c r="BJ3599" s="17" t="s">
        <v>86</v>
      </c>
      <c r="BK3599" s="144">
        <f>ROUND(I3599*H3599,2)</f>
        <v>0</v>
      </c>
      <c r="BL3599" s="17" t="s">
        <v>319</v>
      </c>
      <c r="BM3599" s="143" t="s">
        <v>3354</v>
      </c>
    </row>
    <row r="3600" spans="2:65" s="14" customFormat="1" ht="11.25">
      <c r="B3600" s="160"/>
      <c r="D3600" s="146" t="s">
        <v>185</v>
      </c>
      <c r="E3600" s="161" t="s">
        <v>1</v>
      </c>
      <c r="F3600" s="162" t="s">
        <v>3323</v>
      </c>
      <c r="H3600" s="161" t="s">
        <v>1</v>
      </c>
      <c r="I3600" s="163"/>
      <c r="L3600" s="160"/>
      <c r="M3600" s="164"/>
      <c r="T3600" s="165"/>
      <c r="AT3600" s="161" t="s">
        <v>185</v>
      </c>
      <c r="AU3600" s="161" t="s">
        <v>88</v>
      </c>
      <c r="AV3600" s="14" t="s">
        <v>86</v>
      </c>
      <c r="AW3600" s="14" t="s">
        <v>33</v>
      </c>
      <c r="AX3600" s="14" t="s">
        <v>78</v>
      </c>
      <c r="AY3600" s="161" t="s">
        <v>176</v>
      </c>
    </row>
    <row r="3601" spans="2:65" s="12" customFormat="1" ht="11.25">
      <c r="B3601" s="145"/>
      <c r="D3601" s="146" t="s">
        <v>185</v>
      </c>
      <c r="E3601" s="147" t="s">
        <v>1</v>
      </c>
      <c r="F3601" s="148" t="s">
        <v>86</v>
      </c>
      <c r="H3601" s="149">
        <v>1</v>
      </c>
      <c r="I3601" s="150"/>
      <c r="L3601" s="145"/>
      <c r="M3601" s="151"/>
      <c r="T3601" s="152"/>
      <c r="AT3601" s="147" t="s">
        <v>185</v>
      </c>
      <c r="AU3601" s="147" t="s">
        <v>88</v>
      </c>
      <c r="AV3601" s="12" t="s">
        <v>88</v>
      </c>
      <c r="AW3601" s="12" t="s">
        <v>33</v>
      </c>
      <c r="AX3601" s="12" t="s">
        <v>86</v>
      </c>
      <c r="AY3601" s="147" t="s">
        <v>176</v>
      </c>
    </row>
    <row r="3602" spans="2:65" s="1" customFormat="1" ht="33" customHeight="1">
      <c r="B3602" s="32"/>
      <c r="C3602" s="132" t="s">
        <v>3355</v>
      </c>
      <c r="D3602" s="132" t="s">
        <v>178</v>
      </c>
      <c r="E3602" s="133" t="s">
        <v>3356</v>
      </c>
      <c r="F3602" s="134" t="s">
        <v>3357</v>
      </c>
      <c r="G3602" s="135" t="s">
        <v>2975</v>
      </c>
      <c r="H3602" s="186"/>
      <c r="I3602" s="137"/>
      <c r="J3602" s="138">
        <f>ROUND(I3602*H3602,2)</f>
        <v>0</v>
      </c>
      <c r="K3602" s="134" t="s">
        <v>207</v>
      </c>
      <c r="L3602" s="32"/>
      <c r="M3602" s="139" t="s">
        <v>1</v>
      </c>
      <c r="N3602" s="140" t="s">
        <v>43</v>
      </c>
      <c r="P3602" s="141">
        <f>O3602*H3602</f>
        <v>0</v>
      </c>
      <c r="Q3602" s="141">
        <v>0</v>
      </c>
      <c r="R3602" s="141">
        <f>Q3602*H3602</f>
        <v>0</v>
      </c>
      <c r="S3602" s="141">
        <v>0</v>
      </c>
      <c r="T3602" s="142">
        <f>S3602*H3602</f>
        <v>0</v>
      </c>
      <c r="AR3602" s="143" t="s">
        <v>319</v>
      </c>
      <c r="AT3602" s="143" t="s">
        <v>178</v>
      </c>
      <c r="AU3602" s="143" t="s">
        <v>88</v>
      </c>
      <c r="AY3602" s="17" t="s">
        <v>176</v>
      </c>
      <c r="BE3602" s="144">
        <f>IF(N3602="základní",J3602,0)</f>
        <v>0</v>
      </c>
      <c r="BF3602" s="144">
        <f>IF(N3602="snížená",J3602,0)</f>
        <v>0</v>
      </c>
      <c r="BG3602" s="144">
        <f>IF(N3602="zákl. přenesená",J3602,0)</f>
        <v>0</v>
      </c>
      <c r="BH3602" s="144">
        <f>IF(N3602="sníž. přenesená",J3602,0)</f>
        <v>0</v>
      </c>
      <c r="BI3602" s="144">
        <f>IF(N3602="nulová",J3602,0)</f>
        <v>0</v>
      </c>
      <c r="BJ3602" s="17" t="s">
        <v>86</v>
      </c>
      <c r="BK3602" s="144">
        <f>ROUND(I3602*H3602,2)</f>
        <v>0</v>
      </c>
      <c r="BL3602" s="17" t="s">
        <v>319</v>
      </c>
      <c r="BM3602" s="143" t="s">
        <v>3358</v>
      </c>
    </row>
    <row r="3603" spans="2:65" s="1" customFormat="1" ht="24.2" customHeight="1">
      <c r="B3603" s="32"/>
      <c r="C3603" s="132" t="s">
        <v>3359</v>
      </c>
      <c r="D3603" s="132" t="s">
        <v>178</v>
      </c>
      <c r="E3603" s="133" t="s">
        <v>3360</v>
      </c>
      <c r="F3603" s="134" t="s">
        <v>3361</v>
      </c>
      <c r="G3603" s="135" t="s">
        <v>2975</v>
      </c>
      <c r="H3603" s="186"/>
      <c r="I3603" s="137"/>
      <c r="J3603" s="138">
        <f>ROUND(I3603*H3603,2)</f>
        <v>0</v>
      </c>
      <c r="K3603" s="134" t="s">
        <v>207</v>
      </c>
      <c r="L3603" s="32"/>
      <c r="M3603" s="139" t="s">
        <v>1</v>
      </c>
      <c r="N3603" s="140" t="s">
        <v>43</v>
      </c>
      <c r="P3603" s="141">
        <f>O3603*H3603</f>
        <v>0</v>
      </c>
      <c r="Q3603" s="141">
        <v>0</v>
      </c>
      <c r="R3603" s="141">
        <f>Q3603*H3603</f>
        <v>0</v>
      </c>
      <c r="S3603" s="141">
        <v>0</v>
      </c>
      <c r="T3603" s="142">
        <f>S3603*H3603</f>
        <v>0</v>
      </c>
      <c r="AR3603" s="143" t="s">
        <v>319</v>
      </c>
      <c r="AT3603" s="143" t="s">
        <v>178</v>
      </c>
      <c r="AU3603" s="143" t="s">
        <v>88</v>
      </c>
      <c r="AY3603" s="17" t="s">
        <v>176</v>
      </c>
      <c r="BE3603" s="144">
        <f>IF(N3603="základní",J3603,0)</f>
        <v>0</v>
      </c>
      <c r="BF3603" s="144">
        <f>IF(N3603="snížená",J3603,0)</f>
        <v>0</v>
      </c>
      <c r="BG3603" s="144">
        <f>IF(N3603="zákl. přenesená",J3603,0)</f>
        <v>0</v>
      </c>
      <c r="BH3603" s="144">
        <f>IF(N3603="sníž. přenesená",J3603,0)</f>
        <v>0</v>
      </c>
      <c r="BI3603" s="144">
        <f>IF(N3603="nulová",J3603,0)</f>
        <v>0</v>
      </c>
      <c r="BJ3603" s="17" t="s">
        <v>86</v>
      </c>
      <c r="BK3603" s="144">
        <f>ROUND(I3603*H3603,2)</f>
        <v>0</v>
      </c>
      <c r="BL3603" s="17" t="s">
        <v>319</v>
      </c>
      <c r="BM3603" s="143" t="s">
        <v>3362</v>
      </c>
    </row>
    <row r="3604" spans="2:65" s="11" customFormat="1" ht="22.9" customHeight="1">
      <c r="B3604" s="120"/>
      <c r="D3604" s="121" t="s">
        <v>77</v>
      </c>
      <c r="E3604" s="130" t="s">
        <v>3363</v>
      </c>
      <c r="F3604" s="130" t="s">
        <v>3364</v>
      </c>
      <c r="I3604" s="123"/>
      <c r="J3604" s="131">
        <f>BK3604</f>
        <v>0</v>
      </c>
      <c r="L3604" s="120"/>
      <c r="M3604" s="125"/>
      <c r="P3604" s="126">
        <f>SUM(P3605:P4328)</f>
        <v>0</v>
      </c>
      <c r="R3604" s="126">
        <f>SUM(R3605:R4328)</f>
        <v>0.24153579999999997</v>
      </c>
      <c r="T3604" s="127">
        <f>SUM(T3605:T4328)</f>
        <v>0</v>
      </c>
      <c r="AR3604" s="121" t="s">
        <v>88</v>
      </c>
      <c r="AT3604" s="128" t="s">
        <v>77</v>
      </c>
      <c r="AU3604" s="128" t="s">
        <v>86</v>
      </c>
      <c r="AY3604" s="121" t="s">
        <v>176</v>
      </c>
      <c r="BK3604" s="129">
        <f>SUM(BK3605:BK4328)</f>
        <v>0</v>
      </c>
    </row>
    <row r="3605" spans="2:65" s="1" customFormat="1" ht="24.2" customHeight="1">
      <c r="B3605" s="32"/>
      <c r="C3605" s="132" t="s">
        <v>3365</v>
      </c>
      <c r="D3605" s="132" t="s">
        <v>178</v>
      </c>
      <c r="E3605" s="133" t="s">
        <v>3366</v>
      </c>
      <c r="F3605" s="134" t="s">
        <v>3367</v>
      </c>
      <c r="G3605" s="135" t="s">
        <v>298</v>
      </c>
      <c r="H3605" s="136">
        <v>30.25</v>
      </c>
      <c r="I3605" s="137"/>
      <c r="J3605" s="138">
        <f>ROUND(I3605*H3605,2)</f>
        <v>0</v>
      </c>
      <c r="K3605" s="134" t="s">
        <v>207</v>
      </c>
      <c r="L3605" s="32"/>
      <c r="M3605" s="139" t="s">
        <v>1</v>
      </c>
      <c r="N3605" s="140" t="s">
        <v>43</v>
      </c>
      <c r="P3605" s="141">
        <f>O3605*H3605</f>
        <v>0</v>
      </c>
      <c r="Q3605" s="141">
        <v>0</v>
      </c>
      <c r="R3605" s="141">
        <f>Q3605*H3605</f>
        <v>0</v>
      </c>
      <c r="S3605" s="141">
        <v>0</v>
      </c>
      <c r="T3605" s="142">
        <f>S3605*H3605</f>
        <v>0</v>
      </c>
      <c r="AR3605" s="143" t="s">
        <v>319</v>
      </c>
      <c r="AT3605" s="143" t="s">
        <v>178</v>
      </c>
      <c r="AU3605" s="143" t="s">
        <v>88</v>
      </c>
      <c r="AY3605" s="17" t="s">
        <v>176</v>
      </c>
      <c r="BE3605" s="144">
        <f>IF(N3605="základní",J3605,0)</f>
        <v>0</v>
      </c>
      <c r="BF3605" s="144">
        <f>IF(N3605="snížená",J3605,0)</f>
        <v>0</v>
      </c>
      <c r="BG3605" s="144">
        <f>IF(N3605="zákl. přenesená",J3605,0)</f>
        <v>0</v>
      </c>
      <c r="BH3605" s="144">
        <f>IF(N3605="sníž. přenesená",J3605,0)</f>
        <v>0</v>
      </c>
      <c r="BI3605" s="144">
        <f>IF(N3605="nulová",J3605,0)</f>
        <v>0</v>
      </c>
      <c r="BJ3605" s="17" t="s">
        <v>86</v>
      </c>
      <c r="BK3605" s="144">
        <f>ROUND(I3605*H3605,2)</f>
        <v>0</v>
      </c>
      <c r="BL3605" s="17" t="s">
        <v>319</v>
      </c>
      <c r="BM3605" s="143" t="s">
        <v>3368</v>
      </c>
    </row>
    <row r="3606" spans="2:65" s="14" customFormat="1" ht="11.25">
      <c r="B3606" s="160"/>
      <c r="D3606" s="146" t="s">
        <v>185</v>
      </c>
      <c r="E3606" s="161" t="s">
        <v>1</v>
      </c>
      <c r="F3606" s="162" t="s">
        <v>3369</v>
      </c>
      <c r="H3606" s="161" t="s">
        <v>1</v>
      </c>
      <c r="I3606" s="163"/>
      <c r="L3606" s="160"/>
      <c r="M3606" s="164"/>
      <c r="T3606" s="165"/>
      <c r="AT3606" s="161" t="s">
        <v>185</v>
      </c>
      <c r="AU3606" s="161" t="s">
        <v>88</v>
      </c>
      <c r="AV3606" s="14" t="s">
        <v>86</v>
      </c>
      <c r="AW3606" s="14" t="s">
        <v>33</v>
      </c>
      <c r="AX3606" s="14" t="s">
        <v>78</v>
      </c>
      <c r="AY3606" s="161" t="s">
        <v>176</v>
      </c>
    </row>
    <row r="3607" spans="2:65" s="12" customFormat="1" ht="11.25">
      <c r="B3607" s="145"/>
      <c r="D3607" s="146" t="s">
        <v>185</v>
      </c>
      <c r="E3607" s="147" t="s">
        <v>1</v>
      </c>
      <c r="F3607" s="148" t="s">
        <v>3370</v>
      </c>
      <c r="H3607" s="149">
        <v>30.25</v>
      </c>
      <c r="I3607" s="150"/>
      <c r="L3607" s="145"/>
      <c r="M3607" s="151"/>
      <c r="T3607" s="152"/>
      <c r="AT3607" s="147" t="s">
        <v>185</v>
      </c>
      <c r="AU3607" s="147" t="s">
        <v>88</v>
      </c>
      <c r="AV3607" s="12" t="s">
        <v>88</v>
      </c>
      <c r="AW3607" s="12" t="s">
        <v>33</v>
      </c>
      <c r="AX3607" s="12" t="s">
        <v>78</v>
      </c>
      <c r="AY3607" s="147" t="s">
        <v>176</v>
      </c>
    </row>
    <row r="3608" spans="2:65" s="13" customFormat="1" ht="11.25">
      <c r="B3608" s="153"/>
      <c r="D3608" s="146" t="s">
        <v>185</v>
      </c>
      <c r="E3608" s="154" t="s">
        <v>1</v>
      </c>
      <c r="F3608" s="155" t="s">
        <v>187</v>
      </c>
      <c r="H3608" s="156">
        <v>30.25</v>
      </c>
      <c r="I3608" s="157"/>
      <c r="L3608" s="153"/>
      <c r="M3608" s="158"/>
      <c r="T3608" s="159"/>
      <c r="AT3608" s="154" t="s">
        <v>185</v>
      </c>
      <c r="AU3608" s="154" t="s">
        <v>88</v>
      </c>
      <c r="AV3608" s="13" t="s">
        <v>183</v>
      </c>
      <c r="AW3608" s="13" t="s">
        <v>33</v>
      </c>
      <c r="AX3608" s="13" t="s">
        <v>86</v>
      </c>
      <c r="AY3608" s="154" t="s">
        <v>176</v>
      </c>
    </row>
    <row r="3609" spans="2:65" s="1" customFormat="1" ht="16.5" customHeight="1">
      <c r="B3609" s="32"/>
      <c r="C3609" s="176" t="s">
        <v>3371</v>
      </c>
      <c r="D3609" s="176" t="s">
        <v>304</v>
      </c>
      <c r="E3609" s="177" t="s">
        <v>3372</v>
      </c>
      <c r="F3609" s="178" t="s">
        <v>3373</v>
      </c>
      <c r="G3609" s="179" t="s">
        <v>298</v>
      </c>
      <c r="H3609" s="180">
        <v>33.274999999999999</v>
      </c>
      <c r="I3609" s="181"/>
      <c r="J3609" s="182">
        <f>ROUND(I3609*H3609,2)</f>
        <v>0</v>
      </c>
      <c r="K3609" s="178" t="s">
        <v>207</v>
      </c>
      <c r="L3609" s="183"/>
      <c r="M3609" s="184" t="s">
        <v>1</v>
      </c>
      <c r="N3609" s="185" t="s">
        <v>43</v>
      </c>
      <c r="P3609" s="141">
        <f>O3609*H3609</f>
        <v>0</v>
      </c>
      <c r="Q3609" s="141">
        <v>2.0000000000000001E-4</v>
      </c>
      <c r="R3609" s="141">
        <f>Q3609*H3609</f>
        <v>6.6550000000000003E-3</v>
      </c>
      <c r="S3609" s="141">
        <v>0</v>
      </c>
      <c r="T3609" s="142">
        <f>S3609*H3609</f>
        <v>0</v>
      </c>
      <c r="AR3609" s="143" t="s">
        <v>398</v>
      </c>
      <c r="AT3609" s="143" t="s">
        <v>304</v>
      </c>
      <c r="AU3609" s="143" t="s">
        <v>88</v>
      </c>
      <c r="AY3609" s="17" t="s">
        <v>176</v>
      </c>
      <c r="BE3609" s="144">
        <f>IF(N3609="základní",J3609,0)</f>
        <v>0</v>
      </c>
      <c r="BF3609" s="144">
        <f>IF(N3609="snížená",J3609,0)</f>
        <v>0</v>
      </c>
      <c r="BG3609" s="144">
        <f>IF(N3609="zákl. přenesená",J3609,0)</f>
        <v>0</v>
      </c>
      <c r="BH3609" s="144">
        <f>IF(N3609="sníž. přenesená",J3609,0)</f>
        <v>0</v>
      </c>
      <c r="BI3609" s="144">
        <f>IF(N3609="nulová",J3609,0)</f>
        <v>0</v>
      </c>
      <c r="BJ3609" s="17" t="s">
        <v>86</v>
      </c>
      <c r="BK3609" s="144">
        <f>ROUND(I3609*H3609,2)</f>
        <v>0</v>
      </c>
      <c r="BL3609" s="17" t="s">
        <v>319</v>
      </c>
      <c r="BM3609" s="143" t="s">
        <v>3374</v>
      </c>
    </row>
    <row r="3610" spans="2:65" s="12" customFormat="1" ht="11.25">
      <c r="B3610" s="145"/>
      <c r="D3610" s="146" t="s">
        <v>185</v>
      </c>
      <c r="F3610" s="148" t="s">
        <v>3375</v>
      </c>
      <c r="H3610" s="149">
        <v>33.274999999999999</v>
      </c>
      <c r="I3610" s="150"/>
      <c r="L3610" s="145"/>
      <c r="M3610" s="151"/>
      <c r="T3610" s="152"/>
      <c r="AT3610" s="147" t="s">
        <v>185</v>
      </c>
      <c r="AU3610" s="147" t="s">
        <v>88</v>
      </c>
      <c r="AV3610" s="12" t="s">
        <v>88</v>
      </c>
      <c r="AW3610" s="12" t="s">
        <v>4</v>
      </c>
      <c r="AX3610" s="12" t="s">
        <v>86</v>
      </c>
      <c r="AY3610" s="147" t="s">
        <v>176</v>
      </c>
    </row>
    <row r="3611" spans="2:65" s="1" customFormat="1" ht="24.2" customHeight="1">
      <c r="B3611" s="32"/>
      <c r="C3611" s="132" t="s">
        <v>3376</v>
      </c>
      <c r="D3611" s="132" t="s">
        <v>178</v>
      </c>
      <c r="E3611" s="133" t="s">
        <v>3377</v>
      </c>
      <c r="F3611" s="134" t="s">
        <v>3378</v>
      </c>
      <c r="G3611" s="135" t="s">
        <v>181</v>
      </c>
      <c r="H3611" s="136">
        <v>50.84</v>
      </c>
      <c r="I3611" s="137"/>
      <c r="J3611" s="138">
        <f>ROUND(I3611*H3611,2)</f>
        <v>0</v>
      </c>
      <c r="K3611" s="134" t="s">
        <v>207</v>
      </c>
      <c r="L3611" s="32"/>
      <c r="M3611" s="139" t="s">
        <v>1</v>
      </c>
      <c r="N3611" s="140" t="s">
        <v>43</v>
      </c>
      <c r="P3611" s="141">
        <f>O3611*H3611</f>
        <v>0</v>
      </c>
      <c r="Q3611" s="141">
        <v>0</v>
      </c>
      <c r="R3611" s="141">
        <f>Q3611*H3611</f>
        <v>0</v>
      </c>
      <c r="S3611" s="141">
        <v>0</v>
      </c>
      <c r="T3611" s="142">
        <f>S3611*H3611</f>
        <v>0</v>
      </c>
      <c r="AR3611" s="143" t="s">
        <v>319</v>
      </c>
      <c r="AT3611" s="143" t="s">
        <v>178</v>
      </c>
      <c r="AU3611" s="143" t="s">
        <v>88</v>
      </c>
      <c r="AY3611" s="17" t="s">
        <v>176</v>
      </c>
      <c r="BE3611" s="144">
        <f>IF(N3611="základní",J3611,0)</f>
        <v>0</v>
      </c>
      <c r="BF3611" s="144">
        <f>IF(N3611="snížená",J3611,0)</f>
        <v>0</v>
      </c>
      <c r="BG3611" s="144">
        <f>IF(N3611="zákl. přenesená",J3611,0)</f>
        <v>0</v>
      </c>
      <c r="BH3611" s="144">
        <f>IF(N3611="sníž. přenesená",J3611,0)</f>
        <v>0</v>
      </c>
      <c r="BI3611" s="144">
        <f>IF(N3611="nulová",J3611,0)</f>
        <v>0</v>
      </c>
      <c r="BJ3611" s="17" t="s">
        <v>86</v>
      </c>
      <c r="BK3611" s="144">
        <f>ROUND(I3611*H3611,2)</f>
        <v>0</v>
      </c>
      <c r="BL3611" s="17" t="s">
        <v>319</v>
      </c>
      <c r="BM3611" s="143" t="s">
        <v>3379</v>
      </c>
    </row>
    <row r="3612" spans="2:65" s="14" customFormat="1" ht="11.25">
      <c r="B3612" s="160"/>
      <c r="D3612" s="146" t="s">
        <v>185</v>
      </c>
      <c r="E3612" s="161" t="s">
        <v>1</v>
      </c>
      <c r="F3612" s="162" t="s">
        <v>3380</v>
      </c>
      <c r="H3612" s="161" t="s">
        <v>1</v>
      </c>
      <c r="I3612" s="163"/>
      <c r="L3612" s="160"/>
      <c r="M3612" s="164"/>
      <c r="T3612" s="165"/>
      <c r="AT3612" s="161" t="s">
        <v>185</v>
      </c>
      <c r="AU3612" s="161" t="s">
        <v>88</v>
      </c>
      <c r="AV3612" s="14" t="s">
        <v>86</v>
      </c>
      <c r="AW3612" s="14" t="s">
        <v>33</v>
      </c>
      <c r="AX3612" s="14" t="s">
        <v>78</v>
      </c>
      <c r="AY3612" s="161" t="s">
        <v>176</v>
      </c>
    </row>
    <row r="3613" spans="2:65" s="14" customFormat="1" ht="11.25">
      <c r="B3613" s="160"/>
      <c r="D3613" s="146" t="s">
        <v>185</v>
      </c>
      <c r="E3613" s="161" t="s">
        <v>1</v>
      </c>
      <c r="F3613" s="162" t="s">
        <v>1614</v>
      </c>
      <c r="H3613" s="161" t="s">
        <v>1</v>
      </c>
      <c r="I3613" s="163"/>
      <c r="L3613" s="160"/>
      <c r="M3613" s="164"/>
      <c r="T3613" s="165"/>
      <c r="AT3613" s="161" t="s">
        <v>185</v>
      </c>
      <c r="AU3613" s="161" t="s">
        <v>88</v>
      </c>
      <c r="AV3613" s="14" t="s">
        <v>86</v>
      </c>
      <c r="AW3613" s="14" t="s">
        <v>33</v>
      </c>
      <c r="AX3613" s="14" t="s">
        <v>78</v>
      </c>
      <c r="AY3613" s="161" t="s">
        <v>176</v>
      </c>
    </row>
    <row r="3614" spans="2:65" s="12" customFormat="1" ht="11.25">
      <c r="B3614" s="145"/>
      <c r="D3614" s="146" t="s">
        <v>185</v>
      </c>
      <c r="E3614" s="147" t="s">
        <v>1</v>
      </c>
      <c r="F3614" s="148" t="s">
        <v>1567</v>
      </c>
      <c r="H3614" s="149">
        <v>50.84</v>
      </c>
      <c r="I3614" s="150"/>
      <c r="L3614" s="145"/>
      <c r="M3614" s="151"/>
      <c r="T3614" s="152"/>
      <c r="AT3614" s="147" t="s">
        <v>185</v>
      </c>
      <c r="AU3614" s="147" t="s">
        <v>88</v>
      </c>
      <c r="AV3614" s="12" t="s">
        <v>88</v>
      </c>
      <c r="AW3614" s="12" t="s">
        <v>33</v>
      </c>
      <c r="AX3614" s="12" t="s">
        <v>78</v>
      </c>
      <c r="AY3614" s="147" t="s">
        <v>176</v>
      </c>
    </row>
    <row r="3615" spans="2:65" s="13" customFormat="1" ht="11.25">
      <c r="B3615" s="153"/>
      <c r="D3615" s="146" t="s">
        <v>185</v>
      </c>
      <c r="E3615" s="154" t="s">
        <v>1</v>
      </c>
      <c r="F3615" s="155" t="s">
        <v>187</v>
      </c>
      <c r="H3615" s="156">
        <v>50.84</v>
      </c>
      <c r="I3615" s="157"/>
      <c r="L3615" s="153"/>
      <c r="M3615" s="158"/>
      <c r="T3615" s="159"/>
      <c r="AT3615" s="154" t="s">
        <v>185</v>
      </c>
      <c r="AU3615" s="154" t="s">
        <v>88</v>
      </c>
      <c r="AV3615" s="13" t="s">
        <v>183</v>
      </c>
      <c r="AW3615" s="13" t="s">
        <v>33</v>
      </c>
      <c r="AX3615" s="13" t="s">
        <v>86</v>
      </c>
      <c r="AY3615" s="154" t="s">
        <v>176</v>
      </c>
    </row>
    <row r="3616" spans="2:65" s="1" customFormat="1" ht="24.2" customHeight="1">
      <c r="B3616" s="32"/>
      <c r="C3616" s="176" t="s">
        <v>3381</v>
      </c>
      <c r="D3616" s="176" t="s">
        <v>304</v>
      </c>
      <c r="E3616" s="177" t="s">
        <v>3382</v>
      </c>
      <c r="F3616" s="178" t="s">
        <v>3383</v>
      </c>
      <c r="G3616" s="179" t="s">
        <v>181</v>
      </c>
      <c r="H3616" s="180">
        <v>55.923999999999999</v>
      </c>
      <c r="I3616" s="181"/>
      <c r="J3616" s="182">
        <f>ROUND(I3616*H3616,2)</f>
        <v>0</v>
      </c>
      <c r="K3616" s="178" t="s">
        <v>207</v>
      </c>
      <c r="L3616" s="183"/>
      <c r="M3616" s="184" t="s">
        <v>1</v>
      </c>
      <c r="N3616" s="185" t="s">
        <v>43</v>
      </c>
      <c r="P3616" s="141">
        <f>O3616*H3616</f>
        <v>0</v>
      </c>
      <c r="Q3616" s="141">
        <v>4.1999999999999997E-3</v>
      </c>
      <c r="R3616" s="141">
        <f>Q3616*H3616</f>
        <v>0.23488079999999997</v>
      </c>
      <c r="S3616" s="141">
        <v>0</v>
      </c>
      <c r="T3616" s="142">
        <f>S3616*H3616</f>
        <v>0</v>
      </c>
      <c r="AR3616" s="143" t="s">
        <v>398</v>
      </c>
      <c r="AT3616" s="143" t="s">
        <v>304</v>
      </c>
      <c r="AU3616" s="143" t="s">
        <v>88</v>
      </c>
      <c r="AY3616" s="17" t="s">
        <v>176</v>
      </c>
      <c r="BE3616" s="144">
        <f>IF(N3616="základní",J3616,0)</f>
        <v>0</v>
      </c>
      <c r="BF3616" s="144">
        <f>IF(N3616="snížená",J3616,0)</f>
        <v>0</v>
      </c>
      <c r="BG3616" s="144">
        <f>IF(N3616="zákl. přenesená",J3616,0)</f>
        <v>0</v>
      </c>
      <c r="BH3616" s="144">
        <f>IF(N3616="sníž. přenesená",J3616,0)</f>
        <v>0</v>
      </c>
      <c r="BI3616" s="144">
        <f>IF(N3616="nulová",J3616,0)</f>
        <v>0</v>
      </c>
      <c r="BJ3616" s="17" t="s">
        <v>86</v>
      </c>
      <c r="BK3616" s="144">
        <f>ROUND(I3616*H3616,2)</f>
        <v>0</v>
      </c>
      <c r="BL3616" s="17" t="s">
        <v>319</v>
      </c>
      <c r="BM3616" s="143" t="s">
        <v>3384</v>
      </c>
    </row>
    <row r="3617" spans="2:65" s="12" customFormat="1" ht="11.25">
      <c r="B3617" s="145"/>
      <c r="D3617" s="146" t="s">
        <v>185</v>
      </c>
      <c r="F3617" s="148" t="s">
        <v>3385</v>
      </c>
      <c r="H3617" s="149">
        <v>55.923999999999999</v>
      </c>
      <c r="I3617" s="150"/>
      <c r="L3617" s="145"/>
      <c r="M3617" s="151"/>
      <c r="T3617" s="152"/>
      <c r="AT3617" s="147" t="s">
        <v>185</v>
      </c>
      <c r="AU3617" s="147" t="s">
        <v>88</v>
      </c>
      <c r="AV3617" s="12" t="s">
        <v>88</v>
      </c>
      <c r="AW3617" s="12" t="s">
        <v>4</v>
      </c>
      <c r="AX3617" s="12" t="s">
        <v>86</v>
      </c>
      <c r="AY3617" s="147" t="s">
        <v>176</v>
      </c>
    </row>
    <row r="3618" spans="2:65" s="1" customFormat="1" ht="24.2" customHeight="1">
      <c r="B3618" s="32"/>
      <c r="C3618" s="132" t="s">
        <v>3386</v>
      </c>
      <c r="D3618" s="132" t="s">
        <v>178</v>
      </c>
      <c r="E3618" s="133" t="s">
        <v>3387</v>
      </c>
      <c r="F3618" s="134" t="s">
        <v>3388</v>
      </c>
      <c r="G3618" s="135" t="s">
        <v>355</v>
      </c>
      <c r="H3618" s="136">
        <v>1</v>
      </c>
      <c r="I3618" s="137"/>
      <c r="J3618" s="138">
        <f>ROUND(I3618*H3618,2)</f>
        <v>0</v>
      </c>
      <c r="K3618" s="134" t="s">
        <v>342</v>
      </c>
      <c r="L3618" s="32"/>
      <c r="M3618" s="139" t="s">
        <v>1</v>
      </c>
      <c r="N3618" s="140" t="s">
        <v>43</v>
      </c>
      <c r="P3618" s="141">
        <f>O3618*H3618</f>
        <v>0</v>
      </c>
      <c r="Q3618" s="141">
        <v>0</v>
      </c>
      <c r="R3618" s="141">
        <f>Q3618*H3618</f>
        <v>0</v>
      </c>
      <c r="S3618" s="141">
        <v>0</v>
      </c>
      <c r="T3618" s="142">
        <f>S3618*H3618</f>
        <v>0</v>
      </c>
      <c r="AR3618" s="143" t="s">
        <v>319</v>
      </c>
      <c r="AT3618" s="143" t="s">
        <v>178</v>
      </c>
      <c r="AU3618" s="143" t="s">
        <v>88</v>
      </c>
      <c r="AY3618" s="17" t="s">
        <v>176</v>
      </c>
      <c r="BE3618" s="144">
        <f>IF(N3618="základní",J3618,0)</f>
        <v>0</v>
      </c>
      <c r="BF3618" s="144">
        <f>IF(N3618="snížená",J3618,0)</f>
        <v>0</v>
      </c>
      <c r="BG3618" s="144">
        <f>IF(N3618="zákl. přenesená",J3618,0)</f>
        <v>0</v>
      </c>
      <c r="BH3618" s="144">
        <f>IF(N3618="sníž. přenesená",J3618,0)</f>
        <v>0</v>
      </c>
      <c r="BI3618" s="144">
        <f>IF(N3618="nulová",J3618,0)</f>
        <v>0</v>
      </c>
      <c r="BJ3618" s="17" t="s">
        <v>86</v>
      </c>
      <c r="BK3618" s="144">
        <f>ROUND(I3618*H3618,2)</f>
        <v>0</v>
      </c>
      <c r="BL3618" s="17" t="s">
        <v>319</v>
      </c>
      <c r="BM3618" s="143" t="s">
        <v>3389</v>
      </c>
    </row>
    <row r="3619" spans="2:65" s="1" customFormat="1" ht="19.5">
      <c r="B3619" s="32"/>
      <c r="D3619" s="146" t="s">
        <v>234</v>
      </c>
      <c r="F3619" s="173" t="s">
        <v>3390</v>
      </c>
      <c r="I3619" s="174"/>
      <c r="L3619" s="32"/>
      <c r="M3619" s="175"/>
      <c r="T3619" s="56"/>
      <c r="AT3619" s="17" t="s">
        <v>234</v>
      </c>
      <c r="AU3619" s="17" t="s">
        <v>88</v>
      </c>
    </row>
    <row r="3620" spans="2:65" s="14" customFormat="1" ht="11.25">
      <c r="B3620" s="160"/>
      <c r="D3620" s="146" t="s">
        <v>185</v>
      </c>
      <c r="E3620" s="161" t="s">
        <v>1</v>
      </c>
      <c r="F3620" s="162" t="s">
        <v>3391</v>
      </c>
      <c r="H3620" s="161" t="s">
        <v>1</v>
      </c>
      <c r="I3620" s="163"/>
      <c r="L3620" s="160"/>
      <c r="M3620" s="164"/>
      <c r="T3620" s="165"/>
      <c r="AT3620" s="161" t="s">
        <v>185</v>
      </c>
      <c r="AU3620" s="161" t="s">
        <v>88</v>
      </c>
      <c r="AV3620" s="14" t="s">
        <v>86</v>
      </c>
      <c r="AW3620" s="14" t="s">
        <v>33</v>
      </c>
      <c r="AX3620" s="14" t="s">
        <v>78</v>
      </c>
      <c r="AY3620" s="161" t="s">
        <v>176</v>
      </c>
    </row>
    <row r="3621" spans="2:65" s="12" customFormat="1" ht="11.25">
      <c r="B3621" s="145"/>
      <c r="D3621" s="146" t="s">
        <v>185</v>
      </c>
      <c r="E3621" s="147" t="s">
        <v>1</v>
      </c>
      <c r="F3621" s="148" t="s">
        <v>86</v>
      </c>
      <c r="H3621" s="149">
        <v>1</v>
      </c>
      <c r="I3621" s="150"/>
      <c r="L3621" s="145"/>
      <c r="M3621" s="151"/>
      <c r="T3621" s="152"/>
      <c r="AT3621" s="147" t="s">
        <v>185</v>
      </c>
      <c r="AU3621" s="147" t="s">
        <v>88</v>
      </c>
      <c r="AV3621" s="12" t="s">
        <v>88</v>
      </c>
      <c r="AW3621" s="12" t="s">
        <v>33</v>
      </c>
      <c r="AX3621" s="12" t="s">
        <v>86</v>
      </c>
      <c r="AY3621" s="147" t="s">
        <v>176</v>
      </c>
    </row>
    <row r="3622" spans="2:65" s="1" customFormat="1" ht="24.2" customHeight="1">
      <c r="B3622" s="32"/>
      <c r="C3622" s="132" t="s">
        <v>3392</v>
      </c>
      <c r="D3622" s="132" t="s">
        <v>178</v>
      </c>
      <c r="E3622" s="133" t="s">
        <v>3393</v>
      </c>
      <c r="F3622" s="134" t="s">
        <v>3394</v>
      </c>
      <c r="G3622" s="135" t="s">
        <v>355</v>
      </c>
      <c r="H3622" s="136">
        <v>1</v>
      </c>
      <c r="I3622" s="137"/>
      <c r="J3622" s="138">
        <f>ROUND(I3622*H3622,2)</f>
        <v>0</v>
      </c>
      <c r="K3622" s="134" t="s">
        <v>342</v>
      </c>
      <c r="L3622" s="32"/>
      <c r="M3622" s="139" t="s">
        <v>1</v>
      </c>
      <c r="N3622" s="140" t="s">
        <v>43</v>
      </c>
      <c r="P3622" s="141">
        <f>O3622*H3622</f>
        <v>0</v>
      </c>
      <c r="Q3622" s="141">
        <v>0</v>
      </c>
      <c r="R3622" s="141">
        <f>Q3622*H3622</f>
        <v>0</v>
      </c>
      <c r="S3622" s="141">
        <v>0</v>
      </c>
      <c r="T3622" s="142">
        <f>S3622*H3622</f>
        <v>0</v>
      </c>
      <c r="AR3622" s="143" t="s">
        <v>319</v>
      </c>
      <c r="AT3622" s="143" t="s">
        <v>178</v>
      </c>
      <c r="AU3622" s="143" t="s">
        <v>88</v>
      </c>
      <c r="AY3622" s="17" t="s">
        <v>176</v>
      </c>
      <c r="BE3622" s="144">
        <f>IF(N3622="základní",J3622,0)</f>
        <v>0</v>
      </c>
      <c r="BF3622" s="144">
        <f>IF(N3622="snížená",J3622,0)</f>
        <v>0</v>
      </c>
      <c r="BG3622" s="144">
        <f>IF(N3622="zákl. přenesená",J3622,0)</f>
        <v>0</v>
      </c>
      <c r="BH3622" s="144">
        <f>IF(N3622="sníž. přenesená",J3622,0)</f>
        <v>0</v>
      </c>
      <c r="BI3622" s="144">
        <f>IF(N3622="nulová",J3622,0)</f>
        <v>0</v>
      </c>
      <c r="BJ3622" s="17" t="s">
        <v>86</v>
      </c>
      <c r="BK3622" s="144">
        <f>ROUND(I3622*H3622,2)</f>
        <v>0</v>
      </c>
      <c r="BL3622" s="17" t="s">
        <v>319</v>
      </c>
      <c r="BM3622" s="143" t="s">
        <v>3395</v>
      </c>
    </row>
    <row r="3623" spans="2:65" s="1" customFormat="1" ht="19.5">
      <c r="B3623" s="32"/>
      <c r="D3623" s="146" t="s">
        <v>234</v>
      </c>
      <c r="F3623" s="173" t="s">
        <v>3396</v>
      </c>
      <c r="I3623" s="174"/>
      <c r="L3623" s="32"/>
      <c r="M3623" s="175"/>
      <c r="T3623" s="56"/>
      <c r="AT3623" s="17" t="s">
        <v>234</v>
      </c>
      <c r="AU3623" s="17" t="s">
        <v>88</v>
      </c>
    </row>
    <row r="3624" spans="2:65" s="14" customFormat="1" ht="11.25">
      <c r="B3624" s="160"/>
      <c r="D3624" s="146" t="s">
        <v>185</v>
      </c>
      <c r="E3624" s="161" t="s">
        <v>1</v>
      </c>
      <c r="F3624" s="162" t="s">
        <v>3391</v>
      </c>
      <c r="H3624" s="161" t="s">
        <v>1</v>
      </c>
      <c r="I3624" s="163"/>
      <c r="L3624" s="160"/>
      <c r="M3624" s="164"/>
      <c r="T3624" s="165"/>
      <c r="AT3624" s="161" t="s">
        <v>185</v>
      </c>
      <c r="AU3624" s="161" t="s">
        <v>88</v>
      </c>
      <c r="AV3624" s="14" t="s">
        <v>86</v>
      </c>
      <c r="AW3624" s="14" t="s">
        <v>33</v>
      </c>
      <c r="AX3624" s="14" t="s">
        <v>78</v>
      </c>
      <c r="AY3624" s="161" t="s">
        <v>176</v>
      </c>
    </row>
    <row r="3625" spans="2:65" s="12" customFormat="1" ht="11.25">
      <c r="B3625" s="145"/>
      <c r="D3625" s="146" t="s">
        <v>185</v>
      </c>
      <c r="E3625" s="147" t="s">
        <v>1</v>
      </c>
      <c r="F3625" s="148" t="s">
        <v>86</v>
      </c>
      <c r="H3625" s="149">
        <v>1</v>
      </c>
      <c r="I3625" s="150"/>
      <c r="L3625" s="145"/>
      <c r="M3625" s="151"/>
      <c r="T3625" s="152"/>
      <c r="AT3625" s="147" t="s">
        <v>185</v>
      </c>
      <c r="AU3625" s="147" t="s">
        <v>88</v>
      </c>
      <c r="AV3625" s="12" t="s">
        <v>88</v>
      </c>
      <c r="AW3625" s="12" t="s">
        <v>33</v>
      </c>
      <c r="AX3625" s="12" t="s">
        <v>86</v>
      </c>
      <c r="AY3625" s="147" t="s">
        <v>176</v>
      </c>
    </row>
    <row r="3626" spans="2:65" s="1" customFormat="1" ht="24.2" customHeight="1">
      <c r="B3626" s="32"/>
      <c r="C3626" s="132" t="s">
        <v>3397</v>
      </c>
      <c r="D3626" s="132" t="s">
        <v>178</v>
      </c>
      <c r="E3626" s="133" t="s">
        <v>3398</v>
      </c>
      <c r="F3626" s="134" t="s">
        <v>3399</v>
      </c>
      <c r="G3626" s="135" t="s">
        <v>355</v>
      </c>
      <c r="H3626" s="136">
        <v>1</v>
      </c>
      <c r="I3626" s="137"/>
      <c r="J3626" s="138">
        <f>ROUND(I3626*H3626,2)</f>
        <v>0</v>
      </c>
      <c r="K3626" s="134" t="s">
        <v>342</v>
      </c>
      <c r="L3626" s="32"/>
      <c r="M3626" s="139" t="s">
        <v>1</v>
      </c>
      <c r="N3626" s="140" t="s">
        <v>43</v>
      </c>
      <c r="P3626" s="141">
        <f>O3626*H3626</f>
        <v>0</v>
      </c>
      <c r="Q3626" s="141">
        <v>0</v>
      </c>
      <c r="R3626" s="141">
        <f>Q3626*H3626</f>
        <v>0</v>
      </c>
      <c r="S3626" s="141">
        <v>0</v>
      </c>
      <c r="T3626" s="142">
        <f>S3626*H3626</f>
        <v>0</v>
      </c>
      <c r="AR3626" s="143" t="s">
        <v>319</v>
      </c>
      <c r="AT3626" s="143" t="s">
        <v>178</v>
      </c>
      <c r="AU3626" s="143" t="s">
        <v>88</v>
      </c>
      <c r="AY3626" s="17" t="s">
        <v>176</v>
      </c>
      <c r="BE3626" s="144">
        <f>IF(N3626="základní",J3626,0)</f>
        <v>0</v>
      </c>
      <c r="BF3626" s="144">
        <f>IF(N3626="snížená",J3626,0)</f>
        <v>0</v>
      </c>
      <c r="BG3626" s="144">
        <f>IF(N3626="zákl. přenesená",J3626,0)</f>
        <v>0</v>
      </c>
      <c r="BH3626" s="144">
        <f>IF(N3626="sníž. přenesená",J3626,0)</f>
        <v>0</v>
      </c>
      <c r="BI3626" s="144">
        <f>IF(N3626="nulová",J3626,0)</f>
        <v>0</v>
      </c>
      <c r="BJ3626" s="17" t="s">
        <v>86</v>
      </c>
      <c r="BK3626" s="144">
        <f>ROUND(I3626*H3626,2)</f>
        <v>0</v>
      </c>
      <c r="BL3626" s="17" t="s">
        <v>319</v>
      </c>
      <c r="BM3626" s="143" t="s">
        <v>3400</v>
      </c>
    </row>
    <row r="3627" spans="2:65" s="1" customFormat="1" ht="19.5">
      <c r="B3627" s="32"/>
      <c r="D3627" s="146" t="s">
        <v>234</v>
      </c>
      <c r="F3627" s="173" t="s">
        <v>3401</v>
      </c>
      <c r="I3627" s="174"/>
      <c r="L3627" s="32"/>
      <c r="M3627" s="175"/>
      <c r="T3627" s="56"/>
      <c r="AT3627" s="17" t="s">
        <v>234</v>
      </c>
      <c r="AU3627" s="17" t="s">
        <v>88</v>
      </c>
    </row>
    <row r="3628" spans="2:65" s="14" customFormat="1" ht="11.25">
      <c r="B3628" s="160"/>
      <c r="D3628" s="146" t="s">
        <v>185</v>
      </c>
      <c r="E3628" s="161" t="s">
        <v>1</v>
      </c>
      <c r="F3628" s="162" t="s">
        <v>3391</v>
      </c>
      <c r="H3628" s="161" t="s">
        <v>1</v>
      </c>
      <c r="I3628" s="163"/>
      <c r="L3628" s="160"/>
      <c r="M3628" s="164"/>
      <c r="T3628" s="165"/>
      <c r="AT3628" s="161" t="s">
        <v>185</v>
      </c>
      <c r="AU3628" s="161" t="s">
        <v>88</v>
      </c>
      <c r="AV3628" s="14" t="s">
        <v>86</v>
      </c>
      <c r="AW3628" s="14" t="s">
        <v>33</v>
      </c>
      <c r="AX3628" s="14" t="s">
        <v>78</v>
      </c>
      <c r="AY3628" s="161" t="s">
        <v>176</v>
      </c>
    </row>
    <row r="3629" spans="2:65" s="12" customFormat="1" ht="11.25">
      <c r="B3629" s="145"/>
      <c r="D3629" s="146" t="s">
        <v>185</v>
      </c>
      <c r="E3629" s="147" t="s">
        <v>1</v>
      </c>
      <c r="F3629" s="148" t="s">
        <v>86</v>
      </c>
      <c r="H3629" s="149">
        <v>1</v>
      </c>
      <c r="I3629" s="150"/>
      <c r="L3629" s="145"/>
      <c r="M3629" s="151"/>
      <c r="T3629" s="152"/>
      <c r="AT3629" s="147" t="s">
        <v>185</v>
      </c>
      <c r="AU3629" s="147" t="s">
        <v>88</v>
      </c>
      <c r="AV3629" s="12" t="s">
        <v>88</v>
      </c>
      <c r="AW3629" s="12" t="s">
        <v>33</v>
      </c>
      <c r="AX3629" s="12" t="s">
        <v>86</v>
      </c>
      <c r="AY3629" s="147" t="s">
        <v>176</v>
      </c>
    </row>
    <row r="3630" spans="2:65" s="1" customFormat="1" ht="24.2" customHeight="1">
      <c r="B3630" s="32"/>
      <c r="C3630" s="132" t="s">
        <v>3402</v>
      </c>
      <c r="D3630" s="132" t="s">
        <v>178</v>
      </c>
      <c r="E3630" s="133" t="s">
        <v>3403</v>
      </c>
      <c r="F3630" s="134" t="s">
        <v>3404</v>
      </c>
      <c r="G3630" s="135" t="s">
        <v>355</v>
      </c>
      <c r="H3630" s="136">
        <v>1</v>
      </c>
      <c r="I3630" s="137"/>
      <c r="J3630" s="138">
        <f>ROUND(I3630*H3630,2)</f>
        <v>0</v>
      </c>
      <c r="K3630" s="134" t="s">
        <v>342</v>
      </c>
      <c r="L3630" s="32"/>
      <c r="M3630" s="139" t="s">
        <v>1</v>
      </c>
      <c r="N3630" s="140" t="s">
        <v>43</v>
      </c>
      <c r="P3630" s="141">
        <f>O3630*H3630</f>
        <v>0</v>
      </c>
      <c r="Q3630" s="141">
        <v>0</v>
      </c>
      <c r="R3630" s="141">
        <f>Q3630*H3630</f>
        <v>0</v>
      </c>
      <c r="S3630" s="141">
        <v>0</v>
      </c>
      <c r="T3630" s="142">
        <f>S3630*H3630</f>
        <v>0</v>
      </c>
      <c r="AR3630" s="143" t="s">
        <v>319</v>
      </c>
      <c r="AT3630" s="143" t="s">
        <v>178</v>
      </c>
      <c r="AU3630" s="143" t="s">
        <v>88</v>
      </c>
      <c r="AY3630" s="17" t="s">
        <v>176</v>
      </c>
      <c r="BE3630" s="144">
        <f>IF(N3630="základní",J3630,0)</f>
        <v>0</v>
      </c>
      <c r="BF3630" s="144">
        <f>IF(N3630="snížená",J3630,0)</f>
        <v>0</v>
      </c>
      <c r="BG3630" s="144">
        <f>IF(N3630="zákl. přenesená",J3630,0)</f>
        <v>0</v>
      </c>
      <c r="BH3630" s="144">
        <f>IF(N3630="sníž. přenesená",J3630,0)</f>
        <v>0</v>
      </c>
      <c r="BI3630" s="144">
        <f>IF(N3630="nulová",J3630,0)</f>
        <v>0</v>
      </c>
      <c r="BJ3630" s="17" t="s">
        <v>86</v>
      </c>
      <c r="BK3630" s="144">
        <f>ROUND(I3630*H3630,2)</f>
        <v>0</v>
      </c>
      <c r="BL3630" s="17" t="s">
        <v>319</v>
      </c>
      <c r="BM3630" s="143" t="s">
        <v>3405</v>
      </c>
    </row>
    <row r="3631" spans="2:65" s="1" customFormat="1" ht="19.5">
      <c r="B3631" s="32"/>
      <c r="D3631" s="146" t="s">
        <v>234</v>
      </c>
      <c r="F3631" s="173" t="s">
        <v>3401</v>
      </c>
      <c r="I3631" s="174"/>
      <c r="L3631" s="32"/>
      <c r="M3631" s="175"/>
      <c r="T3631" s="56"/>
      <c r="AT3631" s="17" t="s">
        <v>234</v>
      </c>
      <c r="AU3631" s="17" t="s">
        <v>88</v>
      </c>
    </row>
    <row r="3632" spans="2:65" s="14" customFormat="1" ht="11.25">
      <c r="B3632" s="160"/>
      <c r="D3632" s="146" t="s">
        <v>185</v>
      </c>
      <c r="E3632" s="161" t="s">
        <v>1</v>
      </c>
      <c r="F3632" s="162" t="s">
        <v>3391</v>
      </c>
      <c r="H3632" s="161" t="s">
        <v>1</v>
      </c>
      <c r="I3632" s="163"/>
      <c r="L3632" s="160"/>
      <c r="M3632" s="164"/>
      <c r="T3632" s="165"/>
      <c r="AT3632" s="161" t="s">
        <v>185</v>
      </c>
      <c r="AU3632" s="161" t="s">
        <v>88</v>
      </c>
      <c r="AV3632" s="14" t="s">
        <v>86</v>
      </c>
      <c r="AW3632" s="14" t="s">
        <v>33</v>
      </c>
      <c r="AX3632" s="14" t="s">
        <v>78</v>
      </c>
      <c r="AY3632" s="161" t="s">
        <v>176</v>
      </c>
    </row>
    <row r="3633" spans="2:65" s="12" customFormat="1" ht="11.25">
      <c r="B3633" s="145"/>
      <c r="D3633" s="146" t="s">
        <v>185</v>
      </c>
      <c r="E3633" s="147" t="s">
        <v>1</v>
      </c>
      <c r="F3633" s="148" t="s">
        <v>86</v>
      </c>
      <c r="H3633" s="149">
        <v>1</v>
      </c>
      <c r="I3633" s="150"/>
      <c r="L3633" s="145"/>
      <c r="M3633" s="151"/>
      <c r="T3633" s="152"/>
      <c r="AT3633" s="147" t="s">
        <v>185</v>
      </c>
      <c r="AU3633" s="147" t="s">
        <v>88</v>
      </c>
      <c r="AV3633" s="12" t="s">
        <v>88</v>
      </c>
      <c r="AW3633" s="12" t="s">
        <v>33</v>
      </c>
      <c r="AX3633" s="12" t="s">
        <v>86</v>
      </c>
      <c r="AY3633" s="147" t="s">
        <v>176</v>
      </c>
    </row>
    <row r="3634" spans="2:65" s="1" customFormat="1" ht="37.9" customHeight="1">
      <c r="B3634" s="32"/>
      <c r="C3634" s="132" t="s">
        <v>3406</v>
      </c>
      <c r="D3634" s="132" t="s">
        <v>178</v>
      </c>
      <c r="E3634" s="133" t="s">
        <v>3407</v>
      </c>
      <c r="F3634" s="134" t="s">
        <v>3408</v>
      </c>
      <c r="G3634" s="135" t="s">
        <v>355</v>
      </c>
      <c r="H3634" s="136">
        <v>1</v>
      </c>
      <c r="I3634" s="137"/>
      <c r="J3634" s="138">
        <f>ROUND(I3634*H3634,2)</f>
        <v>0</v>
      </c>
      <c r="K3634" s="134" t="s">
        <v>342</v>
      </c>
      <c r="L3634" s="32"/>
      <c r="M3634" s="139" t="s">
        <v>1</v>
      </c>
      <c r="N3634" s="140" t="s">
        <v>43</v>
      </c>
      <c r="P3634" s="141">
        <f>O3634*H3634</f>
        <v>0</v>
      </c>
      <c r="Q3634" s="141">
        <v>0</v>
      </c>
      <c r="R3634" s="141">
        <f>Q3634*H3634</f>
        <v>0</v>
      </c>
      <c r="S3634" s="141">
        <v>0</v>
      </c>
      <c r="T3634" s="142">
        <f>S3634*H3634</f>
        <v>0</v>
      </c>
      <c r="AR3634" s="143" t="s">
        <v>319</v>
      </c>
      <c r="AT3634" s="143" t="s">
        <v>178</v>
      </c>
      <c r="AU3634" s="143" t="s">
        <v>88</v>
      </c>
      <c r="AY3634" s="17" t="s">
        <v>176</v>
      </c>
      <c r="BE3634" s="144">
        <f>IF(N3634="základní",J3634,0)</f>
        <v>0</v>
      </c>
      <c r="BF3634" s="144">
        <f>IF(N3634="snížená",J3634,0)</f>
        <v>0</v>
      </c>
      <c r="BG3634" s="144">
        <f>IF(N3634="zákl. přenesená",J3634,0)</f>
        <v>0</v>
      </c>
      <c r="BH3634" s="144">
        <f>IF(N3634="sníž. přenesená",J3634,0)</f>
        <v>0</v>
      </c>
      <c r="BI3634" s="144">
        <f>IF(N3634="nulová",J3634,0)</f>
        <v>0</v>
      </c>
      <c r="BJ3634" s="17" t="s">
        <v>86</v>
      </c>
      <c r="BK3634" s="144">
        <f>ROUND(I3634*H3634,2)</f>
        <v>0</v>
      </c>
      <c r="BL3634" s="17" t="s">
        <v>319</v>
      </c>
      <c r="BM3634" s="143" t="s">
        <v>3409</v>
      </c>
    </row>
    <row r="3635" spans="2:65" s="1" customFormat="1" ht="19.5">
      <c r="B3635" s="32"/>
      <c r="D3635" s="146" t="s">
        <v>234</v>
      </c>
      <c r="F3635" s="173" t="s">
        <v>3410</v>
      </c>
      <c r="I3635" s="174"/>
      <c r="L3635" s="32"/>
      <c r="M3635" s="175"/>
      <c r="T3635" s="56"/>
      <c r="AT3635" s="17" t="s">
        <v>234</v>
      </c>
      <c r="AU3635" s="17" t="s">
        <v>88</v>
      </c>
    </row>
    <row r="3636" spans="2:65" s="14" customFormat="1" ht="11.25">
      <c r="B3636" s="160"/>
      <c r="D3636" s="146" t="s">
        <v>185</v>
      </c>
      <c r="E3636" s="161" t="s">
        <v>1</v>
      </c>
      <c r="F3636" s="162" t="s">
        <v>3391</v>
      </c>
      <c r="H3636" s="161" t="s">
        <v>1</v>
      </c>
      <c r="I3636" s="163"/>
      <c r="L3636" s="160"/>
      <c r="M3636" s="164"/>
      <c r="T3636" s="165"/>
      <c r="AT3636" s="161" t="s">
        <v>185</v>
      </c>
      <c r="AU3636" s="161" t="s">
        <v>88</v>
      </c>
      <c r="AV3636" s="14" t="s">
        <v>86</v>
      </c>
      <c r="AW3636" s="14" t="s">
        <v>33</v>
      </c>
      <c r="AX3636" s="14" t="s">
        <v>78</v>
      </c>
      <c r="AY3636" s="161" t="s">
        <v>176</v>
      </c>
    </row>
    <row r="3637" spans="2:65" s="12" customFormat="1" ht="11.25">
      <c r="B3637" s="145"/>
      <c r="D3637" s="146" t="s">
        <v>185</v>
      </c>
      <c r="E3637" s="147" t="s">
        <v>1</v>
      </c>
      <c r="F3637" s="148" t="s">
        <v>86</v>
      </c>
      <c r="H3637" s="149">
        <v>1</v>
      </c>
      <c r="I3637" s="150"/>
      <c r="L3637" s="145"/>
      <c r="M3637" s="151"/>
      <c r="T3637" s="152"/>
      <c r="AT3637" s="147" t="s">
        <v>185</v>
      </c>
      <c r="AU3637" s="147" t="s">
        <v>88</v>
      </c>
      <c r="AV3637" s="12" t="s">
        <v>88</v>
      </c>
      <c r="AW3637" s="12" t="s">
        <v>33</v>
      </c>
      <c r="AX3637" s="12" t="s">
        <v>86</v>
      </c>
      <c r="AY3637" s="147" t="s">
        <v>176</v>
      </c>
    </row>
    <row r="3638" spans="2:65" s="1" customFormat="1" ht="37.9" customHeight="1">
      <c r="B3638" s="32"/>
      <c r="C3638" s="132" t="s">
        <v>3411</v>
      </c>
      <c r="D3638" s="132" t="s">
        <v>178</v>
      </c>
      <c r="E3638" s="133" t="s">
        <v>3412</v>
      </c>
      <c r="F3638" s="134" t="s">
        <v>3413</v>
      </c>
      <c r="G3638" s="135" t="s">
        <v>355</v>
      </c>
      <c r="H3638" s="136">
        <v>1</v>
      </c>
      <c r="I3638" s="137"/>
      <c r="J3638" s="138">
        <f>ROUND(I3638*H3638,2)</f>
        <v>0</v>
      </c>
      <c r="K3638" s="134" t="s">
        <v>342</v>
      </c>
      <c r="L3638" s="32"/>
      <c r="M3638" s="139" t="s">
        <v>1</v>
      </c>
      <c r="N3638" s="140" t="s">
        <v>43</v>
      </c>
      <c r="P3638" s="141">
        <f>O3638*H3638</f>
        <v>0</v>
      </c>
      <c r="Q3638" s="141">
        <v>0</v>
      </c>
      <c r="R3638" s="141">
        <f>Q3638*H3638</f>
        <v>0</v>
      </c>
      <c r="S3638" s="141">
        <v>0</v>
      </c>
      <c r="T3638" s="142">
        <f>S3638*H3638</f>
        <v>0</v>
      </c>
      <c r="AR3638" s="143" t="s">
        <v>319</v>
      </c>
      <c r="AT3638" s="143" t="s">
        <v>178</v>
      </c>
      <c r="AU3638" s="143" t="s">
        <v>88</v>
      </c>
      <c r="AY3638" s="17" t="s">
        <v>176</v>
      </c>
      <c r="BE3638" s="144">
        <f>IF(N3638="základní",J3638,0)</f>
        <v>0</v>
      </c>
      <c r="BF3638" s="144">
        <f>IF(N3638="snížená",J3638,0)</f>
        <v>0</v>
      </c>
      <c r="BG3638" s="144">
        <f>IF(N3638="zákl. přenesená",J3638,0)</f>
        <v>0</v>
      </c>
      <c r="BH3638" s="144">
        <f>IF(N3638="sníž. přenesená",J3638,0)</f>
        <v>0</v>
      </c>
      <c r="BI3638" s="144">
        <f>IF(N3638="nulová",J3638,0)</f>
        <v>0</v>
      </c>
      <c r="BJ3638" s="17" t="s">
        <v>86</v>
      </c>
      <c r="BK3638" s="144">
        <f>ROUND(I3638*H3638,2)</f>
        <v>0</v>
      </c>
      <c r="BL3638" s="17" t="s">
        <v>319</v>
      </c>
      <c r="BM3638" s="143" t="s">
        <v>3414</v>
      </c>
    </row>
    <row r="3639" spans="2:65" s="1" customFormat="1" ht="19.5">
      <c r="B3639" s="32"/>
      <c r="D3639" s="146" t="s">
        <v>234</v>
      </c>
      <c r="F3639" s="173" t="s">
        <v>3415</v>
      </c>
      <c r="I3639" s="174"/>
      <c r="L3639" s="32"/>
      <c r="M3639" s="175"/>
      <c r="T3639" s="56"/>
      <c r="AT3639" s="17" t="s">
        <v>234</v>
      </c>
      <c r="AU3639" s="17" t="s">
        <v>88</v>
      </c>
    </row>
    <row r="3640" spans="2:65" s="14" customFormat="1" ht="11.25">
      <c r="B3640" s="160"/>
      <c r="D3640" s="146" t="s">
        <v>185</v>
      </c>
      <c r="E3640" s="161" t="s">
        <v>1</v>
      </c>
      <c r="F3640" s="162" t="s">
        <v>3391</v>
      </c>
      <c r="H3640" s="161" t="s">
        <v>1</v>
      </c>
      <c r="I3640" s="163"/>
      <c r="L3640" s="160"/>
      <c r="M3640" s="164"/>
      <c r="T3640" s="165"/>
      <c r="AT3640" s="161" t="s">
        <v>185</v>
      </c>
      <c r="AU3640" s="161" t="s">
        <v>88</v>
      </c>
      <c r="AV3640" s="14" t="s">
        <v>86</v>
      </c>
      <c r="AW3640" s="14" t="s">
        <v>33</v>
      </c>
      <c r="AX3640" s="14" t="s">
        <v>78</v>
      </c>
      <c r="AY3640" s="161" t="s">
        <v>176</v>
      </c>
    </row>
    <row r="3641" spans="2:65" s="12" customFormat="1" ht="11.25">
      <c r="B3641" s="145"/>
      <c r="D3641" s="146" t="s">
        <v>185</v>
      </c>
      <c r="E3641" s="147" t="s">
        <v>1</v>
      </c>
      <c r="F3641" s="148" t="s">
        <v>86</v>
      </c>
      <c r="H3641" s="149">
        <v>1</v>
      </c>
      <c r="I3641" s="150"/>
      <c r="L3641" s="145"/>
      <c r="M3641" s="151"/>
      <c r="T3641" s="152"/>
      <c r="AT3641" s="147" t="s">
        <v>185</v>
      </c>
      <c r="AU3641" s="147" t="s">
        <v>88</v>
      </c>
      <c r="AV3641" s="12" t="s">
        <v>88</v>
      </c>
      <c r="AW3641" s="12" t="s">
        <v>33</v>
      </c>
      <c r="AX3641" s="12" t="s">
        <v>86</v>
      </c>
      <c r="AY3641" s="147" t="s">
        <v>176</v>
      </c>
    </row>
    <row r="3642" spans="2:65" s="1" customFormat="1" ht="24.2" customHeight="1">
      <c r="B3642" s="32"/>
      <c r="C3642" s="132" t="s">
        <v>3416</v>
      </c>
      <c r="D3642" s="132" t="s">
        <v>178</v>
      </c>
      <c r="E3642" s="133" t="s">
        <v>3417</v>
      </c>
      <c r="F3642" s="134" t="s">
        <v>3418</v>
      </c>
      <c r="G3642" s="135" t="s">
        <v>355</v>
      </c>
      <c r="H3642" s="136">
        <v>1</v>
      </c>
      <c r="I3642" s="137"/>
      <c r="J3642" s="138">
        <f>ROUND(I3642*H3642,2)</f>
        <v>0</v>
      </c>
      <c r="K3642" s="134" t="s">
        <v>342</v>
      </c>
      <c r="L3642" s="32"/>
      <c r="M3642" s="139" t="s">
        <v>1</v>
      </c>
      <c r="N3642" s="140" t="s">
        <v>43</v>
      </c>
      <c r="P3642" s="141">
        <f>O3642*H3642</f>
        <v>0</v>
      </c>
      <c r="Q3642" s="141">
        <v>0</v>
      </c>
      <c r="R3642" s="141">
        <f>Q3642*H3642</f>
        <v>0</v>
      </c>
      <c r="S3642" s="141">
        <v>0</v>
      </c>
      <c r="T3642" s="142">
        <f>S3642*H3642</f>
        <v>0</v>
      </c>
      <c r="AR3642" s="143" t="s">
        <v>319</v>
      </c>
      <c r="AT3642" s="143" t="s">
        <v>178</v>
      </c>
      <c r="AU3642" s="143" t="s">
        <v>88</v>
      </c>
      <c r="AY3642" s="17" t="s">
        <v>176</v>
      </c>
      <c r="BE3642" s="144">
        <f>IF(N3642="základní",J3642,0)</f>
        <v>0</v>
      </c>
      <c r="BF3642" s="144">
        <f>IF(N3642="snížená",J3642,0)</f>
        <v>0</v>
      </c>
      <c r="BG3642" s="144">
        <f>IF(N3642="zákl. přenesená",J3642,0)</f>
        <v>0</v>
      </c>
      <c r="BH3642" s="144">
        <f>IF(N3642="sníž. přenesená",J3642,0)</f>
        <v>0</v>
      </c>
      <c r="BI3642" s="144">
        <f>IF(N3642="nulová",J3642,0)</f>
        <v>0</v>
      </c>
      <c r="BJ3642" s="17" t="s">
        <v>86</v>
      </c>
      <c r="BK3642" s="144">
        <f>ROUND(I3642*H3642,2)</f>
        <v>0</v>
      </c>
      <c r="BL3642" s="17" t="s">
        <v>319</v>
      </c>
      <c r="BM3642" s="143" t="s">
        <v>3419</v>
      </c>
    </row>
    <row r="3643" spans="2:65" s="1" customFormat="1" ht="19.5">
      <c r="B3643" s="32"/>
      <c r="D3643" s="146" t="s">
        <v>234</v>
      </c>
      <c r="F3643" s="173" t="s">
        <v>3420</v>
      </c>
      <c r="I3643" s="174"/>
      <c r="L3643" s="32"/>
      <c r="M3643" s="175"/>
      <c r="T3643" s="56"/>
      <c r="AT3643" s="17" t="s">
        <v>234</v>
      </c>
      <c r="AU3643" s="17" t="s">
        <v>88</v>
      </c>
    </row>
    <row r="3644" spans="2:65" s="14" customFormat="1" ht="11.25">
      <c r="B3644" s="160"/>
      <c r="D3644" s="146" t="s">
        <v>185</v>
      </c>
      <c r="E3644" s="161" t="s">
        <v>1</v>
      </c>
      <c r="F3644" s="162" t="s">
        <v>3391</v>
      </c>
      <c r="H3644" s="161" t="s">
        <v>1</v>
      </c>
      <c r="I3644" s="163"/>
      <c r="L3644" s="160"/>
      <c r="M3644" s="164"/>
      <c r="T3644" s="165"/>
      <c r="AT3644" s="161" t="s">
        <v>185</v>
      </c>
      <c r="AU3644" s="161" t="s">
        <v>88</v>
      </c>
      <c r="AV3644" s="14" t="s">
        <v>86</v>
      </c>
      <c r="AW3644" s="14" t="s">
        <v>33</v>
      </c>
      <c r="AX3644" s="14" t="s">
        <v>78</v>
      </c>
      <c r="AY3644" s="161" t="s">
        <v>176</v>
      </c>
    </row>
    <row r="3645" spans="2:65" s="12" customFormat="1" ht="11.25">
      <c r="B3645" s="145"/>
      <c r="D3645" s="146" t="s">
        <v>185</v>
      </c>
      <c r="E3645" s="147" t="s">
        <v>1</v>
      </c>
      <c r="F3645" s="148" t="s">
        <v>86</v>
      </c>
      <c r="H3645" s="149">
        <v>1</v>
      </c>
      <c r="I3645" s="150"/>
      <c r="L3645" s="145"/>
      <c r="M3645" s="151"/>
      <c r="T3645" s="152"/>
      <c r="AT3645" s="147" t="s">
        <v>185</v>
      </c>
      <c r="AU3645" s="147" t="s">
        <v>88</v>
      </c>
      <c r="AV3645" s="12" t="s">
        <v>88</v>
      </c>
      <c r="AW3645" s="12" t="s">
        <v>33</v>
      </c>
      <c r="AX3645" s="12" t="s">
        <v>86</v>
      </c>
      <c r="AY3645" s="147" t="s">
        <v>176</v>
      </c>
    </row>
    <row r="3646" spans="2:65" s="1" customFormat="1" ht="24.2" customHeight="1">
      <c r="B3646" s="32"/>
      <c r="C3646" s="132" t="s">
        <v>3421</v>
      </c>
      <c r="D3646" s="132" t="s">
        <v>178</v>
      </c>
      <c r="E3646" s="133" t="s">
        <v>3422</v>
      </c>
      <c r="F3646" s="134" t="s">
        <v>3423</v>
      </c>
      <c r="G3646" s="135" t="s">
        <v>355</v>
      </c>
      <c r="H3646" s="136">
        <v>1</v>
      </c>
      <c r="I3646" s="137"/>
      <c r="J3646" s="138">
        <f>ROUND(I3646*H3646,2)</f>
        <v>0</v>
      </c>
      <c r="K3646" s="134" t="s">
        <v>342</v>
      </c>
      <c r="L3646" s="32"/>
      <c r="M3646" s="139" t="s">
        <v>1</v>
      </c>
      <c r="N3646" s="140" t="s">
        <v>43</v>
      </c>
      <c r="P3646" s="141">
        <f>O3646*H3646</f>
        <v>0</v>
      </c>
      <c r="Q3646" s="141">
        <v>0</v>
      </c>
      <c r="R3646" s="141">
        <f>Q3646*H3646</f>
        <v>0</v>
      </c>
      <c r="S3646" s="141">
        <v>0</v>
      </c>
      <c r="T3646" s="142">
        <f>S3646*H3646</f>
        <v>0</v>
      </c>
      <c r="AR3646" s="143" t="s">
        <v>319</v>
      </c>
      <c r="AT3646" s="143" t="s">
        <v>178</v>
      </c>
      <c r="AU3646" s="143" t="s">
        <v>88</v>
      </c>
      <c r="AY3646" s="17" t="s">
        <v>176</v>
      </c>
      <c r="BE3646" s="144">
        <f>IF(N3646="základní",J3646,0)</f>
        <v>0</v>
      </c>
      <c r="BF3646" s="144">
        <f>IF(N3646="snížená",J3646,0)</f>
        <v>0</v>
      </c>
      <c r="BG3646" s="144">
        <f>IF(N3646="zákl. přenesená",J3646,0)</f>
        <v>0</v>
      </c>
      <c r="BH3646" s="144">
        <f>IF(N3646="sníž. přenesená",J3646,0)</f>
        <v>0</v>
      </c>
      <c r="BI3646" s="144">
        <f>IF(N3646="nulová",J3646,0)</f>
        <v>0</v>
      </c>
      <c r="BJ3646" s="17" t="s">
        <v>86</v>
      </c>
      <c r="BK3646" s="144">
        <f>ROUND(I3646*H3646,2)</f>
        <v>0</v>
      </c>
      <c r="BL3646" s="17" t="s">
        <v>319</v>
      </c>
      <c r="BM3646" s="143" t="s">
        <v>3424</v>
      </c>
    </row>
    <row r="3647" spans="2:65" s="1" customFormat="1" ht="19.5">
      <c r="B3647" s="32"/>
      <c r="D3647" s="146" t="s">
        <v>234</v>
      </c>
      <c r="F3647" s="173" t="s">
        <v>3425</v>
      </c>
      <c r="I3647" s="174"/>
      <c r="L3647" s="32"/>
      <c r="M3647" s="175"/>
      <c r="T3647" s="56"/>
      <c r="AT3647" s="17" t="s">
        <v>234</v>
      </c>
      <c r="AU3647" s="17" t="s">
        <v>88</v>
      </c>
    </row>
    <row r="3648" spans="2:65" s="14" customFormat="1" ht="11.25">
      <c r="B3648" s="160"/>
      <c r="D3648" s="146" t="s">
        <v>185</v>
      </c>
      <c r="E3648" s="161" t="s">
        <v>1</v>
      </c>
      <c r="F3648" s="162" t="s">
        <v>3391</v>
      </c>
      <c r="H3648" s="161" t="s">
        <v>1</v>
      </c>
      <c r="I3648" s="163"/>
      <c r="L3648" s="160"/>
      <c r="M3648" s="164"/>
      <c r="T3648" s="165"/>
      <c r="AT3648" s="161" t="s">
        <v>185</v>
      </c>
      <c r="AU3648" s="161" t="s">
        <v>88</v>
      </c>
      <c r="AV3648" s="14" t="s">
        <v>86</v>
      </c>
      <c r="AW3648" s="14" t="s">
        <v>33</v>
      </c>
      <c r="AX3648" s="14" t="s">
        <v>78</v>
      </c>
      <c r="AY3648" s="161" t="s">
        <v>176</v>
      </c>
    </row>
    <row r="3649" spans="2:65" s="12" customFormat="1" ht="11.25">
      <c r="B3649" s="145"/>
      <c r="D3649" s="146" t="s">
        <v>185</v>
      </c>
      <c r="E3649" s="147" t="s">
        <v>1</v>
      </c>
      <c r="F3649" s="148" t="s">
        <v>86</v>
      </c>
      <c r="H3649" s="149">
        <v>1</v>
      </c>
      <c r="I3649" s="150"/>
      <c r="L3649" s="145"/>
      <c r="M3649" s="151"/>
      <c r="T3649" s="152"/>
      <c r="AT3649" s="147" t="s">
        <v>185</v>
      </c>
      <c r="AU3649" s="147" t="s">
        <v>88</v>
      </c>
      <c r="AV3649" s="12" t="s">
        <v>88</v>
      </c>
      <c r="AW3649" s="12" t="s">
        <v>33</v>
      </c>
      <c r="AX3649" s="12" t="s">
        <v>86</v>
      </c>
      <c r="AY3649" s="147" t="s">
        <v>176</v>
      </c>
    </row>
    <row r="3650" spans="2:65" s="1" customFormat="1" ht="37.9" customHeight="1">
      <c r="B3650" s="32"/>
      <c r="C3650" s="132" t="s">
        <v>3426</v>
      </c>
      <c r="D3650" s="132" t="s">
        <v>178</v>
      </c>
      <c r="E3650" s="133" t="s">
        <v>3427</v>
      </c>
      <c r="F3650" s="134" t="s">
        <v>3428</v>
      </c>
      <c r="G3650" s="135" t="s">
        <v>355</v>
      </c>
      <c r="H3650" s="136">
        <v>1</v>
      </c>
      <c r="I3650" s="137"/>
      <c r="J3650" s="138">
        <f>ROUND(I3650*H3650,2)</f>
        <v>0</v>
      </c>
      <c r="K3650" s="134" t="s">
        <v>342</v>
      </c>
      <c r="L3650" s="32"/>
      <c r="M3650" s="139" t="s">
        <v>1</v>
      </c>
      <c r="N3650" s="140" t="s">
        <v>43</v>
      </c>
      <c r="P3650" s="141">
        <f>O3650*H3650</f>
        <v>0</v>
      </c>
      <c r="Q3650" s="141">
        <v>0</v>
      </c>
      <c r="R3650" s="141">
        <f>Q3650*H3650</f>
        <v>0</v>
      </c>
      <c r="S3650" s="141">
        <v>0</v>
      </c>
      <c r="T3650" s="142">
        <f>S3650*H3650</f>
        <v>0</v>
      </c>
      <c r="AR3650" s="143" t="s">
        <v>319</v>
      </c>
      <c r="AT3650" s="143" t="s">
        <v>178</v>
      </c>
      <c r="AU3650" s="143" t="s">
        <v>88</v>
      </c>
      <c r="AY3650" s="17" t="s">
        <v>176</v>
      </c>
      <c r="BE3650" s="144">
        <f>IF(N3650="základní",J3650,0)</f>
        <v>0</v>
      </c>
      <c r="BF3650" s="144">
        <f>IF(N3650="snížená",J3650,0)</f>
        <v>0</v>
      </c>
      <c r="BG3650" s="144">
        <f>IF(N3650="zákl. přenesená",J3650,0)</f>
        <v>0</v>
      </c>
      <c r="BH3650" s="144">
        <f>IF(N3650="sníž. přenesená",J3650,0)</f>
        <v>0</v>
      </c>
      <c r="BI3650" s="144">
        <f>IF(N3650="nulová",J3650,0)</f>
        <v>0</v>
      </c>
      <c r="BJ3650" s="17" t="s">
        <v>86</v>
      </c>
      <c r="BK3650" s="144">
        <f>ROUND(I3650*H3650,2)</f>
        <v>0</v>
      </c>
      <c r="BL3650" s="17" t="s">
        <v>319</v>
      </c>
      <c r="BM3650" s="143" t="s">
        <v>3429</v>
      </c>
    </row>
    <row r="3651" spans="2:65" s="1" customFormat="1" ht="19.5">
      <c r="B3651" s="32"/>
      <c r="D3651" s="146" t="s">
        <v>234</v>
      </c>
      <c r="F3651" s="173" t="s">
        <v>3430</v>
      </c>
      <c r="I3651" s="174"/>
      <c r="L3651" s="32"/>
      <c r="M3651" s="175"/>
      <c r="T3651" s="56"/>
      <c r="AT3651" s="17" t="s">
        <v>234</v>
      </c>
      <c r="AU3651" s="17" t="s">
        <v>88</v>
      </c>
    </row>
    <row r="3652" spans="2:65" s="14" customFormat="1" ht="11.25">
      <c r="B3652" s="160"/>
      <c r="D3652" s="146" t="s">
        <v>185</v>
      </c>
      <c r="E3652" s="161" t="s">
        <v>1</v>
      </c>
      <c r="F3652" s="162" t="s">
        <v>3391</v>
      </c>
      <c r="H3652" s="161" t="s">
        <v>1</v>
      </c>
      <c r="I3652" s="163"/>
      <c r="L3652" s="160"/>
      <c r="M3652" s="164"/>
      <c r="T3652" s="165"/>
      <c r="AT3652" s="161" t="s">
        <v>185</v>
      </c>
      <c r="AU3652" s="161" t="s">
        <v>88</v>
      </c>
      <c r="AV3652" s="14" t="s">
        <v>86</v>
      </c>
      <c r="AW3652" s="14" t="s">
        <v>33</v>
      </c>
      <c r="AX3652" s="14" t="s">
        <v>78</v>
      </c>
      <c r="AY3652" s="161" t="s">
        <v>176</v>
      </c>
    </row>
    <row r="3653" spans="2:65" s="12" customFormat="1" ht="11.25">
      <c r="B3653" s="145"/>
      <c r="D3653" s="146" t="s">
        <v>185</v>
      </c>
      <c r="E3653" s="147" t="s">
        <v>1</v>
      </c>
      <c r="F3653" s="148" t="s">
        <v>86</v>
      </c>
      <c r="H3653" s="149">
        <v>1</v>
      </c>
      <c r="I3653" s="150"/>
      <c r="L3653" s="145"/>
      <c r="M3653" s="151"/>
      <c r="T3653" s="152"/>
      <c r="AT3653" s="147" t="s">
        <v>185</v>
      </c>
      <c r="AU3653" s="147" t="s">
        <v>88</v>
      </c>
      <c r="AV3653" s="12" t="s">
        <v>88</v>
      </c>
      <c r="AW3653" s="12" t="s">
        <v>33</v>
      </c>
      <c r="AX3653" s="12" t="s">
        <v>86</v>
      </c>
      <c r="AY3653" s="147" t="s">
        <v>176</v>
      </c>
    </row>
    <row r="3654" spans="2:65" s="1" customFormat="1" ht="24.2" customHeight="1">
      <c r="B3654" s="32"/>
      <c r="C3654" s="132" t="s">
        <v>3431</v>
      </c>
      <c r="D3654" s="132" t="s">
        <v>178</v>
      </c>
      <c r="E3654" s="133" t="s">
        <v>3432</v>
      </c>
      <c r="F3654" s="134" t="s">
        <v>3433</v>
      </c>
      <c r="G3654" s="135" t="s">
        <v>355</v>
      </c>
      <c r="H3654" s="136">
        <v>1</v>
      </c>
      <c r="I3654" s="137"/>
      <c r="J3654" s="138">
        <f>ROUND(I3654*H3654,2)</f>
        <v>0</v>
      </c>
      <c r="K3654" s="134" t="s">
        <v>342</v>
      </c>
      <c r="L3654" s="32"/>
      <c r="M3654" s="139" t="s">
        <v>1</v>
      </c>
      <c r="N3654" s="140" t="s">
        <v>43</v>
      </c>
      <c r="P3654" s="141">
        <f>O3654*H3654</f>
        <v>0</v>
      </c>
      <c r="Q3654" s="141">
        <v>0</v>
      </c>
      <c r="R3654" s="141">
        <f>Q3654*H3654</f>
        <v>0</v>
      </c>
      <c r="S3654" s="141">
        <v>0</v>
      </c>
      <c r="T3654" s="142">
        <f>S3654*H3654</f>
        <v>0</v>
      </c>
      <c r="AR3654" s="143" t="s">
        <v>319</v>
      </c>
      <c r="AT3654" s="143" t="s">
        <v>178</v>
      </c>
      <c r="AU3654" s="143" t="s">
        <v>88</v>
      </c>
      <c r="AY3654" s="17" t="s">
        <v>176</v>
      </c>
      <c r="BE3654" s="144">
        <f>IF(N3654="základní",J3654,0)</f>
        <v>0</v>
      </c>
      <c r="BF3654" s="144">
        <f>IF(N3654="snížená",J3654,0)</f>
        <v>0</v>
      </c>
      <c r="BG3654" s="144">
        <f>IF(N3654="zákl. přenesená",J3654,0)</f>
        <v>0</v>
      </c>
      <c r="BH3654" s="144">
        <f>IF(N3654="sníž. přenesená",J3654,0)</f>
        <v>0</v>
      </c>
      <c r="BI3654" s="144">
        <f>IF(N3654="nulová",J3654,0)</f>
        <v>0</v>
      </c>
      <c r="BJ3654" s="17" t="s">
        <v>86</v>
      </c>
      <c r="BK3654" s="144">
        <f>ROUND(I3654*H3654,2)</f>
        <v>0</v>
      </c>
      <c r="BL3654" s="17" t="s">
        <v>319</v>
      </c>
      <c r="BM3654" s="143" t="s">
        <v>3434</v>
      </c>
    </row>
    <row r="3655" spans="2:65" s="1" customFormat="1" ht="19.5">
      <c r="B3655" s="32"/>
      <c r="D3655" s="146" t="s">
        <v>234</v>
      </c>
      <c r="F3655" s="173" t="s">
        <v>3435</v>
      </c>
      <c r="I3655" s="174"/>
      <c r="L3655" s="32"/>
      <c r="M3655" s="175"/>
      <c r="T3655" s="56"/>
      <c r="AT3655" s="17" t="s">
        <v>234</v>
      </c>
      <c r="AU3655" s="17" t="s">
        <v>88</v>
      </c>
    </row>
    <row r="3656" spans="2:65" s="14" customFormat="1" ht="11.25">
      <c r="B3656" s="160"/>
      <c r="D3656" s="146" t="s">
        <v>185</v>
      </c>
      <c r="E3656" s="161" t="s">
        <v>1</v>
      </c>
      <c r="F3656" s="162" t="s">
        <v>3391</v>
      </c>
      <c r="H3656" s="161" t="s">
        <v>1</v>
      </c>
      <c r="I3656" s="163"/>
      <c r="L3656" s="160"/>
      <c r="M3656" s="164"/>
      <c r="T3656" s="165"/>
      <c r="AT3656" s="161" t="s">
        <v>185</v>
      </c>
      <c r="AU3656" s="161" t="s">
        <v>88</v>
      </c>
      <c r="AV3656" s="14" t="s">
        <v>86</v>
      </c>
      <c r="AW3656" s="14" t="s">
        <v>33</v>
      </c>
      <c r="AX3656" s="14" t="s">
        <v>78</v>
      </c>
      <c r="AY3656" s="161" t="s">
        <v>176</v>
      </c>
    </row>
    <row r="3657" spans="2:65" s="12" customFormat="1" ht="11.25">
      <c r="B3657" s="145"/>
      <c r="D3657" s="146" t="s">
        <v>185</v>
      </c>
      <c r="E3657" s="147" t="s">
        <v>1</v>
      </c>
      <c r="F3657" s="148" t="s">
        <v>86</v>
      </c>
      <c r="H3657" s="149">
        <v>1</v>
      </c>
      <c r="I3657" s="150"/>
      <c r="L3657" s="145"/>
      <c r="M3657" s="151"/>
      <c r="T3657" s="152"/>
      <c r="AT3657" s="147" t="s">
        <v>185</v>
      </c>
      <c r="AU3657" s="147" t="s">
        <v>88</v>
      </c>
      <c r="AV3657" s="12" t="s">
        <v>88</v>
      </c>
      <c r="AW3657" s="12" t="s">
        <v>33</v>
      </c>
      <c r="AX3657" s="12" t="s">
        <v>86</v>
      </c>
      <c r="AY3657" s="147" t="s">
        <v>176</v>
      </c>
    </row>
    <row r="3658" spans="2:65" s="1" customFormat="1" ht="37.9" customHeight="1">
      <c r="B3658" s="32"/>
      <c r="C3658" s="132" t="s">
        <v>3436</v>
      </c>
      <c r="D3658" s="132" t="s">
        <v>178</v>
      </c>
      <c r="E3658" s="133" t="s">
        <v>3437</v>
      </c>
      <c r="F3658" s="134" t="s">
        <v>3438</v>
      </c>
      <c r="G3658" s="135" t="s">
        <v>355</v>
      </c>
      <c r="H3658" s="136">
        <v>1</v>
      </c>
      <c r="I3658" s="137"/>
      <c r="J3658" s="138">
        <f>ROUND(I3658*H3658,2)</f>
        <v>0</v>
      </c>
      <c r="K3658" s="134" t="s">
        <v>342</v>
      </c>
      <c r="L3658" s="32"/>
      <c r="M3658" s="139" t="s">
        <v>1</v>
      </c>
      <c r="N3658" s="140" t="s">
        <v>43</v>
      </c>
      <c r="P3658" s="141">
        <f>O3658*H3658</f>
        <v>0</v>
      </c>
      <c r="Q3658" s="141">
        <v>0</v>
      </c>
      <c r="R3658" s="141">
        <f>Q3658*H3658</f>
        <v>0</v>
      </c>
      <c r="S3658" s="141">
        <v>0</v>
      </c>
      <c r="T3658" s="142">
        <f>S3658*H3658</f>
        <v>0</v>
      </c>
      <c r="AR3658" s="143" t="s">
        <v>319</v>
      </c>
      <c r="AT3658" s="143" t="s">
        <v>178</v>
      </c>
      <c r="AU3658" s="143" t="s">
        <v>88</v>
      </c>
      <c r="AY3658" s="17" t="s">
        <v>176</v>
      </c>
      <c r="BE3658" s="144">
        <f>IF(N3658="základní",J3658,0)</f>
        <v>0</v>
      </c>
      <c r="BF3658" s="144">
        <f>IF(N3658="snížená",J3658,0)</f>
        <v>0</v>
      </c>
      <c r="BG3658" s="144">
        <f>IF(N3658="zákl. přenesená",J3658,0)</f>
        <v>0</v>
      </c>
      <c r="BH3658" s="144">
        <f>IF(N3658="sníž. přenesená",J3658,0)</f>
        <v>0</v>
      </c>
      <c r="BI3658" s="144">
        <f>IF(N3658="nulová",J3658,0)</f>
        <v>0</v>
      </c>
      <c r="BJ3658" s="17" t="s">
        <v>86</v>
      </c>
      <c r="BK3658" s="144">
        <f>ROUND(I3658*H3658,2)</f>
        <v>0</v>
      </c>
      <c r="BL3658" s="17" t="s">
        <v>319</v>
      </c>
      <c r="BM3658" s="143" t="s">
        <v>3439</v>
      </c>
    </row>
    <row r="3659" spans="2:65" s="1" customFormat="1" ht="29.25">
      <c r="B3659" s="32"/>
      <c r="D3659" s="146" t="s">
        <v>234</v>
      </c>
      <c r="F3659" s="173" t="s">
        <v>3440</v>
      </c>
      <c r="I3659" s="174"/>
      <c r="L3659" s="32"/>
      <c r="M3659" s="175"/>
      <c r="T3659" s="56"/>
      <c r="AT3659" s="17" t="s">
        <v>234</v>
      </c>
      <c r="AU3659" s="17" t="s">
        <v>88</v>
      </c>
    </row>
    <row r="3660" spans="2:65" s="14" customFormat="1" ht="11.25">
      <c r="B3660" s="160"/>
      <c r="D3660" s="146" t="s">
        <v>185</v>
      </c>
      <c r="E3660" s="161" t="s">
        <v>1</v>
      </c>
      <c r="F3660" s="162" t="s">
        <v>3391</v>
      </c>
      <c r="H3660" s="161" t="s">
        <v>1</v>
      </c>
      <c r="I3660" s="163"/>
      <c r="L3660" s="160"/>
      <c r="M3660" s="164"/>
      <c r="T3660" s="165"/>
      <c r="AT3660" s="161" t="s">
        <v>185</v>
      </c>
      <c r="AU3660" s="161" t="s">
        <v>88</v>
      </c>
      <c r="AV3660" s="14" t="s">
        <v>86</v>
      </c>
      <c r="AW3660" s="14" t="s">
        <v>33</v>
      </c>
      <c r="AX3660" s="14" t="s">
        <v>78</v>
      </c>
      <c r="AY3660" s="161" t="s">
        <v>176</v>
      </c>
    </row>
    <row r="3661" spans="2:65" s="12" customFormat="1" ht="11.25">
      <c r="B3661" s="145"/>
      <c r="D3661" s="146" t="s">
        <v>185</v>
      </c>
      <c r="E3661" s="147" t="s">
        <v>1</v>
      </c>
      <c r="F3661" s="148" t="s">
        <v>86</v>
      </c>
      <c r="H3661" s="149">
        <v>1</v>
      </c>
      <c r="I3661" s="150"/>
      <c r="L3661" s="145"/>
      <c r="M3661" s="151"/>
      <c r="T3661" s="152"/>
      <c r="AT3661" s="147" t="s">
        <v>185</v>
      </c>
      <c r="AU3661" s="147" t="s">
        <v>88</v>
      </c>
      <c r="AV3661" s="12" t="s">
        <v>88</v>
      </c>
      <c r="AW3661" s="12" t="s">
        <v>33</v>
      </c>
      <c r="AX3661" s="12" t="s">
        <v>86</v>
      </c>
      <c r="AY3661" s="147" t="s">
        <v>176</v>
      </c>
    </row>
    <row r="3662" spans="2:65" s="1" customFormat="1" ht="24.2" customHeight="1">
      <c r="B3662" s="32"/>
      <c r="C3662" s="132" t="s">
        <v>3441</v>
      </c>
      <c r="D3662" s="132" t="s">
        <v>178</v>
      </c>
      <c r="E3662" s="133" t="s">
        <v>3442</v>
      </c>
      <c r="F3662" s="134" t="s">
        <v>3443</v>
      </c>
      <c r="G3662" s="135" t="s">
        <v>355</v>
      </c>
      <c r="H3662" s="136">
        <v>1</v>
      </c>
      <c r="I3662" s="137"/>
      <c r="J3662" s="138">
        <f>ROUND(I3662*H3662,2)</f>
        <v>0</v>
      </c>
      <c r="K3662" s="134" t="s">
        <v>342</v>
      </c>
      <c r="L3662" s="32"/>
      <c r="M3662" s="139" t="s">
        <v>1</v>
      </c>
      <c r="N3662" s="140" t="s">
        <v>43</v>
      </c>
      <c r="P3662" s="141">
        <f>O3662*H3662</f>
        <v>0</v>
      </c>
      <c r="Q3662" s="141">
        <v>0</v>
      </c>
      <c r="R3662" s="141">
        <f>Q3662*H3662</f>
        <v>0</v>
      </c>
      <c r="S3662" s="141">
        <v>0</v>
      </c>
      <c r="T3662" s="142">
        <f>S3662*H3662</f>
        <v>0</v>
      </c>
      <c r="AR3662" s="143" t="s">
        <v>319</v>
      </c>
      <c r="AT3662" s="143" t="s">
        <v>178</v>
      </c>
      <c r="AU3662" s="143" t="s">
        <v>88</v>
      </c>
      <c r="AY3662" s="17" t="s">
        <v>176</v>
      </c>
      <c r="BE3662" s="144">
        <f>IF(N3662="základní",J3662,0)</f>
        <v>0</v>
      </c>
      <c r="BF3662" s="144">
        <f>IF(N3662="snížená",J3662,0)</f>
        <v>0</v>
      </c>
      <c r="BG3662" s="144">
        <f>IF(N3662="zákl. přenesená",J3662,0)</f>
        <v>0</v>
      </c>
      <c r="BH3662" s="144">
        <f>IF(N3662="sníž. přenesená",J3662,0)</f>
        <v>0</v>
      </c>
      <c r="BI3662" s="144">
        <f>IF(N3662="nulová",J3662,0)</f>
        <v>0</v>
      </c>
      <c r="BJ3662" s="17" t="s">
        <v>86</v>
      </c>
      <c r="BK3662" s="144">
        <f>ROUND(I3662*H3662,2)</f>
        <v>0</v>
      </c>
      <c r="BL3662" s="17" t="s">
        <v>319</v>
      </c>
      <c r="BM3662" s="143" t="s">
        <v>3444</v>
      </c>
    </row>
    <row r="3663" spans="2:65" s="1" customFormat="1" ht="19.5">
      <c r="B3663" s="32"/>
      <c r="D3663" s="146" t="s">
        <v>234</v>
      </c>
      <c r="F3663" s="173" t="s">
        <v>3435</v>
      </c>
      <c r="I3663" s="174"/>
      <c r="L3663" s="32"/>
      <c r="M3663" s="175"/>
      <c r="T3663" s="56"/>
      <c r="AT3663" s="17" t="s">
        <v>234</v>
      </c>
      <c r="AU3663" s="17" t="s">
        <v>88</v>
      </c>
    </row>
    <row r="3664" spans="2:65" s="14" customFormat="1" ht="11.25">
      <c r="B3664" s="160"/>
      <c r="D3664" s="146" t="s">
        <v>185</v>
      </c>
      <c r="E3664" s="161" t="s">
        <v>1</v>
      </c>
      <c r="F3664" s="162" t="s">
        <v>3391</v>
      </c>
      <c r="H3664" s="161" t="s">
        <v>1</v>
      </c>
      <c r="I3664" s="163"/>
      <c r="L3664" s="160"/>
      <c r="M3664" s="164"/>
      <c r="T3664" s="165"/>
      <c r="AT3664" s="161" t="s">
        <v>185</v>
      </c>
      <c r="AU3664" s="161" t="s">
        <v>88</v>
      </c>
      <c r="AV3664" s="14" t="s">
        <v>86</v>
      </c>
      <c r="AW3664" s="14" t="s">
        <v>33</v>
      </c>
      <c r="AX3664" s="14" t="s">
        <v>78</v>
      </c>
      <c r="AY3664" s="161" t="s">
        <v>176</v>
      </c>
    </row>
    <row r="3665" spans="2:65" s="12" customFormat="1" ht="11.25">
      <c r="B3665" s="145"/>
      <c r="D3665" s="146" t="s">
        <v>185</v>
      </c>
      <c r="E3665" s="147" t="s">
        <v>1</v>
      </c>
      <c r="F3665" s="148" t="s">
        <v>86</v>
      </c>
      <c r="H3665" s="149">
        <v>1</v>
      </c>
      <c r="I3665" s="150"/>
      <c r="L3665" s="145"/>
      <c r="M3665" s="151"/>
      <c r="T3665" s="152"/>
      <c r="AT3665" s="147" t="s">
        <v>185</v>
      </c>
      <c r="AU3665" s="147" t="s">
        <v>88</v>
      </c>
      <c r="AV3665" s="12" t="s">
        <v>88</v>
      </c>
      <c r="AW3665" s="12" t="s">
        <v>33</v>
      </c>
      <c r="AX3665" s="12" t="s">
        <v>86</v>
      </c>
      <c r="AY3665" s="147" t="s">
        <v>176</v>
      </c>
    </row>
    <row r="3666" spans="2:65" s="1" customFormat="1" ht="24.2" customHeight="1">
      <c r="B3666" s="32"/>
      <c r="C3666" s="132" t="s">
        <v>3445</v>
      </c>
      <c r="D3666" s="132" t="s">
        <v>178</v>
      </c>
      <c r="E3666" s="133" t="s">
        <v>3446</v>
      </c>
      <c r="F3666" s="134" t="s">
        <v>3447</v>
      </c>
      <c r="G3666" s="135" t="s">
        <v>355</v>
      </c>
      <c r="H3666" s="136">
        <v>1</v>
      </c>
      <c r="I3666" s="137"/>
      <c r="J3666" s="138">
        <f>ROUND(I3666*H3666,2)</f>
        <v>0</v>
      </c>
      <c r="K3666" s="134" t="s">
        <v>342</v>
      </c>
      <c r="L3666" s="32"/>
      <c r="M3666" s="139" t="s">
        <v>1</v>
      </c>
      <c r="N3666" s="140" t="s">
        <v>43</v>
      </c>
      <c r="P3666" s="141">
        <f>O3666*H3666</f>
        <v>0</v>
      </c>
      <c r="Q3666" s="141">
        <v>0</v>
      </c>
      <c r="R3666" s="141">
        <f>Q3666*H3666</f>
        <v>0</v>
      </c>
      <c r="S3666" s="141">
        <v>0</v>
      </c>
      <c r="T3666" s="142">
        <f>S3666*H3666</f>
        <v>0</v>
      </c>
      <c r="AR3666" s="143" t="s">
        <v>319</v>
      </c>
      <c r="AT3666" s="143" t="s">
        <v>178</v>
      </c>
      <c r="AU3666" s="143" t="s">
        <v>88</v>
      </c>
      <c r="AY3666" s="17" t="s">
        <v>176</v>
      </c>
      <c r="BE3666" s="144">
        <f>IF(N3666="základní",J3666,0)</f>
        <v>0</v>
      </c>
      <c r="BF3666" s="144">
        <f>IF(N3666="snížená",J3666,0)</f>
        <v>0</v>
      </c>
      <c r="BG3666" s="144">
        <f>IF(N3666="zákl. přenesená",J3666,0)</f>
        <v>0</v>
      </c>
      <c r="BH3666" s="144">
        <f>IF(N3666="sníž. přenesená",J3666,0)</f>
        <v>0</v>
      </c>
      <c r="BI3666" s="144">
        <f>IF(N3666="nulová",J3666,0)</f>
        <v>0</v>
      </c>
      <c r="BJ3666" s="17" t="s">
        <v>86</v>
      </c>
      <c r="BK3666" s="144">
        <f>ROUND(I3666*H3666,2)</f>
        <v>0</v>
      </c>
      <c r="BL3666" s="17" t="s">
        <v>319</v>
      </c>
      <c r="BM3666" s="143" t="s">
        <v>3448</v>
      </c>
    </row>
    <row r="3667" spans="2:65" s="1" customFormat="1" ht="19.5">
      <c r="B3667" s="32"/>
      <c r="D3667" s="146" t="s">
        <v>234</v>
      </c>
      <c r="F3667" s="173" t="s">
        <v>3449</v>
      </c>
      <c r="I3667" s="174"/>
      <c r="L3667" s="32"/>
      <c r="M3667" s="175"/>
      <c r="T3667" s="56"/>
      <c r="AT3667" s="17" t="s">
        <v>234</v>
      </c>
      <c r="AU3667" s="17" t="s">
        <v>88</v>
      </c>
    </row>
    <row r="3668" spans="2:65" s="14" customFormat="1" ht="11.25">
      <c r="B3668" s="160"/>
      <c r="D3668" s="146" t="s">
        <v>185</v>
      </c>
      <c r="E3668" s="161" t="s">
        <v>1</v>
      </c>
      <c r="F3668" s="162" t="s">
        <v>3391</v>
      </c>
      <c r="H3668" s="161" t="s">
        <v>1</v>
      </c>
      <c r="I3668" s="163"/>
      <c r="L3668" s="160"/>
      <c r="M3668" s="164"/>
      <c r="T3668" s="165"/>
      <c r="AT3668" s="161" t="s">
        <v>185</v>
      </c>
      <c r="AU3668" s="161" t="s">
        <v>88</v>
      </c>
      <c r="AV3668" s="14" t="s">
        <v>86</v>
      </c>
      <c r="AW3668" s="14" t="s">
        <v>33</v>
      </c>
      <c r="AX3668" s="14" t="s">
        <v>78</v>
      </c>
      <c r="AY3668" s="161" t="s">
        <v>176</v>
      </c>
    </row>
    <row r="3669" spans="2:65" s="12" customFormat="1" ht="11.25">
      <c r="B3669" s="145"/>
      <c r="D3669" s="146" t="s">
        <v>185</v>
      </c>
      <c r="E3669" s="147" t="s">
        <v>1</v>
      </c>
      <c r="F3669" s="148" t="s">
        <v>86</v>
      </c>
      <c r="H3669" s="149">
        <v>1</v>
      </c>
      <c r="I3669" s="150"/>
      <c r="L3669" s="145"/>
      <c r="M3669" s="151"/>
      <c r="T3669" s="152"/>
      <c r="AT3669" s="147" t="s">
        <v>185</v>
      </c>
      <c r="AU3669" s="147" t="s">
        <v>88</v>
      </c>
      <c r="AV3669" s="12" t="s">
        <v>88</v>
      </c>
      <c r="AW3669" s="12" t="s">
        <v>33</v>
      </c>
      <c r="AX3669" s="12" t="s">
        <v>86</v>
      </c>
      <c r="AY3669" s="147" t="s">
        <v>176</v>
      </c>
    </row>
    <row r="3670" spans="2:65" s="1" customFormat="1" ht="24.2" customHeight="1">
      <c r="B3670" s="32"/>
      <c r="C3670" s="132" t="s">
        <v>3450</v>
      </c>
      <c r="D3670" s="132" t="s">
        <v>178</v>
      </c>
      <c r="E3670" s="133" t="s">
        <v>3451</v>
      </c>
      <c r="F3670" s="134" t="s">
        <v>3452</v>
      </c>
      <c r="G3670" s="135" t="s">
        <v>355</v>
      </c>
      <c r="H3670" s="136">
        <v>1</v>
      </c>
      <c r="I3670" s="137"/>
      <c r="J3670" s="138">
        <f>ROUND(I3670*H3670,2)</f>
        <v>0</v>
      </c>
      <c r="K3670" s="134" t="s">
        <v>342</v>
      </c>
      <c r="L3670" s="32"/>
      <c r="M3670" s="139" t="s">
        <v>1</v>
      </c>
      <c r="N3670" s="140" t="s">
        <v>43</v>
      </c>
      <c r="P3670" s="141">
        <f>O3670*H3670</f>
        <v>0</v>
      </c>
      <c r="Q3670" s="141">
        <v>0</v>
      </c>
      <c r="R3670" s="141">
        <f>Q3670*H3670</f>
        <v>0</v>
      </c>
      <c r="S3670" s="141">
        <v>0</v>
      </c>
      <c r="T3670" s="142">
        <f>S3670*H3670</f>
        <v>0</v>
      </c>
      <c r="AR3670" s="143" t="s">
        <v>319</v>
      </c>
      <c r="AT3670" s="143" t="s">
        <v>178</v>
      </c>
      <c r="AU3670" s="143" t="s">
        <v>88</v>
      </c>
      <c r="AY3670" s="17" t="s">
        <v>176</v>
      </c>
      <c r="BE3670" s="144">
        <f>IF(N3670="základní",J3670,0)</f>
        <v>0</v>
      </c>
      <c r="BF3670" s="144">
        <f>IF(N3670="snížená",J3670,0)</f>
        <v>0</v>
      </c>
      <c r="BG3670" s="144">
        <f>IF(N3670="zákl. přenesená",J3670,0)</f>
        <v>0</v>
      </c>
      <c r="BH3670" s="144">
        <f>IF(N3670="sníž. přenesená",J3670,0)</f>
        <v>0</v>
      </c>
      <c r="BI3670" s="144">
        <f>IF(N3670="nulová",J3670,0)</f>
        <v>0</v>
      </c>
      <c r="BJ3670" s="17" t="s">
        <v>86</v>
      </c>
      <c r="BK3670" s="144">
        <f>ROUND(I3670*H3670,2)</f>
        <v>0</v>
      </c>
      <c r="BL3670" s="17" t="s">
        <v>319</v>
      </c>
      <c r="BM3670" s="143" t="s">
        <v>3453</v>
      </c>
    </row>
    <row r="3671" spans="2:65" s="1" customFormat="1" ht="19.5">
      <c r="B3671" s="32"/>
      <c r="D3671" s="146" t="s">
        <v>234</v>
      </c>
      <c r="F3671" s="173" t="s">
        <v>3454</v>
      </c>
      <c r="I3671" s="174"/>
      <c r="L3671" s="32"/>
      <c r="M3671" s="175"/>
      <c r="T3671" s="56"/>
      <c r="AT3671" s="17" t="s">
        <v>234</v>
      </c>
      <c r="AU3671" s="17" t="s">
        <v>88</v>
      </c>
    </row>
    <row r="3672" spans="2:65" s="14" customFormat="1" ht="11.25">
      <c r="B3672" s="160"/>
      <c r="D3672" s="146" t="s">
        <v>185</v>
      </c>
      <c r="E3672" s="161" t="s">
        <v>1</v>
      </c>
      <c r="F3672" s="162" t="s">
        <v>3391</v>
      </c>
      <c r="H3672" s="161" t="s">
        <v>1</v>
      </c>
      <c r="I3672" s="163"/>
      <c r="L3672" s="160"/>
      <c r="M3672" s="164"/>
      <c r="T3672" s="165"/>
      <c r="AT3672" s="161" t="s">
        <v>185</v>
      </c>
      <c r="AU3672" s="161" t="s">
        <v>88</v>
      </c>
      <c r="AV3672" s="14" t="s">
        <v>86</v>
      </c>
      <c r="AW3672" s="14" t="s">
        <v>33</v>
      </c>
      <c r="AX3672" s="14" t="s">
        <v>78</v>
      </c>
      <c r="AY3672" s="161" t="s">
        <v>176</v>
      </c>
    </row>
    <row r="3673" spans="2:65" s="12" customFormat="1" ht="11.25">
      <c r="B3673" s="145"/>
      <c r="D3673" s="146" t="s">
        <v>185</v>
      </c>
      <c r="E3673" s="147" t="s">
        <v>1</v>
      </c>
      <c r="F3673" s="148" t="s">
        <v>86</v>
      </c>
      <c r="H3673" s="149">
        <v>1</v>
      </c>
      <c r="I3673" s="150"/>
      <c r="L3673" s="145"/>
      <c r="M3673" s="151"/>
      <c r="T3673" s="152"/>
      <c r="AT3673" s="147" t="s">
        <v>185</v>
      </c>
      <c r="AU3673" s="147" t="s">
        <v>88</v>
      </c>
      <c r="AV3673" s="12" t="s">
        <v>88</v>
      </c>
      <c r="AW3673" s="12" t="s">
        <v>33</v>
      </c>
      <c r="AX3673" s="12" t="s">
        <v>86</v>
      </c>
      <c r="AY3673" s="147" t="s">
        <v>176</v>
      </c>
    </row>
    <row r="3674" spans="2:65" s="1" customFormat="1" ht="24.2" customHeight="1">
      <c r="B3674" s="32"/>
      <c r="C3674" s="132" t="s">
        <v>3455</v>
      </c>
      <c r="D3674" s="132" t="s">
        <v>178</v>
      </c>
      <c r="E3674" s="133" t="s">
        <v>3456</v>
      </c>
      <c r="F3674" s="134" t="s">
        <v>3457</v>
      </c>
      <c r="G3674" s="135" t="s">
        <v>355</v>
      </c>
      <c r="H3674" s="136">
        <v>1</v>
      </c>
      <c r="I3674" s="137"/>
      <c r="J3674" s="138">
        <f>ROUND(I3674*H3674,2)</f>
        <v>0</v>
      </c>
      <c r="K3674" s="134" t="s">
        <v>342</v>
      </c>
      <c r="L3674" s="32"/>
      <c r="M3674" s="139" t="s">
        <v>1</v>
      </c>
      <c r="N3674" s="140" t="s">
        <v>43</v>
      </c>
      <c r="P3674" s="141">
        <f>O3674*H3674</f>
        <v>0</v>
      </c>
      <c r="Q3674" s="141">
        <v>0</v>
      </c>
      <c r="R3674" s="141">
        <f>Q3674*H3674</f>
        <v>0</v>
      </c>
      <c r="S3674" s="141">
        <v>0</v>
      </c>
      <c r="T3674" s="142">
        <f>S3674*H3674</f>
        <v>0</v>
      </c>
      <c r="AR3674" s="143" t="s">
        <v>319</v>
      </c>
      <c r="AT3674" s="143" t="s">
        <v>178</v>
      </c>
      <c r="AU3674" s="143" t="s">
        <v>88</v>
      </c>
      <c r="AY3674" s="17" t="s">
        <v>176</v>
      </c>
      <c r="BE3674" s="144">
        <f>IF(N3674="základní",J3674,0)</f>
        <v>0</v>
      </c>
      <c r="BF3674" s="144">
        <f>IF(N3674="snížená",J3674,0)</f>
        <v>0</v>
      </c>
      <c r="BG3674" s="144">
        <f>IF(N3674="zákl. přenesená",J3674,0)</f>
        <v>0</v>
      </c>
      <c r="BH3674" s="144">
        <f>IF(N3674="sníž. přenesená",J3674,0)</f>
        <v>0</v>
      </c>
      <c r="BI3674" s="144">
        <f>IF(N3674="nulová",J3674,0)</f>
        <v>0</v>
      </c>
      <c r="BJ3674" s="17" t="s">
        <v>86</v>
      </c>
      <c r="BK3674" s="144">
        <f>ROUND(I3674*H3674,2)</f>
        <v>0</v>
      </c>
      <c r="BL3674" s="17" t="s">
        <v>319</v>
      </c>
      <c r="BM3674" s="143" t="s">
        <v>3458</v>
      </c>
    </row>
    <row r="3675" spans="2:65" s="1" customFormat="1" ht="19.5">
      <c r="B3675" s="32"/>
      <c r="D3675" s="146" t="s">
        <v>234</v>
      </c>
      <c r="F3675" s="173" t="s">
        <v>3454</v>
      </c>
      <c r="I3675" s="174"/>
      <c r="L3675" s="32"/>
      <c r="M3675" s="175"/>
      <c r="T3675" s="56"/>
      <c r="AT3675" s="17" t="s">
        <v>234</v>
      </c>
      <c r="AU3675" s="17" t="s">
        <v>88</v>
      </c>
    </row>
    <row r="3676" spans="2:65" s="14" customFormat="1" ht="11.25">
      <c r="B3676" s="160"/>
      <c r="D3676" s="146" t="s">
        <v>185</v>
      </c>
      <c r="E3676" s="161" t="s">
        <v>1</v>
      </c>
      <c r="F3676" s="162" t="s">
        <v>3391</v>
      </c>
      <c r="H3676" s="161" t="s">
        <v>1</v>
      </c>
      <c r="I3676" s="163"/>
      <c r="L3676" s="160"/>
      <c r="M3676" s="164"/>
      <c r="T3676" s="165"/>
      <c r="AT3676" s="161" t="s">
        <v>185</v>
      </c>
      <c r="AU3676" s="161" t="s">
        <v>88</v>
      </c>
      <c r="AV3676" s="14" t="s">
        <v>86</v>
      </c>
      <c r="AW3676" s="14" t="s">
        <v>33</v>
      </c>
      <c r="AX3676" s="14" t="s">
        <v>78</v>
      </c>
      <c r="AY3676" s="161" t="s">
        <v>176</v>
      </c>
    </row>
    <row r="3677" spans="2:65" s="12" customFormat="1" ht="11.25">
      <c r="B3677" s="145"/>
      <c r="D3677" s="146" t="s">
        <v>185</v>
      </c>
      <c r="E3677" s="147" t="s">
        <v>1</v>
      </c>
      <c r="F3677" s="148" t="s">
        <v>86</v>
      </c>
      <c r="H3677" s="149">
        <v>1</v>
      </c>
      <c r="I3677" s="150"/>
      <c r="L3677" s="145"/>
      <c r="M3677" s="151"/>
      <c r="T3677" s="152"/>
      <c r="AT3677" s="147" t="s">
        <v>185</v>
      </c>
      <c r="AU3677" s="147" t="s">
        <v>88</v>
      </c>
      <c r="AV3677" s="12" t="s">
        <v>88</v>
      </c>
      <c r="AW3677" s="12" t="s">
        <v>33</v>
      </c>
      <c r="AX3677" s="12" t="s">
        <v>86</v>
      </c>
      <c r="AY3677" s="147" t="s">
        <v>176</v>
      </c>
    </row>
    <row r="3678" spans="2:65" s="1" customFormat="1" ht="24.2" customHeight="1">
      <c r="B3678" s="32"/>
      <c r="C3678" s="132" t="s">
        <v>3459</v>
      </c>
      <c r="D3678" s="132" t="s">
        <v>178</v>
      </c>
      <c r="E3678" s="133" t="s">
        <v>3460</v>
      </c>
      <c r="F3678" s="134" t="s">
        <v>3461</v>
      </c>
      <c r="G3678" s="135" t="s">
        <v>355</v>
      </c>
      <c r="H3678" s="136">
        <v>1</v>
      </c>
      <c r="I3678" s="137"/>
      <c r="J3678" s="138">
        <f>ROUND(I3678*H3678,2)</f>
        <v>0</v>
      </c>
      <c r="K3678" s="134" t="s">
        <v>342</v>
      </c>
      <c r="L3678" s="32"/>
      <c r="M3678" s="139" t="s">
        <v>1</v>
      </c>
      <c r="N3678" s="140" t="s">
        <v>43</v>
      </c>
      <c r="P3678" s="141">
        <f>O3678*H3678</f>
        <v>0</v>
      </c>
      <c r="Q3678" s="141">
        <v>0</v>
      </c>
      <c r="R3678" s="141">
        <f>Q3678*H3678</f>
        <v>0</v>
      </c>
      <c r="S3678" s="141">
        <v>0</v>
      </c>
      <c r="T3678" s="142">
        <f>S3678*H3678</f>
        <v>0</v>
      </c>
      <c r="AR3678" s="143" t="s">
        <v>319</v>
      </c>
      <c r="AT3678" s="143" t="s">
        <v>178</v>
      </c>
      <c r="AU3678" s="143" t="s">
        <v>88</v>
      </c>
      <c r="AY3678" s="17" t="s">
        <v>176</v>
      </c>
      <c r="BE3678" s="144">
        <f>IF(N3678="základní",J3678,0)</f>
        <v>0</v>
      </c>
      <c r="BF3678" s="144">
        <f>IF(N3678="snížená",J3678,0)</f>
        <v>0</v>
      </c>
      <c r="BG3678" s="144">
        <f>IF(N3678="zákl. přenesená",J3678,0)</f>
        <v>0</v>
      </c>
      <c r="BH3678" s="144">
        <f>IF(N3678="sníž. přenesená",J3678,0)</f>
        <v>0</v>
      </c>
      <c r="BI3678" s="144">
        <f>IF(N3678="nulová",J3678,0)</f>
        <v>0</v>
      </c>
      <c r="BJ3678" s="17" t="s">
        <v>86</v>
      </c>
      <c r="BK3678" s="144">
        <f>ROUND(I3678*H3678,2)</f>
        <v>0</v>
      </c>
      <c r="BL3678" s="17" t="s">
        <v>319</v>
      </c>
      <c r="BM3678" s="143" t="s">
        <v>3462</v>
      </c>
    </row>
    <row r="3679" spans="2:65" s="1" customFormat="1" ht="19.5">
      <c r="B3679" s="32"/>
      <c r="D3679" s="146" t="s">
        <v>234</v>
      </c>
      <c r="F3679" s="173" t="s">
        <v>3463</v>
      </c>
      <c r="I3679" s="174"/>
      <c r="L3679" s="32"/>
      <c r="M3679" s="175"/>
      <c r="T3679" s="56"/>
      <c r="AT3679" s="17" t="s">
        <v>234</v>
      </c>
      <c r="AU3679" s="17" t="s">
        <v>88</v>
      </c>
    </row>
    <row r="3680" spans="2:65" s="14" customFormat="1" ht="11.25">
      <c r="B3680" s="160"/>
      <c r="D3680" s="146" t="s">
        <v>185</v>
      </c>
      <c r="E3680" s="161" t="s">
        <v>1</v>
      </c>
      <c r="F3680" s="162" t="s">
        <v>3391</v>
      </c>
      <c r="H3680" s="161" t="s">
        <v>1</v>
      </c>
      <c r="I3680" s="163"/>
      <c r="L3680" s="160"/>
      <c r="M3680" s="164"/>
      <c r="T3680" s="165"/>
      <c r="AT3680" s="161" t="s">
        <v>185</v>
      </c>
      <c r="AU3680" s="161" t="s">
        <v>88</v>
      </c>
      <c r="AV3680" s="14" t="s">
        <v>86</v>
      </c>
      <c r="AW3680" s="14" t="s">
        <v>33</v>
      </c>
      <c r="AX3680" s="14" t="s">
        <v>78</v>
      </c>
      <c r="AY3680" s="161" t="s">
        <v>176</v>
      </c>
    </row>
    <row r="3681" spans="2:65" s="12" customFormat="1" ht="11.25">
      <c r="B3681" s="145"/>
      <c r="D3681" s="146" t="s">
        <v>185</v>
      </c>
      <c r="E3681" s="147" t="s">
        <v>1</v>
      </c>
      <c r="F3681" s="148" t="s">
        <v>86</v>
      </c>
      <c r="H3681" s="149">
        <v>1</v>
      </c>
      <c r="I3681" s="150"/>
      <c r="L3681" s="145"/>
      <c r="M3681" s="151"/>
      <c r="T3681" s="152"/>
      <c r="AT3681" s="147" t="s">
        <v>185</v>
      </c>
      <c r="AU3681" s="147" t="s">
        <v>88</v>
      </c>
      <c r="AV3681" s="12" t="s">
        <v>88</v>
      </c>
      <c r="AW3681" s="12" t="s">
        <v>33</v>
      </c>
      <c r="AX3681" s="12" t="s">
        <v>86</v>
      </c>
      <c r="AY3681" s="147" t="s">
        <v>176</v>
      </c>
    </row>
    <row r="3682" spans="2:65" s="1" customFormat="1" ht="24.2" customHeight="1">
      <c r="B3682" s="32"/>
      <c r="C3682" s="132" t="s">
        <v>3464</v>
      </c>
      <c r="D3682" s="132" t="s">
        <v>178</v>
      </c>
      <c r="E3682" s="133" t="s">
        <v>3465</v>
      </c>
      <c r="F3682" s="134" t="s">
        <v>3466</v>
      </c>
      <c r="G3682" s="135" t="s">
        <v>355</v>
      </c>
      <c r="H3682" s="136">
        <v>1</v>
      </c>
      <c r="I3682" s="137"/>
      <c r="J3682" s="138">
        <f>ROUND(I3682*H3682,2)</f>
        <v>0</v>
      </c>
      <c r="K3682" s="134" t="s">
        <v>342</v>
      </c>
      <c r="L3682" s="32"/>
      <c r="M3682" s="139" t="s">
        <v>1</v>
      </c>
      <c r="N3682" s="140" t="s">
        <v>43</v>
      </c>
      <c r="P3682" s="141">
        <f>O3682*H3682</f>
        <v>0</v>
      </c>
      <c r="Q3682" s="141">
        <v>0</v>
      </c>
      <c r="R3682" s="141">
        <f>Q3682*H3682</f>
        <v>0</v>
      </c>
      <c r="S3682" s="141">
        <v>0</v>
      </c>
      <c r="T3682" s="142">
        <f>S3682*H3682</f>
        <v>0</v>
      </c>
      <c r="AR3682" s="143" t="s">
        <v>319</v>
      </c>
      <c r="AT3682" s="143" t="s">
        <v>178</v>
      </c>
      <c r="AU3682" s="143" t="s">
        <v>88</v>
      </c>
      <c r="AY3682" s="17" t="s">
        <v>176</v>
      </c>
      <c r="BE3682" s="144">
        <f>IF(N3682="základní",J3682,0)</f>
        <v>0</v>
      </c>
      <c r="BF3682" s="144">
        <f>IF(N3682="snížená",J3682,0)</f>
        <v>0</v>
      </c>
      <c r="BG3682" s="144">
        <f>IF(N3682="zákl. přenesená",J3682,0)</f>
        <v>0</v>
      </c>
      <c r="BH3682" s="144">
        <f>IF(N3682="sníž. přenesená",J3682,0)</f>
        <v>0</v>
      </c>
      <c r="BI3682" s="144">
        <f>IF(N3682="nulová",J3682,0)</f>
        <v>0</v>
      </c>
      <c r="BJ3682" s="17" t="s">
        <v>86</v>
      </c>
      <c r="BK3682" s="144">
        <f>ROUND(I3682*H3682,2)</f>
        <v>0</v>
      </c>
      <c r="BL3682" s="17" t="s">
        <v>319</v>
      </c>
      <c r="BM3682" s="143" t="s">
        <v>3467</v>
      </c>
    </row>
    <row r="3683" spans="2:65" s="1" customFormat="1" ht="19.5">
      <c r="B3683" s="32"/>
      <c r="D3683" s="146" t="s">
        <v>234</v>
      </c>
      <c r="F3683" s="173" t="s">
        <v>3468</v>
      </c>
      <c r="I3683" s="174"/>
      <c r="L3683" s="32"/>
      <c r="M3683" s="175"/>
      <c r="T3683" s="56"/>
      <c r="AT3683" s="17" t="s">
        <v>234</v>
      </c>
      <c r="AU3683" s="17" t="s">
        <v>88</v>
      </c>
    </row>
    <row r="3684" spans="2:65" s="14" customFormat="1" ht="11.25">
      <c r="B3684" s="160"/>
      <c r="D3684" s="146" t="s">
        <v>185</v>
      </c>
      <c r="E3684" s="161" t="s">
        <v>1</v>
      </c>
      <c r="F3684" s="162" t="s">
        <v>3391</v>
      </c>
      <c r="H3684" s="161" t="s">
        <v>1</v>
      </c>
      <c r="I3684" s="163"/>
      <c r="L3684" s="160"/>
      <c r="M3684" s="164"/>
      <c r="T3684" s="165"/>
      <c r="AT3684" s="161" t="s">
        <v>185</v>
      </c>
      <c r="AU3684" s="161" t="s">
        <v>88</v>
      </c>
      <c r="AV3684" s="14" t="s">
        <v>86</v>
      </c>
      <c r="AW3684" s="14" t="s">
        <v>33</v>
      </c>
      <c r="AX3684" s="14" t="s">
        <v>78</v>
      </c>
      <c r="AY3684" s="161" t="s">
        <v>176</v>
      </c>
    </row>
    <row r="3685" spans="2:65" s="12" customFormat="1" ht="11.25">
      <c r="B3685" s="145"/>
      <c r="D3685" s="146" t="s">
        <v>185</v>
      </c>
      <c r="E3685" s="147" t="s">
        <v>1</v>
      </c>
      <c r="F3685" s="148" t="s">
        <v>86</v>
      </c>
      <c r="H3685" s="149">
        <v>1</v>
      </c>
      <c r="I3685" s="150"/>
      <c r="L3685" s="145"/>
      <c r="M3685" s="151"/>
      <c r="T3685" s="152"/>
      <c r="AT3685" s="147" t="s">
        <v>185</v>
      </c>
      <c r="AU3685" s="147" t="s">
        <v>88</v>
      </c>
      <c r="AV3685" s="12" t="s">
        <v>88</v>
      </c>
      <c r="AW3685" s="12" t="s">
        <v>33</v>
      </c>
      <c r="AX3685" s="12" t="s">
        <v>86</v>
      </c>
      <c r="AY3685" s="147" t="s">
        <v>176</v>
      </c>
    </row>
    <row r="3686" spans="2:65" s="1" customFormat="1" ht="24.2" customHeight="1">
      <c r="B3686" s="32"/>
      <c r="C3686" s="132" t="s">
        <v>3469</v>
      </c>
      <c r="D3686" s="132" t="s">
        <v>178</v>
      </c>
      <c r="E3686" s="133" t="s">
        <v>3470</v>
      </c>
      <c r="F3686" s="134" t="s">
        <v>3471</v>
      </c>
      <c r="G3686" s="135" t="s">
        <v>355</v>
      </c>
      <c r="H3686" s="136">
        <v>1</v>
      </c>
      <c r="I3686" s="137"/>
      <c r="J3686" s="138">
        <f>ROUND(I3686*H3686,2)</f>
        <v>0</v>
      </c>
      <c r="K3686" s="134" t="s">
        <v>342</v>
      </c>
      <c r="L3686" s="32"/>
      <c r="M3686" s="139" t="s">
        <v>1</v>
      </c>
      <c r="N3686" s="140" t="s">
        <v>43</v>
      </c>
      <c r="P3686" s="141">
        <f>O3686*H3686</f>
        <v>0</v>
      </c>
      <c r="Q3686" s="141">
        <v>0</v>
      </c>
      <c r="R3686" s="141">
        <f>Q3686*H3686</f>
        <v>0</v>
      </c>
      <c r="S3686" s="141">
        <v>0</v>
      </c>
      <c r="T3686" s="142">
        <f>S3686*H3686</f>
        <v>0</v>
      </c>
      <c r="AR3686" s="143" t="s">
        <v>319</v>
      </c>
      <c r="AT3686" s="143" t="s">
        <v>178</v>
      </c>
      <c r="AU3686" s="143" t="s">
        <v>88</v>
      </c>
      <c r="AY3686" s="17" t="s">
        <v>176</v>
      </c>
      <c r="BE3686" s="144">
        <f>IF(N3686="základní",J3686,0)</f>
        <v>0</v>
      </c>
      <c r="BF3686" s="144">
        <f>IF(N3686="snížená",J3686,0)</f>
        <v>0</v>
      </c>
      <c r="BG3686" s="144">
        <f>IF(N3686="zákl. přenesená",J3686,0)</f>
        <v>0</v>
      </c>
      <c r="BH3686" s="144">
        <f>IF(N3686="sníž. přenesená",J3686,0)</f>
        <v>0</v>
      </c>
      <c r="BI3686" s="144">
        <f>IF(N3686="nulová",J3686,0)</f>
        <v>0</v>
      </c>
      <c r="BJ3686" s="17" t="s">
        <v>86</v>
      </c>
      <c r="BK3686" s="144">
        <f>ROUND(I3686*H3686,2)</f>
        <v>0</v>
      </c>
      <c r="BL3686" s="17" t="s">
        <v>319</v>
      </c>
      <c r="BM3686" s="143" t="s">
        <v>3472</v>
      </c>
    </row>
    <row r="3687" spans="2:65" s="1" customFormat="1" ht="19.5">
      <c r="B3687" s="32"/>
      <c r="D3687" s="146" t="s">
        <v>234</v>
      </c>
      <c r="F3687" s="173" t="s">
        <v>3473</v>
      </c>
      <c r="I3687" s="174"/>
      <c r="L3687" s="32"/>
      <c r="M3687" s="175"/>
      <c r="T3687" s="56"/>
      <c r="AT3687" s="17" t="s">
        <v>234</v>
      </c>
      <c r="AU3687" s="17" t="s">
        <v>88</v>
      </c>
    </row>
    <row r="3688" spans="2:65" s="14" customFormat="1" ht="11.25">
      <c r="B3688" s="160"/>
      <c r="D3688" s="146" t="s">
        <v>185</v>
      </c>
      <c r="E3688" s="161" t="s">
        <v>1</v>
      </c>
      <c r="F3688" s="162" t="s">
        <v>3391</v>
      </c>
      <c r="H3688" s="161" t="s">
        <v>1</v>
      </c>
      <c r="I3688" s="163"/>
      <c r="L3688" s="160"/>
      <c r="M3688" s="164"/>
      <c r="T3688" s="165"/>
      <c r="AT3688" s="161" t="s">
        <v>185</v>
      </c>
      <c r="AU3688" s="161" t="s">
        <v>88</v>
      </c>
      <c r="AV3688" s="14" t="s">
        <v>86</v>
      </c>
      <c r="AW3688" s="14" t="s">
        <v>33</v>
      </c>
      <c r="AX3688" s="14" t="s">
        <v>78</v>
      </c>
      <c r="AY3688" s="161" t="s">
        <v>176</v>
      </c>
    </row>
    <row r="3689" spans="2:65" s="12" customFormat="1" ht="11.25">
      <c r="B3689" s="145"/>
      <c r="D3689" s="146" t="s">
        <v>185</v>
      </c>
      <c r="E3689" s="147" t="s">
        <v>1</v>
      </c>
      <c r="F3689" s="148" t="s">
        <v>86</v>
      </c>
      <c r="H3689" s="149">
        <v>1</v>
      </c>
      <c r="I3689" s="150"/>
      <c r="L3689" s="145"/>
      <c r="M3689" s="151"/>
      <c r="T3689" s="152"/>
      <c r="AT3689" s="147" t="s">
        <v>185</v>
      </c>
      <c r="AU3689" s="147" t="s">
        <v>88</v>
      </c>
      <c r="AV3689" s="12" t="s">
        <v>88</v>
      </c>
      <c r="AW3689" s="12" t="s">
        <v>33</v>
      </c>
      <c r="AX3689" s="12" t="s">
        <v>86</v>
      </c>
      <c r="AY3689" s="147" t="s">
        <v>176</v>
      </c>
    </row>
    <row r="3690" spans="2:65" s="1" customFormat="1" ht="37.9" customHeight="1">
      <c r="B3690" s="32"/>
      <c r="C3690" s="132" t="s">
        <v>3474</v>
      </c>
      <c r="D3690" s="132" t="s">
        <v>178</v>
      </c>
      <c r="E3690" s="133" t="s">
        <v>3475</v>
      </c>
      <c r="F3690" s="134" t="s">
        <v>3476</v>
      </c>
      <c r="G3690" s="135" t="s">
        <v>355</v>
      </c>
      <c r="H3690" s="136">
        <v>1</v>
      </c>
      <c r="I3690" s="137"/>
      <c r="J3690" s="138">
        <f>ROUND(I3690*H3690,2)</f>
        <v>0</v>
      </c>
      <c r="K3690" s="134" t="s">
        <v>342</v>
      </c>
      <c r="L3690" s="32"/>
      <c r="M3690" s="139" t="s">
        <v>1</v>
      </c>
      <c r="N3690" s="140" t="s">
        <v>43</v>
      </c>
      <c r="P3690" s="141">
        <f>O3690*H3690</f>
        <v>0</v>
      </c>
      <c r="Q3690" s="141">
        <v>0</v>
      </c>
      <c r="R3690" s="141">
        <f>Q3690*H3690</f>
        <v>0</v>
      </c>
      <c r="S3690" s="141">
        <v>0</v>
      </c>
      <c r="T3690" s="142">
        <f>S3690*H3690</f>
        <v>0</v>
      </c>
      <c r="AR3690" s="143" t="s">
        <v>319</v>
      </c>
      <c r="AT3690" s="143" t="s">
        <v>178</v>
      </c>
      <c r="AU3690" s="143" t="s">
        <v>88</v>
      </c>
      <c r="AY3690" s="17" t="s">
        <v>176</v>
      </c>
      <c r="BE3690" s="144">
        <f>IF(N3690="základní",J3690,0)</f>
        <v>0</v>
      </c>
      <c r="BF3690" s="144">
        <f>IF(N3690="snížená",J3690,0)</f>
        <v>0</v>
      </c>
      <c r="BG3690" s="144">
        <f>IF(N3690="zákl. přenesená",J3690,0)</f>
        <v>0</v>
      </c>
      <c r="BH3690" s="144">
        <f>IF(N3690="sníž. přenesená",J3690,0)</f>
        <v>0</v>
      </c>
      <c r="BI3690" s="144">
        <f>IF(N3690="nulová",J3690,0)</f>
        <v>0</v>
      </c>
      <c r="BJ3690" s="17" t="s">
        <v>86</v>
      </c>
      <c r="BK3690" s="144">
        <f>ROUND(I3690*H3690,2)</f>
        <v>0</v>
      </c>
      <c r="BL3690" s="17" t="s">
        <v>319</v>
      </c>
      <c r="BM3690" s="143" t="s">
        <v>3477</v>
      </c>
    </row>
    <row r="3691" spans="2:65" s="1" customFormat="1" ht="19.5">
      <c r="B3691" s="32"/>
      <c r="D3691" s="146" t="s">
        <v>234</v>
      </c>
      <c r="F3691" s="173" t="s">
        <v>3478</v>
      </c>
      <c r="I3691" s="174"/>
      <c r="L3691" s="32"/>
      <c r="M3691" s="175"/>
      <c r="T3691" s="56"/>
      <c r="AT3691" s="17" t="s">
        <v>234</v>
      </c>
      <c r="AU3691" s="17" t="s">
        <v>88</v>
      </c>
    </row>
    <row r="3692" spans="2:65" s="14" customFormat="1" ht="11.25">
      <c r="B3692" s="160"/>
      <c r="D3692" s="146" t="s">
        <v>185</v>
      </c>
      <c r="E3692" s="161" t="s">
        <v>1</v>
      </c>
      <c r="F3692" s="162" t="s">
        <v>3391</v>
      </c>
      <c r="H3692" s="161" t="s">
        <v>1</v>
      </c>
      <c r="I3692" s="163"/>
      <c r="L3692" s="160"/>
      <c r="M3692" s="164"/>
      <c r="T3692" s="165"/>
      <c r="AT3692" s="161" t="s">
        <v>185</v>
      </c>
      <c r="AU3692" s="161" t="s">
        <v>88</v>
      </c>
      <c r="AV3692" s="14" t="s">
        <v>86</v>
      </c>
      <c r="AW3692" s="14" t="s">
        <v>33</v>
      </c>
      <c r="AX3692" s="14" t="s">
        <v>78</v>
      </c>
      <c r="AY3692" s="161" t="s">
        <v>176</v>
      </c>
    </row>
    <row r="3693" spans="2:65" s="12" customFormat="1" ht="11.25">
      <c r="B3693" s="145"/>
      <c r="D3693" s="146" t="s">
        <v>185</v>
      </c>
      <c r="E3693" s="147" t="s">
        <v>1</v>
      </c>
      <c r="F3693" s="148" t="s">
        <v>86</v>
      </c>
      <c r="H3693" s="149">
        <v>1</v>
      </c>
      <c r="I3693" s="150"/>
      <c r="L3693" s="145"/>
      <c r="M3693" s="151"/>
      <c r="T3693" s="152"/>
      <c r="AT3693" s="147" t="s">
        <v>185</v>
      </c>
      <c r="AU3693" s="147" t="s">
        <v>88</v>
      </c>
      <c r="AV3693" s="12" t="s">
        <v>88</v>
      </c>
      <c r="AW3693" s="12" t="s">
        <v>33</v>
      </c>
      <c r="AX3693" s="12" t="s">
        <v>86</v>
      </c>
      <c r="AY3693" s="147" t="s">
        <v>176</v>
      </c>
    </row>
    <row r="3694" spans="2:65" s="1" customFormat="1" ht="24.2" customHeight="1">
      <c r="B3694" s="32"/>
      <c r="C3694" s="132" t="s">
        <v>3479</v>
      </c>
      <c r="D3694" s="132" t="s">
        <v>178</v>
      </c>
      <c r="E3694" s="133" t="s">
        <v>3480</v>
      </c>
      <c r="F3694" s="134" t="s">
        <v>3481</v>
      </c>
      <c r="G3694" s="135" t="s">
        <v>355</v>
      </c>
      <c r="H3694" s="136">
        <v>1</v>
      </c>
      <c r="I3694" s="137"/>
      <c r="J3694" s="138">
        <f>ROUND(I3694*H3694,2)</f>
        <v>0</v>
      </c>
      <c r="K3694" s="134" t="s">
        <v>342</v>
      </c>
      <c r="L3694" s="32"/>
      <c r="M3694" s="139" t="s">
        <v>1</v>
      </c>
      <c r="N3694" s="140" t="s">
        <v>43</v>
      </c>
      <c r="P3694" s="141">
        <f>O3694*H3694</f>
        <v>0</v>
      </c>
      <c r="Q3694" s="141">
        <v>0</v>
      </c>
      <c r="R3694" s="141">
        <f>Q3694*H3694</f>
        <v>0</v>
      </c>
      <c r="S3694" s="141">
        <v>0</v>
      </c>
      <c r="T3694" s="142">
        <f>S3694*H3694</f>
        <v>0</v>
      </c>
      <c r="AR3694" s="143" t="s">
        <v>319</v>
      </c>
      <c r="AT3694" s="143" t="s">
        <v>178</v>
      </c>
      <c r="AU3694" s="143" t="s">
        <v>88</v>
      </c>
      <c r="AY3694" s="17" t="s">
        <v>176</v>
      </c>
      <c r="BE3694" s="144">
        <f>IF(N3694="základní",J3694,0)</f>
        <v>0</v>
      </c>
      <c r="BF3694" s="144">
        <f>IF(N3694="snížená",J3694,0)</f>
        <v>0</v>
      </c>
      <c r="BG3694" s="144">
        <f>IF(N3694="zákl. přenesená",J3694,0)</f>
        <v>0</v>
      </c>
      <c r="BH3694" s="144">
        <f>IF(N3694="sníž. přenesená",J3694,0)</f>
        <v>0</v>
      </c>
      <c r="BI3694" s="144">
        <f>IF(N3694="nulová",J3694,0)</f>
        <v>0</v>
      </c>
      <c r="BJ3694" s="17" t="s">
        <v>86</v>
      </c>
      <c r="BK3694" s="144">
        <f>ROUND(I3694*H3694,2)</f>
        <v>0</v>
      </c>
      <c r="BL3694" s="17" t="s">
        <v>319</v>
      </c>
      <c r="BM3694" s="143" t="s">
        <v>3482</v>
      </c>
    </row>
    <row r="3695" spans="2:65" s="1" customFormat="1" ht="19.5">
      <c r="B3695" s="32"/>
      <c r="D3695" s="146" t="s">
        <v>234</v>
      </c>
      <c r="F3695" s="173" t="s">
        <v>3483</v>
      </c>
      <c r="I3695" s="174"/>
      <c r="L3695" s="32"/>
      <c r="M3695" s="175"/>
      <c r="T3695" s="56"/>
      <c r="AT3695" s="17" t="s">
        <v>234</v>
      </c>
      <c r="AU3695" s="17" t="s">
        <v>88</v>
      </c>
    </row>
    <row r="3696" spans="2:65" s="14" customFormat="1" ht="11.25">
      <c r="B3696" s="160"/>
      <c r="D3696" s="146" t="s">
        <v>185</v>
      </c>
      <c r="E3696" s="161" t="s">
        <v>1</v>
      </c>
      <c r="F3696" s="162" t="s">
        <v>3391</v>
      </c>
      <c r="H3696" s="161" t="s">
        <v>1</v>
      </c>
      <c r="I3696" s="163"/>
      <c r="L3696" s="160"/>
      <c r="M3696" s="164"/>
      <c r="T3696" s="165"/>
      <c r="AT3696" s="161" t="s">
        <v>185</v>
      </c>
      <c r="AU3696" s="161" t="s">
        <v>88</v>
      </c>
      <c r="AV3696" s="14" t="s">
        <v>86</v>
      </c>
      <c r="AW3696" s="14" t="s">
        <v>33</v>
      </c>
      <c r="AX3696" s="14" t="s">
        <v>78</v>
      </c>
      <c r="AY3696" s="161" t="s">
        <v>176</v>
      </c>
    </row>
    <row r="3697" spans="2:65" s="12" customFormat="1" ht="11.25">
      <c r="B3697" s="145"/>
      <c r="D3697" s="146" t="s">
        <v>185</v>
      </c>
      <c r="E3697" s="147" t="s">
        <v>1</v>
      </c>
      <c r="F3697" s="148" t="s">
        <v>86</v>
      </c>
      <c r="H3697" s="149">
        <v>1</v>
      </c>
      <c r="I3697" s="150"/>
      <c r="L3697" s="145"/>
      <c r="M3697" s="151"/>
      <c r="T3697" s="152"/>
      <c r="AT3697" s="147" t="s">
        <v>185</v>
      </c>
      <c r="AU3697" s="147" t="s">
        <v>88</v>
      </c>
      <c r="AV3697" s="12" t="s">
        <v>88</v>
      </c>
      <c r="AW3697" s="12" t="s">
        <v>33</v>
      </c>
      <c r="AX3697" s="12" t="s">
        <v>86</v>
      </c>
      <c r="AY3697" s="147" t="s">
        <v>176</v>
      </c>
    </row>
    <row r="3698" spans="2:65" s="1" customFormat="1" ht="37.9" customHeight="1">
      <c r="B3698" s="32"/>
      <c r="C3698" s="132" t="s">
        <v>3484</v>
      </c>
      <c r="D3698" s="132" t="s">
        <v>178</v>
      </c>
      <c r="E3698" s="133" t="s">
        <v>3485</v>
      </c>
      <c r="F3698" s="134" t="s">
        <v>3486</v>
      </c>
      <c r="G3698" s="135" t="s">
        <v>355</v>
      </c>
      <c r="H3698" s="136">
        <v>1</v>
      </c>
      <c r="I3698" s="137"/>
      <c r="J3698" s="138">
        <f>ROUND(I3698*H3698,2)</f>
        <v>0</v>
      </c>
      <c r="K3698" s="134" t="s">
        <v>342</v>
      </c>
      <c r="L3698" s="32"/>
      <c r="M3698" s="139" t="s">
        <v>1</v>
      </c>
      <c r="N3698" s="140" t="s">
        <v>43</v>
      </c>
      <c r="P3698" s="141">
        <f>O3698*H3698</f>
        <v>0</v>
      </c>
      <c r="Q3698" s="141">
        <v>0</v>
      </c>
      <c r="R3698" s="141">
        <f>Q3698*H3698</f>
        <v>0</v>
      </c>
      <c r="S3698" s="141">
        <v>0</v>
      </c>
      <c r="T3698" s="142">
        <f>S3698*H3698</f>
        <v>0</v>
      </c>
      <c r="AR3698" s="143" t="s">
        <v>319</v>
      </c>
      <c r="AT3698" s="143" t="s">
        <v>178</v>
      </c>
      <c r="AU3698" s="143" t="s">
        <v>88</v>
      </c>
      <c r="AY3698" s="17" t="s">
        <v>176</v>
      </c>
      <c r="BE3698" s="144">
        <f>IF(N3698="základní",J3698,0)</f>
        <v>0</v>
      </c>
      <c r="BF3698" s="144">
        <f>IF(N3698="snížená",J3698,0)</f>
        <v>0</v>
      </c>
      <c r="BG3698" s="144">
        <f>IF(N3698="zákl. přenesená",J3698,0)</f>
        <v>0</v>
      </c>
      <c r="BH3698" s="144">
        <f>IF(N3698="sníž. přenesená",J3698,0)</f>
        <v>0</v>
      </c>
      <c r="BI3698" s="144">
        <f>IF(N3698="nulová",J3698,0)</f>
        <v>0</v>
      </c>
      <c r="BJ3698" s="17" t="s">
        <v>86</v>
      </c>
      <c r="BK3698" s="144">
        <f>ROUND(I3698*H3698,2)</f>
        <v>0</v>
      </c>
      <c r="BL3698" s="17" t="s">
        <v>319</v>
      </c>
      <c r="BM3698" s="143" t="s">
        <v>3487</v>
      </c>
    </row>
    <row r="3699" spans="2:65" s="1" customFormat="1" ht="19.5">
      <c r="B3699" s="32"/>
      <c r="D3699" s="146" t="s">
        <v>234</v>
      </c>
      <c r="F3699" s="173" t="s">
        <v>3483</v>
      </c>
      <c r="I3699" s="174"/>
      <c r="L3699" s="32"/>
      <c r="M3699" s="175"/>
      <c r="T3699" s="56"/>
      <c r="AT3699" s="17" t="s">
        <v>234</v>
      </c>
      <c r="AU3699" s="17" t="s">
        <v>88</v>
      </c>
    </row>
    <row r="3700" spans="2:65" s="14" customFormat="1" ht="11.25">
      <c r="B3700" s="160"/>
      <c r="D3700" s="146" t="s">
        <v>185</v>
      </c>
      <c r="E3700" s="161" t="s">
        <v>1</v>
      </c>
      <c r="F3700" s="162" t="s">
        <v>3391</v>
      </c>
      <c r="H3700" s="161" t="s">
        <v>1</v>
      </c>
      <c r="I3700" s="163"/>
      <c r="L3700" s="160"/>
      <c r="M3700" s="164"/>
      <c r="T3700" s="165"/>
      <c r="AT3700" s="161" t="s">
        <v>185</v>
      </c>
      <c r="AU3700" s="161" t="s">
        <v>88</v>
      </c>
      <c r="AV3700" s="14" t="s">
        <v>86</v>
      </c>
      <c r="AW3700" s="14" t="s">
        <v>33</v>
      </c>
      <c r="AX3700" s="14" t="s">
        <v>78</v>
      </c>
      <c r="AY3700" s="161" t="s">
        <v>176</v>
      </c>
    </row>
    <row r="3701" spans="2:65" s="12" customFormat="1" ht="11.25">
      <c r="B3701" s="145"/>
      <c r="D3701" s="146" t="s">
        <v>185</v>
      </c>
      <c r="E3701" s="147" t="s">
        <v>1</v>
      </c>
      <c r="F3701" s="148" t="s">
        <v>86</v>
      </c>
      <c r="H3701" s="149">
        <v>1</v>
      </c>
      <c r="I3701" s="150"/>
      <c r="L3701" s="145"/>
      <c r="M3701" s="151"/>
      <c r="T3701" s="152"/>
      <c r="AT3701" s="147" t="s">
        <v>185</v>
      </c>
      <c r="AU3701" s="147" t="s">
        <v>88</v>
      </c>
      <c r="AV3701" s="12" t="s">
        <v>88</v>
      </c>
      <c r="AW3701" s="12" t="s">
        <v>33</v>
      </c>
      <c r="AX3701" s="12" t="s">
        <v>86</v>
      </c>
      <c r="AY3701" s="147" t="s">
        <v>176</v>
      </c>
    </row>
    <row r="3702" spans="2:65" s="1" customFormat="1" ht="37.9" customHeight="1">
      <c r="B3702" s="32"/>
      <c r="C3702" s="132" t="s">
        <v>3488</v>
      </c>
      <c r="D3702" s="132" t="s">
        <v>178</v>
      </c>
      <c r="E3702" s="133" t="s">
        <v>3489</v>
      </c>
      <c r="F3702" s="134" t="s">
        <v>3490</v>
      </c>
      <c r="G3702" s="135" t="s">
        <v>355</v>
      </c>
      <c r="H3702" s="136">
        <v>1</v>
      </c>
      <c r="I3702" s="137"/>
      <c r="J3702" s="138">
        <f>ROUND(I3702*H3702,2)</f>
        <v>0</v>
      </c>
      <c r="K3702" s="134" t="s">
        <v>342</v>
      </c>
      <c r="L3702" s="32"/>
      <c r="M3702" s="139" t="s">
        <v>1</v>
      </c>
      <c r="N3702" s="140" t="s">
        <v>43</v>
      </c>
      <c r="P3702" s="141">
        <f>O3702*H3702</f>
        <v>0</v>
      </c>
      <c r="Q3702" s="141">
        <v>0</v>
      </c>
      <c r="R3702" s="141">
        <f>Q3702*H3702</f>
        <v>0</v>
      </c>
      <c r="S3702" s="141">
        <v>0</v>
      </c>
      <c r="T3702" s="142">
        <f>S3702*H3702</f>
        <v>0</v>
      </c>
      <c r="AR3702" s="143" t="s">
        <v>319</v>
      </c>
      <c r="AT3702" s="143" t="s">
        <v>178</v>
      </c>
      <c r="AU3702" s="143" t="s">
        <v>88</v>
      </c>
      <c r="AY3702" s="17" t="s">
        <v>176</v>
      </c>
      <c r="BE3702" s="144">
        <f>IF(N3702="základní",J3702,0)</f>
        <v>0</v>
      </c>
      <c r="BF3702" s="144">
        <f>IF(N3702="snížená",J3702,0)</f>
        <v>0</v>
      </c>
      <c r="BG3702" s="144">
        <f>IF(N3702="zákl. přenesená",J3702,0)</f>
        <v>0</v>
      </c>
      <c r="BH3702" s="144">
        <f>IF(N3702="sníž. přenesená",J3702,0)</f>
        <v>0</v>
      </c>
      <c r="BI3702" s="144">
        <f>IF(N3702="nulová",J3702,0)</f>
        <v>0</v>
      </c>
      <c r="BJ3702" s="17" t="s">
        <v>86</v>
      </c>
      <c r="BK3702" s="144">
        <f>ROUND(I3702*H3702,2)</f>
        <v>0</v>
      </c>
      <c r="BL3702" s="17" t="s">
        <v>319</v>
      </c>
      <c r="BM3702" s="143" t="s">
        <v>3491</v>
      </c>
    </row>
    <row r="3703" spans="2:65" s="1" customFormat="1" ht="19.5">
      <c r="B3703" s="32"/>
      <c r="D3703" s="146" t="s">
        <v>234</v>
      </c>
      <c r="F3703" s="173" t="s">
        <v>3483</v>
      </c>
      <c r="I3703" s="174"/>
      <c r="L3703" s="32"/>
      <c r="M3703" s="175"/>
      <c r="T3703" s="56"/>
      <c r="AT3703" s="17" t="s">
        <v>234</v>
      </c>
      <c r="AU3703" s="17" t="s">
        <v>88</v>
      </c>
    </row>
    <row r="3704" spans="2:65" s="14" customFormat="1" ht="11.25">
      <c r="B3704" s="160"/>
      <c r="D3704" s="146" t="s">
        <v>185</v>
      </c>
      <c r="E3704" s="161" t="s">
        <v>1</v>
      </c>
      <c r="F3704" s="162" t="s">
        <v>3391</v>
      </c>
      <c r="H3704" s="161" t="s">
        <v>1</v>
      </c>
      <c r="I3704" s="163"/>
      <c r="L3704" s="160"/>
      <c r="M3704" s="164"/>
      <c r="T3704" s="165"/>
      <c r="AT3704" s="161" t="s">
        <v>185</v>
      </c>
      <c r="AU3704" s="161" t="s">
        <v>88</v>
      </c>
      <c r="AV3704" s="14" t="s">
        <v>86</v>
      </c>
      <c r="AW3704" s="14" t="s">
        <v>33</v>
      </c>
      <c r="AX3704" s="14" t="s">
        <v>78</v>
      </c>
      <c r="AY3704" s="161" t="s">
        <v>176</v>
      </c>
    </row>
    <row r="3705" spans="2:65" s="12" customFormat="1" ht="11.25">
      <c r="B3705" s="145"/>
      <c r="D3705" s="146" t="s">
        <v>185</v>
      </c>
      <c r="E3705" s="147" t="s">
        <v>1</v>
      </c>
      <c r="F3705" s="148" t="s">
        <v>86</v>
      </c>
      <c r="H3705" s="149">
        <v>1</v>
      </c>
      <c r="I3705" s="150"/>
      <c r="L3705" s="145"/>
      <c r="M3705" s="151"/>
      <c r="T3705" s="152"/>
      <c r="AT3705" s="147" t="s">
        <v>185</v>
      </c>
      <c r="AU3705" s="147" t="s">
        <v>88</v>
      </c>
      <c r="AV3705" s="12" t="s">
        <v>88</v>
      </c>
      <c r="AW3705" s="12" t="s">
        <v>33</v>
      </c>
      <c r="AX3705" s="12" t="s">
        <v>86</v>
      </c>
      <c r="AY3705" s="147" t="s">
        <v>176</v>
      </c>
    </row>
    <row r="3706" spans="2:65" s="1" customFormat="1" ht="24.2" customHeight="1">
      <c r="B3706" s="32"/>
      <c r="C3706" s="132" t="s">
        <v>3492</v>
      </c>
      <c r="D3706" s="132" t="s">
        <v>178</v>
      </c>
      <c r="E3706" s="133" t="s">
        <v>3493</v>
      </c>
      <c r="F3706" s="134" t="s">
        <v>3494</v>
      </c>
      <c r="G3706" s="135" t="s">
        <v>355</v>
      </c>
      <c r="H3706" s="136">
        <v>1</v>
      </c>
      <c r="I3706" s="137"/>
      <c r="J3706" s="138">
        <f>ROUND(I3706*H3706,2)</f>
        <v>0</v>
      </c>
      <c r="K3706" s="134" t="s">
        <v>342</v>
      </c>
      <c r="L3706" s="32"/>
      <c r="M3706" s="139" t="s">
        <v>1</v>
      </c>
      <c r="N3706" s="140" t="s">
        <v>43</v>
      </c>
      <c r="P3706" s="141">
        <f>O3706*H3706</f>
        <v>0</v>
      </c>
      <c r="Q3706" s="141">
        <v>0</v>
      </c>
      <c r="R3706" s="141">
        <f>Q3706*H3706</f>
        <v>0</v>
      </c>
      <c r="S3706" s="141">
        <v>0</v>
      </c>
      <c r="T3706" s="142">
        <f>S3706*H3706</f>
        <v>0</v>
      </c>
      <c r="AR3706" s="143" t="s">
        <v>319</v>
      </c>
      <c r="AT3706" s="143" t="s">
        <v>178</v>
      </c>
      <c r="AU3706" s="143" t="s">
        <v>88</v>
      </c>
      <c r="AY3706" s="17" t="s">
        <v>176</v>
      </c>
      <c r="BE3706" s="144">
        <f>IF(N3706="základní",J3706,0)</f>
        <v>0</v>
      </c>
      <c r="BF3706" s="144">
        <f>IF(N3706="snížená",J3706,0)</f>
        <v>0</v>
      </c>
      <c r="BG3706" s="144">
        <f>IF(N3706="zákl. přenesená",J3706,0)</f>
        <v>0</v>
      </c>
      <c r="BH3706" s="144">
        <f>IF(N3706="sníž. přenesená",J3706,0)</f>
        <v>0</v>
      </c>
      <c r="BI3706" s="144">
        <f>IF(N3706="nulová",J3706,0)</f>
        <v>0</v>
      </c>
      <c r="BJ3706" s="17" t="s">
        <v>86</v>
      </c>
      <c r="BK3706" s="144">
        <f>ROUND(I3706*H3706,2)</f>
        <v>0</v>
      </c>
      <c r="BL3706" s="17" t="s">
        <v>319</v>
      </c>
      <c r="BM3706" s="143" t="s">
        <v>3495</v>
      </c>
    </row>
    <row r="3707" spans="2:65" s="1" customFormat="1" ht="19.5">
      <c r="B3707" s="32"/>
      <c r="D3707" s="146" t="s">
        <v>234</v>
      </c>
      <c r="F3707" s="173" t="s">
        <v>3496</v>
      </c>
      <c r="I3707" s="174"/>
      <c r="L3707" s="32"/>
      <c r="M3707" s="175"/>
      <c r="T3707" s="56"/>
      <c r="AT3707" s="17" t="s">
        <v>234</v>
      </c>
      <c r="AU3707" s="17" t="s">
        <v>88</v>
      </c>
    </row>
    <row r="3708" spans="2:65" s="14" customFormat="1" ht="11.25">
      <c r="B3708" s="160"/>
      <c r="D3708" s="146" t="s">
        <v>185</v>
      </c>
      <c r="E3708" s="161" t="s">
        <v>1</v>
      </c>
      <c r="F3708" s="162" t="s">
        <v>3391</v>
      </c>
      <c r="H3708" s="161" t="s">
        <v>1</v>
      </c>
      <c r="I3708" s="163"/>
      <c r="L3708" s="160"/>
      <c r="M3708" s="164"/>
      <c r="T3708" s="165"/>
      <c r="AT3708" s="161" t="s">
        <v>185</v>
      </c>
      <c r="AU3708" s="161" t="s">
        <v>88</v>
      </c>
      <c r="AV3708" s="14" t="s">
        <v>86</v>
      </c>
      <c r="AW3708" s="14" t="s">
        <v>33</v>
      </c>
      <c r="AX3708" s="14" t="s">
        <v>78</v>
      </c>
      <c r="AY3708" s="161" t="s">
        <v>176</v>
      </c>
    </row>
    <row r="3709" spans="2:65" s="12" customFormat="1" ht="11.25">
      <c r="B3709" s="145"/>
      <c r="D3709" s="146" t="s">
        <v>185</v>
      </c>
      <c r="E3709" s="147" t="s">
        <v>1</v>
      </c>
      <c r="F3709" s="148" t="s">
        <v>86</v>
      </c>
      <c r="H3709" s="149">
        <v>1</v>
      </c>
      <c r="I3709" s="150"/>
      <c r="L3709" s="145"/>
      <c r="M3709" s="151"/>
      <c r="T3709" s="152"/>
      <c r="AT3709" s="147" t="s">
        <v>185</v>
      </c>
      <c r="AU3709" s="147" t="s">
        <v>88</v>
      </c>
      <c r="AV3709" s="12" t="s">
        <v>88</v>
      </c>
      <c r="AW3709" s="12" t="s">
        <v>33</v>
      </c>
      <c r="AX3709" s="12" t="s">
        <v>86</v>
      </c>
      <c r="AY3709" s="147" t="s">
        <v>176</v>
      </c>
    </row>
    <row r="3710" spans="2:65" s="1" customFormat="1" ht="37.9" customHeight="1">
      <c r="B3710" s="32"/>
      <c r="C3710" s="132" t="s">
        <v>2110</v>
      </c>
      <c r="D3710" s="132" t="s">
        <v>178</v>
      </c>
      <c r="E3710" s="133" t="s">
        <v>3497</v>
      </c>
      <c r="F3710" s="134" t="s">
        <v>3498</v>
      </c>
      <c r="G3710" s="135" t="s">
        <v>355</v>
      </c>
      <c r="H3710" s="136">
        <v>1</v>
      </c>
      <c r="I3710" s="137"/>
      <c r="J3710" s="138">
        <f>ROUND(I3710*H3710,2)</f>
        <v>0</v>
      </c>
      <c r="K3710" s="134" t="s">
        <v>342</v>
      </c>
      <c r="L3710" s="32"/>
      <c r="M3710" s="139" t="s">
        <v>1</v>
      </c>
      <c r="N3710" s="140" t="s">
        <v>43</v>
      </c>
      <c r="P3710" s="141">
        <f>O3710*H3710</f>
        <v>0</v>
      </c>
      <c r="Q3710" s="141">
        <v>0</v>
      </c>
      <c r="R3710" s="141">
        <f>Q3710*H3710</f>
        <v>0</v>
      </c>
      <c r="S3710" s="141">
        <v>0</v>
      </c>
      <c r="T3710" s="142">
        <f>S3710*H3710</f>
        <v>0</v>
      </c>
      <c r="AR3710" s="143" t="s">
        <v>319</v>
      </c>
      <c r="AT3710" s="143" t="s">
        <v>178</v>
      </c>
      <c r="AU3710" s="143" t="s">
        <v>88</v>
      </c>
      <c r="AY3710" s="17" t="s">
        <v>176</v>
      </c>
      <c r="BE3710" s="144">
        <f>IF(N3710="základní",J3710,0)</f>
        <v>0</v>
      </c>
      <c r="BF3710" s="144">
        <f>IF(N3710="snížená",J3710,0)</f>
        <v>0</v>
      </c>
      <c r="BG3710" s="144">
        <f>IF(N3710="zákl. přenesená",J3710,0)</f>
        <v>0</v>
      </c>
      <c r="BH3710" s="144">
        <f>IF(N3710="sníž. přenesená",J3710,0)</f>
        <v>0</v>
      </c>
      <c r="BI3710" s="144">
        <f>IF(N3710="nulová",J3710,0)</f>
        <v>0</v>
      </c>
      <c r="BJ3710" s="17" t="s">
        <v>86</v>
      </c>
      <c r="BK3710" s="144">
        <f>ROUND(I3710*H3710,2)</f>
        <v>0</v>
      </c>
      <c r="BL3710" s="17" t="s">
        <v>319</v>
      </c>
      <c r="BM3710" s="143" t="s">
        <v>3499</v>
      </c>
    </row>
    <row r="3711" spans="2:65" s="1" customFormat="1" ht="19.5">
      <c r="B3711" s="32"/>
      <c r="D3711" s="146" t="s">
        <v>234</v>
      </c>
      <c r="F3711" s="173" t="s">
        <v>3500</v>
      </c>
      <c r="I3711" s="174"/>
      <c r="L3711" s="32"/>
      <c r="M3711" s="175"/>
      <c r="T3711" s="56"/>
      <c r="AT3711" s="17" t="s">
        <v>234</v>
      </c>
      <c r="AU3711" s="17" t="s">
        <v>88</v>
      </c>
    </row>
    <row r="3712" spans="2:65" s="14" customFormat="1" ht="11.25">
      <c r="B3712" s="160"/>
      <c r="D3712" s="146" t="s">
        <v>185</v>
      </c>
      <c r="E3712" s="161" t="s">
        <v>1</v>
      </c>
      <c r="F3712" s="162" t="s">
        <v>3391</v>
      </c>
      <c r="H3712" s="161" t="s">
        <v>1</v>
      </c>
      <c r="I3712" s="163"/>
      <c r="L3712" s="160"/>
      <c r="M3712" s="164"/>
      <c r="T3712" s="165"/>
      <c r="AT3712" s="161" t="s">
        <v>185</v>
      </c>
      <c r="AU3712" s="161" t="s">
        <v>88</v>
      </c>
      <c r="AV3712" s="14" t="s">
        <v>86</v>
      </c>
      <c r="AW3712" s="14" t="s">
        <v>33</v>
      </c>
      <c r="AX3712" s="14" t="s">
        <v>78</v>
      </c>
      <c r="AY3712" s="161" t="s">
        <v>176</v>
      </c>
    </row>
    <row r="3713" spans="2:65" s="12" customFormat="1" ht="11.25">
      <c r="B3713" s="145"/>
      <c r="D3713" s="146" t="s">
        <v>185</v>
      </c>
      <c r="E3713" s="147" t="s">
        <v>1</v>
      </c>
      <c r="F3713" s="148" t="s">
        <v>86</v>
      </c>
      <c r="H3713" s="149">
        <v>1</v>
      </c>
      <c r="I3713" s="150"/>
      <c r="L3713" s="145"/>
      <c r="M3713" s="151"/>
      <c r="T3713" s="152"/>
      <c r="AT3713" s="147" t="s">
        <v>185</v>
      </c>
      <c r="AU3713" s="147" t="s">
        <v>88</v>
      </c>
      <c r="AV3713" s="12" t="s">
        <v>88</v>
      </c>
      <c r="AW3713" s="12" t="s">
        <v>33</v>
      </c>
      <c r="AX3713" s="12" t="s">
        <v>86</v>
      </c>
      <c r="AY3713" s="147" t="s">
        <v>176</v>
      </c>
    </row>
    <row r="3714" spans="2:65" s="1" customFormat="1" ht="24.2" customHeight="1">
      <c r="B3714" s="32"/>
      <c r="C3714" s="132" t="s">
        <v>3501</v>
      </c>
      <c r="D3714" s="132" t="s">
        <v>178</v>
      </c>
      <c r="E3714" s="133" t="s">
        <v>3502</v>
      </c>
      <c r="F3714" s="134" t="s">
        <v>3503</v>
      </c>
      <c r="G3714" s="135" t="s">
        <v>355</v>
      </c>
      <c r="H3714" s="136">
        <v>1</v>
      </c>
      <c r="I3714" s="137"/>
      <c r="J3714" s="138">
        <f>ROUND(I3714*H3714,2)</f>
        <v>0</v>
      </c>
      <c r="K3714" s="134" t="s">
        <v>342</v>
      </c>
      <c r="L3714" s="32"/>
      <c r="M3714" s="139" t="s">
        <v>1</v>
      </c>
      <c r="N3714" s="140" t="s">
        <v>43</v>
      </c>
      <c r="P3714" s="141">
        <f>O3714*H3714</f>
        <v>0</v>
      </c>
      <c r="Q3714" s="141">
        <v>0</v>
      </c>
      <c r="R3714" s="141">
        <f>Q3714*H3714</f>
        <v>0</v>
      </c>
      <c r="S3714" s="141">
        <v>0</v>
      </c>
      <c r="T3714" s="142">
        <f>S3714*H3714</f>
        <v>0</v>
      </c>
      <c r="AR3714" s="143" t="s">
        <v>319</v>
      </c>
      <c r="AT3714" s="143" t="s">
        <v>178</v>
      </c>
      <c r="AU3714" s="143" t="s">
        <v>88</v>
      </c>
      <c r="AY3714" s="17" t="s">
        <v>176</v>
      </c>
      <c r="BE3714" s="144">
        <f>IF(N3714="základní",J3714,0)</f>
        <v>0</v>
      </c>
      <c r="BF3714" s="144">
        <f>IF(N3714="snížená",J3714,0)</f>
        <v>0</v>
      </c>
      <c r="BG3714" s="144">
        <f>IF(N3714="zákl. přenesená",J3714,0)</f>
        <v>0</v>
      </c>
      <c r="BH3714" s="144">
        <f>IF(N3714="sníž. přenesená",J3714,0)</f>
        <v>0</v>
      </c>
      <c r="BI3714" s="144">
        <f>IF(N3714="nulová",J3714,0)</f>
        <v>0</v>
      </c>
      <c r="BJ3714" s="17" t="s">
        <v>86</v>
      </c>
      <c r="BK3714" s="144">
        <f>ROUND(I3714*H3714,2)</f>
        <v>0</v>
      </c>
      <c r="BL3714" s="17" t="s">
        <v>319</v>
      </c>
      <c r="BM3714" s="143" t="s">
        <v>3504</v>
      </c>
    </row>
    <row r="3715" spans="2:65" s="1" customFormat="1" ht="19.5">
      <c r="B3715" s="32"/>
      <c r="D3715" s="146" t="s">
        <v>234</v>
      </c>
      <c r="F3715" s="173" t="s">
        <v>3505</v>
      </c>
      <c r="I3715" s="174"/>
      <c r="L3715" s="32"/>
      <c r="M3715" s="175"/>
      <c r="T3715" s="56"/>
      <c r="AT3715" s="17" t="s">
        <v>234</v>
      </c>
      <c r="AU3715" s="17" t="s">
        <v>88</v>
      </c>
    </row>
    <row r="3716" spans="2:65" s="14" customFormat="1" ht="11.25">
      <c r="B3716" s="160"/>
      <c r="D3716" s="146" t="s">
        <v>185</v>
      </c>
      <c r="E3716" s="161" t="s">
        <v>1</v>
      </c>
      <c r="F3716" s="162" t="s">
        <v>3391</v>
      </c>
      <c r="H3716" s="161" t="s">
        <v>1</v>
      </c>
      <c r="I3716" s="163"/>
      <c r="L3716" s="160"/>
      <c r="M3716" s="164"/>
      <c r="T3716" s="165"/>
      <c r="AT3716" s="161" t="s">
        <v>185</v>
      </c>
      <c r="AU3716" s="161" t="s">
        <v>88</v>
      </c>
      <c r="AV3716" s="14" t="s">
        <v>86</v>
      </c>
      <c r="AW3716" s="14" t="s">
        <v>33</v>
      </c>
      <c r="AX3716" s="14" t="s">
        <v>78</v>
      </c>
      <c r="AY3716" s="161" t="s">
        <v>176</v>
      </c>
    </row>
    <row r="3717" spans="2:65" s="12" customFormat="1" ht="11.25">
      <c r="B3717" s="145"/>
      <c r="D3717" s="146" t="s">
        <v>185</v>
      </c>
      <c r="E3717" s="147" t="s">
        <v>1</v>
      </c>
      <c r="F3717" s="148" t="s">
        <v>86</v>
      </c>
      <c r="H3717" s="149">
        <v>1</v>
      </c>
      <c r="I3717" s="150"/>
      <c r="L3717" s="145"/>
      <c r="M3717" s="151"/>
      <c r="T3717" s="152"/>
      <c r="AT3717" s="147" t="s">
        <v>185</v>
      </c>
      <c r="AU3717" s="147" t="s">
        <v>88</v>
      </c>
      <c r="AV3717" s="12" t="s">
        <v>88</v>
      </c>
      <c r="AW3717" s="12" t="s">
        <v>33</v>
      </c>
      <c r="AX3717" s="12" t="s">
        <v>86</v>
      </c>
      <c r="AY3717" s="147" t="s">
        <v>176</v>
      </c>
    </row>
    <row r="3718" spans="2:65" s="1" customFormat="1" ht="37.9" customHeight="1">
      <c r="B3718" s="32"/>
      <c r="C3718" s="132" t="s">
        <v>3506</v>
      </c>
      <c r="D3718" s="132" t="s">
        <v>178</v>
      </c>
      <c r="E3718" s="133" t="s">
        <v>3507</v>
      </c>
      <c r="F3718" s="134" t="s">
        <v>3508</v>
      </c>
      <c r="G3718" s="135" t="s">
        <v>355</v>
      </c>
      <c r="H3718" s="136">
        <v>1</v>
      </c>
      <c r="I3718" s="137"/>
      <c r="J3718" s="138">
        <f>ROUND(I3718*H3718,2)</f>
        <v>0</v>
      </c>
      <c r="K3718" s="134" t="s">
        <v>342</v>
      </c>
      <c r="L3718" s="32"/>
      <c r="M3718" s="139" t="s">
        <v>1</v>
      </c>
      <c r="N3718" s="140" t="s">
        <v>43</v>
      </c>
      <c r="P3718" s="141">
        <f>O3718*H3718</f>
        <v>0</v>
      </c>
      <c r="Q3718" s="141">
        <v>0</v>
      </c>
      <c r="R3718" s="141">
        <f>Q3718*H3718</f>
        <v>0</v>
      </c>
      <c r="S3718" s="141">
        <v>0</v>
      </c>
      <c r="T3718" s="142">
        <f>S3718*H3718</f>
        <v>0</v>
      </c>
      <c r="AR3718" s="143" t="s">
        <v>319</v>
      </c>
      <c r="AT3718" s="143" t="s">
        <v>178</v>
      </c>
      <c r="AU3718" s="143" t="s">
        <v>88</v>
      </c>
      <c r="AY3718" s="17" t="s">
        <v>176</v>
      </c>
      <c r="BE3718" s="144">
        <f>IF(N3718="základní",J3718,0)</f>
        <v>0</v>
      </c>
      <c r="BF3718" s="144">
        <f>IF(N3718="snížená",J3718,0)</f>
        <v>0</v>
      </c>
      <c r="BG3718" s="144">
        <f>IF(N3718="zákl. přenesená",J3718,0)</f>
        <v>0</v>
      </c>
      <c r="BH3718" s="144">
        <f>IF(N3718="sníž. přenesená",J3718,0)</f>
        <v>0</v>
      </c>
      <c r="BI3718" s="144">
        <f>IF(N3718="nulová",J3718,0)</f>
        <v>0</v>
      </c>
      <c r="BJ3718" s="17" t="s">
        <v>86</v>
      </c>
      <c r="BK3718" s="144">
        <f>ROUND(I3718*H3718,2)</f>
        <v>0</v>
      </c>
      <c r="BL3718" s="17" t="s">
        <v>319</v>
      </c>
      <c r="BM3718" s="143" t="s">
        <v>3509</v>
      </c>
    </row>
    <row r="3719" spans="2:65" s="1" customFormat="1" ht="19.5">
      <c r="B3719" s="32"/>
      <c r="D3719" s="146" t="s">
        <v>234</v>
      </c>
      <c r="F3719" s="173" t="s">
        <v>3510</v>
      </c>
      <c r="I3719" s="174"/>
      <c r="L3719" s="32"/>
      <c r="M3719" s="175"/>
      <c r="T3719" s="56"/>
      <c r="AT3719" s="17" t="s">
        <v>234</v>
      </c>
      <c r="AU3719" s="17" t="s">
        <v>88</v>
      </c>
    </row>
    <row r="3720" spans="2:65" s="14" customFormat="1" ht="11.25">
      <c r="B3720" s="160"/>
      <c r="D3720" s="146" t="s">
        <v>185</v>
      </c>
      <c r="E3720" s="161" t="s">
        <v>1</v>
      </c>
      <c r="F3720" s="162" t="s">
        <v>3391</v>
      </c>
      <c r="H3720" s="161" t="s">
        <v>1</v>
      </c>
      <c r="I3720" s="163"/>
      <c r="L3720" s="160"/>
      <c r="M3720" s="164"/>
      <c r="T3720" s="165"/>
      <c r="AT3720" s="161" t="s">
        <v>185</v>
      </c>
      <c r="AU3720" s="161" t="s">
        <v>88</v>
      </c>
      <c r="AV3720" s="14" t="s">
        <v>86</v>
      </c>
      <c r="AW3720" s="14" t="s">
        <v>33</v>
      </c>
      <c r="AX3720" s="14" t="s">
        <v>78</v>
      </c>
      <c r="AY3720" s="161" t="s">
        <v>176</v>
      </c>
    </row>
    <row r="3721" spans="2:65" s="12" customFormat="1" ht="11.25">
      <c r="B3721" s="145"/>
      <c r="D3721" s="146" t="s">
        <v>185</v>
      </c>
      <c r="E3721" s="147" t="s">
        <v>1</v>
      </c>
      <c r="F3721" s="148" t="s">
        <v>86</v>
      </c>
      <c r="H3721" s="149">
        <v>1</v>
      </c>
      <c r="I3721" s="150"/>
      <c r="L3721" s="145"/>
      <c r="M3721" s="151"/>
      <c r="T3721" s="152"/>
      <c r="AT3721" s="147" t="s">
        <v>185</v>
      </c>
      <c r="AU3721" s="147" t="s">
        <v>88</v>
      </c>
      <c r="AV3721" s="12" t="s">
        <v>88</v>
      </c>
      <c r="AW3721" s="12" t="s">
        <v>33</v>
      </c>
      <c r="AX3721" s="12" t="s">
        <v>86</v>
      </c>
      <c r="AY3721" s="147" t="s">
        <v>176</v>
      </c>
    </row>
    <row r="3722" spans="2:65" s="1" customFormat="1" ht="37.9" customHeight="1">
      <c r="B3722" s="32"/>
      <c r="C3722" s="132" t="s">
        <v>3511</v>
      </c>
      <c r="D3722" s="132" t="s">
        <v>178</v>
      </c>
      <c r="E3722" s="133" t="s">
        <v>3512</v>
      </c>
      <c r="F3722" s="134" t="s">
        <v>3513</v>
      </c>
      <c r="G3722" s="135" t="s">
        <v>355</v>
      </c>
      <c r="H3722" s="136">
        <v>1</v>
      </c>
      <c r="I3722" s="137"/>
      <c r="J3722" s="138">
        <f>ROUND(I3722*H3722,2)</f>
        <v>0</v>
      </c>
      <c r="K3722" s="134" t="s">
        <v>342</v>
      </c>
      <c r="L3722" s="32"/>
      <c r="M3722" s="139" t="s">
        <v>1</v>
      </c>
      <c r="N3722" s="140" t="s">
        <v>43</v>
      </c>
      <c r="P3722" s="141">
        <f>O3722*H3722</f>
        <v>0</v>
      </c>
      <c r="Q3722" s="141">
        <v>0</v>
      </c>
      <c r="R3722" s="141">
        <f>Q3722*H3722</f>
        <v>0</v>
      </c>
      <c r="S3722" s="141">
        <v>0</v>
      </c>
      <c r="T3722" s="142">
        <f>S3722*H3722</f>
        <v>0</v>
      </c>
      <c r="AR3722" s="143" t="s">
        <v>319</v>
      </c>
      <c r="AT3722" s="143" t="s">
        <v>178</v>
      </c>
      <c r="AU3722" s="143" t="s">
        <v>88</v>
      </c>
      <c r="AY3722" s="17" t="s">
        <v>176</v>
      </c>
      <c r="BE3722" s="144">
        <f>IF(N3722="základní",J3722,0)</f>
        <v>0</v>
      </c>
      <c r="BF3722" s="144">
        <f>IF(N3722="snížená",J3722,0)</f>
        <v>0</v>
      </c>
      <c r="BG3722" s="144">
        <f>IF(N3722="zákl. přenesená",J3722,0)</f>
        <v>0</v>
      </c>
      <c r="BH3722" s="144">
        <f>IF(N3722="sníž. přenesená",J3722,0)</f>
        <v>0</v>
      </c>
      <c r="BI3722" s="144">
        <f>IF(N3722="nulová",J3722,0)</f>
        <v>0</v>
      </c>
      <c r="BJ3722" s="17" t="s">
        <v>86</v>
      </c>
      <c r="BK3722" s="144">
        <f>ROUND(I3722*H3722,2)</f>
        <v>0</v>
      </c>
      <c r="BL3722" s="17" t="s">
        <v>319</v>
      </c>
      <c r="BM3722" s="143" t="s">
        <v>3514</v>
      </c>
    </row>
    <row r="3723" spans="2:65" s="1" customFormat="1" ht="19.5">
      <c r="B3723" s="32"/>
      <c r="D3723" s="146" t="s">
        <v>234</v>
      </c>
      <c r="F3723" s="173" t="s">
        <v>3430</v>
      </c>
      <c r="I3723" s="174"/>
      <c r="L3723" s="32"/>
      <c r="M3723" s="175"/>
      <c r="T3723" s="56"/>
      <c r="AT3723" s="17" t="s">
        <v>234</v>
      </c>
      <c r="AU3723" s="17" t="s">
        <v>88</v>
      </c>
    </row>
    <row r="3724" spans="2:65" s="14" customFormat="1" ht="11.25">
      <c r="B3724" s="160"/>
      <c r="D3724" s="146" t="s">
        <v>185</v>
      </c>
      <c r="E3724" s="161" t="s">
        <v>1</v>
      </c>
      <c r="F3724" s="162" t="s">
        <v>3391</v>
      </c>
      <c r="H3724" s="161" t="s">
        <v>1</v>
      </c>
      <c r="I3724" s="163"/>
      <c r="L3724" s="160"/>
      <c r="M3724" s="164"/>
      <c r="T3724" s="165"/>
      <c r="AT3724" s="161" t="s">
        <v>185</v>
      </c>
      <c r="AU3724" s="161" t="s">
        <v>88</v>
      </c>
      <c r="AV3724" s="14" t="s">
        <v>86</v>
      </c>
      <c r="AW3724" s="14" t="s">
        <v>33</v>
      </c>
      <c r="AX3724" s="14" t="s">
        <v>78</v>
      </c>
      <c r="AY3724" s="161" t="s">
        <v>176</v>
      </c>
    </row>
    <row r="3725" spans="2:65" s="12" customFormat="1" ht="11.25">
      <c r="B3725" s="145"/>
      <c r="D3725" s="146" t="s">
        <v>185</v>
      </c>
      <c r="E3725" s="147" t="s">
        <v>1</v>
      </c>
      <c r="F3725" s="148" t="s">
        <v>86</v>
      </c>
      <c r="H3725" s="149">
        <v>1</v>
      </c>
      <c r="I3725" s="150"/>
      <c r="L3725" s="145"/>
      <c r="M3725" s="151"/>
      <c r="T3725" s="152"/>
      <c r="AT3725" s="147" t="s">
        <v>185</v>
      </c>
      <c r="AU3725" s="147" t="s">
        <v>88</v>
      </c>
      <c r="AV3725" s="12" t="s">
        <v>88</v>
      </c>
      <c r="AW3725" s="12" t="s">
        <v>33</v>
      </c>
      <c r="AX3725" s="12" t="s">
        <v>86</v>
      </c>
      <c r="AY3725" s="147" t="s">
        <v>176</v>
      </c>
    </row>
    <row r="3726" spans="2:65" s="1" customFormat="1" ht="37.9" customHeight="1">
      <c r="B3726" s="32"/>
      <c r="C3726" s="132" t="s">
        <v>3515</v>
      </c>
      <c r="D3726" s="132" t="s">
        <v>178</v>
      </c>
      <c r="E3726" s="133" t="s">
        <v>3516</v>
      </c>
      <c r="F3726" s="134" t="s">
        <v>3517</v>
      </c>
      <c r="G3726" s="135" t="s">
        <v>355</v>
      </c>
      <c r="H3726" s="136">
        <v>1</v>
      </c>
      <c r="I3726" s="137"/>
      <c r="J3726" s="138">
        <f>ROUND(I3726*H3726,2)</f>
        <v>0</v>
      </c>
      <c r="K3726" s="134" t="s">
        <v>342</v>
      </c>
      <c r="L3726" s="32"/>
      <c r="M3726" s="139" t="s">
        <v>1</v>
      </c>
      <c r="N3726" s="140" t="s">
        <v>43</v>
      </c>
      <c r="P3726" s="141">
        <f>O3726*H3726</f>
        <v>0</v>
      </c>
      <c r="Q3726" s="141">
        <v>0</v>
      </c>
      <c r="R3726" s="141">
        <f>Q3726*H3726</f>
        <v>0</v>
      </c>
      <c r="S3726" s="141">
        <v>0</v>
      </c>
      <c r="T3726" s="142">
        <f>S3726*H3726</f>
        <v>0</v>
      </c>
      <c r="AR3726" s="143" t="s">
        <v>319</v>
      </c>
      <c r="AT3726" s="143" t="s">
        <v>178</v>
      </c>
      <c r="AU3726" s="143" t="s">
        <v>88</v>
      </c>
      <c r="AY3726" s="17" t="s">
        <v>176</v>
      </c>
      <c r="BE3726" s="144">
        <f>IF(N3726="základní",J3726,0)</f>
        <v>0</v>
      </c>
      <c r="BF3726" s="144">
        <f>IF(N3726="snížená",J3726,0)</f>
        <v>0</v>
      </c>
      <c r="BG3726" s="144">
        <f>IF(N3726="zákl. přenesená",J3726,0)</f>
        <v>0</v>
      </c>
      <c r="BH3726" s="144">
        <f>IF(N3726="sníž. přenesená",J3726,0)</f>
        <v>0</v>
      </c>
      <c r="BI3726" s="144">
        <f>IF(N3726="nulová",J3726,0)</f>
        <v>0</v>
      </c>
      <c r="BJ3726" s="17" t="s">
        <v>86</v>
      </c>
      <c r="BK3726" s="144">
        <f>ROUND(I3726*H3726,2)</f>
        <v>0</v>
      </c>
      <c r="BL3726" s="17" t="s">
        <v>319</v>
      </c>
      <c r="BM3726" s="143" t="s">
        <v>3518</v>
      </c>
    </row>
    <row r="3727" spans="2:65" s="1" customFormat="1" ht="19.5">
      <c r="B3727" s="32"/>
      <c r="D3727" s="146" t="s">
        <v>234</v>
      </c>
      <c r="F3727" s="173" t="s">
        <v>3430</v>
      </c>
      <c r="I3727" s="174"/>
      <c r="L3727" s="32"/>
      <c r="M3727" s="175"/>
      <c r="T3727" s="56"/>
      <c r="AT3727" s="17" t="s">
        <v>234</v>
      </c>
      <c r="AU3727" s="17" t="s">
        <v>88</v>
      </c>
    </row>
    <row r="3728" spans="2:65" s="14" customFormat="1" ht="11.25">
      <c r="B3728" s="160"/>
      <c r="D3728" s="146" t="s">
        <v>185</v>
      </c>
      <c r="E3728" s="161" t="s">
        <v>1</v>
      </c>
      <c r="F3728" s="162" t="s">
        <v>3391</v>
      </c>
      <c r="H3728" s="161" t="s">
        <v>1</v>
      </c>
      <c r="I3728" s="163"/>
      <c r="L3728" s="160"/>
      <c r="M3728" s="164"/>
      <c r="T3728" s="165"/>
      <c r="AT3728" s="161" t="s">
        <v>185</v>
      </c>
      <c r="AU3728" s="161" t="s">
        <v>88</v>
      </c>
      <c r="AV3728" s="14" t="s">
        <v>86</v>
      </c>
      <c r="AW3728" s="14" t="s">
        <v>33</v>
      </c>
      <c r="AX3728" s="14" t="s">
        <v>78</v>
      </c>
      <c r="AY3728" s="161" t="s">
        <v>176</v>
      </c>
    </row>
    <row r="3729" spans="2:65" s="12" customFormat="1" ht="11.25">
      <c r="B3729" s="145"/>
      <c r="D3729" s="146" t="s">
        <v>185</v>
      </c>
      <c r="E3729" s="147" t="s">
        <v>1</v>
      </c>
      <c r="F3729" s="148" t="s">
        <v>86</v>
      </c>
      <c r="H3729" s="149">
        <v>1</v>
      </c>
      <c r="I3729" s="150"/>
      <c r="L3729" s="145"/>
      <c r="M3729" s="151"/>
      <c r="T3729" s="152"/>
      <c r="AT3729" s="147" t="s">
        <v>185</v>
      </c>
      <c r="AU3729" s="147" t="s">
        <v>88</v>
      </c>
      <c r="AV3729" s="12" t="s">
        <v>88</v>
      </c>
      <c r="AW3729" s="12" t="s">
        <v>33</v>
      </c>
      <c r="AX3729" s="12" t="s">
        <v>86</v>
      </c>
      <c r="AY3729" s="147" t="s">
        <v>176</v>
      </c>
    </row>
    <row r="3730" spans="2:65" s="1" customFormat="1" ht="37.9" customHeight="1">
      <c r="B3730" s="32"/>
      <c r="C3730" s="132" t="s">
        <v>3519</v>
      </c>
      <c r="D3730" s="132" t="s">
        <v>178</v>
      </c>
      <c r="E3730" s="133" t="s">
        <v>3520</v>
      </c>
      <c r="F3730" s="134" t="s">
        <v>3521</v>
      </c>
      <c r="G3730" s="135" t="s">
        <v>355</v>
      </c>
      <c r="H3730" s="136">
        <v>1</v>
      </c>
      <c r="I3730" s="137"/>
      <c r="J3730" s="138">
        <f>ROUND(I3730*H3730,2)</f>
        <v>0</v>
      </c>
      <c r="K3730" s="134" t="s">
        <v>342</v>
      </c>
      <c r="L3730" s="32"/>
      <c r="M3730" s="139" t="s">
        <v>1</v>
      </c>
      <c r="N3730" s="140" t="s">
        <v>43</v>
      </c>
      <c r="P3730" s="141">
        <f>O3730*H3730</f>
        <v>0</v>
      </c>
      <c r="Q3730" s="141">
        <v>0</v>
      </c>
      <c r="R3730" s="141">
        <f>Q3730*H3730</f>
        <v>0</v>
      </c>
      <c r="S3730" s="141">
        <v>0</v>
      </c>
      <c r="T3730" s="142">
        <f>S3730*H3730</f>
        <v>0</v>
      </c>
      <c r="AR3730" s="143" t="s">
        <v>319</v>
      </c>
      <c r="AT3730" s="143" t="s">
        <v>178</v>
      </c>
      <c r="AU3730" s="143" t="s">
        <v>88</v>
      </c>
      <c r="AY3730" s="17" t="s">
        <v>176</v>
      </c>
      <c r="BE3730" s="144">
        <f>IF(N3730="základní",J3730,0)</f>
        <v>0</v>
      </c>
      <c r="BF3730" s="144">
        <f>IF(N3730="snížená",J3730,0)</f>
        <v>0</v>
      </c>
      <c r="BG3730" s="144">
        <f>IF(N3730="zákl. přenesená",J3730,0)</f>
        <v>0</v>
      </c>
      <c r="BH3730" s="144">
        <f>IF(N3730="sníž. přenesená",J3730,0)</f>
        <v>0</v>
      </c>
      <c r="BI3730" s="144">
        <f>IF(N3730="nulová",J3730,0)</f>
        <v>0</v>
      </c>
      <c r="BJ3730" s="17" t="s">
        <v>86</v>
      </c>
      <c r="BK3730" s="144">
        <f>ROUND(I3730*H3730,2)</f>
        <v>0</v>
      </c>
      <c r="BL3730" s="17" t="s">
        <v>319</v>
      </c>
      <c r="BM3730" s="143" t="s">
        <v>3522</v>
      </c>
    </row>
    <row r="3731" spans="2:65" s="1" customFormat="1" ht="19.5">
      <c r="B3731" s="32"/>
      <c r="D3731" s="146" t="s">
        <v>234</v>
      </c>
      <c r="F3731" s="173" t="s">
        <v>3435</v>
      </c>
      <c r="I3731" s="174"/>
      <c r="L3731" s="32"/>
      <c r="M3731" s="175"/>
      <c r="T3731" s="56"/>
      <c r="AT3731" s="17" t="s">
        <v>234</v>
      </c>
      <c r="AU3731" s="17" t="s">
        <v>88</v>
      </c>
    </row>
    <row r="3732" spans="2:65" s="14" customFormat="1" ht="11.25">
      <c r="B3732" s="160"/>
      <c r="D3732" s="146" t="s">
        <v>185</v>
      </c>
      <c r="E3732" s="161" t="s">
        <v>1</v>
      </c>
      <c r="F3732" s="162" t="s">
        <v>3391</v>
      </c>
      <c r="H3732" s="161" t="s">
        <v>1</v>
      </c>
      <c r="I3732" s="163"/>
      <c r="L3732" s="160"/>
      <c r="M3732" s="164"/>
      <c r="T3732" s="165"/>
      <c r="AT3732" s="161" t="s">
        <v>185</v>
      </c>
      <c r="AU3732" s="161" t="s">
        <v>88</v>
      </c>
      <c r="AV3732" s="14" t="s">
        <v>86</v>
      </c>
      <c r="AW3732" s="14" t="s">
        <v>33</v>
      </c>
      <c r="AX3732" s="14" t="s">
        <v>78</v>
      </c>
      <c r="AY3732" s="161" t="s">
        <v>176</v>
      </c>
    </row>
    <row r="3733" spans="2:65" s="12" customFormat="1" ht="11.25">
      <c r="B3733" s="145"/>
      <c r="D3733" s="146" t="s">
        <v>185</v>
      </c>
      <c r="E3733" s="147" t="s">
        <v>1</v>
      </c>
      <c r="F3733" s="148" t="s">
        <v>86</v>
      </c>
      <c r="H3733" s="149">
        <v>1</v>
      </c>
      <c r="I3733" s="150"/>
      <c r="L3733" s="145"/>
      <c r="M3733" s="151"/>
      <c r="T3733" s="152"/>
      <c r="AT3733" s="147" t="s">
        <v>185</v>
      </c>
      <c r="AU3733" s="147" t="s">
        <v>88</v>
      </c>
      <c r="AV3733" s="12" t="s">
        <v>88</v>
      </c>
      <c r="AW3733" s="12" t="s">
        <v>33</v>
      </c>
      <c r="AX3733" s="12" t="s">
        <v>86</v>
      </c>
      <c r="AY3733" s="147" t="s">
        <v>176</v>
      </c>
    </row>
    <row r="3734" spans="2:65" s="1" customFormat="1" ht="24.2" customHeight="1">
      <c r="B3734" s="32"/>
      <c r="C3734" s="132" t="s">
        <v>3523</v>
      </c>
      <c r="D3734" s="132" t="s">
        <v>178</v>
      </c>
      <c r="E3734" s="133" t="s">
        <v>3524</v>
      </c>
      <c r="F3734" s="134" t="s">
        <v>3525</v>
      </c>
      <c r="G3734" s="135" t="s">
        <v>355</v>
      </c>
      <c r="H3734" s="136">
        <v>4</v>
      </c>
      <c r="I3734" s="137"/>
      <c r="J3734" s="138">
        <f>ROUND(I3734*H3734,2)</f>
        <v>0</v>
      </c>
      <c r="K3734" s="134" t="s">
        <v>342</v>
      </c>
      <c r="L3734" s="32"/>
      <c r="M3734" s="139" t="s">
        <v>1</v>
      </c>
      <c r="N3734" s="140" t="s">
        <v>43</v>
      </c>
      <c r="P3734" s="141">
        <f>O3734*H3734</f>
        <v>0</v>
      </c>
      <c r="Q3734" s="141">
        <v>0</v>
      </c>
      <c r="R3734" s="141">
        <f>Q3734*H3734</f>
        <v>0</v>
      </c>
      <c r="S3734" s="141">
        <v>0</v>
      </c>
      <c r="T3734" s="142">
        <f>S3734*H3734</f>
        <v>0</v>
      </c>
      <c r="AR3734" s="143" t="s">
        <v>319</v>
      </c>
      <c r="AT3734" s="143" t="s">
        <v>178</v>
      </c>
      <c r="AU3734" s="143" t="s">
        <v>88</v>
      </c>
      <c r="AY3734" s="17" t="s">
        <v>176</v>
      </c>
      <c r="BE3734" s="144">
        <f>IF(N3734="základní",J3734,0)</f>
        <v>0</v>
      </c>
      <c r="BF3734" s="144">
        <f>IF(N3734="snížená",J3734,0)</f>
        <v>0</v>
      </c>
      <c r="BG3734" s="144">
        <f>IF(N3734="zákl. přenesená",J3734,0)</f>
        <v>0</v>
      </c>
      <c r="BH3734" s="144">
        <f>IF(N3734="sníž. přenesená",J3734,0)</f>
        <v>0</v>
      </c>
      <c r="BI3734" s="144">
        <f>IF(N3734="nulová",J3734,0)</f>
        <v>0</v>
      </c>
      <c r="BJ3734" s="17" t="s">
        <v>86</v>
      </c>
      <c r="BK3734" s="144">
        <f>ROUND(I3734*H3734,2)</f>
        <v>0</v>
      </c>
      <c r="BL3734" s="17" t="s">
        <v>319</v>
      </c>
      <c r="BM3734" s="143" t="s">
        <v>3526</v>
      </c>
    </row>
    <row r="3735" spans="2:65" s="1" customFormat="1" ht="19.5">
      <c r="B3735" s="32"/>
      <c r="D3735" s="146" t="s">
        <v>234</v>
      </c>
      <c r="F3735" s="173" t="s">
        <v>3527</v>
      </c>
      <c r="I3735" s="174"/>
      <c r="L3735" s="32"/>
      <c r="M3735" s="175"/>
      <c r="T3735" s="56"/>
      <c r="AT3735" s="17" t="s">
        <v>234</v>
      </c>
      <c r="AU3735" s="17" t="s">
        <v>88</v>
      </c>
    </row>
    <row r="3736" spans="2:65" s="14" customFormat="1" ht="11.25">
      <c r="B3736" s="160"/>
      <c r="D3736" s="146" t="s">
        <v>185</v>
      </c>
      <c r="E3736" s="161" t="s">
        <v>1</v>
      </c>
      <c r="F3736" s="162" t="s">
        <v>3391</v>
      </c>
      <c r="H3736" s="161" t="s">
        <v>1</v>
      </c>
      <c r="I3736" s="163"/>
      <c r="L3736" s="160"/>
      <c r="M3736" s="164"/>
      <c r="T3736" s="165"/>
      <c r="AT3736" s="161" t="s">
        <v>185</v>
      </c>
      <c r="AU3736" s="161" t="s">
        <v>88</v>
      </c>
      <c r="AV3736" s="14" t="s">
        <v>86</v>
      </c>
      <c r="AW3736" s="14" t="s">
        <v>33</v>
      </c>
      <c r="AX3736" s="14" t="s">
        <v>78</v>
      </c>
      <c r="AY3736" s="161" t="s">
        <v>176</v>
      </c>
    </row>
    <row r="3737" spans="2:65" s="12" customFormat="1" ht="11.25">
      <c r="B3737" s="145"/>
      <c r="D3737" s="146" t="s">
        <v>185</v>
      </c>
      <c r="E3737" s="147" t="s">
        <v>1</v>
      </c>
      <c r="F3737" s="148" t="s">
        <v>183</v>
      </c>
      <c r="H3737" s="149">
        <v>4</v>
      </c>
      <c r="I3737" s="150"/>
      <c r="L3737" s="145"/>
      <c r="M3737" s="151"/>
      <c r="T3737" s="152"/>
      <c r="AT3737" s="147" t="s">
        <v>185</v>
      </c>
      <c r="AU3737" s="147" t="s">
        <v>88</v>
      </c>
      <c r="AV3737" s="12" t="s">
        <v>88</v>
      </c>
      <c r="AW3737" s="12" t="s">
        <v>33</v>
      </c>
      <c r="AX3737" s="12" t="s">
        <v>86</v>
      </c>
      <c r="AY3737" s="147" t="s">
        <v>176</v>
      </c>
    </row>
    <row r="3738" spans="2:65" s="1" customFormat="1" ht="24.2" customHeight="1">
      <c r="B3738" s="32"/>
      <c r="C3738" s="132" t="s">
        <v>3528</v>
      </c>
      <c r="D3738" s="132" t="s">
        <v>178</v>
      </c>
      <c r="E3738" s="133" t="s">
        <v>3529</v>
      </c>
      <c r="F3738" s="134" t="s">
        <v>3530</v>
      </c>
      <c r="G3738" s="135" t="s">
        <v>355</v>
      </c>
      <c r="H3738" s="136">
        <v>3</v>
      </c>
      <c r="I3738" s="137"/>
      <c r="J3738" s="138">
        <f>ROUND(I3738*H3738,2)</f>
        <v>0</v>
      </c>
      <c r="K3738" s="134" t="s">
        <v>342</v>
      </c>
      <c r="L3738" s="32"/>
      <c r="M3738" s="139" t="s">
        <v>1</v>
      </c>
      <c r="N3738" s="140" t="s">
        <v>43</v>
      </c>
      <c r="P3738" s="141">
        <f>O3738*H3738</f>
        <v>0</v>
      </c>
      <c r="Q3738" s="141">
        <v>0</v>
      </c>
      <c r="R3738" s="141">
        <f>Q3738*H3738</f>
        <v>0</v>
      </c>
      <c r="S3738" s="141">
        <v>0</v>
      </c>
      <c r="T3738" s="142">
        <f>S3738*H3738</f>
        <v>0</v>
      </c>
      <c r="AR3738" s="143" t="s">
        <v>319</v>
      </c>
      <c r="AT3738" s="143" t="s">
        <v>178</v>
      </c>
      <c r="AU3738" s="143" t="s">
        <v>88</v>
      </c>
      <c r="AY3738" s="17" t="s">
        <v>176</v>
      </c>
      <c r="BE3738" s="144">
        <f>IF(N3738="základní",J3738,0)</f>
        <v>0</v>
      </c>
      <c r="BF3738" s="144">
        <f>IF(N3738="snížená",J3738,0)</f>
        <v>0</v>
      </c>
      <c r="BG3738" s="144">
        <f>IF(N3738="zákl. přenesená",J3738,0)</f>
        <v>0</v>
      </c>
      <c r="BH3738" s="144">
        <f>IF(N3738="sníž. přenesená",J3738,0)</f>
        <v>0</v>
      </c>
      <c r="BI3738" s="144">
        <f>IF(N3738="nulová",J3738,0)</f>
        <v>0</v>
      </c>
      <c r="BJ3738" s="17" t="s">
        <v>86</v>
      </c>
      <c r="BK3738" s="144">
        <f>ROUND(I3738*H3738,2)</f>
        <v>0</v>
      </c>
      <c r="BL3738" s="17" t="s">
        <v>319</v>
      </c>
      <c r="BM3738" s="143" t="s">
        <v>3531</v>
      </c>
    </row>
    <row r="3739" spans="2:65" s="1" customFormat="1" ht="24.2" customHeight="1">
      <c r="B3739" s="32"/>
      <c r="C3739" s="132" t="s">
        <v>3532</v>
      </c>
      <c r="D3739" s="132" t="s">
        <v>178</v>
      </c>
      <c r="E3739" s="133" t="s">
        <v>3533</v>
      </c>
      <c r="F3739" s="134" t="s">
        <v>3534</v>
      </c>
      <c r="G3739" s="135" t="s">
        <v>355</v>
      </c>
      <c r="H3739" s="136">
        <v>21</v>
      </c>
      <c r="I3739" s="137"/>
      <c r="J3739" s="138">
        <f>ROUND(I3739*H3739,2)</f>
        <v>0</v>
      </c>
      <c r="K3739" s="134" t="s">
        <v>342</v>
      </c>
      <c r="L3739" s="32"/>
      <c r="M3739" s="139" t="s">
        <v>1</v>
      </c>
      <c r="N3739" s="140" t="s">
        <v>43</v>
      </c>
      <c r="P3739" s="141">
        <f>O3739*H3739</f>
        <v>0</v>
      </c>
      <c r="Q3739" s="141">
        <v>0</v>
      </c>
      <c r="R3739" s="141">
        <f>Q3739*H3739</f>
        <v>0</v>
      </c>
      <c r="S3739" s="141">
        <v>0</v>
      </c>
      <c r="T3739" s="142">
        <f>S3739*H3739</f>
        <v>0</v>
      </c>
      <c r="AR3739" s="143" t="s">
        <v>319</v>
      </c>
      <c r="AT3739" s="143" t="s">
        <v>178</v>
      </c>
      <c r="AU3739" s="143" t="s">
        <v>88</v>
      </c>
      <c r="AY3739" s="17" t="s">
        <v>176</v>
      </c>
      <c r="BE3739" s="144">
        <f>IF(N3739="základní",J3739,0)</f>
        <v>0</v>
      </c>
      <c r="BF3739" s="144">
        <f>IF(N3739="snížená",J3739,0)</f>
        <v>0</v>
      </c>
      <c r="BG3739" s="144">
        <f>IF(N3739="zákl. přenesená",J3739,0)</f>
        <v>0</v>
      </c>
      <c r="BH3739" s="144">
        <f>IF(N3739="sníž. přenesená",J3739,0)</f>
        <v>0</v>
      </c>
      <c r="BI3739" s="144">
        <f>IF(N3739="nulová",J3739,0)</f>
        <v>0</v>
      </c>
      <c r="BJ3739" s="17" t="s">
        <v>86</v>
      </c>
      <c r="BK3739" s="144">
        <f>ROUND(I3739*H3739,2)</f>
        <v>0</v>
      </c>
      <c r="BL3739" s="17" t="s">
        <v>319</v>
      </c>
      <c r="BM3739" s="143" t="s">
        <v>3535</v>
      </c>
    </row>
    <row r="3740" spans="2:65" s="14" customFormat="1" ht="11.25">
      <c r="B3740" s="160"/>
      <c r="D3740" s="146" t="s">
        <v>185</v>
      </c>
      <c r="E3740" s="161" t="s">
        <v>1</v>
      </c>
      <c r="F3740" s="162" t="s">
        <v>3032</v>
      </c>
      <c r="H3740" s="161" t="s">
        <v>1</v>
      </c>
      <c r="I3740" s="163"/>
      <c r="L3740" s="160"/>
      <c r="M3740" s="164"/>
      <c r="T3740" s="165"/>
      <c r="AT3740" s="161" t="s">
        <v>185</v>
      </c>
      <c r="AU3740" s="161" t="s">
        <v>88</v>
      </c>
      <c r="AV3740" s="14" t="s">
        <v>86</v>
      </c>
      <c r="AW3740" s="14" t="s">
        <v>33</v>
      </c>
      <c r="AX3740" s="14" t="s">
        <v>78</v>
      </c>
      <c r="AY3740" s="161" t="s">
        <v>176</v>
      </c>
    </row>
    <row r="3741" spans="2:65" s="14" customFormat="1" ht="11.25">
      <c r="B3741" s="160"/>
      <c r="D3741" s="146" t="s">
        <v>185</v>
      </c>
      <c r="E3741" s="161" t="s">
        <v>1</v>
      </c>
      <c r="F3741" s="162" t="s">
        <v>3536</v>
      </c>
      <c r="H3741" s="161" t="s">
        <v>1</v>
      </c>
      <c r="I3741" s="163"/>
      <c r="L3741" s="160"/>
      <c r="M3741" s="164"/>
      <c r="T3741" s="165"/>
      <c r="AT3741" s="161" t="s">
        <v>185</v>
      </c>
      <c r="AU3741" s="161" t="s">
        <v>88</v>
      </c>
      <c r="AV3741" s="14" t="s">
        <v>86</v>
      </c>
      <c r="AW3741" s="14" t="s">
        <v>33</v>
      </c>
      <c r="AX3741" s="14" t="s">
        <v>78</v>
      </c>
      <c r="AY3741" s="161" t="s">
        <v>176</v>
      </c>
    </row>
    <row r="3742" spans="2:65" s="12" customFormat="1" ht="11.25">
      <c r="B3742" s="145"/>
      <c r="D3742" s="146" t="s">
        <v>185</v>
      </c>
      <c r="E3742" s="147" t="s">
        <v>1</v>
      </c>
      <c r="F3742" s="148" t="s">
        <v>3537</v>
      </c>
      <c r="H3742" s="149">
        <v>5</v>
      </c>
      <c r="I3742" s="150"/>
      <c r="L3742" s="145"/>
      <c r="M3742" s="151"/>
      <c r="T3742" s="152"/>
      <c r="AT3742" s="147" t="s">
        <v>185</v>
      </c>
      <c r="AU3742" s="147" t="s">
        <v>88</v>
      </c>
      <c r="AV3742" s="12" t="s">
        <v>88</v>
      </c>
      <c r="AW3742" s="12" t="s">
        <v>33</v>
      </c>
      <c r="AX3742" s="12" t="s">
        <v>78</v>
      </c>
      <c r="AY3742" s="147" t="s">
        <v>176</v>
      </c>
    </row>
    <row r="3743" spans="2:65" s="14" customFormat="1" ht="11.25">
      <c r="B3743" s="160"/>
      <c r="D3743" s="146" t="s">
        <v>185</v>
      </c>
      <c r="E3743" s="161" t="s">
        <v>1</v>
      </c>
      <c r="F3743" s="162" t="s">
        <v>3538</v>
      </c>
      <c r="H3743" s="161" t="s">
        <v>1</v>
      </c>
      <c r="I3743" s="163"/>
      <c r="L3743" s="160"/>
      <c r="M3743" s="164"/>
      <c r="T3743" s="165"/>
      <c r="AT3743" s="161" t="s">
        <v>185</v>
      </c>
      <c r="AU3743" s="161" t="s">
        <v>88</v>
      </c>
      <c r="AV3743" s="14" t="s">
        <v>86</v>
      </c>
      <c r="AW3743" s="14" t="s">
        <v>33</v>
      </c>
      <c r="AX3743" s="14" t="s">
        <v>78</v>
      </c>
      <c r="AY3743" s="161" t="s">
        <v>176</v>
      </c>
    </row>
    <row r="3744" spans="2:65" s="12" customFormat="1" ht="11.25">
      <c r="B3744" s="145"/>
      <c r="D3744" s="146" t="s">
        <v>185</v>
      </c>
      <c r="E3744" s="147" t="s">
        <v>1</v>
      </c>
      <c r="F3744" s="148" t="s">
        <v>193</v>
      </c>
      <c r="H3744" s="149">
        <v>3</v>
      </c>
      <c r="I3744" s="150"/>
      <c r="L3744" s="145"/>
      <c r="M3744" s="151"/>
      <c r="T3744" s="152"/>
      <c r="AT3744" s="147" t="s">
        <v>185</v>
      </c>
      <c r="AU3744" s="147" t="s">
        <v>88</v>
      </c>
      <c r="AV3744" s="12" t="s">
        <v>88</v>
      </c>
      <c r="AW3744" s="12" t="s">
        <v>33</v>
      </c>
      <c r="AX3744" s="12" t="s">
        <v>78</v>
      </c>
      <c r="AY3744" s="147" t="s">
        <v>176</v>
      </c>
    </row>
    <row r="3745" spans="2:65" s="14" customFormat="1" ht="11.25">
      <c r="B3745" s="160"/>
      <c r="D3745" s="146" t="s">
        <v>185</v>
      </c>
      <c r="E3745" s="161" t="s">
        <v>1</v>
      </c>
      <c r="F3745" s="162" t="s">
        <v>3539</v>
      </c>
      <c r="H3745" s="161" t="s">
        <v>1</v>
      </c>
      <c r="I3745" s="163"/>
      <c r="L3745" s="160"/>
      <c r="M3745" s="164"/>
      <c r="T3745" s="165"/>
      <c r="AT3745" s="161" t="s">
        <v>185</v>
      </c>
      <c r="AU3745" s="161" t="s">
        <v>88</v>
      </c>
      <c r="AV3745" s="14" t="s">
        <v>86</v>
      </c>
      <c r="AW3745" s="14" t="s">
        <v>33</v>
      </c>
      <c r="AX3745" s="14" t="s">
        <v>78</v>
      </c>
      <c r="AY3745" s="161" t="s">
        <v>176</v>
      </c>
    </row>
    <row r="3746" spans="2:65" s="12" customFormat="1" ht="11.25">
      <c r="B3746" s="145"/>
      <c r="D3746" s="146" t="s">
        <v>185</v>
      </c>
      <c r="E3746" s="147" t="s">
        <v>1</v>
      </c>
      <c r="F3746" s="148" t="s">
        <v>3540</v>
      </c>
      <c r="H3746" s="149">
        <v>4</v>
      </c>
      <c r="I3746" s="150"/>
      <c r="L3746" s="145"/>
      <c r="M3746" s="151"/>
      <c r="T3746" s="152"/>
      <c r="AT3746" s="147" t="s">
        <v>185</v>
      </c>
      <c r="AU3746" s="147" t="s">
        <v>88</v>
      </c>
      <c r="AV3746" s="12" t="s">
        <v>88</v>
      </c>
      <c r="AW3746" s="12" t="s">
        <v>33</v>
      </c>
      <c r="AX3746" s="12" t="s">
        <v>78</v>
      </c>
      <c r="AY3746" s="147" t="s">
        <v>176</v>
      </c>
    </row>
    <row r="3747" spans="2:65" s="14" customFormat="1" ht="11.25">
      <c r="B3747" s="160"/>
      <c r="D3747" s="146" t="s">
        <v>185</v>
      </c>
      <c r="E3747" s="161" t="s">
        <v>1</v>
      </c>
      <c r="F3747" s="162" t="s">
        <v>3541</v>
      </c>
      <c r="H3747" s="161" t="s">
        <v>1</v>
      </c>
      <c r="I3747" s="163"/>
      <c r="L3747" s="160"/>
      <c r="M3747" s="164"/>
      <c r="T3747" s="165"/>
      <c r="AT3747" s="161" t="s">
        <v>185</v>
      </c>
      <c r="AU3747" s="161" t="s">
        <v>88</v>
      </c>
      <c r="AV3747" s="14" t="s">
        <v>86</v>
      </c>
      <c r="AW3747" s="14" t="s">
        <v>33</v>
      </c>
      <c r="AX3747" s="14" t="s">
        <v>78</v>
      </c>
      <c r="AY3747" s="161" t="s">
        <v>176</v>
      </c>
    </row>
    <row r="3748" spans="2:65" s="12" customFormat="1" ht="11.25">
      <c r="B3748" s="145"/>
      <c r="D3748" s="146" t="s">
        <v>185</v>
      </c>
      <c r="E3748" s="147" t="s">
        <v>1</v>
      </c>
      <c r="F3748" s="148" t="s">
        <v>193</v>
      </c>
      <c r="H3748" s="149">
        <v>3</v>
      </c>
      <c r="I3748" s="150"/>
      <c r="L3748" s="145"/>
      <c r="M3748" s="151"/>
      <c r="T3748" s="152"/>
      <c r="AT3748" s="147" t="s">
        <v>185</v>
      </c>
      <c r="AU3748" s="147" t="s">
        <v>88</v>
      </c>
      <c r="AV3748" s="12" t="s">
        <v>88</v>
      </c>
      <c r="AW3748" s="12" t="s">
        <v>33</v>
      </c>
      <c r="AX3748" s="12" t="s">
        <v>78</v>
      </c>
      <c r="AY3748" s="147" t="s">
        <v>176</v>
      </c>
    </row>
    <row r="3749" spans="2:65" s="15" customFormat="1" ht="11.25">
      <c r="B3749" s="166"/>
      <c r="D3749" s="146" t="s">
        <v>185</v>
      </c>
      <c r="E3749" s="167" t="s">
        <v>1</v>
      </c>
      <c r="F3749" s="168" t="s">
        <v>228</v>
      </c>
      <c r="H3749" s="169">
        <v>15</v>
      </c>
      <c r="I3749" s="170"/>
      <c r="L3749" s="166"/>
      <c r="M3749" s="171"/>
      <c r="T3749" s="172"/>
      <c r="AT3749" s="167" t="s">
        <v>185</v>
      </c>
      <c r="AU3749" s="167" t="s">
        <v>88</v>
      </c>
      <c r="AV3749" s="15" t="s">
        <v>193</v>
      </c>
      <c r="AW3749" s="15" t="s">
        <v>33</v>
      </c>
      <c r="AX3749" s="15" t="s">
        <v>78</v>
      </c>
      <c r="AY3749" s="167" t="s">
        <v>176</v>
      </c>
    </row>
    <row r="3750" spans="2:65" s="14" customFormat="1" ht="11.25">
      <c r="B3750" s="160"/>
      <c r="D3750" s="146" t="s">
        <v>185</v>
      </c>
      <c r="E3750" s="161" t="s">
        <v>1</v>
      </c>
      <c r="F3750" s="162" t="s">
        <v>2679</v>
      </c>
      <c r="H3750" s="161" t="s">
        <v>1</v>
      </c>
      <c r="I3750" s="163"/>
      <c r="L3750" s="160"/>
      <c r="M3750" s="164"/>
      <c r="T3750" s="165"/>
      <c r="AT3750" s="161" t="s">
        <v>185</v>
      </c>
      <c r="AU3750" s="161" t="s">
        <v>88</v>
      </c>
      <c r="AV3750" s="14" t="s">
        <v>86</v>
      </c>
      <c r="AW3750" s="14" t="s">
        <v>33</v>
      </c>
      <c r="AX3750" s="14" t="s">
        <v>78</v>
      </c>
      <c r="AY3750" s="161" t="s">
        <v>176</v>
      </c>
    </row>
    <row r="3751" spans="2:65" s="14" customFormat="1" ht="11.25">
      <c r="B3751" s="160"/>
      <c r="D3751" s="146" t="s">
        <v>185</v>
      </c>
      <c r="E3751" s="161" t="s">
        <v>1</v>
      </c>
      <c r="F3751" s="162" t="s">
        <v>3542</v>
      </c>
      <c r="H3751" s="161" t="s">
        <v>1</v>
      </c>
      <c r="I3751" s="163"/>
      <c r="L3751" s="160"/>
      <c r="M3751" s="164"/>
      <c r="T3751" s="165"/>
      <c r="AT3751" s="161" t="s">
        <v>185</v>
      </c>
      <c r="AU3751" s="161" t="s">
        <v>88</v>
      </c>
      <c r="AV3751" s="14" t="s">
        <v>86</v>
      </c>
      <c r="AW3751" s="14" t="s">
        <v>33</v>
      </c>
      <c r="AX3751" s="14" t="s">
        <v>78</v>
      </c>
      <c r="AY3751" s="161" t="s">
        <v>176</v>
      </c>
    </row>
    <row r="3752" spans="2:65" s="12" customFormat="1" ht="11.25">
      <c r="B3752" s="145"/>
      <c r="D3752" s="146" t="s">
        <v>185</v>
      </c>
      <c r="E3752" s="147" t="s">
        <v>1</v>
      </c>
      <c r="F3752" s="148" t="s">
        <v>88</v>
      </c>
      <c r="H3752" s="149">
        <v>2</v>
      </c>
      <c r="I3752" s="150"/>
      <c r="L3752" s="145"/>
      <c r="M3752" s="151"/>
      <c r="T3752" s="152"/>
      <c r="AT3752" s="147" t="s">
        <v>185</v>
      </c>
      <c r="AU3752" s="147" t="s">
        <v>88</v>
      </c>
      <c r="AV3752" s="12" t="s">
        <v>88</v>
      </c>
      <c r="AW3752" s="12" t="s">
        <v>33</v>
      </c>
      <c r="AX3752" s="12" t="s">
        <v>78</v>
      </c>
      <c r="AY3752" s="147" t="s">
        <v>176</v>
      </c>
    </row>
    <row r="3753" spans="2:65" s="14" customFormat="1" ht="11.25">
      <c r="B3753" s="160"/>
      <c r="D3753" s="146" t="s">
        <v>185</v>
      </c>
      <c r="E3753" s="161" t="s">
        <v>1</v>
      </c>
      <c r="F3753" s="162" t="s">
        <v>3543</v>
      </c>
      <c r="H3753" s="161" t="s">
        <v>1</v>
      </c>
      <c r="I3753" s="163"/>
      <c r="L3753" s="160"/>
      <c r="M3753" s="164"/>
      <c r="T3753" s="165"/>
      <c r="AT3753" s="161" t="s">
        <v>185</v>
      </c>
      <c r="AU3753" s="161" t="s">
        <v>88</v>
      </c>
      <c r="AV3753" s="14" t="s">
        <v>86</v>
      </c>
      <c r="AW3753" s="14" t="s">
        <v>33</v>
      </c>
      <c r="AX3753" s="14" t="s">
        <v>78</v>
      </c>
      <c r="AY3753" s="161" t="s">
        <v>176</v>
      </c>
    </row>
    <row r="3754" spans="2:65" s="12" customFormat="1" ht="11.25">
      <c r="B3754" s="145"/>
      <c r="D3754" s="146" t="s">
        <v>185</v>
      </c>
      <c r="E3754" s="147" t="s">
        <v>1</v>
      </c>
      <c r="F3754" s="148" t="s">
        <v>86</v>
      </c>
      <c r="H3754" s="149">
        <v>1</v>
      </c>
      <c r="I3754" s="150"/>
      <c r="L3754" s="145"/>
      <c r="M3754" s="151"/>
      <c r="T3754" s="152"/>
      <c r="AT3754" s="147" t="s">
        <v>185</v>
      </c>
      <c r="AU3754" s="147" t="s">
        <v>88</v>
      </c>
      <c r="AV3754" s="12" t="s">
        <v>88</v>
      </c>
      <c r="AW3754" s="12" t="s">
        <v>33</v>
      </c>
      <c r="AX3754" s="12" t="s">
        <v>78</v>
      </c>
      <c r="AY3754" s="147" t="s">
        <v>176</v>
      </c>
    </row>
    <row r="3755" spans="2:65" s="14" customFormat="1" ht="11.25">
      <c r="B3755" s="160"/>
      <c r="D3755" s="146" t="s">
        <v>185</v>
      </c>
      <c r="E3755" s="161" t="s">
        <v>1</v>
      </c>
      <c r="F3755" s="162" t="s">
        <v>2498</v>
      </c>
      <c r="H3755" s="161" t="s">
        <v>1</v>
      </c>
      <c r="I3755" s="163"/>
      <c r="L3755" s="160"/>
      <c r="M3755" s="164"/>
      <c r="T3755" s="165"/>
      <c r="AT3755" s="161" t="s">
        <v>185</v>
      </c>
      <c r="AU3755" s="161" t="s">
        <v>88</v>
      </c>
      <c r="AV3755" s="14" t="s">
        <v>86</v>
      </c>
      <c r="AW3755" s="14" t="s">
        <v>33</v>
      </c>
      <c r="AX3755" s="14" t="s">
        <v>78</v>
      </c>
      <c r="AY3755" s="161" t="s">
        <v>176</v>
      </c>
    </row>
    <row r="3756" spans="2:65" s="12" customFormat="1" ht="11.25">
      <c r="B3756" s="145"/>
      <c r="D3756" s="146" t="s">
        <v>185</v>
      </c>
      <c r="E3756" s="147" t="s">
        <v>1</v>
      </c>
      <c r="F3756" s="148" t="s">
        <v>193</v>
      </c>
      <c r="H3756" s="149">
        <v>3</v>
      </c>
      <c r="I3756" s="150"/>
      <c r="L3756" s="145"/>
      <c r="M3756" s="151"/>
      <c r="T3756" s="152"/>
      <c r="AT3756" s="147" t="s">
        <v>185</v>
      </c>
      <c r="AU3756" s="147" t="s">
        <v>88</v>
      </c>
      <c r="AV3756" s="12" t="s">
        <v>88</v>
      </c>
      <c r="AW3756" s="12" t="s">
        <v>33</v>
      </c>
      <c r="AX3756" s="12" t="s">
        <v>78</v>
      </c>
      <c r="AY3756" s="147" t="s">
        <v>176</v>
      </c>
    </row>
    <row r="3757" spans="2:65" s="15" customFormat="1" ht="11.25">
      <c r="B3757" s="166"/>
      <c r="D3757" s="146" t="s">
        <v>185</v>
      </c>
      <c r="E3757" s="167" t="s">
        <v>1</v>
      </c>
      <c r="F3757" s="168" t="s">
        <v>228</v>
      </c>
      <c r="H3757" s="169">
        <v>6</v>
      </c>
      <c r="I3757" s="170"/>
      <c r="L3757" s="166"/>
      <c r="M3757" s="171"/>
      <c r="T3757" s="172"/>
      <c r="AT3757" s="167" t="s">
        <v>185</v>
      </c>
      <c r="AU3757" s="167" t="s">
        <v>88</v>
      </c>
      <c r="AV3757" s="15" t="s">
        <v>193</v>
      </c>
      <c r="AW3757" s="15" t="s">
        <v>33</v>
      </c>
      <c r="AX3757" s="15" t="s">
        <v>78</v>
      </c>
      <c r="AY3757" s="167" t="s">
        <v>176</v>
      </c>
    </row>
    <row r="3758" spans="2:65" s="13" customFormat="1" ht="11.25">
      <c r="B3758" s="153"/>
      <c r="D3758" s="146" t="s">
        <v>185</v>
      </c>
      <c r="E3758" s="154" t="s">
        <v>1</v>
      </c>
      <c r="F3758" s="155" t="s">
        <v>187</v>
      </c>
      <c r="H3758" s="156">
        <v>21</v>
      </c>
      <c r="I3758" s="157"/>
      <c r="L3758" s="153"/>
      <c r="M3758" s="158"/>
      <c r="T3758" s="159"/>
      <c r="AT3758" s="154" t="s">
        <v>185</v>
      </c>
      <c r="AU3758" s="154" t="s">
        <v>88</v>
      </c>
      <c r="AV3758" s="13" t="s">
        <v>183</v>
      </c>
      <c r="AW3758" s="13" t="s">
        <v>33</v>
      </c>
      <c r="AX3758" s="13" t="s">
        <v>86</v>
      </c>
      <c r="AY3758" s="154" t="s">
        <v>176</v>
      </c>
    </row>
    <row r="3759" spans="2:65" s="1" customFormat="1" ht="24.2" customHeight="1">
      <c r="B3759" s="32"/>
      <c r="C3759" s="132" t="s">
        <v>3544</v>
      </c>
      <c r="D3759" s="132" t="s">
        <v>178</v>
      </c>
      <c r="E3759" s="133" t="s">
        <v>3545</v>
      </c>
      <c r="F3759" s="134" t="s">
        <v>3546</v>
      </c>
      <c r="G3759" s="135" t="s">
        <v>355</v>
      </c>
      <c r="H3759" s="136">
        <v>8</v>
      </c>
      <c r="I3759" s="137"/>
      <c r="J3759" s="138">
        <f>ROUND(I3759*H3759,2)</f>
        <v>0</v>
      </c>
      <c r="K3759" s="134" t="s">
        <v>342</v>
      </c>
      <c r="L3759" s="32"/>
      <c r="M3759" s="139" t="s">
        <v>1</v>
      </c>
      <c r="N3759" s="140" t="s">
        <v>43</v>
      </c>
      <c r="P3759" s="141">
        <f>O3759*H3759</f>
        <v>0</v>
      </c>
      <c r="Q3759" s="141">
        <v>0</v>
      </c>
      <c r="R3759" s="141">
        <f>Q3759*H3759</f>
        <v>0</v>
      </c>
      <c r="S3759" s="141">
        <v>0</v>
      </c>
      <c r="T3759" s="142">
        <f>S3759*H3759</f>
        <v>0</v>
      </c>
      <c r="AR3759" s="143" t="s">
        <v>319</v>
      </c>
      <c r="AT3759" s="143" t="s">
        <v>178</v>
      </c>
      <c r="AU3759" s="143" t="s">
        <v>88</v>
      </c>
      <c r="AY3759" s="17" t="s">
        <v>176</v>
      </c>
      <c r="BE3759" s="144">
        <f>IF(N3759="základní",J3759,0)</f>
        <v>0</v>
      </c>
      <c r="BF3759" s="144">
        <f>IF(N3759="snížená",J3759,0)</f>
        <v>0</v>
      </c>
      <c r="BG3759" s="144">
        <f>IF(N3759="zákl. přenesená",J3759,0)</f>
        <v>0</v>
      </c>
      <c r="BH3759" s="144">
        <f>IF(N3759="sníž. přenesená",J3759,0)</f>
        <v>0</v>
      </c>
      <c r="BI3759" s="144">
        <f>IF(N3759="nulová",J3759,0)</f>
        <v>0</v>
      </c>
      <c r="BJ3759" s="17" t="s">
        <v>86</v>
      </c>
      <c r="BK3759" s="144">
        <f>ROUND(I3759*H3759,2)</f>
        <v>0</v>
      </c>
      <c r="BL3759" s="17" t="s">
        <v>319</v>
      </c>
      <c r="BM3759" s="143" t="s">
        <v>3547</v>
      </c>
    </row>
    <row r="3760" spans="2:65" s="14" customFormat="1" ht="11.25">
      <c r="B3760" s="160"/>
      <c r="D3760" s="146" t="s">
        <v>185</v>
      </c>
      <c r="E3760" s="161" t="s">
        <v>1</v>
      </c>
      <c r="F3760" s="162" t="s">
        <v>3032</v>
      </c>
      <c r="H3760" s="161" t="s">
        <v>1</v>
      </c>
      <c r="I3760" s="163"/>
      <c r="L3760" s="160"/>
      <c r="M3760" s="164"/>
      <c r="T3760" s="165"/>
      <c r="AT3760" s="161" t="s">
        <v>185</v>
      </c>
      <c r="AU3760" s="161" t="s">
        <v>88</v>
      </c>
      <c r="AV3760" s="14" t="s">
        <v>86</v>
      </c>
      <c r="AW3760" s="14" t="s">
        <v>33</v>
      </c>
      <c r="AX3760" s="14" t="s">
        <v>78</v>
      </c>
      <c r="AY3760" s="161" t="s">
        <v>176</v>
      </c>
    </row>
    <row r="3761" spans="2:51" s="14" customFormat="1" ht="11.25">
      <c r="B3761" s="160"/>
      <c r="D3761" s="146" t="s">
        <v>185</v>
      </c>
      <c r="E3761" s="161" t="s">
        <v>1</v>
      </c>
      <c r="F3761" s="162" t="s">
        <v>3548</v>
      </c>
      <c r="H3761" s="161" t="s">
        <v>1</v>
      </c>
      <c r="I3761" s="163"/>
      <c r="L3761" s="160"/>
      <c r="M3761" s="164"/>
      <c r="T3761" s="165"/>
      <c r="AT3761" s="161" t="s">
        <v>185</v>
      </c>
      <c r="AU3761" s="161" t="s">
        <v>88</v>
      </c>
      <c r="AV3761" s="14" t="s">
        <v>86</v>
      </c>
      <c r="AW3761" s="14" t="s">
        <v>33</v>
      </c>
      <c r="AX3761" s="14" t="s">
        <v>78</v>
      </c>
      <c r="AY3761" s="161" t="s">
        <v>176</v>
      </c>
    </row>
    <row r="3762" spans="2:51" s="12" customFormat="1" ht="11.25">
      <c r="B3762" s="145"/>
      <c r="D3762" s="146" t="s">
        <v>185</v>
      </c>
      <c r="E3762" s="147" t="s">
        <v>1</v>
      </c>
      <c r="F3762" s="148" t="s">
        <v>88</v>
      </c>
      <c r="H3762" s="149">
        <v>2</v>
      </c>
      <c r="I3762" s="150"/>
      <c r="L3762" s="145"/>
      <c r="M3762" s="151"/>
      <c r="T3762" s="152"/>
      <c r="AT3762" s="147" t="s">
        <v>185</v>
      </c>
      <c r="AU3762" s="147" t="s">
        <v>88</v>
      </c>
      <c r="AV3762" s="12" t="s">
        <v>88</v>
      </c>
      <c r="AW3762" s="12" t="s">
        <v>33</v>
      </c>
      <c r="AX3762" s="12" t="s">
        <v>78</v>
      </c>
      <c r="AY3762" s="147" t="s">
        <v>176</v>
      </c>
    </row>
    <row r="3763" spans="2:51" s="14" customFormat="1" ht="11.25">
      <c r="B3763" s="160"/>
      <c r="D3763" s="146" t="s">
        <v>185</v>
      </c>
      <c r="E3763" s="161" t="s">
        <v>1</v>
      </c>
      <c r="F3763" s="162" t="s">
        <v>3549</v>
      </c>
      <c r="H3763" s="161" t="s">
        <v>1</v>
      </c>
      <c r="I3763" s="163"/>
      <c r="L3763" s="160"/>
      <c r="M3763" s="164"/>
      <c r="T3763" s="165"/>
      <c r="AT3763" s="161" t="s">
        <v>185</v>
      </c>
      <c r="AU3763" s="161" t="s">
        <v>88</v>
      </c>
      <c r="AV3763" s="14" t="s">
        <v>86</v>
      </c>
      <c r="AW3763" s="14" t="s">
        <v>33</v>
      </c>
      <c r="AX3763" s="14" t="s">
        <v>78</v>
      </c>
      <c r="AY3763" s="161" t="s">
        <v>176</v>
      </c>
    </row>
    <row r="3764" spans="2:51" s="12" customFormat="1" ht="11.25">
      <c r="B3764" s="145"/>
      <c r="D3764" s="146" t="s">
        <v>185</v>
      </c>
      <c r="E3764" s="147" t="s">
        <v>1</v>
      </c>
      <c r="F3764" s="148" t="s">
        <v>86</v>
      </c>
      <c r="H3764" s="149">
        <v>1</v>
      </c>
      <c r="I3764" s="150"/>
      <c r="L3764" s="145"/>
      <c r="M3764" s="151"/>
      <c r="T3764" s="152"/>
      <c r="AT3764" s="147" t="s">
        <v>185</v>
      </c>
      <c r="AU3764" s="147" t="s">
        <v>88</v>
      </c>
      <c r="AV3764" s="12" t="s">
        <v>88</v>
      </c>
      <c r="AW3764" s="12" t="s">
        <v>33</v>
      </c>
      <c r="AX3764" s="12" t="s">
        <v>78</v>
      </c>
      <c r="AY3764" s="147" t="s">
        <v>176</v>
      </c>
    </row>
    <row r="3765" spans="2:51" s="14" customFormat="1" ht="11.25">
      <c r="B3765" s="160"/>
      <c r="D3765" s="146" t="s">
        <v>185</v>
      </c>
      <c r="E3765" s="161" t="s">
        <v>1</v>
      </c>
      <c r="F3765" s="162" t="s">
        <v>3550</v>
      </c>
      <c r="H3765" s="161" t="s">
        <v>1</v>
      </c>
      <c r="I3765" s="163"/>
      <c r="L3765" s="160"/>
      <c r="M3765" s="164"/>
      <c r="T3765" s="165"/>
      <c r="AT3765" s="161" t="s">
        <v>185</v>
      </c>
      <c r="AU3765" s="161" t="s">
        <v>88</v>
      </c>
      <c r="AV3765" s="14" t="s">
        <v>86</v>
      </c>
      <c r="AW3765" s="14" t="s">
        <v>33</v>
      </c>
      <c r="AX3765" s="14" t="s">
        <v>78</v>
      </c>
      <c r="AY3765" s="161" t="s">
        <v>176</v>
      </c>
    </row>
    <row r="3766" spans="2:51" s="12" customFormat="1" ht="11.25">
      <c r="B3766" s="145"/>
      <c r="D3766" s="146" t="s">
        <v>185</v>
      </c>
      <c r="E3766" s="147" t="s">
        <v>1</v>
      </c>
      <c r="F3766" s="148" t="s">
        <v>86</v>
      </c>
      <c r="H3766" s="149">
        <v>1</v>
      </c>
      <c r="I3766" s="150"/>
      <c r="L3766" s="145"/>
      <c r="M3766" s="151"/>
      <c r="T3766" s="152"/>
      <c r="AT3766" s="147" t="s">
        <v>185</v>
      </c>
      <c r="AU3766" s="147" t="s">
        <v>88</v>
      </c>
      <c r="AV3766" s="12" t="s">
        <v>88</v>
      </c>
      <c r="AW3766" s="12" t="s">
        <v>33</v>
      </c>
      <c r="AX3766" s="12" t="s">
        <v>78</v>
      </c>
      <c r="AY3766" s="147" t="s">
        <v>176</v>
      </c>
    </row>
    <row r="3767" spans="2:51" s="14" customFormat="1" ht="11.25">
      <c r="B3767" s="160"/>
      <c r="D3767" s="146" t="s">
        <v>185</v>
      </c>
      <c r="E3767" s="161" t="s">
        <v>1</v>
      </c>
      <c r="F3767" s="162" t="s">
        <v>3551</v>
      </c>
      <c r="H3767" s="161" t="s">
        <v>1</v>
      </c>
      <c r="I3767" s="163"/>
      <c r="L3767" s="160"/>
      <c r="M3767" s="164"/>
      <c r="T3767" s="165"/>
      <c r="AT3767" s="161" t="s">
        <v>185</v>
      </c>
      <c r="AU3767" s="161" t="s">
        <v>88</v>
      </c>
      <c r="AV3767" s="14" t="s">
        <v>86</v>
      </c>
      <c r="AW3767" s="14" t="s">
        <v>33</v>
      </c>
      <c r="AX3767" s="14" t="s">
        <v>78</v>
      </c>
      <c r="AY3767" s="161" t="s">
        <v>176</v>
      </c>
    </row>
    <row r="3768" spans="2:51" s="12" customFormat="1" ht="11.25">
      <c r="B3768" s="145"/>
      <c r="D3768" s="146" t="s">
        <v>185</v>
      </c>
      <c r="E3768" s="147" t="s">
        <v>1</v>
      </c>
      <c r="F3768" s="148" t="s">
        <v>86</v>
      </c>
      <c r="H3768" s="149">
        <v>1</v>
      </c>
      <c r="I3768" s="150"/>
      <c r="L3768" s="145"/>
      <c r="M3768" s="151"/>
      <c r="T3768" s="152"/>
      <c r="AT3768" s="147" t="s">
        <v>185</v>
      </c>
      <c r="AU3768" s="147" t="s">
        <v>88</v>
      </c>
      <c r="AV3768" s="12" t="s">
        <v>88</v>
      </c>
      <c r="AW3768" s="12" t="s">
        <v>33</v>
      </c>
      <c r="AX3768" s="12" t="s">
        <v>78</v>
      </c>
      <c r="AY3768" s="147" t="s">
        <v>176</v>
      </c>
    </row>
    <row r="3769" spans="2:51" s="15" customFormat="1" ht="11.25">
      <c r="B3769" s="166"/>
      <c r="D3769" s="146" t="s">
        <v>185</v>
      </c>
      <c r="E3769" s="167" t="s">
        <v>1</v>
      </c>
      <c r="F3769" s="168" t="s">
        <v>228</v>
      </c>
      <c r="H3769" s="169">
        <v>5</v>
      </c>
      <c r="I3769" s="170"/>
      <c r="L3769" s="166"/>
      <c r="M3769" s="171"/>
      <c r="T3769" s="172"/>
      <c r="AT3769" s="167" t="s">
        <v>185</v>
      </c>
      <c r="AU3769" s="167" t="s">
        <v>88</v>
      </c>
      <c r="AV3769" s="15" t="s">
        <v>193</v>
      </c>
      <c r="AW3769" s="15" t="s">
        <v>33</v>
      </c>
      <c r="AX3769" s="15" t="s">
        <v>78</v>
      </c>
      <c r="AY3769" s="167" t="s">
        <v>176</v>
      </c>
    </row>
    <row r="3770" spans="2:51" s="14" customFormat="1" ht="11.25">
      <c r="B3770" s="160"/>
      <c r="D3770" s="146" t="s">
        <v>185</v>
      </c>
      <c r="E3770" s="161" t="s">
        <v>1</v>
      </c>
      <c r="F3770" s="162" t="s">
        <v>2679</v>
      </c>
      <c r="H3770" s="161" t="s">
        <v>1</v>
      </c>
      <c r="I3770" s="163"/>
      <c r="L3770" s="160"/>
      <c r="M3770" s="164"/>
      <c r="T3770" s="165"/>
      <c r="AT3770" s="161" t="s">
        <v>185</v>
      </c>
      <c r="AU3770" s="161" t="s">
        <v>88</v>
      </c>
      <c r="AV3770" s="14" t="s">
        <v>86</v>
      </c>
      <c r="AW3770" s="14" t="s">
        <v>33</v>
      </c>
      <c r="AX3770" s="14" t="s">
        <v>78</v>
      </c>
      <c r="AY3770" s="161" t="s">
        <v>176</v>
      </c>
    </row>
    <row r="3771" spans="2:51" s="14" customFormat="1" ht="11.25">
      <c r="B3771" s="160"/>
      <c r="D3771" s="146" t="s">
        <v>185</v>
      </c>
      <c r="E3771" s="161" t="s">
        <v>1</v>
      </c>
      <c r="F3771" s="162" t="s">
        <v>3552</v>
      </c>
      <c r="H3771" s="161" t="s">
        <v>1</v>
      </c>
      <c r="I3771" s="163"/>
      <c r="L3771" s="160"/>
      <c r="M3771" s="164"/>
      <c r="T3771" s="165"/>
      <c r="AT3771" s="161" t="s">
        <v>185</v>
      </c>
      <c r="AU3771" s="161" t="s">
        <v>88</v>
      </c>
      <c r="AV3771" s="14" t="s">
        <v>86</v>
      </c>
      <c r="AW3771" s="14" t="s">
        <v>33</v>
      </c>
      <c r="AX3771" s="14" t="s">
        <v>78</v>
      </c>
      <c r="AY3771" s="161" t="s">
        <v>176</v>
      </c>
    </row>
    <row r="3772" spans="2:51" s="12" customFormat="1" ht="11.25">
      <c r="B3772" s="145"/>
      <c r="D3772" s="146" t="s">
        <v>185</v>
      </c>
      <c r="E3772" s="147" t="s">
        <v>1</v>
      </c>
      <c r="F3772" s="148" t="s">
        <v>86</v>
      </c>
      <c r="H3772" s="149">
        <v>1</v>
      </c>
      <c r="I3772" s="150"/>
      <c r="L3772" s="145"/>
      <c r="M3772" s="151"/>
      <c r="T3772" s="152"/>
      <c r="AT3772" s="147" t="s">
        <v>185</v>
      </c>
      <c r="AU3772" s="147" t="s">
        <v>88</v>
      </c>
      <c r="AV3772" s="12" t="s">
        <v>88</v>
      </c>
      <c r="AW3772" s="12" t="s">
        <v>33</v>
      </c>
      <c r="AX3772" s="12" t="s">
        <v>78</v>
      </c>
      <c r="AY3772" s="147" t="s">
        <v>176</v>
      </c>
    </row>
    <row r="3773" spans="2:51" s="14" customFormat="1" ht="11.25">
      <c r="B3773" s="160"/>
      <c r="D3773" s="146" t="s">
        <v>185</v>
      </c>
      <c r="E3773" s="161" t="s">
        <v>1</v>
      </c>
      <c r="F3773" s="162" t="s">
        <v>3553</v>
      </c>
      <c r="H3773" s="161" t="s">
        <v>1</v>
      </c>
      <c r="I3773" s="163"/>
      <c r="L3773" s="160"/>
      <c r="M3773" s="164"/>
      <c r="T3773" s="165"/>
      <c r="AT3773" s="161" t="s">
        <v>185</v>
      </c>
      <c r="AU3773" s="161" t="s">
        <v>88</v>
      </c>
      <c r="AV3773" s="14" t="s">
        <v>86</v>
      </c>
      <c r="AW3773" s="14" t="s">
        <v>33</v>
      </c>
      <c r="AX3773" s="14" t="s">
        <v>78</v>
      </c>
      <c r="AY3773" s="161" t="s">
        <v>176</v>
      </c>
    </row>
    <row r="3774" spans="2:51" s="12" customFormat="1" ht="11.25">
      <c r="B3774" s="145"/>
      <c r="D3774" s="146" t="s">
        <v>185</v>
      </c>
      <c r="E3774" s="147" t="s">
        <v>1</v>
      </c>
      <c r="F3774" s="148" t="s">
        <v>86</v>
      </c>
      <c r="H3774" s="149">
        <v>1</v>
      </c>
      <c r="I3774" s="150"/>
      <c r="L3774" s="145"/>
      <c r="M3774" s="151"/>
      <c r="T3774" s="152"/>
      <c r="AT3774" s="147" t="s">
        <v>185</v>
      </c>
      <c r="AU3774" s="147" t="s">
        <v>88</v>
      </c>
      <c r="AV3774" s="12" t="s">
        <v>88</v>
      </c>
      <c r="AW3774" s="12" t="s">
        <v>33</v>
      </c>
      <c r="AX3774" s="12" t="s">
        <v>78</v>
      </c>
      <c r="AY3774" s="147" t="s">
        <v>176</v>
      </c>
    </row>
    <row r="3775" spans="2:51" s="14" customFormat="1" ht="11.25">
      <c r="B3775" s="160"/>
      <c r="D3775" s="146" t="s">
        <v>185</v>
      </c>
      <c r="E3775" s="161" t="s">
        <v>1</v>
      </c>
      <c r="F3775" s="162" t="s">
        <v>2498</v>
      </c>
      <c r="H3775" s="161" t="s">
        <v>1</v>
      </c>
      <c r="I3775" s="163"/>
      <c r="L3775" s="160"/>
      <c r="M3775" s="164"/>
      <c r="T3775" s="165"/>
      <c r="AT3775" s="161" t="s">
        <v>185</v>
      </c>
      <c r="AU3775" s="161" t="s">
        <v>88</v>
      </c>
      <c r="AV3775" s="14" t="s">
        <v>86</v>
      </c>
      <c r="AW3775" s="14" t="s">
        <v>33</v>
      </c>
      <c r="AX3775" s="14" t="s">
        <v>78</v>
      </c>
      <c r="AY3775" s="161" t="s">
        <v>176</v>
      </c>
    </row>
    <row r="3776" spans="2:51" s="12" customFormat="1" ht="11.25">
      <c r="B3776" s="145"/>
      <c r="D3776" s="146" t="s">
        <v>185</v>
      </c>
      <c r="E3776" s="147" t="s">
        <v>1</v>
      </c>
      <c r="F3776" s="148" t="s">
        <v>86</v>
      </c>
      <c r="H3776" s="149">
        <v>1</v>
      </c>
      <c r="I3776" s="150"/>
      <c r="L3776" s="145"/>
      <c r="M3776" s="151"/>
      <c r="T3776" s="152"/>
      <c r="AT3776" s="147" t="s">
        <v>185</v>
      </c>
      <c r="AU3776" s="147" t="s">
        <v>88</v>
      </c>
      <c r="AV3776" s="12" t="s">
        <v>88</v>
      </c>
      <c r="AW3776" s="12" t="s">
        <v>33</v>
      </c>
      <c r="AX3776" s="12" t="s">
        <v>78</v>
      </c>
      <c r="AY3776" s="147" t="s">
        <v>176</v>
      </c>
    </row>
    <row r="3777" spans="2:65" s="15" customFormat="1" ht="11.25">
      <c r="B3777" s="166"/>
      <c r="D3777" s="146" t="s">
        <v>185</v>
      </c>
      <c r="E3777" s="167" t="s">
        <v>1</v>
      </c>
      <c r="F3777" s="168" t="s">
        <v>228</v>
      </c>
      <c r="H3777" s="169">
        <v>3</v>
      </c>
      <c r="I3777" s="170"/>
      <c r="L3777" s="166"/>
      <c r="M3777" s="171"/>
      <c r="T3777" s="172"/>
      <c r="AT3777" s="167" t="s">
        <v>185</v>
      </c>
      <c r="AU3777" s="167" t="s">
        <v>88</v>
      </c>
      <c r="AV3777" s="15" t="s">
        <v>193</v>
      </c>
      <c r="AW3777" s="15" t="s">
        <v>33</v>
      </c>
      <c r="AX3777" s="15" t="s">
        <v>78</v>
      </c>
      <c r="AY3777" s="167" t="s">
        <v>176</v>
      </c>
    </row>
    <row r="3778" spans="2:65" s="13" customFormat="1" ht="11.25">
      <c r="B3778" s="153"/>
      <c r="D3778" s="146" t="s">
        <v>185</v>
      </c>
      <c r="E3778" s="154" t="s">
        <v>1</v>
      </c>
      <c r="F3778" s="155" t="s">
        <v>187</v>
      </c>
      <c r="H3778" s="156">
        <v>8</v>
      </c>
      <c r="I3778" s="157"/>
      <c r="L3778" s="153"/>
      <c r="M3778" s="158"/>
      <c r="T3778" s="159"/>
      <c r="AT3778" s="154" t="s">
        <v>185</v>
      </c>
      <c r="AU3778" s="154" t="s">
        <v>88</v>
      </c>
      <c r="AV3778" s="13" t="s">
        <v>183</v>
      </c>
      <c r="AW3778" s="13" t="s">
        <v>33</v>
      </c>
      <c r="AX3778" s="13" t="s">
        <v>86</v>
      </c>
      <c r="AY3778" s="154" t="s">
        <v>176</v>
      </c>
    </row>
    <row r="3779" spans="2:65" s="1" customFormat="1" ht="24.2" customHeight="1">
      <c r="B3779" s="32"/>
      <c r="C3779" s="132" t="s">
        <v>3554</v>
      </c>
      <c r="D3779" s="132" t="s">
        <v>178</v>
      </c>
      <c r="E3779" s="133" t="s">
        <v>3555</v>
      </c>
      <c r="F3779" s="134" t="s">
        <v>3556</v>
      </c>
      <c r="G3779" s="135" t="s">
        <v>355</v>
      </c>
      <c r="H3779" s="136">
        <v>6</v>
      </c>
      <c r="I3779" s="137"/>
      <c r="J3779" s="138">
        <f>ROUND(I3779*H3779,2)</f>
        <v>0</v>
      </c>
      <c r="K3779" s="134" t="s">
        <v>342</v>
      </c>
      <c r="L3779" s="32"/>
      <c r="M3779" s="139" t="s">
        <v>1</v>
      </c>
      <c r="N3779" s="140" t="s">
        <v>43</v>
      </c>
      <c r="P3779" s="141">
        <f>O3779*H3779</f>
        <v>0</v>
      </c>
      <c r="Q3779" s="141">
        <v>0</v>
      </c>
      <c r="R3779" s="141">
        <f>Q3779*H3779</f>
        <v>0</v>
      </c>
      <c r="S3779" s="141">
        <v>0</v>
      </c>
      <c r="T3779" s="142">
        <f>S3779*H3779</f>
        <v>0</v>
      </c>
      <c r="AR3779" s="143" t="s">
        <v>319</v>
      </c>
      <c r="AT3779" s="143" t="s">
        <v>178</v>
      </c>
      <c r="AU3779" s="143" t="s">
        <v>88</v>
      </c>
      <c r="AY3779" s="17" t="s">
        <v>176</v>
      </c>
      <c r="BE3779" s="144">
        <f>IF(N3779="základní",J3779,0)</f>
        <v>0</v>
      </c>
      <c r="BF3779" s="144">
        <f>IF(N3779="snížená",J3779,0)</f>
        <v>0</v>
      </c>
      <c r="BG3779" s="144">
        <f>IF(N3779="zákl. přenesená",J3779,0)</f>
        <v>0</v>
      </c>
      <c r="BH3779" s="144">
        <f>IF(N3779="sníž. přenesená",J3779,0)</f>
        <v>0</v>
      </c>
      <c r="BI3779" s="144">
        <f>IF(N3779="nulová",J3779,0)</f>
        <v>0</v>
      </c>
      <c r="BJ3779" s="17" t="s">
        <v>86</v>
      </c>
      <c r="BK3779" s="144">
        <f>ROUND(I3779*H3779,2)</f>
        <v>0</v>
      </c>
      <c r="BL3779" s="17" t="s">
        <v>319</v>
      </c>
      <c r="BM3779" s="143" t="s">
        <v>3557</v>
      </c>
    </row>
    <row r="3780" spans="2:65" s="14" customFormat="1" ht="11.25">
      <c r="B3780" s="160"/>
      <c r="D3780" s="146" t="s">
        <v>185</v>
      </c>
      <c r="E3780" s="161" t="s">
        <v>1</v>
      </c>
      <c r="F3780" s="162" t="s">
        <v>3032</v>
      </c>
      <c r="H3780" s="161" t="s">
        <v>1</v>
      </c>
      <c r="I3780" s="163"/>
      <c r="L3780" s="160"/>
      <c r="M3780" s="164"/>
      <c r="T3780" s="165"/>
      <c r="AT3780" s="161" t="s">
        <v>185</v>
      </c>
      <c r="AU3780" s="161" t="s">
        <v>88</v>
      </c>
      <c r="AV3780" s="14" t="s">
        <v>86</v>
      </c>
      <c r="AW3780" s="14" t="s">
        <v>33</v>
      </c>
      <c r="AX3780" s="14" t="s">
        <v>78</v>
      </c>
      <c r="AY3780" s="161" t="s">
        <v>176</v>
      </c>
    </row>
    <row r="3781" spans="2:65" s="14" customFormat="1" ht="11.25">
      <c r="B3781" s="160"/>
      <c r="D3781" s="146" t="s">
        <v>185</v>
      </c>
      <c r="E3781" s="161" t="s">
        <v>1</v>
      </c>
      <c r="F3781" s="162" t="s">
        <v>3558</v>
      </c>
      <c r="H3781" s="161" t="s">
        <v>1</v>
      </c>
      <c r="I3781" s="163"/>
      <c r="L3781" s="160"/>
      <c r="M3781" s="164"/>
      <c r="T3781" s="165"/>
      <c r="AT3781" s="161" t="s">
        <v>185</v>
      </c>
      <c r="AU3781" s="161" t="s">
        <v>88</v>
      </c>
      <c r="AV3781" s="14" t="s">
        <v>86</v>
      </c>
      <c r="AW3781" s="14" t="s">
        <v>33</v>
      </c>
      <c r="AX3781" s="14" t="s">
        <v>78</v>
      </c>
      <c r="AY3781" s="161" t="s">
        <v>176</v>
      </c>
    </row>
    <row r="3782" spans="2:65" s="12" customFormat="1" ht="11.25">
      <c r="B3782" s="145"/>
      <c r="D3782" s="146" t="s">
        <v>185</v>
      </c>
      <c r="E3782" s="147" t="s">
        <v>1</v>
      </c>
      <c r="F3782" s="148" t="s">
        <v>88</v>
      </c>
      <c r="H3782" s="149">
        <v>2</v>
      </c>
      <c r="I3782" s="150"/>
      <c r="L3782" s="145"/>
      <c r="M3782" s="151"/>
      <c r="T3782" s="152"/>
      <c r="AT3782" s="147" t="s">
        <v>185</v>
      </c>
      <c r="AU3782" s="147" t="s">
        <v>88</v>
      </c>
      <c r="AV3782" s="12" t="s">
        <v>88</v>
      </c>
      <c r="AW3782" s="12" t="s">
        <v>33</v>
      </c>
      <c r="AX3782" s="12" t="s">
        <v>78</v>
      </c>
      <c r="AY3782" s="147" t="s">
        <v>176</v>
      </c>
    </row>
    <row r="3783" spans="2:65" s="14" customFormat="1" ht="11.25">
      <c r="B3783" s="160"/>
      <c r="D3783" s="146" t="s">
        <v>185</v>
      </c>
      <c r="E3783" s="161" t="s">
        <v>1</v>
      </c>
      <c r="F3783" s="162" t="s">
        <v>3559</v>
      </c>
      <c r="H3783" s="161" t="s">
        <v>1</v>
      </c>
      <c r="I3783" s="163"/>
      <c r="L3783" s="160"/>
      <c r="M3783" s="164"/>
      <c r="T3783" s="165"/>
      <c r="AT3783" s="161" t="s">
        <v>185</v>
      </c>
      <c r="AU3783" s="161" t="s">
        <v>88</v>
      </c>
      <c r="AV3783" s="14" t="s">
        <v>86</v>
      </c>
      <c r="AW3783" s="14" t="s">
        <v>33</v>
      </c>
      <c r="AX3783" s="14" t="s">
        <v>78</v>
      </c>
      <c r="AY3783" s="161" t="s">
        <v>176</v>
      </c>
    </row>
    <row r="3784" spans="2:65" s="12" customFormat="1" ht="11.25">
      <c r="B3784" s="145"/>
      <c r="D3784" s="146" t="s">
        <v>185</v>
      </c>
      <c r="E3784" s="147" t="s">
        <v>1</v>
      </c>
      <c r="F3784" s="148" t="s">
        <v>88</v>
      </c>
      <c r="H3784" s="149">
        <v>2</v>
      </c>
      <c r="I3784" s="150"/>
      <c r="L3784" s="145"/>
      <c r="M3784" s="151"/>
      <c r="T3784" s="152"/>
      <c r="AT3784" s="147" t="s">
        <v>185</v>
      </c>
      <c r="AU3784" s="147" t="s">
        <v>88</v>
      </c>
      <c r="AV3784" s="12" t="s">
        <v>88</v>
      </c>
      <c r="AW3784" s="12" t="s">
        <v>33</v>
      </c>
      <c r="AX3784" s="12" t="s">
        <v>78</v>
      </c>
      <c r="AY3784" s="147" t="s">
        <v>176</v>
      </c>
    </row>
    <row r="3785" spans="2:65" s="14" customFormat="1" ht="11.25">
      <c r="B3785" s="160"/>
      <c r="D3785" s="146" t="s">
        <v>185</v>
      </c>
      <c r="E3785" s="161" t="s">
        <v>1</v>
      </c>
      <c r="F3785" s="162" t="s">
        <v>3560</v>
      </c>
      <c r="H3785" s="161" t="s">
        <v>1</v>
      </c>
      <c r="I3785" s="163"/>
      <c r="L3785" s="160"/>
      <c r="M3785" s="164"/>
      <c r="T3785" s="165"/>
      <c r="AT3785" s="161" t="s">
        <v>185</v>
      </c>
      <c r="AU3785" s="161" t="s">
        <v>88</v>
      </c>
      <c r="AV3785" s="14" t="s">
        <v>86</v>
      </c>
      <c r="AW3785" s="14" t="s">
        <v>33</v>
      </c>
      <c r="AX3785" s="14" t="s">
        <v>78</v>
      </c>
      <c r="AY3785" s="161" t="s">
        <v>176</v>
      </c>
    </row>
    <row r="3786" spans="2:65" s="12" customFormat="1" ht="11.25">
      <c r="B3786" s="145"/>
      <c r="D3786" s="146" t="s">
        <v>185</v>
      </c>
      <c r="E3786" s="147" t="s">
        <v>1</v>
      </c>
      <c r="F3786" s="148" t="s">
        <v>86</v>
      </c>
      <c r="H3786" s="149">
        <v>1</v>
      </c>
      <c r="I3786" s="150"/>
      <c r="L3786" s="145"/>
      <c r="M3786" s="151"/>
      <c r="T3786" s="152"/>
      <c r="AT3786" s="147" t="s">
        <v>185</v>
      </c>
      <c r="AU3786" s="147" t="s">
        <v>88</v>
      </c>
      <c r="AV3786" s="12" t="s">
        <v>88</v>
      </c>
      <c r="AW3786" s="12" t="s">
        <v>33</v>
      </c>
      <c r="AX3786" s="12" t="s">
        <v>78</v>
      </c>
      <c r="AY3786" s="147" t="s">
        <v>176</v>
      </c>
    </row>
    <row r="3787" spans="2:65" s="15" customFormat="1" ht="11.25">
      <c r="B3787" s="166"/>
      <c r="D3787" s="146" t="s">
        <v>185</v>
      </c>
      <c r="E3787" s="167" t="s">
        <v>1</v>
      </c>
      <c r="F3787" s="168" t="s">
        <v>228</v>
      </c>
      <c r="H3787" s="169">
        <v>5</v>
      </c>
      <c r="I3787" s="170"/>
      <c r="L3787" s="166"/>
      <c r="M3787" s="171"/>
      <c r="T3787" s="172"/>
      <c r="AT3787" s="167" t="s">
        <v>185</v>
      </c>
      <c r="AU3787" s="167" t="s">
        <v>88</v>
      </c>
      <c r="AV3787" s="15" t="s">
        <v>193</v>
      </c>
      <c r="AW3787" s="15" t="s">
        <v>33</v>
      </c>
      <c r="AX3787" s="15" t="s">
        <v>78</v>
      </c>
      <c r="AY3787" s="167" t="s">
        <v>176</v>
      </c>
    </row>
    <row r="3788" spans="2:65" s="14" customFormat="1" ht="11.25">
      <c r="B3788" s="160"/>
      <c r="D3788" s="146" t="s">
        <v>185</v>
      </c>
      <c r="E3788" s="161" t="s">
        <v>1</v>
      </c>
      <c r="F3788" s="162" t="s">
        <v>2679</v>
      </c>
      <c r="H3788" s="161" t="s">
        <v>1</v>
      </c>
      <c r="I3788" s="163"/>
      <c r="L3788" s="160"/>
      <c r="M3788" s="164"/>
      <c r="T3788" s="165"/>
      <c r="AT3788" s="161" t="s">
        <v>185</v>
      </c>
      <c r="AU3788" s="161" t="s">
        <v>88</v>
      </c>
      <c r="AV3788" s="14" t="s">
        <v>86</v>
      </c>
      <c r="AW3788" s="14" t="s">
        <v>33</v>
      </c>
      <c r="AX3788" s="14" t="s">
        <v>78</v>
      </c>
      <c r="AY3788" s="161" t="s">
        <v>176</v>
      </c>
    </row>
    <row r="3789" spans="2:65" s="14" customFormat="1" ht="11.25">
      <c r="B3789" s="160"/>
      <c r="D3789" s="146" t="s">
        <v>185</v>
      </c>
      <c r="E3789" s="161" t="s">
        <v>1</v>
      </c>
      <c r="F3789" s="162" t="s">
        <v>3561</v>
      </c>
      <c r="H3789" s="161" t="s">
        <v>1</v>
      </c>
      <c r="I3789" s="163"/>
      <c r="L3789" s="160"/>
      <c r="M3789" s="164"/>
      <c r="T3789" s="165"/>
      <c r="AT3789" s="161" t="s">
        <v>185</v>
      </c>
      <c r="AU3789" s="161" t="s">
        <v>88</v>
      </c>
      <c r="AV3789" s="14" t="s">
        <v>86</v>
      </c>
      <c r="AW3789" s="14" t="s">
        <v>33</v>
      </c>
      <c r="AX3789" s="14" t="s">
        <v>78</v>
      </c>
      <c r="AY3789" s="161" t="s">
        <v>176</v>
      </c>
    </row>
    <row r="3790" spans="2:65" s="12" customFormat="1" ht="11.25">
      <c r="B3790" s="145"/>
      <c r="D3790" s="146" t="s">
        <v>185</v>
      </c>
      <c r="E3790" s="147" t="s">
        <v>1</v>
      </c>
      <c r="F3790" s="148" t="s">
        <v>86</v>
      </c>
      <c r="H3790" s="149">
        <v>1</v>
      </c>
      <c r="I3790" s="150"/>
      <c r="L3790" s="145"/>
      <c r="M3790" s="151"/>
      <c r="T3790" s="152"/>
      <c r="AT3790" s="147" t="s">
        <v>185</v>
      </c>
      <c r="AU3790" s="147" t="s">
        <v>88</v>
      </c>
      <c r="AV3790" s="12" t="s">
        <v>88</v>
      </c>
      <c r="AW3790" s="12" t="s">
        <v>33</v>
      </c>
      <c r="AX3790" s="12" t="s">
        <v>78</v>
      </c>
      <c r="AY3790" s="147" t="s">
        <v>176</v>
      </c>
    </row>
    <row r="3791" spans="2:65" s="15" customFormat="1" ht="11.25">
      <c r="B3791" s="166"/>
      <c r="D3791" s="146" t="s">
        <v>185</v>
      </c>
      <c r="E3791" s="167" t="s">
        <v>1</v>
      </c>
      <c r="F3791" s="168" t="s">
        <v>228</v>
      </c>
      <c r="H3791" s="169">
        <v>1</v>
      </c>
      <c r="I3791" s="170"/>
      <c r="L3791" s="166"/>
      <c r="M3791" s="171"/>
      <c r="T3791" s="172"/>
      <c r="AT3791" s="167" t="s">
        <v>185</v>
      </c>
      <c r="AU3791" s="167" t="s">
        <v>88</v>
      </c>
      <c r="AV3791" s="15" t="s">
        <v>193</v>
      </c>
      <c r="AW3791" s="15" t="s">
        <v>33</v>
      </c>
      <c r="AX3791" s="15" t="s">
        <v>78</v>
      </c>
      <c r="AY3791" s="167" t="s">
        <v>176</v>
      </c>
    </row>
    <row r="3792" spans="2:65" s="13" customFormat="1" ht="11.25">
      <c r="B3792" s="153"/>
      <c r="D3792" s="146" t="s">
        <v>185</v>
      </c>
      <c r="E3792" s="154" t="s">
        <v>1</v>
      </c>
      <c r="F3792" s="155" t="s">
        <v>187</v>
      </c>
      <c r="H3792" s="156">
        <v>6</v>
      </c>
      <c r="I3792" s="157"/>
      <c r="L3792" s="153"/>
      <c r="M3792" s="158"/>
      <c r="T3792" s="159"/>
      <c r="AT3792" s="154" t="s">
        <v>185</v>
      </c>
      <c r="AU3792" s="154" t="s">
        <v>88</v>
      </c>
      <c r="AV3792" s="13" t="s">
        <v>183</v>
      </c>
      <c r="AW3792" s="13" t="s">
        <v>33</v>
      </c>
      <c r="AX3792" s="13" t="s">
        <v>86</v>
      </c>
      <c r="AY3792" s="154" t="s">
        <v>176</v>
      </c>
    </row>
    <row r="3793" spans="2:65" s="1" customFormat="1" ht="24.2" customHeight="1">
      <c r="B3793" s="32"/>
      <c r="C3793" s="132" t="s">
        <v>3562</v>
      </c>
      <c r="D3793" s="132" t="s">
        <v>178</v>
      </c>
      <c r="E3793" s="133" t="s">
        <v>3563</v>
      </c>
      <c r="F3793" s="134" t="s">
        <v>3564</v>
      </c>
      <c r="G3793" s="135" t="s">
        <v>355</v>
      </c>
      <c r="H3793" s="136">
        <v>12</v>
      </c>
      <c r="I3793" s="137"/>
      <c r="J3793" s="138">
        <f>ROUND(I3793*H3793,2)</f>
        <v>0</v>
      </c>
      <c r="K3793" s="134" t="s">
        <v>342</v>
      </c>
      <c r="L3793" s="32"/>
      <c r="M3793" s="139" t="s">
        <v>1</v>
      </c>
      <c r="N3793" s="140" t="s">
        <v>43</v>
      </c>
      <c r="P3793" s="141">
        <f>O3793*H3793</f>
        <v>0</v>
      </c>
      <c r="Q3793" s="141">
        <v>0</v>
      </c>
      <c r="R3793" s="141">
        <f>Q3793*H3793</f>
        <v>0</v>
      </c>
      <c r="S3793" s="141">
        <v>0</v>
      </c>
      <c r="T3793" s="142">
        <f>S3793*H3793</f>
        <v>0</v>
      </c>
      <c r="AR3793" s="143" t="s">
        <v>319</v>
      </c>
      <c r="AT3793" s="143" t="s">
        <v>178</v>
      </c>
      <c r="AU3793" s="143" t="s">
        <v>88</v>
      </c>
      <c r="AY3793" s="17" t="s">
        <v>176</v>
      </c>
      <c r="BE3793" s="144">
        <f>IF(N3793="základní",J3793,0)</f>
        <v>0</v>
      </c>
      <c r="BF3793" s="144">
        <f>IF(N3793="snížená",J3793,0)</f>
        <v>0</v>
      </c>
      <c r="BG3793" s="144">
        <f>IF(N3793="zákl. přenesená",J3793,0)</f>
        <v>0</v>
      </c>
      <c r="BH3793" s="144">
        <f>IF(N3793="sníž. přenesená",J3793,0)</f>
        <v>0</v>
      </c>
      <c r="BI3793" s="144">
        <f>IF(N3793="nulová",J3793,0)</f>
        <v>0</v>
      </c>
      <c r="BJ3793" s="17" t="s">
        <v>86</v>
      </c>
      <c r="BK3793" s="144">
        <f>ROUND(I3793*H3793,2)</f>
        <v>0</v>
      </c>
      <c r="BL3793" s="17" t="s">
        <v>319</v>
      </c>
      <c r="BM3793" s="143" t="s">
        <v>3565</v>
      </c>
    </row>
    <row r="3794" spans="2:65" s="14" customFormat="1" ht="11.25">
      <c r="B3794" s="160"/>
      <c r="D3794" s="146" t="s">
        <v>185</v>
      </c>
      <c r="E3794" s="161" t="s">
        <v>1</v>
      </c>
      <c r="F3794" s="162" t="s">
        <v>3032</v>
      </c>
      <c r="H3794" s="161" t="s">
        <v>1</v>
      </c>
      <c r="I3794" s="163"/>
      <c r="L3794" s="160"/>
      <c r="M3794" s="164"/>
      <c r="T3794" s="165"/>
      <c r="AT3794" s="161" t="s">
        <v>185</v>
      </c>
      <c r="AU3794" s="161" t="s">
        <v>88</v>
      </c>
      <c r="AV3794" s="14" t="s">
        <v>86</v>
      </c>
      <c r="AW3794" s="14" t="s">
        <v>33</v>
      </c>
      <c r="AX3794" s="14" t="s">
        <v>78</v>
      </c>
      <c r="AY3794" s="161" t="s">
        <v>176</v>
      </c>
    </row>
    <row r="3795" spans="2:65" s="14" customFormat="1" ht="11.25">
      <c r="B3795" s="160"/>
      <c r="D3795" s="146" t="s">
        <v>185</v>
      </c>
      <c r="E3795" s="161" t="s">
        <v>1</v>
      </c>
      <c r="F3795" s="162" t="s">
        <v>3566</v>
      </c>
      <c r="H3795" s="161" t="s">
        <v>1</v>
      </c>
      <c r="I3795" s="163"/>
      <c r="L3795" s="160"/>
      <c r="M3795" s="164"/>
      <c r="T3795" s="165"/>
      <c r="AT3795" s="161" t="s">
        <v>185</v>
      </c>
      <c r="AU3795" s="161" t="s">
        <v>88</v>
      </c>
      <c r="AV3795" s="14" t="s">
        <v>86</v>
      </c>
      <c r="AW3795" s="14" t="s">
        <v>33</v>
      </c>
      <c r="AX3795" s="14" t="s">
        <v>78</v>
      </c>
      <c r="AY3795" s="161" t="s">
        <v>176</v>
      </c>
    </row>
    <row r="3796" spans="2:65" s="12" customFormat="1" ht="11.25">
      <c r="B3796" s="145"/>
      <c r="D3796" s="146" t="s">
        <v>185</v>
      </c>
      <c r="E3796" s="147" t="s">
        <v>1</v>
      </c>
      <c r="F3796" s="148" t="s">
        <v>193</v>
      </c>
      <c r="H3796" s="149">
        <v>3</v>
      </c>
      <c r="I3796" s="150"/>
      <c r="L3796" s="145"/>
      <c r="M3796" s="151"/>
      <c r="T3796" s="152"/>
      <c r="AT3796" s="147" t="s">
        <v>185</v>
      </c>
      <c r="AU3796" s="147" t="s">
        <v>88</v>
      </c>
      <c r="AV3796" s="12" t="s">
        <v>88</v>
      </c>
      <c r="AW3796" s="12" t="s">
        <v>33</v>
      </c>
      <c r="AX3796" s="12" t="s">
        <v>78</v>
      </c>
      <c r="AY3796" s="147" t="s">
        <v>176</v>
      </c>
    </row>
    <row r="3797" spans="2:65" s="14" customFormat="1" ht="11.25">
      <c r="B3797" s="160"/>
      <c r="D3797" s="146" t="s">
        <v>185</v>
      </c>
      <c r="E3797" s="161" t="s">
        <v>1</v>
      </c>
      <c r="F3797" s="162" t="s">
        <v>3567</v>
      </c>
      <c r="H3797" s="161" t="s">
        <v>1</v>
      </c>
      <c r="I3797" s="163"/>
      <c r="L3797" s="160"/>
      <c r="M3797" s="164"/>
      <c r="T3797" s="165"/>
      <c r="AT3797" s="161" t="s">
        <v>185</v>
      </c>
      <c r="AU3797" s="161" t="s">
        <v>88</v>
      </c>
      <c r="AV3797" s="14" t="s">
        <v>86</v>
      </c>
      <c r="AW3797" s="14" t="s">
        <v>33</v>
      </c>
      <c r="AX3797" s="14" t="s">
        <v>78</v>
      </c>
      <c r="AY3797" s="161" t="s">
        <v>176</v>
      </c>
    </row>
    <row r="3798" spans="2:65" s="12" customFormat="1" ht="11.25">
      <c r="B3798" s="145"/>
      <c r="D3798" s="146" t="s">
        <v>185</v>
      </c>
      <c r="E3798" s="147" t="s">
        <v>1</v>
      </c>
      <c r="F3798" s="148" t="s">
        <v>183</v>
      </c>
      <c r="H3798" s="149">
        <v>4</v>
      </c>
      <c r="I3798" s="150"/>
      <c r="L3798" s="145"/>
      <c r="M3798" s="151"/>
      <c r="T3798" s="152"/>
      <c r="AT3798" s="147" t="s">
        <v>185</v>
      </c>
      <c r="AU3798" s="147" t="s">
        <v>88</v>
      </c>
      <c r="AV3798" s="12" t="s">
        <v>88</v>
      </c>
      <c r="AW3798" s="12" t="s">
        <v>33</v>
      </c>
      <c r="AX3798" s="12" t="s">
        <v>78</v>
      </c>
      <c r="AY3798" s="147" t="s">
        <v>176</v>
      </c>
    </row>
    <row r="3799" spans="2:65" s="14" customFormat="1" ht="11.25">
      <c r="B3799" s="160"/>
      <c r="D3799" s="146" t="s">
        <v>185</v>
      </c>
      <c r="E3799" s="161" t="s">
        <v>1</v>
      </c>
      <c r="F3799" s="162" t="s">
        <v>3568</v>
      </c>
      <c r="H3799" s="161" t="s">
        <v>1</v>
      </c>
      <c r="I3799" s="163"/>
      <c r="L3799" s="160"/>
      <c r="M3799" s="164"/>
      <c r="T3799" s="165"/>
      <c r="AT3799" s="161" t="s">
        <v>185</v>
      </c>
      <c r="AU3799" s="161" t="s">
        <v>88</v>
      </c>
      <c r="AV3799" s="14" t="s">
        <v>86</v>
      </c>
      <c r="AW3799" s="14" t="s">
        <v>33</v>
      </c>
      <c r="AX3799" s="14" t="s">
        <v>78</v>
      </c>
      <c r="AY3799" s="161" t="s">
        <v>176</v>
      </c>
    </row>
    <row r="3800" spans="2:65" s="12" customFormat="1" ht="11.25">
      <c r="B3800" s="145"/>
      <c r="D3800" s="146" t="s">
        <v>185</v>
      </c>
      <c r="E3800" s="147" t="s">
        <v>1</v>
      </c>
      <c r="F3800" s="148" t="s">
        <v>88</v>
      </c>
      <c r="H3800" s="149">
        <v>2</v>
      </c>
      <c r="I3800" s="150"/>
      <c r="L3800" s="145"/>
      <c r="M3800" s="151"/>
      <c r="T3800" s="152"/>
      <c r="AT3800" s="147" t="s">
        <v>185</v>
      </c>
      <c r="AU3800" s="147" t="s">
        <v>88</v>
      </c>
      <c r="AV3800" s="12" t="s">
        <v>88</v>
      </c>
      <c r="AW3800" s="12" t="s">
        <v>33</v>
      </c>
      <c r="AX3800" s="12" t="s">
        <v>78</v>
      </c>
      <c r="AY3800" s="147" t="s">
        <v>176</v>
      </c>
    </row>
    <row r="3801" spans="2:65" s="14" customFormat="1" ht="11.25">
      <c r="B3801" s="160"/>
      <c r="D3801" s="146" t="s">
        <v>185</v>
      </c>
      <c r="E3801" s="161" t="s">
        <v>1</v>
      </c>
      <c r="F3801" s="162" t="s">
        <v>2477</v>
      </c>
      <c r="H3801" s="161" t="s">
        <v>1</v>
      </c>
      <c r="I3801" s="163"/>
      <c r="L3801" s="160"/>
      <c r="M3801" s="164"/>
      <c r="T3801" s="165"/>
      <c r="AT3801" s="161" t="s">
        <v>185</v>
      </c>
      <c r="AU3801" s="161" t="s">
        <v>88</v>
      </c>
      <c r="AV3801" s="14" t="s">
        <v>86</v>
      </c>
      <c r="AW3801" s="14" t="s">
        <v>33</v>
      </c>
      <c r="AX3801" s="14" t="s">
        <v>78</v>
      </c>
      <c r="AY3801" s="161" t="s">
        <v>176</v>
      </c>
    </row>
    <row r="3802" spans="2:65" s="12" customFormat="1" ht="11.25">
      <c r="B3802" s="145"/>
      <c r="D3802" s="146" t="s">
        <v>185</v>
      </c>
      <c r="E3802" s="147" t="s">
        <v>1</v>
      </c>
      <c r="F3802" s="148" t="s">
        <v>86</v>
      </c>
      <c r="H3802" s="149">
        <v>1</v>
      </c>
      <c r="I3802" s="150"/>
      <c r="L3802" s="145"/>
      <c r="M3802" s="151"/>
      <c r="T3802" s="152"/>
      <c r="AT3802" s="147" t="s">
        <v>185</v>
      </c>
      <c r="AU3802" s="147" t="s">
        <v>88</v>
      </c>
      <c r="AV3802" s="12" t="s">
        <v>88</v>
      </c>
      <c r="AW3802" s="12" t="s">
        <v>33</v>
      </c>
      <c r="AX3802" s="12" t="s">
        <v>78</v>
      </c>
      <c r="AY3802" s="147" t="s">
        <v>176</v>
      </c>
    </row>
    <row r="3803" spans="2:65" s="15" customFormat="1" ht="11.25">
      <c r="B3803" s="166"/>
      <c r="D3803" s="146" t="s">
        <v>185</v>
      </c>
      <c r="E3803" s="167" t="s">
        <v>1</v>
      </c>
      <c r="F3803" s="168" t="s">
        <v>228</v>
      </c>
      <c r="H3803" s="169">
        <v>10</v>
      </c>
      <c r="I3803" s="170"/>
      <c r="L3803" s="166"/>
      <c r="M3803" s="171"/>
      <c r="T3803" s="172"/>
      <c r="AT3803" s="167" t="s">
        <v>185</v>
      </c>
      <c r="AU3803" s="167" t="s">
        <v>88</v>
      </c>
      <c r="AV3803" s="15" t="s">
        <v>193</v>
      </c>
      <c r="AW3803" s="15" t="s">
        <v>33</v>
      </c>
      <c r="AX3803" s="15" t="s">
        <v>78</v>
      </c>
      <c r="AY3803" s="167" t="s">
        <v>176</v>
      </c>
    </row>
    <row r="3804" spans="2:65" s="14" customFormat="1" ht="11.25">
      <c r="B3804" s="160"/>
      <c r="D3804" s="146" t="s">
        <v>185</v>
      </c>
      <c r="E3804" s="161" t="s">
        <v>1</v>
      </c>
      <c r="F3804" s="162" t="s">
        <v>2679</v>
      </c>
      <c r="H3804" s="161" t="s">
        <v>1</v>
      </c>
      <c r="I3804" s="163"/>
      <c r="L3804" s="160"/>
      <c r="M3804" s="164"/>
      <c r="T3804" s="165"/>
      <c r="AT3804" s="161" t="s">
        <v>185</v>
      </c>
      <c r="AU3804" s="161" t="s">
        <v>88</v>
      </c>
      <c r="AV3804" s="14" t="s">
        <v>86</v>
      </c>
      <c r="AW3804" s="14" t="s">
        <v>33</v>
      </c>
      <c r="AX3804" s="14" t="s">
        <v>78</v>
      </c>
      <c r="AY3804" s="161" t="s">
        <v>176</v>
      </c>
    </row>
    <row r="3805" spans="2:65" s="14" customFormat="1" ht="11.25">
      <c r="B3805" s="160"/>
      <c r="D3805" s="146" t="s">
        <v>185</v>
      </c>
      <c r="E3805" s="161" t="s">
        <v>1</v>
      </c>
      <c r="F3805" s="162" t="s">
        <v>3569</v>
      </c>
      <c r="H3805" s="161" t="s">
        <v>1</v>
      </c>
      <c r="I3805" s="163"/>
      <c r="L3805" s="160"/>
      <c r="M3805" s="164"/>
      <c r="T3805" s="165"/>
      <c r="AT3805" s="161" t="s">
        <v>185</v>
      </c>
      <c r="AU3805" s="161" t="s">
        <v>88</v>
      </c>
      <c r="AV3805" s="14" t="s">
        <v>86</v>
      </c>
      <c r="AW3805" s="14" t="s">
        <v>33</v>
      </c>
      <c r="AX3805" s="14" t="s">
        <v>78</v>
      </c>
      <c r="AY3805" s="161" t="s">
        <v>176</v>
      </c>
    </row>
    <row r="3806" spans="2:65" s="12" customFormat="1" ht="11.25">
      <c r="B3806" s="145"/>
      <c r="D3806" s="146" t="s">
        <v>185</v>
      </c>
      <c r="E3806" s="147" t="s">
        <v>1</v>
      </c>
      <c r="F3806" s="148" t="s">
        <v>86</v>
      </c>
      <c r="H3806" s="149">
        <v>1</v>
      </c>
      <c r="I3806" s="150"/>
      <c r="L3806" s="145"/>
      <c r="M3806" s="151"/>
      <c r="T3806" s="152"/>
      <c r="AT3806" s="147" t="s">
        <v>185</v>
      </c>
      <c r="AU3806" s="147" t="s">
        <v>88</v>
      </c>
      <c r="AV3806" s="12" t="s">
        <v>88</v>
      </c>
      <c r="AW3806" s="12" t="s">
        <v>33</v>
      </c>
      <c r="AX3806" s="12" t="s">
        <v>78</v>
      </c>
      <c r="AY3806" s="147" t="s">
        <v>176</v>
      </c>
    </row>
    <row r="3807" spans="2:65" s="14" customFormat="1" ht="11.25">
      <c r="B3807" s="160"/>
      <c r="D3807" s="146" t="s">
        <v>185</v>
      </c>
      <c r="E3807" s="161" t="s">
        <v>1</v>
      </c>
      <c r="F3807" s="162" t="s">
        <v>3570</v>
      </c>
      <c r="H3807" s="161" t="s">
        <v>1</v>
      </c>
      <c r="I3807" s="163"/>
      <c r="L3807" s="160"/>
      <c r="M3807" s="164"/>
      <c r="T3807" s="165"/>
      <c r="AT3807" s="161" t="s">
        <v>185</v>
      </c>
      <c r="AU3807" s="161" t="s">
        <v>88</v>
      </c>
      <c r="AV3807" s="14" t="s">
        <v>86</v>
      </c>
      <c r="AW3807" s="14" t="s">
        <v>33</v>
      </c>
      <c r="AX3807" s="14" t="s">
        <v>78</v>
      </c>
      <c r="AY3807" s="161" t="s">
        <v>176</v>
      </c>
    </row>
    <row r="3808" spans="2:65" s="12" customFormat="1" ht="11.25">
      <c r="B3808" s="145"/>
      <c r="D3808" s="146" t="s">
        <v>185</v>
      </c>
      <c r="E3808" s="147" t="s">
        <v>1</v>
      </c>
      <c r="F3808" s="148" t="s">
        <v>86</v>
      </c>
      <c r="H3808" s="149">
        <v>1</v>
      </c>
      <c r="I3808" s="150"/>
      <c r="L3808" s="145"/>
      <c r="M3808" s="151"/>
      <c r="T3808" s="152"/>
      <c r="AT3808" s="147" t="s">
        <v>185</v>
      </c>
      <c r="AU3808" s="147" t="s">
        <v>88</v>
      </c>
      <c r="AV3808" s="12" t="s">
        <v>88</v>
      </c>
      <c r="AW3808" s="12" t="s">
        <v>33</v>
      </c>
      <c r="AX3808" s="12" t="s">
        <v>78</v>
      </c>
      <c r="AY3808" s="147" t="s">
        <v>176</v>
      </c>
    </row>
    <row r="3809" spans="2:65" s="15" customFormat="1" ht="11.25">
      <c r="B3809" s="166"/>
      <c r="D3809" s="146" t="s">
        <v>185</v>
      </c>
      <c r="E3809" s="167" t="s">
        <v>1</v>
      </c>
      <c r="F3809" s="168" t="s">
        <v>228</v>
      </c>
      <c r="H3809" s="169">
        <v>2</v>
      </c>
      <c r="I3809" s="170"/>
      <c r="L3809" s="166"/>
      <c r="M3809" s="171"/>
      <c r="T3809" s="172"/>
      <c r="AT3809" s="167" t="s">
        <v>185</v>
      </c>
      <c r="AU3809" s="167" t="s">
        <v>88</v>
      </c>
      <c r="AV3809" s="15" t="s">
        <v>193</v>
      </c>
      <c r="AW3809" s="15" t="s">
        <v>33</v>
      </c>
      <c r="AX3809" s="15" t="s">
        <v>78</v>
      </c>
      <c r="AY3809" s="167" t="s">
        <v>176</v>
      </c>
    </row>
    <row r="3810" spans="2:65" s="13" customFormat="1" ht="11.25">
      <c r="B3810" s="153"/>
      <c r="D3810" s="146" t="s">
        <v>185</v>
      </c>
      <c r="E3810" s="154" t="s">
        <v>1</v>
      </c>
      <c r="F3810" s="155" t="s">
        <v>187</v>
      </c>
      <c r="H3810" s="156">
        <v>12</v>
      </c>
      <c r="I3810" s="157"/>
      <c r="L3810" s="153"/>
      <c r="M3810" s="158"/>
      <c r="T3810" s="159"/>
      <c r="AT3810" s="154" t="s">
        <v>185</v>
      </c>
      <c r="AU3810" s="154" t="s">
        <v>88</v>
      </c>
      <c r="AV3810" s="13" t="s">
        <v>183</v>
      </c>
      <c r="AW3810" s="13" t="s">
        <v>33</v>
      </c>
      <c r="AX3810" s="13" t="s">
        <v>86</v>
      </c>
      <c r="AY3810" s="154" t="s">
        <v>176</v>
      </c>
    </row>
    <row r="3811" spans="2:65" s="1" customFormat="1" ht="24.2" customHeight="1">
      <c r="B3811" s="32"/>
      <c r="C3811" s="132" t="s">
        <v>3571</v>
      </c>
      <c r="D3811" s="132" t="s">
        <v>178</v>
      </c>
      <c r="E3811" s="133" t="s">
        <v>3572</v>
      </c>
      <c r="F3811" s="134" t="s">
        <v>3573</v>
      </c>
      <c r="G3811" s="135" t="s">
        <v>355</v>
      </c>
      <c r="H3811" s="136">
        <v>1</v>
      </c>
      <c r="I3811" s="137"/>
      <c r="J3811" s="138">
        <f>ROUND(I3811*H3811,2)</f>
        <v>0</v>
      </c>
      <c r="K3811" s="134" t="s">
        <v>342</v>
      </c>
      <c r="L3811" s="32"/>
      <c r="M3811" s="139" t="s">
        <v>1</v>
      </c>
      <c r="N3811" s="140" t="s">
        <v>43</v>
      </c>
      <c r="P3811" s="141">
        <f>O3811*H3811</f>
        <v>0</v>
      </c>
      <c r="Q3811" s="141">
        <v>0</v>
      </c>
      <c r="R3811" s="141">
        <f>Q3811*H3811</f>
        <v>0</v>
      </c>
      <c r="S3811" s="141">
        <v>0</v>
      </c>
      <c r="T3811" s="142">
        <f>S3811*H3811</f>
        <v>0</v>
      </c>
      <c r="AR3811" s="143" t="s">
        <v>319</v>
      </c>
      <c r="AT3811" s="143" t="s">
        <v>178</v>
      </c>
      <c r="AU3811" s="143" t="s">
        <v>88</v>
      </c>
      <c r="AY3811" s="17" t="s">
        <v>176</v>
      </c>
      <c r="BE3811" s="144">
        <f>IF(N3811="základní",J3811,0)</f>
        <v>0</v>
      </c>
      <c r="BF3811" s="144">
        <f>IF(N3811="snížená",J3811,0)</f>
        <v>0</v>
      </c>
      <c r="BG3811" s="144">
        <f>IF(N3811="zákl. přenesená",J3811,0)</f>
        <v>0</v>
      </c>
      <c r="BH3811" s="144">
        <f>IF(N3811="sníž. přenesená",J3811,0)</f>
        <v>0</v>
      </c>
      <c r="BI3811" s="144">
        <f>IF(N3811="nulová",J3811,0)</f>
        <v>0</v>
      </c>
      <c r="BJ3811" s="17" t="s">
        <v>86</v>
      </c>
      <c r="BK3811" s="144">
        <f>ROUND(I3811*H3811,2)</f>
        <v>0</v>
      </c>
      <c r="BL3811" s="17" t="s">
        <v>319</v>
      </c>
      <c r="BM3811" s="143" t="s">
        <v>3574</v>
      </c>
    </row>
    <row r="3812" spans="2:65" s="1" customFormat="1" ht="19.5">
      <c r="B3812" s="32"/>
      <c r="D3812" s="146" t="s">
        <v>234</v>
      </c>
      <c r="F3812" s="173" t="s">
        <v>3575</v>
      </c>
      <c r="I3812" s="174"/>
      <c r="L3812" s="32"/>
      <c r="M3812" s="175"/>
      <c r="T3812" s="56"/>
      <c r="AT3812" s="17" t="s">
        <v>234</v>
      </c>
      <c r="AU3812" s="17" t="s">
        <v>88</v>
      </c>
    </row>
    <row r="3813" spans="2:65" s="14" customFormat="1" ht="11.25">
      <c r="B3813" s="160"/>
      <c r="D3813" s="146" t="s">
        <v>185</v>
      </c>
      <c r="E3813" s="161" t="s">
        <v>1</v>
      </c>
      <c r="F3813" s="162" t="s">
        <v>3391</v>
      </c>
      <c r="H3813" s="161" t="s">
        <v>1</v>
      </c>
      <c r="I3813" s="163"/>
      <c r="L3813" s="160"/>
      <c r="M3813" s="164"/>
      <c r="T3813" s="165"/>
      <c r="AT3813" s="161" t="s">
        <v>185</v>
      </c>
      <c r="AU3813" s="161" t="s">
        <v>88</v>
      </c>
      <c r="AV3813" s="14" t="s">
        <v>86</v>
      </c>
      <c r="AW3813" s="14" t="s">
        <v>33</v>
      </c>
      <c r="AX3813" s="14" t="s">
        <v>78</v>
      </c>
      <c r="AY3813" s="161" t="s">
        <v>176</v>
      </c>
    </row>
    <row r="3814" spans="2:65" s="12" customFormat="1" ht="11.25">
      <c r="B3814" s="145"/>
      <c r="D3814" s="146" t="s">
        <v>185</v>
      </c>
      <c r="E3814" s="147" t="s">
        <v>1</v>
      </c>
      <c r="F3814" s="148" t="s">
        <v>86</v>
      </c>
      <c r="H3814" s="149">
        <v>1</v>
      </c>
      <c r="I3814" s="150"/>
      <c r="L3814" s="145"/>
      <c r="M3814" s="151"/>
      <c r="T3814" s="152"/>
      <c r="AT3814" s="147" t="s">
        <v>185</v>
      </c>
      <c r="AU3814" s="147" t="s">
        <v>88</v>
      </c>
      <c r="AV3814" s="12" t="s">
        <v>88</v>
      </c>
      <c r="AW3814" s="12" t="s">
        <v>33</v>
      </c>
      <c r="AX3814" s="12" t="s">
        <v>86</v>
      </c>
      <c r="AY3814" s="147" t="s">
        <v>176</v>
      </c>
    </row>
    <row r="3815" spans="2:65" s="1" customFormat="1" ht="37.9" customHeight="1">
      <c r="B3815" s="32"/>
      <c r="C3815" s="132" t="s">
        <v>3576</v>
      </c>
      <c r="D3815" s="132" t="s">
        <v>178</v>
      </c>
      <c r="E3815" s="133" t="s">
        <v>3577</v>
      </c>
      <c r="F3815" s="134" t="s">
        <v>3578</v>
      </c>
      <c r="G3815" s="135" t="s">
        <v>355</v>
      </c>
      <c r="H3815" s="136">
        <v>1</v>
      </c>
      <c r="I3815" s="137"/>
      <c r="J3815" s="138">
        <f>ROUND(I3815*H3815,2)</f>
        <v>0</v>
      </c>
      <c r="K3815" s="134" t="s">
        <v>342</v>
      </c>
      <c r="L3815" s="32"/>
      <c r="M3815" s="139" t="s">
        <v>1</v>
      </c>
      <c r="N3815" s="140" t="s">
        <v>43</v>
      </c>
      <c r="P3815" s="141">
        <f>O3815*H3815</f>
        <v>0</v>
      </c>
      <c r="Q3815" s="141">
        <v>0</v>
      </c>
      <c r="R3815" s="141">
        <f>Q3815*H3815</f>
        <v>0</v>
      </c>
      <c r="S3815" s="141">
        <v>0</v>
      </c>
      <c r="T3815" s="142">
        <f>S3815*H3815</f>
        <v>0</v>
      </c>
      <c r="AR3815" s="143" t="s">
        <v>319</v>
      </c>
      <c r="AT3815" s="143" t="s">
        <v>178</v>
      </c>
      <c r="AU3815" s="143" t="s">
        <v>88</v>
      </c>
      <c r="AY3815" s="17" t="s">
        <v>176</v>
      </c>
      <c r="BE3815" s="144">
        <f>IF(N3815="základní",J3815,0)</f>
        <v>0</v>
      </c>
      <c r="BF3815" s="144">
        <f>IF(N3815="snížená",J3815,0)</f>
        <v>0</v>
      </c>
      <c r="BG3815" s="144">
        <f>IF(N3815="zákl. přenesená",J3815,0)</f>
        <v>0</v>
      </c>
      <c r="BH3815" s="144">
        <f>IF(N3815="sníž. přenesená",J3815,0)</f>
        <v>0</v>
      </c>
      <c r="BI3815" s="144">
        <f>IF(N3815="nulová",J3815,0)</f>
        <v>0</v>
      </c>
      <c r="BJ3815" s="17" t="s">
        <v>86</v>
      </c>
      <c r="BK3815" s="144">
        <f>ROUND(I3815*H3815,2)</f>
        <v>0</v>
      </c>
      <c r="BL3815" s="17" t="s">
        <v>319</v>
      </c>
      <c r="BM3815" s="143" t="s">
        <v>3579</v>
      </c>
    </row>
    <row r="3816" spans="2:65" s="1" customFormat="1" ht="19.5">
      <c r="B3816" s="32"/>
      <c r="D3816" s="146" t="s">
        <v>234</v>
      </c>
      <c r="F3816" s="173" t="s">
        <v>3580</v>
      </c>
      <c r="I3816" s="174"/>
      <c r="L3816" s="32"/>
      <c r="M3816" s="175"/>
      <c r="T3816" s="56"/>
      <c r="AT3816" s="17" t="s">
        <v>234</v>
      </c>
      <c r="AU3816" s="17" t="s">
        <v>88</v>
      </c>
    </row>
    <row r="3817" spans="2:65" s="14" customFormat="1" ht="11.25">
      <c r="B3817" s="160"/>
      <c r="D3817" s="146" t="s">
        <v>185</v>
      </c>
      <c r="E3817" s="161" t="s">
        <v>1</v>
      </c>
      <c r="F3817" s="162" t="s">
        <v>3391</v>
      </c>
      <c r="H3817" s="161" t="s">
        <v>1</v>
      </c>
      <c r="I3817" s="163"/>
      <c r="L3817" s="160"/>
      <c r="M3817" s="164"/>
      <c r="T3817" s="165"/>
      <c r="AT3817" s="161" t="s">
        <v>185</v>
      </c>
      <c r="AU3817" s="161" t="s">
        <v>88</v>
      </c>
      <c r="AV3817" s="14" t="s">
        <v>86</v>
      </c>
      <c r="AW3817" s="14" t="s">
        <v>33</v>
      </c>
      <c r="AX3817" s="14" t="s">
        <v>78</v>
      </c>
      <c r="AY3817" s="161" t="s">
        <v>176</v>
      </c>
    </row>
    <row r="3818" spans="2:65" s="12" customFormat="1" ht="11.25">
      <c r="B3818" s="145"/>
      <c r="D3818" s="146" t="s">
        <v>185</v>
      </c>
      <c r="E3818" s="147" t="s">
        <v>1</v>
      </c>
      <c r="F3818" s="148" t="s">
        <v>86</v>
      </c>
      <c r="H3818" s="149">
        <v>1</v>
      </c>
      <c r="I3818" s="150"/>
      <c r="L3818" s="145"/>
      <c r="M3818" s="151"/>
      <c r="T3818" s="152"/>
      <c r="AT3818" s="147" t="s">
        <v>185</v>
      </c>
      <c r="AU3818" s="147" t="s">
        <v>88</v>
      </c>
      <c r="AV3818" s="12" t="s">
        <v>88</v>
      </c>
      <c r="AW3818" s="12" t="s">
        <v>33</v>
      </c>
      <c r="AX3818" s="12" t="s">
        <v>86</v>
      </c>
      <c r="AY3818" s="147" t="s">
        <v>176</v>
      </c>
    </row>
    <row r="3819" spans="2:65" s="1" customFormat="1" ht="24.2" customHeight="1">
      <c r="B3819" s="32"/>
      <c r="C3819" s="132" t="s">
        <v>3581</v>
      </c>
      <c r="D3819" s="132" t="s">
        <v>178</v>
      </c>
      <c r="E3819" s="133" t="s">
        <v>3582</v>
      </c>
      <c r="F3819" s="134" t="s">
        <v>3583</v>
      </c>
      <c r="G3819" s="135" t="s">
        <v>355</v>
      </c>
      <c r="H3819" s="136">
        <v>6</v>
      </c>
      <c r="I3819" s="137"/>
      <c r="J3819" s="138">
        <f>ROUND(I3819*H3819,2)</f>
        <v>0</v>
      </c>
      <c r="K3819" s="134" t="s">
        <v>342</v>
      </c>
      <c r="L3819" s="32"/>
      <c r="M3819" s="139" t="s">
        <v>1</v>
      </c>
      <c r="N3819" s="140" t="s">
        <v>43</v>
      </c>
      <c r="P3819" s="141">
        <f>O3819*H3819</f>
        <v>0</v>
      </c>
      <c r="Q3819" s="141">
        <v>0</v>
      </c>
      <c r="R3819" s="141">
        <f>Q3819*H3819</f>
        <v>0</v>
      </c>
      <c r="S3819" s="141">
        <v>0</v>
      </c>
      <c r="T3819" s="142">
        <f>S3819*H3819</f>
        <v>0</v>
      </c>
      <c r="AR3819" s="143" t="s">
        <v>319</v>
      </c>
      <c r="AT3819" s="143" t="s">
        <v>178</v>
      </c>
      <c r="AU3819" s="143" t="s">
        <v>88</v>
      </c>
      <c r="AY3819" s="17" t="s">
        <v>176</v>
      </c>
      <c r="BE3819" s="144">
        <f>IF(N3819="základní",J3819,0)</f>
        <v>0</v>
      </c>
      <c r="BF3819" s="144">
        <f>IF(N3819="snížená",J3819,0)</f>
        <v>0</v>
      </c>
      <c r="BG3819" s="144">
        <f>IF(N3819="zákl. přenesená",J3819,0)</f>
        <v>0</v>
      </c>
      <c r="BH3819" s="144">
        <f>IF(N3819="sníž. přenesená",J3819,0)</f>
        <v>0</v>
      </c>
      <c r="BI3819" s="144">
        <f>IF(N3819="nulová",J3819,0)</f>
        <v>0</v>
      </c>
      <c r="BJ3819" s="17" t="s">
        <v>86</v>
      </c>
      <c r="BK3819" s="144">
        <f>ROUND(I3819*H3819,2)</f>
        <v>0</v>
      </c>
      <c r="BL3819" s="17" t="s">
        <v>319</v>
      </c>
      <c r="BM3819" s="143" t="s">
        <v>3584</v>
      </c>
    </row>
    <row r="3820" spans="2:65" s="14" customFormat="1" ht="11.25">
      <c r="B3820" s="160"/>
      <c r="D3820" s="146" t="s">
        <v>185</v>
      </c>
      <c r="E3820" s="161" t="s">
        <v>1</v>
      </c>
      <c r="F3820" s="162" t="s">
        <v>3032</v>
      </c>
      <c r="H3820" s="161" t="s">
        <v>1</v>
      </c>
      <c r="I3820" s="163"/>
      <c r="L3820" s="160"/>
      <c r="M3820" s="164"/>
      <c r="T3820" s="165"/>
      <c r="AT3820" s="161" t="s">
        <v>185</v>
      </c>
      <c r="AU3820" s="161" t="s">
        <v>88</v>
      </c>
      <c r="AV3820" s="14" t="s">
        <v>86</v>
      </c>
      <c r="AW3820" s="14" t="s">
        <v>33</v>
      </c>
      <c r="AX3820" s="14" t="s">
        <v>78</v>
      </c>
      <c r="AY3820" s="161" t="s">
        <v>176</v>
      </c>
    </row>
    <row r="3821" spans="2:65" s="14" customFormat="1" ht="11.25">
      <c r="B3821" s="160"/>
      <c r="D3821" s="146" t="s">
        <v>185</v>
      </c>
      <c r="E3821" s="161" t="s">
        <v>1</v>
      </c>
      <c r="F3821" s="162" t="s">
        <v>2462</v>
      </c>
      <c r="H3821" s="161" t="s">
        <v>1</v>
      </c>
      <c r="I3821" s="163"/>
      <c r="L3821" s="160"/>
      <c r="M3821" s="164"/>
      <c r="T3821" s="165"/>
      <c r="AT3821" s="161" t="s">
        <v>185</v>
      </c>
      <c r="AU3821" s="161" t="s">
        <v>88</v>
      </c>
      <c r="AV3821" s="14" t="s">
        <v>86</v>
      </c>
      <c r="AW3821" s="14" t="s">
        <v>33</v>
      </c>
      <c r="AX3821" s="14" t="s">
        <v>78</v>
      </c>
      <c r="AY3821" s="161" t="s">
        <v>176</v>
      </c>
    </row>
    <row r="3822" spans="2:65" s="12" customFormat="1" ht="11.25">
      <c r="B3822" s="145"/>
      <c r="D3822" s="146" t="s">
        <v>185</v>
      </c>
      <c r="E3822" s="147" t="s">
        <v>1</v>
      </c>
      <c r="F3822" s="148" t="s">
        <v>88</v>
      </c>
      <c r="H3822" s="149">
        <v>2</v>
      </c>
      <c r="I3822" s="150"/>
      <c r="L3822" s="145"/>
      <c r="M3822" s="151"/>
      <c r="T3822" s="152"/>
      <c r="AT3822" s="147" t="s">
        <v>185</v>
      </c>
      <c r="AU3822" s="147" t="s">
        <v>88</v>
      </c>
      <c r="AV3822" s="12" t="s">
        <v>88</v>
      </c>
      <c r="AW3822" s="12" t="s">
        <v>33</v>
      </c>
      <c r="AX3822" s="12" t="s">
        <v>78</v>
      </c>
      <c r="AY3822" s="147" t="s">
        <v>176</v>
      </c>
    </row>
    <row r="3823" spans="2:65" s="14" customFormat="1" ht="11.25">
      <c r="B3823" s="160"/>
      <c r="D3823" s="146" t="s">
        <v>185</v>
      </c>
      <c r="E3823" s="161" t="s">
        <v>1</v>
      </c>
      <c r="F3823" s="162" t="s">
        <v>2467</v>
      </c>
      <c r="H3823" s="161" t="s">
        <v>1</v>
      </c>
      <c r="I3823" s="163"/>
      <c r="L3823" s="160"/>
      <c r="M3823" s="164"/>
      <c r="T3823" s="165"/>
      <c r="AT3823" s="161" t="s">
        <v>185</v>
      </c>
      <c r="AU3823" s="161" t="s">
        <v>88</v>
      </c>
      <c r="AV3823" s="14" t="s">
        <v>86</v>
      </c>
      <c r="AW3823" s="14" t="s">
        <v>33</v>
      </c>
      <c r="AX3823" s="14" t="s">
        <v>78</v>
      </c>
      <c r="AY3823" s="161" t="s">
        <v>176</v>
      </c>
    </row>
    <row r="3824" spans="2:65" s="12" customFormat="1" ht="11.25">
      <c r="B3824" s="145"/>
      <c r="D3824" s="146" t="s">
        <v>185</v>
      </c>
      <c r="E3824" s="147" t="s">
        <v>1</v>
      </c>
      <c r="F3824" s="148" t="s">
        <v>88</v>
      </c>
      <c r="H3824" s="149">
        <v>2</v>
      </c>
      <c r="I3824" s="150"/>
      <c r="L3824" s="145"/>
      <c r="M3824" s="151"/>
      <c r="T3824" s="152"/>
      <c r="AT3824" s="147" t="s">
        <v>185</v>
      </c>
      <c r="AU3824" s="147" t="s">
        <v>88</v>
      </c>
      <c r="AV3824" s="12" t="s">
        <v>88</v>
      </c>
      <c r="AW3824" s="12" t="s">
        <v>33</v>
      </c>
      <c r="AX3824" s="12" t="s">
        <v>78</v>
      </c>
      <c r="AY3824" s="147" t="s">
        <v>176</v>
      </c>
    </row>
    <row r="3825" spans="2:65" s="14" customFormat="1" ht="11.25">
      <c r="B3825" s="160"/>
      <c r="D3825" s="146" t="s">
        <v>185</v>
      </c>
      <c r="E3825" s="161" t="s">
        <v>1</v>
      </c>
      <c r="F3825" s="162" t="s">
        <v>3585</v>
      </c>
      <c r="H3825" s="161" t="s">
        <v>1</v>
      </c>
      <c r="I3825" s="163"/>
      <c r="L3825" s="160"/>
      <c r="M3825" s="164"/>
      <c r="T3825" s="165"/>
      <c r="AT3825" s="161" t="s">
        <v>185</v>
      </c>
      <c r="AU3825" s="161" t="s">
        <v>88</v>
      </c>
      <c r="AV3825" s="14" t="s">
        <v>86</v>
      </c>
      <c r="AW3825" s="14" t="s">
        <v>33</v>
      </c>
      <c r="AX3825" s="14" t="s">
        <v>78</v>
      </c>
      <c r="AY3825" s="161" t="s">
        <v>176</v>
      </c>
    </row>
    <row r="3826" spans="2:65" s="12" customFormat="1" ht="11.25">
      <c r="B3826" s="145"/>
      <c r="D3826" s="146" t="s">
        <v>185</v>
      </c>
      <c r="E3826" s="147" t="s">
        <v>1</v>
      </c>
      <c r="F3826" s="148" t="s">
        <v>88</v>
      </c>
      <c r="H3826" s="149">
        <v>2</v>
      </c>
      <c r="I3826" s="150"/>
      <c r="L3826" s="145"/>
      <c r="M3826" s="151"/>
      <c r="T3826" s="152"/>
      <c r="AT3826" s="147" t="s">
        <v>185</v>
      </c>
      <c r="AU3826" s="147" t="s">
        <v>88</v>
      </c>
      <c r="AV3826" s="12" t="s">
        <v>88</v>
      </c>
      <c r="AW3826" s="12" t="s">
        <v>33</v>
      </c>
      <c r="AX3826" s="12" t="s">
        <v>78</v>
      </c>
      <c r="AY3826" s="147" t="s">
        <v>176</v>
      </c>
    </row>
    <row r="3827" spans="2:65" s="13" customFormat="1" ht="11.25">
      <c r="B3827" s="153"/>
      <c r="D3827" s="146" t="s">
        <v>185</v>
      </c>
      <c r="E3827" s="154" t="s">
        <v>1</v>
      </c>
      <c r="F3827" s="155" t="s">
        <v>187</v>
      </c>
      <c r="H3827" s="156">
        <v>6</v>
      </c>
      <c r="I3827" s="157"/>
      <c r="L3827" s="153"/>
      <c r="M3827" s="158"/>
      <c r="T3827" s="159"/>
      <c r="AT3827" s="154" t="s">
        <v>185</v>
      </c>
      <c r="AU3827" s="154" t="s">
        <v>88</v>
      </c>
      <c r="AV3827" s="13" t="s">
        <v>183</v>
      </c>
      <c r="AW3827" s="13" t="s">
        <v>33</v>
      </c>
      <c r="AX3827" s="13" t="s">
        <v>86</v>
      </c>
      <c r="AY3827" s="154" t="s">
        <v>176</v>
      </c>
    </row>
    <row r="3828" spans="2:65" s="1" customFormat="1" ht="24.2" customHeight="1">
      <c r="B3828" s="32"/>
      <c r="C3828" s="132" t="s">
        <v>3586</v>
      </c>
      <c r="D3828" s="132" t="s">
        <v>178</v>
      </c>
      <c r="E3828" s="133" t="s">
        <v>3587</v>
      </c>
      <c r="F3828" s="134" t="s">
        <v>3588</v>
      </c>
      <c r="G3828" s="135" t="s">
        <v>355</v>
      </c>
      <c r="H3828" s="136">
        <v>6</v>
      </c>
      <c r="I3828" s="137"/>
      <c r="J3828" s="138">
        <f>ROUND(I3828*H3828,2)</f>
        <v>0</v>
      </c>
      <c r="K3828" s="134" t="s">
        <v>342</v>
      </c>
      <c r="L3828" s="32"/>
      <c r="M3828" s="139" t="s">
        <v>1</v>
      </c>
      <c r="N3828" s="140" t="s">
        <v>43</v>
      </c>
      <c r="P3828" s="141">
        <f>O3828*H3828</f>
        <v>0</v>
      </c>
      <c r="Q3828" s="141">
        <v>0</v>
      </c>
      <c r="R3828" s="141">
        <f>Q3828*H3828</f>
        <v>0</v>
      </c>
      <c r="S3828" s="141">
        <v>0</v>
      </c>
      <c r="T3828" s="142">
        <f>S3828*H3828</f>
        <v>0</v>
      </c>
      <c r="AR3828" s="143" t="s">
        <v>319</v>
      </c>
      <c r="AT3828" s="143" t="s">
        <v>178</v>
      </c>
      <c r="AU3828" s="143" t="s">
        <v>88</v>
      </c>
      <c r="AY3828" s="17" t="s">
        <v>176</v>
      </c>
      <c r="BE3828" s="144">
        <f>IF(N3828="základní",J3828,0)</f>
        <v>0</v>
      </c>
      <c r="BF3828" s="144">
        <f>IF(N3828="snížená",J3828,0)</f>
        <v>0</v>
      </c>
      <c r="BG3828" s="144">
        <f>IF(N3828="zákl. přenesená",J3828,0)</f>
        <v>0</v>
      </c>
      <c r="BH3828" s="144">
        <f>IF(N3828="sníž. přenesená",J3828,0)</f>
        <v>0</v>
      </c>
      <c r="BI3828" s="144">
        <f>IF(N3828="nulová",J3828,0)</f>
        <v>0</v>
      </c>
      <c r="BJ3828" s="17" t="s">
        <v>86</v>
      </c>
      <c r="BK3828" s="144">
        <f>ROUND(I3828*H3828,2)</f>
        <v>0</v>
      </c>
      <c r="BL3828" s="17" t="s">
        <v>319</v>
      </c>
      <c r="BM3828" s="143" t="s">
        <v>3589</v>
      </c>
    </row>
    <row r="3829" spans="2:65" s="14" customFormat="1" ht="11.25">
      <c r="B3829" s="160"/>
      <c r="D3829" s="146" t="s">
        <v>185</v>
      </c>
      <c r="E3829" s="161" t="s">
        <v>1</v>
      </c>
      <c r="F3829" s="162" t="s">
        <v>3032</v>
      </c>
      <c r="H3829" s="161" t="s">
        <v>1</v>
      </c>
      <c r="I3829" s="163"/>
      <c r="L3829" s="160"/>
      <c r="M3829" s="164"/>
      <c r="T3829" s="165"/>
      <c r="AT3829" s="161" t="s">
        <v>185</v>
      </c>
      <c r="AU3829" s="161" t="s">
        <v>88</v>
      </c>
      <c r="AV3829" s="14" t="s">
        <v>86</v>
      </c>
      <c r="AW3829" s="14" t="s">
        <v>33</v>
      </c>
      <c r="AX3829" s="14" t="s">
        <v>78</v>
      </c>
      <c r="AY3829" s="161" t="s">
        <v>176</v>
      </c>
    </row>
    <row r="3830" spans="2:65" s="14" customFormat="1" ht="11.25">
      <c r="B3830" s="160"/>
      <c r="D3830" s="146" t="s">
        <v>185</v>
      </c>
      <c r="E3830" s="161" t="s">
        <v>1</v>
      </c>
      <c r="F3830" s="162" t="s">
        <v>2462</v>
      </c>
      <c r="H3830" s="161" t="s">
        <v>1</v>
      </c>
      <c r="I3830" s="163"/>
      <c r="L3830" s="160"/>
      <c r="M3830" s="164"/>
      <c r="T3830" s="165"/>
      <c r="AT3830" s="161" t="s">
        <v>185</v>
      </c>
      <c r="AU3830" s="161" t="s">
        <v>88</v>
      </c>
      <c r="AV3830" s="14" t="s">
        <v>86</v>
      </c>
      <c r="AW3830" s="14" t="s">
        <v>33</v>
      </c>
      <c r="AX3830" s="14" t="s">
        <v>78</v>
      </c>
      <c r="AY3830" s="161" t="s">
        <v>176</v>
      </c>
    </row>
    <row r="3831" spans="2:65" s="12" customFormat="1" ht="11.25">
      <c r="B3831" s="145"/>
      <c r="D3831" s="146" t="s">
        <v>185</v>
      </c>
      <c r="E3831" s="147" t="s">
        <v>1</v>
      </c>
      <c r="F3831" s="148" t="s">
        <v>88</v>
      </c>
      <c r="H3831" s="149">
        <v>2</v>
      </c>
      <c r="I3831" s="150"/>
      <c r="L3831" s="145"/>
      <c r="M3831" s="151"/>
      <c r="T3831" s="152"/>
      <c r="AT3831" s="147" t="s">
        <v>185</v>
      </c>
      <c r="AU3831" s="147" t="s">
        <v>88</v>
      </c>
      <c r="AV3831" s="12" t="s">
        <v>88</v>
      </c>
      <c r="AW3831" s="12" t="s">
        <v>33</v>
      </c>
      <c r="AX3831" s="12" t="s">
        <v>78</v>
      </c>
      <c r="AY3831" s="147" t="s">
        <v>176</v>
      </c>
    </row>
    <row r="3832" spans="2:65" s="14" customFormat="1" ht="11.25">
      <c r="B3832" s="160"/>
      <c r="D3832" s="146" t="s">
        <v>185</v>
      </c>
      <c r="E3832" s="161" t="s">
        <v>1</v>
      </c>
      <c r="F3832" s="162" t="s">
        <v>2467</v>
      </c>
      <c r="H3832" s="161" t="s">
        <v>1</v>
      </c>
      <c r="I3832" s="163"/>
      <c r="L3832" s="160"/>
      <c r="M3832" s="164"/>
      <c r="T3832" s="165"/>
      <c r="AT3832" s="161" t="s">
        <v>185</v>
      </c>
      <c r="AU3832" s="161" t="s">
        <v>88</v>
      </c>
      <c r="AV3832" s="14" t="s">
        <v>86</v>
      </c>
      <c r="AW3832" s="14" t="s">
        <v>33</v>
      </c>
      <c r="AX3832" s="14" t="s">
        <v>78</v>
      </c>
      <c r="AY3832" s="161" t="s">
        <v>176</v>
      </c>
    </row>
    <row r="3833" spans="2:65" s="12" customFormat="1" ht="11.25">
      <c r="B3833" s="145"/>
      <c r="D3833" s="146" t="s">
        <v>185</v>
      </c>
      <c r="E3833" s="147" t="s">
        <v>1</v>
      </c>
      <c r="F3833" s="148" t="s">
        <v>88</v>
      </c>
      <c r="H3833" s="149">
        <v>2</v>
      </c>
      <c r="I3833" s="150"/>
      <c r="L3833" s="145"/>
      <c r="M3833" s="151"/>
      <c r="T3833" s="152"/>
      <c r="AT3833" s="147" t="s">
        <v>185</v>
      </c>
      <c r="AU3833" s="147" t="s">
        <v>88</v>
      </c>
      <c r="AV3833" s="12" t="s">
        <v>88</v>
      </c>
      <c r="AW3833" s="12" t="s">
        <v>33</v>
      </c>
      <c r="AX3833" s="12" t="s">
        <v>78</v>
      </c>
      <c r="AY3833" s="147" t="s">
        <v>176</v>
      </c>
    </row>
    <row r="3834" spans="2:65" s="14" customFormat="1" ht="11.25">
      <c r="B3834" s="160"/>
      <c r="D3834" s="146" t="s">
        <v>185</v>
      </c>
      <c r="E3834" s="161" t="s">
        <v>1</v>
      </c>
      <c r="F3834" s="162" t="s">
        <v>3590</v>
      </c>
      <c r="H3834" s="161" t="s">
        <v>1</v>
      </c>
      <c r="I3834" s="163"/>
      <c r="L3834" s="160"/>
      <c r="M3834" s="164"/>
      <c r="T3834" s="165"/>
      <c r="AT3834" s="161" t="s">
        <v>185</v>
      </c>
      <c r="AU3834" s="161" t="s">
        <v>88</v>
      </c>
      <c r="AV3834" s="14" t="s">
        <v>86</v>
      </c>
      <c r="AW3834" s="14" t="s">
        <v>33</v>
      </c>
      <c r="AX3834" s="14" t="s">
        <v>78</v>
      </c>
      <c r="AY3834" s="161" t="s">
        <v>176</v>
      </c>
    </row>
    <row r="3835" spans="2:65" s="12" customFormat="1" ht="11.25">
      <c r="B3835" s="145"/>
      <c r="D3835" s="146" t="s">
        <v>185</v>
      </c>
      <c r="E3835" s="147" t="s">
        <v>1</v>
      </c>
      <c r="F3835" s="148" t="s">
        <v>88</v>
      </c>
      <c r="H3835" s="149">
        <v>2</v>
      </c>
      <c r="I3835" s="150"/>
      <c r="L3835" s="145"/>
      <c r="M3835" s="151"/>
      <c r="T3835" s="152"/>
      <c r="AT3835" s="147" t="s">
        <v>185</v>
      </c>
      <c r="AU3835" s="147" t="s">
        <v>88</v>
      </c>
      <c r="AV3835" s="12" t="s">
        <v>88</v>
      </c>
      <c r="AW3835" s="12" t="s">
        <v>33</v>
      </c>
      <c r="AX3835" s="12" t="s">
        <v>78</v>
      </c>
      <c r="AY3835" s="147" t="s">
        <v>176</v>
      </c>
    </row>
    <row r="3836" spans="2:65" s="13" customFormat="1" ht="11.25">
      <c r="B3836" s="153"/>
      <c r="D3836" s="146" t="s">
        <v>185</v>
      </c>
      <c r="E3836" s="154" t="s">
        <v>1</v>
      </c>
      <c r="F3836" s="155" t="s">
        <v>187</v>
      </c>
      <c r="H3836" s="156">
        <v>6</v>
      </c>
      <c r="I3836" s="157"/>
      <c r="L3836" s="153"/>
      <c r="M3836" s="158"/>
      <c r="T3836" s="159"/>
      <c r="AT3836" s="154" t="s">
        <v>185</v>
      </c>
      <c r="AU3836" s="154" t="s">
        <v>88</v>
      </c>
      <c r="AV3836" s="13" t="s">
        <v>183</v>
      </c>
      <c r="AW3836" s="13" t="s">
        <v>33</v>
      </c>
      <c r="AX3836" s="13" t="s">
        <v>86</v>
      </c>
      <c r="AY3836" s="154" t="s">
        <v>176</v>
      </c>
    </row>
    <row r="3837" spans="2:65" s="1" customFormat="1" ht="24.2" customHeight="1">
      <c r="B3837" s="32"/>
      <c r="C3837" s="132" t="s">
        <v>3591</v>
      </c>
      <c r="D3837" s="132" t="s">
        <v>178</v>
      </c>
      <c r="E3837" s="133" t="s">
        <v>3592</v>
      </c>
      <c r="F3837" s="134" t="s">
        <v>3593</v>
      </c>
      <c r="G3837" s="135" t="s">
        <v>355</v>
      </c>
      <c r="H3837" s="136">
        <v>12</v>
      </c>
      <c r="I3837" s="137"/>
      <c r="J3837" s="138">
        <f>ROUND(I3837*H3837,2)</f>
        <v>0</v>
      </c>
      <c r="K3837" s="134" t="s">
        <v>342</v>
      </c>
      <c r="L3837" s="32"/>
      <c r="M3837" s="139" t="s">
        <v>1</v>
      </c>
      <c r="N3837" s="140" t="s">
        <v>43</v>
      </c>
      <c r="P3837" s="141">
        <f>O3837*H3837</f>
        <v>0</v>
      </c>
      <c r="Q3837" s="141">
        <v>0</v>
      </c>
      <c r="R3837" s="141">
        <f>Q3837*H3837</f>
        <v>0</v>
      </c>
      <c r="S3837" s="141">
        <v>0</v>
      </c>
      <c r="T3837" s="142">
        <f>S3837*H3837</f>
        <v>0</v>
      </c>
      <c r="AR3837" s="143" t="s">
        <v>319</v>
      </c>
      <c r="AT3837" s="143" t="s">
        <v>178</v>
      </c>
      <c r="AU3837" s="143" t="s">
        <v>88</v>
      </c>
      <c r="AY3837" s="17" t="s">
        <v>176</v>
      </c>
      <c r="BE3837" s="144">
        <f>IF(N3837="základní",J3837,0)</f>
        <v>0</v>
      </c>
      <c r="BF3837" s="144">
        <f>IF(N3837="snížená",J3837,0)</f>
        <v>0</v>
      </c>
      <c r="BG3837" s="144">
        <f>IF(N3837="zákl. přenesená",J3837,0)</f>
        <v>0</v>
      </c>
      <c r="BH3837" s="144">
        <f>IF(N3837="sníž. přenesená",J3837,0)</f>
        <v>0</v>
      </c>
      <c r="BI3837" s="144">
        <f>IF(N3837="nulová",J3837,0)</f>
        <v>0</v>
      </c>
      <c r="BJ3837" s="17" t="s">
        <v>86</v>
      </c>
      <c r="BK3837" s="144">
        <f>ROUND(I3837*H3837,2)</f>
        <v>0</v>
      </c>
      <c r="BL3837" s="17" t="s">
        <v>319</v>
      </c>
      <c r="BM3837" s="143" t="s">
        <v>3594</v>
      </c>
    </row>
    <row r="3838" spans="2:65" s="14" customFormat="1" ht="11.25">
      <c r="B3838" s="160"/>
      <c r="D3838" s="146" t="s">
        <v>185</v>
      </c>
      <c r="E3838" s="161" t="s">
        <v>1</v>
      </c>
      <c r="F3838" s="162" t="s">
        <v>3032</v>
      </c>
      <c r="H3838" s="161" t="s">
        <v>1</v>
      </c>
      <c r="I3838" s="163"/>
      <c r="L3838" s="160"/>
      <c r="M3838" s="164"/>
      <c r="T3838" s="165"/>
      <c r="AT3838" s="161" t="s">
        <v>185</v>
      </c>
      <c r="AU3838" s="161" t="s">
        <v>88</v>
      </c>
      <c r="AV3838" s="14" t="s">
        <v>86</v>
      </c>
      <c r="AW3838" s="14" t="s">
        <v>33</v>
      </c>
      <c r="AX3838" s="14" t="s">
        <v>78</v>
      </c>
      <c r="AY3838" s="161" t="s">
        <v>176</v>
      </c>
    </row>
    <row r="3839" spans="2:65" s="14" customFormat="1" ht="11.25">
      <c r="B3839" s="160"/>
      <c r="D3839" s="146" t="s">
        <v>185</v>
      </c>
      <c r="E3839" s="161" t="s">
        <v>1</v>
      </c>
      <c r="F3839" s="162" t="s">
        <v>2462</v>
      </c>
      <c r="H3839" s="161" t="s">
        <v>1</v>
      </c>
      <c r="I3839" s="163"/>
      <c r="L3839" s="160"/>
      <c r="M3839" s="164"/>
      <c r="T3839" s="165"/>
      <c r="AT3839" s="161" t="s">
        <v>185</v>
      </c>
      <c r="AU3839" s="161" t="s">
        <v>88</v>
      </c>
      <c r="AV3839" s="14" t="s">
        <v>86</v>
      </c>
      <c r="AW3839" s="14" t="s">
        <v>33</v>
      </c>
      <c r="AX3839" s="14" t="s">
        <v>78</v>
      </c>
      <c r="AY3839" s="161" t="s">
        <v>176</v>
      </c>
    </row>
    <row r="3840" spans="2:65" s="12" customFormat="1" ht="11.25">
      <c r="B3840" s="145"/>
      <c r="D3840" s="146" t="s">
        <v>185</v>
      </c>
      <c r="E3840" s="147" t="s">
        <v>1</v>
      </c>
      <c r="F3840" s="148" t="s">
        <v>183</v>
      </c>
      <c r="H3840" s="149">
        <v>4</v>
      </c>
      <c r="I3840" s="150"/>
      <c r="L3840" s="145"/>
      <c r="M3840" s="151"/>
      <c r="T3840" s="152"/>
      <c r="AT3840" s="147" t="s">
        <v>185</v>
      </c>
      <c r="AU3840" s="147" t="s">
        <v>88</v>
      </c>
      <c r="AV3840" s="12" t="s">
        <v>88</v>
      </c>
      <c r="AW3840" s="12" t="s">
        <v>33</v>
      </c>
      <c r="AX3840" s="12" t="s">
        <v>78</v>
      </c>
      <c r="AY3840" s="147" t="s">
        <v>176</v>
      </c>
    </row>
    <row r="3841" spans="2:65" s="14" customFormat="1" ht="11.25">
      <c r="B3841" s="160"/>
      <c r="D3841" s="146" t="s">
        <v>185</v>
      </c>
      <c r="E3841" s="161" t="s">
        <v>1</v>
      </c>
      <c r="F3841" s="162" t="s">
        <v>2467</v>
      </c>
      <c r="H3841" s="161" t="s">
        <v>1</v>
      </c>
      <c r="I3841" s="163"/>
      <c r="L3841" s="160"/>
      <c r="M3841" s="164"/>
      <c r="T3841" s="165"/>
      <c r="AT3841" s="161" t="s">
        <v>185</v>
      </c>
      <c r="AU3841" s="161" t="s">
        <v>88</v>
      </c>
      <c r="AV3841" s="14" t="s">
        <v>86</v>
      </c>
      <c r="AW3841" s="14" t="s">
        <v>33</v>
      </c>
      <c r="AX3841" s="14" t="s">
        <v>78</v>
      </c>
      <c r="AY3841" s="161" t="s">
        <v>176</v>
      </c>
    </row>
    <row r="3842" spans="2:65" s="12" customFormat="1" ht="11.25">
      <c r="B3842" s="145"/>
      <c r="D3842" s="146" t="s">
        <v>185</v>
      </c>
      <c r="E3842" s="147" t="s">
        <v>1</v>
      </c>
      <c r="F3842" s="148" t="s">
        <v>183</v>
      </c>
      <c r="H3842" s="149">
        <v>4</v>
      </c>
      <c r="I3842" s="150"/>
      <c r="L3842" s="145"/>
      <c r="M3842" s="151"/>
      <c r="T3842" s="152"/>
      <c r="AT3842" s="147" t="s">
        <v>185</v>
      </c>
      <c r="AU3842" s="147" t="s">
        <v>88</v>
      </c>
      <c r="AV3842" s="12" t="s">
        <v>88</v>
      </c>
      <c r="AW3842" s="12" t="s">
        <v>33</v>
      </c>
      <c r="AX3842" s="12" t="s">
        <v>78</v>
      </c>
      <c r="AY3842" s="147" t="s">
        <v>176</v>
      </c>
    </row>
    <row r="3843" spans="2:65" s="14" customFormat="1" ht="11.25">
      <c r="B3843" s="160"/>
      <c r="D3843" s="146" t="s">
        <v>185</v>
      </c>
      <c r="E3843" s="161" t="s">
        <v>1</v>
      </c>
      <c r="F3843" s="162" t="s">
        <v>3590</v>
      </c>
      <c r="H3843" s="161" t="s">
        <v>1</v>
      </c>
      <c r="I3843" s="163"/>
      <c r="L3843" s="160"/>
      <c r="M3843" s="164"/>
      <c r="T3843" s="165"/>
      <c r="AT3843" s="161" t="s">
        <v>185</v>
      </c>
      <c r="AU3843" s="161" t="s">
        <v>88</v>
      </c>
      <c r="AV3843" s="14" t="s">
        <v>86</v>
      </c>
      <c r="AW3843" s="14" t="s">
        <v>33</v>
      </c>
      <c r="AX3843" s="14" t="s">
        <v>78</v>
      </c>
      <c r="AY3843" s="161" t="s">
        <v>176</v>
      </c>
    </row>
    <row r="3844" spans="2:65" s="12" customFormat="1" ht="11.25">
      <c r="B3844" s="145"/>
      <c r="D3844" s="146" t="s">
        <v>185</v>
      </c>
      <c r="E3844" s="147" t="s">
        <v>1</v>
      </c>
      <c r="F3844" s="148" t="s">
        <v>183</v>
      </c>
      <c r="H3844" s="149">
        <v>4</v>
      </c>
      <c r="I3844" s="150"/>
      <c r="L3844" s="145"/>
      <c r="M3844" s="151"/>
      <c r="T3844" s="152"/>
      <c r="AT3844" s="147" t="s">
        <v>185</v>
      </c>
      <c r="AU3844" s="147" t="s">
        <v>88</v>
      </c>
      <c r="AV3844" s="12" t="s">
        <v>88</v>
      </c>
      <c r="AW3844" s="12" t="s">
        <v>33</v>
      </c>
      <c r="AX3844" s="12" t="s">
        <v>78</v>
      </c>
      <c r="AY3844" s="147" t="s">
        <v>176</v>
      </c>
    </row>
    <row r="3845" spans="2:65" s="13" customFormat="1" ht="11.25">
      <c r="B3845" s="153"/>
      <c r="D3845" s="146" t="s">
        <v>185</v>
      </c>
      <c r="E3845" s="154" t="s">
        <v>1</v>
      </c>
      <c r="F3845" s="155" t="s">
        <v>187</v>
      </c>
      <c r="H3845" s="156">
        <v>12</v>
      </c>
      <c r="I3845" s="157"/>
      <c r="L3845" s="153"/>
      <c r="M3845" s="158"/>
      <c r="T3845" s="159"/>
      <c r="AT3845" s="154" t="s">
        <v>185</v>
      </c>
      <c r="AU3845" s="154" t="s">
        <v>88</v>
      </c>
      <c r="AV3845" s="13" t="s">
        <v>183</v>
      </c>
      <c r="AW3845" s="13" t="s">
        <v>33</v>
      </c>
      <c r="AX3845" s="13" t="s">
        <v>86</v>
      </c>
      <c r="AY3845" s="154" t="s">
        <v>176</v>
      </c>
    </row>
    <row r="3846" spans="2:65" s="1" customFormat="1" ht="24.2" customHeight="1">
      <c r="B3846" s="32"/>
      <c r="C3846" s="132" t="s">
        <v>3595</v>
      </c>
      <c r="D3846" s="132" t="s">
        <v>178</v>
      </c>
      <c r="E3846" s="133" t="s">
        <v>3596</v>
      </c>
      <c r="F3846" s="134" t="s">
        <v>3597</v>
      </c>
      <c r="G3846" s="135" t="s">
        <v>355</v>
      </c>
      <c r="H3846" s="136">
        <v>2</v>
      </c>
      <c r="I3846" s="137"/>
      <c r="J3846" s="138">
        <f>ROUND(I3846*H3846,2)</f>
        <v>0</v>
      </c>
      <c r="K3846" s="134" t="s">
        <v>342</v>
      </c>
      <c r="L3846" s="32"/>
      <c r="M3846" s="139" t="s">
        <v>1</v>
      </c>
      <c r="N3846" s="140" t="s">
        <v>43</v>
      </c>
      <c r="P3846" s="141">
        <f>O3846*H3846</f>
        <v>0</v>
      </c>
      <c r="Q3846" s="141">
        <v>0</v>
      </c>
      <c r="R3846" s="141">
        <f>Q3846*H3846</f>
        <v>0</v>
      </c>
      <c r="S3846" s="141">
        <v>0</v>
      </c>
      <c r="T3846" s="142">
        <f>S3846*H3846</f>
        <v>0</v>
      </c>
      <c r="AR3846" s="143" t="s">
        <v>319</v>
      </c>
      <c r="AT3846" s="143" t="s">
        <v>178</v>
      </c>
      <c r="AU3846" s="143" t="s">
        <v>88</v>
      </c>
      <c r="AY3846" s="17" t="s">
        <v>176</v>
      </c>
      <c r="BE3846" s="144">
        <f>IF(N3846="základní",J3846,0)</f>
        <v>0</v>
      </c>
      <c r="BF3846" s="144">
        <f>IF(N3846="snížená",J3846,0)</f>
        <v>0</v>
      </c>
      <c r="BG3846" s="144">
        <f>IF(N3846="zákl. přenesená",J3846,0)</f>
        <v>0</v>
      </c>
      <c r="BH3846" s="144">
        <f>IF(N3846="sníž. přenesená",J3846,0)</f>
        <v>0</v>
      </c>
      <c r="BI3846" s="144">
        <f>IF(N3846="nulová",J3846,0)</f>
        <v>0</v>
      </c>
      <c r="BJ3846" s="17" t="s">
        <v>86</v>
      </c>
      <c r="BK3846" s="144">
        <f>ROUND(I3846*H3846,2)</f>
        <v>0</v>
      </c>
      <c r="BL3846" s="17" t="s">
        <v>319</v>
      </c>
      <c r="BM3846" s="143" t="s">
        <v>3598</v>
      </c>
    </row>
    <row r="3847" spans="2:65" s="1" customFormat="1" ht="19.5">
      <c r="B3847" s="32"/>
      <c r="D3847" s="146" t="s">
        <v>234</v>
      </c>
      <c r="F3847" s="173" t="s">
        <v>3599</v>
      </c>
      <c r="I3847" s="174"/>
      <c r="L3847" s="32"/>
      <c r="M3847" s="175"/>
      <c r="T3847" s="56"/>
      <c r="AT3847" s="17" t="s">
        <v>234</v>
      </c>
      <c r="AU3847" s="17" t="s">
        <v>88</v>
      </c>
    </row>
    <row r="3848" spans="2:65" s="14" customFormat="1" ht="11.25">
      <c r="B3848" s="160"/>
      <c r="D3848" s="146" t="s">
        <v>185</v>
      </c>
      <c r="E3848" s="161" t="s">
        <v>1</v>
      </c>
      <c r="F3848" s="162" t="s">
        <v>2679</v>
      </c>
      <c r="H3848" s="161" t="s">
        <v>1</v>
      </c>
      <c r="I3848" s="163"/>
      <c r="L3848" s="160"/>
      <c r="M3848" s="164"/>
      <c r="T3848" s="165"/>
      <c r="AT3848" s="161" t="s">
        <v>185</v>
      </c>
      <c r="AU3848" s="161" t="s">
        <v>88</v>
      </c>
      <c r="AV3848" s="14" t="s">
        <v>86</v>
      </c>
      <c r="AW3848" s="14" t="s">
        <v>33</v>
      </c>
      <c r="AX3848" s="14" t="s">
        <v>78</v>
      </c>
      <c r="AY3848" s="161" t="s">
        <v>176</v>
      </c>
    </row>
    <row r="3849" spans="2:65" s="14" customFormat="1" ht="11.25">
      <c r="B3849" s="160"/>
      <c r="D3849" s="146" t="s">
        <v>185</v>
      </c>
      <c r="E3849" s="161" t="s">
        <v>1</v>
      </c>
      <c r="F3849" s="162" t="s">
        <v>3600</v>
      </c>
      <c r="H3849" s="161" t="s">
        <v>1</v>
      </c>
      <c r="I3849" s="163"/>
      <c r="L3849" s="160"/>
      <c r="M3849" s="164"/>
      <c r="T3849" s="165"/>
      <c r="AT3849" s="161" t="s">
        <v>185</v>
      </c>
      <c r="AU3849" s="161" t="s">
        <v>88</v>
      </c>
      <c r="AV3849" s="14" t="s">
        <v>86</v>
      </c>
      <c r="AW3849" s="14" t="s">
        <v>33</v>
      </c>
      <c r="AX3849" s="14" t="s">
        <v>78</v>
      </c>
      <c r="AY3849" s="161" t="s">
        <v>176</v>
      </c>
    </row>
    <row r="3850" spans="2:65" s="12" customFormat="1" ht="11.25">
      <c r="B3850" s="145"/>
      <c r="D3850" s="146" t="s">
        <v>185</v>
      </c>
      <c r="E3850" s="147" t="s">
        <v>1</v>
      </c>
      <c r="F3850" s="148" t="s">
        <v>88</v>
      </c>
      <c r="H3850" s="149">
        <v>2</v>
      </c>
      <c r="I3850" s="150"/>
      <c r="L3850" s="145"/>
      <c r="M3850" s="151"/>
      <c r="T3850" s="152"/>
      <c r="AT3850" s="147" t="s">
        <v>185</v>
      </c>
      <c r="AU3850" s="147" t="s">
        <v>88</v>
      </c>
      <c r="AV3850" s="12" t="s">
        <v>88</v>
      </c>
      <c r="AW3850" s="12" t="s">
        <v>33</v>
      </c>
      <c r="AX3850" s="12" t="s">
        <v>78</v>
      </c>
      <c r="AY3850" s="147" t="s">
        <v>176</v>
      </c>
    </row>
    <row r="3851" spans="2:65" s="13" customFormat="1" ht="11.25">
      <c r="B3851" s="153"/>
      <c r="D3851" s="146" t="s">
        <v>185</v>
      </c>
      <c r="E3851" s="154" t="s">
        <v>1</v>
      </c>
      <c r="F3851" s="155" t="s">
        <v>187</v>
      </c>
      <c r="H3851" s="156">
        <v>2</v>
      </c>
      <c r="I3851" s="157"/>
      <c r="L3851" s="153"/>
      <c r="M3851" s="158"/>
      <c r="T3851" s="159"/>
      <c r="AT3851" s="154" t="s">
        <v>185</v>
      </c>
      <c r="AU3851" s="154" t="s">
        <v>88</v>
      </c>
      <c r="AV3851" s="13" t="s">
        <v>183</v>
      </c>
      <c r="AW3851" s="13" t="s">
        <v>33</v>
      </c>
      <c r="AX3851" s="13" t="s">
        <v>86</v>
      </c>
      <c r="AY3851" s="154" t="s">
        <v>176</v>
      </c>
    </row>
    <row r="3852" spans="2:65" s="1" customFormat="1" ht="24.2" customHeight="1">
      <c r="B3852" s="32"/>
      <c r="C3852" s="132" t="s">
        <v>3601</v>
      </c>
      <c r="D3852" s="132" t="s">
        <v>178</v>
      </c>
      <c r="E3852" s="133" t="s">
        <v>3602</v>
      </c>
      <c r="F3852" s="134" t="s">
        <v>3603</v>
      </c>
      <c r="G3852" s="135" t="s">
        <v>355</v>
      </c>
      <c r="H3852" s="136">
        <v>1</v>
      </c>
      <c r="I3852" s="137"/>
      <c r="J3852" s="138">
        <f>ROUND(I3852*H3852,2)</f>
        <v>0</v>
      </c>
      <c r="K3852" s="134" t="s">
        <v>342</v>
      </c>
      <c r="L3852" s="32"/>
      <c r="M3852" s="139" t="s">
        <v>1</v>
      </c>
      <c r="N3852" s="140" t="s">
        <v>43</v>
      </c>
      <c r="P3852" s="141">
        <f>O3852*H3852</f>
        <v>0</v>
      </c>
      <c r="Q3852" s="141">
        <v>0</v>
      </c>
      <c r="R3852" s="141">
        <f>Q3852*H3852</f>
        <v>0</v>
      </c>
      <c r="S3852" s="141">
        <v>0</v>
      </c>
      <c r="T3852" s="142">
        <f>S3852*H3852</f>
        <v>0</v>
      </c>
      <c r="AR3852" s="143" t="s">
        <v>319</v>
      </c>
      <c r="AT3852" s="143" t="s">
        <v>178</v>
      </c>
      <c r="AU3852" s="143" t="s">
        <v>88</v>
      </c>
      <c r="AY3852" s="17" t="s">
        <v>176</v>
      </c>
      <c r="BE3852" s="144">
        <f>IF(N3852="základní",J3852,0)</f>
        <v>0</v>
      </c>
      <c r="BF3852" s="144">
        <f>IF(N3852="snížená",J3852,0)</f>
        <v>0</v>
      </c>
      <c r="BG3852" s="144">
        <f>IF(N3852="zákl. přenesená",J3852,0)</f>
        <v>0</v>
      </c>
      <c r="BH3852" s="144">
        <f>IF(N3852="sníž. přenesená",J3852,0)</f>
        <v>0</v>
      </c>
      <c r="BI3852" s="144">
        <f>IF(N3852="nulová",J3852,0)</f>
        <v>0</v>
      </c>
      <c r="BJ3852" s="17" t="s">
        <v>86</v>
      </c>
      <c r="BK3852" s="144">
        <f>ROUND(I3852*H3852,2)</f>
        <v>0</v>
      </c>
      <c r="BL3852" s="17" t="s">
        <v>319</v>
      </c>
      <c r="BM3852" s="143" t="s">
        <v>3604</v>
      </c>
    </row>
    <row r="3853" spans="2:65" s="1" customFormat="1" ht="19.5">
      <c r="B3853" s="32"/>
      <c r="D3853" s="146" t="s">
        <v>234</v>
      </c>
      <c r="F3853" s="173" t="s">
        <v>3575</v>
      </c>
      <c r="I3853" s="174"/>
      <c r="L3853" s="32"/>
      <c r="M3853" s="175"/>
      <c r="T3853" s="56"/>
      <c r="AT3853" s="17" t="s">
        <v>234</v>
      </c>
      <c r="AU3853" s="17" t="s">
        <v>88</v>
      </c>
    </row>
    <row r="3854" spans="2:65" s="1" customFormat="1" ht="24.2" customHeight="1">
      <c r="B3854" s="32"/>
      <c r="C3854" s="132" t="s">
        <v>3605</v>
      </c>
      <c r="D3854" s="132" t="s">
        <v>178</v>
      </c>
      <c r="E3854" s="133" t="s">
        <v>3606</v>
      </c>
      <c r="F3854" s="134" t="s">
        <v>3607</v>
      </c>
      <c r="G3854" s="135" t="s">
        <v>355</v>
      </c>
      <c r="H3854" s="136">
        <v>1</v>
      </c>
      <c r="I3854" s="137"/>
      <c r="J3854" s="138">
        <f>ROUND(I3854*H3854,2)</f>
        <v>0</v>
      </c>
      <c r="K3854" s="134" t="s">
        <v>342</v>
      </c>
      <c r="L3854" s="32"/>
      <c r="M3854" s="139" t="s">
        <v>1</v>
      </c>
      <c r="N3854" s="140" t="s">
        <v>43</v>
      </c>
      <c r="P3854" s="141">
        <f>O3854*H3854</f>
        <v>0</v>
      </c>
      <c r="Q3854" s="141">
        <v>0</v>
      </c>
      <c r="R3854" s="141">
        <f>Q3854*H3854</f>
        <v>0</v>
      </c>
      <c r="S3854" s="141">
        <v>0</v>
      </c>
      <c r="T3854" s="142">
        <f>S3854*H3854</f>
        <v>0</v>
      </c>
      <c r="AR3854" s="143" t="s">
        <v>319</v>
      </c>
      <c r="AT3854" s="143" t="s">
        <v>178</v>
      </c>
      <c r="AU3854" s="143" t="s">
        <v>88</v>
      </c>
      <c r="AY3854" s="17" t="s">
        <v>176</v>
      </c>
      <c r="BE3854" s="144">
        <f>IF(N3854="základní",J3854,0)</f>
        <v>0</v>
      </c>
      <c r="BF3854" s="144">
        <f>IF(N3854="snížená",J3854,0)</f>
        <v>0</v>
      </c>
      <c r="BG3854" s="144">
        <f>IF(N3854="zákl. přenesená",J3854,0)</f>
        <v>0</v>
      </c>
      <c r="BH3854" s="144">
        <f>IF(N3854="sníž. přenesená",J3854,0)</f>
        <v>0</v>
      </c>
      <c r="BI3854" s="144">
        <f>IF(N3854="nulová",J3854,0)</f>
        <v>0</v>
      </c>
      <c r="BJ3854" s="17" t="s">
        <v>86</v>
      </c>
      <c r="BK3854" s="144">
        <f>ROUND(I3854*H3854,2)</f>
        <v>0</v>
      </c>
      <c r="BL3854" s="17" t="s">
        <v>319</v>
      </c>
      <c r="BM3854" s="143" t="s">
        <v>3608</v>
      </c>
    </row>
    <row r="3855" spans="2:65" s="1" customFormat="1" ht="19.5">
      <c r="B3855" s="32"/>
      <c r="D3855" s="146" t="s">
        <v>234</v>
      </c>
      <c r="F3855" s="173" t="s">
        <v>3609</v>
      </c>
      <c r="I3855" s="174"/>
      <c r="L3855" s="32"/>
      <c r="M3855" s="175"/>
      <c r="T3855" s="56"/>
      <c r="AT3855" s="17" t="s">
        <v>234</v>
      </c>
      <c r="AU3855" s="17" t="s">
        <v>88</v>
      </c>
    </row>
    <row r="3856" spans="2:65" s="14" customFormat="1" ht="11.25">
      <c r="B3856" s="160"/>
      <c r="D3856" s="146" t="s">
        <v>185</v>
      </c>
      <c r="E3856" s="161" t="s">
        <v>1</v>
      </c>
      <c r="F3856" s="162" t="s">
        <v>3391</v>
      </c>
      <c r="H3856" s="161" t="s">
        <v>1</v>
      </c>
      <c r="I3856" s="163"/>
      <c r="L3856" s="160"/>
      <c r="M3856" s="164"/>
      <c r="T3856" s="165"/>
      <c r="AT3856" s="161" t="s">
        <v>185</v>
      </c>
      <c r="AU3856" s="161" t="s">
        <v>88</v>
      </c>
      <c r="AV3856" s="14" t="s">
        <v>86</v>
      </c>
      <c r="AW3856" s="14" t="s">
        <v>33</v>
      </c>
      <c r="AX3856" s="14" t="s">
        <v>78</v>
      </c>
      <c r="AY3856" s="161" t="s">
        <v>176</v>
      </c>
    </row>
    <row r="3857" spans="2:65" s="12" customFormat="1" ht="11.25">
      <c r="B3857" s="145"/>
      <c r="D3857" s="146" t="s">
        <v>185</v>
      </c>
      <c r="E3857" s="147" t="s">
        <v>1</v>
      </c>
      <c r="F3857" s="148" t="s">
        <v>86</v>
      </c>
      <c r="H3857" s="149">
        <v>1</v>
      </c>
      <c r="I3857" s="150"/>
      <c r="L3857" s="145"/>
      <c r="M3857" s="151"/>
      <c r="T3857" s="152"/>
      <c r="AT3857" s="147" t="s">
        <v>185</v>
      </c>
      <c r="AU3857" s="147" t="s">
        <v>88</v>
      </c>
      <c r="AV3857" s="12" t="s">
        <v>88</v>
      </c>
      <c r="AW3857" s="12" t="s">
        <v>33</v>
      </c>
      <c r="AX3857" s="12" t="s">
        <v>86</v>
      </c>
      <c r="AY3857" s="147" t="s">
        <v>176</v>
      </c>
    </row>
    <row r="3858" spans="2:65" s="1" customFormat="1" ht="37.9" customHeight="1">
      <c r="B3858" s="32"/>
      <c r="C3858" s="132" t="s">
        <v>3610</v>
      </c>
      <c r="D3858" s="132" t="s">
        <v>178</v>
      </c>
      <c r="E3858" s="133" t="s">
        <v>3611</v>
      </c>
      <c r="F3858" s="134" t="s">
        <v>3612</v>
      </c>
      <c r="G3858" s="135" t="s">
        <v>355</v>
      </c>
      <c r="H3858" s="136">
        <v>1</v>
      </c>
      <c r="I3858" s="137"/>
      <c r="J3858" s="138">
        <f>ROUND(I3858*H3858,2)</f>
        <v>0</v>
      </c>
      <c r="K3858" s="134" t="s">
        <v>342</v>
      </c>
      <c r="L3858" s="32"/>
      <c r="M3858" s="139" t="s">
        <v>1</v>
      </c>
      <c r="N3858" s="140" t="s">
        <v>43</v>
      </c>
      <c r="P3858" s="141">
        <f>O3858*H3858</f>
        <v>0</v>
      </c>
      <c r="Q3858" s="141">
        <v>0</v>
      </c>
      <c r="R3858" s="141">
        <f>Q3858*H3858</f>
        <v>0</v>
      </c>
      <c r="S3858" s="141">
        <v>0</v>
      </c>
      <c r="T3858" s="142">
        <f>S3858*H3858</f>
        <v>0</v>
      </c>
      <c r="AR3858" s="143" t="s">
        <v>319</v>
      </c>
      <c r="AT3858" s="143" t="s">
        <v>178</v>
      </c>
      <c r="AU3858" s="143" t="s">
        <v>88</v>
      </c>
      <c r="AY3858" s="17" t="s">
        <v>176</v>
      </c>
      <c r="BE3858" s="144">
        <f>IF(N3858="základní",J3858,0)</f>
        <v>0</v>
      </c>
      <c r="BF3858" s="144">
        <f>IF(N3858="snížená",J3858,0)</f>
        <v>0</v>
      </c>
      <c r="BG3858" s="144">
        <f>IF(N3858="zákl. přenesená",J3858,0)</f>
        <v>0</v>
      </c>
      <c r="BH3858" s="144">
        <f>IF(N3858="sníž. přenesená",J3858,0)</f>
        <v>0</v>
      </c>
      <c r="BI3858" s="144">
        <f>IF(N3858="nulová",J3858,0)</f>
        <v>0</v>
      </c>
      <c r="BJ3858" s="17" t="s">
        <v>86</v>
      </c>
      <c r="BK3858" s="144">
        <f>ROUND(I3858*H3858,2)</f>
        <v>0</v>
      </c>
      <c r="BL3858" s="17" t="s">
        <v>319</v>
      </c>
      <c r="BM3858" s="143" t="s">
        <v>3613</v>
      </c>
    </row>
    <row r="3859" spans="2:65" s="1" customFormat="1" ht="19.5">
      <c r="B3859" s="32"/>
      <c r="D3859" s="146" t="s">
        <v>234</v>
      </c>
      <c r="F3859" s="173" t="s">
        <v>3614</v>
      </c>
      <c r="I3859" s="174"/>
      <c r="L3859" s="32"/>
      <c r="M3859" s="175"/>
      <c r="T3859" s="56"/>
      <c r="AT3859" s="17" t="s">
        <v>234</v>
      </c>
      <c r="AU3859" s="17" t="s">
        <v>88</v>
      </c>
    </row>
    <row r="3860" spans="2:65" s="14" customFormat="1" ht="11.25">
      <c r="B3860" s="160"/>
      <c r="D3860" s="146" t="s">
        <v>185</v>
      </c>
      <c r="E3860" s="161" t="s">
        <v>1</v>
      </c>
      <c r="F3860" s="162" t="s">
        <v>3391</v>
      </c>
      <c r="H3860" s="161" t="s">
        <v>1</v>
      </c>
      <c r="I3860" s="163"/>
      <c r="L3860" s="160"/>
      <c r="M3860" s="164"/>
      <c r="T3860" s="165"/>
      <c r="AT3860" s="161" t="s">
        <v>185</v>
      </c>
      <c r="AU3860" s="161" t="s">
        <v>88</v>
      </c>
      <c r="AV3860" s="14" t="s">
        <v>86</v>
      </c>
      <c r="AW3860" s="14" t="s">
        <v>33</v>
      </c>
      <c r="AX3860" s="14" t="s">
        <v>78</v>
      </c>
      <c r="AY3860" s="161" t="s">
        <v>176</v>
      </c>
    </row>
    <row r="3861" spans="2:65" s="12" customFormat="1" ht="11.25">
      <c r="B3861" s="145"/>
      <c r="D3861" s="146" t="s">
        <v>185</v>
      </c>
      <c r="E3861" s="147" t="s">
        <v>1</v>
      </c>
      <c r="F3861" s="148" t="s">
        <v>86</v>
      </c>
      <c r="H3861" s="149">
        <v>1</v>
      </c>
      <c r="I3861" s="150"/>
      <c r="L3861" s="145"/>
      <c r="M3861" s="151"/>
      <c r="T3861" s="152"/>
      <c r="AT3861" s="147" t="s">
        <v>185</v>
      </c>
      <c r="AU3861" s="147" t="s">
        <v>88</v>
      </c>
      <c r="AV3861" s="12" t="s">
        <v>88</v>
      </c>
      <c r="AW3861" s="12" t="s">
        <v>33</v>
      </c>
      <c r="AX3861" s="12" t="s">
        <v>86</v>
      </c>
      <c r="AY3861" s="147" t="s">
        <v>176</v>
      </c>
    </row>
    <row r="3862" spans="2:65" s="1" customFormat="1" ht="24.2" customHeight="1">
      <c r="B3862" s="32"/>
      <c r="C3862" s="132" t="s">
        <v>3615</v>
      </c>
      <c r="D3862" s="132" t="s">
        <v>178</v>
      </c>
      <c r="E3862" s="133" t="s">
        <v>3616</v>
      </c>
      <c r="F3862" s="134" t="s">
        <v>3617</v>
      </c>
      <c r="G3862" s="135" t="s">
        <v>355</v>
      </c>
      <c r="H3862" s="136">
        <v>1</v>
      </c>
      <c r="I3862" s="137"/>
      <c r="J3862" s="138">
        <f>ROUND(I3862*H3862,2)</f>
        <v>0</v>
      </c>
      <c r="K3862" s="134" t="s">
        <v>342</v>
      </c>
      <c r="L3862" s="32"/>
      <c r="M3862" s="139" t="s">
        <v>1</v>
      </c>
      <c r="N3862" s="140" t="s">
        <v>43</v>
      </c>
      <c r="P3862" s="141">
        <f>O3862*H3862</f>
        <v>0</v>
      </c>
      <c r="Q3862" s="141">
        <v>0</v>
      </c>
      <c r="R3862" s="141">
        <f>Q3862*H3862</f>
        <v>0</v>
      </c>
      <c r="S3862" s="141">
        <v>0</v>
      </c>
      <c r="T3862" s="142">
        <f>S3862*H3862</f>
        <v>0</v>
      </c>
      <c r="AR3862" s="143" t="s">
        <v>319</v>
      </c>
      <c r="AT3862" s="143" t="s">
        <v>178</v>
      </c>
      <c r="AU3862" s="143" t="s">
        <v>88</v>
      </c>
      <c r="AY3862" s="17" t="s">
        <v>176</v>
      </c>
      <c r="BE3862" s="144">
        <f>IF(N3862="základní",J3862,0)</f>
        <v>0</v>
      </c>
      <c r="BF3862" s="144">
        <f>IF(N3862="snížená",J3862,0)</f>
        <v>0</v>
      </c>
      <c r="BG3862" s="144">
        <f>IF(N3862="zákl. přenesená",J3862,0)</f>
        <v>0</v>
      </c>
      <c r="BH3862" s="144">
        <f>IF(N3862="sníž. přenesená",J3862,0)</f>
        <v>0</v>
      </c>
      <c r="BI3862" s="144">
        <f>IF(N3862="nulová",J3862,0)</f>
        <v>0</v>
      </c>
      <c r="BJ3862" s="17" t="s">
        <v>86</v>
      </c>
      <c r="BK3862" s="144">
        <f>ROUND(I3862*H3862,2)</f>
        <v>0</v>
      </c>
      <c r="BL3862" s="17" t="s">
        <v>319</v>
      </c>
      <c r="BM3862" s="143" t="s">
        <v>3618</v>
      </c>
    </row>
    <row r="3863" spans="2:65" s="1" customFormat="1" ht="19.5">
      <c r="B3863" s="32"/>
      <c r="D3863" s="146" t="s">
        <v>234</v>
      </c>
      <c r="F3863" s="173" t="s">
        <v>3619</v>
      </c>
      <c r="I3863" s="174"/>
      <c r="L3863" s="32"/>
      <c r="M3863" s="175"/>
      <c r="T3863" s="56"/>
      <c r="AT3863" s="17" t="s">
        <v>234</v>
      </c>
      <c r="AU3863" s="17" t="s">
        <v>88</v>
      </c>
    </row>
    <row r="3864" spans="2:65" s="14" customFormat="1" ht="11.25">
      <c r="B3864" s="160"/>
      <c r="D3864" s="146" t="s">
        <v>185</v>
      </c>
      <c r="E3864" s="161" t="s">
        <v>1</v>
      </c>
      <c r="F3864" s="162" t="s">
        <v>3391</v>
      </c>
      <c r="H3864" s="161" t="s">
        <v>1</v>
      </c>
      <c r="I3864" s="163"/>
      <c r="L3864" s="160"/>
      <c r="M3864" s="164"/>
      <c r="T3864" s="165"/>
      <c r="AT3864" s="161" t="s">
        <v>185</v>
      </c>
      <c r="AU3864" s="161" t="s">
        <v>88</v>
      </c>
      <c r="AV3864" s="14" t="s">
        <v>86</v>
      </c>
      <c r="AW3864" s="14" t="s">
        <v>33</v>
      </c>
      <c r="AX3864" s="14" t="s">
        <v>78</v>
      </c>
      <c r="AY3864" s="161" t="s">
        <v>176</v>
      </c>
    </row>
    <row r="3865" spans="2:65" s="12" customFormat="1" ht="11.25">
      <c r="B3865" s="145"/>
      <c r="D3865" s="146" t="s">
        <v>185</v>
      </c>
      <c r="E3865" s="147" t="s">
        <v>1</v>
      </c>
      <c r="F3865" s="148" t="s">
        <v>86</v>
      </c>
      <c r="H3865" s="149">
        <v>1</v>
      </c>
      <c r="I3865" s="150"/>
      <c r="L3865" s="145"/>
      <c r="M3865" s="151"/>
      <c r="T3865" s="152"/>
      <c r="AT3865" s="147" t="s">
        <v>185</v>
      </c>
      <c r="AU3865" s="147" t="s">
        <v>88</v>
      </c>
      <c r="AV3865" s="12" t="s">
        <v>88</v>
      </c>
      <c r="AW3865" s="12" t="s">
        <v>33</v>
      </c>
      <c r="AX3865" s="12" t="s">
        <v>86</v>
      </c>
      <c r="AY3865" s="147" t="s">
        <v>176</v>
      </c>
    </row>
    <row r="3866" spans="2:65" s="1" customFormat="1" ht="24.2" customHeight="1">
      <c r="B3866" s="32"/>
      <c r="C3866" s="132" t="s">
        <v>3620</v>
      </c>
      <c r="D3866" s="132" t="s">
        <v>178</v>
      </c>
      <c r="E3866" s="133" t="s">
        <v>3621</v>
      </c>
      <c r="F3866" s="134" t="s">
        <v>3622</v>
      </c>
      <c r="G3866" s="135" t="s">
        <v>355</v>
      </c>
      <c r="H3866" s="136">
        <v>1</v>
      </c>
      <c r="I3866" s="137"/>
      <c r="J3866" s="138">
        <f>ROUND(I3866*H3866,2)</f>
        <v>0</v>
      </c>
      <c r="K3866" s="134" t="s">
        <v>342</v>
      </c>
      <c r="L3866" s="32"/>
      <c r="M3866" s="139" t="s">
        <v>1</v>
      </c>
      <c r="N3866" s="140" t="s">
        <v>43</v>
      </c>
      <c r="P3866" s="141">
        <f>O3866*H3866</f>
        <v>0</v>
      </c>
      <c r="Q3866" s="141">
        <v>0</v>
      </c>
      <c r="R3866" s="141">
        <f>Q3866*H3866</f>
        <v>0</v>
      </c>
      <c r="S3866" s="141">
        <v>0</v>
      </c>
      <c r="T3866" s="142">
        <f>S3866*H3866</f>
        <v>0</v>
      </c>
      <c r="AR3866" s="143" t="s">
        <v>319</v>
      </c>
      <c r="AT3866" s="143" t="s">
        <v>178</v>
      </c>
      <c r="AU3866" s="143" t="s">
        <v>88</v>
      </c>
      <c r="AY3866" s="17" t="s">
        <v>176</v>
      </c>
      <c r="BE3866" s="144">
        <f>IF(N3866="základní",J3866,0)</f>
        <v>0</v>
      </c>
      <c r="BF3866" s="144">
        <f>IF(N3866="snížená",J3866,0)</f>
        <v>0</v>
      </c>
      <c r="BG3866" s="144">
        <f>IF(N3866="zákl. přenesená",J3866,0)</f>
        <v>0</v>
      </c>
      <c r="BH3866" s="144">
        <f>IF(N3866="sníž. přenesená",J3866,0)</f>
        <v>0</v>
      </c>
      <c r="BI3866" s="144">
        <f>IF(N3866="nulová",J3866,0)</f>
        <v>0</v>
      </c>
      <c r="BJ3866" s="17" t="s">
        <v>86</v>
      </c>
      <c r="BK3866" s="144">
        <f>ROUND(I3866*H3866,2)</f>
        <v>0</v>
      </c>
      <c r="BL3866" s="17" t="s">
        <v>319</v>
      </c>
      <c r="BM3866" s="143" t="s">
        <v>3623</v>
      </c>
    </row>
    <row r="3867" spans="2:65" s="1" customFormat="1" ht="19.5">
      <c r="B3867" s="32"/>
      <c r="D3867" s="146" t="s">
        <v>234</v>
      </c>
      <c r="F3867" s="173" t="s">
        <v>3624</v>
      </c>
      <c r="I3867" s="174"/>
      <c r="L3867" s="32"/>
      <c r="M3867" s="175"/>
      <c r="T3867" s="56"/>
      <c r="AT3867" s="17" t="s">
        <v>234</v>
      </c>
      <c r="AU3867" s="17" t="s">
        <v>88</v>
      </c>
    </row>
    <row r="3868" spans="2:65" s="14" customFormat="1" ht="11.25">
      <c r="B3868" s="160"/>
      <c r="D3868" s="146" t="s">
        <v>185</v>
      </c>
      <c r="E3868" s="161" t="s">
        <v>1</v>
      </c>
      <c r="F3868" s="162" t="s">
        <v>3391</v>
      </c>
      <c r="H3868" s="161" t="s">
        <v>1</v>
      </c>
      <c r="I3868" s="163"/>
      <c r="L3868" s="160"/>
      <c r="M3868" s="164"/>
      <c r="T3868" s="165"/>
      <c r="AT3868" s="161" t="s">
        <v>185</v>
      </c>
      <c r="AU3868" s="161" t="s">
        <v>88</v>
      </c>
      <c r="AV3868" s="14" t="s">
        <v>86</v>
      </c>
      <c r="AW3868" s="14" t="s">
        <v>33</v>
      </c>
      <c r="AX3868" s="14" t="s">
        <v>78</v>
      </c>
      <c r="AY3868" s="161" t="s">
        <v>176</v>
      </c>
    </row>
    <row r="3869" spans="2:65" s="12" customFormat="1" ht="11.25">
      <c r="B3869" s="145"/>
      <c r="D3869" s="146" t="s">
        <v>185</v>
      </c>
      <c r="E3869" s="147" t="s">
        <v>1</v>
      </c>
      <c r="F3869" s="148" t="s">
        <v>86</v>
      </c>
      <c r="H3869" s="149">
        <v>1</v>
      </c>
      <c r="I3869" s="150"/>
      <c r="L3869" s="145"/>
      <c r="M3869" s="151"/>
      <c r="T3869" s="152"/>
      <c r="AT3869" s="147" t="s">
        <v>185</v>
      </c>
      <c r="AU3869" s="147" t="s">
        <v>88</v>
      </c>
      <c r="AV3869" s="12" t="s">
        <v>88</v>
      </c>
      <c r="AW3869" s="12" t="s">
        <v>33</v>
      </c>
      <c r="AX3869" s="12" t="s">
        <v>86</v>
      </c>
      <c r="AY3869" s="147" t="s">
        <v>176</v>
      </c>
    </row>
    <row r="3870" spans="2:65" s="1" customFormat="1" ht="24.2" customHeight="1">
      <c r="B3870" s="32"/>
      <c r="C3870" s="132" t="s">
        <v>3625</v>
      </c>
      <c r="D3870" s="132" t="s">
        <v>178</v>
      </c>
      <c r="E3870" s="133" t="s">
        <v>3626</v>
      </c>
      <c r="F3870" s="134" t="s">
        <v>3627</v>
      </c>
      <c r="G3870" s="135" t="s">
        <v>355</v>
      </c>
      <c r="H3870" s="136">
        <v>2</v>
      </c>
      <c r="I3870" s="137"/>
      <c r="J3870" s="138">
        <f>ROUND(I3870*H3870,2)</f>
        <v>0</v>
      </c>
      <c r="K3870" s="134" t="s">
        <v>342</v>
      </c>
      <c r="L3870" s="32"/>
      <c r="M3870" s="139" t="s">
        <v>1</v>
      </c>
      <c r="N3870" s="140" t="s">
        <v>43</v>
      </c>
      <c r="P3870" s="141">
        <f>O3870*H3870</f>
        <v>0</v>
      </c>
      <c r="Q3870" s="141">
        <v>0</v>
      </c>
      <c r="R3870" s="141">
        <f>Q3870*H3870</f>
        <v>0</v>
      </c>
      <c r="S3870" s="141">
        <v>0</v>
      </c>
      <c r="T3870" s="142">
        <f>S3870*H3870</f>
        <v>0</v>
      </c>
      <c r="AR3870" s="143" t="s">
        <v>319</v>
      </c>
      <c r="AT3870" s="143" t="s">
        <v>178</v>
      </c>
      <c r="AU3870" s="143" t="s">
        <v>88</v>
      </c>
      <c r="AY3870" s="17" t="s">
        <v>176</v>
      </c>
      <c r="BE3870" s="144">
        <f>IF(N3870="základní",J3870,0)</f>
        <v>0</v>
      </c>
      <c r="BF3870" s="144">
        <f>IF(N3870="snížená",J3870,0)</f>
        <v>0</v>
      </c>
      <c r="BG3870" s="144">
        <f>IF(N3870="zákl. přenesená",J3870,0)</f>
        <v>0</v>
      </c>
      <c r="BH3870" s="144">
        <f>IF(N3870="sníž. přenesená",J3870,0)</f>
        <v>0</v>
      </c>
      <c r="BI3870" s="144">
        <f>IF(N3870="nulová",J3870,0)</f>
        <v>0</v>
      </c>
      <c r="BJ3870" s="17" t="s">
        <v>86</v>
      </c>
      <c r="BK3870" s="144">
        <f>ROUND(I3870*H3870,2)</f>
        <v>0</v>
      </c>
      <c r="BL3870" s="17" t="s">
        <v>319</v>
      </c>
      <c r="BM3870" s="143" t="s">
        <v>3628</v>
      </c>
    </row>
    <row r="3871" spans="2:65" s="1" customFormat="1" ht="29.25">
      <c r="B3871" s="32"/>
      <c r="D3871" s="146" t="s">
        <v>234</v>
      </c>
      <c r="F3871" s="173" t="s">
        <v>3629</v>
      </c>
      <c r="I3871" s="174"/>
      <c r="L3871" s="32"/>
      <c r="M3871" s="175"/>
      <c r="T3871" s="56"/>
      <c r="AT3871" s="17" t="s">
        <v>234</v>
      </c>
      <c r="AU3871" s="17" t="s">
        <v>88</v>
      </c>
    </row>
    <row r="3872" spans="2:65" s="14" customFormat="1" ht="11.25">
      <c r="B3872" s="160"/>
      <c r="D3872" s="146" t="s">
        <v>185</v>
      </c>
      <c r="E3872" s="161" t="s">
        <v>1</v>
      </c>
      <c r="F3872" s="162" t="s">
        <v>2451</v>
      </c>
      <c r="H3872" s="161" t="s">
        <v>1</v>
      </c>
      <c r="I3872" s="163"/>
      <c r="L3872" s="160"/>
      <c r="M3872" s="164"/>
      <c r="T3872" s="165"/>
      <c r="AT3872" s="161" t="s">
        <v>185</v>
      </c>
      <c r="AU3872" s="161" t="s">
        <v>88</v>
      </c>
      <c r="AV3872" s="14" t="s">
        <v>86</v>
      </c>
      <c r="AW3872" s="14" t="s">
        <v>33</v>
      </c>
      <c r="AX3872" s="14" t="s">
        <v>78</v>
      </c>
      <c r="AY3872" s="161" t="s">
        <v>176</v>
      </c>
    </row>
    <row r="3873" spans="2:65" s="14" customFormat="1" ht="11.25">
      <c r="B3873" s="160"/>
      <c r="D3873" s="146" t="s">
        <v>185</v>
      </c>
      <c r="E3873" s="161" t="s">
        <v>1</v>
      </c>
      <c r="F3873" s="162" t="s">
        <v>3630</v>
      </c>
      <c r="H3873" s="161" t="s">
        <v>1</v>
      </c>
      <c r="I3873" s="163"/>
      <c r="L3873" s="160"/>
      <c r="M3873" s="164"/>
      <c r="T3873" s="165"/>
      <c r="AT3873" s="161" t="s">
        <v>185</v>
      </c>
      <c r="AU3873" s="161" t="s">
        <v>88</v>
      </c>
      <c r="AV3873" s="14" t="s">
        <v>86</v>
      </c>
      <c r="AW3873" s="14" t="s">
        <v>33</v>
      </c>
      <c r="AX3873" s="14" t="s">
        <v>78</v>
      </c>
      <c r="AY3873" s="161" t="s">
        <v>176</v>
      </c>
    </row>
    <row r="3874" spans="2:65" s="12" customFormat="1" ht="11.25">
      <c r="B3874" s="145"/>
      <c r="D3874" s="146" t="s">
        <v>185</v>
      </c>
      <c r="E3874" s="147" t="s">
        <v>1</v>
      </c>
      <c r="F3874" s="148" t="s">
        <v>88</v>
      </c>
      <c r="H3874" s="149">
        <v>2</v>
      </c>
      <c r="I3874" s="150"/>
      <c r="L3874" s="145"/>
      <c r="M3874" s="151"/>
      <c r="T3874" s="152"/>
      <c r="AT3874" s="147" t="s">
        <v>185</v>
      </c>
      <c r="AU3874" s="147" t="s">
        <v>88</v>
      </c>
      <c r="AV3874" s="12" t="s">
        <v>88</v>
      </c>
      <c r="AW3874" s="12" t="s">
        <v>33</v>
      </c>
      <c r="AX3874" s="12" t="s">
        <v>78</v>
      </c>
      <c r="AY3874" s="147" t="s">
        <v>176</v>
      </c>
    </row>
    <row r="3875" spans="2:65" s="13" customFormat="1" ht="11.25">
      <c r="B3875" s="153"/>
      <c r="D3875" s="146" t="s">
        <v>185</v>
      </c>
      <c r="E3875" s="154" t="s">
        <v>1</v>
      </c>
      <c r="F3875" s="155" t="s">
        <v>187</v>
      </c>
      <c r="H3875" s="156">
        <v>2</v>
      </c>
      <c r="I3875" s="157"/>
      <c r="L3875" s="153"/>
      <c r="M3875" s="158"/>
      <c r="T3875" s="159"/>
      <c r="AT3875" s="154" t="s">
        <v>185</v>
      </c>
      <c r="AU3875" s="154" t="s">
        <v>88</v>
      </c>
      <c r="AV3875" s="13" t="s">
        <v>183</v>
      </c>
      <c r="AW3875" s="13" t="s">
        <v>33</v>
      </c>
      <c r="AX3875" s="13" t="s">
        <v>86</v>
      </c>
      <c r="AY3875" s="154" t="s">
        <v>176</v>
      </c>
    </row>
    <row r="3876" spans="2:65" s="1" customFormat="1" ht="24.2" customHeight="1">
      <c r="B3876" s="32"/>
      <c r="C3876" s="132" t="s">
        <v>3631</v>
      </c>
      <c r="D3876" s="132" t="s">
        <v>178</v>
      </c>
      <c r="E3876" s="133" t="s">
        <v>3632</v>
      </c>
      <c r="F3876" s="134" t="s">
        <v>3633</v>
      </c>
      <c r="G3876" s="135" t="s">
        <v>355</v>
      </c>
      <c r="H3876" s="136">
        <v>21</v>
      </c>
      <c r="I3876" s="137"/>
      <c r="J3876" s="138">
        <f>ROUND(I3876*H3876,2)</f>
        <v>0</v>
      </c>
      <c r="K3876" s="134" t="s">
        <v>342</v>
      </c>
      <c r="L3876" s="32"/>
      <c r="M3876" s="139" t="s">
        <v>1</v>
      </c>
      <c r="N3876" s="140" t="s">
        <v>43</v>
      </c>
      <c r="P3876" s="141">
        <f>O3876*H3876</f>
        <v>0</v>
      </c>
      <c r="Q3876" s="141">
        <v>0</v>
      </c>
      <c r="R3876" s="141">
        <f>Q3876*H3876</f>
        <v>0</v>
      </c>
      <c r="S3876" s="141">
        <v>0</v>
      </c>
      <c r="T3876" s="142">
        <f>S3876*H3876</f>
        <v>0</v>
      </c>
      <c r="AR3876" s="143" t="s">
        <v>319</v>
      </c>
      <c r="AT3876" s="143" t="s">
        <v>178</v>
      </c>
      <c r="AU3876" s="143" t="s">
        <v>88</v>
      </c>
      <c r="AY3876" s="17" t="s">
        <v>176</v>
      </c>
      <c r="BE3876" s="144">
        <f>IF(N3876="základní",J3876,0)</f>
        <v>0</v>
      </c>
      <c r="BF3876" s="144">
        <f>IF(N3876="snížená",J3876,0)</f>
        <v>0</v>
      </c>
      <c r="BG3876" s="144">
        <f>IF(N3876="zákl. přenesená",J3876,0)</f>
        <v>0</v>
      </c>
      <c r="BH3876" s="144">
        <f>IF(N3876="sníž. přenesená",J3876,0)</f>
        <v>0</v>
      </c>
      <c r="BI3876" s="144">
        <f>IF(N3876="nulová",J3876,0)</f>
        <v>0</v>
      </c>
      <c r="BJ3876" s="17" t="s">
        <v>86</v>
      </c>
      <c r="BK3876" s="144">
        <f>ROUND(I3876*H3876,2)</f>
        <v>0</v>
      </c>
      <c r="BL3876" s="17" t="s">
        <v>319</v>
      </c>
      <c r="BM3876" s="143" t="s">
        <v>3634</v>
      </c>
    </row>
    <row r="3877" spans="2:65" s="14" customFormat="1" ht="11.25">
      <c r="B3877" s="160"/>
      <c r="D3877" s="146" t="s">
        <v>185</v>
      </c>
      <c r="E3877" s="161" t="s">
        <v>1</v>
      </c>
      <c r="F3877" s="162" t="s">
        <v>3032</v>
      </c>
      <c r="H3877" s="161" t="s">
        <v>1</v>
      </c>
      <c r="I3877" s="163"/>
      <c r="L3877" s="160"/>
      <c r="M3877" s="164"/>
      <c r="T3877" s="165"/>
      <c r="AT3877" s="161" t="s">
        <v>185</v>
      </c>
      <c r="AU3877" s="161" t="s">
        <v>88</v>
      </c>
      <c r="AV3877" s="14" t="s">
        <v>86</v>
      </c>
      <c r="AW3877" s="14" t="s">
        <v>33</v>
      </c>
      <c r="AX3877" s="14" t="s">
        <v>78</v>
      </c>
      <c r="AY3877" s="161" t="s">
        <v>176</v>
      </c>
    </row>
    <row r="3878" spans="2:65" s="14" customFormat="1" ht="11.25">
      <c r="B3878" s="160"/>
      <c r="D3878" s="146" t="s">
        <v>185</v>
      </c>
      <c r="E3878" s="161" t="s">
        <v>1</v>
      </c>
      <c r="F3878" s="162" t="s">
        <v>3635</v>
      </c>
      <c r="H3878" s="161" t="s">
        <v>1</v>
      </c>
      <c r="I3878" s="163"/>
      <c r="L3878" s="160"/>
      <c r="M3878" s="164"/>
      <c r="T3878" s="165"/>
      <c r="AT3878" s="161" t="s">
        <v>185</v>
      </c>
      <c r="AU3878" s="161" t="s">
        <v>88</v>
      </c>
      <c r="AV3878" s="14" t="s">
        <v>86</v>
      </c>
      <c r="AW3878" s="14" t="s">
        <v>33</v>
      </c>
      <c r="AX3878" s="14" t="s">
        <v>78</v>
      </c>
      <c r="AY3878" s="161" t="s">
        <v>176</v>
      </c>
    </row>
    <row r="3879" spans="2:65" s="12" customFormat="1" ht="11.25">
      <c r="B3879" s="145"/>
      <c r="D3879" s="146" t="s">
        <v>185</v>
      </c>
      <c r="E3879" s="147" t="s">
        <v>1</v>
      </c>
      <c r="F3879" s="148" t="s">
        <v>193</v>
      </c>
      <c r="H3879" s="149">
        <v>3</v>
      </c>
      <c r="I3879" s="150"/>
      <c r="L3879" s="145"/>
      <c r="M3879" s="151"/>
      <c r="T3879" s="152"/>
      <c r="AT3879" s="147" t="s">
        <v>185</v>
      </c>
      <c r="AU3879" s="147" t="s">
        <v>88</v>
      </c>
      <c r="AV3879" s="12" t="s">
        <v>88</v>
      </c>
      <c r="AW3879" s="12" t="s">
        <v>33</v>
      </c>
      <c r="AX3879" s="12" t="s">
        <v>78</v>
      </c>
      <c r="AY3879" s="147" t="s">
        <v>176</v>
      </c>
    </row>
    <row r="3880" spans="2:65" s="14" customFormat="1" ht="11.25">
      <c r="B3880" s="160"/>
      <c r="D3880" s="146" t="s">
        <v>185</v>
      </c>
      <c r="E3880" s="161" t="s">
        <v>1</v>
      </c>
      <c r="F3880" s="162" t="s">
        <v>3636</v>
      </c>
      <c r="H3880" s="161" t="s">
        <v>1</v>
      </c>
      <c r="I3880" s="163"/>
      <c r="L3880" s="160"/>
      <c r="M3880" s="164"/>
      <c r="T3880" s="165"/>
      <c r="AT3880" s="161" t="s">
        <v>185</v>
      </c>
      <c r="AU3880" s="161" t="s">
        <v>88</v>
      </c>
      <c r="AV3880" s="14" t="s">
        <v>86</v>
      </c>
      <c r="AW3880" s="14" t="s">
        <v>33</v>
      </c>
      <c r="AX3880" s="14" t="s">
        <v>78</v>
      </c>
      <c r="AY3880" s="161" t="s">
        <v>176</v>
      </c>
    </row>
    <row r="3881" spans="2:65" s="12" customFormat="1" ht="11.25">
      <c r="B3881" s="145"/>
      <c r="D3881" s="146" t="s">
        <v>185</v>
      </c>
      <c r="E3881" s="147" t="s">
        <v>1</v>
      </c>
      <c r="F3881" s="148" t="s">
        <v>230</v>
      </c>
      <c r="H3881" s="149">
        <v>6</v>
      </c>
      <c r="I3881" s="150"/>
      <c r="L3881" s="145"/>
      <c r="M3881" s="151"/>
      <c r="T3881" s="152"/>
      <c r="AT3881" s="147" t="s">
        <v>185</v>
      </c>
      <c r="AU3881" s="147" t="s">
        <v>88</v>
      </c>
      <c r="AV3881" s="12" t="s">
        <v>88</v>
      </c>
      <c r="AW3881" s="12" t="s">
        <v>33</v>
      </c>
      <c r="AX3881" s="12" t="s">
        <v>78</v>
      </c>
      <c r="AY3881" s="147" t="s">
        <v>176</v>
      </c>
    </row>
    <row r="3882" spans="2:65" s="14" customFormat="1" ht="11.25">
      <c r="B3882" s="160"/>
      <c r="D3882" s="146" t="s">
        <v>185</v>
      </c>
      <c r="E3882" s="161" t="s">
        <v>1</v>
      </c>
      <c r="F3882" s="162" t="s">
        <v>3637</v>
      </c>
      <c r="H3882" s="161" t="s">
        <v>1</v>
      </c>
      <c r="I3882" s="163"/>
      <c r="L3882" s="160"/>
      <c r="M3882" s="164"/>
      <c r="T3882" s="165"/>
      <c r="AT3882" s="161" t="s">
        <v>185</v>
      </c>
      <c r="AU3882" s="161" t="s">
        <v>88</v>
      </c>
      <c r="AV3882" s="14" t="s">
        <v>86</v>
      </c>
      <c r="AW3882" s="14" t="s">
        <v>33</v>
      </c>
      <c r="AX3882" s="14" t="s">
        <v>78</v>
      </c>
      <c r="AY3882" s="161" t="s">
        <v>176</v>
      </c>
    </row>
    <row r="3883" spans="2:65" s="12" customFormat="1" ht="11.25">
      <c r="B3883" s="145"/>
      <c r="D3883" s="146" t="s">
        <v>185</v>
      </c>
      <c r="E3883" s="147" t="s">
        <v>1</v>
      </c>
      <c r="F3883" s="148" t="s">
        <v>193</v>
      </c>
      <c r="H3883" s="149">
        <v>3</v>
      </c>
      <c r="I3883" s="150"/>
      <c r="L3883" s="145"/>
      <c r="M3883" s="151"/>
      <c r="T3883" s="152"/>
      <c r="AT3883" s="147" t="s">
        <v>185</v>
      </c>
      <c r="AU3883" s="147" t="s">
        <v>88</v>
      </c>
      <c r="AV3883" s="12" t="s">
        <v>88</v>
      </c>
      <c r="AW3883" s="12" t="s">
        <v>33</v>
      </c>
      <c r="AX3883" s="12" t="s">
        <v>78</v>
      </c>
      <c r="AY3883" s="147" t="s">
        <v>176</v>
      </c>
    </row>
    <row r="3884" spans="2:65" s="14" customFormat="1" ht="11.25">
      <c r="B3884" s="160"/>
      <c r="D3884" s="146" t="s">
        <v>185</v>
      </c>
      <c r="E3884" s="161" t="s">
        <v>1</v>
      </c>
      <c r="F3884" s="162" t="s">
        <v>2662</v>
      </c>
      <c r="H3884" s="161" t="s">
        <v>1</v>
      </c>
      <c r="I3884" s="163"/>
      <c r="L3884" s="160"/>
      <c r="M3884" s="164"/>
      <c r="T3884" s="165"/>
      <c r="AT3884" s="161" t="s">
        <v>185</v>
      </c>
      <c r="AU3884" s="161" t="s">
        <v>88</v>
      </c>
      <c r="AV3884" s="14" t="s">
        <v>86</v>
      </c>
      <c r="AW3884" s="14" t="s">
        <v>33</v>
      </c>
      <c r="AX3884" s="14" t="s">
        <v>78</v>
      </c>
      <c r="AY3884" s="161" t="s">
        <v>176</v>
      </c>
    </row>
    <row r="3885" spans="2:65" s="12" customFormat="1" ht="11.25">
      <c r="B3885" s="145"/>
      <c r="D3885" s="146" t="s">
        <v>185</v>
      </c>
      <c r="E3885" s="147" t="s">
        <v>1</v>
      </c>
      <c r="F3885" s="148" t="s">
        <v>230</v>
      </c>
      <c r="H3885" s="149">
        <v>6</v>
      </c>
      <c r="I3885" s="150"/>
      <c r="L3885" s="145"/>
      <c r="M3885" s="151"/>
      <c r="T3885" s="152"/>
      <c r="AT3885" s="147" t="s">
        <v>185</v>
      </c>
      <c r="AU3885" s="147" t="s">
        <v>88</v>
      </c>
      <c r="AV3885" s="12" t="s">
        <v>88</v>
      </c>
      <c r="AW3885" s="12" t="s">
        <v>33</v>
      </c>
      <c r="AX3885" s="12" t="s">
        <v>78</v>
      </c>
      <c r="AY3885" s="147" t="s">
        <v>176</v>
      </c>
    </row>
    <row r="3886" spans="2:65" s="15" customFormat="1" ht="11.25">
      <c r="B3886" s="166"/>
      <c r="D3886" s="146" t="s">
        <v>185</v>
      </c>
      <c r="E3886" s="167" t="s">
        <v>1</v>
      </c>
      <c r="F3886" s="168" t="s">
        <v>228</v>
      </c>
      <c r="H3886" s="169">
        <v>18</v>
      </c>
      <c r="I3886" s="170"/>
      <c r="L3886" s="166"/>
      <c r="M3886" s="171"/>
      <c r="T3886" s="172"/>
      <c r="AT3886" s="167" t="s">
        <v>185</v>
      </c>
      <c r="AU3886" s="167" t="s">
        <v>88</v>
      </c>
      <c r="AV3886" s="15" t="s">
        <v>193</v>
      </c>
      <c r="AW3886" s="15" t="s">
        <v>33</v>
      </c>
      <c r="AX3886" s="15" t="s">
        <v>78</v>
      </c>
      <c r="AY3886" s="167" t="s">
        <v>176</v>
      </c>
    </row>
    <row r="3887" spans="2:65" s="14" customFormat="1" ht="11.25">
      <c r="B3887" s="160"/>
      <c r="D3887" s="146" t="s">
        <v>185</v>
      </c>
      <c r="E3887" s="161" t="s">
        <v>1</v>
      </c>
      <c r="F3887" s="162" t="s">
        <v>2679</v>
      </c>
      <c r="H3887" s="161" t="s">
        <v>1</v>
      </c>
      <c r="I3887" s="163"/>
      <c r="L3887" s="160"/>
      <c r="M3887" s="164"/>
      <c r="T3887" s="165"/>
      <c r="AT3887" s="161" t="s">
        <v>185</v>
      </c>
      <c r="AU3887" s="161" t="s">
        <v>88</v>
      </c>
      <c r="AV3887" s="14" t="s">
        <v>86</v>
      </c>
      <c r="AW3887" s="14" t="s">
        <v>33</v>
      </c>
      <c r="AX3887" s="14" t="s">
        <v>78</v>
      </c>
      <c r="AY3887" s="161" t="s">
        <v>176</v>
      </c>
    </row>
    <row r="3888" spans="2:65" s="14" customFormat="1" ht="11.25">
      <c r="B3888" s="160"/>
      <c r="D3888" s="146" t="s">
        <v>185</v>
      </c>
      <c r="E3888" s="161" t="s">
        <v>1</v>
      </c>
      <c r="F3888" s="162" t="s">
        <v>3638</v>
      </c>
      <c r="H3888" s="161" t="s">
        <v>1</v>
      </c>
      <c r="I3888" s="163"/>
      <c r="L3888" s="160"/>
      <c r="M3888" s="164"/>
      <c r="T3888" s="165"/>
      <c r="AT3888" s="161" t="s">
        <v>185</v>
      </c>
      <c r="AU3888" s="161" t="s">
        <v>88</v>
      </c>
      <c r="AV3888" s="14" t="s">
        <v>86</v>
      </c>
      <c r="AW3888" s="14" t="s">
        <v>33</v>
      </c>
      <c r="AX3888" s="14" t="s">
        <v>78</v>
      </c>
      <c r="AY3888" s="161" t="s">
        <v>176</v>
      </c>
    </row>
    <row r="3889" spans="2:65" s="12" customFormat="1" ht="11.25">
      <c r="B3889" s="145"/>
      <c r="D3889" s="146" t="s">
        <v>185</v>
      </c>
      <c r="E3889" s="147" t="s">
        <v>1</v>
      </c>
      <c r="F3889" s="148" t="s">
        <v>193</v>
      </c>
      <c r="H3889" s="149">
        <v>3</v>
      </c>
      <c r="I3889" s="150"/>
      <c r="L3889" s="145"/>
      <c r="M3889" s="151"/>
      <c r="T3889" s="152"/>
      <c r="AT3889" s="147" t="s">
        <v>185</v>
      </c>
      <c r="AU3889" s="147" t="s">
        <v>88</v>
      </c>
      <c r="AV3889" s="12" t="s">
        <v>88</v>
      </c>
      <c r="AW3889" s="12" t="s">
        <v>33</v>
      </c>
      <c r="AX3889" s="12" t="s">
        <v>78</v>
      </c>
      <c r="AY3889" s="147" t="s">
        <v>176</v>
      </c>
    </row>
    <row r="3890" spans="2:65" s="15" customFormat="1" ht="11.25">
      <c r="B3890" s="166"/>
      <c r="D3890" s="146" t="s">
        <v>185</v>
      </c>
      <c r="E3890" s="167" t="s">
        <v>1</v>
      </c>
      <c r="F3890" s="168" t="s">
        <v>228</v>
      </c>
      <c r="H3890" s="169">
        <v>3</v>
      </c>
      <c r="I3890" s="170"/>
      <c r="L3890" s="166"/>
      <c r="M3890" s="171"/>
      <c r="T3890" s="172"/>
      <c r="AT3890" s="167" t="s">
        <v>185</v>
      </c>
      <c r="AU3890" s="167" t="s">
        <v>88</v>
      </c>
      <c r="AV3890" s="15" t="s">
        <v>193</v>
      </c>
      <c r="AW3890" s="15" t="s">
        <v>33</v>
      </c>
      <c r="AX3890" s="15" t="s">
        <v>78</v>
      </c>
      <c r="AY3890" s="167" t="s">
        <v>176</v>
      </c>
    </row>
    <row r="3891" spans="2:65" s="13" customFormat="1" ht="11.25">
      <c r="B3891" s="153"/>
      <c r="D3891" s="146" t="s">
        <v>185</v>
      </c>
      <c r="E3891" s="154" t="s">
        <v>1</v>
      </c>
      <c r="F3891" s="155" t="s">
        <v>187</v>
      </c>
      <c r="H3891" s="156">
        <v>21</v>
      </c>
      <c r="I3891" s="157"/>
      <c r="L3891" s="153"/>
      <c r="M3891" s="158"/>
      <c r="T3891" s="159"/>
      <c r="AT3891" s="154" t="s">
        <v>185</v>
      </c>
      <c r="AU3891" s="154" t="s">
        <v>88</v>
      </c>
      <c r="AV3891" s="13" t="s">
        <v>183</v>
      </c>
      <c r="AW3891" s="13" t="s">
        <v>33</v>
      </c>
      <c r="AX3891" s="13" t="s">
        <v>86</v>
      </c>
      <c r="AY3891" s="154" t="s">
        <v>176</v>
      </c>
    </row>
    <row r="3892" spans="2:65" s="1" customFormat="1" ht="33" customHeight="1">
      <c r="B3892" s="32"/>
      <c r="C3892" s="132" t="s">
        <v>3639</v>
      </c>
      <c r="D3892" s="132" t="s">
        <v>178</v>
      </c>
      <c r="E3892" s="133" t="s">
        <v>3640</v>
      </c>
      <c r="F3892" s="134" t="s">
        <v>3641</v>
      </c>
      <c r="G3892" s="135" t="s">
        <v>355</v>
      </c>
      <c r="H3892" s="136">
        <v>1</v>
      </c>
      <c r="I3892" s="137"/>
      <c r="J3892" s="138">
        <f>ROUND(I3892*H3892,2)</f>
        <v>0</v>
      </c>
      <c r="K3892" s="134" t="s">
        <v>342</v>
      </c>
      <c r="L3892" s="32"/>
      <c r="M3892" s="139" t="s">
        <v>1</v>
      </c>
      <c r="N3892" s="140" t="s">
        <v>43</v>
      </c>
      <c r="P3892" s="141">
        <f>O3892*H3892</f>
        <v>0</v>
      </c>
      <c r="Q3892" s="141">
        <v>0</v>
      </c>
      <c r="R3892" s="141">
        <f>Q3892*H3892</f>
        <v>0</v>
      </c>
      <c r="S3892" s="141">
        <v>0</v>
      </c>
      <c r="T3892" s="142">
        <f>S3892*H3892</f>
        <v>0</v>
      </c>
      <c r="AR3892" s="143" t="s">
        <v>319</v>
      </c>
      <c r="AT3892" s="143" t="s">
        <v>178</v>
      </c>
      <c r="AU3892" s="143" t="s">
        <v>88</v>
      </c>
      <c r="AY3892" s="17" t="s">
        <v>176</v>
      </c>
      <c r="BE3892" s="144">
        <f>IF(N3892="základní",J3892,0)</f>
        <v>0</v>
      </c>
      <c r="BF3892" s="144">
        <f>IF(N3892="snížená",J3892,0)</f>
        <v>0</v>
      </c>
      <c r="BG3892" s="144">
        <f>IF(N3892="zákl. přenesená",J3892,0)</f>
        <v>0</v>
      </c>
      <c r="BH3892" s="144">
        <f>IF(N3892="sníž. přenesená",J3892,0)</f>
        <v>0</v>
      </c>
      <c r="BI3892" s="144">
        <f>IF(N3892="nulová",J3892,0)</f>
        <v>0</v>
      </c>
      <c r="BJ3892" s="17" t="s">
        <v>86</v>
      </c>
      <c r="BK3892" s="144">
        <f>ROUND(I3892*H3892,2)</f>
        <v>0</v>
      </c>
      <c r="BL3892" s="17" t="s">
        <v>319</v>
      </c>
      <c r="BM3892" s="143" t="s">
        <v>3642</v>
      </c>
    </row>
    <row r="3893" spans="2:65" s="1" customFormat="1" ht="19.5">
      <c r="B3893" s="32"/>
      <c r="D3893" s="146" t="s">
        <v>234</v>
      </c>
      <c r="F3893" s="173" t="s">
        <v>3643</v>
      </c>
      <c r="I3893" s="174"/>
      <c r="L3893" s="32"/>
      <c r="M3893" s="175"/>
      <c r="T3893" s="56"/>
      <c r="AT3893" s="17" t="s">
        <v>234</v>
      </c>
      <c r="AU3893" s="17" t="s">
        <v>88</v>
      </c>
    </row>
    <row r="3894" spans="2:65" s="14" customFormat="1" ht="11.25">
      <c r="B3894" s="160"/>
      <c r="D3894" s="146" t="s">
        <v>185</v>
      </c>
      <c r="E3894" s="161" t="s">
        <v>1</v>
      </c>
      <c r="F3894" s="162" t="s">
        <v>3391</v>
      </c>
      <c r="H3894" s="161" t="s">
        <v>1</v>
      </c>
      <c r="I3894" s="163"/>
      <c r="L3894" s="160"/>
      <c r="M3894" s="164"/>
      <c r="T3894" s="165"/>
      <c r="AT3894" s="161" t="s">
        <v>185</v>
      </c>
      <c r="AU3894" s="161" t="s">
        <v>88</v>
      </c>
      <c r="AV3894" s="14" t="s">
        <v>86</v>
      </c>
      <c r="AW3894" s="14" t="s">
        <v>33</v>
      </c>
      <c r="AX3894" s="14" t="s">
        <v>78</v>
      </c>
      <c r="AY3894" s="161" t="s">
        <v>176</v>
      </c>
    </row>
    <row r="3895" spans="2:65" s="12" customFormat="1" ht="11.25">
      <c r="B3895" s="145"/>
      <c r="D3895" s="146" t="s">
        <v>185</v>
      </c>
      <c r="E3895" s="147" t="s">
        <v>1</v>
      </c>
      <c r="F3895" s="148" t="s">
        <v>86</v>
      </c>
      <c r="H3895" s="149">
        <v>1</v>
      </c>
      <c r="I3895" s="150"/>
      <c r="L3895" s="145"/>
      <c r="M3895" s="151"/>
      <c r="T3895" s="152"/>
      <c r="AT3895" s="147" t="s">
        <v>185</v>
      </c>
      <c r="AU3895" s="147" t="s">
        <v>88</v>
      </c>
      <c r="AV3895" s="12" t="s">
        <v>88</v>
      </c>
      <c r="AW3895" s="12" t="s">
        <v>33</v>
      </c>
      <c r="AX3895" s="12" t="s">
        <v>86</v>
      </c>
      <c r="AY3895" s="147" t="s">
        <v>176</v>
      </c>
    </row>
    <row r="3896" spans="2:65" s="1" customFormat="1" ht="33" customHeight="1">
      <c r="B3896" s="32"/>
      <c r="C3896" s="132" t="s">
        <v>3644</v>
      </c>
      <c r="D3896" s="132" t="s">
        <v>178</v>
      </c>
      <c r="E3896" s="133" t="s">
        <v>3645</v>
      </c>
      <c r="F3896" s="134" t="s">
        <v>3646</v>
      </c>
      <c r="G3896" s="135" t="s">
        <v>355</v>
      </c>
      <c r="H3896" s="136">
        <v>1</v>
      </c>
      <c r="I3896" s="137"/>
      <c r="J3896" s="138">
        <f>ROUND(I3896*H3896,2)</f>
        <v>0</v>
      </c>
      <c r="K3896" s="134" t="s">
        <v>342</v>
      </c>
      <c r="L3896" s="32"/>
      <c r="M3896" s="139" t="s">
        <v>1</v>
      </c>
      <c r="N3896" s="140" t="s">
        <v>43</v>
      </c>
      <c r="P3896" s="141">
        <f>O3896*H3896</f>
        <v>0</v>
      </c>
      <c r="Q3896" s="141">
        <v>0</v>
      </c>
      <c r="R3896" s="141">
        <f>Q3896*H3896</f>
        <v>0</v>
      </c>
      <c r="S3896" s="141">
        <v>0</v>
      </c>
      <c r="T3896" s="142">
        <f>S3896*H3896</f>
        <v>0</v>
      </c>
      <c r="AR3896" s="143" t="s">
        <v>319</v>
      </c>
      <c r="AT3896" s="143" t="s">
        <v>178</v>
      </c>
      <c r="AU3896" s="143" t="s">
        <v>88</v>
      </c>
      <c r="AY3896" s="17" t="s">
        <v>176</v>
      </c>
      <c r="BE3896" s="144">
        <f>IF(N3896="základní",J3896,0)</f>
        <v>0</v>
      </c>
      <c r="BF3896" s="144">
        <f>IF(N3896="snížená",J3896,0)</f>
        <v>0</v>
      </c>
      <c r="BG3896" s="144">
        <f>IF(N3896="zákl. přenesená",J3896,0)</f>
        <v>0</v>
      </c>
      <c r="BH3896" s="144">
        <f>IF(N3896="sníž. přenesená",J3896,0)</f>
        <v>0</v>
      </c>
      <c r="BI3896" s="144">
        <f>IF(N3896="nulová",J3896,0)</f>
        <v>0</v>
      </c>
      <c r="BJ3896" s="17" t="s">
        <v>86</v>
      </c>
      <c r="BK3896" s="144">
        <f>ROUND(I3896*H3896,2)</f>
        <v>0</v>
      </c>
      <c r="BL3896" s="17" t="s">
        <v>319</v>
      </c>
      <c r="BM3896" s="143" t="s">
        <v>3647</v>
      </c>
    </row>
    <row r="3897" spans="2:65" s="1" customFormat="1" ht="19.5">
      <c r="B3897" s="32"/>
      <c r="D3897" s="146" t="s">
        <v>234</v>
      </c>
      <c r="F3897" s="173" t="s">
        <v>3643</v>
      </c>
      <c r="I3897" s="174"/>
      <c r="L3897" s="32"/>
      <c r="M3897" s="175"/>
      <c r="T3897" s="56"/>
      <c r="AT3897" s="17" t="s">
        <v>234</v>
      </c>
      <c r="AU3897" s="17" t="s">
        <v>88</v>
      </c>
    </row>
    <row r="3898" spans="2:65" s="14" customFormat="1" ht="11.25">
      <c r="B3898" s="160"/>
      <c r="D3898" s="146" t="s">
        <v>185</v>
      </c>
      <c r="E3898" s="161" t="s">
        <v>1</v>
      </c>
      <c r="F3898" s="162" t="s">
        <v>3391</v>
      </c>
      <c r="H3898" s="161" t="s">
        <v>1</v>
      </c>
      <c r="I3898" s="163"/>
      <c r="L3898" s="160"/>
      <c r="M3898" s="164"/>
      <c r="T3898" s="165"/>
      <c r="AT3898" s="161" t="s">
        <v>185</v>
      </c>
      <c r="AU3898" s="161" t="s">
        <v>88</v>
      </c>
      <c r="AV3898" s="14" t="s">
        <v>86</v>
      </c>
      <c r="AW3898" s="14" t="s">
        <v>33</v>
      </c>
      <c r="AX3898" s="14" t="s">
        <v>78</v>
      </c>
      <c r="AY3898" s="161" t="s">
        <v>176</v>
      </c>
    </row>
    <row r="3899" spans="2:65" s="12" customFormat="1" ht="11.25">
      <c r="B3899" s="145"/>
      <c r="D3899" s="146" t="s">
        <v>185</v>
      </c>
      <c r="E3899" s="147" t="s">
        <v>1</v>
      </c>
      <c r="F3899" s="148" t="s">
        <v>86</v>
      </c>
      <c r="H3899" s="149">
        <v>1</v>
      </c>
      <c r="I3899" s="150"/>
      <c r="L3899" s="145"/>
      <c r="M3899" s="151"/>
      <c r="T3899" s="152"/>
      <c r="AT3899" s="147" t="s">
        <v>185</v>
      </c>
      <c r="AU3899" s="147" t="s">
        <v>88</v>
      </c>
      <c r="AV3899" s="12" t="s">
        <v>88</v>
      </c>
      <c r="AW3899" s="12" t="s">
        <v>33</v>
      </c>
      <c r="AX3899" s="12" t="s">
        <v>86</v>
      </c>
      <c r="AY3899" s="147" t="s">
        <v>176</v>
      </c>
    </row>
    <row r="3900" spans="2:65" s="1" customFormat="1" ht="33" customHeight="1">
      <c r="B3900" s="32"/>
      <c r="C3900" s="132" t="s">
        <v>3648</v>
      </c>
      <c r="D3900" s="132" t="s">
        <v>178</v>
      </c>
      <c r="E3900" s="133" t="s">
        <v>3649</v>
      </c>
      <c r="F3900" s="134" t="s">
        <v>3650</v>
      </c>
      <c r="G3900" s="135" t="s">
        <v>355</v>
      </c>
      <c r="H3900" s="136">
        <v>1</v>
      </c>
      <c r="I3900" s="137"/>
      <c r="J3900" s="138">
        <f>ROUND(I3900*H3900,2)</f>
        <v>0</v>
      </c>
      <c r="K3900" s="134" t="s">
        <v>342</v>
      </c>
      <c r="L3900" s="32"/>
      <c r="M3900" s="139" t="s">
        <v>1</v>
      </c>
      <c r="N3900" s="140" t="s">
        <v>43</v>
      </c>
      <c r="P3900" s="141">
        <f>O3900*H3900</f>
        <v>0</v>
      </c>
      <c r="Q3900" s="141">
        <v>0</v>
      </c>
      <c r="R3900" s="141">
        <f>Q3900*H3900</f>
        <v>0</v>
      </c>
      <c r="S3900" s="141">
        <v>0</v>
      </c>
      <c r="T3900" s="142">
        <f>S3900*H3900</f>
        <v>0</v>
      </c>
      <c r="AR3900" s="143" t="s">
        <v>319</v>
      </c>
      <c r="AT3900" s="143" t="s">
        <v>178</v>
      </c>
      <c r="AU3900" s="143" t="s">
        <v>88</v>
      </c>
      <c r="AY3900" s="17" t="s">
        <v>176</v>
      </c>
      <c r="BE3900" s="144">
        <f>IF(N3900="základní",J3900,0)</f>
        <v>0</v>
      </c>
      <c r="BF3900" s="144">
        <f>IF(N3900="snížená",J3900,0)</f>
        <v>0</v>
      </c>
      <c r="BG3900" s="144">
        <f>IF(N3900="zákl. přenesená",J3900,0)</f>
        <v>0</v>
      </c>
      <c r="BH3900" s="144">
        <f>IF(N3900="sníž. přenesená",J3900,0)</f>
        <v>0</v>
      </c>
      <c r="BI3900" s="144">
        <f>IF(N3900="nulová",J3900,0)</f>
        <v>0</v>
      </c>
      <c r="BJ3900" s="17" t="s">
        <v>86</v>
      </c>
      <c r="BK3900" s="144">
        <f>ROUND(I3900*H3900,2)</f>
        <v>0</v>
      </c>
      <c r="BL3900" s="17" t="s">
        <v>319</v>
      </c>
      <c r="BM3900" s="143" t="s">
        <v>3651</v>
      </c>
    </row>
    <row r="3901" spans="2:65" s="1" customFormat="1" ht="19.5">
      <c r="B3901" s="32"/>
      <c r="D3901" s="146" t="s">
        <v>234</v>
      </c>
      <c r="F3901" s="173" t="s">
        <v>3652</v>
      </c>
      <c r="I3901" s="174"/>
      <c r="L3901" s="32"/>
      <c r="M3901" s="175"/>
      <c r="T3901" s="56"/>
      <c r="AT3901" s="17" t="s">
        <v>234</v>
      </c>
      <c r="AU3901" s="17" t="s">
        <v>88</v>
      </c>
    </row>
    <row r="3902" spans="2:65" s="14" customFormat="1" ht="11.25">
      <c r="B3902" s="160"/>
      <c r="D3902" s="146" t="s">
        <v>185</v>
      </c>
      <c r="E3902" s="161" t="s">
        <v>1</v>
      </c>
      <c r="F3902" s="162" t="s">
        <v>3391</v>
      </c>
      <c r="H3902" s="161" t="s">
        <v>1</v>
      </c>
      <c r="I3902" s="163"/>
      <c r="L3902" s="160"/>
      <c r="M3902" s="164"/>
      <c r="T3902" s="165"/>
      <c r="AT3902" s="161" t="s">
        <v>185</v>
      </c>
      <c r="AU3902" s="161" t="s">
        <v>88</v>
      </c>
      <c r="AV3902" s="14" t="s">
        <v>86</v>
      </c>
      <c r="AW3902" s="14" t="s">
        <v>33</v>
      </c>
      <c r="AX3902" s="14" t="s">
        <v>78</v>
      </c>
      <c r="AY3902" s="161" t="s">
        <v>176</v>
      </c>
    </row>
    <row r="3903" spans="2:65" s="12" customFormat="1" ht="11.25">
      <c r="B3903" s="145"/>
      <c r="D3903" s="146" t="s">
        <v>185</v>
      </c>
      <c r="E3903" s="147" t="s">
        <v>1</v>
      </c>
      <c r="F3903" s="148" t="s">
        <v>86</v>
      </c>
      <c r="H3903" s="149">
        <v>1</v>
      </c>
      <c r="I3903" s="150"/>
      <c r="L3903" s="145"/>
      <c r="M3903" s="151"/>
      <c r="T3903" s="152"/>
      <c r="AT3903" s="147" t="s">
        <v>185</v>
      </c>
      <c r="AU3903" s="147" t="s">
        <v>88</v>
      </c>
      <c r="AV3903" s="12" t="s">
        <v>88</v>
      </c>
      <c r="AW3903" s="12" t="s">
        <v>33</v>
      </c>
      <c r="AX3903" s="12" t="s">
        <v>86</v>
      </c>
      <c r="AY3903" s="147" t="s">
        <v>176</v>
      </c>
    </row>
    <row r="3904" spans="2:65" s="1" customFormat="1" ht="33" customHeight="1">
      <c r="B3904" s="32"/>
      <c r="C3904" s="132" t="s">
        <v>3653</v>
      </c>
      <c r="D3904" s="132" t="s">
        <v>178</v>
      </c>
      <c r="E3904" s="133" t="s">
        <v>3654</v>
      </c>
      <c r="F3904" s="134" t="s">
        <v>3655</v>
      </c>
      <c r="G3904" s="135" t="s">
        <v>355</v>
      </c>
      <c r="H3904" s="136">
        <v>1</v>
      </c>
      <c r="I3904" s="137"/>
      <c r="J3904" s="138">
        <f>ROUND(I3904*H3904,2)</f>
        <v>0</v>
      </c>
      <c r="K3904" s="134" t="s">
        <v>342</v>
      </c>
      <c r="L3904" s="32"/>
      <c r="M3904" s="139" t="s">
        <v>1</v>
      </c>
      <c r="N3904" s="140" t="s">
        <v>43</v>
      </c>
      <c r="P3904" s="141">
        <f>O3904*H3904</f>
        <v>0</v>
      </c>
      <c r="Q3904" s="141">
        <v>0</v>
      </c>
      <c r="R3904" s="141">
        <f>Q3904*H3904</f>
        <v>0</v>
      </c>
      <c r="S3904" s="141">
        <v>0</v>
      </c>
      <c r="T3904" s="142">
        <f>S3904*H3904</f>
        <v>0</v>
      </c>
      <c r="AR3904" s="143" t="s">
        <v>319</v>
      </c>
      <c r="AT3904" s="143" t="s">
        <v>178</v>
      </c>
      <c r="AU3904" s="143" t="s">
        <v>88</v>
      </c>
      <c r="AY3904" s="17" t="s">
        <v>176</v>
      </c>
      <c r="BE3904" s="144">
        <f>IF(N3904="základní",J3904,0)</f>
        <v>0</v>
      </c>
      <c r="BF3904" s="144">
        <f>IF(N3904="snížená",J3904,0)</f>
        <v>0</v>
      </c>
      <c r="BG3904" s="144">
        <f>IF(N3904="zákl. přenesená",J3904,0)</f>
        <v>0</v>
      </c>
      <c r="BH3904" s="144">
        <f>IF(N3904="sníž. přenesená",J3904,0)</f>
        <v>0</v>
      </c>
      <c r="BI3904" s="144">
        <f>IF(N3904="nulová",J3904,0)</f>
        <v>0</v>
      </c>
      <c r="BJ3904" s="17" t="s">
        <v>86</v>
      </c>
      <c r="BK3904" s="144">
        <f>ROUND(I3904*H3904,2)</f>
        <v>0</v>
      </c>
      <c r="BL3904" s="17" t="s">
        <v>319</v>
      </c>
      <c r="BM3904" s="143" t="s">
        <v>3656</v>
      </c>
    </row>
    <row r="3905" spans="2:65" s="1" customFormat="1" ht="19.5">
      <c r="B3905" s="32"/>
      <c r="D3905" s="146" t="s">
        <v>234</v>
      </c>
      <c r="F3905" s="173" t="s">
        <v>3652</v>
      </c>
      <c r="I3905" s="174"/>
      <c r="L3905" s="32"/>
      <c r="M3905" s="175"/>
      <c r="T3905" s="56"/>
      <c r="AT3905" s="17" t="s">
        <v>234</v>
      </c>
      <c r="AU3905" s="17" t="s">
        <v>88</v>
      </c>
    </row>
    <row r="3906" spans="2:65" s="14" customFormat="1" ht="11.25">
      <c r="B3906" s="160"/>
      <c r="D3906" s="146" t="s">
        <v>185</v>
      </c>
      <c r="E3906" s="161" t="s">
        <v>1</v>
      </c>
      <c r="F3906" s="162" t="s">
        <v>3391</v>
      </c>
      <c r="H3906" s="161" t="s">
        <v>1</v>
      </c>
      <c r="I3906" s="163"/>
      <c r="L3906" s="160"/>
      <c r="M3906" s="164"/>
      <c r="T3906" s="165"/>
      <c r="AT3906" s="161" t="s">
        <v>185</v>
      </c>
      <c r="AU3906" s="161" t="s">
        <v>88</v>
      </c>
      <c r="AV3906" s="14" t="s">
        <v>86</v>
      </c>
      <c r="AW3906" s="14" t="s">
        <v>33</v>
      </c>
      <c r="AX3906" s="14" t="s">
        <v>78</v>
      </c>
      <c r="AY3906" s="161" t="s">
        <v>176</v>
      </c>
    </row>
    <row r="3907" spans="2:65" s="12" customFormat="1" ht="11.25">
      <c r="B3907" s="145"/>
      <c r="D3907" s="146" t="s">
        <v>185</v>
      </c>
      <c r="E3907" s="147" t="s">
        <v>1</v>
      </c>
      <c r="F3907" s="148" t="s">
        <v>86</v>
      </c>
      <c r="H3907" s="149">
        <v>1</v>
      </c>
      <c r="I3907" s="150"/>
      <c r="L3907" s="145"/>
      <c r="M3907" s="151"/>
      <c r="T3907" s="152"/>
      <c r="AT3907" s="147" t="s">
        <v>185</v>
      </c>
      <c r="AU3907" s="147" t="s">
        <v>88</v>
      </c>
      <c r="AV3907" s="12" t="s">
        <v>88</v>
      </c>
      <c r="AW3907" s="12" t="s">
        <v>33</v>
      </c>
      <c r="AX3907" s="12" t="s">
        <v>86</v>
      </c>
      <c r="AY3907" s="147" t="s">
        <v>176</v>
      </c>
    </row>
    <row r="3908" spans="2:65" s="1" customFormat="1" ht="33" customHeight="1">
      <c r="B3908" s="32"/>
      <c r="C3908" s="132" t="s">
        <v>3657</v>
      </c>
      <c r="D3908" s="132" t="s">
        <v>178</v>
      </c>
      <c r="E3908" s="133" t="s">
        <v>3658</v>
      </c>
      <c r="F3908" s="134" t="s">
        <v>3659</v>
      </c>
      <c r="G3908" s="135" t="s">
        <v>355</v>
      </c>
      <c r="H3908" s="136">
        <v>1</v>
      </c>
      <c r="I3908" s="137"/>
      <c r="J3908" s="138">
        <f>ROUND(I3908*H3908,2)</f>
        <v>0</v>
      </c>
      <c r="K3908" s="134" t="s">
        <v>342</v>
      </c>
      <c r="L3908" s="32"/>
      <c r="M3908" s="139" t="s">
        <v>1</v>
      </c>
      <c r="N3908" s="140" t="s">
        <v>43</v>
      </c>
      <c r="P3908" s="141">
        <f>O3908*H3908</f>
        <v>0</v>
      </c>
      <c r="Q3908" s="141">
        <v>0</v>
      </c>
      <c r="R3908" s="141">
        <f>Q3908*H3908</f>
        <v>0</v>
      </c>
      <c r="S3908" s="141">
        <v>0</v>
      </c>
      <c r="T3908" s="142">
        <f>S3908*H3908</f>
        <v>0</v>
      </c>
      <c r="AR3908" s="143" t="s">
        <v>319</v>
      </c>
      <c r="AT3908" s="143" t="s">
        <v>178</v>
      </c>
      <c r="AU3908" s="143" t="s">
        <v>88</v>
      </c>
      <c r="AY3908" s="17" t="s">
        <v>176</v>
      </c>
      <c r="BE3908" s="144">
        <f>IF(N3908="základní",J3908,0)</f>
        <v>0</v>
      </c>
      <c r="BF3908" s="144">
        <f>IF(N3908="snížená",J3908,0)</f>
        <v>0</v>
      </c>
      <c r="BG3908" s="144">
        <f>IF(N3908="zákl. přenesená",J3908,0)</f>
        <v>0</v>
      </c>
      <c r="BH3908" s="144">
        <f>IF(N3908="sníž. přenesená",J3908,0)</f>
        <v>0</v>
      </c>
      <c r="BI3908" s="144">
        <f>IF(N3908="nulová",J3908,0)</f>
        <v>0</v>
      </c>
      <c r="BJ3908" s="17" t="s">
        <v>86</v>
      </c>
      <c r="BK3908" s="144">
        <f>ROUND(I3908*H3908,2)</f>
        <v>0</v>
      </c>
      <c r="BL3908" s="17" t="s">
        <v>319</v>
      </c>
      <c r="BM3908" s="143" t="s">
        <v>3660</v>
      </c>
    </row>
    <row r="3909" spans="2:65" s="1" customFormat="1" ht="19.5">
      <c r="B3909" s="32"/>
      <c r="D3909" s="146" t="s">
        <v>234</v>
      </c>
      <c r="F3909" s="173" t="s">
        <v>3661</v>
      </c>
      <c r="I3909" s="174"/>
      <c r="L3909" s="32"/>
      <c r="M3909" s="175"/>
      <c r="T3909" s="56"/>
      <c r="AT3909" s="17" t="s">
        <v>234</v>
      </c>
      <c r="AU3909" s="17" t="s">
        <v>88</v>
      </c>
    </row>
    <row r="3910" spans="2:65" s="14" customFormat="1" ht="11.25">
      <c r="B3910" s="160"/>
      <c r="D3910" s="146" t="s">
        <v>185</v>
      </c>
      <c r="E3910" s="161" t="s">
        <v>1</v>
      </c>
      <c r="F3910" s="162" t="s">
        <v>3391</v>
      </c>
      <c r="H3910" s="161" t="s">
        <v>1</v>
      </c>
      <c r="I3910" s="163"/>
      <c r="L3910" s="160"/>
      <c r="M3910" s="164"/>
      <c r="T3910" s="165"/>
      <c r="AT3910" s="161" t="s">
        <v>185</v>
      </c>
      <c r="AU3910" s="161" t="s">
        <v>88</v>
      </c>
      <c r="AV3910" s="14" t="s">
        <v>86</v>
      </c>
      <c r="AW3910" s="14" t="s">
        <v>33</v>
      </c>
      <c r="AX3910" s="14" t="s">
        <v>78</v>
      </c>
      <c r="AY3910" s="161" t="s">
        <v>176</v>
      </c>
    </row>
    <row r="3911" spans="2:65" s="12" customFormat="1" ht="11.25">
      <c r="B3911" s="145"/>
      <c r="D3911" s="146" t="s">
        <v>185</v>
      </c>
      <c r="E3911" s="147" t="s">
        <v>1</v>
      </c>
      <c r="F3911" s="148" t="s">
        <v>86</v>
      </c>
      <c r="H3911" s="149">
        <v>1</v>
      </c>
      <c r="I3911" s="150"/>
      <c r="L3911" s="145"/>
      <c r="M3911" s="151"/>
      <c r="T3911" s="152"/>
      <c r="AT3911" s="147" t="s">
        <v>185</v>
      </c>
      <c r="AU3911" s="147" t="s">
        <v>88</v>
      </c>
      <c r="AV3911" s="12" t="s">
        <v>88</v>
      </c>
      <c r="AW3911" s="12" t="s">
        <v>33</v>
      </c>
      <c r="AX3911" s="12" t="s">
        <v>86</v>
      </c>
      <c r="AY3911" s="147" t="s">
        <v>176</v>
      </c>
    </row>
    <row r="3912" spans="2:65" s="1" customFormat="1" ht="33" customHeight="1">
      <c r="B3912" s="32"/>
      <c r="C3912" s="132" t="s">
        <v>3662</v>
      </c>
      <c r="D3912" s="132" t="s">
        <v>178</v>
      </c>
      <c r="E3912" s="133" t="s">
        <v>3663</v>
      </c>
      <c r="F3912" s="134" t="s">
        <v>3664</v>
      </c>
      <c r="G3912" s="135" t="s">
        <v>355</v>
      </c>
      <c r="H3912" s="136">
        <v>1</v>
      </c>
      <c r="I3912" s="137"/>
      <c r="J3912" s="138">
        <f>ROUND(I3912*H3912,2)</f>
        <v>0</v>
      </c>
      <c r="K3912" s="134" t="s">
        <v>342</v>
      </c>
      <c r="L3912" s="32"/>
      <c r="M3912" s="139" t="s">
        <v>1</v>
      </c>
      <c r="N3912" s="140" t="s">
        <v>43</v>
      </c>
      <c r="P3912" s="141">
        <f>O3912*H3912</f>
        <v>0</v>
      </c>
      <c r="Q3912" s="141">
        <v>0</v>
      </c>
      <c r="R3912" s="141">
        <f>Q3912*H3912</f>
        <v>0</v>
      </c>
      <c r="S3912" s="141">
        <v>0</v>
      </c>
      <c r="T3912" s="142">
        <f>S3912*H3912</f>
        <v>0</v>
      </c>
      <c r="AR3912" s="143" t="s">
        <v>319</v>
      </c>
      <c r="AT3912" s="143" t="s">
        <v>178</v>
      </c>
      <c r="AU3912" s="143" t="s">
        <v>88</v>
      </c>
      <c r="AY3912" s="17" t="s">
        <v>176</v>
      </c>
      <c r="BE3912" s="144">
        <f>IF(N3912="základní",J3912,0)</f>
        <v>0</v>
      </c>
      <c r="BF3912" s="144">
        <f>IF(N3912="snížená",J3912,0)</f>
        <v>0</v>
      </c>
      <c r="BG3912" s="144">
        <f>IF(N3912="zákl. přenesená",J3912,0)</f>
        <v>0</v>
      </c>
      <c r="BH3912" s="144">
        <f>IF(N3912="sníž. přenesená",J3912,0)</f>
        <v>0</v>
      </c>
      <c r="BI3912" s="144">
        <f>IF(N3912="nulová",J3912,0)</f>
        <v>0</v>
      </c>
      <c r="BJ3912" s="17" t="s">
        <v>86</v>
      </c>
      <c r="BK3912" s="144">
        <f>ROUND(I3912*H3912,2)</f>
        <v>0</v>
      </c>
      <c r="BL3912" s="17" t="s">
        <v>319</v>
      </c>
      <c r="BM3912" s="143" t="s">
        <v>3665</v>
      </c>
    </row>
    <row r="3913" spans="2:65" s="1" customFormat="1" ht="19.5">
      <c r="B3913" s="32"/>
      <c r="D3913" s="146" t="s">
        <v>234</v>
      </c>
      <c r="F3913" s="173" t="s">
        <v>3666</v>
      </c>
      <c r="I3913" s="174"/>
      <c r="L3913" s="32"/>
      <c r="M3913" s="175"/>
      <c r="T3913" s="56"/>
      <c r="AT3913" s="17" t="s">
        <v>234</v>
      </c>
      <c r="AU3913" s="17" t="s">
        <v>88</v>
      </c>
    </row>
    <row r="3914" spans="2:65" s="14" customFormat="1" ht="11.25">
      <c r="B3914" s="160"/>
      <c r="D3914" s="146" t="s">
        <v>185</v>
      </c>
      <c r="E3914" s="161" t="s">
        <v>1</v>
      </c>
      <c r="F3914" s="162" t="s">
        <v>3391</v>
      </c>
      <c r="H3914" s="161" t="s">
        <v>1</v>
      </c>
      <c r="I3914" s="163"/>
      <c r="L3914" s="160"/>
      <c r="M3914" s="164"/>
      <c r="T3914" s="165"/>
      <c r="AT3914" s="161" t="s">
        <v>185</v>
      </c>
      <c r="AU3914" s="161" t="s">
        <v>88</v>
      </c>
      <c r="AV3914" s="14" t="s">
        <v>86</v>
      </c>
      <c r="AW3914" s="14" t="s">
        <v>33</v>
      </c>
      <c r="AX3914" s="14" t="s">
        <v>78</v>
      </c>
      <c r="AY3914" s="161" t="s">
        <v>176</v>
      </c>
    </row>
    <row r="3915" spans="2:65" s="12" customFormat="1" ht="11.25">
      <c r="B3915" s="145"/>
      <c r="D3915" s="146" t="s">
        <v>185</v>
      </c>
      <c r="E3915" s="147" t="s">
        <v>1</v>
      </c>
      <c r="F3915" s="148" t="s">
        <v>86</v>
      </c>
      <c r="H3915" s="149">
        <v>1</v>
      </c>
      <c r="I3915" s="150"/>
      <c r="L3915" s="145"/>
      <c r="M3915" s="151"/>
      <c r="T3915" s="152"/>
      <c r="AT3915" s="147" t="s">
        <v>185</v>
      </c>
      <c r="AU3915" s="147" t="s">
        <v>88</v>
      </c>
      <c r="AV3915" s="12" t="s">
        <v>88</v>
      </c>
      <c r="AW3915" s="12" t="s">
        <v>33</v>
      </c>
      <c r="AX3915" s="12" t="s">
        <v>86</v>
      </c>
      <c r="AY3915" s="147" t="s">
        <v>176</v>
      </c>
    </row>
    <row r="3916" spans="2:65" s="1" customFormat="1" ht="21.75" customHeight="1">
      <c r="B3916" s="32"/>
      <c r="C3916" s="132" t="s">
        <v>3667</v>
      </c>
      <c r="D3916" s="132" t="s">
        <v>178</v>
      </c>
      <c r="E3916" s="133" t="s">
        <v>3668</v>
      </c>
      <c r="F3916" s="134" t="s">
        <v>3669</v>
      </c>
      <c r="G3916" s="135" t="s">
        <v>355</v>
      </c>
      <c r="H3916" s="136">
        <v>1</v>
      </c>
      <c r="I3916" s="137"/>
      <c r="J3916" s="138">
        <f>ROUND(I3916*H3916,2)</f>
        <v>0</v>
      </c>
      <c r="K3916" s="134" t="s">
        <v>342</v>
      </c>
      <c r="L3916" s="32"/>
      <c r="M3916" s="139" t="s">
        <v>1</v>
      </c>
      <c r="N3916" s="140" t="s">
        <v>43</v>
      </c>
      <c r="P3916" s="141">
        <f>O3916*H3916</f>
        <v>0</v>
      </c>
      <c r="Q3916" s="141">
        <v>0</v>
      </c>
      <c r="R3916" s="141">
        <f>Q3916*H3916</f>
        <v>0</v>
      </c>
      <c r="S3916" s="141">
        <v>0</v>
      </c>
      <c r="T3916" s="142">
        <f>S3916*H3916</f>
        <v>0</v>
      </c>
      <c r="AR3916" s="143" t="s">
        <v>319</v>
      </c>
      <c r="AT3916" s="143" t="s">
        <v>178</v>
      </c>
      <c r="AU3916" s="143" t="s">
        <v>88</v>
      </c>
      <c r="AY3916" s="17" t="s">
        <v>176</v>
      </c>
      <c r="BE3916" s="144">
        <f>IF(N3916="základní",J3916,0)</f>
        <v>0</v>
      </c>
      <c r="BF3916" s="144">
        <f>IF(N3916="snížená",J3916,0)</f>
        <v>0</v>
      </c>
      <c r="BG3916" s="144">
        <f>IF(N3916="zákl. přenesená",J3916,0)</f>
        <v>0</v>
      </c>
      <c r="BH3916" s="144">
        <f>IF(N3916="sníž. přenesená",J3916,0)</f>
        <v>0</v>
      </c>
      <c r="BI3916" s="144">
        <f>IF(N3916="nulová",J3916,0)</f>
        <v>0</v>
      </c>
      <c r="BJ3916" s="17" t="s">
        <v>86</v>
      </c>
      <c r="BK3916" s="144">
        <f>ROUND(I3916*H3916,2)</f>
        <v>0</v>
      </c>
      <c r="BL3916" s="17" t="s">
        <v>319</v>
      </c>
      <c r="BM3916" s="143" t="s">
        <v>3670</v>
      </c>
    </row>
    <row r="3917" spans="2:65" s="14" customFormat="1" ht="11.25">
      <c r="B3917" s="160"/>
      <c r="D3917" s="146" t="s">
        <v>185</v>
      </c>
      <c r="E3917" s="161" t="s">
        <v>1</v>
      </c>
      <c r="F3917" s="162" t="s">
        <v>3391</v>
      </c>
      <c r="H3917" s="161" t="s">
        <v>1</v>
      </c>
      <c r="I3917" s="163"/>
      <c r="L3917" s="160"/>
      <c r="M3917" s="164"/>
      <c r="T3917" s="165"/>
      <c r="AT3917" s="161" t="s">
        <v>185</v>
      </c>
      <c r="AU3917" s="161" t="s">
        <v>88</v>
      </c>
      <c r="AV3917" s="14" t="s">
        <v>86</v>
      </c>
      <c r="AW3917" s="14" t="s">
        <v>33</v>
      </c>
      <c r="AX3917" s="14" t="s">
        <v>78</v>
      </c>
      <c r="AY3917" s="161" t="s">
        <v>176</v>
      </c>
    </row>
    <row r="3918" spans="2:65" s="12" customFormat="1" ht="11.25">
      <c r="B3918" s="145"/>
      <c r="D3918" s="146" t="s">
        <v>185</v>
      </c>
      <c r="E3918" s="147" t="s">
        <v>1</v>
      </c>
      <c r="F3918" s="148" t="s">
        <v>86</v>
      </c>
      <c r="H3918" s="149">
        <v>1</v>
      </c>
      <c r="I3918" s="150"/>
      <c r="L3918" s="145"/>
      <c r="M3918" s="151"/>
      <c r="T3918" s="152"/>
      <c r="AT3918" s="147" t="s">
        <v>185</v>
      </c>
      <c r="AU3918" s="147" t="s">
        <v>88</v>
      </c>
      <c r="AV3918" s="12" t="s">
        <v>88</v>
      </c>
      <c r="AW3918" s="12" t="s">
        <v>33</v>
      </c>
      <c r="AX3918" s="12" t="s">
        <v>86</v>
      </c>
      <c r="AY3918" s="147" t="s">
        <v>176</v>
      </c>
    </row>
    <row r="3919" spans="2:65" s="1" customFormat="1" ht="16.5" customHeight="1">
      <c r="B3919" s="32"/>
      <c r="C3919" s="132" t="s">
        <v>3671</v>
      </c>
      <c r="D3919" s="132" t="s">
        <v>178</v>
      </c>
      <c r="E3919" s="133" t="s">
        <v>3672</v>
      </c>
      <c r="F3919" s="134" t="s">
        <v>3673</v>
      </c>
      <c r="G3919" s="135" t="s">
        <v>355</v>
      </c>
      <c r="H3919" s="136">
        <v>1</v>
      </c>
      <c r="I3919" s="137"/>
      <c r="J3919" s="138">
        <f>ROUND(I3919*H3919,2)</f>
        <v>0</v>
      </c>
      <c r="K3919" s="134" t="s">
        <v>342</v>
      </c>
      <c r="L3919" s="32"/>
      <c r="M3919" s="139" t="s">
        <v>1</v>
      </c>
      <c r="N3919" s="140" t="s">
        <v>43</v>
      </c>
      <c r="P3919" s="141">
        <f>O3919*H3919</f>
        <v>0</v>
      </c>
      <c r="Q3919" s="141">
        <v>0</v>
      </c>
      <c r="R3919" s="141">
        <f>Q3919*H3919</f>
        <v>0</v>
      </c>
      <c r="S3919" s="141">
        <v>0</v>
      </c>
      <c r="T3919" s="142">
        <f>S3919*H3919</f>
        <v>0</v>
      </c>
      <c r="AR3919" s="143" t="s">
        <v>319</v>
      </c>
      <c r="AT3919" s="143" t="s">
        <v>178</v>
      </c>
      <c r="AU3919" s="143" t="s">
        <v>88</v>
      </c>
      <c r="AY3919" s="17" t="s">
        <v>176</v>
      </c>
      <c r="BE3919" s="144">
        <f>IF(N3919="základní",J3919,0)</f>
        <v>0</v>
      </c>
      <c r="BF3919" s="144">
        <f>IF(N3919="snížená",J3919,0)</f>
        <v>0</v>
      </c>
      <c r="BG3919" s="144">
        <f>IF(N3919="zákl. přenesená",J3919,0)</f>
        <v>0</v>
      </c>
      <c r="BH3919" s="144">
        <f>IF(N3919="sníž. přenesená",J3919,0)</f>
        <v>0</v>
      </c>
      <c r="BI3919" s="144">
        <f>IF(N3919="nulová",J3919,0)</f>
        <v>0</v>
      </c>
      <c r="BJ3919" s="17" t="s">
        <v>86</v>
      </c>
      <c r="BK3919" s="144">
        <f>ROUND(I3919*H3919,2)</f>
        <v>0</v>
      </c>
      <c r="BL3919" s="17" t="s">
        <v>319</v>
      </c>
      <c r="BM3919" s="143" t="s">
        <v>3674</v>
      </c>
    </row>
    <row r="3920" spans="2:65" s="14" customFormat="1" ht="11.25">
      <c r="B3920" s="160"/>
      <c r="D3920" s="146" t="s">
        <v>185</v>
      </c>
      <c r="E3920" s="161" t="s">
        <v>1</v>
      </c>
      <c r="F3920" s="162" t="s">
        <v>3391</v>
      </c>
      <c r="H3920" s="161" t="s">
        <v>1</v>
      </c>
      <c r="I3920" s="163"/>
      <c r="L3920" s="160"/>
      <c r="M3920" s="164"/>
      <c r="T3920" s="165"/>
      <c r="AT3920" s="161" t="s">
        <v>185</v>
      </c>
      <c r="AU3920" s="161" t="s">
        <v>88</v>
      </c>
      <c r="AV3920" s="14" t="s">
        <v>86</v>
      </c>
      <c r="AW3920" s="14" t="s">
        <v>33</v>
      </c>
      <c r="AX3920" s="14" t="s">
        <v>78</v>
      </c>
      <c r="AY3920" s="161" t="s">
        <v>176</v>
      </c>
    </row>
    <row r="3921" spans="2:65" s="12" customFormat="1" ht="11.25">
      <c r="B3921" s="145"/>
      <c r="D3921" s="146" t="s">
        <v>185</v>
      </c>
      <c r="E3921" s="147" t="s">
        <v>1</v>
      </c>
      <c r="F3921" s="148" t="s">
        <v>86</v>
      </c>
      <c r="H3921" s="149">
        <v>1</v>
      </c>
      <c r="I3921" s="150"/>
      <c r="L3921" s="145"/>
      <c r="M3921" s="151"/>
      <c r="T3921" s="152"/>
      <c r="AT3921" s="147" t="s">
        <v>185</v>
      </c>
      <c r="AU3921" s="147" t="s">
        <v>88</v>
      </c>
      <c r="AV3921" s="12" t="s">
        <v>88</v>
      </c>
      <c r="AW3921" s="12" t="s">
        <v>33</v>
      </c>
      <c r="AX3921" s="12" t="s">
        <v>86</v>
      </c>
      <c r="AY3921" s="147" t="s">
        <v>176</v>
      </c>
    </row>
    <row r="3922" spans="2:65" s="1" customFormat="1" ht="24.2" customHeight="1">
      <c r="B3922" s="32"/>
      <c r="C3922" s="132" t="s">
        <v>3675</v>
      </c>
      <c r="D3922" s="132" t="s">
        <v>178</v>
      </c>
      <c r="E3922" s="133" t="s">
        <v>3676</v>
      </c>
      <c r="F3922" s="134" t="s">
        <v>3677</v>
      </c>
      <c r="G3922" s="135" t="s">
        <v>355</v>
      </c>
      <c r="H3922" s="136">
        <v>1</v>
      </c>
      <c r="I3922" s="137"/>
      <c r="J3922" s="138">
        <f>ROUND(I3922*H3922,2)</f>
        <v>0</v>
      </c>
      <c r="K3922" s="134" t="s">
        <v>342</v>
      </c>
      <c r="L3922" s="32"/>
      <c r="M3922" s="139" t="s">
        <v>1</v>
      </c>
      <c r="N3922" s="140" t="s">
        <v>43</v>
      </c>
      <c r="P3922" s="141">
        <f>O3922*H3922</f>
        <v>0</v>
      </c>
      <c r="Q3922" s="141">
        <v>0</v>
      </c>
      <c r="R3922" s="141">
        <f>Q3922*H3922</f>
        <v>0</v>
      </c>
      <c r="S3922" s="141">
        <v>0</v>
      </c>
      <c r="T3922" s="142">
        <f>S3922*H3922</f>
        <v>0</v>
      </c>
      <c r="AR3922" s="143" t="s">
        <v>319</v>
      </c>
      <c r="AT3922" s="143" t="s">
        <v>178</v>
      </c>
      <c r="AU3922" s="143" t="s">
        <v>88</v>
      </c>
      <c r="AY3922" s="17" t="s">
        <v>176</v>
      </c>
      <c r="BE3922" s="144">
        <f>IF(N3922="základní",J3922,0)</f>
        <v>0</v>
      </c>
      <c r="BF3922" s="144">
        <f>IF(N3922="snížená",J3922,0)</f>
        <v>0</v>
      </c>
      <c r="BG3922" s="144">
        <f>IF(N3922="zákl. přenesená",J3922,0)</f>
        <v>0</v>
      </c>
      <c r="BH3922" s="144">
        <f>IF(N3922="sníž. přenesená",J3922,0)</f>
        <v>0</v>
      </c>
      <c r="BI3922" s="144">
        <f>IF(N3922="nulová",J3922,0)</f>
        <v>0</v>
      </c>
      <c r="BJ3922" s="17" t="s">
        <v>86</v>
      </c>
      <c r="BK3922" s="144">
        <f>ROUND(I3922*H3922,2)</f>
        <v>0</v>
      </c>
      <c r="BL3922" s="17" t="s">
        <v>319</v>
      </c>
      <c r="BM3922" s="143" t="s">
        <v>3678</v>
      </c>
    </row>
    <row r="3923" spans="2:65" s="14" customFormat="1" ht="11.25">
      <c r="B3923" s="160"/>
      <c r="D3923" s="146" t="s">
        <v>185</v>
      </c>
      <c r="E3923" s="161" t="s">
        <v>1</v>
      </c>
      <c r="F3923" s="162" t="s">
        <v>3391</v>
      </c>
      <c r="H3923" s="161" t="s">
        <v>1</v>
      </c>
      <c r="I3923" s="163"/>
      <c r="L3923" s="160"/>
      <c r="M3923" s="164"/>
      <c r="T3923" s="165"/>
      <c r="AT3923" s="161" t="s">
        <v>185</v>
      </c>
      <c r="AU3923" s="161" t="s">
        <v>88</v>
      </c>
      <c r="AV3923" s="14" t="s">
        <v>86</v>
      </c>
      <c r="AW3923" s="14" t="s">
        <v>33</v>
      </c>
      <c r="AX3923" s="14" t="s">
        <v>78</v>
      </c>
      <c r="AY3923" s="161" t="s">
        <v>176</v>
      </c>
    </row>
    <row r="3924" spans="2:65" s="12" customFormat="1" ht="11.25">
      <c r="B3924" s="145"/>
      <c r="D3924" s="146" t="s">
        <v>185</v>
      </c>
      <c r="E3924" s="147" t="s">
        <v>1</v>
      </c>
      <c r="F3924" s="148" t="s">
        <v>86</v>
      </c>
      <c r="H3924" s="149">
        <v>1</v>
      </c>
      <c r="I3924" s="150"/>
      <c r="L3924" s="145"/>
      <c r="M3924" s="151"/>
      <c r="T3924" s="152"/>
      <c r="AT3924" s="147" t="s">
        <v>185</v>
      </c>
      <c r="AU3924" s="147" t="s">
        <v>88</v>
      </c>
      <c r="AV3924" s="12" t="s">
        <v>88</v>
      </c>
      <c r="AW3924" s="12" t="s">
        <v>33</v>
      </c>
      <c r="AX3924" s="12" t="s">
        <v>86</v>
      </c>
      <c r="AY3924" s="147" t="s">
        <v>176</v>
      </c>
    </row>
    <row r="3925" spans="2:65" s="1" customFormat="1" ht="24.2" customHeight="1">
      <c r="B3925" s="32"/>
      <c r="C3925" s="132" t="s">
        <v>3679</v>
      </c>
      <c r="D3925" s="132" t="s">
        <v>178</v>
      </c>
      <c r="E3925" s="133" t="s">
        <v>3680</v>
      </c>
      <c r="F3925" s="134" t="s">
        <v>3681</v>
      </c>
      <c r="G3925" s="135" t="s">
        <v>355</v>
      </c>
      <c r="H3925" s="136">
        <v>1</v>
      </c>
      <c r="I3925" s="137"/>
      <c r="J3925" s="138">
        <f>ROUND(I3925*H3925,2)</f>
        <v>0</v>
      </c>
      <c r="K3925" s="134" t="s">
        <v>342</v>
      </c>
      <c r="L3925" s="32"/>
      <c r="M3925" s="139" t="s">
        <v>1</v>
      </c>
      <c r="N3925" s="140" t="s">
        <v>43</v>
      </c>
      <c r="P3925" s="141">
        <f>O3925*H3925</f>
        <v>0</v>
      </c>
      <c r="Q3925" s="141">
        <v>0</v>
      </c>
      <c r="R3925" s="141">
        <f>Q3925*H3925</f>
        <v>0</v>
      </c>
      <c r="S3925" s="141">
        <v>0</v>
      </c>
      <c r="T3925" s="142">
        <f>S3925*H3925</f>
        <v>0</v>
      </c>
      <c r="AR3925" s="143" t="s">
        <v>319</v>
      </c>
      <c r="AT3925" s="143" t="s">
        <v>178</v>
      </c>
      <c r="AU3925" s="143" t="s">
        <v>88</v>
      </c>
      <c r="AY3925" s="17" t="s">
        <v>176</v>
      </c>
      <c r="BE3925" s="144">
        <f>IF(N3925="základní",J3925,0)</f>
        <v>0</v>
      </c>
      <c r="BF3925" s="144">
        <f>IF(N3925="snížená",J3925,0)</f>
        <v>0</v>
      </c>
      <c r="BG3925" s="144">
        <f>IF(N3925="zákl. přenesená",J3925,0)</f>
        <v>0</v>
      </c>
      <c r="BH3925" s="144">
        <f>IF(N3925="sníž. přenesená",J3925,0)</f>
        <v>0</v>
      </c>
      <c r="BI3925" s="144">
        <f>IF(N3925="nulová",J3925,0)</f>
        <v>0</v>
      </c>
      <c r="BJ3925" s="17" t="s">
        <v>86</v>
      </c>
      <c r="BK3925" s="144">
        <f>ROUND(I3925*H3925,2)</f>
        <v>0</v>
      </c>
      <c r="BL3925" s="17" t="s">
        <v>319</v>
      </c>
      <c r="BM3925" s="143" t="s">
        <v>3682</v>
      </c>
    </row>
    <row r="3926" spans="2:65" s="14" customFormat="1" ht="11.25">
      <c r="B3926" s="160"/>
      <c r="D3926" s="146" t="s">
        <v>185</v>
      </c>
      <c r="E3926" s="161" t="s">
        <v>1</v>
      </c>
      <c r="F3926" s="162" t="s">
        <v>3391</v>
      </c>
      <c r="H3926" s="161" t="s">
        <v>1</v>
      </c>
      <c r="I3926" s="163"/>
      <c r="L3926" s="160"/>
      <c r="M3926" s="164"/>
      <c r="T3926" s="165"/>
      <c r="AT3926" s="161" t="s">
        <v>185</v>
      </c>
      <c r="AU3926" s="161" t="s">
        <v>88</v>
      </c>
      <c r="AV3926" s="14" t="s">
        <v>86</v>
      </c>
      <c r="AW3926" s="14" t="s">
        <v>33</v>
      </c>
      <c r="AX3926" s="14" t="s">
        <v>78</v>
      </c>
      <c r="AY3926" s="161" t="s">
        <v>176</v>
      </c>
    </row>
    <row r="3927" spans="2:65" s="12" customFormat="1" ht="11.25">
      <c r="B3927" s="145"/>
      <c r="D3927" s="146" t="s">
        <v>185</v>
      </c>
      <c r="E3927" s="147" t="s">
        <v>1</v>
      </c>
      <c r="F3927" s="148" t="s">
        <v>86</v>
      </c>
      <c r="H3927" s="149">
        <v>1</v>
      </c>
      <c r="I3927" s="150"/>
      <c r="L3927" s="145"/>
      <c r="M3927" s="151"/>
      <c r="T3927" s="152"/>
      <c r="AT3927" s="147" t="s">
        <v>185</v>
      </c>
      <c r="AU3927" s="147" t="s">
        <v>88</v>
      </c>
      <c r="AV3927" s="12" t="s">
        <v>88</v>
      </c>
      <c r="AW3927" s="12" t="s">
        <v>33</v>
      </c>
      <c r="AX3927" s="12" t="s">
        <v>86</v>
      </c>
      <c r="AY3927" s="147" t="s">
        <v>176</v>
      </c>
    </row>
    <row r="3928" spans="2:65" s="1" customFormat="1" ht="24.2" customHeight="1">
      <c r="B3928" s="32"/>
      <c r="C3928" s="132" t="s">
        <v>3683</v>
      </c>
      <c r="D3928" s="132" t="s">
        <v>178</v>
      </c>
      <c r="E3928" s="133" t="s">
        <v>3684</v>
      </c>
      <c r="F3928" s="134" t="s">
        <v>3685</v>
      </c>
      <c r="G3928" s="135" t="s">
        <v>355</v>
      </c>
      <c r="H3928" s="136">
        <v>10</v>
      </c>
      <c r="I3928" s="137"/>
      <c r="J3928" s="138">
        <f>ROUND(I3928*H3928,2)</f>
        <v>0</v>
      </c>
      <c r="K3928" s="134" t="s">
        <v>342</v>
      </c>
      <c r="L3928" s="32"/>
      <c r="M3928" s="139" t="s">
        <v>1</v>
      </c>
      <c r="N3928" s="140" t="s">
        <v>43</v>
      </c>
      <c r="P3928" s="141">
        <f>O3928*H3928</f>
        <v>0</v>
      </c>
      <c r="Q3928" s="141">
        <v>0</v>
      </c>
      <c r="R3928" s="141">
        <f>Q3928*H3928</f>
        <v>0</v>
      </c>
      <c r="S3928" s="141">
        <v>0</v>
      </c>
      <c r="T3928" s="142">
        <f>S3928*H3928</f>
        <v>0</v>
      </c>
      <c r="AR3928" s="143" t="s">
        <v>319</v>
      </c>
      <c r="AT3928" s="143" t="s">
        <v>178</v>
      </c>
      <c r="AU3928" s="143" t="s">
        <v>88</v>
      </c>
      <c r="AY3928" s="17" t="s">
        <v>176</v>
      </c>
      <c r="BE3928" s="144">
        <f>IF(N3928="základní",J3928,0)</f>
        <v>0</v>
      </c>
      <c r="BF3928" s="144">
        <f>IF(N3928="snížená",J3928,0)</f>
        <v>0</v>
      </c>
      <c r="BG3928" s="144">
        <f>IF(N3928="zákl. přenesená",J3928,0)</f>
        <v>0</v>
      </c>
      <c r="BH3928" s="144">
        <f>IF(N3928="sníž. přenesená",J3928,0)</f>
        <v>0</v>
      </c>
      <c r="BI3928" s="144">
        <f>IF(N3928="nulová",J3928,0)</f>
        <v>0</v>
      </c>
      <c r="BJ3928" s="17" t="s">
        <v>86</v>
      </c>
      <c r="BK3928" s="144">
        <f>ROUND(I3928*H3928,2)</f>
        <v>0</v>
      </c>
      <c r="BL3928" s="17" t="s">
        <v>319</v>
      </c>
      <c r="BM3928" s="143" t="s">
        <v>3686</v>
      </c>
    </row>
    <row r="3929" spans="2:65" s="14" customFormat="1" ht="11.25">
      <c r="B3929" s="160"/>
      <c r="D3929" s="146" t="s">
        <v>185</v>
      </c>
      <c r="E3929" s="161" t="s">
        <v>1</v>
      </c>
      <c r="F3929" s="162" t="s">
        <v>3391</v>
      </c>
      <c r="H3929" s="161" t="s">
        <v>1</v>
      </c>
      <c r="I3929" s="163"/>
      <c r="L3929" s="160"/>
      <c r="M3929" s="164"/>
      <c r="T3929" s="165"/>
      <c r="AT3929" s="161" t="s">
        <v>185</v>
      </c>
      <c r="AU3929" s="161" t="s">
        <v>88</v>
      </c>
      <c r="AV3929" s="14" t="s">
        <v>86</v>
      </c>
      <c r="AW3929" s="14" t="s">
        <v>33</v>
      </c>
      <c r="AX3929" s="14" t="s">
        <v>78</v>
      </c>
      <c r="AY3929" s="161" t="s">
        <v>176</v>
      </c>
    </row>
    <row r="3930" spans="2:65" s="12" customFormat="1" ht="11.25">
      <c r="B3930" s="145"/>
      <c r="D3930" s="146" t="s">
        <v>185</v>
      </c>
      <c r="E3930" s="147" t="s">
        <v>1</v>
      </c>
      <c r="F3930" s="148" t="s">
        <v>285</v>
      </c>
      <c r="H3930" s="149">
        <v>10</v>
      </c>
      <c r="I3930" s="150"/>
      <c r="L3930" s="145"/>
      <c r="M3930" s="151"/>
      <c r="T3930" s="152"/>
      <c r="AT3930" s="147" t="s">
        <v>185</v>
      </c>
      <c r="AU3930" s="147" t="s">
        <v>88</v>
      </c>
      <c r="AV3930" s="12" t="s">
        <v>88</v>
      </c>
      <c r="AW3930" s="12" t="s">
        <v>33</v>
      </c>
      <c r="AX3930" s="12" t="s">
        <v>86</v>
      </c>
      <c r="AY3930" s="147" t="s">
        <v>176</v>
      </c>
    </row>
    <row r="3931" spans="2:65" s="1" customFormat="1" ht="24.2" customHeight="1">
      <c r="B3931" s="32"/>
      <c r="C3931" s="132" t="s">
        <v>3687</v>
      </c>
      <c r="D3931" s="132" t="s">
        <v>178</v>
      </c>
      <c r="E3931" s="133" t="s">
        <v>3688</v>
      </c>
      <c r="F3931" s="134" t="s">
        <v>3689</v>
      </c>
      <c r="G3931" s="135" t="s">
        <v>355</v>
      </c>
      <c r="H3931" s="136">
        <v>8</v>
      </c>
      <c r="I3931" s="137"/>
      <c r="J3931" s="138">
        <f>ROUND(I3931*H3931,2)</f>
        <v>0</v>
      </c>
      <c r="K3931" s="134" t="s">
        <v>342</v>
      </c>
      <c r="L3931" s="32"/>
      <c r="M3931" s="139" t="s">
        <v>1</v>
      </c>
      <c r="N3931" s="140" t="s">
        <v>43</v>
      </c>
      <c r="P3931" s="141">
        <f>O3931*H3931</f>
        <v>0</v>
      </c>
      <c r="Q3931" s="141">
        <v>0</v>
      </c>
      <c r="R3931" s="141">
        <f>Q3931*H3931</f>
        <v>0</v>
      </c>
      <c r="S3931" s="141">
        <v>0</v>
      </c>
      <c r="T3931" s="142">
        <f>S3931*H3931</f>
        <v>0</v>
      </c>
      <c r="AR3931" s="143" t="s">
        <v>319</v>
      </c>
      <c r="AT3931" s="143" t="s">
        <v>178</v>
      </c>
      <c r="AU3931" s="143" t="s">
        <v>88</v>
      </c>
      <c r="AY3931" s="17" t="s">
        <v>176</v>
      </c>
      <c r="BE3931" s="144">
        <f>IF(N3931="základní",J3931,0)</f>
        <v>0</v>
      </c>
      <c r="BF3931" s="144">
        <f>IF(N3931="snížená",J3931,0)</f>
        <v>0</v>
      </c>
      <c r="BG3931" s="144">
        <f>IF(N3931="zákl. přenesená",J3931,0)</f>
        <v>0</v>
      </c>
      <c r="BH3931" s="144">
        <f>IF(N3931="sníž. přenesená",J3931,0)</f>
        <v>0</v>
      </c>
      <c r="BI3931" s="144">
        <f>IF(N3931="nulová",J3931,0)</f>
        <v>0</v>
      </c>
      <c r="BJ3931" s="17" t="s">
        <v>86</v>
      </c>
      <c r="BK3931" s="144">
        <f>ROUND(I3931*H3931,2)</f>
        <v>0</v>
      </c>
      <c r="BL3931" s="17" t="s">
        <v>319</v>
      </c>
      <c r="BM3931" s="143" t="s">
        <v>3690</v>
      </c>
    </row>
    <row r="3932" spans="2:65" s="14" customFormat="1" ht="11.25">
      <c r="B3932" s="160"/>
      <c r="D3932" s="146" t="s">
        <v>185</v>
      </c>
      <c r="E3932" s="161" t="s">
        <v>1</v>
      </c>
      <c r="F3932" s="162" t="s">
        <v>3391</v>
      </c>
      <c r="H3932" s="161" t="s">
        <v>1</v>
      </c>
      <c r="I3932" s="163"/>
      <c r="L3932" s="160"/>
      <c r="M3932" s="164"/>
      <c r="T3932" s="165"/>
      <c r="AT3932" s="161" t="s">
        <v>185</v>
      </c>
      <c r="AU3932" s="161" t="s">
        <v>88</v>
      </c>
      <c r="AV3932" s="14" t="s">
        <v>86</v>
      </c>
      <c r="AW3932" s="14" t="s">
        <v>33</v>
      </c>
      <c r="AX3932" s="14" t="s">
        <v>78</v>
      </c>
      <c r="AY3932" s="161" t="s">
        <v>176</v>
      </c>
    </row>
    <row r="3933" spans="2:65" s="12" customFormat="1" ht="11.25">
      <c r="B3933" s="145"/>
      <c r="D3933" s="146" t="s">
        <v>185</v>
      </c>
      <c r="E3933" s="147" t="s">
        <v>1</v>
      </c>
      <c r="F3933" s="148" t="s">
        <v>269</v>
      </c>
      <c r="H3933" s="149">
        <v>8</v>
      </c>
      <c r="I3933" s="150"/>
      <c r="L3933" s="145"/>
      <c r="M3933" s="151"/>
      <c r="T3933" s="152"/>
      <c r="AT3933" s="147" t="s">
        <v>185</v>
      </c>
      <c r="AU3933" s="147" t="s">
        <v>88</v>
      </c>
      <c r="AV3933" s="12" t="s">
        <v>88</v>
      </c>
      <c r="AW3933" s="12" t="s">
        <v>33</v>
      </c>
      <c r="AX3933" s="12" t="s">
        <v>86</v>
      </c>
      <c r="AY3933" s="147" t="s">
        <v>176</v>
      </c>
    </row>
    <row r="3934" spans="2:65" s="1" customFormat="1" ht="24.2" customHeight="1">
      <c r="B3934" s="32"/>
      <c r="C3934" s="132" t="s">
        <v>3691</v>
      </c>
      <c r="D3934" s="132" t="s">
        <v>178</v>
      </c>
      <c r="E3934" s="133" t="s">
        <v>3692</v>
      </c>
      <c r="F3934" s="134" t="s">
        <v>3693</v>
      </c>
      <c r="G3934" s="135" t="s">
        <v>355</v>
      </c>
      <c r="H3934" s="136">
        <v>1</v>
      </c>
      <c r="I3934" s="137"/>
      <c r="J3934" s="138">
        <f>ROUND(I3934*H3934,2)</f>
        <v>0</v>
      </c>
      <c r="K3934" s="134" t="s">
        <v>342</v>
      </c>
      <c r="L3934" s="32"/>
      <c r="M3934" s="139" t="s">
        <v>1</v>
      </c>
      <c r="N3934" s="140" t="s">
        <v>43</v>
      </c>
      <c r="P3934" s="141">
        <f>O3934*H3934</f>
        <v>0</v>
      </c>
      <c r="Q3934" s="141">
        <v>0</v>
      </c>
      <c r="R3934" s="141">
        <f>Q3934*H3934</f>
        <v>0</v>
      </c>
      <c r="S3934" s="141">
        <v>0</v>
      </c>
      <c r="T3934" s="142">
        <f>S3934*H3934</f>
        <v>0</v>
      </c>
      <c r="AR3934" s="143" t="s">
        <v>319</v>
      </c>
      <c r="AT3934" s="143" t="s">
        <v>178</v>
      </c>
      <c r="AU3934" s="143" t="s">
        <v>88</v>
      </c>
      <c r="AY3934" s="17" t="s">
        <v>176</v>
      </c>
      <c r="BE3934" s="144">
        <f>IF(N3934="základní",J3934,0)</f>
        <v>0</v>
      </c>
      <c r="BF3934" s="144">
        <f>IF(N3934="snížená",J3934,0)</f>
        <v>0</v>
      </c>
      <c r="BG3934" s="144">
        <f>IF(N3934="zákl. přenesená",J3934,0)</f>
        <v>0</v>
      </c>
      <c r="BH3934" s="144">
        <f>IF(N3934="sníž. přenesená",J3934,0)</f>
        <v>0</v>
      </c>
      <c r="BI3934" s="144">
        <f>IF(N3934="nulová",J3934,0)</f>
        <v>0</v>
      </c>
      <c r="BJ3934" s="17" t="s">
        <v>86</v>
      </c>
      <c r="BK3934" s="144">
        <f>ROUND(I3934*H3934,2)</f>
        <v>0</v>
      </c>
      <c r="BL3934" s="17" t="s">
        <v>319</v>
      </c>
      <c r="BM3934" s="143" t="s">
        <v>3694</v>
      </c>
    </row>
    <row r="3935" spans="2:65" s="14" customFormat="1" ht="11.25">
      <c r="B3935" s="160"/>
      <c r="D3935" s="146" t="s">
        <v>185</v>
      </c>
      <c r="E3935" s="161" t="s">
        <v>1</v>
      </c>
      <c r="F3935" s="162" t="s">
        <v>3391</v>
      </c>
      <c r="H3935" s="161" t="s">
        <v>1</v>
      </c>
      <c r="I3935" s="163"/>
      <c r="L3935" s="160"/>
      <c r="M3935" s="164"/>
      <c r="T3935" s="165"/>
      <c r="AT3935" s="161" t="s">
        <v>185</v>
      </c>
      <c r="AU3935" s="161" t="s">
        <v>88</v>
      </c>
      <c r="AV3935" s="14" t="s">
        <v>86</v>
      </c>
      <c r="AW3935" s="14" t="s">
        <v>33</v>
      </c>
      <c r="AX3935" s="14" t="s">
        <v>78</v>
      </c>
      <c r="AY3935" s="161" t="s">
        <v>176</v>
      </c>
    </row>
    <row r="3936" spans="2:65" s="12" customFormat="1" ht="11.25">
      <c r="B3936" s="145"/>
      <c r="D3936" s="146" t="s">
        <v>185</v>
      </c>
      <c r="E3936" s="147" t="s">
        <v>1</v>
      </c>
      <c r="F3936" s="148" t="s">
        <v>86</v>
      </c>
      <c r="H3936" s="149">
        <v>1</v>
      </c>
      <c r="I3936" s="150"/>
      <c r="L3936" s="145"/>
      <c r="M3936" s="151"/>
      <c r="T3936" s="152"/>
      <c r="AT3936" s="147" t="s">
        <v>185</v>
      </c>
      <c r="AU3936" s="147" t="s">
        <v>88</v>
      </c>
      <c r="AV3936" s="12" t="s">
        <v>88</v>
      </c>
      <c r="AW3936" s="12" t="s">
        <v>33</v>
      </c>
      <c r="AX3936" s="12" t="s">
        <v>86</v>
      </c>
      <c r="AY3936" s="147" t="s">
        <v>176</v>
      </c>
    </row>
    <row r="3937" spans="2:65" s="1" customFormat="1" ht="21.75" customHeight="1">
      <c r="B3937" s="32"/>
      <c r="C3937" s="132" t="s">
        <v>3695</v>
      </c>
      <c r="D3937" s="132" t="s">
        <v>178</v>
      </c>
      <c r="E3937" s="133" t="s">
        <v>3696</v>
      </c>
      <c r="F3937" s="134" t="s">
        <v>3697</v>
      </c>
      <c r="G3937" s="135" t="s">
        <v>355</v>
      </c>
      <c r="H3937" s="136">
        <v>1</v>
      </c>
      <c r="I3937" s="137"/>
      <c r="J3937" s="138">
        <f>ROUND(I3937*H3937,2)</f>
        <v>0</v>
      </c>
      <c r="K3937" s="134" t="s">
        <v>342</v>
      </c>
      <c r="L3937" s="32"/>
      <c r="M3937" s="139" t="s">
        <v>1</v>
      </c>
      <c r="N3937" s="140" t="s">
        <v>43</v>
      </c>
      <c r="P3937" s="141">
        <f>O3937*H3937</f>
        <v>0</v>
      </c>
      <c r="Q3937" s="141">
        <v>0</v>
      </c>
      <c r="R3937" s="141">
        <f>Q3937*H3937</f>
        <v>0</v>
      </c>
      <c r="S3937" s="141">
        <v>0</v>
      </c>
      <c r="T3937" s="142">
        <f>S3937*H3937</f>
        <v>0</v>
      </c>
      <c r="AR3937" s="143" t="s">
        <v>319</v>
      </c>
      <c r="AT3937" s="143" t="s">
        <v>178</v>
      </c>
      <c r="AU3937" s="143" t="s">
        <v>88</v>
      </c>
      <c r="AY3937" s="17" t="s">
        <v>176</v>
      </c>
      <c r="BE3937" s="144">
        <f>IF(N3937="základní",J3937,0)</f>
        <v>0</v>
      </c>
      <c r="BF3937" s="144">
        <f>IF(N3937="snížená",J3937,0)</f>
        <v>0</v>
      </c>
      <c r="BG3937" s="144">
        <f>IF(N3937="zákl. přenesená",J3937,0)</f>
        <v>0</v>
      </c>
      <c r="BH3937" s="144">
        <f>IF(N3937="sníž. přenesená",J3937,0)</f>
        <v>0</v>
      </c>
      <c r="BI3937" s="144">
        <f>IF(N3937="nulová",J3937,0)</f>
        <v>0</v>
      </c>
      <c r="BJ3937" s="17" t="s">
        <v>86</v>
      </c>
      <c r="BK3937" s="144">
        <f>ROUND(I3937*H3937,2)</f>
        <v>0</v>
      </c>
      <c r="BL3937" s="17" t="s">
        <v>319</v>
      </c>
      <c r="BM3937" s="143" t="s">
        <v>3698</v>
      </c>
    </row>
    <row r="3938" spans="2:65" s="14" customFormat="1" ht="11.25">
      <c r="B3938" s="160"/>
      <c r="D3938" s="146" t="s">
        <v>185</v>
      </c>
      <c r="E3938" s="161" t="s">
        <v>1</v>
      </c>
      <c r="F3938" s="162" t="s">
        <v>3391</v>
      </c>
      <c r="H3938" s="161" t="s">
        <v>1</v>
      </c>
      <c r="I3938" s="163"/>
      <c r="L3938" s="160"/>
      <c r="M3938" s="164"/>
      <c r="T3938" s="165"/>
      <c r="AT3938" s="161" t="s">
        <v>185</v>
      </c>
      <c r="AU3938" s="161" t="s">
        <v>88</v>
      </c>
      <c r="AV3938" s="14" t="s">
        <v>86</v>
      </c>
      <c r="AW3938" s="14" t="s">
        <v>33</v>
      </c>
      <c r="AX3938" s="14" t="s">
        <v>78</v>
      </c>
      <c r="AY3938" s="161" t="s">
        <v>176</v>
      </c>
    </row>
    <row r="3939" spans="2:65" s="12" customFormat="1" ht="11.25">
      <c r="B3939" s="145"/>
      <c r="D3939" s="146" t="s">
        <v>185</v>
      </c>
      <c r="E3939" s="147" t="s">
        <v>1</v>
      </c>
      <c r="F3939" s="148" t="s">
        <v>86</v>
      </c>
      <c r="H3939" s="149">
        <v>1</v>
      </c>
      <c r="I3939" s="150"/>
      <c r="L3939" s="145"/>
      <c r="M3939" s="151"/>
      <c r="T3939" s="152"/>
      <c r="AT3939" s="147" t="s">
        <v>185</v>
      </c>
      <c r="AU3939" s="147" t="s">
        <v>88</v>
      </c>
      <c r="AV3939" s="12" t="s">
        <v>88</v>
      </c>
      <c r="AW3939" s="12" t="s">
        <v>33</v>
      </c>
      <c r="AX3939" s="12" t="s">
        <v>86</v>
      </c>
      <c r="AY3939" s="147" t="s">
        <v>176</v>
      </c>
    </row>
    <row r="3940" spans="2:65" s="1" customFormat="1" ht="24.2" customHeight="1">
      <c r="B3940" s="32"/>
      <c r="C3940" s="132" t="s">
        <v>3699</v>
      </c>
      <c r="D3940" s="132" t="s">
        <v>178</v>
      </c>
      <c r="E3940" s="133" t="s">
        <v>3700</v>
      </c>
      <c r="F3940" s="134" t="s">
        <v>3701</v>
      </c>
      <c r="G3940" s="135" t="s">
        <v>355</v>
      </c>
      <c r="H3940" s="136">
        <v>10</v>
      </c>
      <c r="I3940" s="137"/>
      <c r="J3940" s="138">
        <f>ROUND(I3940*H3940,2)</f>
        <v>0</v>
      </c>
      <c r="K3940" s="134" t="s">
        <v>342</v>
      </c>
      <c r="L3940" s="32"/>
      <c r="M3940" s="139" t="s">
        <v>1</v>
      </c>
      <c r="N3940" s="140" t="s">
        <v>43</v>
      </c>
      <c r="P3940" s="141">
        <f>O3940*H3940</f>
        <v>0</v>
      </c>
      <c r="Q3940" s="141">
        <v>0</v>
      </c>
      <c r="R3940" s="141">
        <f>Q3940*H3940</f>
        <v>0</v>
      </c>
      <c r="S3940" s="141">
        <v>0</v>
      </c>
      <c r="T3940" s="142">
        <f>S3940*H3940</f>
        <v>0</v>
      </c>
      <c r="AR3940" s="143" t="s">
        <v>319</v>
      </c>
      <c r="AT3940" s="143" t="s">
        <v>178</v>
      </c>
      <c r="AU3940" s="143" t="s">
        <v>88</v>
      </c>
      <c r="AY3940" s="17" t="s">
        <v>176</v>
      </c>
      <c r="BE3940" s="144">
        <f>IF(N3940="základní",J3940,0)</f>
        <v>0</v>
      </c>
      <c r="BF3940" s="144">
        <f>IF(N3940="snížená",J3940,0)</f>
        <v>0</v>
      </c>
      <c r="BG3940" s="144">
        <f>IF(N3940="zákl. přenesená",J3940,0)</f>
        <v>0</v>
      </c>
      <c r="BH3940" s="144">
        <f>IF(N3940="sníž. přenesená",J3940,0)</f>
        <v>0</v>
      </c>
      <c r="BI3940" s="144">
        <f>IF(N3940="nulová",J3940,0)</f>
        <v>0</v>
      </c>
      <c r="BJ3940" s="17" t="s">
        <v>86</v>
      </c>
      <c r="BK3940" s="144">
        <f>ROUND(I3940*H3940,2)</f>
        <v>0</v>
      </c>
      <c r="BL3940" s="17" t="s">
        <v>319</v>
      </c>
      <c r="BM3940" s="143" t="s">
        <v>3702</v>
      </c>
    </row>
    <row r="3941" spans="2:65" s="14" customFormat="1" ht="11.25">
      <c r="B3941" s="160"/>
      <c r="D3941" s="146" t="s">
        <v>185</v>
      </c>
      <c r="E3941" s="161" t="s">
        <v>1</v>
      </c>
      <c r="F3941" s="162" t="s">
        <v>3391</v>
      </c>
      <c r="H3941" s="161" t="s">
        <v>1</v>
      </c>
      <c r="I3941" s="163"/>
      <c r="L3941" s="160"/>
      <c r="M3941" s="164"/>
      <c r="T3941" s="165"/>
      <c r="AT3941" s="161" t="s">
        <v>185</v>
      </c>
      <c r="AU3941" s="161" t="s">
        <v>88</v>
      </c>
      <c r="AV3941" s="14" t="s">
        <v>86</v>
      </c>
      <c r="AW3941" s="14" t="s">
        <v>33</v>
      </c>
      <c r="AX3941" s="14" t="s">
        <v>78</v>
      </c>
      <c r="AY3941" s="161" t="s">
        <v>176</v>
      </c>
    </row>
    <row r="3942" spans="2:65" s="12" customFormat="1" ht="11.25">
      <c r="B3942" s="145"/>
      <c r="D3942" s="146" t="s">
        <v>185</v>
      </c>
      <c r="E3942" s="147" t="s">
        <v>1</v>
      </c>
      <c r="F3942" s="148" t="s">
        <v>285</v>
      </c>
      <c r="H3942" s="149">
        <v>10</v>
      </c>
      <c r="I3942" s="150"/>
      <c r="L3942" s="145"/>
      <c r="M3942" s="151"/>
      <c r="T3942" s="152"/>
      <c r="AT3942" s="147" t="s">
        <v>185</v>
      </c>
      <c r="AU3942" s="147" t="s">
        <v>88</v>
      </c>
      <c r="AV3942" s="12" t="s">
        <v>88</v>
      </c>
      <c r="AW3942" s="12" t="s">
        <v>33</v>
      </c>
      <c r="AX3942" s="12" t="s">
        <v>86</v>
      </c>
      <c r="AY3942" s="147" t="s">
        <v>176</v>
      </c>
    </row>
    <row r="3943" spans="2:65" s="1" customFormat="1" ht="24.2" customHeight="1">
      <c r="B3943" s="32"/>
      <c r="C3943" s="132" t="s">
        <v>3703</v>
      </c>
      <c r="D3943" s="132" t="s">
        <v>178</v>
      </c>
      <c r="E3943" s="133" t="s">
        <v>3704</v>
      </c>
      <c r="F3943" s="134" t="s">
        <v>3705</v>
      </c>
      <c r="G3943" s="135" t="s">
        <v>355</v>
      </c>
      <c r="H3943" s="136">
        <v>1</v>
      </c>
      <c r="I3943" s="137"/>
      <c r="J3943" s="138">
        <f>ROUND(I3943*H3943,2)</f>
        <v>0</v>
      </c>
      <c r="K3943" s="134" t="s">
        <v>342</v>
      </c>
      <c r="L3943" s="32"/>
      <c r="M3943" s="139" t="s">
        <v>1</v>
      </c>
      <c r="N3943" s="140" t="s">
        <v>43</v>
      </c>
      <c r="P3943" s="141">
        <f>O3943*H3943</f>
        <v>0</v>
      </c>
      <c r="Q3943" s="141">
        <v>0</v>
      </c>
      <c r="R3943" s="141">
        <f>Q3943*H3943</f>
        <v>0</v>
      </c>
      <c r="S3943" s="141">
        <v>0</v>
      </c>
      <c r="T3943" s="142">
        <f>S3943*H3943</f>
        <v>0</v>
      </c>
      <c r="AR3943" s="143" t="s">
        <v>319</v>
      </c>
      <c r="AT3943" s="143" t="s">
        <v>178</v>
      </c>
      <c r="AU3943" s="143" t="s">
        <v>88</v>
      </c>
      <c r="AY3943" s="17" t="s">
        <v>176</v>
      </c>
      <c r="BE3943" s="144">
        <f>IF(N3943="základní",J3943,0)</f>
        <v>0</v>
      </c>
      <c r="BF3943" s="144">
        <f>IF(N3943="snížená",J3943,0)</f>
        <v>0</v>
      </c>
      <c r="BG3943" s="144">
        <f>IF(N3943="zákl. přenesená",J3943,0)</f>
        <v>0</v>
      </c>
      <c r="BH3943" s="144">
        <f>IF(N3943="sníž. přenesená",J3943,0)</f>
        <v>0</v>
      </c>
      <c r="BI3943" s="144">
        <f>IF(N3943="nulová",J3943,0)</f>
        <v>0</v>
      </c>
      <c r="BJ3943" s="17" t="s">
        <v>86</v>
      </c>
      <c r="BK3943" s="144">
        <f>ROUND(I3943*H3943,2)</f>
        <v>0</v>
      </c>
      <c r="BL3943" s="17" t="s">
        <v>319</v>
      </c>
      <c r="BM3943" s="143" t="s">
        <v>3706</v>
      </c>
    </row>
    <row r="3944" spans="2:65" s="14" customFormat="1" ht="11.25">
      <c r="B3944" s="160"/>
      <c r="D3944" s="146" t="s">
        <v>185</v>
      </c>
      <c r="E3944" s="161" t="s">
        <v>1</v>
      </c>
      <c r="F3944" s="162" t="s">
        <v>3391</v>
      </c>
      <c r="H3944" s="161" t="s">
        <v>1</v>
      </c>
      <c r="I3944" s="163"/>
      <c r="L3944" s="160"/>
      <c r="M3944" s="164"/>
      <c r="T3944" s="165"/>
      <c r="AT3944" s="161" t="s">
        <v>185</v>
      </c>
      <c r="AU3944" s="161" t="s">
        <v>88</v>
      </c>
      <c r="AV3944" s="14" t="s">
        <v>86</v>
      </c>
      <c r="AW3944" s="14" t="s">
        <v>33</v>
      </c>
      <c r="AX3944" s="14" t="s">
        <v>78</v>
      </c>
      <c r="AY3944" s="161" t="s">
        <v>176</v>
      </c>
    </row>
    <row r="3945" spans="2:65" s="12" customFormat="1" ht="11.25">
      <c r="B3945" s="145"/>
      <c r="D3945" s="146" t="s">
        <v>185</v>
      </c>
      <c r="E3945" s="147" t="s">
        <v>1</v>
      </c>
      <c r="F3945" s="148" t="s">
        <v>86</v>
      </c>
      <c r="H3945" s="149">
        <v>1</v>
      </c>
      <c r="I3945" s="150"/>
      <c r="L3945" s="145"/>
      <c r="M3945" s="151"/>
      <c r="T3945" s="152"/>
      <c r="AT3945" s="147" t="s">
        <v>185</v>
      </c>
      <c r="AU3945" s="147" t="s">
        <v>88</v>
      </c>
      <c r="AV3945" s="12" t="s">
        <v>88</v>
      </c>
      <c r="AW3945" s="12" t="s">
        <v>33</v>
      </c>
      <c r="AX3945" s="12" t="s">
        <v>86</v>
      </c>
      <c r="AY3945" s="147" t="s">
        <v>176</v>
      </c>
    </row>
    <row r="3946" spans="2:65" s="1" customFormat="1" ht="24.2" customHeight="1">
      <c r="B3946" s="32"/>
      <c r="C3946" s="132" t="s">
        <v>3707</v>
      </c>
      <c r="D3946" s="132" t="s">
        <v>178</v>
      </c>
      <c r="E3946" s="133" t="s">
        <v>3708</v>
      </c>
      <c r="F3946" s="134" t="s">
        <v>3709</v>
      </c>
      <c r="G3946" s="135" t="s">
        <v>355</v>
      </c>
      <c r="H3946" s="136">
        <v>1</v>
      </c>
      <c r="I3946" s="137"/>
      <c r="J3946" s="138">
        <f>ROUND(I3946*H3946,2)</f>
        <v>0</v>
      </c>
      <c r="K3946" s="134" t="s">
        <v>342</v>
      </c>
      <c r="L3946" s="32"/>
      <c r="M3946" s="139" t="s">
        <v>1</v>
      </c>
      <c r="N3946" s="140" t="s">
        <v>43</v>
      </c>
      <c r="P3946" s="141">
        <f>O3946*H3946</f>
        <v>0</v>
      </c>
      <c r="Q3946" s="141">
        <v>0</v>
      </c>
      <c r="R3946" s="141">
        <f>Q3946*H3946</f>
        <v>0</v>
      </c>
      <c r="S3946" s="141">
        <v>0</v>
      </c>
      <c r="T3946" s="142">
        <f>S3946*H3946</f>
        <v>0</v>
      </c>
      <c r="AR3946" s="143" t="s">
        <v>319</v>
      </c>
      <c r="AT3946" s="143" t="s">
        <v>178</v>
      </c>
      <c r="AU3946" s="143" t="s">
        <v>88</v>
      </c>
      <c r="AY3946" s="17" t="s">
        <v>176</v>
      </c>
      <c r="BE3946" s="144">
        <f>IF(N3946="základní",J3946,0)</f>
        <v>0</v>
      </c>
      <c r="BF3946" s="144">
        <f>IF(N3946="snížená",J3946,0)</f>
        <v>0</v>
      </c>
      <c r="BG3946" s="144">
        <f>IF(N3946="zákl. přenesená",J3946,0)</f>
        <v>0</v>
      </c>
      <c r="BH3946" s="144">
        <f>IF(N3946="sníž. přenesená",J3946,0)</f>
        <v>0</v>
      </c>
      <c r="BI3946" s="144">
        <f>IF(N3946="nulová",J3946,0)</f>
        <v>0</v>
      </c>
      <c r="BJ3946" s="17" t="s">
        <v>86</v>
      </c>
      <c r="BK3946" s="144">
        <f>ROUND(I3946*H3946,2)</f>
        <v>0</v>
      </c>
      <c r="BL3946" s="17" t="s">
        <v>319</v>
      </c>
      <c r="BM3946" s="143" t="s">
        <v>3710</v>
      </c>
    </row>
    <row r="3947" spans="2:65" s="14" customFormat="1" ht="11.25">
      <c r="B3947" s="160"/>
      <c r="D3947" s="146" t="s">
        <v>185</v>
      </c>
      <c r="E3947" s="161" t="s">
        <v>1</v>
      </c>
      <c r="F3947" s="162" t="s">
        <v>3391</v>
      </c>
      <c r="H3947" s="161" t="s">
        <v>1</v>
      </c>
      <c r="I3947" s="163"/>
      <c r="L3947" s="160"/>
      <c r="M3947" s="164"/>
      <c r="T3947" s="165"/>
      <c r="AT3947" s="161" t="s">
        <v>185</v>
      </c>
      <c r="AU3947" s="161" t="s">
        <v>88</v>
      </c>
      <c r="AV3947" s="14" t="s">
        <v>86</v>
      </c>
      <c r="AW3947" s="14" t="s">
        <v>33</v>
      </c>
      <c r="AX3947" s="14" t="s">
        <v>78</v>
      </c>
      <c r="AY3947" s="161" t="s">
        <v>176</v>
      </c>
    </row>
    <row r="3948" spans="2:65" s="12" customFormat="1" ht="11.25">
      <c r="B3948" s="145"/>
      <c r="D3948" s="146" t="s">
        <v>185</v>
      </c>
      <c r="E3948" s="147" t="s">
        <v>1</v>
      </c>
      <c r="F3948" s="148" t="s">
        <v>86</v>
      </c>
      <c r="H3948" s="149">
        <v>1</v>
      </c>
      <c r="I3948" s="150"/>
      <c r="L3948" s="145"/>
      <c r="M3948" s="151"/>
      <c r="T3948" s="152"/>
      <c r="AT3948" s="147" t="s">
        <v>185</v>
      </c>
      <c r="AU3948" s="147" t="s">
        <v>88</v>
      </c>
      <c r="AV3948" s="12" t="s">
        <v>88</v>
      </c>
      <c r="AW3948" s="12" t="s">
        <v>33</v>
      </c>
      <c r="AX3948" s="12" t="s">
        <v>86</v>
      </c>
      <c r="AY3948" s="147" t="s">
        <v>176</v>
      </c>
    </row>
    <row r="3949" spans="2:65" s="1" customFormat="1" ht="24.2" customHeight="1">
      <c r="B3949" s="32"/>
      <c r="C3949" s="132" t="s">
        <v>3711</v>
      </c>
      <c r="D3949" s="132" t="s">
        <v>178</v>
      </c>
      <c r="E3949" s="133" t="s">
        <v>3712</v>
      </c>
      <c r="F3949" s="134" t="s">
        <v>3713</v>
      </c>
      <c r="G3949" s="135" t="s">
        <v>355</v>
      </c>
      <c r="H3949" s="136">
        <v>1</v>
      </c>
      <c r="I3949" s="137"/>
      <c r="J3949" s="138">
        <f>ROUND(I3949*H3949,2)</f>
        <v>0</v>
      </c>
      <c r="K3949" s="134" t="s">
        <v>342</v>
      </c>
      <c r="L3949" s="32"/>
      <c r="M3949" s="139" t="s">
        <v>1</v>
      </c>
      <c r="N3949" s="140" t="s">
        <v>43</v>
      </c>
      <c r="P3949" s="141">
        <f>O3949*H3949</f>
        <v>0</v>
      </c>
      <c r="Q3949" s="141">
        <v>0</v>
      </c>
      <c r="R3949" s="141">
        <f>Q3949*H3949</f>
        <v>0</v>
      </c>
      <c r="S3949" s="141">
        <v>0</v>
      </c>
      <c r="T3949" s="142">
        <f>S3949*H3949</f>
        <v>0</v>
      </c>
      <c r="AR3949" s="143" t="s">
        <v>319</v>
      </c>
      <c r="AT3949" s="143" t="s">
        <v>178</v>
      </c>
      <c r="AU3949" s="143" t="s">
        <v>88</v>
      </c>
      <c r="AY3949" s="17" t="s">
        <v>176</v>
      </c>
      <c r="BE3949" s="144">
        <f>IF(N3949="základní",J3949,0)</f>
        <v>0</v>
      </c>
      <c r="BF3949" s="144">
        <f>IF(N3949="snížená",J3949,0)</f>
        <v>0</v>
      </c>
      <c r="BG3949" s="144">
        <f>IF(N3949="zákl. přenesená",J3949,0)</f>
        <v>0</v>
      </c>
      <c r="BH3949" s="144">
        <f>IF(N3949="sníž. přenesená",J3949,0)</f>
        <v>0</v>
      </c>
      <c r="BI3949" s="144">
        <f>IF(N3949="nulová",J3949,0)</f>
        <v>0</v>
      </c>
      <c r="BJ3949" s="17" t="s">
        <v>86</v>
      </c>
      <c r="BK3949" s="144">
        <f>ROUND(I3949*H3949,2)</f>
        <v>0</v>
      </c>
      <c r="BL3949" s="17" t="s">
        <v>319</v>
      </c>
      <c r="BM3949" s="143" t="s">
        <v>3714</v>
      </c>
    </row>
    <row r="3950" spans="2:65" s="14" customFormat="1" ht="11.25">
      <c r="B3950" s="160"/>
      <c r="D3950" s="146" t="s">
        <v>185</v>
      </c>
      <c r="E3950" s="161" t="s">
        <v>1</v>
      </c>
      <c r="F3950" s="162" t="s">
        <v>3391</v>
      </c>
      <c r="H3950" s="161" t="s">
        <v>1</v>
      </c>
      <c r="I3950" s="163"/>
      <c r="L3950" s="160"/>
      <c r="M3950" s="164"/>
      <c r="T3950" s="165"/>
      <c r="AT3950" s="161" t="s">
        <v>185</v>
      </c>
      <c r="AU3950" s="161" t="s">
        <v>88</v>
      </c>
      <c r="AV3950" s="14" t="s">
        <v>86</v>
      </c>
      <c r="AW3950" s="14" t="s">
        <v>33</v>
      </c>
      <c r="AX3950" s="14" t="s">
        <v>78</v>
      </c>
      <c r="AY3950" s="161" t="s">
        <v>176</v>
      </c>
    </row>
    <row r="3951" spans="2:65" s="12" customFormat="1" ht="11.25">
      <c r="B3951" s="145"/>
      <c r="D3951" s="146" t="s">
        <v>185</v>
      </c>
      <c r="E3951" s="147" t="s">
        <v>1</v>
      </c>
      <c r="F3951" s="148" t="s">
        <v>86</v>
      </c>
      <c r="H3951" s="149">
        <v>1</v>
      </c>
      <c r="I3951" s="150"/>
      <c r="L3951" s="145"/>
      <c r="M3951" s="151"/>
      <c r="T3951" s="152"/>
      <c r="AT3951" s="147" t="s">
        <v>185</v>
      </c>
      <c r="AU3951" s="147" t="s">
        <v>88</v>
      </c>
      <c r="AV3951" s="12" t="s">
        <v>88</v>
      </c>
      <c r="AW3951" s="12" t="s">
        <v>33</v>
      </c>
      <c r="AX3951" s="12" t="s">
        <v>86</v>
      </c>
      <c r="AY3951" s="147" t="s">
        <v>176</v>
      </c>
    </row>
    <row r="3952" spans="2:65" s="1" customFormat="1" ht="24.2" customHeight="1">
      <c r="B3952" s="32"/>
      <c r="C3952" s="132" t="s">
        <v>3715</v>
      </c>
      <c r="D3952" s="132" t="s">
        <v>178</v>
      </c>
      <c r="E3952" s="133" t="s">
        <v>3716</v>
      </c>
      <c r="F3952" s="134" t="s">
        <v>3717</v>
      </c>
      <c r="G3952" s="135" t="s">
        <v>355</v>
      </c>
      <c r="H3952" s="136">
        <v>1</v>
      </c>
      <c r="I3952" s="137"/>
      <c r="J3952" s="138">
        <f>ROUND(I3952*H3952,2)</f>
        <v>0</v>
      </c>
      <c r="K3952" s="134" t="s">
        <v>342</v>
      </c>
      <c r="L3952" s="32"/>
      <c r="M3952" s="139" t="s">
        <v>1</v>
      </c>
      <c r="N3952" s="140" t="s">
        <v>43</v>
      </c>
      <c r="P3952" s="141">
        <f>O3952*H3952</f>
        <v>0</v>
      </c>
      <c r="Q3952" s="141">
        <v>0</v>
      </c>
      <c r="R3952" s="141">
        <f>Q3952*H3952</f>
        <v>0</v>
      </c>
      <c r="S3952" s="141">
        <v>0</v>
      </c>
      <c r="T3952" s="142">
        <f>S3952*H3952</f>
        <v>0</v>
      </c>
      <c r="AR3952" s="143" t="s">
        <v>319</v>
      </c>
      <c r="AT3952" s="143" t="s">
        <v>178</v>
      </c>
      <c r="AU3952" s="143" t="s">
        <v>88</v>
      </c>
      <c r="AY3952" s="17" t="s">
        <v>176</v>
      </c>
      <c r="BE3952" s="144">
        <f>IF(N3952="základní",J3952,0)</f>
        <v>0</v>
      </c>
      <c r="BF3952" s="144">
        <f>IF(N3952="snížená",J3952,0)</f>
        <v>0</v>
      </c>
      <c r="BG3952" s="144">
        <f>IF(N3952="zákl. přenesená",J3952,0)</f>
        <v>0</v>
      </c>
      <c r="BH3952" s="144">
        <f>IF(N3952="sníž. přenesená",J3952,0)</f>
        <v>0</v>
      </c>
      <c r="BI3952" s="144">
        <f>IF(N3952="nulová",J3952,0)</f>
        <v>0</v>
      </c>
      <c r="BJ3952" s="17" t="s">
        <v>86</v>
      </c>
      <c r="BK3952" s="144">
        <f>ROUND(I3952*H3952,2)</f>
        <v>0</v>
      </c>
      <c r="BL3952" s="17" t="s">
        <v>319</v>
      </c>
      <c r="BM3952" s="143" t="s">
        <v>3718</v>
      </c>
    </row>
    <row r="3953" spans="2:65" s="14" customFormat="1" ht="11.25">
      <c r="B3953" s="160"/>
      <c r="D3953" s="146" t="s">
        <v>185</v>
      </c>
      <c r="E3953" s="161" t="s">
        <v>1</v>
      </c>
      <c r="F3953" s="162" t="s">
        <v>3391</v>
      </c>
      <c r="H3953" s="161" t="s">
        <v>1</v>
      </c>
      <c r="I3953" s="163"/>
      <c r="L3953" s="160"/>
      <c r="M3953" s="164"/>
      <c r="T3953" s="165"/>
      <c r="AT3953" s="161" t="s">
        <v>185</v>
      </c>
      <c r="AU3953" s="161" t="s">
        <v>88</v>
      </c>
      <c r="AV3953" s="14" t="s">
        <v>86</v>
      </c>
      <c r="AW3953" s="14" t="s">
        <v>33</v>
      </c>
      <c r="AX3953" s="14" t="s">
        <v>78</v>
      </c>
      <c r="AY3953" s="161" t="s">
        <v>176</v>
      </c>
    </row>
    <row r="3954" spans="2:65" s="12" customFormat="1" ht="11.25">
      <c r="B3954" s="145"/>
      <c r="D3954" s="146" t="s">
        <v>185</v>
      </c>
      <c r="E3954" s="147" t="s">
        <v>1</v>
      </c>
      <c r="F3954" s="148" t="s">
        <v>86</v>
      </c>
      <c r="H3954" s="149">
        <v>1</v>
      </c>
      <c r="I3954" s="150"/>
      <c r="L3954" s="145"/>
      <c r="M3954" s="151"/>
      <c r="T3954" s="152"/>
      <c r="AT3954" s="147" t="s">
        <v>185</v>
      </c>
      <c r="AU3954" s="147" t="s">
        <v>88</v>
      </c>
      <c r="AV3954" s="12" t="s">
        <v>88</v>
      </c>
      <c r="AW3954" s="12" t="s">
        <v>33</v>
      </c>
      <c r="AX3954" s="12" t="s">
        <v>86</v>
      </c>
      <c r="AY3954" s="147" t="s">
        <v>176</v>
      </c>
    </row>
    <row r="3955" spans="2:65" s="1" customFormat="1" ht="24.2" customHeight="1">
      <c r="B3955" s="32"/>
      <c r="C3955" s="132" t="s">
        <v>3719</v>
      </c>
      <c r="D3955" s="132" t="s">
        <v>178</v>
      </c>
      <c r="E3955" s="133" t="s">
        <v>3720</v>
      </c>
      <c r="F3955" s="134" t="s">
        <v>3721</v>
      </c>
      <c r="G3955" s="135" t="s">
        <v>355</v>
      </c>
      <c r="H3955" s="136">
        <v>3</v>
      </c>
      <c r="I3955" s="137"/>
      <c r="J3955" s="138">
        <f>ROUND(I3955*H3955,2)</f>
        <v>0</v>
      </c>
      <c r="K3955" s="134" t="s">
        <v>342</v>
      </c>
      <c r="L3955" s="32"/>
      <c r="M3955" s="139" t="s">
        <v>1</v>
      </c>
      <c r="N3955" s="140" t="s">
        <v>43</v>
      </c>
      <c r="P3955" s="141">
        <f>O3955*H3955</f>
        <v>0</v>
      </c>
      <c r="Q3955" s="141">
        <v>0</v>
      </c>
      <c r="R3955" s="141">
        <f>Q3955*H3955</f>
        <v>0</v>
      </c>
      <c r="S3955" s="141">
        <v>0</v>
      </c>
      <c r="T3955" s="142">
        <f>S3955*H3955</f>
        <v>0</v>
      </c>
      <c r="AR3955" s="143" t="s">
        <v>319</v>
      </c>
      <c r="AT3955" s="143" t="s">
        <v>178</v>
      </c>
      <c r="AU3955" s="143" t="s">
        <v>88</v>
      </c>
      <c r="AY3955" s="17" t="s">
        <v>176</v>
      </c>
      <c r="BE3955" s="144">
        <f>IF(N3955="základní",J3955,0)</f>
        <v>0</v>
      </c>
      <c r="BF3955" s="144">
        <f>IF(N3955="snížená",J3955,0)</f>
        <v>0</v>
      </c>
      <c r="BG3955" s="144">
        <f>IF(N3955="zákl. přenesená",J3955,0)</f>
        <v>0</v>
      </c>
      <c r="BH3955" s="144">
        <f>IF(N3955="sníž. přenesená",J3955,0)</f>
        <v>0</v>
      </c>
      <c r="BI3955" s="144">
        <f>IF(N3955="nulová",J3955,0)</f>
        <v>0</v>
      </c>
      <c r="BJ3955" s="17" t="s">
        <v>86</v>
      </c>
      <c r="BK3955" s="144">
        <f>ROUND(I3955*H3955,2)</f>
        <v>0</v>
      </c>
      <c r="BL3955" s="17" t="s">
        <v>319</v>
      </c>
      <c r="BM3955" s="143" t="s">
        <v>3722</v>
      </c>
    </row>
    <row r="3956" spans="2:65" s="14" customFormat="1" ht="11.25">
      <c r="B3956" s="160"/>
      <c r="D3956" s="146" t="s">
        <v>185</v>
      </c>
      <c r="E3956" s="161" t="s">
        <v>1</v>
      </c>
      <c r="F3956" s="162" t="s">
        <v>3391</v>
      </c>
      <c r="H3956" s="161" t="s">
        <v>1</v>
      </c>
      <c r="I3956" s="163"/>
      <c r="L3956" s="160"/>
      <c r="M3956" s="164"/>
      <c r="T3956" s="165"/>
      <c r="AT3956" s="161" t="s">
        <v>185</v>
      </c>
      <c r="AU3956" s="161" t="s">
        <v>88</v>
      </c>
      <c r="AV3956" s="14" t="s">
        <v>86</v>
      </c>
      <c r="AW3956" s="14" t="s">
        <v>33</v>
      </c>
      <c r="AX3956" s="14" t="s">
        <v>78</v>
      </c>
      <c r="AY3956" s="161" t="s">
        <v>176</v>
      </c>
    </row>
    <row r="3957" spans="2:65" s="12" customFormat="1" ht="11.25">
      <c r="B3957" s="145"/>
      <c r="D3957" s="146" t="s">
        <v>185</v>
      </c>
      <c r="E3957" s="147" t="s">
        <v>1</v>
      </c>
      <c r="F3957" s="148" t="s">
        <v>193</v>
      </c>
      <c r="H3957" s="149">
        <v>3</v>
      </c>
      <c r="I3957" s="150"/>
      <c r="L3957" s="145"/>
      <c r="M3957" s="151"/>
      <c r="T3957" s="152"/>
      <c r="AT3957" s="147" t="s">
        <v>185</v>
      </c>
      <c r="AU3957" s="147" t="s">
        <v>88</v>
      </c>
      <c r="AV3957" s="12" t="s">
        <v>88</v>
      </c>
      <c r="AW3957" s="12" t="s">
        <v>33</v>
      </c>
      <c r="AX3957" s="12" t="s">
        <v>86</v>
      </c>
      <c r="AY3957" s="147" t="s">
        <v>176</v>
      </c>
    </row>
    <row r="3958" spans="2:65" s="1" customFormat="1" ht="24.2" customHeight="1">
      <c r="B3958" s="32"/>
      <c r="C3958" s="132" t="s">
        <v>3723</v>
      </c>
      <c r="D3958" s="132" t="s">
        <v>178</v>
      </c>
      <c r="E3958" s="133" t="s">
        <v>3724</v>
      </c>
      <c r="F3958" s="134" t="s">
        <v>3725</v>
      </c>
      <c r="G3958" s="135" t="s">
        <v>355</v>
      </c>
      <c r="H3958" s="136">
        <v>1</v>
      </c>
      <c r="I3958" s="137"/>
      <c r="J3958" s="138">
        <f>ROUND(I3958*H3958,2)</f>
        <v>0</v>
      </c>
      <c r="K3958" s="134" t="s">
        <v>342</v>
      </c>
      <c r="L3958" s="32"/>
      <c r="M3958" s="139" t="s">
        <v>1</v>
      </c>
      <c r="N3958" s="140" t="s">
        <v>43</v>
      </c>
      <c r="P3958" s="141">
        <f>O3958*H3958</f>
        <v>0</v>
      </c>
      <c r="Q3958" s="141">
        <v>0</v>
      </c>
      <c r="R3958" s="141">
        <f>Q3958*H3958</f>
        <v>0</v>
      </c>
      <c r="S3958" s="141">
        <v>0</v>
      </c>
      <c r="T3958" s="142">
        <f>S3958*H3958</f>
        <v>0</v>
      </c>
      <c r="AR3958" s="143" t="s">
        <v>319</v>
      </c>
      <c r="AT3958" s="143" t="s">
        <v>178</v>
      </c>
      <c r="AU3958" s="143" t="s">
        <v>88</v>
      </c>
      <c r="AY3958" s="17" t="s">
        <v>176</v>
      </c>
      <c r="BE3958" s="144">
        <f>IF(N3958="základní",J3958,0)</f>
        <v>0</v>
      </c>
      <c r="BF3958" s="144">
        <f>IF(N3958="snížená",J3958,0)</f>
        <v>0</v>
      </c>
      <c r="BG3958" s="144">
        <f>IF(N3958="zákl. přenesená",J3958,0)</f>
        <v>0</v>
      </c>
      <c r="BH3958" s="144">
        <f>IF(N3958="sníž. přenesená",J3958,0)</f>
        <v>0</v>
      </c>
      <c r="BI3958" s="144">
        <f>IF(N3958="nulová",J3958,0)</f>
        <v>0</v>
      </c>
      <c r="BJ3958" s="17" t="s">
        <v>86</v>
      </c>
      <c r="BK3958" s="144">
        <f>ROUND(I3958*H3958,2)</f>
        <v>0</v>
      </c>
      <c r="BL3958" s="17" t="s">
        <v>319</v>
      </c>
      <c r="BM3958" s="143" t="s">
        <v>3726</v>
      </c>
    </row>
    <row r="3959" spans="2:65" s="14" customFormat="1" ht="11.25">
      <c r="B3959" s="160"/>
      <c r="D3959" s="146" t="s">
        <v>185</v>
      </c>
      <c r="E3959" s="161" t="s">
        <v>1</v>
      </c>
      <c r="F3959" s="162" t="s">
        <v>3391</v>
      </c>
      <c r="H3959" s="161" t="s">
        <v>1</v>
      </c>
      <c r="I3959" s="163"/>
      <c r="L3959" s="160"/>
      <c r="M3959" s="164"/>
      <c r="T3959" s="165"/>
      <c r="AT3959" s="161" t="s">
        <v>185</v>
      </c>
      <c r="AU3959" s="161" t="s">
        <v>88</v>
      </c>
      <c r="AV3959" s="14" t="s">
        <v>86</v>
      </c>
      <c r="AW3959" s="14" t="s">
        <v>33</v>
      </c>
      <c r="AX3959" s="14" t="s">
        <v>78</v>
      </c>
      <c r="AY3959" s="161" t="s">
        <v>176</v>
      </c>
    </row>
    <row r="3960" spans="2:65" s="12" customFormat="1" ht="11.25">
      <c r="B3960" s="145"/>
      <c r="D3960" s="146" t="s">
        <v>185</v>
      </c>
      <c r="E3960" s="147" t="s">
        <v>1</v>
      </c>
      <c r="F3960" s="148" t="s">
        <v>86</v>
      </c>
      <c r="H3960" s="149">
        <v>1</v>
      </c>
      <c r="I3960" s="150"/>
      <c r="L3960" s="145"/>
      <c r="M3960" s="151"/>
      <c r="T3960" s="152"/>
      <c r="AT3960" s="147" t="s">
        <v>185</v>
      </c>
      <c r="AU3960" s="147" t="s">
        <v>88</v>
      </c>
      <c r="AV3960" s="12" t="s">
        <v>88</v>
      </c>
      <c r="AW3960" s="12" t="s">
        <v>33</v>
      </c>
      <c r="AX3960" s="12" t="s">
        <v>86</v>
      </c>
      <c r="AY3960" s="147" t="s">
        <v>176</v>
      </c>
    </row>
    <row r="3961" spans="2:65" s="1" customFormat="1" ht="24.2" customHeight="1">
      <c r="B3961" s="32"/>
      <c r="C3961" s="132" t="s">
        <v>3727</v>
      </c>
      <c r="D3961" s="132" t="s">
        <v>178</v>
      </c>
      <c r="E3961" s="133" t="s">
        <v>3728</v>
      </c>
      <c r="F3961" s="134" t="s">
        <v>3729</v>
      </c>
      <c r="G3961" s="135" t="s">
        <v>355</v>
      </c>
      <c r="H3961" s="136">
        <v>1</v>
      </c>
      <c r="I3961" s="137"/>
      <c r="J3961" s="138">
        <f>ROUND(I3961*H3961,2)</f>
        <v>0</v>
      </c>
      <c r="K3961" s="134" t="s">
        <v>342</v>
      </c>
      <c r="L3961" s="32"/>
      <c r="M3961" s="139" t="s">
        <v>1</v>
      </c>
      <c r="N3961" s="140" t="s">
        <v>43</v>
      </c>
      <c r="P3961" s="141">
        <f>O3961*H3961</f>
        <v>0</v>
      </c>
      <c r="Q3961" s="141">
        <v>0</v>
      </c>
      <c r="R3961" s="141">
        <f>Q3961*H3961</f>
        <v>0</v>
      </c>
      <c r="S3961" s="141">
        <v>0</v>
      </c>
      <c r="T3961" s="142">
        <f>S3961*H3961</f>
        <v>0</v>
      </c>
      <c r="AR3961" s="143" t="s">
        <v>319</v>
      </c>
      <c r="AT3961" s="143" t="s">
        <v>178</v>
      </c>
      <c r="AU3961" s="143" t="s">
        <v>88</v>
      </c>
      <c r="AY3961" s="17" t="s">
        <v>176</v>
      </c>
      <c r="BE3961" s="144">
        <f>IF(N3961="základní",J3961,0)</f>
        <v>0</v>
      </c>
      <c r="BF3961" s="144">
        <f>IF(N3961="snížená",J3961,0)</f>
        <v>0</v>
      </c>
      <c r="BG3961" s="144">
        <f>IF(N3961="zákl. přenesená",J3961,0)</f>
        <v>0</v>
      </c>
      <c r="BH3961" s="144">
        <f>IF(N3961="sníž. přenesená",J3961,0)</f>
        <v>0</v>
      </c>
      <c r="BI3961" s="144">
        <f>IF(N3961="nulová",J3961,0)</f>
        <v>0</v>
      </c>
      <c r="BJ3961" s="17" t="s">
        <v>86</v>
      </c>
      <c r="BK3961" s="144">
        <f>ROUND(I3961*H3961,2)</f>
        <v>0</v>
      </c>
      <c r="BL3961" s="17" t="s">
        <v>319</v>
      </c>
      <c r="BM3961" s="143" t="s">
        <v>3730</v>
      </c>
    </row>
    <row r="3962" spans="2:65" s="14" customFormat="1" ht="11.25">
      <c r="B3962" s="160"/>
      <c r="D3962" s="146" t="s">
        <v>185</v>
      </c>
      <c r="E3962" s="161" t="s">
        <v>1</v>
      </c>
      <c r="F3962" s="162" t="s">
        <v>3391</v>
      </c>
      <c r="H3962" s="161" t="s">
        <v>1</v>
      </c>
      <c r="I3962" s="163"/>
      <c r="L3962" s="160"/>
      <c r="M3962" s="164"/>
      <c r="T3962" s="165"/>
      <c r="AT3962" s="161" t="s">
        <v>185</v>
      </c>
      <c r="AU3962" s="161" t="s">
        <v>88</v>
      </c>
      <c r="AV3962" s="14" t="s">
        <v>86</v>
      </c>
      <c r="AW3962" s="14" t="s">
        <v>33</v>
      </c>
      <c r="AX3962" s="14" t="s">
        <v>78</v>
      </c>
      <c r="AY3962" s="161" t="s">
        <v>176</v>
      </c>
    </row>
    <row r="3963" spans="2:65" s="12" customFormat="1" ht="11.25">
      <c r="B3963" s="145"/>
      <c r="D3963" s="146" t="s">
        <v>185</v>
      </c>
      <c r="E3963" s="147" t="s">
        <v>1</v>
      </c>
      <c r="F3963" s="148" t="s">
        <v>86</v>
      </c>
      <c r="H3963" s="149">
        <v>1</v>
      </c>
      <c r="I3963" s="150"/>
      <c r="L3963" s="145"/>
      <c r="M3963" s="151"/>
      <c r="T3963" s="152"/>
      <c r="AT3963" s="147" t="s">
        <v>185</v>
      </c>
      <c r="AU3963" s="147" t="s">
        <v>88</v>
      </c>
      <c r="AV3963" s="12" t="s">
        <v>88</v>
      </c>
      <c r="AW3963" s="12" t="s">
        <v>33</v>
      </c>
      <c r="AX3963" s="12" t="s">
        <v>86</v>
      </c>
      <c r="AY3963" s="147" t="s">
        <v>176</v>
      </c>
    </row>
    <row r="3964" spans="2:65" s="1" customFormat="1" ht="24.2" customHeight="1">
      <c r="B3964" s="32"/>
      <c r="C3964" s="132" t="s">
        <v>3731</v>
      </c>
      <c r="D3964" s="132" t="s">
        <v>178</v>
      </c>
      <c r="E3964" s="133" t="s">
        <v>3732</v>
      </c>
      <c r="F3964" s="134" t="s">
        <v>3733</v>
      </c>
      <c r="G3964" s="135" t="s">
        <v>355</v>
      </c>
      <c r="H3964" s="136">
        <v>1</v>
      </c>
      <c r="I3964" s="137"/>
      <c r="J3964" s="138">
        <f>ROUND(I3964*H3964,2)</f>
        <v>0</v>
      </c>
      <c r="K3964" s="134" t="s">
        <v>342</v>
      </c>
      <c r="L3964" s="32"/>
      <c r="M3964" s="139" t="s">
        <v>1</v>
      </c>
      <c r="N3964" s="140" t="s">
        <v>43</v>
      </c>
      <c r="P3964" s="141">
        <f>O3964*H3964</f>
        <v>0</v>
      </c>
      <c r="Q3964" s="141">
        <v>0</v>
      </c>
      <c r="R3964" s="141">
        <f>Q3964*H3964</f>
        <v>0</v>
      </c>
      <c r="S3964" s="141">
        <v>0</v>
      </c>
      <c r="T3964" s="142">
        <f>S3964*H3964</f>
        <v>0</v>
      </c>
      <c r="AR3964" s="143" t="s">
        <v>319</v>
      </c>
      <c r="AT3964" s="143" t="s">
        <v>178</v>
      </c>
      <c r="AU3964" s="143" t="s">
        <v>88</v>
      </c>
      <c r="AY3964" s="17" t="s">
        <v>176</v>
      </c>
      <c r="BE3964" s="144">
        <f>IF(N3964="základní",J3964,0)</f>
        <v>0</v>
      </c>
      <c r="BF3964" s="144">
        <f>IF(N3964="snížená",J3964,0)</f>
        <v>0</v>
      </c>
      <c r="BG3964" s="144">
        <f>IF(N3964="zákl. přenesená",J3964,0)</f>
        <v>0</v>
      </c>
      <c r="BH3964" s="144">
        <f>IF(N3964="sníž. přenesená",J3964,0)</f>
        <v>0</v>
      </c>
      <c r="BI3964" s="144">
        <f>IF(N3964="nulová",J3964,0)</f>
        <v>0</v>
      </c>
      <c r="BJ3964" s="17" t="s">
        <v>86</v>
      </c>
      <c r="BK3964" s="144">
        <f>ROUND(I3964*H3964,2)</f>
        <v>0</v>
      </c>
      <c r="BL3964" s="17" t="s">
        <v>319</v>
      </c>
      <c r="BM3964" s="143" t="s">
        <v>3734</v>
      </c>
    </row>
    <row r="3965" spans="2:65" s="14" customFormat="1" ht="11.25">
      <c r="B3965" s="160"/>
      <c r="D3965" s="146" t="s">
        <v>185</v>
      </c>
      <c r="E3965" s="161" t="s">
        <v>1</v>
      </c>
      <c r="F3965" s="162" t="s">
        <v>3391</v>
      </c>
      <c r="H3965" s="161" t="s">
        <v>1</v>
      </c>
      <c r="I3965" s="163"/>
      <c r="L3965" s="160"/>
      <c r="M3965" s="164"/>
      <c r="T3965" s="165"/>
      <c r="AT3965" s="161" t="s">
        <v>185</v>
      </c>
      <c r="AU3965" s="161" t="s">
        <v>88</v>
      </c>
      <c r="AV3965" s="14" t="s">
        <v>86</v>
      </c>
      <c r="AW3965" s="14" t="s">
        <v>33</v>
      </c>
      <c r="AX3965" s="14" t="s">
        <v>78</v>
      </c>
      <c r="AY3965" s="161" t="s">
        <v>176</v>
      </c>
    </row>
    <row r="3966" spans="2:65" s="12" customFormat="1" ht="11.25">
      <c r="B3966" s="145"/>
      <c r="D3966" s="146" t="s">
        <v>185</v>
      </c>
      <c r="E3966" s="147" t="s">
        <v>1</v>
      </c>
      <c r="F3966" s="148" t="s">
        <v>86</v>
      </c>
      <c r="H3966" s="149">
        <v>1</v>
      </c>
      <c r="I3966" s="150"/>
      <c r="L3966" s="145"/>
      <c r="M3966" s="151"/>
      <c r="T3966" s="152"/>
      <c r="AT3966" s="147" t="s">
        <v>185</v>
      </c>
      <c r="AU3966" s="147" t="s">
        <v>88</v>
      </c>
      <c r="AV3966" s="12" t="s">
        <v>88</v>
      </c>
      <c r="AW3966" s="12" t="s">
        <v>33</v>
      </c>
      <c r="AX3966" s="12" t="s">
        <v>86</v>
      </c>
      <c r="AY3966" s="147" t="s">
        <v>176</v>
      </c>
    </row>
    <row r="3967" spans="2:65" s="1" customFormat="1" ht="24.2" customHeight="1">
      <c r="B3967" s="32"/>
      <c r="C3967" s="132" t="s">
        <v>3735</v>
      </c>
      <c r="D3967" s="132" t="s">
        <v>178</v>
      </c>
      <c r="E3967" s="133" t="s">
        <v>3736</v>
      </c>
      <c r="F3967" s="134" t="s">
        <v>3737</v>
      </c>
      <c r="G3967" s="135" t="s">
        <v>355</v>
      </c>
      <c r="H3967" s="136">
        <v>1</v>
      </c>
      <c r="I3967" s="137"/>
      <c r="J3967" s="138">
        <f>ROUND(I3967*H3967,2)</f>
        <v>0</v>
      </c>
      <c r="K3967" s="134" t="s">
        <v>342</v>
      </c>
      <c r="L3967" s="32"/>
      <c r="M3967" s="139" t="s">
        <v>1</v>
      </c>
      <c r="N3967" s="140" t="s">
        <v>43</v>
      </c>
      <c r="P3967" s="141">
        <f>O3967*H3967</f>
        <v>0</v>
      </c>
      <c r="Q3967" s="141">
        <v>0</v>
      </c>
      <c r="R3967" s="141">
        <f>Q3967*H3967</f>
        <v>0</v>
      </c>
      <c r="S3967" s="141">
        <v>0</v>
      </c>
      <c r="T3967" s="142">
        <f>S3967*H3967</f>
        <v>0</v>
      </c>
      <c r="AR3967" s="143" t="s">
        <v>319</v>
      </c>
      <c r="AT3967" s="143" t="s">
        <v>178</v>
      </c>
      <c r="AU3967" s="143" t="s">
        <v>88</v>
      </c>
      <c r="AY3967" s="17" t="s">
        <v>176</v>
      </c>
      <c r="BE3967" s="144">
        <f>IF(N3967="základní",J3967,0)</f>
        <v>0</v>
      </c>
      <c r="BF3967" s="144">
        <f>IF(N3967="snížená",J3967,0)</f>
        <v>0</v>
      </c>
      <c r="BG3967" s="144">
        <f>IF(N3967="zákl. přenesená",J3967,0)</f>
        <v>0</v>
      </c>
      <c r="BH3967" s="144">
        <f>IF(N3967="sníž. přenesená",J3967,0)</f>
        <v>0</v>
      </c>
      <c r="BI3967" s="144">
        <f>IF(N3967="nulová",J3967,0)</f>
        <v>0</v>
      </c>
      <c r="BJ3967" s="17" t="s">
        <v>86</v>
      </c>
      <c r="BK3967" s="144">
        <f>ROUND(I3967*H3967,2)</f>
        <v>0</v>
      </c>
      <c r="BL3967" s="17" t="s">
        <v>319</v>
      </c>
      <c r="BM3967" s="143" t="s">
        <v>3738</v>
      </c>
    </row>
    <row r="3968" spans="2:65" s="14" customFormat="1" ht="11.25">
      <c r="B3968" s="160"/>
      <c r="D3968" s="146" t="s">
        <v>185</v>
      </c>
      <c r="E3968" s="161" t="s">
        <v>1</v>
      </c>
      <c r="F3968" s="162" t="s">
        <v>3391</v>
      </c>
      <c r="H3968" s="161" t="s">
        <v>1</v>
      </c>
      <c r="I3968" s="163"/>
      <c r="L3968" s="160"/>
      <c r="M3968" s="164"/>
      <c r="T3968" s="165"/>
      <c r="AT3968" s="161" t="s">
        <v>185</v>
      </c>
      <c r="AU3968" s="161" t="s">
        <v>88</v>
      </c>
      <c r="AV3968" s="14" t="s">
        <v>86</v>
      </c>
      <c r="AW3968" s="14" t="s">
        <v>33</v>
      </c>
      <c r="AX3968" s="14" t="s">
        <v>78</v>
      </c>
      <c r="AY3968" s="161" t="s">
        <v>176</v>
      </c>
    </row>
    <row r="3969" spans="2:65" s="12" customFormat="1" ht="11.25">
      <c r="B3969" s="145"/>
      <c r="D3969" s="146" t="s">
        <v>185</v>
      </c>
      <c r="E3969" s="147" t="s">
        <v>1</v>
      </c>
      <c r="F3969" s="148" t="s">
        <v>86</v>
      </c>
      <c r="H3969" s="149">
        <v>1</v>
      </c>
      <c r="I3969" s="150"/>
      <c r="L3969" s="145"/>
      <c r="M3969" s="151"/>
      <c r="T3969" s="152"/>
      <c r="AT3969" s="147" t="s">
        <v>185</v>
      </c>
      <c r="AU3969" s="147" t="s">
        <v>88</v>
      </c>
      <c r="AV3969" s="12" t="s">
        <v>88</v>
      </c>
      <c r="AW3969" s="12" t="s">
        <v>33</v>
      </c>
      <c r="AX3969" s="12" t="s">
        <v>86</v>
      </c>
      <c r="AY3969" s="147" t="s">
        <v>176</v>
      </c>
    </row>
    <row r="3970" spans="2:65" s="1" customFormat="1" ht="24.2" customHeight="1">
      <c r="B3970" s="32"/>
      <c r="C3970" s="132" t="s">
        <v>3739</v>
      </c>
      <c r="D3970" s="132" t="s">
        <v>178</v>
      </c>
      <c r="E3970" s="133" t="s">
        <v>3740</v>
      </c>
      <c r="F3970" s="134" t="s">
        <v>3741</v>
      </c>
      <c r="G3970" s="135" t="s">
        <v>355</v>
      </c>
      <c r="H3970" s="136">
        <v>1</v>
      </c>
      <c r="I3970" s="137"/>
      <c r="J3970" s="138">
        <f>ROUND(I3970*H3970,2)</f>
        <v>0</v>
      </c>
      <c r="K3970" s="134" t="s">
        <v>342</v>
      </c>
      <c r="L3970" s="32"/>
      <c r="M3970" s="139" t="s">
        <v>1</v>
      </c>
      <c r="N3970" s="140" t="s">
        <v>43</v>
      </c>
      <c r="P3970" s="141">
        <f>O3970*H3970</f>
        <v>0</v>
      </c>
      <c r="Q3970" s="141">
        <v>0</v>
      </c>
      <c r="R3970" s="141">
        <f>Q3970*H3970</f>
        <v>0</v>
      </c>
      <c r="S3970" s="141">
        <v>0</v>
      </c>
      <c r="T3970" s="142">
        <f>S3970*H3970</f>
        <v>0</v>
      </c>
      <c r="AR3970" s="143" t="s">
        <v>319</v>
      </c>
      <c r="AT3970" s="143" t="s">
        <v>178</v>
      </c>
      <c r="AU3970" s="143" t="s">
        <v>88</v>
      </c>
      <c r="AY3970" s="17" t="s">
        <v>176</v>
      </c>
      <c r="BE3970" s="144">
        <f>IF(N3970="základní",J3970,0)</f>
        <v>0</v>
      </c>
      <c r="BF3970" s="144">
        <f>IF(N3970="snížená",J3970,0)</f>
        <v>0</v>
      </c>
      <c r="BG3970" s="144">
        <f>IF(N3970="zákl. přenesená",J3970,0)</f>
        <v>0</v>
      </c>
      <c r="BH3970" s="144">
        <f>IF(N3970="sníž. přenesená",J3970,0)</f>
        <v>0</v>
      </c>
      <c r="BI3970" s="144">
        <f>IF(N3970="nulová",J3970,0)</f>
        <v>0</v>
      </c>
      <c r="BJ3970" s="17" t="s">
        <v>86</v>
      </c>
      <c r="BK3970" s="144">
        <f>ROUND(I3970*H3970,2)</f>
        <v>0</v>
      </c>
      <c r="BL3970" s="17" t="s">
        <v>319</v>
      </c>
      <c r="BM3970" s="143" t="s">
        <v>3742</v>
      </c>
    </row>
    <row r="3971" spans="2:65" s="14" customFormat="1" ht="11.25">
      <c r="B3971" s="160"/>
      <c r="D3971" s="146" t="s">
        <v>185</v>
      </c>
      <c r="E3971" s="161" t="s">
        <v>1</v>
      </c>
      <c r="F3971" s="162" t="s">
        <v>3391</v>
      </c>
      <c r="H3971" s="161" t="s">
        <v>1</v>
      </c>
      <c r="I3971" s="163"/>
      <c r="L3971" s="160"/>
      <c r="M3971" s="164"/>
      <c r="T3971" s="165"/>
      <c r="AT3971" s="161" t="s">
        <v>185</v>
      </c>
      <c r="AU3971" s="161" t="s">
        <v>88</v>
      </c>
      <c r="AV3971" s="14" t="s">
        <v>86</v>
      </c>
      <c r="AW3971" s="14" t="s">
        <v>33</v>
      </c>
      <c r="AX3971" s="14" t="s">
        <v>78</v>
      </c>
      <c r="AY3971" s="161" t="s">
        <v>176</v>
      </c>
    </row>
    <row r="3972" spans="2:65" s="12" customFormat="1" ht="11.25">
      <c r="B3972" s="145"/>
      <c r="D3972" s="146" t="s">
        <v>185</v>
      </c>
      <c r="E3972" s="147" t="s">
        <v>1</v>
      </c>
      <c r="F3972" s="148" t="s">
        <v>86</v>
      </c>
      <c r="H3972" s="149">
        <v>1</v>
      </c>
      <c r="I3972" s="150"/>
      <c r="L3972" s="145"/>
      <c r="M3972" s="151"/>
      <c r="T3972" s="152"/>
      <c r="AT3972" s="147" t="s">
        <v>185</v>
      </c>
      <c r="AU3972" s="147" t="s">
        <v>88</v>
      </c>
      <c r="AV3972" s="12" t="s">
        <v>88</v>
      </c>
      <c r="AW3972" s="12" t="s">
        <v>33</v>
      </c>
      <c r="AX3972" s="12" t="s">
        <v>86</v>
      </c>
      <c r="AY3972" s="147" t="s">
        <v>176</v>
      </c>
    </row>
    <row r="3973" spans="2:65" s="1" customFormat="1" ht="24.2" customHeight="1">
      <c r="B3973" s="32"/>
      <c r="C3973" s="132" t="s">
        <v>3743</v>
      </c>
      <c r="D3973" s="132" t="s">
        <v>178</v>
      </c>
      <c r="E3973" s="133" t="s">
        <v>3744</v>
      </c>
      <c r="F3973" s="134" t="s">
        <v>3745</v>
      </c>
      <c r="G3973" s="135" t="s">
        <v>355</v>
      </c>
      <c r="H3973" s="136">
        <v>4</v>
      </c>
      <c r="I3973" s="137"/>
      <c r="J3973" s="138">
        <f>ROUND(I3973*H3973,2)</f>
        <v>0</v>
      </c>
      <c r="K3973" s="134" t="s">
        <v>342</v>
      </c>
      <c r="L3973" s="32"/>
      <c r="M3973" s="139" t="s">
        <v>1</v>
      </c>
      <c r="N3973" s="140" t="s">
        <v>43</v>
      </c>
      <c r="P3973" s="141">
        <f>O3973*H3973</f>
        <v>0</v>
      </c>
      <c r="Q3973" s="141">
        <v>0</v>
      </c>
      <c r="R3973" s="141">
        <f>Q3973*H3973</f>
        <v>0</v>
      </c>
      <c r="S3973" s="141">
        <v>0</v>
      </c>
      <c r="T3973" s="142">
        <f>S3973*H3973</f>
        <v>0</v>
      </c>
      <c r="AR3973" s="143" t="s">
        <v>319</v>
      </c>
      <c r="AT3973" s="143" t="s">
        <v>178</v>
      </c>
      <c r="AU3973" s="143" t="s">
        <v>88</v>
      </c>
      <c r="AY3973" s="17" t="s">
        <v>176</v>
      </c>
      <c r="BE3973" s="144">
        <f>IF(N3973="základní",J3973,0)</f>
        <v>0</v>
      </c>
      <c r="BF3973" s="144">
        <f>IF(N3973="snížená",J3973,0)</f>
        <v>0</v>
      </c>
      <c r="BG3973" s="144">
        <f>IF(N3973="zákl. přenesená",J3973,0)</f>
        <v>0</v>
      </c>
      <c r="BH3973" s="144">
        <f>IF(N3973="sníž. přenesená",J3973,0)</f>
        <v>0</v>
      </c>
      <c r="BI3973" s="144">
        <f>IF(N3973="nulová",J3973,0)</f>
        <v>0</v>
      </c>
      <c r="BJ3973" s="17" t="s">
        <v>86</v>
      </c>
      <c r="BK3973" s="144">
        <f>ROUND(I3973*H3973,2)</f>
        <v>0</v>
      </c>
      <c r="BL3973" s="17" t="s">
        <v>319</v>
      </c>
      <c r="BM3973" s="143" t="s">
        <v>3746</v>
      </c>
    </row>
    <row r="3974" spans="2:65" s="14" customFormat="1" ht="11.25">
      <c r="B3974" s="160"/>
      <c r="D3974" s="146" t="s">
        <v>185</v>
      </c>
      <c r="E3974" s="161" t="s">
        <v>1</v>
      </c>
      <c r="F3974" s="162" t="s">
        <v>3391</v>
      </c>
      <c r="H3974" s="161" t="s">
        <v>1</v>
      </c>
      <c r="I3974" s="163"/>
      <c r="L3974" s="160"/>
      <c r="M3974" s="164"/>
      <c r="T3974" s="165"/>
      <c r="AT3974" s="161" t="s">
        <v>185</v>
      </c>
      <c r="AU3974" s="161" t="s">
        <v>88</v>
      </c>
      <c r="AV3974" s="14" t="s">
        <v>86</v>
      </c>
      <c r="AW3974" s="14" t="s">
        <v>33</v>
      </c>
      <c r="AX3974" s="14" t="s">
        <v>78</v>
      </c>
      <c r="AY3974" s="161" t="s">
        <v>176</v>
      </c>
    </row>
    <row r="3975" spans="2:65" s="12" customFormat="1" ht="11.25">
      <c r="B3975" s="145"/>
      <c r="D3975" s="146" t="s">
        <v>185</v>
      </c>
      <c r="E3975" s="147" t="s">
        <v>1</v>
      </c>
      <c r="F3975" s="148" t="s">
        <v>183</v>
      </c>
      <c r="H3975" s="149">
        <v>4</v>
      </c>
      <c r="I3975" s="150"/>
      <c r="L3975" s="145"/>
      <c r="M3975" s="151"/>
      <c r="T3975" s="152"/>
      <c r="AT3975" s="147" t="s">
        <v>185</v>
      </c>
      <c r="AU3975" s="147" t="s">
        <v>88</v>
      </c>
      <c r="AV3975" s="12" t="s">
        <v>88</v>
      </c>
      <c r="AW3975" s="12" t="s">
        <v>33</v>
      </c>
      <c r="AX3975" s="12" t="s">
        <v>86</v>
      </c>
      <c r="AY3975" s="147" t="s">
        <v>176</v>
      </c>
    </row>
    <row r="3976" spans="2:65" s="1" customFormat="1" ht="24.2" customHeight="1">
      <c r="B3976" s="32"/>
      <c r="C3976" s="132" t="s">
        <v>3747</v>
      </c>
      <c r="D3976" s="132" t="s">
        <v>178</v>
      </c>
      <c r="E3976" s="133" t="s">
        <v>3748</v>
      </c>
      <c r="F3976" s="134" t="s">
        <v>3749</v>
      </c>
      <c r="G3976" s="135" t="s">
        <v>355</v>
      </c>
      <c r="H3976" s="136">
        <v>4</v>
      </c>
      <c r="I3976" s="137"/>
      <c r="J3976" s="138">
        <f>ROUND(I3976*H3976,2)</f>
        <v>0</v>
      </c>
      <c r="K3976" s="134" t="s">
        <v>342</v>
      </c>
      <c r="L3976" s="32"/>
      <c r="M3976" s="139" t="s">
        <v>1</v>
      </c>
      <c r="N3976" s="140" t="s">
        <v>43</v>
      </c>
      <c r="P3976" s="141">
        <f>O3976*H3976</f>
        <v>0</v>
      </c>
      <c r="Q3976" s="141">
        <v>0</v>
      </c>
      <c r="R3976" s="141">
        <f>Q3976*H3976</f>
        <v>0</v>
      </c>
      <c r="S3976" s="141">
        <v>0</v>
      </c>
      <c r="T3976" s="142">
        <f>S3976*H3976</f>
        <v>0</v>
      </c>
      <c r="AR3976" s="143" t="s">
        <v>319</v>
      </c>
      <c r="AT3976" s="143" t="s">
        <v>178</v>
      </c>
      <c r="AU3976" s="143" t="s">
        <v>88</v>
      </c>
      <c r="AY3976" s="17" t="s">
        <v>176</v>
      </c>
      <c r="BE3976" s="144">
        <f>IF(N3976="základní",J3976,0)</f>
        <v>0</v>
      </c>
      <c r="BF3976" s="144">
        <f>IF(N3976="snížená",J3976,0)</f>
        <v>0</v>
      </c>
      <c r="BG3976" s="144">
        <f>IF(N3976="zákl. přenesená",J3976,0)</f>
        <v>0</v>
      </c>
      <c r="BH3976" s="144">
        <f>IF(N3976="sníž. přenesená",J3976,0)</f>
        <v>0</v>
      </c>
      <c r="BI3976" s="144">
        <f>IF(N3976="nulová",J3976,0)</f>
        <v>0</v>
      </c>
      <c r="BJ3976" s="17" t="s">
        <v>86</v>
      </c>
      <c r="BK3976" s="144">
        <f>ROUND(I3976*H3976,2)</f>
        <v>0</v>
      </c>
      <c r="BL3976" s="17" t="s">
        <v>319</v>
      </c>
      <c r="BM3976" s="143" t="s">
        <v>3750</v>
      </c>
    </row>
    <row r="3977" spans="2:65" s="14" customFormat="1" ht="11.25">
      <c r="B3977" s="160"/>
      <c r="D3977" s="146" t="s">
        <v>185</v>
      </c>
      <c r="E3977" s="161" t="s">
        <v>1</v>
      </c>
      <c r="F3977" s="162" t="s">
        <v>3391</v>
      </c>
      <c r="H3977" s="161" t="s">
        <v>1</v>
      </c>
      <c r="I3977" s="163"/>
      <c r="L3977" s="160"/>
      <c r="M3977" s="164"/>
      <c r="T3977" s="165"/>
      <c r="AT3977" s="161" t="s">
        <v>185</v>
      </c>
      <c r="AU3977" s="161" t="s">
        <v>88</v>
      </c>
      <c r="AV3977" s="14" t="s">
        <v>86</v>
      </c>
      <c r="AW3977" s="14" t="s">
        <v>33</v>
      </c>
      <c r="AX3977" s="14" t="s">
        <v>78</v>
      </c>
      <c r="AY3977" s="161" t="s">
        <v>176</v>
      </c>
    </row>
    <row r="3978" spans="2:65" s="12" customFormat="1" ht="11.25">
      <c r="B3978" s="145"/>
      <c r="D3978" s="146" t="s">
        <v>185</v>
      </c>
      <c r="E3978" s="147" t="s">
        <v>1</v>
      </c>
      <c r="F3978" s="148" t="s">
        <v>183</v>
      </c>
      <c r="H3978" s="149">
        <v>4</v>
      </c>
      <c r="I3978" s="150"/>
      <c r="L3978" s="145"/>
      <c r="M3978" s="151"/>
      <c r="T3978" s="152"/>
      <c r="AT3978" s="147" t="s">
        <v>185</v>
      </c>
      <c r="AU3978" s="147" t="s">
        <v>88</v>
      </c>
      <c r="AV3978" s="12" t="s">
        <v>88</v>
      </c>
      <c r="AW3978" s="12" t="s">
        <v>33</v>
      </c>
      <c r="AX3978" s="12" t="s">
        <v>86</v>
      </c>
      <c r="AY3978" s="147" t="s">
        <v>176</v>
      </c>
    </row>
    <row r="3979" spans="2:65" s="1" customFormat="1" ht="24.2" customHeight="1">
      <c r="B3979" s="32"/>
      <c r="C3979" s="132" t="s">
        <v>3751</v>
      </c>
      <c r="D3979" s="132" t="s">
        <v>178</v>
      </c>
      <c r="E3979" s="133" t="s">
        <v>3752</v>
      </c>
      <c r="F3979" s="134" t="s">
        <v>3753</v>
      </c>
      <c r="G3979" s="135" t="s">
        <v>355</v>
      </c>
      <c r="H3979" s="136">
        <v>4</v>
      </c>
      <c r="I3979" s="137"/>
      <c r="J3979" s="138">
        <f>ROUND(I3979*H3979,2)</f>
        <v>0</v>
      </c>
      <c r="K3979" s="134" t="s">
        <v>342</v>
      </c>
      <c r="L3979" s="32"/>
      <c r="M3979" s="139" t="s">
        <v>1</v>
      </c>
      <c r="N3979" s="140" t="s">
        <v>43</v>
      </c>
      <c r="P3979" s="141">
        <f>O3979*H3979</f>
        <v>0</v>
      </c>
      <c r="Q3979" s="141">
        <v>0</v>
      </c>
      <c r="R3979" s="141">
        <f>Q3979*H3979</f>
        <v>0</v>
      </c>
      <c r="S3979" s="141">
        <v>0</v>
      </c>
      <c r="T3979" s="142">
        <f>S3979*H3979</f>
        <v>0</v>
      </c>
      <c r="AR3979" s="143" t="s">
        <v>319</v>
      </c>
      <c r="AT3979" s="143" t="s">
        <v>178</v>
      </c>
      <c r="AU3979" s="143" t="s">
        <v>88</v>
      </c>
      <c r="AY3979" s="17" t="s">
        <v>176</v>
      </c>
      <c r="BE3979" s="144">
        <f>IF(N3979="základní",J3979,0)</f>
        <v>0</v>
      </c>
      <c r="BF3979" s="144">
        <f>IF(N3979="snížená",J3979,0)</f>
        <v>0</v>
      </c>
      <c r="BG3979" s="144">
        <f>IF(N3979="zákl. přenesená",J3979,0)</f>
        <v>0</v>
      </c>
      <c r="BH3979" s="144">
        <f>IF(N3979="sníž. přenesená",J3979,0)</f>
        <v>0</v>
      </c>
      <c r="BI3979" s="144">
        <f>IF(N3979="nulová",J3979,0)</f>
        <v>0</v>
      </c>
      <c r="BJ3979" s="17" t="s">
        <v>86</v>
      </c>
      <c r="BK3979" s="144">
        <f>ROUND(I3979*H3979,2)</f>
        <v>0</v>
      </c>
      <c r="BL3979" s="17" t="s">
        <v>319</v>
      </c>
      <c r="BM3979" s="143" t="s">
        <v>3754</v>
      </c>
    </row>
    <row r="3980" spans="2:65" s="14" customFormat="1" ht="11.25">
      <c r="B3980" s="160"/>
      <c r="D3980" s="146" t="s">
        <v>185</v>
      </c>
      <c r="E3980" s="161" t="s">
        <v>1</v>
      </c>
      <c r="F3980" s="162" t="s">
        <v>3391</v>
      </c>
      <c r="H3980" s="161" t="s">
        <v>1</v>
      </c>
      <c r="I3980" s="163"/>
      <c r="L3980" s="160"/>
      <c r="M3980" s="164"/>
      <c r="T3980" s="165"/>
      <c r="AT3980" s="161" t="s">
        <v>185</v>
      </c>
      <c r="AU3980" s="161" t="s">
        <v>88</v>
      </c>
      <c r="AV3980" s="14" t="s">
        <v>86</v>
      </c>
      <c r="AW3980" s="14" t="s">
        <v>33</v>
      </c>
      <c r="AX3980" s="14" t="s">
        <v>78</v>
      </c>
      <c r="AY3980" s="161" t="s">
        <v>176</v>
      </c>
    </row>
    <row r="3981" spans="2:65" s="12" customFormat="1" ht="11.25">
      <c r="B3981" s="145"/>
      <c r="D3981" s="146" t="s">
        <v>185</v>
      </c>
      <c r="E3981" s="147" t="s">
        <v>1</v>
      </c>
      <c r="F3981" s="148" t="s">
        <v>183</v>
      </c>
      <c r="H3981" s="149">
        <v>4</v>
      </c>
      <c r="I3981" s="150"/>
      <c r="L3981" s="145"/>
      <c r="M3981" s="151"/>
      <c r="T3981" s="152"/>
      <c r="AT3981" s="147" t="s">
        <v>185</v>
      </c>
      <c r="AU3981" s="147" t="s">
        <v>88</v>
      </c>
      <c r="AV3981" s="12" t="s">
        <v>88</v>
      </c>
      <c r="AW3981" s="12" t="s">
        <v>33</v>
      </c>
      <c r="AX3981" s="12" t="s">
        <v>86</v>
      </c>
      <c r="AY3981" s="147" t="s">
        <v>176</v>
      </c>
    </row>
    <row r="3982" spans="2:65" s="1" customFormat="1" ht="33" customHeight="1">
      <c r="B3982" s="32"/>
      <c r="C3982" s="132" t="s">
        <v>3755</v>
      </c>
      <c r="D3982" s="132" t="s">
        <v>178</v>
      </c>
      <c r="E3982" s="133" t="s">
        <v>3756</v>
      </c>
      <c r="F3982" s="134" t="s">
        <v>3757</v>
      </c>
      <c r="G3982" s="135" t="s">
        <v>355</v>
      </c>
      <c r="H3982" s="136">
        <v>3</v>
      </c>
      <c r="I3982" s="137"/>
      <c r="J3982" s="138">
        <f>ROUND(I3982*H3982,2)</f>
        <v>0</v>
      </c>
      <c r="K3982" s="134" t="s">
        <v>342</v>
      </c>
      <c r="L3982" s="32"/>
      <c r="M3982" s="139" t="s">
        <v>1</v>
      </c>
      <c r="N3982" s="140" t="s">
        <v>43</v>
      </c>
      <c r="P3982" s="141">
        <f>O3982*H3982</f>
        <v>0</v>
      </c>
      <c r="Q3982" s="141">
        <v>0</v>
      </c>
      <c r="R3982" s="141">
        <f>Q3982*H3982</f>
        <v>0</v>
      </c>
      <c r="S3982" s="141">
        <v>0</v>
      </c>
      <c r="T3982" s="142">
        <f>S3982*H3982</f>
        <v>0</v>
      </c>
      <c r="AR3982" s="143" t="s">
        <v>319</v>
      </c>
      <c r="AT3982" s="143" t="s">
        <v>178</v>
      </c>
      <c r="AU3982" s="143" t="s">
        <v>88</v>
      </c>
      <c r="AY3982" s="17" t="s">
        <v>176</v>
      </c>
      <c r="BE3982" s="144">
        <f>IF(N3982="základní",J3982,0)</f>
        <v>0</v>
      </c>
      <c r="BF3982" s="144">
        <f>IF(N3982="snížená",J3982,0)</f>
        <v>0</v>
      </c>
      <c r="BG3982" s="144">
        <f>IF(N3982="zákl. přenesená",J3982,0)</f>
        <v>0</v>
      </c>
      <c r="BH3982" s="144">
        <f>IF(N3982="sníž. přenesená",J3982,0)</f>
        <v>0</v>
      </c>
      <c r="BI3982" s="144">
        <f>IF(N3982="nulová",J3982,0)</f>
        <v>0</v>
      </c>
      <c r="BJ3982" s="17" t="s">
        <v>86</v>
      </c>
      <c r="BK3982" s="144">
        <f>ROUND(I3982*H3982,2)</f>
        <v>0</v>
      </c>
      <c r="BL3982" s="17" t="s">
        <v>319</v>
      </c>
      <c r="BM3982" s="143" t="s">
        <v>3758</v>
      </c>
    </row>
    <row r="3983" spans="2:65" s="14" customFormat="1" ht="11.25">
      <c r="B3983" s="160"/>
      <c r="D3983" s="146" t="s">
        <v>185</v>
      </c>
      <c r="E3983" s="161" t="s">
        <v>1</v>
      </c>
      <c r="F3983" s="162" t="s">
        <v>3391</v>
      </c>
      <c r="H3983" s="161" t="s">
        <v>1</v>
      </c>
      <c r="I3983" s="163"/>
      <c r="L3983" s="160"/>
      <c r="M3983" s="164"/>
      <c r="T3983" s="165"/>
      <c r="AT3983" s="161" t="s">
        <v>185</v>
      </c>
      <c r="AU3983" s="161" t="s">
        <v>88</v>
      </c>
      <c r="AV3983" s="14" t="s">
        <v>86</v>
      </c>
      <c r="AW3983" s="14" t="s">
        <v>33</v>
      </c>
      <c r="AX3983" s="14" t="s">
        <v>78</v>
      </c>
      <c r="AY3983" s="161" t="s">
        <v>176</v>
      </c>
    </row>
    <row r="3984" spans="2:65" s="12" customFormat="1" ht="11.25">
      <c r="B3984" s="145"/>
      <c r="D3984" s="146" t="s">
        <v>185</v>
      </c>
      <c r="E3984" s="147" t="s">
        <v>1</v>
      </c>
      <c r="F3984" s="148" t="s">
        <v>193</v>
      </c>
      <c r="H3984" s="149">
        <v>3</v>
      </c>
      <c r="I3984" s="150"/>
      <c r="L3984" s="145"/>
      <c r="M3984" s="151"/>
      <c r="T3984" s="152"/>
      <c r="AT3984" s="147" t="s">
        <v>185</v>
      </c>
      <c r="AU3984" s="147" t="s">
        <v>88</v>
      </c>
      <c r="AV3984" s="12" t="s">
        <v>88</v>
      </c>
      <c r="AW3984" s="12" t="s">
        <v>33</v>
      </c>
      <c r="AX3984" s="12" t="s">
        <v>86</v>
      </c>
      <c r="AY3984" s="147" t="s">
        <v>176</v>
      </c>
    </row>
    <row r="3985" spans="2:65" s="1" customFormat="1" ht="24.2" customHeight="1">
      <c r="B3985" s="32"/>
      <c r="C3985" s="132" t="s">
        <v>3759</v>
      </c>
      <c r="D3985" s="132" t="s">
        <v>178</v>
      </c>
      <c r="E3985" s="133" t="s">
        <v>3760</v>
      </c>
      <c r="F3985" s="134" t="s">
        <v>3761</v>
      </c>
      <c r="G3985" s="135" t="s">
        <v>355</v>
      </c>
      <c r="H3985" s="136">
        <v>3</v>
      </c>
      <c r="I3985" s="137"/>
      <c r="J3985" s="138">
        <f>ROUND(I3985*H3985,2)</f>
        <v>0</v>
      </c>
      <c r="K3985" s="134" t="s">
        <v>342</v>
      </c>
      <c r="L3985" s="32"/>
      <c r="M3985" s="139" t="s">
        <v>1</v>
      </c>
      <c r="N3985" s="140" t="s">
        <v>43</v>
      </c>
      <c r="P3985" s="141">
        <f>O3985*H3985</f>
        <v>0</v>
      </c>
      <c r="Q3985" s="141">
        <v>0</v>
      </c>
      <c r="R3985" s="141">
        <f>Q3985*H3985</f>
        <v>0</v>
      </c>
      <c r="S3985" s="141">
        <v>0</v>
      </c>
      <c r="T3985" s="142">
        <f>S3985*H3985</f>
        <v>0</v>
      </c>
      <c r="AR3985" s="143" t="s">
        <v>319</v>
      </c>
      <c r="AT3985" s="143" t="s">
        <v>178</v>
      </c>
      <c r="AU3985" s="143" t="s">
        <v>88</v>
      </c>
      <c r="AY3985" s="17" t="s">
        <v>176</v>
      </c>
      <c r="BE3985" s="144">
        <f>IF(N3985="základní",J3985,0)</f>
        <v>0</v>
      </c>
      <c r="BF3985" s="144">
        <f>IF(N3985="snížená",J3985,0)</f>
        <v>0</v>
      </c>
      <c r="BG3985" s="144">
        <f>IF(N3985="zákl. přenesená",J3985,0)</f>
        <v>0</v>
      </c>
      <c r="BH3985" s="144">
        <f>IF(N3985="sníž. přenesená",J3985,0)</f>
        <v>0</v>
      </c>
      <c r="BI3985" s="144">
        <f>IF(N3985="nulová",J3985,0)</f>
        <v>0</v>
      </c>
      <c r="BJ3985" s="17" t="s">
        <v>86</v>
      </c>
      <c r="BK3985" s="144">
        <f>ROUND(I3985*H3985,2)</f>
        <v>0</v>
      </c>
      <c r="BL3985" s="17" t="s">
        <v>319</v>
      </c>
      <c r="BM3985" s="143" t="s">
        <v>3762</v>
      </c>
    </row>
    <row r="3986" spans="2:65" s="14" customFormat="1" ht="11.25">
      <c r="B3986" s="160"/>
      <c r="D3986" s="146" t="s">
        <v>185</v>
      </c>
      <c r="E3986" s="161" t="s">
        <v>1</v>
      </c>
      <c r="F3986" s="162" t="s">
        <v>3391</v>
      </c>
      <c r="H3986" s="161" t="s">
        <v>1</v>
      </c>
      <c r="I3986" s="163"/>
      <c r="L3986" s="160"/>
      <c r="M3986" s="164"/>
      <c r="T3986" s="165"/>
      <c r="AT3986" s="161" t="s">
        <v>185</v>
      </c>
      <c r="AU3986" s="161" t="s">
        <v>88</v>
      </c>
      <c r="AV3986" s="14" t="s">
        <v>86</v>
      </c>
      <c r="AW3986" s="14" t="s">
        <v>33</v>
      </c>
      <c r="AX3986" s="14" t="s">
        <v>78</v>
      </c>
      <c r="AY3986" s="161" t="s">
        <v>176</v>
      </c>
    </row>
    <row r="3987" spans="2:65" s="12" customFormat="1" ht="11.25">
      <c r="B3987" s="145"/>
      <c r="D3987" s="146" t="s">
        <v>185</v>
      </c>
      <c r="E3987" s="147" t="s">
        <v>1</v>
      </c>
      <c r="F3987" s="148" t="s">
        <v>193</v>
      </c>
      <c r="H3987" s="149">
        <v>3</v>
      </c>
      <c r="I3987" s="150"/>
      <c r="L3987" s="145"/>
      <c r="M3987" s="151"/>
      <c r="T3987" s="152"/>
      <c r="AT3987" s="147" t="s">
        <v>185</v>
      </c>
      <c r="AU3987" s="147" t="s">
        <v>88</v>
      </c>
      <c r="AV3987" s="12" t="s">
        <v>88</v>
      </c>
      <c r="AW3987" s="12" t="s">
        <v>33</v>
      </c>
      <c r="AX3987" s="12" t="s">
        <v>86</v>
      </c>
      <c r="AY3987" s="147" t="s">
        <v>176</v>
      </c>
    </row>
    <row r="3988" spans="2:65" s="1" customFormat="1" ht="24.2" customHeight="1">
      <c r="B3988" s="32"/>
      <c r="C3988" s="132" t="s">
        <v>3763</v>
      </c>
      <c r="D3988" s="132" t="s">
        <v>178</v>
      </c>
      <c r="E3988" s="133" t="s">
        <v>3764</v>
      </c>
      <c r="F3988" s="134" t="s">
        <v>3765</v>
      </c>
      <c r="G3988" s="135" t="s">
        <v>355</v>
      </c>
      <c r="H3988" s="136">
        <v>1</v>
      </c>
      <c r="I3988" s="137"/>
      <c r="J3988" s="138">
        <f>ROUND(I3988*H3988,2)</f>
        <v>0</v>
      </c>
      <c r="K3988" s="134" t="s">
        <v>342</v>
      </c>
      <c r="L3988" s="32"/>
      <c r="M3988" s="139" t="s">
        <v>1</v>
      </c>
      <c r="N3988" s="140" t="s">
        <v>43</v>
      </c>
      <c r="P3988" s="141">
        <f>O3988*H3988</f>
        <v>0</v>
      </c>
      <c r="Q3988" s="141">
        <v>0</v>
      </c>
      <c r="R3988" s="141">
        <f>Q3988*H3988</f>
        <v>0</v>
      </c>
      <c r="S3988" s="141">
        <v>0</v>
      </c>
      <c r="T3988" s="142">
        <f>S3988*H3988</f>
        <v>0</v>
      </c>
      <c r="AR3988" s="143" t="s">
        <v>319</v>
      </c>
      <c r="AT3988" s="143" t="s">
        <v>178</v>
      </c>
      <c r="AU3988" s="143" t="s">
        <v>88</v>
      </c>
      <c r="AY3988" s="17" t="s">
        <v>176</v>
      </c>
      <c r="BE3988" s="144">
        <f>IF(N3988="základní",J3988,0)</f>
        <v>0</v>
      </c>
      <c r="BF3988" s="144">
        <f>IF(N3988="snížená",J3988,0)</f>
        <v>0</v>
      </c>
      <c r="BG3988" s="144">
        <f>IF(N3988="zákl. přenesená",J3988,0)</f>
        <v>0</v>
      </c>
      <c r="BH3988" s="144">
        <f>IF(N3988="sníž. přenesená",J3988,0)</f>
        <v>0</v>
      </c>
      <c r="BI3988" s="144">
        <f>IF(N3988="nulová",J3988,0)</f>
        <v>0</v>
      </c>
      <c r="BJ3988" s="17" t="s">
        <v>86</v>
      </c>
      <c r="BK3988" s="144">
        <f>ROUND(I3988*H3988,2)</f>
        <v>0</v>
      </c>
      <c r="BL3988" s="17" t="s">
        <v>319</v>
      </c>
      <c r="BM3988" s="143" t="s">
        <v>3766</v>
      </c>
    </row>
    <row r="3989" spans="2:65" s="14" customFormat="1" ht="11.25">
      <c r="B3989" s="160"/>
      <c r="D3989" s="146" t="s">
        <v>185</v>
      </c>
      <c r="E3989" s="161" t="s">
        <v>1</v>
      </c>
      <c r="F3989" s="162" t="s">
        <v>3391</v>
      </c>
      <c r="H3989" s="161" t="s">
        <v>1</v>
      </c>
      <c r="I3989" s="163"/>
      <c r="L3989" s="160"/>
      <c r="M3989" s="164"/>
      <c r="T3989" s="165"/>
      <c r="AT3989" s="161" t="s">
        <v>185</v>
      </c>
      <c r="AU3989" s="161" t="s">
        <v>88</v>
      </c>
      <c r="AV3989" s="14" t="s">
        <v>86</v>
      </c>
      <c r="AW3989" s="14" t="s">
        <v>33</v>
      </c>
      <c r="AX3989" s="14" t="s">
        <v>78</v>
      </c>
      <c r="AY3989" s="161" t="s">
        <v>176</v>
      </c>
    </row>
    <row r="3990" spans="2:65" s="12" customFormat="1" ht="11.25">
      <c r="B3990" s="145"/>
      <c r="D3990" s="146" t="s">
        <v>185</v>
      </c>
      <c r="E3990" s="147" t="s">
        <v>1</v>
      </c>
      <c r="F3990" s="148" t="s">
        <v>86</v>
      </c>
      <c r="H3990" s="149">
        <v>1</v>
      </c>
      <c r="I3990" s="150"/>
      <c r="L3990" s="145"/>
      <c r="M3990" s="151"/>
      <c r="T3990" s="152"/>
      <c r="AT3990" s="147" t="s">
        <v>185</v>
      </c>
      <c r="AU3990" s="147" t="s">
        <v>88</v>
      </c>
      <c r="AV3990" s="12" t="s">
        <v>88</v>
      </c>
      <c r="AW3990" s="12" t="s">
        <v>33</v>
      </c>
      <c r="AX3990" s="12" t="s">
        <v>86</v>
      </c>
      <c r="AY3990" s="147" t="s">
        <v>176</v>
      </c>
    </row>
    <row r="3991" spans="2:65" s="1" customFormat="1" ht="24.2" customHeight="1">
      <c r="B3991" s="32"/>
      <c r="C3991" s="132" t="s">
        <v>3767</v>
      </c>
      <c r="D3991" s="132" t="s">
        <v>178</v>
      </c>
      <c r="E3991" s="133" t="s">
        <v>3768</v>
      </c>
      <c r="F3991" s="134" t="s">
        <v>3769</v>
      </c>
      <c r="G3991" s="135" t="s">
        <v>355</v>
      </c>
      <c r="H3991" s="136">
        <v>1</v>
      </c>
      <c r="I3991" s="137"/>
      <c r="J3991" s="138">
        <f>ROUND(I3991*H3991,2)</f>
        <v>0</v>
      </c>
      <c r="K3991" s="134" t="s">
        <v>342</v>
      </c>
      <c r="L3991" s="32"/>
      <c r="M3991" s="139" t="s">
        <v>1</v>
      </c>
      <c r="N3991" s="140" t="s">
        <v>43</v>
      </c>
      <c r="P3991" s="141">
        <f>O3991*H3991</f>
        <v>0</v>
      </c>
      <c r="Q3991" s="141">
        <v>0</v>
      </c>
      <c r="R3991" s="141">
        <f>Q3991*H3991</f>
        <v>0</v>
      </c>
      <c r="S3991" s="141">
        <v>0</v>
      </c>
      <c r="T3991" s="142">
        <f>S3991*H3991</f>
        <v>0</v>
      </c>
      <c r="AR3991" s="143" t="s">
        <v>319</v>
      </c>
      <c r="AT3991" s="143" t="s">
        <v>178</v>
      </c>
      <c r="AU3991" s="143" t="s">
        <v>88</v>
      </c>
      <c r="AY3991" s="17" t="s">
        <v>176</v>
      </c>
      <c r="BE3991" s="144">
        <f>IF(N3991="základní",J3991,0)</f>
        <v>0</v>
      </c>
      <c r="BF3991" s="144">
        <f>IF(N3991="snížená",J3991,0)</f>
        <v>0</v>
      </c>
      <c r="BG3991" s="144">
        <f>IF(N3991="zákl. přenesená",J3991,0)</f>
        <v>0</v>
      </c>
      <c r="BH3991" s="144">
        <f>IF(N3991="sníž. přenesená",J3991,0)</f>
        <v>0</v>
      </c>
      <c r="BI3991" s="144">
        <f>IF(N3991="nulová",J3991,0)</f>
        <v>0</v>
      </c>
      <c r="BJ3991" s="17" t="s">
        <v>86</v>
      </c>
      <c r="BK3991" s="144">
        <f>ROUND(I3991*H3991,2)</f>
        <v>0</v>
      </c>
      <c r="BL3991" s="17" t="s">
        <v>319</v>
      </c>
      <c r="BM3991" s="143" t="s">
        <v>3770</v>
      </c>
    </row>
    <row r="3992" spans="2:65" s="14" customFormat="1" ht="11.25">
      <c r="B3992" s="160"/>
      <c r="D3992" s="146" t="s">
        <v>185</v>
      </c>
      <c r="E3992" s="161" t="s">
        <v>1</v>
      </c>
      <c r="F3992" s="162" t="s">
        <v>3391</v>
      </c>
      <c r="H3992" s="161" t="s">
        <v>1</v>
      </c>
      <c r="I3992" s="163"/>
      <c r="L3992" s="160"/>
      <c r="M3992" s="164"/>
      <c r="T3992" s="165"/>
      <c r="AT3992" s="161" t="s">
        <v>185</v>
      </c>
      <c r="AU3992" s="161" t="s">
        <v>88</v>
      </c>
      <c r="AV3992" s="14" t="s">
        <v>86</v>
      </c>
      <c r="AW3992" s="14" t="s">
        <v>33</v>
      </c>
      <c r="AX3992" s="14" t="s">
        <v>78</v>
      </c>
      <c r="AY3992" s="161" t="s">
        <v>176</v>
      </c>
    </row>
    <row r="3993" spans="2:65" s="12" customFormat="1" ht="11.25">
      <c r="B3993" s="145"/>
      <c r="D3993" s="146" t="s">
        <v>185</v>
      </c>
      <c r="E3993" s="147" t="s">
        <v>1</v>
      </c>
      <c r="F3993" s="148" t="s">
        <v>86</v>
      </c>
      <c r="H3993" s="149">
        <v>1</v>
      </c>
      <c r="I3993" s="150"/>
      <c r="L3993" s="145"/>
      <c r="M3993" s="151"/>
      <c r="T3993" s="152"/>
      <c r="AT3993" s="147" t="s">
        <v>185</v>
      </c>
      <c r="AU3993" s="147" t="s">
        <v>88</v>
      </c>
      <c r="AV3993" s="12" t="s">
        <v>88</v>
      </c>
      <c r="AW3993" s="12" t="s">
        <v>33</v>
      </c>
      <c r="AX3993" s="12" t="s">
        <v>86</v>
      </c>
      <c r="AY3993" s="147" t="s">
        <v>176</v>
      </c>
    </row>
    <row r="3994" spans="2:65" s="1" customFormat="1" ht="24.2" customHeight="1">
      <c r="B3994" s="32"/>
      <c r="C3994" s="132" t="s">
        <v>3771</v>
      </c>
      <c r="D3994" s="132" t="s">
        <v>178</v>
      </c>
      <c r="E3994" s="133" t="s">
        <v>3772</v>
      </c>
      <c r="F3994" s="134" t="s">
        <v>3773</v>
      </c>
      <c r="G3994" s="135" t="s">
        <v>355</v>
      </c>
      <c r="H3994" s="136">
        <v>1</v>
      </c>
      <c r="I3994" s="137"/>
      <c r="J3994" s="138">
        <f>ROUND(I3994*H3994,2)</f>
        <v>0</v>
      </c>
      <c r="K3994" s="134" t="s">
        <v>342</v>
      </c>
      <c r="L3994" s="32"/>
      <c r="M3994" s="139" t="s">
        <v>1</v>
      </c>
      <c r="N3994" s="140" t="s">
        <v>43</v>
      </c>
      <c r="P3994" s="141">
        <f>O3994*H3994</f>
        <v>0</v>
      </c>
      <c r="Q3994" s="141">
        <v>0</v>
      </c>
      <c r="R3994" s="141">
        <f>Q3994*H3994</f>
        <v>0</v>
      </c>
      <c r="S3994" s="141">
        <v>0</v>
      </c>
      <c r="T3994" s="142">
        <f>S3994*H3994</f>
        <v>0</v>
      </c>
      <c r="AR3994" s="143" t="s">
        <v>319</v>
      </c>
      <c r="AT3994" s="143" t="s">
        <v>178</v>
      </c>
      <c r="AU3994" s="143" t="s">
        <v>88</v>
      </c>
      <c r="AY3994" s="17" t="s">
        <v>176</v>
      </c>
      <c r="BE3994" s="144">
        <f>IF(N3994="základní",J3994,0)</f>
        <v>0</v>
      </c>
      <c r="BF3994" s="144">
        <f>IF(N3994="snížená",J3994,0)</f>
        <v>0</v>
      </c>
      <c r="BG3994" s="144">
        <f>IF(N3994="zákl. přenesená",J3994,0)</f>
        <v>0</v>
      </c>
      <c r="BH3994" s="144">
        <f>IF(N3994="sníž. přenesená",J3994,0)</f>
        <v>0</v>
      </c>
      <c r="BI3994" s="144">
        <f>IF(N3994="nulová",J3994,0)</f>
        <v>0</v>
      </c>
      <c r="BJ3994" s="17" t="s">
        <v>86</v>
      </c>
      <c r="BK3994" s="144">
        <f>ROUND(I3994*H3994,2)</f>
        <v>0</v>
      </c>
      <c r="BL3994" s="17" t="s">
        <v>319</v>
      </c>
      <c r="BM3994" s="143" t="s">
        <v>3774</v>
      </c>
    </row>
    <row r="3995" spans="2:65" s="14" customFormat="1" ht="11.25">
      <c r="B3995" s="160"/>
      <c r="D3995" s="146" t="s">
        <v>185</v>
      </c>
      <c r="E3995" s="161" t="s">
        <v>1</v>
      </c>
      <c r="F3995" s="162" t="s">
        <v>3391</v>
      </c>
      <c r="H3995" s="161" t="s">
        <v>1</v>
      </c>
      <c r="I3995" s="163"/>
      <c r="L3995" s="160"/>
      <c r="M3995" s="164"/>
      <c r="T3995" s="165"/>
      <c r="AT3995" s="161" t="s">
        <v>185</v>
      </c>
      <c r="AU3995" s="161" t="s">
        <v>88</v>
      </c>
      <c r="AV3995" s="14" t="s">
        <v>86</v>
      </c>
      <c r="AW3995" s="14" t="s">
        <v>33</v>
      </c>
      <c r="AX3995" s="14" t="s">
        <v>78</v>
      </c>
      <c r="AY3995" s="161" t="s">
        <v>176</v>
      </c>
    </row>
    <row r="3996" spans="2:65" s="12" customFormat="1" ht="11.25">
      <c r="B3996" s="145"/>
      <c r="D3996" s="146" t="s">
        <v>185</v>
      </c>
      <c r="E3996" s="147" t="s">
        <v>1</v>
      </c>
      <c r="F3996" s="148" t="s">
        <v>86</v>
      </c>
      <c r="H3996" s="149">
        <v>1</v>
      </c>
      <c r="I3996" s="150"/>
      <c r="L3996" s="145"/>
      <c r="M3996" s="151"/>
      <c r="T3996" s="152"/>
      <c r="AT3996" s="147" t="s">
        <v>185</v>
      </c>
      <c r="AU3996" s="147" t="s">
        <v>88</v>
      </c>
      <c r="AV3996" s="12" t="s">
        <v>88</v>
      </c>
      <c r="AW3996" s="12" t="s">
        <v>33</v>
      </c>
      <c r="AX3996" s="12" t="s">
        <v>86</v>
      </c>
      <c r="AY3996" s="147" t="s">
        <v>176</v>
      </c>
    </row>
    <row r="3997" spans="2:65" s="1" customFormat="1" ht="24.2" customHeight="1">
      <c r="B3997" s="32"/>
      <c r="C3997" s="132" t="s">
        <v>3775</v>
      </c>
      <c r="D3997" s="132" t="s">
        <v>178</v>
      </c>
      <c r="E3997" s="133" t="s">
        <v>3776</v>
      </c>
      <c r="F3997" s="134" t="s">
        <v>3777</v>
      </c>
      <c r="G3997" s="135" t="s">
        <v>355</v>
      </c>
      <c r="H3997" s="136">
        <v>2</v>
      </c>
      <c r="I3997" s="137"/>
      <c r="J3997" s="138">
        <f>ROUND(I3997*H3997,2)</f>
        <v>0</v>
      </c>
      <c r="K3997" s="134" t="s">
        <v>342</v>
      </c>
      <c r="L3997" s="32"/>
      <c r="M3997" s="139" t="s">
        <v>1</v>
      </c>
      <c r="N3997" s="140" t="s">
        <v>43</v>
      </c>
      <c r="P3997" s="141">
        <f>O3997*H3997</f>
        <v>0</v>
      </c>
      <c r="Q3997" s="141">
        <v>0</v>
      </c>
      <c r="R3997" s="141">
        <f>Q3997*H3997</f>
        <v>0</v>
      </c>
      <c r="S3997" s="141">
        <v>0</v>
      </c>
      <c r="T3997" s="142">
        <f>S3997*H3997</f>
        <v>0</v>
      </c>
      <c r="AR3997" s="143" t="s">
        <v>319</v>
      </c>
      <c r="AT3997" s="143" t="s">
        <v>178</v>
      </c>
      <c r="AU3997" s="143" t="s">
        <v>88</v>
      </c>
      <c r="AY3997" s="17" t="s">
        <v>176</v>
      </c>
      <c r="BE3997" s="144">
        <f>IF(N3997="základní",J3997,0)</f>
        <v>0</v>
      </c>
      <c r="BF3997" s="144">
        <f>IF(N3997="snížená",J3997,0)</f>
        <v>0</v>
      </c>
      <c r="BG3997" s="144">
        <f>IF(N3997="zákl. přenesená",J3997,0)</f>
        <v>0</v>
      </c>
      <c r="BH3997" s="144">
        <f>IF(N3997="sníž. přenesená",J3997,0)</f>
        <v>0</v>
      </c>
      <c r="BI3997" s="144">
        <f>IF(N3997="nulová",J3997,0)</f>
        <v>0</v>
      </c>
      <c r="BJ3997" s="17" t="s">
        <v>86</v>
      </c>
      <c r="BK3997" s="144">
        <f>ROUND(I3997*H3997,2)</f>
        <v>0</v>
      </c>
      <c r="BL3997" s="17" t="s">
        <v>319</v>
      </c>
      <c r="BM3997" s="143" t="s">
        <v>3778</v>
      </c>
    </row>
    <row r="3998" spans="2:65" s="14" customFormat="1" ht="11.25">
      <c r="B3998" s="160"/>
      <c r="D3998" s="146" t="s">
        <v>185</v>
      </c>
      <c r="E3998" s="161" t="s">
        <v>1</v>
      </c>
      <c r="F3998" s="162" t="s">
        <v>3391</v>
      </c>
      <c r="H3998" s="161" t="s">
        <v>1</v>
      </c>
      <c r="I3998" s="163"/>
      <c r="L3998" s="160"/>
      <c r="M3998" s="164"/>
      <c r="T3998" s="165"/>
      <c r="AT3998" s="161" t="s">
        <v>185</v>
      </c>
      <c r="AU3998" s="161" t="s">
        <v>88</v>
      </c>
      <c r="AV3998" s="14" t="s">
        <v>86</v>
      </c>
      <c r="AW3998" s="14" t="s">
        <v>33</v>
      </c>
      <c r="AX3998" s="14" t="s">
        <v>78</v>
      </c>
      <c r="AY3998" s="161" t="s">
        <v>176</v>
      </c>
    </row>
    <row r="3999" spans="2:65" s="12" customFormat="1" ht="11.25">
      <c r="B3999" s="145"/>
      <c r="D3999" s="146" t="s">
        <v>185</v>
      </c>
      <c r="E3999" s="147" t="s">
        <v>1</v>
      </c>
      <c r="F3999" s="148" t="s">
        <v>88</v>
      </c>
      <c r="H3999" s="149">
        <v>2</v>
      </c>
      <c r="I3999" s="150"/>
      <c r="L3999" s="145"/>
      <c r="M3999" s="151"/>
      <c r="T3999" s="152"/>
      <c r="AT3999" s="147" t="s">
        <v>185</v>
      </c>
      <c r="AU3999" s="147" t="s">
        <v>88</v>
      </c>
      <c r="AV3999" s="12" t="s">
        <v>88</v>
      </c>
      <c r="AW3999" s="12" t="s">
        <v>33</v>
      </c>
      <c r="AX3999" s="12" t="s">
        <v>86</v>
      </c>
      <c r="AY3999" s="147" t="s">
        <v>176</v>
      </c>
    </row>
    <row r="4000" spans="2:65" s="1" customFormat="1" ht="24.2" customHeight="1">
      <c r="B4000" s="32"/>
      <c r="C4000" s="132" t="s">
        <v>3779</v>
      </c>
      <c r="D4000" s="132" t="s">
        <v>178</v>
      </c>
      <c r="E4000" s="133" t="s">
        <v>3780</v>
      </c>
      <c r="F4000" s="134" t="s">
        <v>3781</v>
      </c>
      <c r="G4000" s="135" t="s">
        <v>355</v>
      </c>
      <c r="H4000" s="136">
        <v>1</v>
      </c>
      <c r="I4000" s="137"/>
      <c r="J4000" s="138">
        <f>ROUND(I4000*H4000,2)</f>
        <v>0</v>
      </c>
      <c r="K4000" s="134" t="s">
        <v>342</v>
      </c>
      <c r="L4000" s="32"/>
      <c r="M4000" s="139" t="s">
        <v>1</v>
      </c>
      <c r="N4000" s="140" t="s">
        <v>43</v>
      </c>
      <c r="P4000" s="141">
        <f>O4000*H4000</f>
        <v>0</v>
      </c>
      <c r="Q4000" s="141">
        <v>0</v>
      </c>
      <c r="R4000" s="141">
        <f>Q4000*H4000</f>
        <v>0</v>
      </c>
      <c r="S4000" s="141">
        <v>0</v>
      </c>
      <c r="T4000" s="142">
        <f>S4000*H4000</f>
        <v>0</v>
      </c>
      <c r="AR4000" s="143" t="s">
        <v>319</v>
      </c>
      <c r="AT4000" s="143" t="s">
        <v>178</v>
      </c>
      <c r="AU4000" s="143" t="s">
        <v>88</v>
      </c>
      <c r="AY4000" s="17" t="s">
        <v>176</v>
      </c>
      <c r="BE4000" s="144">
        <f>IF(N4000="základní",J4000,0)</f>
        <v>0</v>
      </c>
      <c r="BF4000" s="144">
        <f>IF(N4000="snížená",J4000,0)</f>
        <v>0</v>
      </c>
      <c r="BG4000" s="144">
        <f>IF(N4000="zákl. přenesená",J4000,0)</f>
        <v>0</v>
      </c>
      <c r="BH4000" s="144">
        <f>IF(N4000="sníž. přenesená",J4000,0)</f>
        <v>0</v>
      </c>
      <c r="BI4000" s="144">
        <f>IF(N4000="nulová",J4000,0)</f>
        <v>0</v>
      </c>
      <c r="BJ4000" s="17" t="s">
        <v>86</v>
      </c>
      <c r="BK4000" s="144">
        <f>ROUND(I4000*H4000,2)</f>
        <v>0</v>
      </c>
      <c r="BL4000" s="17" t="s">
        <v>319</v>
      </c>
      <c r="BM4000" s="143" t="s">
        <v>3782</v>
      </c>
    </row>
    <row r="4001" spans="2:65" s="14" customFormat="1" ht="11.25">
      <c r="B4001" s="160"/>
      <c r="D4001" s="146" t="s">
        <v>185</v>
      </c>
      <c r="E4001" s="161" t="s">
        <v>1</v>
      </c>
      <c r="F4001" s="162" t="s">
        <v>3391</v>
      </c>
      <c r="H4001" s="161" t="s">
        <v>1</v>
      </c>
      <c r="I4001" s="163"/>
      <c r="L4001" s="160"/>
      <c r="M4001" s="164"/>
      <c r="T4001" s="165"/>
      <c r="AT4001" s="161" t="s">
        <v>185</v>
      </c>
      <c r="AU4001" s="161" t="s">
        <v>88</v>
      </c>
      <c r="AV4001" s="14" t="s">
        <v>86</v>
      </c>
      <c r="AW4001" s="14" t="s">
        <v>33</v>
      </c>
      <c r="AX4001" s="14" t="s">
        <v>78</v>
      </c>
      <c r="AY4001" s="161" t="s">
        <v>176</v>
      </c>
    </row>
    <row r="4002" spans="2:65" s="12" customFormat="1" ht="11.25">
      <c r="B4002" s="145"/>
      <c r="D4002" s="146" t="s">
        <v>185</v>
      </c>
      <c r="E4002" s="147" t="s">
        <v>1</v>
      </c>
      <c r="F4002" s="148" t="s">
        <v>86</v>
      </c>
      <c r="H4002" s="149">
        <v>1</v>
      </c>
      <c r="I4002" s="150"/>
      <c r="L4002" s="145"/>
      <c r="M4002" s="151"/>
      <c r="T4002" s="152"/>
      <c r="AT4002" s="147" t="s">
        <v>185</v>
      </c>
      <c r="AU4002" s="147" t="s">
        <v>88</v>
      </c>
      <c r="AV4002" s="12" t="s">
        <v>88</v>
      </c>
      <c r="AW4002" s="12" t="s">
        <v>33</v>
      </c>
      <c r="AX4002" s="12" t="s">
        <v>86</v>
      </c>
      <c r="AY4002" s="147" t="s">
        <v>176</v>
      </c>
    </row>
    <row r="4003" spans="2:65" s="1" customFormat="1" ht="24.2" customHeight="1">
      <c r="B4003" s="32"/>
      <c r="C4003" s="132" t="s">
        <v>3783</v>
      </c>
      <c r="D4003" s="132" t="s">
        <v>178</v>
      </c>
      <c r="E4003" s="133" t="s">
        <v>3784</v>
      </c>
      <c r="F4003" s="134" t="s">
        <v>3785</v>
      </c>
      <c r="G4003" s="135" t="s">
        <v>355</v>
      </c>
      <c r="H4003" s="136">
        <v>1</v>
      </c>
      <c r="I4003" s="137"/>
      <c r="J4003" s="138">
        <f>ROUND(I4003*H4003,2)</f>
        <v>0</v>
      </c>
      <c r="K4003" s="134" t="s">
        <v>342</v>
      </c>
      <c r="L4003" s="32"/>
      <c r="M4003" s="139" t="s">
        <v>1</v>
      </c>
      <c r="N4003" s="140" t="s">
        <v>43</v>
      </c>
      <c r="P4003" s="141">
        <f>O4003*H4003</f>
        <v>0</v>
      </c>
      <c r="Q4003" s="141">
        <v>0</v>
      </c>
      <c r="R4003" s="141">
        <f>Q4003*H4003</f>
        <v>0</v>
      </c>
      <c r="S4003" s="141">
        <v>0</v>
      </c>
      <c r="T4003" s="142">
        <f>S4003*H4003</f>
        <v>0</v>
      </c>
      <c r="AR4003" s="143" t="s">
        <v>319</v>
      </c>
      <c r="AT4003" s="143" t="s">
        <v>178</v>
      </c>
      <c r="AU4003" s="143" t="s">
        <v>88</v>
      </c>
      <c r="AY4003" s="17" t="s">
        <v>176</v>
      </c>
      <c r="BE4003" s="144">
        <f>IF(N4003="základní",J4003,0)</f>
        <v>0</v>
      </c>
      <c r="BF4003" s="144">
        <f>IF(N4003="snížená",J4003,0)</f>
        <v>0</v>
      </c>
      <c r="BG4003" s="144">
        <f>IF(N4003="zákl. přenesená",J4003,0)</f>
        <v>0</v>
      </c>
      <c r="BH4003" s="144">
        <f>IF(N4003="sníž. přenesená",J4003,0)</f>
        <v>0</v>
      </c>
      <c r="BI4003" s="144">
        <f>IF(N4003="nulová",J4003,0)</f>
        <v>0</v>
      </c>
      <c r="BJ4003" s="17" t="s">
        <v>86</v>
      </c>
      <c r="BK4003" s="144">
        <f>ROUND(I4003*H4003,2)</f>
        <v>0</v>
      </c>
      <c r="BL4003" s="17" t="s">
        <v>319</v>
      </c>
      <c r="BM4003" s="143" t="s">
        <v>3786</v>
      </c>
    </row>
    <row r="4004" spans="2:65" s="14" customFormat="1" ht="11.25">
      <c r="B4004" s="160"/>
      <c r="D4004" s="146" t="s">
        <v>185</v>
      </c>
      <c r="E4004" s="161" t="s">
        <v>1</v>
      </c>
      <c r="F4004" s="162" t="s">
        <v>3391</v>
      </c>
      <c r="H4004" s="161" t="s">
        <v>1</v>
      </c>
      <c r="I4004" s="163"/>
      <c r="L4004" s="160"/>
      <c r="M4004" s="164"/>
      <c r="T4004" s="165"/>
      <c r="AT4004" s="161" t="s">
        <v>185</v>
      </c>
      <c r="AU4004" s="161" t="s">
        <v>88</v>
      </c>
      <c r="AV4004" s="14" t="s">
        <v>86</v>
      </c>
      <c r="AW4004" s="14" t="s">
        <v>33</v>
      </c>
      <c r="AX4004" s="14" t="s">
        <v>78</v>
      </c>
      <c r="AY4004" s="161" t="s">
        <v>176</v>
      </c>
    </row>
    <row r="4005" spans="2:65" s="12" customFormat="1" ht="11.25">
      <c r="B4005" s="145"/>
      <c r="D4005" s="146" t="s">
        <v>185</v>
      </c>
      <c r="E4005" s="147" t="s">
        <v>1</v>
      </c>
      <c r="F4005" s="148" t="s">
        <v>86</v>
      </c>
      <c r="H4005" s="149">
        <v>1</v>
      </c>
      <c r="I4005" s="150"/>
      <c r="L4005" s="145"/>
      <c r="M4005" s="151"/>
      <c r="T4005" s="152"/>
      <c r="AT4005" s="147" t="s">
        <v>185</v>
      </c>
      <c r="AU4005" s="147" t="s">
        <v>88</v>
      </c>
      <c r="AV4005" s="12" t="s">
        <v>88</v>
      </c>
      <c r="AW4005" s="12" t="s">
        <v>33</v>
      </c>
      <c r="AX4005" s="12" t="s">
        <v>86</v>
      </c>
      <c r="AY4005" s="147" t="s">
        <v>176</v>
      </c>
    </row>
    <row r="4006" spans="2:65" s="1" customFormat="1" ht="24.2" customHeight="1">
      <c r="B4006" s="32"/>
      <c r="C4006" s="132" t="s">
        <v>3787</v>
      </c>
      <c r="D4006" s="132" t="s">
        <v>178</v>
      </c>
      <c r="E4006" s="133" t="s">
        <v>3788</v>
      </c>
      <c r="F4006" s="134" t="s">
        <v>3789</v>
      </c>
      <c r="G4006" s="135" t="s">
        <v>355</v>
      </c>
      <c r="H4006" s="136">
        <v>1</v>
      </c>
      <c r="I4006" s="137"/>
      <c r="J4006" s="138">
        <f>ROUND(I4006*H4006,2)</f>
        <v>0</v>
      </c>
      <c r="K4006" s="134" t="s">
        <v>342</v>
      </c>
      <c r="L4006" s="32"/>
      <c r="M4006" s="139" t="s">
        <v>1</v>
      </c>
      <c r="N4006" s="140" t="s">
        <v>43</v>
      </c>
      <c r="P4006" s="141">
        <f>O4006*H4006</f>
        <v>0</v>
      </c>
      <c r="Q4006" s="141">
        <v>0</v>
      </c>
      <c r="R4006" s="141">
        <f>Q4006*H4006</f>
        <v>0</v>
      </c>
      <c r="S4006" s="141">
        <v>0</v>
      </c>
      <c r="T4006" s="142">
        <f>S4006*H4006</f>
        <v>0</v>
      </c>
      <c r="AR4006" s="143" t="s">
        <v>319</v>
      </c>
      <c r="AT4006" s="143" t="s">
        <v>178</v>
      </c>
      <c r="AU4006" s="143" t="s">
        <v>88</v>
      </c>
      <c r="AY4006" s="17" t="s">
        <v>176</v>
      </c>
      <c r="BE4006" s="144">
        <f>IF(N4006="základní",J4006,0)</f>
        <v>0</v>
      </c>
      <c r="BF4006" s="144">
        <f>IF(N4006="snížená",J4006,0)</f>
        <v>0</v>
      </c>
      <c r="BG4006" s="144">
        <f>IF(N4006="zákl. přenesená",J4006,0)</f>
        <v>0</v>
      </c>
      <c r="BH4006" s="144">
        <f>IF(N4006="sníž. přenesená",J4006,0)</f>
        <v>0</v>
      </c>
      <c r="BI4006" s="144">
        <f>IF(N4006="nulová",J4006,0)</f>
        <v>0</v>
      </c>
      <c r="BJ4006" s="17" t="s">
        <v>86</v>
      </c>
      <c r="BK4006" s="144">
        <f>ROUND(I4006*H4006,2)</f>
        <v>0</v>
      </c>
      <c r="BL4006" s="17" t="s">
        <v>319</v>
      </c>
      <c r="BM4006" s="143" t="s">
        <v>3790</v>
      </c>
    </row>
    <row r="4007" spans="2:65" s="14" customFormat="1" ht="11.25">
      <c r="B4007" s="160"/>
      <c r="D4007" s="146" t="s">
        <v>185</v>
      </c>
      <c r="E4007" s="161" t="s">
        <v>1</v>
      </c>
      <c r="F4007" s="162" t="s">
        <v>3391</v>
      </c>
      <c r="H4007" s="161" t="s">
        <v>1</v>
      </c>
      <c r="I4007" s="163"/>
      <c r="L4007" s="160"/>
      <c r="M4007" s="164"/>
      <c r="T4007" s="165"/>
      <c r="AT4007" s="161" t="s">
        <v>185</v>
      </c>
      <c r="AU4007" s="161" t="s">
        <v>88</v>
      </c>
      <c r="AV4007" s="14" t="s">
        <v>86</v>
      </c>
      <c r="AW4007" s="14" t="s">
        <v>33</v>
      </c>
      <c r="AX4007" s="14" t="s">
        <v>78</v>
      </c>
      <c r="AY4007" s="161" t="s">
        <v>176</v>
      </c>
    </row>
    <row r="4008" spans="2:65" s="12" customFormat="1" ht="11.25">
      <c r="B4008" s="145"/>
      <c r="D4008" s="146" t="s">
        <v>185</v>
      </c>
      <c r="E4008" s="147" t="s">
        <v>1</v>
      </c>
      <c r="F4008" s="148" t="s">
        <v>86</v>
      </c>
      <c r="H4008" s="149">
        <v>1</v>
      </c>
      <c r="I4008" s="150"/>
      <c r="L4008" s="145"/>
      <c r="M4008" s="151"/>
      <c r="T4008" s="152"/>
      <c r="AT4008" s="147" t="s">
        <v>185</v>
      </c>
      <c r="AU4008" s="147" t="s">
        <v>88</v>
      </c>
      <c r="AV4008" s="12" t="s">
        <v>88</v>
      </c>
      <c r="AW4008" s="12" t="s">
        <v>33</v>
      </c>
      <c r="AX4008" s="12" t="s">
        <v>86</v>
      </c>
      <c r="AY4008" s="147" t="s">
        <v>176</v>
      </c>
    </row>
    <row r="4009" spans="2:65" s="1" customFormat="1" ht="24.2" customHeight="1">
      <c r="B4009" s="32"/>
      <c r="C4009" s="132" t="s">
        <v>3791</v>
      </c>
      <c r="D4009" s="132" t="s">
        <v>178</v>
      </c>
      <c r="E4009" s="133" t="s">
        <v>3792</v>
      </c>
      <c r="F4009" s="134" t="s">
        <v>3793</v>
      </c>
      <c r="G4009" s="135" t="s">
        <v>355</v>
      </c>
      <c r="H4009" s="136">
        <v>2</v>
      </c>
      <c r="I4009" s="137"/>
      <c r="J4009" s="138">
        <f>ROUND(I4009*H4009,2)</f>
        <v>0</v>
      </c>
      <c r="K4009" s="134" t="s">
        <v>342</v>
      </c>
      <c r="L4009" s="32"/>
      <c r="M4009" s="139" t="s">
        <v>1</v>
      </c>
      <c r="N4009" s="140" t="s">
        <v>43</v>
      </c>
      <c r="P4009" s="141">
        <f>O4009*H4009</f>
        <v>0</v>
      </c>
      <c r="Q4009" s="141">
        <v>0</v>
      </c>
      <c r="R4009" s="141">
        <f>Q4009*H4009</f>
        <v>0</v>
      </c>
      <c r="S4009" s="141">
        <v>0</v>
      </c>
      <c r="T4009" s="142">
        <f>S4009*H4009</f>
        <v>0</v>
      </c>
      <c r="AR4009" s="143" t="s">
        <v>319</v>
      </c>
      <c r="AT4009" s="143" t="s">
        <v>178</v>
      </c>
      <c r="AU4009" s="143" t="s">
        <v>88</v>
      </c>
      <c r="AY4009" s="17" t="s">
        <v>176</v>
      </c>
      <c r="BE4009" s="144">
        <f>IF(N4009="základní",J4009,0)</f>
        <v>0</v>
      </c>
      <c r="BF4009" s="144">
        <f>IF(N4009="snížená",J4009,0)</f>
        <v>0</v>
      </c>
      <c r="BG4009" s="144">
        <f>IF(N4009="zákl. přenesená",J4009,0)</f>
        <v>0</v>
      </c>
      <c r="BH4009" s="144">
        <f>IF(N4009="sníž. přenesená",J4009,0)</f>
        <v>0</v>
      </c>
      <c r="BI4009" s="144">
        <f>IF(N4009="nulová",J4009,0)</f>
        <v>0</v>
      </c>
      <c r="BJ4009" s="17" t="s">
        <v>86</v>
      </c>
      <c r="BK4009" s="144">
        <f>ROUND(I4009*H4009,2)</f>
        <v>0</v>
      </c>
      <c r="BL4009" s="17" t="s">
        <v>319</v>
      </c>
      <c r="BM4009" s="143" t="s">
        <v>3794</v>
      </c>
    </row>
    <row r="4010" spans="2:65" s="14" customFormat="1" ht="11.25">
      <c r="B4010" s="160"/>
      <c r="D4010" s="146" t="s">
        <v>185</v>
      </c>
      <c r="E4010" s="161" t="s">
        <v>1</v>
      </c>
      <c r="F4010" s="162" t="s">
        <v>3391</v>
      </c>
      <c r="H4010" s="161" t="s">
        <v>1</v>
      </c>
      <c r="I4010" s="163"/>
      <c r="L4010" s="160"/>
      <c r="M4010" s="164"/>
      <c r="T4010" s="165"/>
      <c r="AT4010" s="161" t="s">
        <v>185</v>
      </c>
      <c r="AU4010" s="161" t="s">
        <v>88</v>
      </c>
      <c r="AV4010" s="14" t="s">
        <v>86</v>
      </c>
      <c r="AW4010" s="14" t="s">
        <v>33</v>
      </c>
      <c r="AX4010" s="14" t="s">
        <v>78</v>
      </c>
      <c r="AY4010" s="161" t="s">
        <v>176</v>
      </c>
    </row>
    <row r="4011" spans="2:65" s="12" customFormat="1" ht="11.25">
      <c r="B4011" s="145"/>
      <c r="D4011" s="146" t="s">
        <v>185</v>
      </c>
      <c r="E4011" s="147" t="s">
        <v>1</v>
      </c>
      <c r="F4011" s="148" t="s">
        <v>88</v>
      </c>
      <c r="H4011" s="149">
        <v>2</v>
      </c>
      <c r="I4011" s="150"/>
      <c r="L4011" s="145"/>
      <c r="M4011" s="151"/>
      <c r="T4011" s="152"/>
      <c r="AT4011" s="147" t="s">
        <v>185</v>
      </c>
      <c r="AU4011" s="147" t="s">
        <v>88</v>
      </c>
      <c r="AV4011" s="12" t="s">
        <v>88</v>
      </c>
      <c r="AW4011" s="12" t="s">
        <v>33</v>
      </c>
      <c r="AX4011" s="12" t="s">
        <v>86</v>
      </c>
      <c r="AY4011" s="147" t="s">
        <v>176</v>
      </c>
    </row>
    <row r="4012" spans="2:65" s="1" customFormat="1" ht="16.5" customHeight="1">
      <c r="B4012" s="32"/>
      <c r="C4012" s="132" t="s">
        <v>3795</v>
      </c>
      <c r="D4012" s="132" t="s">
        <v>178</v>
      </c>
      <c r="E4012" s="133" t="s">
        <v>3796</v>
      </c>
      <c r="F4012" s="134" t="s">
        <v>3797</v>
      </c>
      <c r="G4012" s="135" t="s">
        <v>1165</v>
      </c>
      <c r="H4012" s="136">
        <v>46</v>
      </c>
      <c r="I4012" s="137"/>
      <c r="J4012" s="138">
        <f>ROUND(I4012*H4012,2)</f>
        <v>0</v>
      </c>
      <c r="K4012" s="134" t="s">
        <v>342</v>
      </c>
      <c r="L4012" s="32"/>
      <c r="M4012" s="139" t="s">
        <v>1</v>
      </c>
      <c r="N4012" s="140" t="s">
        <v>43</v>
      </c>
      <c r="P4012" s="141">
        <f>O4012*H4012</f>
        <v>0</v>
      </c>
      <c r="Q4012" s="141">
        <v>0</v>
      </c>
      <c r="R4012" s="141">
        <f>Q4012*H4012</f>
        <v>0</v>
      </c>
      <c r="S4012" s="141">
        <v>0</v>
      </c>
      <c r="T4012" s="142">
        <f>S4012*H4012</f>
        <v>0</v>
      </c>
      <c r="AR4012" s="143" t="s">
        <v>319</v>
      </c>
      <c r="AT4012" s="143" t="s">
        <v>178</v>
      </c>
      <c r="AU4012" s="143" t="s">
        <v>88</v>
      </c>
      <c r="AY4012" s="17" t="s">
        <v>176</v>
      </c>
      <c r="BE4012" s="144">
        <f>IF(N4012="základní",J4012,0)</f>
        <v>0</v>
      </c>
      <c r="BF4012" s="144">
        <f>IF(N4012="snížená",J4012,0)</f>
        <v>0</v>
      </c>
      <c r="BG4012" s="144">
        <f>IF(N4012="zákl. přenesená",J4012,0)</f>
        <v>0</v>
      </c>
      <c r="BH4012" s="144">
        <f>IF(N4012="sníž. přenesená",J4012,0)</f>
        <v>0</v>
      </c>
      <c r="BI4012" s="144">
        <f>IF(N4012="nulová",J4012,0)</f>
        <v>0</v>
      </c>
      <c r="BJ4012" s="17" t="s">
        <v>86</v>
      </c>
      <c r="BK4012" s="144">
        <f>ROUND(I4012*H4012,2)</f>
        <v>0</v>
      </c>
      <c r="BL4012" s="17" t="s">
        <v>319</v>
      </c>
      <c r="BM4012" s="143" t="s">
        <v>3798</v>
      </c>
    </row>
    <row r="4013" spans="2:65" s="14" customFormat="1" ht="11.25">
      <c r="B4013" s="160"/>
      <c r="D4013" s="146" t="s">
        <v>185</v>
      </c>
      <c r="E4013" s="161" t="s">
        <v>1</v>
      </c>
      <c r="F4013" s="162" t="s">
        <v>3391</v>
      </c>
      <c r="H4013" s="161" t="s">
        <v>1</v>
      </c>
      <c r="I4013" s="163"/>
      <c r="L4013" s="160"/>
      <c r="M4013" s="164"/>
      <c r="T4013" s="165"/>
      <c r="AT4013" s="161" t="s">
        <v>185</v>
      </c>
      <c r="AU4013" s="161" t="s">
        <v>88</v>
      </c>
      <c r="AV4013" s="14" t="s">
        <v>86</v>
      </c>
      <c r="AW4013" s="14" t="s">
        <v>33</v>
      </c>
      <c r="AX4013" s="14" t="s">
        <v>78</v>
      </c>
      <c r="AY4013" s="161" t="s">
        <v>176</v>
      </c>
    </row>
    <row r="4014" spans="2:65" s="12" customFormat="1" ht="11.25">
      <c r="B4014" s="145"/>
      <c r="D4014" s="146" t="s">
        <v>185</v>
      </c>
      <c r="E4014" s="147" t="s">
        <v>1</v>
      </c>
      <c r="F4014" s="148" t="s">
        <v>494</v>
      </c>
      <c r="H4014" s="149">
        <v>46</v>
      </c>
      <c r="I4014" s="150"/>
      <c r="L4014" s="145"/>
      <c r="M4014" s="151"/>
      <c r="T4014" s="152"/>
      <c r="AT4014" s="147" t="s">
        <v>185</v>
      </c>
      <c r="AU4014" s="147" t="s">
        <v>88</v>
      </c>
      <c r="AV4014" s="12" t="s">
        <v>88</v>
      </c>
      <c r="AW4014" s="12" t="s">
        <v>33</v>
      </c>
      <c r="AX4014" s="12" t="s">
        <v>86</v>
      </c>
      <c r="AY4014" s="147" t="s">
        <v>176</v>
      </c>
    </row>
    <row r="4015" spans="2:65" s="1" customFormat="1" ht="21.75" customHeight="1">
      <c r="B4015" s="32"/>
      <c r="C4015" s="132" t="s">
        <v>3799</v>
      </c>
      <c r="D4015" s="132" t="s">
        <v>178</v>
      </c>
      <c r="E4015" s="133" t="s">
        <v>3800</v>
      </c>
      <c r="F4015" s="134" t="s">
        <v>3801</v>
      </c>
      <c r="G4015" s="135" t="s">
        <v>1165</v>
      </c>
      <c r="H4015" s="136">
        <v>13</v>
      </c>
      <c r="I4015" s="137"/>
      <c r="J4015" s="138">
        <f>ROUND(I4015*H4015,2)</f>
        <v>0</v>
      </c>
      <c r="K4015" s="134" t="s">
        <v>342</v>
      </c>
      <c r="L4015" s="32"/>
      <c r="M4015" s="139" t="s">
        <v>1</v>
      </c>
      <c r="N4015" s="140" t="s">
        <v>43</v>
      </c>
      <c r="P4015" s="141">
        <f>O4015*H4015</f>
        <v>0</v>
      </c>
      <c r="Q4015" s="141">
        <v>0</v>
      </c>
      <c r="R4015" s="141">
        <f>Q4015*H4015</f>
        <v>0</v>
      </c>
      <c r="S4015" s="141">
        <v>0</v>
      </c>
      <c r="T4015" s="142">
        <f>S4015*H4015</f>
        <v>0</v>
      </c>
      <c r="AR4015" s="143" t="s">
        <v>319</v>
      </c>
      <c r="AT4015" s="143" t="s">
        <v>178</v>
      </c>
      <c r="AU4015" s="143" t="s">
        <v>88</v>
      </c>
      <c r="AY4015" s="17" t="s">
        <v>176</v>
      </c>
      <c r="BE4015" s="144">
        <f>IF(N4015="základní",J4015,0)</f>
        <v>0</v>
      </c>
      <c r="BF4015" s="144">
        <f>IF(N4015="snížená",J4015,0)</f>
        <v>0</v>
      </c>
      <c r="BG4015" s="144">
        <f>IF(N4015="zákl. přenesená",J4015,0)</f>
        <v>0</v>
      </c>
      <c r="BH4015" s="144">
        <f>IF(N4015="sníž. přenesená",J4015,0)</f>
        <v>0</v>
      </c>
      <c r="BI4015" s="144">
        <f>IF(N4015="nulová",J4015,0)</f>
        <v>0</v>
      </c>
      <c r="BJ4015" s="17" t="s">
        <v>86</v>
      </c>
      <c r="BK4015" s="144">
        <f>ROUND(I4015*H4015,2)</f>
        <v>0</v>
      </c>
      <c r="BL4015" s="17" t="s">
        <v>319</v>
      </c>
      <c r="BM4015" s="143" t="s">
        <v>3802</v>
      </c>
    </row>
    <row r="4016" spans="2:65" s="14" customFormat="1" ht="11.25">
      <c r="B4016" s="160"/>
      <c r="D4016" s="146" t="s">
        <v>185</v>
      </c>
      <c r="E4016" s="161" t="s">
        <v>1</v>
      </c>
      <c r="F4016" s="162" t="s">
        <v>3391</v>
      </c>
      <c r="H4016" s="161" t="s">
        <v>1</v>
      </c>
      <c r="I4016" s="163"/>
      <c r="L4016" s="160"/>
      <c r="M4016" s="164"/>
      <c r="T4016" s="165"/>
      <c r="AT4016" s="161" t="s">
        <v>185</v>
      </c>
      <c r="AU4016" s="161" t="s">
        <v>88</v>
      </c>
      <c r="AV4016" s="14" t="s">
        <v>86</v>
      </c>
      <c r="AW4016" s="14" t="s">
        <v>33</v>
      </c>
      <c r="AX4016" s="14" t="s">
        <v>78</v>
      </c>
      <c r="AY4016" s="161" t="s">
        <v>176</v>
      </c>
    </row>
    <row r="4017" spans="2:65" s="12" customFormat="1" ht="11.25">
      <c r="B4017" s="145"/>
      <c r="D4017" s="146" t="s">
        <v>185</v>
      </c>
      <c r="E4017" s="147" t="s">
        <v>1</v>
      </c>
      <c r="F4017" s="148" t="s">
        <v>303</v>
      </c>
      <c r="H4017" s="149">
        <v>13</v>
      </c>
      <c r="I4017" s="150"/>
      <c r="L4017" s="145"/>
      <c r="M4017" s="151"/>
      <c r="T4017" s="152"/>
      <c r="AT4017" s="147" t="s">
        <v>185</v>
      </c>
      <c r="AU4017" s="147" t="s">
        <v>88</v>
      </c>
      <c r="AV4017" s="12" t="s">
        <v>88</v>
      </c>
      <c r="AW4017" s="12" t="s">
        <v>33</v>
      </c>
      <c r="AX4017" s="12" t="s">
        <v>86</v>
      </c>
      <c r="AY4017" s="147" t="s">
        <v>176</v>
      </c>
    </row>
    <row r="4018" spans="2:65" s="1" customFormat="1" ht="24.2" customHeight="1">
      <c r="B4018" s="32"/>
      <c r="C4018" s="132" t="s">
        <v>3803</v>
      </c>
      <c r="D4018" s="132" t="s">
        <v>178</v>
      </c>
      <c r="E4018" s="133" t="s">
        <v>3804</v>
      </c>
      <c r="F4018" s="134" t="s">
        <v>3805</v>
      </c>
      <c r="G4018" s="135" t="s">
        <v>1165</v>
      </c>
      <c r="H4018" s="136">
        <v>1</v>
      </c>
      <c r="I4018" s="137"/>
      <c r="J4018" s="138">
        <f>ROUND(I4018*H4018,2)</f>
        <v>0</v>
      </c>
      <c r="K4018" s="134" t="s">
        <v>342</v>
      </c>
      <c r="L4018" s="32"/>
      <c r="M4018" s="139" t="s">
        <v>1</v>
      </c>
      <c r="N4018" s="140" t="s">
        <v>43</v>
      </c>
      <c r="P4018" s="141">
        <f>O4018*H4018</f>
        <v>0</v>
      </c>
      <c r="Q4018" s="141">
        <v>0</v>
      </c>
      <c r="R4018" s="141">
        <f>Q4018*H4018</f>
        <v>0</v>
      </c>
      <c r="S4018" s="141">
        <v>0</v>
      </c>
      <c r="T4018" s="142">
        <f>S4018*H4018</f>
        <v>0</v>
      </c>
      <c r="AR4018" s="143" t="s">
        <v>319</v>
      </c>
      <c r="AT4018" s="143" t="s">
        <v>178</v>
      </c>
      <c r="AU4018" s="143" t="s">
        <v>88</v>
      </c>
      <c r="AY4018" s="17" t="s">
        <v>176</v>
      </c>
      <c r="BE4018" s="144">
        <f>IF(N4018="základní",J4018,0)</f>
        <v>0</v>
      </c>
      <c r="BF4018" s="144">
        <f>IF(N4018="snížená",J4018,0)</f>
        <v>0</v>
      </c>
      <c r="BG4018" s="144">
        <f>IF(N4018="zákl. přenesená",J4018,0)</f>
        <v>0</v>
      </c>
      <c r="BH4018" s="144">
        <f>IF(N4018="sníž. přenesená",J4018,0)</f>
        <v>0</v>
      </c>
      <c r="BI4018" s="144">
        <f>IF(N4018="nulová",J4018,0)</f>
        <v>0</v>
      </c>
      <c r="BJ4018" s="17" t="s">
        <v>86</v>
      </c>
      <c r="BK4018" s="144">
        <f>ROUND(I4018*H4018,2)</f>
        <v>0</v>
      </c>
      <c r="BL4018" s="17" t="s">
        <v>319</v>
      </c>
      <c r="BM4018" s="143" t="s">
        <v>3806</v>
      </c>
    </row>
    <row r="4019" spans="2:65" s="14" customFormat="1" ht="11.25">
      <c r="B4019" s="160"/>
      <c r="D4019" s="146" t="s">
        <v>185</v>
      </c>
      <c r="E4019" s="161" t="s">
        <v>1</v>
      </c>
      <c r="F4019" s="162" t="s">
        <v>3391</v>
      </c>
      <c r="H4019" s="161" t="s">
        <v>1</v>
      </c>
      <c r="I4019" s="163"/>
      <c r="L4019" s="160"/>
      <c r="M4019" s="164"/>
      <c r="T4019" s="165"/>
      <c r="AT4019" s="161" t="s">
        <v>185</v>
      </c>
      <c r="AU4019" s="161" t="s">
        <v>88</v>
      </c>
      <c r="AV4019" s="14" t="s">
        <v>86</v>
      </c>
      <c r="AW4019" s="14" t="s">
        <v>33</v>
      </c>
      <c r="AX4019" s="14" t="s">
        <v>78</v>
      </c>
      <c r="AY4019" s="161" t="s">
        <v>176</v>
      </c>
    </row>
    <row r="4020" spans="2:65" s="12" customFormat="1" ht="11.25">
      <c r="B4020" s="145"/>
      <c r="D4020" s="146" t="s">
        <v>185</v>
      </c>
      <c r="E4020" s="147" t="s">
        <v>1</v>
      </c>
      <c r="F4020" s="148" t="s">
        <v>86</v>
      </c>
      <c r="H4020" s="149">
        <v>1</v>
      </c>
      <c r="I4020" s="150"/>
      <c r="L4020" s="145"/>
      <c r="M4020" s="151"/>
      <c r="T4020" s="152"/>
      <c r="AT4020" s="147" t="s">
        <v>185</v>
      </c>
      <c r="AU4020" s="147" t="s">
        <v>88</v>
      </c>
      <c r="AV4020" s="12" t="s">
        <v>88</v>
      </c>
      <c r="AW4020" s="12" t="s">
        <v>33</v>
      </c>
      <c r="AX4020" s="12" t="s">
        <v>86</v>
      </c>
      <c r="AY4020" s="147" t="s">
        <v>176</v>
      </c>
    </row>
    <row r="4021" spans="2:65" s="1" customFormat="1" ht="21.75" customHeight="1">
      <c r="B4021" s="32"/>
      <c r="C4021" s="132" t="s">
        <v>3807</v>
      </c>
      <c r="D4021" s="132" t="s">
        <v>178</v>
      </c>
      <c r="E4021" s="133" t="s">
        <v>3808</v>
      </c>
      <c r="F4021" s="134" t="s">
        <v>3809</v>
      </c>
      <c r="G4021" s="135" t="s">
        <v>1165</v>
      </c>
      <c r="H4021" s="136">
        <v>1</v>
      </c>
      <c r="I4021" s="137"/>
      <c r="J4021" s="138">
        <f>ROUND(I4021*H4021,2)</f>
        <v>0</v>
      </c>
      <c r="K4021" s="134" t="s">
        <v>342</v>
      </c>
      <c r="L4021" s="32"/>
      <c r="M4021" s="139" t="s">
        <v>1</v>
      </c>
      <c r="N4021" s="140" t="s">
        <v>43</v>
      </c>
      <c r="P4021" s="141">
        <f>O4021*H4021</f>
        <v>0</v>
      </c>
      <c r="Q4021" s="141">
        <v>0</v>
      </c>
      <c r="R4021" s="141">
        <f>Q4021*H4021</f>
        <v>0</v>
      </c>
      <c r="S4021" s="141">
        <v>0</v>
      </c>
      <c r="T4021" s="142">
        <f>S4021*H4021</f>
        <v>0</v>
      </c>
      <c r="AR4021" s="143" t="s">
        <v>319</v>
      </c>
      <c r="AT4021" s="143" t="s">
        <v>178</v>
      </c>
      <c r="AU4021" s="143" t="s">
        <v>88</v>
      </c>
      <c r="AY4021" s="17" t="s">
        <v>176</v>
      </c>
      <c r="BE4021" s="144">
        <f>IF(N4021="základní",J4021,0)</f>
        <v>0</v>
      </c>
      <c r="BF4021" s="144">
        <f>IF(N4021="snížená",J4021,0)</f>
        <v>0</v>
      </c>
      <c r="BG4021" s="144">
        <f>IF(N4021="zákl. přenesená",J4021,0)</f>
        <v>0</v>
      </c>
      <c r="BH4021" s="144">
        <f>IF(N4021="sníž. přenesená",J4021,0)</f>
        <v>0</v>
      </c>
      <c r="BI4021" s="144">
        <f>IF(N4021="nulová",J4021,0)</f>
        <v>0</v>
      </c>
      <c r="BJ4021" s="17" t="s">
        <v>86</v>
      </c>
      <c r="BK4021" s="144">
        <f>ROUND(I4021*H4021,2)</f>
        <v>0</v>
      </c>
      <c r="BL4021" s="17" t="s">
        <v>319</v>
      </c>
      <c r="BM4021" s="143" t="s">
        <v>3810</v>
      </c>
    </row>
    <row r="4022" spans="2:65" s="14" customFormat="1" ht="11.25">
      <c r="B4022" s="160"/>
      <c r="D4022" s="146" t="s">
        <v>185</v>
      </c>
      <c r="E4022" s="161" t="s">
        <v>1</v>
      </c>
      <c r="F4022" s="162" t="s">
        <v>3391</v>
      </c>
      <c r="H4022" s="161" t="s">
        <v>1</v>
      </c>
      <c r="I4022" s="163"/>
      <c r="L4022" s="160"/>
      <c r="M4022" s="164"/>
      <c r="T4022" s="165"/>
      <c r="AT4022" s="161" t="s">
        <v>185</v>
      </c>
      <c r="AU4022" s="161" t="s">
        <v>88</v>
      </c>
      <c r="AV4022" s="14" t="s">
        <v>86</v>
      </c>
      <c r="AW4022" s="14" t="s">
        <v>33</v>
      </c>
      <c r="AX4022" s="14" t="s">
        <v>78</v>
      </c>
      <c r="AY4022" s="161" t="s">
        <v>176</v>
      </c>
    </row>
    <row r="4023" spans="2:65" s="12" customFormat="1" ht="11.25">
      <c r="B4023" s="145"/>
      <c r="D4023" s="146" t="s">
        <v>185</v>
      </c>
      <c r="E4023" s="147" t="s">
        <v>1</v>
      </c>
      <c r="F4023" s="148" t="s">
        <v>86</v>
      </c>
      <c r="H4023" s="149">
        <v>1</v>
      </c>
      <c r="I4023" s="150"/>
      <c r="L4023" s="145"/>
      <c r="M4023" s="151"/>
      <c r="T4023" s="152"/>
      <c r="AT4023" s="147" t="s">
        <v>185</v>
      </c>
      <c r="AU4023" s="147" t="s">
        <v>88</v>
      </c>
      <c r="AV4023" s="12" t="s">
        <v>88</v>
      </c>
      <c r="AW4023" s="12" t="s">
        <v>33</v>
      </c>
      <c r="AX4023" s="12" t="s">
        <v>86</v>
      </c>
      <c r="AY4023" s="147" t="s">
        <v>176</v>
      </c>
    </row>
    <row r="4024" spans="2:65" s="1" customFormat="1" ht="33" customHeight="1">
      <c r="B4024" s="32"/>
      <c r="C4024" s="132" t="s">
        <v>3811</v>
      </c>
      <c r="D4024" s="132" t="s">
        <v>178</v>
      </c>
      <c r="E4024" s="133" t="s">
        <v>3812</v>
      </c>
      <c r="F4024" s="134" t="s">
        <v>3813</v>
      </c>
      <c r="G4024" s="135" t="s">
        <v>1165</v>
      </c>
      <c r="H4024" s="136">
        <v>1</v>
      </c>
      <c r="I4024" s="137"/>
      <c r="J4024" s="138">
        <f>ROUND(I4024*H4024,2)</f>
        <v>0</v>
      </c>
      <c r="K4024" s="134" t="s">
        <v>342</v>
      </c>
      <c r="L4024" s="32"/>
      <c r="M4024" s="139" t="s">
        <v>1</v>
      </c>
      <c r="N4024" s="140" t="s">
        <v>43</v>
      </c>
      <c r="P4024" s="141">
        <f>O4024*H4024</f>
        <v>0</v>
      </c>
      <c r="Q4024" s="141">
        <v>0</v>
      </c>
      <c r="R4024" s="141">
        <f>Q4024*H4024</f>
        <v>0</v>
      </c>
      <c r="S4024" s="141">
        <v>0</v>
      </c>
      <c r="T4024" s="142">
        <f>S4024*H4024</f>
        <v>0</v>
      </c>
      <c r="AR4024" s="143" t="s">
        <v>319</v>
      </c>
      <c r="AT4024" s="143" t="s">
        <v>178</v>
      </c>
      <c r="AU4024" s="143" t="s">
        <v>88</v>
      </c>
      <c r="AY4024" s="17" t="s">
        <v>176</v>
      </c>
      <c r="BE4024" s="144">
        <f>IF(N4024="základní",J4024,0)</f>
        <v>0</v>
      </c>
      <c r="BF4024" s="144">
        <f>IF(N4024="snížená",J4024,0)</f>
        <v>0</v>
      </c>
      <c r="BG4024" s="144">
        <f>IF(N4024="zákl. přenesená",J4024,0)</f>
        <v>0</v>
      </c>
      <c r="BH4024" s="144">
        <f>IF(N4024="sníž. přenesená",J4024,0)</f>
        <v>0</v>
      </c>
      <c r="BI4024" s="144">
        <f>IF(N4024="nulová",J4024,0)</f>
        <v>0</v>
      </c>
      <c r="BJ4024" s="17" t="s">
        <v>86</v>
      </c>
      <c r="BK4024" s="144">
        <f>ROUND(I4024*H4024,2)</f>
        <v>0</v>
      </c>
      <c r="BL4024" s="17" t="s">
        <v>319</v>
      </c>
      <c r="BM4024" s="143" t="s">
        <v>3814</v>
      </c>
    </row>
    <row r="4025" spans="2:65" s="14" customFormat="1" ht="11.25">
      <c r="B4025" s="160"/>
      <c r="D4025" s="146" t="s">
        <v>185</v>
      </c>
      <c r="E4025" s="161" t="s">
        <v>1</v>
      </c>
      <c r="F4025" s="162" t="s">
        <v>3391</v>
      </c>
      <c r="H4025" s="161" t="s">
        <v>1</v>
      </c>
      <c r="I4025" s="163"/>
      <c r="L4025" s="160"/>
      <c r="M4025" s="164"/>
      <c r="T4025" s="165"/>
      <c r="AT4025" s="161" t="s">
        <v>185</v>
      </c>
      <c r="AU4025" s="161" t="s">
        <v>88</v>
      </c>
      <c r="AV4025" s="14" t="s">
        <v>86</v>
      </c>
      <c r="AW4025" s="14" t="s">
        <v>33</v>
      </c>
      <c r="AX4025" s="14" t="s">
        <v>78</v>
      </c>
      <c r="AY4025" s="161" t="s">
        <v>176</v>
      </c>
    </row>
    <row r="4026" spans="2:65" s="12" customFormat="1" ht="11.25">
      <c r="B4026" s="145"/>
      <c r="D4026" s="146" t="s">
        <v>185</v>
      </c>
      <c r="E4026" s="147" t="s">
        <v>1</v>
      </c>
      <c r="F4026" s="148" t="s">
        <v>86</v>
      </c>
      <c r="H4026" s="149">
        <v>1</v>
      </c>
      <c r="I4026" s="150"/>
      <c r="L4026" s="145"/>
      <c r="M4026" s="151"/>
      <c r="T4026" s="152"/>
      <c r="AT4026" s="147" t="s">
        <v>185</v>
      </c>
      <c r="AU4026" s="147" t="s">
        <v>88</v>
      </c>
      <c r="AV4026" s="12" t="s">
        <v>88</v>
      </c>
      <c r="AW4026" s="12" t="s">
        <v>33</v>
      </c>
      <c r="AX4026" s="12" t="s">
        <v>86</v>
      </c>
      <c r="AY4026" s="147" t="s">
        <v>176</v>
      </c>
    </row>
    <row r="4027" spans="2:65" s="1" customFormat="1" ht="24.2" customHeight="1">
      <c r="B4027" s="32"/>
      <c r="C4027" s="132" t="s">
        <v>3815</v>
      </c>
      <c r="D4027" s="132" t="s">
        <v>178</v>
      </c>
      <c r="E4027" s="133" t="s">
        <v>3816</v>
      </c>
      <c r="F4027" s="134" t="s">
        <v>3817</v>
      </c>
      <c r="G4027" s="135" t="s">
        <v>1165</v>
      </c>
      <c r="H4027" s="136">
        <v>2</v>
      </c>
      <c r="I4027" s="137"/>
      <c r="J4027" s="138">
        <f>ROUND(I4027*H4027,2)</f>
        <v>0</v>
      </c>
      <c r="K4027" s="134" t="s">
        <v>342</v>
      </c>
      <c r="L4027" s="32"/>
      <c r="M4027" s="139" t="s">
        <v>1</v>
      </c>
      <c r="N4027" s="140" t="s">
        <v>43</v>
      </c>
      <c r="P4027" s="141">
        <f>O4027*H4027</f>
        <v>0</v>
      </c>
      <c r="Q4027" s="141">
        <v>0</v>
      </c>
      <c r="R4027" s="141">
        <f>Q4027*H4027</f>
        <v>0</v>
      </c>
      <c r="S4027" s="141">
        <v>0</v>
      </c>
      <c r="T4027" s="142">
        <f>S4027*H4027</f>
        <v>0</v>
      </c>
      <c r="AR4027" s="143" t="s">
        <v>319</v>
      </c>
      <c r="AT4027" s="143" t="s">
        <v>178</v>
      </c>
      <c r="AU4027" s="143" t="s">
        <v>88</v>
      </c>
      <c r="AY4027" s="17" t="s">
        <v>176</v>
      </c>
      <c r="BE4027" s="144">
        <f>IF(N4027="základní",J4027,0)</f>
        <v>0</v>
      </c>
      <c r="BF4027" s="144">
        <f>IF(N4027="snížená",J4027,0)</f>
        <v>0</v>
      </c>
      <c r="BG4027" s="144">
        <f>IF(N4027="zákl. přenesená",J4027,0)</f>
        <v>0</v>
      </c>
      <c r="BH4027" s="144">
        <f>IF(N4027="sníž. přenesená",J4027,0)</f>
        <v>0</v>
      </c>
      <c r="BI4027" s="144">
        <f>IF(N4027="nulová",J4027,0)</f>
        <v>0</v>
      </c>
      <c r="BJ4027" s="17" t="s">
        <v>86</v>
      </c>
      <c r="BK4027" s="144">
        <f>ROUND(I4027*H4027,2)</f>
        <v>0</v>
      </c>
      <c r="BL4027" s="17" t="s">
        <v>319</v>
      </c>
      <c r="BM4027" s="143" t="s">
        <v>3818</v>
      </c>
    </row>
    <row r="4028" spans="2:65" s="14" customFormat="1" ht="11.25">
      <c r="B4028" s="160"/>
      <c r="D4028" s="146" t="s">
        <v>185</v>
      </c>
      <c r="E4028" s="161" t="s">
        <v>1</v>
      </c>
      <c r="F4028" s="162" t="s">
        <v>3391</v>
      </c>
      <c r="H4028" s="161" t="s">
        <v>1</v>
      </c>
      <c r="I4028" s="163"/>
      <c r="L4028" s="160"/>
      <c r="M4028" s="164"/>
      <c r="T4028" s="165"/>
      <c r="AT4028" s="161" t="s">
        <v>185</v>
      </c>
      <c r="AU4028" s="161" t="s">
        <v>88</v>
      </c>
      <c r="AV4028" s="14" t="s">
        <v>86</v>
      </c>
      <c r="AW4028" s="14" t="s">
        <v>33</v>
      </c>
      <c r="AX4028" s="14" t="s">
        <v>78</v>
      </c>
      <c r="AY4028" s="161" t="s">
        <v>176</v>
      </c>
    </row>
    <row r="4029" spans="2:65" s="12" customFormat="1" ht="11.25">
      <c r="B4029" s="145"/>
      <c r="D4029" s="146" t="s">
        <v>185</v>
      </c>
      <c r="E4029" s="147" t="s">
        <v>1</v>
      </c>
      <c r="F4029" s="148" t="s">
        <v>88</v>
      </c>
      <c r="H4029" s="149">
        <v>2</v>
      </c>
      <c r="I4029" s="150"/>
      <c r="L4029" s="145"/>
      <c r="M4029" s="151"/>
      <c r="T4029" s="152"/>
      <c r="AT4029" s="147" t="s">
        <v>185</v>
      </c>
      <c r="AU4029" s="147" t="s">
        <v>88</v>
      </c>
      <c r="AV4029" s="12" t="s">
        <v>88</v>
      </c>
      <c r="AW4029" s="12" t="s">
        <v>33</v>
      </c>
      <c r="AX4029" s="12" t="s">
        <v>86</v>
      </c>
      <c r="AY4029" s="147" t="s">
        <v>176</v>
      </c>
    </row>
    <row r="4030" spans="2:65" s="1" customFormat="1" ht="24.2" customHeight="1">
      <c r="B4030" s="32"/>
      <c r="C4030" s="132" t="s">
        <v>3819</v>
      </c>
      <c r="D4030" s="132" t="s">
        <v>178</v>
      </c>
      <c r="E4030" s="133" t="s">
        <v>3816</v>
      </c>
      <c r="F4030" s="134" t="s">
        <v>3817</v>
      </c>
      <c r="G4030" s="135" t="s">
        <v>1165</v>
      </c>
      <c r="H4030" s="136">
        <v>1</v>
      </c>
      <c r="I4030" s="137"/>
      <c r="J4030" s="138">
        <f>ROUND(I4030*H4030,2)</f>
        <v>0</v>
      </c>
      <c r="K4030" s="134" t="s">
        <v>342</v>
      </c>
      <c r="L4030" s="32"/>
      <c r="M4030" s="139" t="s">
        <v>1</v>
      </c>
      <c r="N4030" s="140" t="s">
        <v>43</v>
      </c>
      <c r="P4030" s="141">
        <f>O4030*H4030</f>
        <v>0</v>
      </c>
      <c r="Q4030" s="141">
        <v>0</v>
      </c>
      <c r="R4030" s="141">
        <f>Q4030*H4030</f>
        <v>0</v>
      </c>
      <c r="S4030" s="141">
        <v>0</v>
      </c>
      <c r="T4030" s="142">
        <f>S4030*H4030</f>
        <v>0</v>
      </c>
      <c r="AR4030" s="143" t="s">
        <v>319</v>
      </c>
      <c r="AT4030" s="143" t="s">
        <v>178</v>
      </c>
      <c r="AU4030" s="143" t="s">
        <v>88</v>
      </c>
      <c r="AY4030" s="17" t="s">
        <v>176</v>
      </c>
      <c r="BE4030" s="144">
        <f>IF(N4030="základní",J4030,0)</f>
        <v>0</v>
      </c>
      <c r="BF4030" s="144">
        <f>IF(N4030="snížená",J4030,0)</f>
        <v>0</v>
      </c>
      <c r="BG4030" s="144">
        <f>IF(N4030="zákl. přenesená",J4030,0)</f>
        <v>0</v>
      </c>
      <c r="BH4030" s="144">
        <f>IF(N4030="sníž. přenesená",J4030,0)</f>
        <v>0</v>
      </c>
      <c r="BI4030" s="144">
        <f>IF(N4030="nulová",J4030,0)</f>
        <v>0</v>
      </c>
      <c r="BJ4030" s="17" t="s">
        <v>86</v>
      </c>
      <c r="BK4030" s="144">
        <f>ROUND(I4030*H4030,2)</f>
        <v>0</v>
      </c>
      <c r="BL4030" s="17" t="s">
        <v>319</v>
      </c>
      <c r="BM4030" s="143" t="s">
        <v>3820</v>
      </c>
    </row>
    <row r="4031" spans="2:65" s="14" customFormat="1" ht="11.25">
      <c r="B4031" s="160"/>
      <c r="D4031" s="146" t="s">
        <v>185</v>
      </c>
      <c r="E4031" s="161" t="s">
        <v>1</v>
      </c>
      <c r="F4031" s="162" t="s">
        <v>3391</v>
      </c>
      <c r="H4031" s="161" t="s">
        <v>1</v>
      </c>
      <c r="I4031" s="163"/>
      <c r="L4031" s="160"/>
      <c r="M4031" s="164"/>
      <c r="T4031" s="165"/>
      <c r="AT4031" s="161" t="s">
        <v>185</v>
      </c>
      <c r="AU4031" s="161" t="s">
        <v>88</v>
      </c>
      <c r="AV4031" s="14" t="s">
        <v>86</v>
      </c>
      <c r="AW4031" s="14" t="s">
        <v>33</v>
      </c>
      <c r="AX4031" s="14" t="s">
        <v>78</v>
      </c>
      <c r="AY4031" s="161" t="s">
        <v>176</v>
      </c>
    </row>
    <row r="4032" spans="2:65" s="12" customFormat="1" ht="11.25">
      <c r="B4032" s="145"/>
      <c r="D4032" s="146" t="s">
        <v>185</v>
      </c>
      <c r="E4032" s="147" t="s">
        <v>1</v>
      </c>
      <c r="F4032" s="148" t="s">
        <v>86</v>
      </c>
      <c r="H4032" s="149">
        <v>1</v>
      </c>
      <c r="I4032" s="150"/>
      <c r="L4032" s="145"/>
      <c r="M4032" s="151"/>
      <c r="T4032" s="152"/>
      <c r="AT4032" s="147" t="s">
        <v>185</v>
      </c>
      <c r="AU4032" s="147" t="s">
        <v>88</v>
      </c>
      <c r="AV4032" s="12" t="s">
        <v>88</v>
      </c>
      <c r="AW4032" s="12" t="s">
        <v>33</v>
      </c>
      <c r="AX4032" s="12" t="s">
        <v>86</v>
      </c>
      <c r="AY4032" s="147" t="s">
        <v>176</v>
      </c>
    </row>
    <row r="4033" spans="2:65" s="1" customFormat="1" ht="24.2" customHeight="1">
      <c r="B4033" s="32"/>
      <c r="C4033" s="132" t="s">
        <v>3821</v>
      </c>
      <c r="D4033" s="132" t="s">
        <v>178</v>
      </c>
      <c r="E4033" s="133" t="s">
        <v>3822</v>
      </c>
      <c r="F4033" s="134" t="s">
        <v>3823</v>
      </c>
      <c r="G4033" s="135" t="s">
        <v>1165</v>
      </c>
      <c r="H4033" s="136">
        <v>1</v>
      </c>
      <c r="I4033" s="137"/>
      <c r="J4033" s="138">
        <f>ROUND(I4033*H4033,2)</f>
        <v>0</v>
      </c>
      <c r="K4033" s="134" t="s">
        <v>342</v>
      </c>
      <c r="L4033" s="32"/>
      <c r="M4033" s="139" t="s">
        <v>1</v>
      </c>
      <c r="N4033" s="140" t="s">
        <v>43</v>
      </c>
      <c r="P4033" s="141">
        <f>O4033*H4033</f>
        <v>0</v>
      </c>
      <c r="Q4033" s="141">
        <v>0</v>
      </c>
      <c r="R4033" s="141">
        <f>Q4033*H4033</f>
        <v>0</v>
      </c>
      <c r="S4033" s="141">
        <v>0</v>
      </c>
      <c r="T4033" s="142">
        <f>S4033*H4033</f>
        <v>0</v>
      </c>
      <c r="AR4033" s="143" t="s">
        <v>319</v>
      </c>
      <c r="AT4033" s="143" t="s">
        <v>178</v>
      </c>
      <c r="AU4033" s="143" t="s">
        <v>88</v>
      </c>
      <c r="AY4033" s="17" t="s">
        <v>176</v>
      </c>
      <c r="BE4033" s="144">
        <f>IF(N4033="základní",J4033,0)</f>
        <v>0</v>
      </c>
      <c r="BF4033" s="144">
        <f>IF(N4033="snížená",J4033,0)</f>
        <v>0</v>
      </c>
      <c r="BG4033" s="144">
        <f>IF(N4033="zákl. přenesená",J4033,0)</f>
        <v>0</v>
      </c>
      <c r="BH4033" s="144">
        <f>IF(N4033="sníž. přenesená",J4033,0)</f>
        <v>0</v>
      </c>
      <c r="BI4033" s="144">
        <f>IF(N4033="nulová",J4033,0)</f>
        <v>0</v>
      </c>
      <c r="BJ4033" s="17" t="s">
        <v>86</v>
      </c>
      <c r="BK4033" s="144">
        <f>ROUND(I4033*H4033,2)</f>
        <v>0</v>
      </c>
      <c r="BL4033" s="17" t="s">
        <v>319</v>
      </c>
      <c r="BM4033" s="143" t="s">
        <v>3824</v>
      </c>
    </row>
    <row r="4034" spans="2:65" s="14" customFormat="1" ht="11.25">
      <c r="B4034" s="160"/>
      <c r="D4034" s="146" t="s">
        <v>185</v>
      </c>
      <c r="E4034" s="161" t="s">
        <v>1</v>
      </c>
      <c r="F4034" s="162" t="s">
        <v>3391</v>
      </c>
      <c r="H4034" s="161" t="s">
        <v>1</v>
      </c>
      <c r="I4034" s="163"/>
      <c r="L4034" s="160"/>
      <c r="M4034" s="164"/>
      <c r="T4034" s="165"/>
      <c r="AT4034" s="161" t="s">
        <v>185</v>
      </c>
      <c r="AU4034" s="161" t="s">
        <v>88</v>
      </c>
      <c r="AV4034" s="14" t="s">
        <v>86</v>
      </c>
      <c r="AW4034" s="14" t="s">
        <v>33</v>
      </c>
      <c r="AX4034" s="14" t="s">
        <v>78</v>
      </c>
      <c r="AY4034" s="161" t="s">
        <v>176</v>
      </c>
    </row>
    <row r="4035" spans="2:65" s="12" customFormat="1" ht="11.25">
      <c r="B4035" s="145"/>
      <c r="D4035" s="146" t="s">
        <v>185</v>
      </c>
      <c r="E4035" s="147" t="s">
        <v>1</v>
      </c>
      <c r="F4035" s="148" t="s">
        <v>86</v>
      </c>
      <c r="H4035" s="149">
        <v>1</v>
      </c>
      <c r="I4035" s="150"/>
      <c r="L4035" s="145"/>
      <c r="M4035" s="151"/>
      <c r="T4035" s="152"/>
      <c r="AT4035" s="147" t="s">
        <v>185</v>
      </c>
      <c r="AU4035" s="147" t="s">
        <v>88</v>
      </c>
      <c r="AV4035" s="12" t="s">
        <v>88</v>
      </c>
      <c r="AW4035" s="12" t="s">
        <v>33</v>
      </c>
      <c r="AX4035" s="12" t="s">
        <v>86</v>
      </c>
      <c r="AY4035" s="147" t="s">
        <v>176</v>
      </c>
    </row>
    <row r="4036" spans="2:65" s="1" customFormat="1" ht="24.2" customHeight="1">
      <c r="B4036" s="32"/>
      <c r="C4036" s="132" t="s">
        <v>3825</v>
      </c>
      <c r="D4036" s="132" t="s">
        <v>178</v>
      </c>
      <c r="E4036" s="133" t="s">
        <v>3826</v>
      </c>
      <c r="F4036" s="134" t="s">
        <v>3827</v>
      </c>
      <c r="G4036" s="135" t="s">
        <v>355</v>
      </c>
      <c r="H4036" s="136">
        <v>1</v>
      </c>
      <c r="I4036" s="137"/>
      <c r="J4036" s="138">
        <f>ROUND(I4036*H4036,2)</f>
        <v>0</v>
      </c>
      <c r="K4036" s="134" t="s">
        <v>342</v>
      </c>
      <c r="L4036" s="32"/>
      <c r="M4036" s="139" t="s">
        <v>1</v>
      </c>
      <c r="N4036" s="140" t="s">
        <v>43</v>
      </c>
      <c r="P4036" s="141">
        <f>O4036*H4036</f>
        <v>0</v>
      </c>
      <c r="Q4036" s="141">
        <v>0</v>
      </c>
      <c r="R4036" s="141">
        <f>Q4036*H4036</f>
        <v>0</v>
      </c>
      <c r="S4036" s="141">
        <v>0</v>
      </c>
      <c r="T4036" s="142">
        <f>S4036*H4036</f>
        <v>0</v>
      </c>
      <c r="AR4036" s="143" t="s">
        <v>319</v>
      </c>
      <c r="AT4036" s="143" t="s">
        <v>178</v>
      </c>
      <c r="AU4036" s="143" t="s">
        <v>88</v>
      </c>
      <c r="AY4036" s="17" t="s">
        <v>176</v>
      </c>
      <c r="BE4036" s="144">
        <f>IF(N4036="základní",J4036,0)</f>
        <v>0</v>
      </c>
      <c r="BF4036" s="144">
        <f>IF(N4036="snížená",J4036,0)</f>
        <v>0</v>
      </c>
      <c r="BG4036" s="144">
        <f>IF(N4036="zákl. přenesená",J4036,0)</f>
        <v>0</v>
      </c>
      <c r="BH4036" s="144">
        <f>IF(N4036="sníž. přenesená",J4036,0)</f>
        <v>0</v>
      </c>
      <c r="BI4036" s="144">
        <f>IF(N4036="nulová",J4036,0)</f>
        <v>0</v>
      </c>
      <c r="BJ4036" s="17" t="s">
        <v>86</v>
      </c>
      <c r="BK4036" s="144">
        <f>ROUND(I4036*H4036,2)</f>
        <v>0</v>
      </c>
      <c r="BL4036" s="17" t="s">
        <v>319</v>
      </c>
      <c r="BM4036" s="143" t="s">
        <v>3828</v>
      </c>
    </row>
    <row r="4037" spans="2:65" s="1" customFormat="1" ht="19.5">
      <c r="B4037" s="32"/>
      <c r="D4037" s="146" t="s">
        <v>234</v>
      </c>
      <c r="F4037" s="173" t="s">
        <v>3401</v>
      </c>
      <c r="I4037" s="174"/>
      <c r="L4037" s="32"/>
      <c r="M4037" s="175"/>
      <c r="T4037" s="56"/>
      <c r="AT4037" s="17" t="s">
        <v>234</v>
      </c>
      <c r="AU4037" s="17" t="s">
        <v>88</v>
      </c>
    </row>
    <row r="4038" spans="2:65" s="1" customFormat="1" ht="24.2" customHeight="1">
      <c r="B4038" s="32"/>
      <c r="C4038" s="132" t="s">
        <v>3829</v>
      </c>
      <c r="D4038" s="132" t="s">
        <v>178</v>
      </c>
      <c r="E4038" s="133" t="s">
        <v>3830</v>
      </c>
      <c r="F4038" s="134" t="s">
        <v>3831</v>
      </c>
      <c r="G4038" s="135" t="s">
        <v>355</v>
      </c>
      <c r="H4038" s="136">
        <v>1</v>
      </c>
      <c r="I4038" s="137"/>
      <c r="J4038" s="138">
        <f>ROUND(I4038*H4038,2)</f>
        <v>0</v>
      </c>
      <c r="K4038" s="134" t="s">
        <v>342</v>
      </c>
      <c r="L4038" s="32"/>
      <c r="M4038" s="139" t="s">
        <v>1</v>
      </c>
      <c r="N4038" s="140" t="s">
        <v>43</v>
      </c>
      <c r="P4038" s="141">
        <f>O4038*H4038</f>
        <v>0</v>
      </c>
      <c r="Q4038" s="141">
        <v>0</v>
      </c>
      <c r="R4038" s="141">
        <f>Q4038*H4038</f>
        <v>0</v>
      </c>
      <c r="S4038" s="141">
        <v>0</v>
      </c>
      <c r="T4038" s="142">
        <f>S4038*H4038</f>
        <v>0</v>
      </c>
      <c r="AR4038" s="143" t="s">
        <v>319</v>
      </c>
      <c r="AT4038" s="143" t="s">
        <v>178</v>
      </c>
      <c r="AU4038" s="143" t="s">
        <v>88</v>
      </c>
      <c r="AY4038" s="17" t="s">
        <v>176</v>
      </c>
      <c r="BE4038" s="144">
        <f>IF(N4038="základní",J4038,0)</f>
        <v>0</v>
      </c>
      <c r="BF4038" s="144">
        <f>IF(N4038="snížená",J4038,0)</f>
        <v>0</v>
      </c>
      <c r="BG4038" s="144">
        <f>IF(N4038="zákl. přenesená",J4038,0)</f>
        <v>0</v>
      </c>
      <c r="BH4038" s="144">
        <f>IF(N4038="sníž. přenesená",J4038,0)</f>
        <v>0</v>
      </c>
      <c r="BI4038" s="144">
        <f>IF(N4038="nulová",J4038,0)</f>
        <v>0</v>
      </c>
      <c r="BJ4038" s="17" t="s">
        <v>86</v>
      </c>
      <c r="BK4038" s="144">
        <f>ROUND(I4038*H4038,2)</f>
        <v>0</v>
      </c>
      <c r="BL4038" s="17" t="s">
        <v>319</v>
      </c>
      <c r="BM4038" s="143" t="s">
        <v>3832</v>
      </c>
    </row>
    <row r="4039" spans="2:65" s="1" customFormat="1" ht="19.5">
      <c r="B4039" s="32"/>
      <c r="D4039" s="146" t="s">
        <v>234</v>
      </c>
      <c r="F4039" s="173" t="s">
        <v>3833</v>
      </c>
      <c r="I4039" s="174"/>
      <c r="L4039" s="32"/>
      <c r="M4039" s="175"/>
      <c r="T4039" s="56"/>
      <c r="AT4039" s="17" t="s">
        <v>234</v>
      </c>
      <c r="AU4039" s="17" t="s">
        <v>88</v>
      </c>
    </row>
    <row r="4040" spans="2:65" s="1" customFormat="1" ht="24.2" customHeight="1">
      <c r="B4040" s="32"/>
      <c r="C4040" s="132" t="s">
        <v>3834</v>
      </c>
      <c r="D4040" s="132" t="s">
        <v>178</v>
      </c>
      <c r="E4040" s="133" t="s">
        <v>3835</v>
      </c>
      <c r="F4040" s="134" t="s">
        <v>3836</v>
      </c>
      <c r="G4040" s="135" t="s">
        <v>355</v>
      </c>
      <c r="H4040" s="136">
        <v>1</v>
      </c>
      <c r="I4040" s="137"/>
      <c r="J4040" s="138">
        <f>ROUND(I4040*H4040,2)</f>
        <v>0</v>
      </c>
      <c r="K4040" s="134" t="s">
        <v>342</v>
      </c>
      <c r="L4040" s="32"/>
      <c r="M4040" s="139" t="s">
        <v>1</v>
      </c>
      <c r="N4040" s="140" t="s">
        <v>43</v>
      </c>
      <c r="P4040" s="141">
        <f>O4040*H4040</f>
        <v>0</v>
      </c>
      <c r="Q4040" s="141">
        <v>0</v>
      </c>
      <c r="R4040" s="141">
        <f>Q4040*H4040</f>
        <v>0</v>
      </c>
      <c r="S4040" s="141">
        <v>0</v>
      </c>
      <c r="T4040" s="142">
        <f>S4040*H4040</f>
        <v>0</v>
      </c>
      <c r="AR4040" s="143" t="s">
        <v>319</v>
      </c>
      <c r="AT4040" s="143" t="s">
        <v>178</v>
      </c>
      <c r="AU4040" s="143" t="s">
        <v>88</v>
      </c>
      <c r="AY4040" s="17" t="s">
        <v>176</v>
      </c>
      <c r="BE4040" s="144">
        <f>IF(N4040="základní",J4040,0)</f>
        <v>0</v>
      </c>
      <c r="BF4040" s="144">
        <f>IF(N4040="snížená",J4040,0)</f>
        <v>0</v>
      </c>
      <c r="BG4040" s="144">
        <f>IF(N4040="zákl. přenesená",J4040,0)</f>
        <v>0</v>
      </c>
      <c r="BH4040" s="144">
        <f>IF(N4040="sníž. přenesená",J4040,0)</f>
        <v>0</v>
      </c>
      <c r="BI4040" s="144">
        <f>IF(N4040="nulová",J4040,0)</f>
        <v>0</v>
      </c>
      <c r="BJ4040" s="17" t="s">
        <v>86</v>
      </c>
      <c r="BK4040" s="144">
        <f>ROUND(I4040*H4040,2)</f>
        <v>0</v>
      </c>
      <c r="BL4040" s="17" t="s">
        <v>319</v>
      </c>
      <c r="BM4040" s="143" t="s">
        <v>3837</v>
      </c>
    </row>
    <row r="4041" spans="2:65" s="1" customFormat="1" ht="19.5">
      <c r="B4041" s="32"/>
      <c r="D4041" s="146" t="s">
        <v>234</v>
      </c>
      <c r="F4041" s="173" t="s">
        <v>3838</v>
      </c>
      <c r="I4041" s="174"/>
      <c r="L4041" s="32"/>
      <c r="M4041" s="175"/>
      <c r="T4041" s="56"/>
      <c r="AT4041" s="17" t="s">
        <v>234</v>
      </c>
      <c r="AU4041" s="17" t="s">
        <v>88</v>
      </c>
    </row>
    <row r="4042" spans="2:65" s="1" customFormat="1" ht="24.2" customHeight="1">
      <c r="B4042" s="32"/>
      <c r="C4042" s="132" t="s">
        <v>3839</v>
      </c>
      <c r="D4042" s="132" t="s">
        <v>178</v>
      </c>
      <c r="E4042" s="133" t="s">
        <v>3840</v>
      </c>
      <c r="F4042" s="134" t="s">
        <v>3841</v>
      </c>
      <c r="G4042" s="135" t="s">
        <v>355</v>
      </c>
      <c r="H4042" s="136">
        <v>1</v>
      </c>
      <c r="I4042" s="137"/>
      <c r="J4042" s="138">
        <f>ROUND(I4042*H4042,2)</f>
        <v>0</v>
      </c>
      <c r="K4042" s="134" t="s">
        <v>342</v>
      </c>
      <c r="L4042" s="32"/>
      <c r="M4042" s="139" t="s">
        <v>1</v>
      </c>
      <c r="N4042" s="140" t="s">
        <v>43</v>
      </c>
      <c r="P4042" s="141">
        <f>O4042*H4042</f>
        <v>0</v>
      </c>
      <c r="Q4042" s="141">
        <v>0</v>
      </c>
      <c r="R4042" s="141">
        <f>Q4042*H4042</f>
        <v>0</v>
      </c>
      <c r="S4042" s="141">
        <v>0</v>
      </c>
      <c r="T4042" s="142">
        <f>S4042*H4042</f>
        <v>0</v>
      </c>
      <c r="AR4042" s="143" t="s">
        <v>319</v>
      </c>
      <c r="AT4042" s="143" t="s">
        <v>178</v>
      </c>
      <c r="AU4042" s="143" t="s">
        <v>88</v>
      </c>
      <c r="AY4042" s="17" t="s">
        <v>176</v>
      </c>
      <c r="BE4042" s="144">
        <f>IF(N4042="základní",J4042,0)</f>
        <v>0</v>
      </c>
      <c r="BF4042" s="144">
        <f>IF(N4042="snížená",J4042,0)</f>
        <v>0</v>
      </c>
      <c r="BG4042" s="144">
        <f>IF(N4042="zákl. přenesená",J4042,0)</f>
        <v>0</v>
      </c>
      <c r="BH4042" s="144">
        <f>IF(N4042="sníž. přenesená",J4042,0)</f>
        <v>0</v>
      </c>
      <c r="BI4042" s="144">
        <f>IF(N4042="nulová",J4042,0)</f>
        <v>0</v>
      </c>
      <c r="BJ4042" s="17" t="s">
        <v>86</v>
      </c>
      <c r="BK4042" s="144">
        <f>ROUND(I4042*H4042,2)</f>
        <v>0</v>
      </c>
      <c r="BL4042" s="17" t="s">
        <v>319</v>
      </c>
      <c r="BM4042" s="143" t="s">
        <v>3842</v>
      </c>
    </row>
    <row r="4043" spans="2:65" s="1" customFormat="1" ht="19.5">
      <c r="B4043" s="32"/>
      <c r="D4043" s="146" t="s">
        <v>234</v>
      </c>
      <c r="F4043" s="173" t="s">
        <v>3843</v>
      </c>
      <c r="I4043" s="174"/>
      <c r="L4043" s="32"/>
      <c r="M4043" s="175"/>
      <c r="T4043" s="56"/>
      <c r="AT4043" s="17" t="s">
        <v>234</v>
      </c>
      <c r="AU4043" s="17" t="s">
        <v>88</v>
      </c>
    </row>
    <row r="4044" spans="2:65" s="1" customFormat="1" ht="24.2" customHeight="1">
      <c r="B4044" s="32"/>
      <c r="C4044" s="132" t="s">
        <v>3844</v>
      </c>
      <c r="D4044" s="132" t="s">
        <v>178</v>
      </c>
      <c r="E4044" s="133" t="s">
        <v>3845</v>
      </c>
      <c r="F4044" s="134" t="s">
        <v>3846</v>
      </c>
      <c r="G4044" s="135" t="s">
        <v>355</v>
      </c>
      <c r="H4044" s="136">
        <v>1</v>
      </c>
      <c r="I4044" s="137"/>
      <c r="J4044" s="138">
        <f>ROUND(I4044*H4044,2)</f>
        <v>0</v>
      </c>
      <c r="K4044" s="134" t="s">
        <v>342</v>
      </c>
      <c r="L4044" s="32"/>
      <c r="M4044" s="139" t="s">
        <v>1</v>
      </c>
      <c r="N4044" s="140" t="s">
        <v>43</v>
      </c>
      <c r="P4044" s="141">
        <f>O4044*H4044</f>
        <v>0</v>
      </c>
      <c r="Q4044" s="141">
        <v>0</v>
      </c>
      <c r="R4044" s="141">
        <f>Q4044*H4044</f>
        <v>0</v>
      </c>
      <c r="S4044" s="141">
        <v>0</v>
      </c>
      <c r="T4044" s="142">
        <f>S4044*H4044</f>
        <v>0</v>
      </c>
      <c r="AR4044" s="143" t="s">
        <v>319</v>
      </c>
      <c r="AT4044" s="143" t="s">
        <v>178</v>
      </c>
      <c r="AU4044" s="143" t="s">
        <v>88</v>
      </c>
      <c r="AY4044" s="17" t="s">
        <v>176</v>
      </c>
      <c r="BE4044" s="144">
        <f>IF(N4044="základní",J4044,0)</f>
        <v>0</v>
      </c>
      <c r="BF4044" s="144">
        <f>IF(N4044="snížená",J4044,0)</f>
        <v>0</v>
      </c>
      <c r="BG4044" s="144">
        <f>IF(N4044="zákl. přenesená",J4044,0)</f>
        <v>0</v>
      </c>
      <c r="BH4044" s="144">
        <f>IF(N4044="sníž. přenesená",J4044,0)</f>
        <v>0</v>
      </c>
      <c r="BI4044" s="144">
        <f>IF(N4044="nulová",J4044,0)</f>
        <v>0</v>
      </c>
      <c r="BJ4044" s="17" t="s">
        <v>86</v>
      </c>
      <c r="BK4044" s="144">
        <f>ROUND(I4044*H4044,2)</f>
        <v>0</v>
      </c>
      <c r="BL4044" s="17" t="s">
        <v>319</v>
      </c>
      <c r="BM4044" s="143" t="s">
        <v>3847</v>
      </c>
    </row>
    <row r="4045" spans="2:65" s="1" customFormat="1" ht="19.5">
      <c r="B4045" s="32"/>
      <c r="D4045" s="146" t="s">
        <v>234</v>
      </c>
      <c r="F4045" s="173" t="s">
        <v>3420</v>
      </c>
      <c r="I4045" s="174"/>
      <c r="L4045" s="32"/>
      <c r="M4045" s="175"/>
      <c r="T4045" s="56"/>
      <c r="AT4045" s="17" t="s">
        <v>234</v>
      </c>
      <c r="AU4045" s="17" t="s">
        <v>88</v>
      </c>
    </row>
    <row r="4046" spans="2:65" s="1" customFormat="1" ht="24.2" customHeight="1">
      <c r="B4046" s="32"/>
      <c r="C4046" s="132" t="s">
        <v>3848</v>
      </c>
      <c r="D4046" s="132" t="s">
        <v>178</v>
      </c>
      <c r="E4046" s="133" t="s">
        <v>3849</v>
      </c>
      <c r="F4046" s="134" t="s">
        <v>3850</v>
      </c>
      <c r="G4046" s="135" t="s">
        <v>355</v>
      </c>
      <c r="H4046" s="136">
        <v>1</v>
      </c>
      <c r="I4046" s="137"/>
      <c r="J4046" s="138">
        <f>ROUND(I4046*H4046,2)</f>
        <v>0</v>
      </c>
      <c r="K4046" s="134" t="s">
        <v>342</v>
      </c>
      <c r="L4046" s="32"/>
      <c r="M4046" s="139" t="s">
        <v>1</v>
      </c>
      <c r="N4046" s="140" t="s">
        <v>43</v>
      </c>
      <c r="P4046" s="141">
        <f>O4046*H4046</f>
        <v>0</v>
      </c>
      <c r="Q4046" s="141">
        <v>0</v>
      </c>
      <c r="R4046" s="141">
        <f>Q4046*H4046</f>
        <v>0</v>
      </c>
      <c r="S4046" s="141">
        <v>0</v>
      </c>
      <c r="T4046" s="142">
        <f>S4046*H4046</f>
        <v>0</v>
      </c>
      <c r="AR4046" s="143" t="s">
        <v>319</v>
      </c>
      <c r="AT4046" s="143" t="s">
        <v>178</v>
      </c>
      <c r="AU4046" s="143" t="s">
        <v>88</v>
      </c>
      <c r="AY4046" s="17" t="s">
        <v>176</v>
      </c>
      <c r="BE4046" s="144">
        <f>IF(N4046="základní",J4046,0)</f>
        <v>0</v>
      </c>
      <c r="BF4046" s="144">
        <f>IF(N4046="snížená",J4046,0)</f>
        <v>0</v>
      </c>
      <c r="BG4046" s="144">
        <f>IF(N4046="zákl. přenesená",J4046,0)</f>
        <v>0</v>
      </c>
      <c r="BH4046" s="144">
        <f>IF(N4046="sníž. přenesená",J4046,0)</f>
        <v>0</v>
      </c>
      <c r="BI4046" s="144">
        <f>IF(N4046="nulová",J4046,0)</f>
        <v>0</v>
      </c>
      <c r="BJ4046" s="17" t="s">
        <v>86</v>
      </c>
      <c r="BK4046" s="144">
        <f>ROUND(I4046*H4046,2)</f>
        <v>0</v>
      </c>
      <c r="BL4046" s="17" t="s">
        <v>319</v>
      </c>
      <c r="BM4046" s="143" t="s">
        <v>3851</v>
      </c>
    </row>
    <row r="4047" spans="2:65" s="1" customFormat="1" ht="19.5">
      <c r="B4047" s="32"/>
      <c r="D4047" s="146" t="s">
        <v>234</v>
      </c>
      <c r="F4047" s="173" t="s">
        <v>3420</v>
      </c>
      <c r="I4047" s="174"/>
      <c r="L4047" s="32"/>
      <c r="M4047" s="175"/>
      <c r="T4047" s="56"/>
      <c r="AT4047" s="17" t="s">
        <v>234</v>
      </c>
      <c r="AU4047" s="17" t="s">
        <v>88</v>
      </c>
    </row>
    <row r="4048" spans="2:65" s="1" customFormat="1" ht="24.2" customHeight="1">
      <c r="B4048" s="32"/>
      <c r="C4048" s="132" t="s">
        <v>3852</v>
      </c>
      <c r="D4048" s="132" t="s">
        <v>178</v>
      </c>
      <c r="E4048" s="133" t="s">
        <v>3853</v>
      </c>
      <c r="F4048" s="134" t="s">
        <v>3854</v>
      </c>
      <c r="G4048" s="135" t="s">
        <v>355</v>
      </c>
      <c r="H4048" s="136">
        <v>1</v>
      </c>
      <c r="I4048" s="137"/>
      <c r="J4048" s="138">
        <f>ROUND(I4048*H4048,2)</f>
        <v>0</v>
      </c>
      <c r="K4048" s="134" t="s">
        <v>342</v>
      </c>
      <c r="L4048" s="32"/>
      <c r="M4048" s="139" t="s">
        <v>1</v>
      </c>
      <c r="N4048" s="140" t="s">
        <v>43</v>
      </c>
      <c r="P4048" s="141">
        <f>O4048*H4048</f>
        <v>0</v>
      </c>
      <c r="Q4048" s="141">
        <v>0</v>
      </c>
      <c r="R4048" s="141">
        <f>Q4048*H4048</f>
        <v>0</v>
      </c>
      <c r="S4048" s="141">
        <v>0</v>
      </c>
      <c r="T4048" s="142">
        <f>S4048*H4048</f>
        <v>0</v>
      </c>
      <c r="AR4048" s="143" t="s">
        <v>319</v>
      </c>
      <c r="AT4048" s="143" t="s">
        <v>178</v>
      </c>
      <c r="AU4048" s="143" t="s">
        <v>88</v>
      </c>
      <c r="AY4048" s="17" t="s">
        <v>176</v>
      </c>
      <c r="BE4048" s="144">
        <f>IF(N4048="základní",J4048,0)</f>
        <v>0</v>
      </c>
      <c r="BF4048" s="144">
        <f>IF(N4048="snížená",J4048,0)</f>
        <v>0</v>
      </c>
      <c r="BG4048" s="144">
        <f>IF(N4048="zákl. přenesená",J4048,0)</f>
        <v>0</v>
      </c>
      <c r="BH4048" s="144">
        <f>IF(N4048="sníž. přenesená",J4048,0)</f>
        <v>0</v>
      </c>
      <c r="BI4048" s="144">
        <f>IF(N4048="nulová",J4048,0)</f>
        <v>0</v>
      </c>
      <c r="BJ4048" s="17" t="s">
        <v>86</v>
      </c>
      <c r="BK4048" s="144">
        <f>ROUND(I4048*H4048,2)</f>
        <v>0</v>
      </c>
      <c r="BL4048" s="17" t="s">
        <v>319</v>
      </c>
      <c r="BM4048" s="143" t="s">
        <v>3855</v>
      </c>
    </row>
    <row r="4049" spans="2:65" s="1" customFormat="1" ht="19.5">
      <c r="B4049" s="32"/>
      <c r="D4049" s="146" t="s">
        <v>234</v>
      </c>
      <c r="F4049" s="173" t="s">
        <v>3435</v>
      </c>
      <c r="I4049" s="174"/>
      <c r="L4049" s="32"/>
      <c r="M4049" s="175"/>
      <c r="T4049" s="56"/>
      <c r="AT4049" s="17" t="s">
        <v>234</v>
      </c>
      <c r="AU4049" s="17" t="s">
        <v>88</v>
      </c>
    </row>
    <row r="4050" spans="2:65" s="1" customFormat="1" ht="24.2" customHeight="1">
      <c r="B4050" s="32"/>
      <c r="C4050" s="132" t="s">
        <v>3856</v>
      </c>
      <c r="D4050" s="132" t="s">
        <v>178</v>
      </c>
      <c r="E4050" s="133" t="s">
        <v>3857</v>
      </c>
      <c r="F4050" s="134" t="s">
        <v>3858</v>
      </c>
      <c r="G4050" s="135" t="s">
        <v>355</v>
      </c>
      <c r="H4050" s="136">
        <v>1</v>
      </c>
      <c r="I4050" s="137"/>
      <c r="J4050" s="138">
        <f>ROUND(I4050*H4050,2)</f>
        <v>0</v>
      </c>
      <c r="K4050" s="134" t="s">
        <v>342</v>
      </c>
      <c r="L4050" s="32"/>
      <c r="M4050" s="139" t="s">
        <v>1</v>
      </c>
      <c r="N4050" s="140" t="s">
        <v>43</v>
      </c>
      <c r="P4050" s="141">
        <f>O4050*H4050</f>
        <v>0</v>
      </c>
      <c r="Q4050" s="141">
        <v>0</v>
      </c>
      <c r="R4050" s="141">
        <f>Q4050*H4050</f>
        <v>0</v>
      </c>
      <c r="S4050" s="141">
        <v>0</v>
      </c>
      <c r="T4050" s="142">
        <f>S4050*H4050</f>
        <v>0</v>
      </c>
      <c r="AR4050" s="143" t="s">
        <v>319</v>
      </c>
      <c r="AT4050" s="143" t="s">
        <v>178</v>
      </c>
      <c r="AU4050" s="143" t="s">
        <v>88</v>
      </c>
      <c r="AY4050" s="17" t="s">
        <v>176</v>
      </c>
      <c r="BE4050" s="144">
        <f>IF(N4050="základní",J4050,0)</f>
        <v>0</v>
      </c>
      <c r="BF4050" s="144">
        <f>IF(N4050="snížená",J4050,0)</f>
        <v>0</v>
      </c>
      <c r="BG4050" s="144">
        <f>IF(N4050="zákl. přenesená",J4050,0)</f>
        <v>0</v>
      </c>
      <c r="BH4050" s="144">
        <f>IF(N4050="sníž. přenesená",J4050,0)</f>
        <v>0</v>
      </c>
      <c r="BI4050" s="144">
        <f>IF(N4050="nulová",J4050,0)</f>
        <v>0</v>
      </c>
      <c r="BJ4050" s="17" t="s">
        <v>86</v>
      </c>
      <c r="BK4050" s="144">
        <f>ROUND(I4050*H4050,2)</f>
        <v>0</v>
      </c>
      <c r="BL4050" s="17" t="s">
        <v>319</v>
      </c>
      <c r="BM4050" s="143" t="s">
        <v>3859</v>
      </c>
    </row>
    <row r="4051" spans="2:65" s="1" customFormat="1" ht="19.5">
      <c r="B4051" s="32"/>
      <c r="D4051" s="146" t="s">
        <v>234</v>
      </c>
      <c r="F4051" s="173" t="s">
        <v>3435</v>
      </c>
      <c r="I4051" s="174"/>
      <c r="L4051" s="32"/>
      <c r="M4051" s="175"/>
      <c r="T4051" s="56"/>
      <c r="AT4051" s="17" t="s">
        <v>234</v>
      </c>
      <c r="AU4051" s="17" t="s">
        <v>88</v>
      </c>
    </row>
    <row r="4052" spans="2:65" s="1" customFormat="1" ht="24.2" customHeight="1">
      <c r="B4052" s="32"/>
      <c r="C4052" s="132" t="s">
        <v>3860</v>
      </c>
      <c r="D4052" s="132" t="s">
        <v>178</v>
      </c>
      <c r="E4052" s="133" t="s">
        <v>3861</v>
      </c>
      <c r="F4052" s="134" t="s">
        <v>3862</v>
      </c>
      <c r="G4052" s="135" t="s">
        <v>355</v>
      </c>
      <c r="H4052" s="136">
        <v>1</v>
      </c>
      <c r="I4052" s="137"/>
      <c r="J4052" s="138">
        <f>ROUND(I4052*H4052,2)</f>
        <v>0</v>
      </c>
      <c r="K4052" s="134" t="s">
        <v>342</v>
      </c>
      <c r="L4052" s="32"/>
      <c r="M4052" s="139" t="s">
        <v>1</v>
      </c>
      <c r="N4052" s="140" t="s">
        <v>43</v>
      </c>
      <c r="P4052" s="141">
        <f>O4052*H4052</f>
        <v>0</v>
      </c>
      <c r="Q4052" s="141">
        <v>0</v>
      </c>
      <c r="R4052" s="141">
        <f>Q4052*H4052</f>
        <v>0</v>
      </c>
      <c r="S4052" s="141">
        <v>0</v>
      </c>
      <c r="T4052" s="142">
        <f>S4052*H4052</f>
        <v>0</v>
      </c>
      <c r="AR4052" s="143" t="s">
        <v>319</v>
      </c>
      <c r="AT4052" s="143" t="s">
        <v>178</v>
      </c>
      <c r="AU4052" s="143" t="s">
        <v>88</v>
      </c>
      <c r="AY4052" s="17" t="s">
        <v>176</v>
      </c>
      <c r="BE4052" s="144">
        <f>IF(N4052="základní",J4052,0)</f>
        <v>0</v>
      </c>
      <c r="BF4052" s="144">
        <f>IF(N4052="snížená",J4052,0)</f>
        <v>0</v>
      </c>
      <c r="BG4052" s="144">
        <f>IF(N4052="zákl. přenesená",J4052,0)</f>
        <v>0</v>
      </c>
      <c r="BH4052" s="144">
        <f>IF(N4052="sníž. přenesená",J4052,0)</f>
        <v>0</v>
      </c>
      <c r="BI4052" s="144">
        <f>IF(N4052="nulová",J4052,0)</f>
        <v>0</v>
      </c>
      <c r="BJ4052" s="17" t="s">
        <v>86</v>
      </c>
      <c r="BK4052" s="144">
        <f>ROUND(I4052*H4052,2)</f>
        <v>0</v>
      </c>
      <c r="BL4052" s="17" t="s">
        <v>319</v>
      </c>
      <c r="BM4052" s="143" t="s">
        <v>3863</v>
      </c>
    </row>
    <row r="4053" spans="2:65" s="1" customFormat="1" ht="19.5">
      <c r="B4053" s="32"/>
      <c r="D4053" s="146" t="s">
        <v>234</v>
      </c>
      <c r="F4053" s="173" t="s">
        <v>3454</v>
      </c>
      <c r="I4053" s="174"/>
      <c r="L4053" s="32"/>
      <c r="M4053" s="175"/>
      <c r="T4053" s="56"/>
      <c r="AT4053" s="17" t="s">
        <v>234</v>
      </c>
      <c r="AU4053" s="17" t="s">
        <v>88</v>
      </c>
    </row>
    <row r="4054" spans="2:65" s="14" customFormat="1" ht="11.25">
      <c r="B4054" s="160"/>
      <c r="D4054" s="146" t="s">
        <v>185</v>
      </c>
      <c r="E4054" s="161" t="s">
        <v>1</v>
      </c>
      <c r="F4054" s="162" t="s">
        <v>3391</v>
      </c>
      <c r="H4054" s="161" t="s">
        <v>1</v>
      </c>
      <c r="I4054" s="163"/>
      <c r="L4054" s="160"/>
      <c r="M4054" s="164"/>
      <c r="T4054" s="165"/>
      <c r="AT4054" s="161" t="s">
        <v>185</v>
      </c>
      <c r="AU4054" s="161" t="s">
        <v>88</v>
      </c>
      <c r="AV4054" s="14" t="s">
        <v>86</v>
      </c>
      <c r="AW4054" s="14" t="s">
        <v>33</v>
      </c>
      <c r="AX4054" s="14" t="s">
        <v>78</v>
      </c>
      <c r="AY4054" s="161" t="s">
        <v>176</v>
      </c>
    </row>
    <row r="4055" spans="2:65" s="12" customFormat="1" ht="11.25">
      <c r="B4055" s="145"/>
      <c r="D4055" s="146" t="s">
        <v>185</v>
      </c>
      <c r="E4055" s="147" t="s">
        <v>1</v>
      </c>
      <c r="F4055" s="148" t="s">
        <v>86</v>
      </c>
      <c r="H4055" s="149">
        <v>1</v>
      </c>
      <c r="I4055" s="150"/>
      <c r="L4055" s="145"/>
      <c r="M4055" s="151"/>
      <c r="T4055" s="152"/>
      <c r="AT4055" s="147" t="s">
        <v>185</v>
      </c>
      <c r="AU4055" s="147" t="s">
        <v>88</v>
      </c>
      <c r="AV4055" s="12" t="s">
        <v>88</v>
      </c>
      <c r="AW4055" s="12" t="s">
        <v>33</v>
      </c>
      <c r="AX4055" s="12" t="s">
        <v>86</v>
      </c>
      <c r="AY4055" s="147" t="s">
        <v>176</v>
      </c>
    </row>
    <row r="4056" spans="2:65" s="1" customFormat="1" ht="24.2" customHeight="1">
      <c r="B4056" s="32"/>
      <c r="C4056" s="132" t="s">
        <v>3864</v>
      </c>
      <c r="D4056" s="132" t="s">
        <v>178</v>
      </c>
      <c r="E4056" s="133" t="s">
        <v>3865</v>
      </c>
      <c r="F4056" s="134" t="s">
        <v>3866</v>
      </c>
      <c r="G4056" s="135" t="s">
        <v>355</v>
      </c>
      <c r="H4056" s="136">
        <v>1</v>
      </c>
      <c r="I4056" s="137"/>
      <c r="J4056" s="138">
        <f>ROUND(I4056*H4056,2)</f>
        <v>0</v>
      </c>
      <c r="K4056" s="134" t="s">
        <v>342</v>
      </c>
      <c r="L4056" s="32"/>
      <c r="M4056" s="139" t="s">
        <v>1</v>
      </c>
      <c r="N4056" s="140" t="s">
        <v>43</v>
      </c>
      <c r="P4056" s="141">
        <f>O4056*H4056</f>
        <v>0</v>
      </c>
      <c r="Q4056" s="141">
        <v>0</v>
      </c>
      <c r="R4056" s="141">
        <f>Q4056*H4056</f>
        <v>0</v>
      </c>
      <c r="S4056" s="141">
        <v>0</v>
      </c>
      <c r="T4056" s="142">
        <f>S4056*H4056</f>
        <v>0</v>
      </c>
      <c r="AR4056" s="143" t="s">
        <v>319</v>
      </c>
      <c r="AT4056" s="143" t="s">
        <v>178</v>
      </c>
      <c r="AU4056" s="143" t="s">
        <v>88</v>
      </c>
      <c r="AY4056" s="17" t="s">
        <v>176</v>
      </c>
      <c r="BE4056" s="144">
        <f>IF(N4056="základní",J4056,0)</f>
        <v>0</v>
      </c>
      <c r="BF4056" s="144">
        <f>IF(N4056="snížená",J4056,0)</f>
        <v>0</v>
      </c>
      <c r="BG4056" s="144">
        <f>IF(N4056="zákl. přenesená",J4056,0)</f>
        <v>0</v>
      </c>
      <c r="BH4056" s="144">
        <f>IF(N4056="sníž. přenesená",J4056,0)</f>
        <v>0</v>
      </c>
      <c r="BI4056" s="144">
        <f>IF(N4056="nulová",J4056,0)</f>
        <v>0</v>
      </c>
      <c r="BJ4056" s="17" t="s">
        <v>86</v>
      </c>
      <c r="BK4056" s="144">
        <f>ROUND(I4056*H4056,2)</f>
        <v>0</v>
      </c>
      <c r="BL4056" s="17" t="s">
        <v>319</v>
      </c>
      <c r="BM4056" s="143" t="s">
        <v>3867</v>
      </c>
    </row>
    <row r="4057" spans="2:65" s="1" customFormat="1" ht="19.5">
      <c r="B4057" s="32"/>
      <c r="D4057" s="146" t="s">
        <v>234</v>
      </c>
      <c r="F4057" s="173" t="s">
        <v>3454</v>
      </c>
      <c r="I4057" s="174"/>
      <c r="L4057" s="32"/>
      <c r="M4057" s="175"/>
      <c r="T4057" s="56"/>
      <c r="AT4057" s="17" t="s">
        <v>234</v>
      </c>
      <c r="AU4057" s="17" t="s">
        <v>88</v>
      </c>
    </row>
    <row r="4058" spans="2:65" s="14" customFormat="1" ht="11.25">
      <c r="B4058" s="160"/>
      <c r="D4058" s="146" t="s">
        <v>185</v>
      </c>
      <c r="E4058" s="161" t="s">
        <v>1</v>
      </c>
      <c r="F4058" s="162" t="s">
        <v>3391</v>
      </c>
      <c r="H4058" s="161" t="s">
        <v>1</v>
      </c>
      <c r="I4058" s="163"/>
      <c r="L4058" s="160"/>
      <c r="M4058" s="164"/>
      <c r="T4058" s="165"/>
      <c r="AT4058" s="161" t="s">
        <v>185</v>
      </c>
      <c r="AU4058" s="161" t="s">
        <v>88</v>
      </c>
      <c r="AV4058" s="14" t="s">
        <v>86</v>
      </c>
      <c r="AW4058" s="14" t="s">
        <v>33</v>
      </c>
      <c r="AX4058" s="14" t="s">
        <v>78</v>
      </c>
      <c r="AY4058" s="161" t="s">
        <v>176</v>
      </c>
    </row>
    <row r="4059" spans="2:65" s="12" customFormat="1" ht="11.25">
      <c r="B4059" s="145"/>
      <c r="D4059" s="146" t="s">
        <v>185</v>
      </c>
      <c r="E4059" s="147" t="s">
        <v>1</v>
      </c>
      <c r="F4059" s="148" t="s">
        <v>86</v>
      </c>
      <c r="H4059" s="149">
        <v>1</v>
      </c>
      <c r="I4059" s="150"/>
      <c r="L4059" s="145"/>
      <c r="M4059" s="151"/>
      <c r="T4059" s="152"/>
      <c r="AT4059" s="147" t="s">
        <v>185</v>
      </c>
      <c r="AU4059" s="147" t="s">
        <v>88</v>
      </c>
      <c r="AV4059" s="12" t="s">
        <v>88</v>
      </c>
      <c r="AW4059" s="12" t="s">
        <v>33</v>
      </c>
      <c r="AX4059" s="12" t="s">
        <v>86</v>
      </c>
      <c r="AY4059" s="147" t="s">
        <v>176</v>
      </c>
    </row>
    <row r="4060" spans="2:65" s="1" customFormat="1" ht="24.2" customHeight="1">
      <c r="B4060" s="32"/>
      <c r="C4060" s="132" t="s">
        <v>3868</v>
      </c>
      <c r="D4060" s="132" t="s">
        <v>178</v>
      </c>
      <c r="E4060" s="133" t="s">
        <v>3869</v>
      </c>
      <c r="F4060" s="134" t="s">
        <v>3870</v>
      </c>
      <c r="G4060" s="135" t="s">
        <v>355</v>
      </c>
      <c r="H4060" s="136">
        <v>1</v>
      </c>
      <c r="I4060" s="137"/>
      <c r="J4060" s="138">
        <f>ROUND(I4060*H4060,2)</f>
        <v>0</v>
      </c>
      <c r="K4060" s="134" t="s">
        <v>342</v>
      </c>
      <c r="L4060" s="32"/>
      <c r="M4060" s="139" t="s">
        <v>1</v>
      </c>
      <c r="N4060" s="140" t="s">
        <v>43</v>
      </c>
      <c r="P4060" s="141">
        <f>O4060*H4060</f>
        <v>0</v>
      </c>
      <c r="Q4060" s="141">
        <v>0</v>
      </c>
      <c r="R4060" s="141">
        <f>Q4060*H4060</f>
        <v>0</v>
      </c>
      <c r="S4060" s="141">
        <v>0</v>
      </c>
      <c r="T4060" s="142">
        <f>S4060*H4060</f>
        <v>0</v>
      </c>
      <c r="AR4060" s="143" t="s">
        <v>319</v>
      </c>
      <c r="AT4060" s="143" t="s">
        <v>178</v>
      </c>
      <c r="AU4060" s="143" t="s">
        <v>88</v>
      </c>
      <c r="AY4060" s="17" t="s">
        <v>176</v>
      </c>
      <c r="BE4060" s="144">
        <f>IF(N4060="základní",J4060,0)</f>
        <v>0</v>
      </c>
      <c r="BF4060" s="144">
        <f>IF(N4060="snížená",J4060,0)</f>
        <v>0</v>
      </c>
      <c r="BG4060" s="144">
        <f>IF(N4060="zákl. přenesená",J4060,0)</f>
        <v>0</v>
      </c>
      <c r="BH4060" s="144">
        <f>IF(N4060="sníž. přenesená",J4060,0)</f>
        <v>0</v>
      </c>
      <c r="BI4060" s="144">
        <f>IF(N4060="nulová",J4060,0)</f>
        <v>0</v>
      </c>
      <c r="BJ4060" s="17" t="s">
        <v>86</v>
      </c>
      <c r="BK4060" s="144">
        <f>ROUND(I4060*H4060,2)</f>
        <v>0</v>
      </c>
      <c r="BL4060" s="17" t="s">
        <v>319</v>
      </c>
      <c r="BM4060" s="143" t="s">
        <v>3871</v>
      </c>
    </row>
    <row r="4061" spans="2:65" s="1" customFormat="1" ht="19.5">
      <c r="B4061" s="32"/>
      <c r="D4061" s="146" t="s">
        <v>234</v>
      </c>
      <c r="F4061" s="173" t="s">
        <v>3463</v>
      </c>
      <c r="I4061" s="174"/>
      <c r="L4061" s="32"/>
      <c r="M4061" s="175"/>
      <c r="T4061" s="56"/>
      <c r="AT4061" s="17" t="s">
        <v>234</v>
      </c>
      <c r="AU4061" s="17" t="s">
        <v>88</v>
      </c>
    </row>
    <row r="4062" spans="2:65" s="14" customFormat="1" ht="11.25">
      <c r="B4062" s="160"/>
      <c r="D4062" s="146" t="s">
        <v>185</v>
      </c>
      <c r="E4062" s="161" t="s">
        <v>1</v>
      </c>
      <c r="F4062" s="162" t="s">
        <v>3391</v>
      </c>
      <c r="H4062" s="161" t="s">
        <v>1</v>
      </c>
      <c r="I4062" s="163"/>
      <c r="L4062" s="160"/>
      <c r="M4062" s="164"/>
      <c r="T4062" s="165"/>
      <c r="AT4062" s="161" t="s">
        <v>185</v>
      </c>
      <c r="AU4062" s="161" t="s">
        <v>88</v>
      </c>
      <c r="AV4062" s="14" t="s">
        <v>86</v>
      </c>
      <c r="AW4062" s="14" t="s">
        <v>33</v>
      </c>
      <c r="AX4062" s="14" t="s">
        <v>78</v>
      </c>
      <c r="AY4062" s="161" t="s">
        <v>176</v>
      </c>
    </row>
    <row r="4063" spans="2:65" s="12" customFormat="1" ht="11.25">
      <c r="B4063" s="145"/>
      <c r="D4063" s="146" t="s">
        <v>185</v>
      </c>
      <c r="E4063" s="147" t="s">
        <v>1</v>
      </c>
      <c r="F4063" s="148" t="s">
        <v>86</v>
      </c>
      <c r="H4063" s="149">
        <v>1</v>
      </c>
      <c r="I4063" s="150"/>
      <c r="L4063" s="145"/>
      <c r="M4063" s="151"/>
      <c r="T4063" s="152"/>
      <c r="AT4063" s="147" t="s">
        <v>185</v>
      </c>
      <c r="AU4063" s="147" t="s">
        <v>88</v>
      </c>
      <c r="AV4063" s="12" t="s">
        <v>88</v>
      </c>
      <c r="AW4063" s="12" t="s">
        <v>33</v>
      </c>
      <c r="AX4063" s="12" t="s">
        <v>86</v>
      </c>
      <c r="AY4063" s="147" t="s">
        <v>176</v>
      </c>
    </row>
    <row r="4064" spans="2:65" s="1" customFormat="1" ht="24.2" customHeight="1">
      <c r="B4064" s="32"/>
      <c r="C4064" s="132" t="s">
        <v>3872</v>
      </c>
      <c r="D4064" s="132" t="s">
        <v>178</v>
      </c>
      <c r="E4064" s="133" t="s">
        <v>3873</v>
      </c>
      <c r="F4064" s="134" t="s">
        <v>3874</v>
      </c>
      <c r="G4064" s="135" t="s">
        <v>355</v>
      </c>
      <c r="H4064" s="136">
        <v>4</v>
      </c>
      <c r="I4064" s="137"/>
      <c r="J4064" s="138">
        <f>ROUND(I4064*H4064,2)</f>
        <v>0</v>
      </c>
      <c r="K4064" s="134" t="s">
        <v>342</v>
      </c>
      <c r="L4064" s="32"/>
      <c r="M4064" s="139" t="s">
        <v>1</v>
      </c>
      <c r="N4064" s="140" t="s">
        <v>43</v>
      </c>
      <c r="P4064" s="141">
        <f>O4064*H4064</f>
        <v>0</v>
      </c>
      <c r="Q4064" s="141">
        <v>0</v>
      </c>
      <c r="R4064" s="141">
        <f>Q4064*H4064</f>
        <v>0</v>
      </c>
      <c r="S4064" s="141">
        <v>0</v>
      </c>
      <c r="T4064" s="142">
        <f>S4064*H4064</f>
        <v>0</v>
      </c>
      <c r="AR4064" s="143" t="s">
        <v>319</v>
      </c>
      <c r="AT4064" s="143" t="s">
        <v>178</v>
      </c>
      <c r="AU4064" s="143" t="s">
        <v>88</v>
      </c>
      <c r="AY4064" s="17" t="s">
        <v>176</v>
      </c>
      <c r="BE4064" s="144">
        <f>IF(N4064="základní",J4064,0)</f>
        <v>0</v>
      </c>
      <c r="BF4064" s="144">
        <f>IF(N4064="snížená",J4064,0)</f>
        <v>0</v>
      </c>
      <c r="BG4064" s="144">
        <f>IF(N4064="zákl. přenesená",J4064,0)</f>
        <v>0</v>
      </c>
      <c r="BH4064" s="144">
        <f>IF(N4064="sníž. přenesená",J4064,0)</f>
        <v>0</v>
      </c>
      <c r="BI4064" s="144">
        <f>IF(N4064="nulová",J4064,0)</f>
        <v>0</v>
      </c>
      <c r="BJ4064" s="17" t="s">
        <v>86</v>
      </c>
      <c r="BK4064" s="144">
        <f>ROUND(I4064*H4064,2)</f>
        <v>0</v>
      </c>
      <c r="BL4064" s="17" t="s">
        <v>319</v>
      </c>
      <c r="BM4064" s="143" t="s">
        <v>3875</v>
      </c>
    </row>
    <row r="4065" spans="2:65" s="14" customFormat="1" ht="11.25">
      <c r="B4065" s="160"/>
      <c r="D4065" s="146" t="s">
        <v>185</v>
      </c>
      <c r="E4065" s="161" t="s">
        <v>1</v>
      </c>
      <c r="F4065" s="162" t="s">
        <v>2438</v>
      </c>
      <c r="H4065" s="161" t="s">
        <v>1</v>
      </c>
      <c r="I4065" s="163"/>
      <c r="L4065" s="160"/>
      <c r="M4065" s="164"/>
      <c r="T4065" s="165"/>
      <c r="AT4065" s="161" t="s">
        <v>185</v>
      </c>
      <c r="AU4065" s="161" t="s">
        <v>88</v>
      </c>
      <c r="AV4065" s="14" t="s">
        <v>86</v>
      </c>
      <c r="AW4065" s="14" t="s">
        <v>33</v>
      </c>
      <c r="AX4065" s="14" t="s">
        <v>78</v>
      </c>
      <c r="AY4065" s="161" t="s">
        <v>176</v>
      </c>
    </row>
    <row r="4066" spans="2:65" s="14" customFormat="1" ht="11.25">
      <c r="B4066" s="160"/>
      <c r="D4066" s="146" t="s">
        <v>185</v>
      </c>
      <c r="E4066" s="161" t="s">
        <v>1</v>
      </c>
      <c r="F4066" s="162" t="s">
        <v>2462</v>
      </c>
      <c r="H4066" s="161" t="s">
        <v>1</v>
      </c>
      <c r="I4066" s="163"/>
      <c r="L4066" s="160"/>
      <c r="M4066" s="164"/>
      <c r="T4066" s="165"/>
      <c r="AT4066" s="161" t="s">
        <v>185</v>
      </c>
      <c r="AU4066" s="161" t="s">
        <v>88</v>
      </c>
      <c r="AV4066" s="14" t="s">
        <v>86</v>
      </c>
      <c r="AW4066" s="14" t="s">
        <v>33</v>
      </c>
      <c r="AX4066" s="14" t="s">
        <v>78</v>
      </c>
      <c r="AY4066" s="161" t="s">
        <v>176</v>
      </c>
    </row>
    <row r="4067" spans="2:65" s="12" customFormat="1" ht="11.25">
      <c r="B4067" s="145"/>
      <c r="D4067" s="146" t="s">
        <v>185</v>
      </c>
      <c r="E4067" s="147" t="s">
        <v>1</v>
      </c>
      <c r="F4067" s="148" t="s">
        <v>88</v>
      </c>
      <c r="H4067" s="149">
        <v>2</v>
      </c>
      <c r="I4067" s="150"/>
      <c r="L4067" s="145"/>
      <c r="M4067" s="151"/>
      <c r="T4067" s="152"/>
      <c r="AT4067" s="147" t="s">
        <v>185</v>
      </c>
      <c r="AU4067" s="147" t="s">
        <v>88</v>
      </c>
      <c r="AV4067" s="12" t="s">
        <v>88</v>
      </c>
      <c r="AW4067" s="12" t="s">
        <v>33</v>
      </c>
      <c r="AX4067" s="12" t="s">
        <v>78</v>
      </c>
      <c r="AY4067" s="147" t="s">
        <v>176</v>
      </c>
    </row>
    <row r="4068" spans="2:65" s="14" customFormat="1" ht="11.25">
      <c r="B4068" s="160"/>
      <c r="D4068" s="146" t="s">
        <v>185</v>
      </c>
      <c r="E4068" s="161" t="s">
        <v>1</v>
      </c>
      <c r="F4068" s="162" t="s">
        <v>2467</v>
      </c>
      <c r="H4068" s="161" t="s">
        <v>1</v>
      </c>
      <c r="I4068" s="163"/>
      <c r="L4068" s="160"/>
      <c r="M4068" s="164"/>
      <c r="T4068" s="165"/>
      <c r="AT4068" s="161" t="s">
        <v>185</v>
      </c>
      <c r="AU4068" s="161" t="s">
        <v>88</v>
      </c>
      <c r="AV4068" s="14" t="s">
        <v>86</v>
      </c>
      <c r="AW4068" s="14" t="s">
        <v>33</v>
      </c>
      <c r="AX4068" s="14" t="s">
        <v>78</v>
      </c>
      <c r="AY4068" s="161" t="s">
        <v>176</v>
      </c>
    </row>
    <row r="4069" spans="2:65" s="12" customFormat="1" ht="11.25">
      <c r="B4069" s="145"/>
      <c r="D4069" s="146" t="s">
        <v>185</v>
      </c>
      <c r="E4069" s="147" t="s">
        <v>1</v>
      </c>
      <c r="F4069" s="148" t="s">
        <v>88</v>
      </c>
      <c r="H4069" s="149">
        <v>2</v>
      </c>
      <c r="I4069" s="150"/>
      <c r="L4069" s="145"/>
      <c r="M4069" s="151"/>
      <c r="T4069" s="152"/>
      <c r="AT4069" s="147" t="s">
        <v>185</v>
      </c>
      <c r="AU4069" s="147" t="s">
        <v>88</v>
      </c>
      <c r="AV4069" s="12" t="s">
        <v>88</v>
      </c>
      <c r="AW4069" s="12" t="s">
        <v>33</v>
      </c>
      <c r="AX4069" s="12" t="s">
        <v>78</v>
      </c>
      <c r="AY4069" s="147" t="s">
        <v>176</v>
      </c>
    </row>
    <row r="4070" spans="2:65" s="13" customFormat="1" ht="11.25">
      <c r="B4070" s="153"/>
      <c r="D4070" s="146" t="s">
        <v>185</v>
      </c>
      <c r="E4070" s="154" t="s">
        <v>1</v>
      </c>
      <c r="F4070" s="155" t="s">
        <v>187</v>
      </c>
      <c r="H4070" s="156">
        <v>4</v>
      </c>
      <c r="I4070" s="157"/>
      <c r="L4070" s="153"/>
      <c r="M4070" s="158"/>
      <c r="T4070" s="159"/>
      <c r="AT4070" s="154" t="s">
        <v>185</v>
      </c>
      <c r="AU4070" s="154" t="s">
        <v>88</v>
      </c>
      <c r="AV4070" s="13" t="s">
        <v>183</v>
      </c>
      <c r="AW4070" s="13" t="s">
        <v>33</v>
      </c>
      <c r="AX4070" s="13" t="s">
        <v>86</v>
      </c>
      <c r="AY4070" s="154" t="s">
        <v>176</v>
      </c>
    </row>
    <row r="4071" spans="2:65" s="1" customFormat="1" ht="24.2" customHeight="1">
      <c r="B4071" s="32"/>
      <c r="C4071" s="132" t="s">
        <v>3876</v>
      </c>
      <c r="D4071" s="132" t="s">
        <v>178</v>
      </c>
      <c r="E4071" s="133" t="s">
        <v>3877</v>
      </c>
      <c r="F4071" s="134" t="s">
        <v>3878</v>
      </c>
      <c r="G4071" s="135" t="s">
        <v>355</v>
      </c>
      <c r="H4071" s="136">
        <v>3</v>
      </c>
      <c r="I4071" s="137"/>
      <c r="J4071" s="138">
        <f>ROUND(I4071*H4071,2)</f>
        <v>0</v>
      </c>
      <c r="K4071" s="134" t="s">
        <v>342</v>
      </c>
      <c r="L4071" s="32"/>
      <c r="M4071" s="139" t="s">
        <v>1</v>
      </c>
      <c r="N4071" s="140" t="s">
        <v>43</v>
      </c>
      <c r="P4071" s="141">
        <f>O4071*H4071</f>
        <v>0</v>
      </c>
      <c r="Q4071" s="141">
        <v>0</v>
      </c>
      <c r="R4071" s="141">
        <f>Q4071*H4071</f>
        <v>0</v>
      </c>
      <c r="S4071" s="141">
        <v>0</v>
      </c>
      <c r="T4071" s="142">
        <f>S4071*H4071</f>
        <v>0</v>
      </c>
      <c r="AR4071" s="143" t="s">
        <v>319</v>
      </c>
      <c r="AT4071" s="143" t="s">
        <v>178</v>
      </c>
      <c r="AU4071" s="143" t="s">
        <v>88</v>
      </c>
      <c r="AY4071" s="17" t="s">
        <v>176</v>
      </c>
      <c r="BE4071" s="144">
        <f>IF(N4071="základní",J4071,0)</f>
        <v>0</v>
      </c>
      <c r="BF4071" s="144">
        <f>IF(N4071="snížená",J4071,0)</f>
        <v>0</v>
      </c>
      <c r="BG4071" s="144">
        <f>IF(N4071="zákl. přenesená",J4071,0)</f>
        <v>0</v>
      </c>
      <c r="BH4071" s="144">
        <f>IF(N4071="sníž. přenesená",J4071,0)</f>
        <v>0</v>
      </c>
      <c r="BI4071" s="144">
        <f>IF(N4071="nulová",J4071,0)</f>
        <v>0</v>
      </c>
      <c r="BJ4071" s="17" t="s">
        <v>86</v>
      </c>
      <c r="BK4071" s="144">
        <f>ROUND(I4071*H4071,2)</f>
        <v>0</v>
      </c>
      <c r="BL4071" s="17" t="s">
        <v>319</v>
      </c>
      <c r="BM4071" s="143" t="s">
        <v>3879</v>
      </c>
    </row>
    <row r="4072" spans="2:65" s="14" customFormat="1" ht="11.25">
      <c r="B4072" s="160"/>
      <c r="D4072" s="146" t="s">
        <v>185</v>
      </c>
      <c r="E4072" s="161" t="s">
        <v>1</v>
      </c>
      <c r="F4072" s="162" t="s">
        <v>3032</v>
      </c>
      <c r="H4072" s="161" t="s">
        <v>1</v>
      </c>
      <c r="I4072" s="163"/>
      <c r="L4072" s="160"/>
      <c r="M4072" s="164"/>
      <c r="T4072" s="165"/>
      <c r="AT4072" s="161" t="s">
        <v>185</v>
      </c>
      <c r="AU4072" s="161" t="s">
        <v>88</v>
      </c>
      <c r="AV4072" s="14" t="s">
        <v>86</v>
      </c>
      <c r="AW4072" s="14" t="s">
        <v>33</v>
      </c>
      <c r="AX4072" s="14" t="s">
        <v>78</v>
      </c>
      <c r="AY4072" s="161" t="s">
        <v>176</v>
      </c>
    </row>
    <row r="4073" spans="2:65" s="14" customFormat="1" ht="11.25">
      <c r="B4073" s="160"/>
      <c r="D4073" s="146" t="s">
        <v>185</v>
      </c>
      <c r="E4073" s="161" t="s">
        <v>1</v>
      </c>
      <c r="F4073" s="162" t="s">
        <v>3880</v>
      </c>
      <c r="H4073" s="161" t="s">
        <v>1</v>
      </c>
      <c r="I4073" s="163"/>
      <c r="L4073" s="160"/>
      <c r="M4073" s="164"/>
      <c r="T4073" s="165"/>
      <c r="AT4073" s="161" t="s">
        <v>185</v>
      </c>
      <c r="AU4073" s="161" t="s">
        <v>88</v>
      </c>
      <c r="AV4073" s="14" t="s">
        <v>86</v>
      </c>
      <c r="AW4073" s="14" t="s">
        <v>33</v>
      </c>
      <c r="AX4073" s="14" t="s">
        <v>78</v>
      </c>
      <c r="AY4073" s="161" t="s">
        <v>176</v>
      </c>
    </row>
    <row r="4074" spans="2:65" s="12" customFormat="1" ht="11.25">
      <c r="B4074" s="145"/>
      <c r="D4074" s="146" t="s">
        <v>185</v>
      </c>
      <c r="E4074" s="147" t="s">
        <v>1</v>
      </c>
      <c r="F4074" s="148" t="s">
        <v>86</v>
      </c>
      <c r="H4074" s="149">
        <v>1</v>
      </c>
      <c r="I4074" s="150"/>
      <c r="L4074" s="145"/>
      <c r="M4074" s="151"/>
      <c r="T4074" s="152"/>
      <c r="AT4074" s="147" t="s">
        <v>185</v>
      </c>
      <c r="AU4074" s="147" t="s">
        <v>88</v>
      </c>
      <c r="AV4074" s="12" t="s">
        <v>88</v>
      </c>
      <c r="AW4074" s="12" t="s">
        <v>33</v>
      </c>
      <c r="AX4074" s="12" t="s">
        <v>78</v>
      </c>
      <c r="AY4074" s="147" t="s">
        <v>176</v>
      </c>
    </row>
    <row r="4075" spans="2:65" s="14" customFormat="1" ht="11.25">
      <c r="B4075" s="160"/>
      <c r="D4075" s="146" t="s">
        <v>185</v>
      </c>
      <c r="E4075" s="161" t="s">
        <v>1</v>
      </c>
      <c r="F4075" s="162" t="s">
        <v>3881</v>
      </c>
      <c r="H4075" s="161" t="s">
        <v>1</v>
      </c>
      <c r="I4075" s="163"/>
      <c r="L4075" s="160"/>
      <c r="M4075" s="164"/>
      <c r="T4075" s="165"/>
      <c r="AT4075" s="161" t="s">
        <v>185</v>
      </c>
      <c r="AU4075" s="161" t="s">
        <v>88</v>
      </c>
      <c r="AV4075" s="14" t="s">
        <v>86</v>
      </c>
      <c r="AW4075" s="14" t="s">
        <v>33</v>
      </c>
      <c r="AX4075" s="14" t="s">
        <v>78</v>
      </c>
      <c r="AY4075" s="161" t="s">
        <v>176</v>
      </c>
    </row>
    <row r="4076" spans="2:65" s="12" customFormat="1" ht="11.25">
      <c r="B4076" s="145"/>
      <c r="D4076" s="146" t="s">
        <v>185</v>
      </c>
      <c r="E4076" s="147" t="s">
        <v>1</v>
      </c>
      <c r="F4076" s="148" t="s">
        <v>86</v>
      </c>
      <c r="H4076" s="149">
        <v>1</v>
      </c>
      <c r="I4076" s="150"/>
      <c r="L4076" s="145"/>
      <c r="M4076" s="151"/>
      <c r="T4076" s="152"/>
      <c r="AT4076" s="147" t="s">
        <v>185</v>
      </c>
      <c r="AU4076" s="147" t="s">
        <v>88</v>
      </c>
      <c r="AV4076" s="12" t="s">
        <v>88</v>
      </c>
      <c r="AW4076" s="12" t="s">
        <v>33</v>
      </c>
      <c r="AX4076" s="12" t="s">
        <v>78</v>
      </c>
      <c r="AY4076" s="147" t="s">
        <v>176</v>
      </c>
    </row>
    <row r="4077" spans="2:65" s="15" customFormat="1" ht="11.25">
      <c r="B4077" s="166"/>
      <c r="D4077" s="146" t="s">
        <v>185</v>
      </c>
      <c r="E4077" s="167" t="s">
        <v>1</v>
      </c>
      <c r="F4077" s="168" t="s">
        <v>228</v>
      </c>
      <c r="H4077" s="169">
        <v>2</v>
      </c>
      <c r="I4077" s="170"/>
      <c r="L4077" s="166"/>
      <c r="M4077" s="171"/>
      <c r="T4077" s="172"/>
      <c r="AT4077" s="167" t="s">
        <v>185</v>
      </c>
      <c r="AU4077" s="167" t="s">
        <v>88</v>
      </c>
      <c r="AV4077" s="15" t="s">
        <v>193</v>
      </c>
      <c r="AW4077" s="15" t="s">
        <v>33</v>
      </c>
      <c r="AX4077" s="15" t="s">
        <v>78</v>
      </c>
      <c r="AY4077" s="167" t="s">
        <v>176</v>
      </c>
    </row>
    <row r="4078" spans="2:65" s="14" customFormat="1" ht="11.25">
      <c r="B4078" s="160"/>
      <c r="D4078" s="146" t="s">
        <v>185</v>
      </c>
      <c r="E4078" s="161" t="s">
        <v>1</v>
      </c>
      <c r="F4078" s="162" t="s">
        <v>2679</v>
      </c>
      <c r="H4078" s="161" t="s">
        <v>1</v>
      </c>
      <c r="I4078" s="163"/>
      <c r="L4078" s="160"/>
      <c r="M4078" s="164"/>
      <c r="T4078" s="165"/>
      <c r="AT4078" s="161" t="s">
        <v>185</v>
      </c>
      <c r="AU4078" s="161" t="s">
        <v>88</v>
      </c>
      <c r="AV4078" s="14" t="s">
        <v>86</v>
      </c>
      <c r="AW4078" s="14" t="s">
        <v>33</v>
      </c>
      <c r="AX4078" s="14" t="s">
        <v>78</v>
      </c>
      <c r="AY4078" s="161" t="s">
        <v>176</v>
      </c>
    </row>
    <row r="4079" spans="2:65" s="14" customFormat="1" ht="11.25">
      <c r="B4079" s="160"/>
      <c r="D4079" s="146" t="s">
        <v>185</v>
      </c>
      <c r="E4079" s="161" t="s">
        <v>1</v>
      </c>
      <c r="F4079" s="162" t="s">
        <v>3882</v>
      </c>
      <c r="H4079" s="161" t="s">
        <v>1</v>
      </c>
      <c r="I4079" s="163"/>
      <c r="L4079" s="160"/>
      <c r="M4079" s="164"/>
      <c r="T4079" s="165"/>
      <c r="AT4079" s="161" t="s">
        <v>185</v>
      </c>
      <c r="AU4079" s="161" t="s">
        <v>88</v>
      </c>
      <c r="AV4079" s="14" t="s">
        <v>86</v>
      </c>
      <c r="AW4079" s="14" t="s">
        <v>33</v>
      </c>
      <c r="AX4079" s="14" t="s">
        <v>78</v>
      </c>
      <c r="AY4079" s="161" t="s">
        <v>176</v>
      </c>
    </row>
    <row r="4080" spans="2:65" s="12" customFormat="1" ht="11.25">
      <c r="B4080" s="145"/>
      <c r="D4080" s="146" t="s">
        <v>185</v>
      </c>
      <c r="E4080" s="147" t="s">
        <v>1</v>
      </c>
      <c r="F4080" s="148" t="s">
        <v>86</v>
      </c>
      <c r="H4080" s="149">
        <v>1</v>
      </c>
      <c r="I4080" s="150"/>
      <c r="L4080" s="145"/>
      <c r="M4080" s="151"/>
      <c r="T4080" s="152"/>
      <c r="AT4080" s="147" t="s">
        <v>185</v>
      </c>
      <c r="AU4080" s="147" t="s">
        <v>88</v>
      </c>
      <c r="AV4080" s="12" t="s">
        <v>88</v>
      </c>
      <c r="AW4080" s="12" t="s">
        <v>33</v>
      </c>
      <c r="AX4080" s="12" t="s">
        <v>78</v>
      </c>
      <c r="AY4080" s="147" t="s">
        <v>176</v>
      </c>
    </row>
    <row r="4081" spans="2:65" s="15" customFormat="1" ht="11.25">
      <c r="B4081" s="166"/>
      <c r="D4081" s="146" t="s">
        <v>185</v>
      </c>
      <c r="E4081" s="167" t="s">
        <v>1</v>
      </c>
      <c r="F4081" s="168" t="s">
        <v>228</v>
      </c>
      <c r="H4081" s="169">
        <v>1</v>
      </c>
      <c r="I4081" s="170"/>
      <c r="L4081" s="166"/>
      <c r="M4081" s="171"/>
      <c r="T4081" s="172"/>
      <c r="AT4081" s="167" t="s">
        <v>185</v>
      </c>
      <c r="AU4081" s="167" t="s">
        <v>88</v>
      </c>
      <c r="AV4081" s="15" t="s">
        <v>193</v>
      </c>
      <c r="AW4081" s="15" t="s">
        <v>33</v>
      </c>
      <c r="AX4081" s="15" t="s">
        <v>78</v>
      </c>
      <c r="AY4081" s="167" t="s">
        <v>176</v>
      </c>
    </row>
    <row r="4082" spans="2:65" s="13" customFormat="1" ht="11.25">
      <c r="B4082" s="153"/>
      <c r="D4082" s="146" t="s">
        <v>185</v>
      </c>
      <c r="E4082" s="154" t="s">
        <v>1</v>
      </c>
      <c r="F4082" s="155" t="s">
        <v>187</v>
      </c>
      <c r="H4082" s="156">
        <v>3</v>
      </c>
      <c r="I4082" s="157"/>
      <c r="L4082" s="153"/>
      <c r="M4082" s="158"/>
      <c r="T4082" s="159"/>
      <c r="AT4082" s="154" t="s">
        <v>185</v>
      </c>
      <c r="AU4082" s="154" t="s">
        <v>88</v>
      </c>
      <c r="AV4082" s="13" t="s">
        <v>183</v>
      </c>
      <c r="AW4082" s="13" t="s">
        <v>33</v>
      </c>
      <c r="AX4082" s="13" t="s">
        <v>86</v>
      </c>
      <c r="AY4082" s="154" t="s">
        <v>176</v>
      </c>
    </row>
    <row r="4083" spans="2:65" s="1" customFormat="1" ht="24.2" customHeight="1">
      <c r="B4083" s="32"/>
      <c r="C4083" s="132" t="s">
        <v>3883</v>
      </c>
      <c r="D4083" s="132" t="s">
        <v>178</v>
      </c>
      <c r="E4083" s="133" t="s">
        <v>3884</v>
      </c>
      <c r="F4083" s="134" t="s">
        <v>3885</v>
      </c>
      <c r="G4083" s="135" t="s">
        <v>355</v>
      </c>
      <c r="H4083" s="136">
        <v>4</v>
      </c>
      <c r="I4083" s="137"/>
      <c r="J4083" s="138">
        <f>ROUND(I4083*H4083,2)</f>
        <v>0</v>
      </c>
      <c r="K4083" s="134" t="s">
        <v>342</v>
      </c>
      <c r="L4083" s="32"/>
      <c r="M4083" s="139" t="s">
        <v>1</v>
      </c>
      <c r="N4083" s="140" t="s">
        <v>43</v>
      </c>
      <c r="P4083" s="141">
        <f>O4083*H4083</f>
        <v>0</v>
      </c>
      <c r="Q4083" s="141">
        <v>0</v>
      </c>
      <c r="R4083" s="141">
        <f>Q4083*H4083</f>
        <v>0</v>
      </c>
      <c r="S4083" s="141">
        <v>0</v>
      </c>
      <c r="T4083" s="142">
        <f>S4083*H4083</f>
        <v>0</v>
      </c>
      <c r="AR4083" s="143" t="s">
        <v>319</v>
      </c>
      <c r="AT4083" s="143" t="s">
        <v>178</v>
      </c>
      <c r="AU4083" s="143" t="s">
        <v>88</v>
      </c>
      <c r="AY4083" s="17" t="s">
        <v>176</v>
      </c>
      <c r="BE4083" s="144">
        <f>IF(N4083="základní",J4083,0)</f>
        <v>0</v>
      </c>
      <c r="BF4083" s="144">
        <f>IF(N4083="snížená",J4083,0)</f>
        <v>0</v>
      </c>
      <c r="BG4083" s="144">
        <f>IF(N4083="zákl. přenesená",J4083,0)</f>
        <v>0</v>
      </c>
      <c r="BH4083" s="144">
        <f>IF(N4083="sníž. přenesená",J4083,0)</f>
        <v>0</v>
      </c>
      <c r="BI4083" s="144">
        <f>IF(N4083="nulová",J4083,0)</f>
        <v>0</v>
      </c>
      <c r="BJ4083" s="17" t="s">
        <v>86</v>
      </c>
      <c r="BK4083" s="144">
        <f>ROUND(I4083*H4083,2)</f>
        <v>0</v>
      </c>
      <c r="BL4083" s="17" t="s">
        <v>319</v>
      </c>
      <c r="BM4083" s="143" t="s">
        <v>3886</v>
      </c>
    </row>
    <row r="4084" spans="2:65" s="14" customFormat="1" ht="11.25">
      <c r="B4084" s="160"/>
      <c r="D4084" s="146" t="s">
        <v>185</v>
      </c>
      <c r="E4084" s="161" t="s">
        <v>1</v>
      </c>
      <c r="F4084" s="162" t="s">
        <v>3032</v>
      </c>
      <c r="H4084" s="161" t="s">
        <v>1</v>
      </c>
      <c r="I4084" s="163"/>
      <c r="L4084" s="160"/>
      <c r="M4084" s="164"/>
      <c r="T4084" s="165"/>
      <c r="AT4084" s="161" t="s">
        <v>185</v>
      </c>
      <c r="AU4084" s="161" t="s">
        <v>88</v>
      </c>
      <c r="AV4084" s="14" t="s">
        <v>86</v>
      </c>
      <c r="AW4084" s="14" t="s">
        <v>33</v>
      </c>
      <c r="AX4084" s="14" t="s">
        <v>78</v>
      </c>
      <c r="AY4084" s="161" t="s">
        <v>176</v>
      </c>
    </row>
    <row r="4085" spans="2:65" s="14" customFormat="1" ht="11.25">
      <c r="B4085" s="160"/>
      <c r="D4085" s="146" t="s">
        <v>185</v>
      </c>
      <c r="E4085" s="161" t="s">
        <v>1</v>
      </c>
      <c r="F4085" s="162" t="s">
        <v>3887</v>
      </c>
      <c r="H4085" s="161" t="s">
        <v>1</v>
      </c>
      <c r="I4085" s="163"/>
      <c r="L4085" s="160"/>
      <c r="M4085" s="164"/>
      <c r="T4085" s="165"/>
      <c r="AT4085" s="161" t="s">
        <v>185</v>
      </c>
      <c r="AU4085" s="161" t="s">
        <v>88</v>
      </c>
      <c r="AV4085" s="14" t="s">
        <v>86</v>
      </c>
      <c r="AW4085" s="14" t="s">
        <v>33</v>
      </c>
      <c r="AX4085" s="14" t="s">
        <v>78</v>
      </c>
      <c r="AY4085" s="161" t="s">
        <v>176</v>
      </c>
    </row>
    <row r="4086" spans="2:65" s="12" customFormat="1" ht="11.25">
      <c r="B4086" s="145"/>
      <c r="D4086" s="146" t="s">
        <v>185</v>
      </c>
      <c r="E4086" s="147" t="s">
        <v>1</v>
      </c>
      <c r="F4086" s="148" t="s">
        <v>86</v>
      </c>
      <c r="H4086" s="149">
        <v>1</v>
      </c>
      <c r="I4086" s="150"/>
      <c r="L4086" s="145"/>
      <c r="M4086" s="151"/>
      <c r="T4086" s="152"/>
      <c r="AT4086" s="147" t="s">
        <v>185</v>
      </c>
      <c r="AU4086" s="147" t="s">
        <v>88</v>
      </c>
      <c r="AV4086" s="12" t="s">
        <v>88</v>
      </c>
      <c r="AW4086" s="12" t="s">
        <v>33</v>
      </c>
      <c r="AX4086" s="12" t="s">
        <v>78</v>
      </c>
      <c r="AY4086" s="147" t="s">
        <v>176</v>
      </c>
    </row>
    <row r="4087" spans="2:65" s="14" customFormat="1" ht="11.25">
      <c r="B4087" s="160"/>
      <c r="D4087" s="146" t="s">
        <v>185</v>
      </c>
      <c r="E4087" s="161" t="s">
        <v>1</v>
      </c>
      <c r="F4087" s="162" t="s">
        <v>3888</v>
      </c>
      <c r="H4087" s="161" t="s">
        <v>1</v>
      </c>
      <c r="I4087" s="163"/>
      <c r="L4087" s="160"/>
      <c r="M4087" s="164"/>
      <c r="T4087" s="165"/>
      <c r="AT4087" s="161" t="s">
        <v>185</v>
      </c>
      <c r="AU4087" s="161" t="s">
        <v>88</v>
      </c>
      <c r="AV4087" s="14" t="s">
        <v>86</v>
      </c>
      <c r="AW4087" s="14" t="s">
        <v>33</v>
      </c>
      <c r="AX4087" s="14" t="s">
        <v>78</v>
      </c>
      <c r="AY4087" s="161" t="s">
        <v>176</v>
      </c>
    </row>
    <row r="4088" spans="2:65" s="12" customFormat="1" ht="11.25">
      <c r="B4088" s="145"/>
      <c r="D4088" s="146" t="s">
        <v>185</v>
      </c>
      <c r="E4088" s="147" t="s">
        <v>1</v>
      </c>
      <c r="F4088" s="148" t="s">
        <v>86</v>
      </c>
      <c r="H4088" s="149">
        <v>1</v>
      </c>
      <c r="I4088" s="150"/>
      <c r="L4088" s="145"/>
      <c r="M4088" s="151"/>
      <c r="T4088" s="152"/>
      <c r="AT4088" s="147" t="s">
        <v>185</v>
      </c>
      <c r="AU4088" s="147" t="s">
        <v>88</v>
      </c>
      <c r="AV4088" s="12" t="s">
        <v>88</v>
      </c>
      <c r="AW4088" s="12" t="s">
        <v>33</v>
      </c>
      <c r="AX4088" s="12" t="s">
        <v>78</v>
      </c>
      <c r="AY4088" s="147" t="s">
        <v>176</v>
      </c>
    </row>
    <row r="4089" spans="2:65" s="14" customFormat="1" ht="11.25">
      <c r="B4089" s="160"/>
      <c r="D4089" s="146" t="s">
        <v>185</v>
      </c>
      <c r="E4089" s="161" t="s">
        <v>1</v>
      </c>
      <c r="F4089" s="162" t="s">
        <v>3889</v>
      </c>
      <c r="H4089" s="161" t="s">
        <v>1</v>
      </c>
      <c r="I4089" s="163"/>
      <c r="L4089" s="160"/>
      <c r="M4089" s="164"/>
      <c r="T4089" s="165"/>
      <c r="AT4089" s="161" t="s">
        <v>185</v>
      </c>
      <c r="AU4089" s="161" t="s">
        <v>88</v>
      </c>
      <c r="AV4089" s="14" t="s">
        <v>86</v>
      </c>
      <c r="AW4089" s="14" t="s">
        <v>33</v>
      </c>
      <c r="AX4089" s="14" t="s">
        <v>78</v>
      </c>
      <c r="AY4089" s="161" t="s">
        <v>176</v>
      </c>
    </row>
    <row r="4090" spans="2:65" s="12" customFormat="1" ht="11.25">
      <c r="B4090" s="145"/>
      <c r="D4090" s="146" t="s">
        <v>185</v>
      </c>
      <c r="E4090" s="147" t="s">
        <v>1</v>
      </c>
      <c r="F4090" s="148" t="s">
        <v>86</v>
      </c>
      <c r="H4090" s="149">
        <v>1</v>
      </c>
      <c r="I4090" s="150"/>
      <c r="L4090" s="145"/>
      <c r="M4090" s="151"/>
      <c r="T4090" s="152"/>
      <c r="AT4090" s="147" t="s">
        <v>185</v>
      </c>
      <c r="AU4090" s="147" t="s">
        <v>88</v>
      </c>
      <c r="AV4090" s="12" t="s">
        <v>88</v>
      </c>
      <c r="AW4090" s="12" t="s">
        <v>33</v>
      </c>
      <c r="AX4090" s="12" t="s">
        <v>78</v>
      </c>
      <c r="AY4090" s="147" t="s">
        <v>176</v>
      </c>
    </row>
    <row r="4091" spans="2:65" s="15" customFormat="1" ht="11.25">
      <c r="B4091" s="166"/>
      <c r="D4091" s="146" t="s">
        <v>185</v>
      </c>
      <c r="E4091" s="167" t="s">
        <v>1</v>
      </c>
      <c r="F4091" s="168" t="s">
        <v>228</v>
      </c>
      <c r="H4091" s="169">
        <v>3</v>
      </c>
      <c r="I4091" s="170"/>
      <c r="L4091" s="166"/>
      <c r="M4091" s="171"/>
      <c r="T4091" s="172"/>
      <c r="AT4091" s="167" t="s">
        <v>185</v>
      </c>
      <c r="AU4091" s="167" t="s">
        <v>88</v>
      </c>
      <c r="AV4091" s="15" t="s">
        <v>193</v>
      </c>
      <c r="AW4091" s="15" t="s">
        <v>33</v>
      </c>
      <c r="AX4091" s="15" t="s">
        <v>78</v>
      </c>
      <c r="AY4091" s="167" t="s">
        <v>176</v>
      </c>
    </row>
    <row r="4092" spans="2:65" s="14" customFormat="1" ht="11.25">
      <c r="B4092" s="160"/>
      <c r="D4092" s="146" t="s">
        <v>185</v>
      </c>
      <c r="E4092" s="161" t="s">
        <v>1</v>
      </c>
      <c r="F4092" s="162" t="s">
        <v>2679</v>
      </c>
      <c r="H4092" s="161" t="s">
        <v>1</v>
      </c>
      <c r="I4092" s="163"/>
      <c r="L4092" s="160"/>
      <c r="M4092" s="164"/>
      <c r="T4092" s="165"/>
      <c r="AT4092" s="161" t="s">
        <v>185</v>
      </c>
      <c r="AU4092" s="161" t="s">
        <v>88</v>
      </c>
      <c r="AV4092" s="14" t="s">
        <v>86</v>
      </c>
      <c r="AW4092" s="14" t="s">
        <v>33</v>
      </c>
      <c r="AX4092" s="14" t="s">
        <v>78</v>
      </c>
      <c r="AY4092" s="161" t="s">
        <v>176</v>
      </c>
    </row>
    <row r="4093" spans="2:65" s="14" customFormat="1" ht="11.25">
      <c r="B4093" s="160"/>
      <c r="D4093" s="146" t="s">
        <v>185</v>
      </c>
      <c r="E4093" s="161" t="s">
        <v>1</v>
      </c>
      <c r="F4093" s="162" t="s">
        <v>3890</v>
      </c>
      <c r="H4093" s="161" t="s">
        <v>1</v>
      </c>
      <c r="I4093" s="163"/>
      <c r="L4093" s="160"/>
      <c r="M4093" s="164"/>
      <c r="T4093" s="165"/>
      <c r="AT4093" s="161" t="s">
        <v>185</v>
      </c>
      <c r="AU4093" s="161" t="s">
        <v>88</v>
      </c>
      <c r="AV4093" s="14" t="s">
        <v>86</v>
      </c>
      <c r="AW4093" s="14" t="s">
        <v>33</v>
      </c>
      <c r="AX4093" s="14" t="s">
        <v>78</v>
      </c>
      <c r="AY4093" s="161" t="s">
        <v>176</v>
      </c>
    </row>
    <row r="4094" spans="2:65" s="12" customFormat="1" ht="11.25">
      <c r="B4094" s="145"/>
      <c r="D4094" s="146" t="s">
        <v>185</v>
      </c>
      <c r="E4094" s="147" t="s">
        <v>1</v>
      </c>
      <c r="F4094" s="148" t="s">
        <v>86</v>
      </c>
      <c r="H4094" s="149">
        <v>1</v>
      </c>
      <c r="I4094" s="150"/>
      <c r="L4094" s="145"/>
      <c r="M4094" s="151"/>
      <c r="T4094" s="152"/>
      <c r="AT4094" s="147" t="s">
        <v>185</v>
      </c>
      <c r="AU4094" s="147" t="s">
        <v>88</v>
      </c>
      <c r="AV4094" s="12" t="s">
        <v>88</v>
      </c>
      <c r="AW4094" s="12" t="s">
        <v>33</v>
      </c>
      <c r="AX4094" s="12" t="s">
        <v>78</v>
      </c>
      <c r="AY4094" s="147" t="s">
        <v>176</v>
      </c>
    </row>
    <row r="4095" spans="2:65" s="15" customFormat="1" ht="11.25">
      <c r="B4095" s="166"/>
      <c r="D4095" s="146" t="s">
        <v>185</v>
      </c>
      <c r="E4095" s="167" t="s">
        <v>1</v>
      </c>
      <c r="F4095" s="168" t="s">
        <v>228</v>
      </c>
      <c r="H4095" s="169">
        <v>1</v>
      </c>
      <c r="I4095" s="170"/>
      <c r="L4095" s="166"/>
      <c r="M4095" s="171"/>
      <c r="T4095" s="172"/>
      <c r="AT4095" s="167" t="s">
        <v>185</v>
      </c>
      <c r="AU4095" s="167" t="s">
        <v>88</v>
      </c>
      <c r="AV4095" s="15" t="s">
        <v>193</v>
      </c>
      <c r="AW4095" s="15" t="s">
        <v>33</v>
      </c>
      <c r="AX4095" s="15" t="s">
        <v>78</v>
      </c>
      <c r="AY4095" s="167" t="s">
        <v>176</v>
      </c>
    </row>
    <row r="4096" spans="2:65" s="13" customFormat="1" ht="11.25">
      <c r="B4096" s="153"/>
      <c r="D4096" s="146" t="s">
        <v>185</v>
      </c>
      <c r="E4096" s="154" t="s">
        <v>1</v>
      </c>
      <c r="F4096" s="155" t="s">
        <v>187</v>
      </c>
      <c r="H4096" s="156">
        <v>4</v>
      </c>
      <c r="I4096" s="157"/>
      <c r="L4096" s="153"/>
      <c r="M4096" s="158"/>
      <c r="T4096" s="159"/>
      <c r="AT4096" s="154" t="s">
        <v>185</v>
      </c>
      <c r="AU4096" s="154" t="s">
        <v>88</v>
      </c>
      <c r="AV4096" s="13" t="s">
        <v>183</v>
      </c>
      <c r="AW4096" s="13" t="s">
        <v>33</v>
      </c>
      <c r="AX4096" s="13" t="s">
        <v>86</v>
      </c>
      <c r="AY4096" s="154" t="s">
        <v>176</v>
      </c>
    </row>
    <row r="4097" spans="2:65" s="1" customFormat="1" ht="24.2" customHeight="1">
      <c r="B4097" s="32"/>
      <c r="C4097" s="132" t="s">
        <v>3891</v>
      </c>
      <c r="D4097" s="132" t="s">
        <v>178</v>
      </c>
      <c r="E4097" s="133" t="s">
        <v>3892</v>
      </c>
      <c r="F4097" s="134" t="s">
        <v>3893</v>
      </c>
      <c r="G4097" s="135" t="s">
        <v>355</v>
      </c>
      <c r="H4097" s="136">
        <v>4</v>
      </c>
      <c r="I4097" s="137"/>
      <c r="J4097" s="138">
        <f>ROUND(I4097*H4097,2)</f>
        <v>0</v>
      </c>
      <c r="K4097" s="134" t="s">
        <v>342</v>
      </c>
      <c r="L4097" s="32"/>
      <c r="M4097" s="139" t="s">
        <v>1</v>
      </c>
      <c r="N4097" s="140" t="s">
        <v>43</v>
      </c>
      <c r="P4097" s="141">
        <f>O4097*H4097</f>
        <v>0</v>
      </c>
      <c r="Q4097" s="141">
        <v>0</v>
      </c>
      <c r="R4097" s="141">
        <f>Q4097*H4097</f>
        <v>0</v>
      </c>
      <c r="S4097" s="141">
        <v>0</v>
      </c>
      <c r="T4097" s="142">
        <f>S4097*H4097</f>
        <v>0</v>
      </c>
      <c r="AR4097" s="143" t="s">
        <v>319</v>
      </c>
      <c r="AT4097" s="143" t="s">
        <v>178</v>
      </c>
      <c r="AU4097" s="143" t="s">
        <v>88</v>
      </c>
      <c r="AY4097" s="17" t="s">
        <v>176</v>
      </c>
      <c r="BE4097" s="144">
        <f>IF(N4097="základní",J4097,0)</f>
        <v>0</v>
      </c>
      <c r="BF4097" s="144">
        <f>IF(N4097="snížená",J4097,0)</f>
        <v>0</v>
      </c>
      <c r="BG4097" s="144">
        <f>IF(N4097="zákl. přenesená",J4097,0)</f>
        <v>0</v>
      </c>
      <c r="BH4097" s="144">
        <f>IF(N4097="sníž. přenesená",J4097,0)</f>
        <v>0</v>
      </c>
      <c r="BI4097" s="144">
        <f>IF(N4097="nulová",J4097,0)</f>
        <v>0</v>
      </c>
      <c r="BJ4097" s="17" t="s">
        <v>86</v>
      </c>
      <c r="BK4097" s="144">
        <f>ROUND(I4097*H4097,2)</f>
        <v>0</v>
      </c>
      <c r="BL4097" s="17" t="s">
        <v>319</v>
      </c>
      <c r="BM4097" s="143" t="s">
        <v>3894</v>
      </c>
    </row>
    <row r="4098" spans="2:65" s="14" customFormat="1" ht="11.25">
      <c r="B4098" s="160"/>
      <c r="D4098" s="146" t="s">
        <v>185</v>
      </c>
      <c r="E4098" s="161" t="s">
        <v>1</v>
      </c>
      <c r="F4098" s="162" t="s">
        <v>3032</v>
      </c>
      <c r="H4098" s="161" t="s">
        <v>1</v>
      </c>
      <c r="I4098" s="163"/>
      <c r="L4098" s="160"/>
      <c r="M4098" s="164"/>
      <c r="T4098" s="165"/>
      <c r="AT4098" s="161" t="s">
        <v>185</v>
      </c>
      <c r="AU4098" s="161" t="s">
        <v>88</v>
      </c>
      <c r="AV4098" s="14" t="s">
        <v>86</v>
      </c>
      <c r="AW4098" s="14" t="s">
        <v>33</v>
      </c>
      <c r="AX4098" s="14" t="s">
        <v>78</v>
      </c>
      <c r="AY4098" s="161" t="s">
        <v>176</v>
      </c>
    </row>
    <row r="4099" spans="2:65" s="14" customFormat="1" ht="11.25">
      <c r="B4099" s="160"/>
      <c r="D4099" s="146" t="s">
        <v>185</v>
      </c>
      <c r="E4099" s="161" t="s">
        <v>1</v>
      </c>
      <c r="F4099" s="162" t="s">
        <v>3895</v>
      </c>
      <c r="H4099" s="161" t="s">
        <v>1</v>
      </c>
      <c r="I4099" s="163"/>
      <c r="L4099" s="160"/>
      <c r="M4099" s="164"/>
      <c r="T4099" s="165"/>
      <c r="AT4099" s="161" t="s">
        <v>185</v>
      </c>
      <c r="AU4099" s="161" t="s">
        <v>88</v>
      </c>
      <c r="AV4099" s="14" t="s">
        <v>86</v>
      </c>
      <c r="AW4099" s="14" t="s">
        <v>33</v>
      </c>
      <c r="AX4099" s="14" t="s">
        <v>78</v>
      </c>
      <c r="AY4099" s="161" t="s">
        <v>176</v>
      </c>
    </row>
    <row r="4100" spans="2:65" s="12" customFormat="1" ht="11.25">
      <c r="B4100" s="145"/>
      <c r="D4100" s="146" t="s">
        <v>185</v>
      </c>
      <c r="E4100" s="147" t="s">
        <v>1</v>
      </c>
      <c r="F4100" s="148" t="s">
        <v>86</v>
      </c>
      <c r="H4100" s="149">
        <v>1</v>
      </c>
      <c r="I4100" s="150"/>
      <c r="L4100" s="145"/>
      <c r="M4100" s="151"/>
      <c r="T4100" s="152"/>
      <c r="AT4100" s="147" t="s">
        <v>185</v>
      </c>
      <c r="AU4100" s="147" t="s">
        <v>88</v>
      </c>
      <c r="AV4100" s="12" t="s">
        <v>88</v>
      </c>
      <c r="AW4100" s="12" t="s">
        <v>33</v>
      </c>
      <c r="AX4100" s="12" t="s">
        <v>78</v>
      </c>
      <c r="AY4100" s="147" t="s">
        <v>176</v>
      </c>
    </row>
    <row r="4101" spans="2:65" s="14" customFormat="1" ht="11.25">
      <c r="B4101" s="160"/>
      <c r="D4101" s="146" t="s">
        <v>185</v>
      </c>
      <c r="E4101" s="161" t="s">
        <v>1</v>
      </c>
      <c r="F4101" s="162" t="s">
        <v>3896</v>
      </c>
      <c r="H4101" s="161" t="s">
        <v>1</v>
      </c>
      <c r="I4101" s="163"/>
      <c r="L4101" s="160"/>
      <c r="M4101" s="164"/>
      <c r="T4101" s="165"/>
      <c r="AT4101" s="161" t="s">
        <v>185</v>
      </c>
      <c r="AU4101" s="161" t="s">
        <v>88</v>
      </c>
      <c r="AV4101" s="14" t="s">
        <v>86</v>
      </c>
      <c r="AW4101" s="14" t="s">
        <v>33</v>
      </c>
      <c r="AX4101" s="14" t="s">
        <v>78</v>
      </c>
      <c r="AY4101" s="161" t="s">
        <v>176</v>
      </c>
    </row>
    <row r="4102" spans="2:65" s="12" customFormat="1" ht="11.25">
      <c r="B4102" s="145"/>
      <c r="D4102" s="146" t="s">
        <v>185</v>
      </c>
      <c r="E4102" s="147" t="s">
        <v>1</v>
      </c>
      <c r="F4102" s="148" t="s">
        <v>86</v>
      </c>
      <c r="H4102" s="149">
        <v>1</v>
      </c>
      <c r="I4102" s="150"/>
      <c r="L4102" s="145"/>
      <c r="M4102" s="151"/>
      <c r="T4102" s="152"/>
      <c r="AT4102" s="147" t="s">
        <v>185</v>
      </c>
      <c r="AU4102" s="147" t="s">
        <v>88</v>
      </c>
      <c r="AV4102" s="12" t="s">
        <v>88</v>
      </c>
      <c r="AW4102" s="12" t="s">
        <v>33</v>
      </c>
      <c r="AX4102" s="12" t="s">
        <v>78</v>
      </c>
      <c r="AY4102" s="147" t="s">
        <v>176</v>
      </c>
    </row>
    <row r="4103" spans="2:65" s="14" customFormat="1" ht="11.25">
      <c r="B4103" s="160"/>
      <c r="D4103" s="146" t="s">
        <v>185</v>
      </c>
      <c r="E4103" s="161" t="s">
        <v>1</v>
      </c>
      <c r="F4103" s="162" t="s">
        <v>3897</v>
      </c>
      <c r="H4103" s="161" t="s">
        <v>1</v>
      </c>
      <c r="I4103" s="163"/>
      <c r="L4103" s="160"/>
      <c r="M4103" s="164"/>
      <c r="T4103" s="165"/>
      <c r="AT4103" s="161" t="s">
        <v>185</v>
      </c>
      <c r="AU4103" s="161" t="s">
        <v>88</v>
      </c>
      <c r="AV4103" s="14" t="s">
        <v>86</v>
      </c>
      <c r="AW4103" s="14" t="s">
        <v>33</v>
      </c>
      <c r="AX4103" s="14" t="s">
        <v>78</v>
      </c>
      <c r="AY4103" s="161" t="s">
        <v>176</v>
      </c>
    </row>
    <row r="4104" spans="2:65" s="12" customFormat="1" ht="11.25">
      <c r="B4104" s="145"/>
      <c r="D4104" s="146" t="s">
        <v>185</v>
      </c>
      <c r="E4104" s="147" t="s">
        <v>1</v>
      </c>
      <c r="F4104" s="148" t="s">
        <v>86</v>
      </c>
      <c r="H4104" s="149">
        <v>1</v>
      </c>
      <c r="I4104" s="150"/>
      <c r="L4104" s="145"/>
      <c r="M4104" s="151"/>
      <c r="T4104" s="152"/>
      <c r="AT4104" s="147" t="s">
        <v>185</v>
      </c>
      <c r="AU4104" s="147" t="s">
        <v>88</v>
      </c>
      <c r="AV4104" s="12" t="s">
        <v>88</v>
      </c>
      <c r="AW4104" s="12" t="s">
        <v>33</v>
      </c>
      <c r="AX4104" s="12" t="s">
        <v>78</v>
      </c>
      <c r="AY4104" s="147" t="s">
        <v>176</v>
      </c>
    </row>
    <row r="4105" spans="2:65" s="15" customFormat="1" ht="11.25">
      <c r="B4105" s="166"/>
      <c r="D4105" s="146" t="s">
        <v>185</v>
      </c>
      <c r="E4105" s="167" t="s">
        <v>1</v>
      </c>
      <c r="F4105" s="168" t="s">
        <v>228</v>
      </c>
      <c r="H4105" s="169">
        <v>3</v>
      </c>
      <c r="I4105" s="170"/>
      <c r="L4105" s="166"/>
      <c r="M4105" s="171"/>
      <c r="T4105" s="172"/>
      <c r="AT4105" s="167" t="s">
        <v>185</v>
      </c>
      <c r="AU4105" s="167" t="s">
        <v>88</v>
      </c>
      <c r="AV4105" s="15" t="s">
        <v>193</v>
      </c>
      <c r="AW4105" s="15" t="s">
        <v>33</v>
      </c>
      <c r="AX4105" s="15" t="s">
        <v>78</v>
      </c>
      <c r="AY4105" s="167" t="s">
        <v>176</v>
      </c>
    </row>
    <row r="4106" spans="2:65" s="14" customFormat="1" ht="11.25">
      <c r="B4106" s="160"/>
      <c r="D4106" s="146" t="s">
        <v>185</v>
      </c>
      <c r="E4106" s="161" t="s">
        <v>1</v>
      </c>
      <c r="F4106" s="162" t="s">
        <v>2679</v>
      </c>
      <c r="H4106" s="161" t="s">
        <v>1</v>
      </c>
      <c r="I4106" s="163"/>
      <c r="L4106" s="160"/>
      <c r="M4106" s="164"/>
      <c r="T4106" s="165"/>
      <c r="AT4106" s="161" t="s">
        <v>185</v>
      </c>
      <c r="AU4106" s="161" t="s">
        <v>88</v>
      </c>
      <c r="AV4106" s="14" t="s">
        <v>86</v>
      </c>
      <c r="AW4106" s="14" t="s">
        <v>33</v>
      </c>
      <c r="AX4106" s="14" t="s">
        <v>78</v>
      </c>
      <c r="AY4106" s="161" t="s">
        <v>176</v>
      </c>
    </row>
    <row r="4107" spans="2:65" s="14" customFormat="1" ht="11.25">
      <c r="B4107" s="160"/>
      <c r="D4107" s="146" t="s">
        <v>185</v>
      </c>
      <c r="E4107" s="161" t="s">
        <v>1</v>
      </c>
      <c r="F4107" s="162" t="s">
        <v>3898</v>
      </c>
      <c r="H4107" s="161" t="s">
        <v>1</v>
      </c>
      <c r="I4107" s="163"/>
      <c r="L4107" s="160"/>
      <c r="M4107" s="164"/>
      <c r="T4107" s="165"/>
      <c r="AT4107" s="161" t="s">
        <v>185</v>
      </c>
      <c r="AU4107" s="161" t="s">
        <v>88</v>
      </c>
      <c r="AV4107" s="14" t="s">
        <v>86</v>
      </c>
      <c r="AW4107" s="14" t="s">
        <v>33</v>
      </c>
      <c r="AX4107" s="14" t="s">
        <v>78</v>
      </c>
      <c r="AY4107" s="161" t="s">
        <v>176</v>
      </c>
    </row>
    <row r="4108" spans="2:65" s="12" customFormat="1" ht="11.25">
      <c r="B4108" s="145"/>
      <c r="D4108" s="146" t="s">
        <v>185</v>
      </c>
      <c r="E4108" s="147" t="s">
        <v>1</v>
      </c>
      <c r="F4108" s="148" t="s">
        <v>86</v>
      </c>
      <c r="H4108" s="149">
        <v>1</v>
      </c>
      <c r="I4108" s="150"/>
      <c r="L4108" s="145"/>
      <c r="M4108" s="151"/>
      <c r="T4108" s="152"/>
      <c r="AT4108" s="147" t="s">
        <v>185</v>
      </c>
      <c r="AU4108" s="147" t="s">
        <v>88</v>
      </c>
      <c r="AV4108" s="12" t="s">
        <v>88</v>
      </c>
      <c r="AW4108" s="12" t="s">
        <v>33</v>
      </c>
      <c r="AX4108" s="12" t="s">
        <v>78</v>
      </c>
      <c r="AY4108" s="147" t="s">
        <v>176</v>
      </c>
    </row>
    <row r="4109" spans="2:65" s="15" customFormat="1" ht="11.25">
      <c r="B4109" s="166"/>
      <c r="D4109" s="146" t="s">
        <v>185</v>
      </c>
      <c r="E4109" s="167" t="s">
        <v>1</v>
      </c>
      <c r="F4109" s="168" t="s">
        <v>228</v>
      </c>
      <c r="H4109" s="169">
        <v>1</v>
      </c>
      <c r="I4109" s="170"/>
      <c r="L4109" s="166"/>
      <c r="M4109" s="171"/>
      <c r="T4109" s="172"/>
      <c r="AT4109" s="167" t="s">
        <v>185</v>
      </c>
      <c r="AU4109" s="167" t="s">
        <v>88</v>
      </c>
      <c r="AV4109" s="15" t="s">
        <v>193</v>
      </c>
      <c r="AW4109" s="15" t="s">
        <v>33</v>
      </c>
      <c r="AX4109" s="15" t="s">
        <v>78</v>
      </c>
      <c r="AY4109" s="167" t="s">
        <v>176</v>
      </c>
    </row>
    <row r="4110" spans="2:65" s="13" customFormat="1" ht="11.25">
      <c r="B4110" s="153"/>
      <c r="D4110" s="146" t="s">
        <v>185</v>
      </c>
      <c r="E4110" s="154" t="s">
        <v>1</v>
      </c>
      <c r="F4110" s="155" t="s">
        <v>187</v>
      </c>
      <c r="H4110" s="156">
        <v>4</v>
      </c>
      <c r="I4110" s="157"/>
      <c r="L4110" s="153"/>
      <c r="M4110" s="158"/>
      <c r="T4110" s="159"/>
      <c r="AT4110" s="154" t="s">
        <v>185</v>
      </c>
      <c r="AU4110" s="154" t="s">
        <v>88</v>
      </c>
      <c r="AV4110" s="13" t="s">
        <v>183</v>
      </c>
      <c r="AW4110" s="13" t="s">
        <v>33</v>
      </c>
      <c r="AX4110" s="13" t="s">
        <v>86</v>
      </c>
      <c r="AY4110" s="154" t="s">
        <v>176</v>
      </c>
    </row>
    <row r="4111" spans="2:65" s="1" customFormat="1" ht="24.2" customHeight="1">
      <c r="B4111" s="32"/>
      <c r="C4111" s="132" t="s">
        <v>3899</v>
      </c>
      <c r="D4111" s="132" t="s">
        <v>178</v>
      </c>
      <c r="E4111" s="133" t="s">
        <v>3900</v>
      </c>
      <c r="F4111" s="134" t="s">
        <v>3901</v>
      </c>
      <c r="G4111" s="135" t="s">
        <v>355</v>
      </c>
      <c r="H4111" s="136">
        <v>5</v>
      </c>
      <c r="I4111" s="137"/>
      <c r="J4111" s="138">
        <f>ROUND(I4111*H4111,2)</f>
        <v>0</v>
      </c>
      <c r="K4111" s="134" t="s">
        <v>342</v>
      </c>
      <c r="L4111" s="32"/>
      <c r="M4111" s="139" t="s">
        <v>1</v>
      </c>
      <c r="N4111" s="140" t="s">
        <v>43</v>
      </c>
      <c r="P4111" s="141">
        <f>O4111*H4111</f>
        <v>0</v>
      </c>
      <c r="Q4111" s="141">
        <v>0</v>
      </c>
      <c r="R4111" s="141">
        <f>Q4111*H4111</f>
        <v>0</v>
      </c>
      <c r="S4111" s="141">
        <v>0</v>
      </c>
      <c r="T4111" s="142">
        <f>S4111*H4111</f>
        <v>0</v>
      </c>
      <c r="AR4111" s="143" t="s">
        <v>319</v>
      </c>
      <c r="AT4111" s="143" t="s">
        <v>178</v>
      </c>
      <c r="AU4111" s="143" t="s">
        <v>88</v>
      </c>
      <c r="AY4111" s="17" t="s">
        <v>176</v>
      </c>
      <c r="BE4111" s="144">
        <f>IF(N4111="základní",J4111,0)</f>
        <v>0</v>
      </c>
      <c r="BF4111" s="144">
        <f>IF(N4111="snížená",J4111,0)</f>
        <v>0</v>
      </c>
      <c r="BG4111" s="144">
        <f>IF(N4111="zákl. přenesená",J4111,0)</f>
        <v>0</v>
      </c>
      <c r="BH4111" s="144">
        <f>IF(N4111="sníž. přenesená",J4111,0)</f>
        <v>0</v>
      </c>
      <c r="BI4111" s="144">
        <f>IF(N4111="nulová",J4111,0)</f>
        <v>0</v>
      </c>
      <c r="BJ4111" s="17" t="s">
        <v>86</v>
      </c>
      <c r="BK4111" s="144">
        <f>ROUND(I4111*H4111,2)</f>
        <v>0</v>
      </c>
      <c r="BL4111" s="17" t="s">
        <v>319</v>
      </c>
      <c r="BM4111" s="143" t="s">
        <v>3902</v>
      </c>
    </row>
    <row r="4112" spans="2:65" s="14" customFormat="1" ht="11.25">
      <c r="B4112" s="160"/>
      <c r="D4112" s="146" t="s">
        <v>185</v>
      </c>
      <c r="E4112" s="161" t="s">
        <v>1</v>
      </c>
      <c r="F4112" s="162" t="s">
        <v>3032</v>
      </c>
      <c r="H4112" s="161" t="s">
        <v>1</v>
      </c>
      <c r="I4112" s="163"/>
      <c r="L4112" s="160"/>
      <c r="M4112" s="164"/>
      <c r="T4112" s="165"/>
      <c r="AT4112" s="161" t="s">
        <v>185</v>
      </c>
      <c r="AU4112" s="161" t="s">
        <v>88</v>
      </c>
      <c r="AV4112" s="14" t="s">
        <v>86</v>
      </c>
      <c r="AW4112" s="14" t="s">
        <v>33</v>
      </c>
      <c r="AX4112" s="14" t="s">
        <v>78</v>
      </c>
      <c r="AY4112" s="161" t="s">
        <v>176</v>
      </c>
    </row>
    <row r="4113" spans="2:65" s="14" customFormat="1" ht="11.25">
      <c r="B4113" s="160"/>
      <c r="D4113" s="146" t="s">
        <v>185</v>
      </c>
      <c r="E4113" s="161" t="s">
        <v>1</v>
      </c>
      <c r="F4113" s="162" t="s">
        <v>2653</v>
      </c>
      <c r="H4113" s="161" t="s">
        <v>1</v>
      </c>
      <c r="I4113" s="163"/>
      <c r="L4113" s="160"/>
      <c r="M4113" s="164"/>
      <c r="T4113" s="165"/>
      <c r="AT4113" s="161" t="s">
        <v>185</v>
      </c>
      <c r="AU4113" s="161" t="s">
        <v>88</v>
      </c>
      <c r="AV4113" s="14" t="s">
        <v>86</v>
      </c>
      <c r="AW4113" s="14" t="s">
        <v>33</v>
      </c>
      <c r="AX4113" s="14" t="s">
        <v>78</v>
      </c>
      <c r="AY4113" s="161" t="s">
        <v>176</v>
      </c>
    </row>
    <row r="4114" spans="2:65" s="12" customFormat="1" ht="11.25">
      <c r="B4114" s="145"/>
      <c r="D4114" s="146" t="s">
        <v>185</v>
      </c>
      <c r="E4114" s="147" t="s">
        <v>1</v>
      </c>
      <c r="F4114" s="148" t="s">
        <v>86</v>
      </c>
      <c r="H4114" s="149">
        <v>1</v>
      </c>
      <c r="I4114" s="150"/>
      <c r="L4114" s="145"/>
      <c r="M4114" s="151"/>
      <c r="T4114" s="152"/>
      <c r="AT4114" s="147" t="s">
        <v>185</v>
      </c>
      <c r="AU4114" s="147" t="s">
        <v>88</v>
      </c>
      <c r="AV4114" s="12" t="s">
        <v>88</v>
      </c>
      <c r="AW4114" s="12" t="s">
        <v>33</v>
      </c>
      <c r="AX4114" s="12" t="s">
        <v>78</v>
      </c>
      <c r="AY4114" s="147" t="s">
        <v>176</v>
      </c>
    </row>
    <row r="4115" spans="2:65" s="14" customFormat="1" ht="11.25">
      <c r="B4115" s="160"/>
      <c r="D4115" s="146" t="s">
        <v>185</v>
      </c>
      <c r="E4115" s="161" t="s">
        <v>1</v>
      </c>
      <c r="F4115" s="162" t="s">
        <v>2661</v>
      </c>
      <c r="H4115" s="161" t="s">
        <v>1</v>
      </c>
      <c r="I4115" s="163"/>
      <c r="L4115" s="160"/>
      <c r="M4115" s="164"/>
      <c r="T4115" s="165"/>
      <c r="AT4115" s="161" t="s">
        <v>185</v>
      </c>
      <c r="AU4115" s="161" t="s">
        <v>88</v>
      </c>
      <c r="AV4115" s="14" t="s">
        <v>86</v>
      </c>
      <c r="AW4115" s="14" t="s">
        <v>33</v>
      </c>
      <c r="AX4115" s="14" t="s">
        <v>78</v>
      </c>
      <c r="AY4115" s="161" t="s">
        <v>176</v>
      </c>
    </row>
    <row r="4116" spans="2:65" s="12" customFormat="1" ht="11.25">
      <c r="B4116" s="145"/>
      <c r="D4116" s="146" t="s">
        <v>185</v>
      </c>
      <c r="E4116" s="147" t="s">
        <v>1</v>
      </c>
      <c r="F4116" s="148" t="s">
        <v>86</v>
      </c>
      <c r="H4116" s="149">
        <v>1</v>
      </c>
      <c r="I4116" s="150"/>
      <c r="L4116" s="145"/>
      <c r="M4116" s="151"/>
      <c r="T4116" s="152"/>
      <c r="AT4116" s="147" t="s">
        <v>185</v>
      </c>
      <c r="AU4116" s="147" t="s">
        <v>88</v>
      </c>
      <c r="AV4116" s="12" t="s">
        <v>88</v>
      </c>
      <c r="AW4116" s="12" t="s">
        <v>33</v>
      </c>
      <c r="AX4116" s="12" t="s">
        <v>78</v>
      </c>
      <c r="AY4116" s="147" t="s">
        <v>176</v>
      </c>
    </row>
    <row r="4117" spans="2:65" s="14" customFormat="1" ht="11.25">
      <c r="B4117" s="160"/>
      <c r="D4117" s="146" t="s">
        <v>185</v>
      </c>
      <c r="E4117" s="161" t="s">
        <v>1</v>
      </c>
      <c r="F4117" s="162" t="s">
        <v>3903</v>
      </c>
      <c r="H4117" s="161" t="s">
        <v>1</v>
      </c>
      <c r="I4117" s="163"/>
      <c r="L4117" s="160"/>
      <c r="M4117" s="164"/>
      <c r="T4117" s="165"/>
      <c r="AT4117" s="161" t="s">
        <v>185</v>
      </c>
      <c r="AU4117" s="161" t="s">
        <v>88</v>
      </c>
      <c r="AV4117" s="14" t="s">
        <v>86</v>
      </c>
      <c r="AW4117" s="14" t="s">
        <v>33</v>
      </c>
      <c r="AX4117" s="14" t="s">
        <v>78</v>
      </c>
      <c r="AY4117" s="161" t="s">
        <v>176</v>
      </c>
    </row>
    <row r="4118" spans="2:65" s="12" customFormat="1" ht="11.25">
      <c r="B4118" s="145"/>
      <c r="D4118" s="146" t="s">
        <v>185</v>
      </c>
      <c r="E4118" s="147" t="s">
        <v>1</v>
      </c>
      <c r="F4118" s="148" t="s">
        <v>86</v>
      </c>
      <c r="H4118" s="149">
        <v>1</v>
      </c>
      <c r="I4118" s="150"/>
      <c r="L4118" s="145"/>
      <c r="M4118" s="151"/>
      <c r="T4118" s="152"/>
      <c r="AT4118" s="147" t="s">
        <v>185</v>
      </c>
      <c r="AU4118" s="147" t="s">
        <v>88</v>
      </c>
      <c r="AV4118" s="12" t="s">
        <v>88</v>
      </c>
      <c r="AW4118" s="12" t="s">
        <v>33</v>
      </c>
      <c r="AX4118" s="12" t="s">
        <v>78</v>
      </c>
      <c r="AY4118" s="147" t="s">
        <v>176</v>
      </c>
    </row>
    <row r="4119" spans="2:65" s="14" customFormat="1" ht="11.25">
      <c r="B4119" s="160"/>
      <c r="D4119" s="146" t="s">
        <v>185</v>
      </c>
      <c r="E4119" s="161" t="s">
        <v>1</v>
      </c>
      <c r="F4119" s="162" t="s">
        <v>3904</v>
      </c>
      <c r="H4119" s="161" t="s">
        <v>1</v>
      </c>
      <c r="I4119" s="163"/>
      <c r="L4119" s="160"/>
      <c r="M4119" s="164"/>
      <c r="T4119" s="165"/>
      <c r="AT4119" s="161" t="s">
        <v>185</v>
      </c>
      <c r="AU4119" s="161" t="s">
        <v>88</v>
      </c>
      <c r="AV4119" s="14" t="s">
        <v>86</v>
      </c>
      <c r="AW4119" s="14" t="s">
        <v>33</v>
      </c>
      <c r="AX4119" s="14" t="s">
        <v>78</v>
      </c>
      <c r="AY4119" s="161" t="s">
        <v>176</v>
      </c>
    </row>
    <row r="4120" spans="2:65" s="12" customFormat="1" ht="11.25">
      <c r="B4120" s="145"/>
      <c r="D4120" s="146" t="s">
        <v>185</v>
      </c>
      <c r="E4120" s="147" t="s">
        <v>1</v>
      </c>
      <c r="F4120" s="148" t="s">
        <v>86</v>
      </c>
      <c r="H4120" s="149">
        <v>1</v>
      </c>
      <c r="I4120" s="150"/>
      <c r="L4120" s="145"/>
      <c r="M4120" s="151"/>
      <c r="T4120" s="152"/>
      <c r="AT4120" s="147" t="s">
        <v>185</v>
      </c>
      <c r="AU4120" s="147" t="s">
        <v>88</v>
      </c>
      <c r="AV4120" s="12" t="s">
        <v>88</v>
      </c>
      <c r="AW4120" s="12" t="s">
        <v>33</v>
      </c>
      <c r="AX4120" s="12" t="s">
        <v>78</v>
      </c>
      <c r="AY4120" s="147" t="s">
        <v>176</v>
      </c>
    </row>
    <row r="4121" spans="2:65" s="15" customFormat="1" ht="11.25">
      <c r="B4121" s="166"/>
      <c r="D4121" s="146" t="s">
        <v>185</v>
      </c>
      <c r="E4121" s="167" t="s">
        <v>1</v>
      </c>
      <c r="F4121" s="168" t="s">
        <v>228</v>
      </c>
      <c r="H4121" s="169">
        <v>4</v>
      </c>
      <c r="I4121" s="170"/>
      <c r="L4121" s="166"/>
      <c r="M4121" s="171"/>
      <c r="T4121" s="172"/>
      <c r="AT4121" s="167" t="s">
        <v>185</v>
      </c>
      <c r="AU4121" s="167" t="s">
        <v>88</v>
      </c>
      <c r="AV4121" s="15" t="s">
        <v>193</v>
      </c>
      <c r="AW4121" s="15" t="s">
        <v>33</v>
      </c>
      <c r="AX4121" s="15" t="s">
        <v>78</v>
      </c>
      <c r="AY4121" s="167" t="s">
        <v>176</v>
      </c>
    </row>
    <row r="4122" spans="2:65" s="14" customFormat="1" ht="11.25">
      <c r="B4122" s="160"/>
      <c r="D4122" s="146" t="s">
        <v>185</v>
      </c>
      <c r="E4122" s="161" t="s">
        <v>1</v>
      </c>
      <c r="F4122" s="162" t="s">
        <v>2679</v>
      </c>
      <c r="H4122" s="161" t="s">
        <v>1</v>
      </c>
      <c r="I4122" s="163"/>
      <c r="L4122" s="160"/>
      <c r="M4122" s="164"/>
      <c r="T4122" s="165"/>
      <c r="AT4122" s="161" t="s">
        <v>185</v>
      </c>
      <c r="AU4122" s="161" t="s">
        <v>88</v>
      </c>
      <c r="AV4122" s="14" t="s">
        <v>86</v>
      </c>
      <c r="AW4122" s="14" t="s">
        <v>33</v>
      </c>
      <c r="AX4122" s="14" t="s">
        <v>78</v>
      </c>
      <c r="AY4122" s="161" t="s">
        <v>176</v>
      </c>
    </row>
    <row r="4123" spans="2:65" s="14" customFormat="1" ht="11.25">
      <c r="B4123" s="160"/>
      <c r="D4123" s="146" t="s">
        <v>185</v>
      </c>
      <c r="E4123" s="161" t="s">
        <v>1</v>
      </c>
      <c r="F4123" s="162" t="s">
        <v>2498</v>
      </c>
      <c r="H4123" s="161" t="s">
        <v>1</v>
      </c>
      <c r="I4123" s="163"/>
      <c r="L4123" s="160"/>
      <c r="M4123" s="164"/>
      <c r="T4123" s="165"/>
      <c r="AT4123" s="161" t="s">
        <v>185</v>
      </c>
      <c r="AU4123" s="161" t="s">
        <v>88</v>
      </c>
      <c r="AV4123" s="14" t="s">
        <v>86</v>
      </c>
      <c r="AW4123" s="14" t="s">
        <v>33</v>
      </c>
      <c r="AX4123" s="14" t="s">
        <v>78</v>
      </c>
      <c r="AY4123" s="161" t="s">
        <v>176</v>
      </c>
    </row>
    <row r="4124" spans="2:65" s="12" customFormat="1" ht="11.25">
      <c r="B4124" s="145"/>
      <c r="D4124" s="146" t="s">
        <v>185</v>
      </c>
      <c r="E4124" s="147" t="s">
        <v>1</v>
      </c>
      <c r="F4124" s="148" t="s">
        <v>86</v>
      </c>
      <c r="H4124" s="149">
        <v>1</v>
      </c>
      <c r="I4124" s="150"/>
      <c r="L4124" s="145"/>
      <c r="M4124" s="151"/>
      <c r="T4124" s="152"/>
      <c r="AT4124" s="147" t="s">
        <v>185</v>
      </c>
      <c r="AU4124" s="147" t="s">
        <v>88</v>
      </c>
      <c r="AV4124" s="12" t="s">
        <v>88</v>
      </c>
      <c r="AW4124" s="12" t="s">
        <v>33</v>
      </c>
      <c r="AX4124" s="12" t="s">
        <v>78</v>
      </c>
      <c r="AY4124" s="147" t="s">
        <v>176</v>
      </c>
    </row>
    <row r="4125" spans="2:65" s="15" customFormat="1" ht="11.25">
      <c r="B4125" s="166"/>
      <c r="D4125" s="146" t="s">
        <v>185</v>
      </c>
      <c r="E4125" s="167" t="s">
        <v>1</v>
      </c>
      <c r="F4125" s="168" t="s">
        <v>228</v>
      </c>
      <c r="H4125" s="169">
        <v>1</v>
      </c>
      <c r="I4125" s="170"/>
      <c r="L4125" s="166"/>
      <c r="M4125" s="171"/>
      <c r="T4125" s="172"/>
      <c r="AT4125" s="167" t="s">
        <v>185</v>
      </c>
      <c r="AU4125" s="167" t="s">
        <v>88</v>
      </c>
      <c r="AV4125" s="15" t="s">
        <v>193</v>
      </c>
      <c r="AW4125" s="15" t="s">
        <v>33</v>
      </c>
      <c r="AX4125" s="15" t="s">
        <v>78</v>
      </c>
      <c r="AY4125" s="167" t="s">
        <v>176</v>
      </c>
    </row>
    <row r="4126" spans="2:65" s="13" customFormat="1" ht="11.25">
      <c r="B4126" s="153"/>
      <c r="D4126" s="146" t="s">
        <v>185</v>
      </c>
      <c r="E4126" s="154" t="s">
        <v>1</v>
      </c>
      <c r="F4126" s="155" t="s">
        <v>187</v>
      </c>
      <c r="H4126" s="156">
        <v>5</v>
      </c>
      <c r="I4126" s="157"/>
      <c r="L4126" s="153"/>
      <c r="M4126" s="158"/>
      <c r="T4126" s="159"/>
      <c r="AT4126" s="154" t="s">
        <v>185</v>
      </c>
      <c r="AU4126" s="154" t="s">
        <v>88</v>
      </c>
      <c r="AV4126" s="13" t="s">
        <v>183</v>
      </c>
      <c r="AW4126" s="13" t="s">
        <v>33</v>
      </c>
      <c r="AX4126" s="13" t="s">
        <v>86</v>
      </c>
      <c r="AY4126" s="154" t="s">
        <v>176</v>
      </c>
    </row>
    <row r="4127" spans="2:65" s="1" customFormat="1" ht="24.2" customHeight="1">
      <c r="B4127" s="32"/>
      <c r="C4127" s="132" t="s">
        <v>3905</v>
      </c>
      <c r="D4127" s="132" t="s">
        <v>178</v>
      </c>
      <c r="E4127" s="133" t="s">
        <v>3906</v>
      </c>
      <c r="F4127" s="134" t="s">
        <v>3907</v>
      </c>
      <c r="G4127" s="135" t="s">
        <v>355</v>
      </c>
      <c r="H4127" s="136">
        <v>4</v>
      </c>
      <c r="I4127" s="137"/>
      <c r="J4127" s="138">
        <f>ROUND(I4127*H4127,2)</f>
        <v>0</v>
      </c>
      <c r="K4127" s="134" t="s">
        <v>342</v>
      </c>
      <c r="L4127" s="32"/>
      <c r="M4127" s="139" t="s">
        <v>1</v>
      </c>
      <c r="N4127" s="140" t="s">
        <v>43</v>
      </c>
      <c r="P4127" s="141">
        <f>O4127*H4127</f>
        <v>0</v>
      </c>
      <c r="Q4127" s="141">
        <v>0</v>
      </c>
      <c r="R4127" s="141">
        <f>Q4127*H4127</f>
        <v>0</v>
      </c>
      <c r="S4127" s="141">
        <v>0</v>
      </c>
      <c r="T4127" s="142">
        <f>S4127*H4127</f>
        <v>0</v>
      </c>
      <c r="AR4127" s="143" t="s">
        <v>319</v>
      </c>
      <c r="AT4127" s="143" t="s">
        <v>178</v>
      </c>
      <c r="AU4127" s="143" t="s">
        <v>88</v>
      </c>
      <c r="AY4127" s="17" t="s">
        <v>176</v>
      </c>
      <c r="BE4127" s="144">
        <f>IF(N4127="základní",J4127,0)</f>
        <v>0</v>
      </c>
      <c r="BF4127" s="144">
        <f>IF(N4127="snížená",J4127,0)</f>
        <v>0</v>
      </c>
      <c r="BG4127" s="144">
        <f>IF(N4127="zákl. přenesená",J4127,0)</f>
        <v>0</v>
      </c>
      <c r="BH4127" s="144">
        <f>IF(N4127="sníž. přenesená",J4127,0)</f>
        <v>0</v>
      </c>
      <c r="BI4127" s="144">
        <f>IF(N4127="nulová",J4127,0)</f>
        <v>0</v>
      </c>
      <c r="BJ4127" s="17" t="s">
        <v>86</v>
      </c>
      <c r="BK4127" s="144">
        <f>ROUND(I4127*H4127,2)</f>
        <v>0</v>
      </c>
      <c r="BL4127" s="17" t="s">
        <v>319</v>
      </c>
      <c r="BM4127" s="143" t="s">
        <v>3908</v>
      </c>
    </row>
    <row r="4128" spans="2:65" s="14" customFormat="1" ht="11.25">
      <c r="B4128" s="160"/>
      <c r="D4128" s="146" t="s">
        <v>185</v>
      </c>
      <c r="E4128" s="161" t="s">
        <v>1</v>
      </c>
      <c r="F4128" s="162" t="s">
        <v>3032</v>
      </c>
      <c r="H4128" s="161" t="s">
        <v>1</v>
      </c>
      <c r="I4128" s="163"/>
      <c r="L4128" s="160"/>
      <c r="M4128" s="164"/>
      <c r="T4128" s="165"/>
      <c r="AT4128" s="161" t="s">
        <v>185</v>
      </c>
      <c r="AU4128" s="161" t="s">
        <v>88</v>
      </c>
      <c r="AV4128" s="14" t="s">
        <v>86</v>
      </c>
      <c r="AW4128" s="14" t="s">
        <v>33</v>
      </c>
      <c r="AX4128" s="14" t="s">
        <v>78</v>
      </c>
      <c r="AY4128" s="161" t="s">
        <v>176</v>
      </c>
    </row>
    <row r="4129" spans="2:65" s="14" customFormat="1" ht="11.25">
      <c r="B4129" s="160"/>
      <c r="D4129" s="146" t="s">
        <v>185</v>
      </c>
      <c r="E4129" s="161" t="s">
        <v>1</v>
      </c>
      <c r="F4129" s="162" t="s">
        <v>3909</v>
      </c>
      <c r="H4129" s="161" t="s">
        <v>1</v>
      </c>
      <c r="I4129" s="163"/>
      <c r="L4129" s="160"/>
      <c r="M4129" s="164"/>
      <c r="T4129" s="165"/>
      <c r="AT4129" s="161" t="s">
        <v>185</v>
      </c>
      <c r="AU4129" s="161" t="s">
        <v>88</v>
      </c>
      <c r="AV4129" s="14" t="s">
        <v>86</v>
      </c>
      <c r="AW4129" s="14" t="s">
        <v>33</v>
      </c>
      <c r="AX4129" s="14" t="s">
        <v>78</v>
      </c>
      <c r="AY4129" s="161" t="s">
        <v>176</v>
      </c>
    </row>
    <row r="4130" spans="2:65" s="12" customFormat="1" ht="11.25">
      <c r="B4130" s="145"/>
      <c r="D4130" s="146" t="s">
        <v>185</v>
      </c>
      <c r="E4130" s="147" t="s">
        <v>1</v>
      </c>
      <c r="F4130" s="148" t="s">
        <v>86</v>
      </c>
      <c r="H4130" s="149">
        <v>1</v>
      </c>
      <c r="I4130" s="150"/>
      <c r="L4130" s="145"/>
      <c r="M4130" s="151"/>
      <c r="T4130" s="152"/>
      <c r="AT4130" s="147" t="s">
        <v>185</v>
      </c>
      <c r="AU4130" s="147" t="s">
        <v>88</v>
      </c>
      <c r="AV4130" s="12" t="s">
        <v>88</v>
      </c>
      <c r="AW4130" s="12" t="s">
        <v>33</v>
      </c>
      <c r="AX4130" s="12" t="s">
        <v>78</v>
      </c>
      <c r="AY4130" s="147" t="s">
        <v>176</v>
      </c>
    </row>
    <row r="4131" spans="2:65" s="14" customFormat="1" ht="11.25">
      <c r="B4131" s="160"/>
      <c r="D4131" s="146" t="s">
        <v>185</v>
      </c>
      <c r="E4131" s="161" t="s">
        <v>1</v>
      </c>
      <c r="F4131" s="162" t="s">
        <v>3910</v>
      </c>
      <c r="H4131" s="161" t="s">
        <v>1</v>
      </c>
      <c r="I4131" s="163"/>
      <c r="L4131" s="160"/>
      <c r="M4131" s="164"/>
      <c r="T4131" s="165"/>
      <c r="AT4131" s="161" t="s">
        <v>185</v>
      </c>
      <c r="AU4131" s="161" t="s">
        <v>88</v>
      </c>
      <c r="AV4131" s="14" t="s">
        <v>86</v>
      </c>
      <c r="AW4131" s="14" t="s">
        <v>33</v>
      </c>
      <c r="AX4131" s="14" t="s">
        <v>78</v>
      </c>
      <c r="AY4131" s="161" t="s">
        <v>176</v>
      </c>
    </row>
    <row r="4132" spans="2:65" s="12" customFormat="1" ht="11.25">
      <c r="B4132" s="145"/>
      <c r="D4132" s="146" t="s">
        <v>185</v>
      </c>
      <c r="E4132" s="147" t="s">
        <v>1</v>
      </c>
      <c r="F4132" s="148" t="s">
        <v>86</v>
      </c>
      <c r="H4132" s="149">
        <v>1</v>
      </c>
      <c r="I4132" s="150"/>
      <c r="L4132" s="145"/>
      <c r="M4132" s="151"/>
      <c r="T4132" s="152"/>
      <c r="AT4132" s="147" t="s">
        <v>185</v>
      </c>
      <c r="AU4132" s="147" t="s">
        <v>88</v>
      </c>
      <c r="AV4132" s="12" t="s">
        <v>88</v>
      </c>
      <c r="AW4132" s="12" t="s">
        <v>33</v>
      </c>
      <c r="AX4132" s="12" t="s">
        <v>78</v>
      </c>
      <c r="AY4132" s="147" t="s">
        <v>176</v>
      </c>
    </row>
    <row r="4133" spans="2:65" s="14" customFormat="1" ht="11.25">
      <c r="B4133" s="160"/>
      <c r="D4133" s="146" t="s">
        <v>185</v>
      </c>
      <c r="E4133" s="161" t="s">
        <v>1</v>
      </c>
      <c r="F4133" s="162" t="s">
        <v>3911</v>
      </c>
      <c r="H4133" s="161" t="s">
        <v>1</v>
      </c>
      <c r="I4133" s="163"/>
      <c r="L4133" s="160"/>
      <c r="M4133" s="164"/>
      <c r="T4133" s="165"/>
      <c r="AT4133" s="161" t="s">
        <v>185</v>
      </c>
      <c r="AU4133" s="161" t="s">
        <v>88</v>
      </c>
      <c r="AV4133" s="14" t="s">
        <v>86</v>
      </c>
      <c r="AW4133" s="14" t="s">
        <v>33</v>
      </c>
      <c r="AX4133" s="14" t="s">
        <v>78</v>
      </c>
      <c r="AY4133" s="161" t="s">
        <v>176</v>
      </c>
    </row>
    <row r="4134" spans="2:65" s="12" customFormat="1" ht="11.25">
      <c r="B4134" s="145"/>
      <c r="D4134" s="146" t="s">
        <v>185</v>
      </c>
      <c r="E4134" s="147" t="s">
        <v>1</v>
      </c>
      <c r="F4134" s="148" t="s">
        <v>86</v>
      </c>
      <c r="H4134" s="149">
        <v>1</v>
      </c>
      <c r="I4134" s="150"/>
      <c r="L4134" s="145"/>
      <c r="M4134" s="151"/>
      <c r="T4134" s="152"/>
      <c r="AT4134" s="147" t="s">
        <v>185</v>
      </c>
      <c r="AU4134" s="147" t="s">
        <v>88</v>
      </c>
      <c r="AV4134" s="12" t="s">
        <v>88</v>
      </c>
      <c r="AW4134" s="12" t="s">
        <v>33</v>
      </c>
      <c r="AX4134" s="12" t="s">
        <v>78</v>
      </c>
      <c r="AY4134" s="147" t="s">
        <v>176</v>
      </c>
    </row>
    <row r="4135" spans="2:65" s="15" customFormat="1" ht="11.25">
      <c r="B4135" s="166"/>
      <c r="D4135" s="146" t="s">
        <v>185</v>
      </c>
      <c r="E4135" s="167" t="s">
        <v>1</v>
      </c>
      <c r="F4135" s="168" t="s">
        <v>228</v>
      </c>
      <c r="H4135" s="169">
        <v>3</v>
      </c>
      <c r="I4135" s="170"/>
      <c r="L4135" s="166"/>
      <c r="M4135" s="171"/>
      <c r="T4135" s="172"/>
      <c r="AT4135" s="167" t="s">
        <v>185</v>
      </c>
      <c r="AU4135" s="167" t="s">
        <v>88</v>
      </c>
      <c r="AV4135" s="15" t="s">
        <v>193</v>
      </c>
      <c r="AW4135" s="15" t="s">
        <v>33</v>
      </c>
      <c r="AX4135" s="15" t="s">
        <v>78</v>
      </c>
      <c r="AY4135" s="167" t="s">
        <v>176</v>
      </c>
    </row>
    <row r="4136" spans="2:65" s="14" customFormat="1" ht="11.25">
      <c r="B4136" s="160"/>
      <c r="D4136" s="146" t="s">
        <v>185</v>
      </c>
      <c r="E4136" s="161" t="s">
        <v>1</v>
      </c>
      <c r="F4136" s="162" t="s">
        <v>2679</v>
      </c>
      <c r="H4136" s="161" t="s">
        <v>1</v>
      </c>
      <c r="I4136" s="163"/>
      <c r="L4136" s="160"/>
      <c r="M4136" s="164"/>
      <c r="T4136" s="165"/>
      <c r="AT4136" s="161" t="s">
        <v>185</v>
      </c>
      <c r="AU4136" s="161" t="s">
        <v>88</v>
      </c>
      <c r="AV4136" s="14" t="s">
        <v>86</v>
      </c>
      <c r="AW4136" s="14" t="s">
        <v>33</v>
      </c>
      <c r="AX4136" s="14" t="s">
        <v>78</v>
      </c>
      <c r="AY4136" s="161" t="s">
        <v>176</v>
      </c>
    </row>
    <row r="4137" spans="2:65" s="14" customFormat="1" ht="11.25">
      <c r="B4137" s="160"/>
      <c r="D4137" s="146" t="s">
        <v>185</v>
      </c>
      <c r="E4137" s="161" t="s">
        <v>1</v>
      </c>
      <c r="F4137" s="162" t="s">
        <v>2498</v>
      </c>
      <c r="H4137" s="161" t="s">
        <v>1</v>
      </c>
      <c r="I4137" s="163"/>
      <c r="L4137" s="160"/>
      <c r="M4137" s="164"/>
      <c r="T4137" s="165"/>
      <c r="AT4137" s="161" t="s">
        <v>185</v>
      </c>
      <c r="AU4137" s="161" t="s">
        <v>88</v>
      </c>
      <c r="AV4137" s="14" t="s">
        <v>86</v>
      </c>
      <c r="AW4137" s="14" t="s">
        <v>33</v>
      </c>
      <c r="AX4137" s="14" t="s">
        <v>78</v>
      </c>
      <c r="AY4137" s="161" t="s">
        <v>176</v>
      </c>
    </row>
    <row r="4138" spans="2:65" s="12" customFormat="1" ht="11.25">
      <c r="B4138" s="145"/>
      <c r="D4138" s="146" t="s">
        <v>185</v>
      </c>
      <c r="E4138" s="147" t="s">
        <v>1</v>
      </c>
      <c r="F4138" s="148" t="s">
        <v>86</v>
      </c>
      <c r="H4138" s="149">
        <v>1</v>
      </c>
      <c r="I4138" s="150"/>
      <c r="L4138" s="145"/>
      <c r="M4138" s="151"/>
      <c r="T4138" s="152"/>
      <c r="AT4138" s="147" t="s">
        <v>185</v>
      </c>
      <c r="AU4138" s="147" t="s">
        <v>88</v>
      </c>
      <c r="AV4138" s="12" t="s">
        <v>88</v>
      </c>
      <c r="AW4138" s="12" t="s">
        <v>33</v>
      </c>
      <c r="AX4138" s="12" t="s">
        <v>78</v>
      </c>
      <c r="AY4138" s="147" t="s">
        <v>176</v>
      </c>
    </row>
    <row r="4139" spans="2:65" s="15" customFormat="1" ht="11.25">
      <c r="B4139" s="166"/>
      <c r="D4139" s="146" t="s">
        <v>185</v>
      </c>
      <c r="E4139" s="167" t="s">
        <v>1</v>
      </c>
      <c r="F4139" s="168" t="s">
        <v>228</v>
      </c>
      <c r="H4139" s="169">
        <v>1</v>
      </c>
      <c r="I4139" s="170"/>
      <c r="L4139" s="166"/>
      <c r="M4139" s="171"/>
      <c r="T4139" s="172"/>
      <c r="AT4139" s="167" t="s">
        <v>185</v>
      </c>
      <c r="AU4139" s="167" t="s">
        <v>88</v>
      </c>
      <c r="AV4139" s="15" t="s">
        <v>193</v>
      </c>
      <c r="AW4139" s="15" t="s">
        <v>33</v>
      </c>
      <c r="AX4139" s="15" t="s">
        <v>78</v>
      </c>
      <c r="AY4139" s="167" t="s">
        <v>176</v>
      </c>
    </row>
    <row r="4140" spans="2:65" s="13" customFormat="1" ht="11.25">
      <c r="B4140" s="153"/>
      <c r="D4140" s="146" t="s">
        <v>185</v>
      </c>
      <c r="E4140" s="154" t="s">
        <v>1</v>
      </c>
      <c r="F4140" s="155" t="s">
        <v>187</v>
      </c>
      <c r="H4140" s="156">
        <v>4</v>
      </c>
      <c r="I4140" s="157"/>
      <c r="L4140" s="153"/>
      <c r="M4140" s="158"/>
      <c r="T4140" s="159"/>
      <c r="AT4140" s="154" t="s">
        <v>185</v>
      </c>
      <c r="AU4140" s="154" t="s">
        <v>88</v>
      </c>
      <c r="AV4140" s="13" t="s">
        <v>183</v>
      </c>
      <c r="AW4140" s="13" t="s">
        <v>33</v>
      </c>
      <c r="AX4140" s="13" t="s">
        <v>86</v>
      </c>
      <c r="AY4140" s="154" t="s">
        <v>176</v>
      </c>
    </row>
    <row r="4141" spans="2:65" s="1" customFormat="1" ht="24.2" customHeight="1">
      <c r="B4141" s="32"/>
      <c r="C4141" s="132" t="s">
        <v>3912</v>
      </c>
      <c r="D4141" s="132" t="s">
        <v>178</v>
      </c>
      <c r="E4141" s="133" t="s">
        <v>3913</v>
      </c>
      <c r="F4141" s="134" t="s">
        <v>3914</v>
      </c>
      <c r="G4141" s="135" t="s">
        <v>355</v>
      </c>
      <c r="H4141" s="136">
        <v>4</v>
      </c>
      <c r="I4141" s="137"/>
      <c r="J4141" s="138">
        <f>ROUND(I4141*H4141,2)</f>
        <v>0</v>
      </c>
      <c r="K4141" s="134" t="s">
        <v>342</v>
      </c>
      <c r="L4141" s="32"/>
      <c r="M4141" s="139" t="s">
        <v>1</v>
      </c>
      <c r="N4141" s="140" t="s">
        <v>43</v>
      </c>
      <c r="P4141" s="141">
        <f>O4141*H4141</f>
        <v>0</v>
      </c>
      <c r="Q4141" s="141">
        <v>0</v>
      </c>
      <c r="R4141" s="141">
        <f>Q4141*H4141</f>
        <v>0</v>
      </c>
      <c r="S4141" s="141">
        <v>0</v>
      </c>
      <c r="T4141" s="142">
        <f>S4141*H4141</f>
        <v>0</v>
      </c>
      <c r="AR4141" s="143" t="s">
        <v>319</v>
      </c>
      <c r="AT4141" s="143" t="s">
        <v>178</v>
      </c>
      <c r="AU4141" s="143" t="s">
        <v>88</v>
      </c>
      <c r="AY4141" s="17" t="s">
        <v>176</v>
      </c>
      <c r="BE4141" s="144">
        <f>IF(N4141="základní",J4141,0)</f>
        <v>0</v>
      </c>
      <c r="BF4141" s="144">
        <f>IF(N4141="snížená",J4141,0)</f>
        <v>0</v>
      </c>
      <c r="BG4141" s="144">
        <f>IF(N4141="zákl. přenesená",J4141,0)</f>
        <v>0</v>
      </c>
      <c r="BH4141" s="144">
        <f>IF(N4141="sníž. přenesená",J4141,0)</f>
        <v>0</v>
      </c>
      <c r="BI4141" s="144">
        <f>IF(N4141="nulová",J4141,0)</f>
        <v>0</v>
      </c>
      <c r="BJ4141" s="17" t="s">
        <v>86</v>
      </c>
      <c r="BK4141" s="144">
        <f>ROUND(I4141*H4141,2)</f>
        <v>0</v>
      </c>
      <c r="BL4141" s="17" t="s">
        <v>319</v>
      </c>
      <c r="BM4141" s="143" t="s">
        <v>3915</v>
      </c>
    </row>
    <row r="4142" spans="2:65" s="14" customFormat="1" ht="11.25">
      <c r="B4142" s="160"/>
      <c r="D4142" s="146" t="s">
        <v>185</v>
      </c>
      <c r="E4142" s="161" t="s">
        <v>1</v>
      </c>
      <c r="F4142" s="162" t="s">
        <v>3032</v>
      </c>
      <c r="H4142" s="161" t="s">
        <v>1</v>
      </c>
      <c r="I4142" s="163"/>
      <c r="L4142" s="160"/>
      <c r="M4142" s="164"/>
      <c r="T4142" s="165"/>
      <c r="AT4142" s="161" t="s">
        <v>185</v>
      </c>
      <c r="AU4142" s="161" t="s">
        <v>88</v>
      </c>
      <c r="AV4142" s="14" t="s">
        <v>86</v>
      </c>
      <c r="AW4142" s="14" t="s">
        <v>33</v>
      </c>
      <c r="AX4142" s="14" t="s">
        <v>78</v>
      </c>
      <c r="AY4142" s="161" t="s">
        <v>176</v>
      </c>
    </row>
    <row r="4143" spans="2:65" s="14" customFormat="1" ht="11.25">
      <c r="B4143" s="160"/>
      <c r="D4143" s="146" t="s">
        <v>185</v>
      </c>
      <c r="E4143" s="161" t="s">
        <v>1</v>
      </c>
      <c r="F4143" s="162" t="s">
        <v>3916</v>
      </c>
      <c r="H4143" s="161" t="s">
        <v>1</v>
      </c>
      <c r="I4143" s="163"/>
      <c r="L4143" s="160"/>
      <c r="M4143" s="164"/>
      <c r="T4143" s="165"/>
      <c r="AT4143" s="161" t="s">
        <v>185</v>
      </c>
      <c r="AU4143" s="161" t="s">
        <v>88</v>
      </c>
      <c r="AV4143" s="14" t="s">
        <v>86</v>
      </c>
      <c r="AW4143" s="14" t="s">
        <v>33</v>
      </c>
      <c r="AX4143" s="14" t="s">
        <v>78</v>
      </c>
      <c r="AY4143" s="161" t="s">
        <v>176</v>
      </c>
    </row>
    <row r="4144" spans="2:65" s="12" customFormat="1" ht="11.25">
      <c r="B4144" s="145"/>
      <c r="D4144" s="146" t="s">
        <v>185</v>
      </c>
      <c r="E4144" s="147" t="s">
        <v>1</v>
      </c>
      <c r="F4144" s="148" t="s">
        <v>86</v>
      </c>
      <c r="H4144" s="149">
        <v>1</v>
      </c>
      <c r="I4144" s="150"/>
      <c r="L4144" s="145"/>
      <c r="M4144" s="151"/>
      <c r="T4144" s="152"/>
      <c r="AT4144" s="147" t="s">
        <v>185</v>
      </c>
      <c r="AU4144" s="147" t="s">
        <v>88</v>
      </c>
      <c r="AV4144" s="12" t="s">
        <v>88</v>
      </c>
      <c r="AW4144" s="12" t="s">
        <v>33</v>
      </c>
      <c r="AX4144" s="12" t="s">
        <v>78</v>
      </c>
      <c r="AY4144" s="147" t="s">
        <v>176</v>
      </c>
    </row>
    <row r="4145" spans="2:65" s="14" customFormat="1" ht="11.25">
      <c r="B4145" s="160"/>
      <c r="D4145" s="146" t="s">
        <v>185</v>
      </c>
      <c r="E4145" s="161" t="s">
        <v>1</v>
      </c>
      <c r="F4145" s="162" t="s">
        <v>3917</v>
      </c>
      <c r="H4145" s="161" t="s">
        <v>1</v>
      </c>
      <c r="I4145" s="163"/>
      <c r="L4145" s="160"/>
      <c r="M4145" s="164"/>
      <c r="T4145" s="165"/>
      <c r="AT4145" s="161" t="s">
        <v>185</v>
      </c>
      <c r="AU4145" s="161" t="s">
        <v>88</v>
      </c>
      <c r="AV4145" s="14" t="s">
        <v>86</v>
      </c>
      <c r="AW4145" s="14" t="s">
        <v>33</v>
      </c>
      <c r="AX4145" s="14" t="s">
        <v>78</v>
      </c>
      <c r="AY4145" s="161" t="s">
        <v>176</v>
      </c>
    </row>
    <row r="4146" spans="2:65" s="12" customFormat="1" ht="11.25">
      <c r="B4146" s="145"/>
      <c r="D4146" s="146" t="s">
        <v>185</v>
      </c>
      <c r="E4146" s="147" t="s">
        <v>1</v>
      </c>
      <c r="F4146" s="148" t="s">
        <v>86</v>
      </c>
      <c r="H4146" s="149">
        <v>1</v>
      </c>
      <c r="I4146" s="150"/>
      <c r="L4146" s="145"/>
      <c r="M4146" s="151"/>
      <c r="T4146" s="152"/>
      <c r="AT4146" s="147" t="s">
        <v>185</v>
      </c>
      <c r="AU4146" s="147" t="s">
        <v>88</v>
      </c>
      <c r="AV4146" s="12" t="s">
        <v>88</v>
      </c>
      <c r="AW4146" s="12" t="s">
        <v>33</v>
      </c>
      <c r="AX4146" s="12" t="s">
        <v>78</v>
      </c>
      <c r="AY4146" s="147" t="s">
        <v>176</v>
      </c>
    </row>
    <row r="4147" spans="2:65" s="15" customFormat="1" ht="11.25">
      <c r="B4147" s="166"/>
      <c r="D4147" s="146" t="s">
        <v>185</v>
      </c>
      <c r="E4147" s="167" t="s">
        <v>1</v>
      </c>
      <c r="F4147" s="168" t="s">
        <v>228</v>
      </c>
      <c r="H4147" s="169">
        <v>2</v>
      </c>
      <c r="I4147" s="170"/>
      <c r="L4147" s="166"/>
      <c r="M4147" s="171"/>
      <c r="T4147" s="172"/>
      <c r="AT4147" s="167" t="s">
        <v>185</v>
      </c>
      <c r="AU4147" s="167" t="s">
        <v>88</v>
      </c>
      <c r="AV4147" s="15" t="s">
        <v>193</v>
      </c>
      <c r="AW4147" s="15" t="s">
        <v>33</v>
      </c>
      <c r="AX4147" s="15" t="s">
        <v>78</v>
      </c>
      <c r="AY4147" s="167" t="s">
        <v>176</v>
      </c>
    </row>
    <row r="4148" spans="2:65" s="14" customFormat="1" ht="11.25">
      <c r="B4148" s="160"/>
      <c r="D4148" s="146" t="s">
        <v>185</v>
      </c>
      <c r="E4148" s="161" t="s">
        <v>1</v>
      </c>
      <c r="F4148" s="162" t="s">
        <v>2679</v>
      </c>
      <c r="H4148" s="161" t="s">
        <v>1</v>
      </c>
      <c r="I4148" s="163"/>
      <c r="L4148" s="160"/>
      <c r="M4148" s="164"/>
      <c r="T4148" s="165"/>
      <c r="AT4148" s="161" t="s">
        <v>185</v>
      </c>
      <c r="AU4148" s="161" t="s">
        <v>88</v>
      </c>
      <c r="AV4148" s="14" t="s">
        <v>86</v>
      </c>
      <c r="AW4148" s="14" t="s">
        <v>33</v>
      </c>
      <c r="AX4148" s="14" t="s">
        <v>78</v>
      </c>
      <c r="AY4148" s="161" t="s">
        <v>176</v>
      </c>
    </row>
    <row r="4149" spans="2:65" s="14" customFormat="1" ht="11.25">
      <c r="B4149" s="160"/>
      <c r="D4149" s="146" t="s">
        <v>185</v>
      </c>
      <c r="E4149" s="161" t="s">
        <v>1</v>
      </c>
      <c r="F4149" s="162" t="s">
        <v>3543</v>
      </c>
      <c r="H4149" s="161" t="s">
        <v>1</v>
      </c>
      <c r="I4149" s="163"/>
      <c r="L4149" s="160"/>
      <c r="M4149" s="164"/>
      <c r="T4149" s="165"/>
      <c r="AT4149" s="161" t="s">
        <v>185</v>
      </c>
      <c r="AU4149" s="161" t="s">
        <v>88</v>
      </c>
      <c r="AV4149" s="14" t="s">
        <v>86</v>
      </c>
      <c r="AW4149" s="14" t="s">
        <v>33</v>
      </c>
      <c r="AX4149" s="14" t="s">
        <v>78</v>
      </c>
      <c r="AY4149" s="161" t="s">
        <v>176</v>
      </c>
    </row>
    <row r="4150" spans="2:65" s="12" customFormat="1" ht="11.25">
      <c r="B4150" s="145"/>
      <c r="D4150" s="146" t="s">
        <v>185</v>
      </c>
      <c r="E4150" s="147" t="s">
        <v>1</v>
      </c>
      <c r="F4150" s="148" t="s">
        <v>86</v>
      </c>
      <c r="H4150" s="149">
        <v>1</v>
      </c>
      <c r="I4150" s="150"/>
      <c r="L4150" s="145"/>
      <c r="M4150" s="151"/>
      <c r="T4150" s="152"/>
      <c r="AT4150" s="147" t="s">
        <v>185</v>
      </c>
      <c r="AU4150" s="147" t="s">
        <v>88</v>
      </c>
      <c r="AV4150" s="12" t="s">
        <v>88</v>
      </c>
      <c r="AW4150" s="12" t="s">
        <v>33</v>
      </c>
      <c r="AX4150" s="12" t="s">
        <v>78</v>
      </c>
      <c r="AY4150" s="147" t="s">
        <v>176</v>
      </c>
    </row>
    <row r="4151" spans="2:65" s="14" customFormat="1" ht="11.25">
      <c r="B4151" s="160"/>
      <c r="D4151" s="146" t="s">
        <v>185</v>
      </c>
      <c r="E4151" s="161" t="s">
        <v>1</v>
      </c>
      <c r="F4151" s="162" t="s">
        <v>2498</v>
      </c>
      <c r="H4151" s="161" t="s">
        <v>1</v>
      </c>
      <c r="I4151" s="163"/>
      <c r="L4151" s="160"/>
      <c r="M4151" s="164"/>
      <c r="T4151" s="165"/>
      <c r="AT4151" s="161" t="s">
        <v>185</v>
      </c>
      <c r="AU4151" s="161" t="s">
        <v>88</v>
      </c>
      <c r="AV4151" s="14" t="s">
        <v>86</v>
      </c>
      <c r="AW4151" s="14" t="s">
        <v>33</v>
      </c>
      <c r="AX4151" s="14" t="s">
        <v>78</v>
      </c>
      <c r="AY4151" s="161" t="s">
        <v>176</v>
      </c>
    </row>
    <row r="4152" spans="2:65" s="12" customFormat="1" ht="11.25">
      <c r="B4152" s="145"/>
      <c r="D4152" s="146" t="s">
        <v>185</v>
      </c>
      <c r="E4152" s="147" t="s">
        <v>1</v>
      </c>
      <c r="F4152" s="148" t="s">
        <v>86</v>
      </c>
      <c r="H4152" s="149">
        <v>1</v>
      </c>
      <c r="I4152" s="150"/>
      <c r="L4152" s="145"/>
      <c r="M4152" s="151"/>
      <c r="T4152" s="152"/>
      <c r="AT4152" s="147" t="s">
        <v>185</v>
      </c>
      <c r="AU4152" s="147" t="s">
        <v>88</v>
      </c>
      <c r="AV4152" s="12" t="s">
        <v>88</v>
      </c>
      <c r="AW4152" s="12" t="s">
        <v>33</v>
      </c>
      <c r="AX4152" s="12" t="s">
        <v>78</v>
      </c>
      <c r="AY4152" s="147" t="s">
        <v>176</v>
      </c>
    </row>
    <row r="4153" spans="2:65" s="15" customFormat="1" ht="11.25">
      <c r="B4153" s="166"/>
      <c r="D4153" s="146" t="s">
        <v>185</v>
      </c>
      <c r="E4153" s="167" t="s">
        <v>1</v>
      </c>
      <c r="F4153" s="168" t="s">
        <v>228</v>
      </c>
      <c r="H4153" s="169">
        <v>2</v>
      </c>
      <c r="I4153" s="170"/>
      <c r="L4153" s="166"/>
      <c r="M4153" s="171"/>
      <c r="T4153" s="172"/>
      <c r="AT4153" s="167" t="s">
        <v>185</v>
      </c>
      <c r="AU4153" s="167" t="s">
        <v>88</v>
      </c>
      <c r="AV4153" s="15" t="s">
        <v>193</v>
      </c>
      <c r="AW4153" s="15" t="s">
        <v>33</v>
      </c>
      <c r="AX4153" s="15" t="s">
        <v>78</v>
      </c>
      <c r="AY4153" s="167" t="s">
        <v>176</v>
      </c>
    </row>
    <row r="4154" spans="2:65" s="13" customFormat="1" ht="11.25">
      <c r="B4154" s="153"/>
      <c r="D4154" s="146" t="s">
        <v>185</v>
      </c>
      <c r="E4154" s="154" t="s">
        <v>1</v>
      </c>
      <c r="F4154" s="155" t="s">
        <v>187</v>
      </c>
      <c r="H4154" s="156">
        <v>4</v>
      </c>
      <c r="I4154" s="157"/>
      <c r="L4154" s="153"/>
      <c r="M4154" s="158"/>
      <c r="T4154" s="159"/>
      <c r="AT4154" s="154" t="s">
        <v>185</v>
      </c>
      <c r="AU4154" s="154" t="s">
        <v>88</v>
      </c>
      <c r="AV4154" s="13" t="s">
        <v>183</v>
      </c>
      <c r="AW4154" s="13" t="s">
        <v>33</v>
      </c>
      <c r="AX4154" s="13" t="s">
        <v>86</v>
      </c>
      <c r="AY4154" s="154" t="s">
        <v>176</v>
      </c>
    </row>
    <row r="4155" spans="2:65" s="1" customFormat="1" ht="24.2" customHeight="1">
      <c r="B4155" s="32"/>
      <c r="C4155" s="132" t="s">
        <v>3918</v>
      </c>
      <c r="D4155" s="132" t="s">
        <v>178</v>
      </c>
      <c r="E4155" s="133" t="s">
        <v>3919</v>
      </c>
      <c r="F4155" s="134" t="s">
        <v>3920</v>
      </c>
      <c r="G4155" s="135" t="s">
        <v>355</v>
      </c>
      <c r="H4155" s="136">
        <v>4</v>
      </c>
      <c r="I4155" s="137"/>
      <c r="J4155" s="138">
        <f>ROUND(I4155*H4155,2)</f>
        <v>0</v>
      </c>
      <c r="K4155" s="134" t="s">
        <v>342</v>
      </c>
      <c r="L4155" s="32"/>
      <c r="M4155" s="139" t="s">
        <v>1</v>
      </c>
      <c r="N4155" s="140" t="s">
        <v>43</v>
      </c>
      <c r="P4155" s="141">
        <f>O4155*H4155</f>
        <v>0</v>
      </c>
      <c r="Q4155" s="141">
        <v>0</v>
      </c>
      <c r="R4155" s="141">
        <f>Q4155*H4155</f>
        <v>0</v>
      </c>
      <c r="S4155" s="141">
        <v>0</v>
      </c>
      <c r="T4155" s="142">
        <f>S4155*H4155</f>
        <v>0</v>
      </c>
      <c r="AR4155" s="143" t="s">
        <v>319</v>
      </c>
      <c r="AT4155" s="143" t="s">
        <v>178</v>
      </c>
      <c r="AU4155" s="143" t="s">
        <v>88</v>
      </c>
      <c r="AY4155" s="17" t="s">
        <v>176</v>
      </c>
      <c r="BE4155" s="144">
        <f>IF(N4155="základní",J4155,0)</f>
        <v>0</v>
      </c>
      <c r="BF4155" s="144">
        <f>IF(N4155="snížená",J4155,0)</f>
        <v>0</v>
      </c>
      <c r="BG4155" s="144">
        <f>IF(N4155="zákl. přenesená",J4155,0)</f>
        <v>0</v>
      </c>
      <c r="BH4155" s="144">
        <f>IF(N4155="sníž. přenesená",J4155,0)</f>
        <v>0</v>
      </c>
      <c r="BI4155" s="144">
        <f>IF(N4155="nulová",J4155,0)</f>
        <v>0</v>
      </c>
      <c r="BJ4155" s="17" t="s">
        <v>86</v>
      </c>
      <c r="BK4155" s="144">
        <f>ROUND(I4155*H4155,2)</f>
        <v>0</v>
      </c>
      <c r="BL4155" s="17" t="s">
        <v>319</v>
      </c>
      <c r="BM4155" s="143" t="s">
        <v>3921</v>
      </c>
    </row>
    <row r="4156" spans="2:65" s="14" customFormat="1" ht="11.25">
      <c r="B4156" s="160"/>
      <c r="D4156" s="146" t="s">
        <v>185</v>
      </c>
      <c r="E4156" s="161" t="s">
        <v>1</v>
      </c>
      <c r="F4156" s="162" t="s">
        <v>3032</v>
      </c>
      <c r="H4156" s="161" t="s">
        <v>1</v>
      </c>
      <c r="I4156" s="163"/>
      <c r="L4156" s="160"/>
      <c r="M4156" s="164"/>
      <c r="T4156" s="165"/>
      <c r="AT4156" s="161" t="s">
        <v>185</v>
      </c>
      <c r="AU4156" s="161" t="s">
        <v>88</v>
      </c>
      <c r="AV4156" s="14" t="s">
        <v>86</v>
      </c>
      <c r="AW4156" s="14" t="s">
        <v>33</v>
      </c>
      <c r="AX4156" s="14" t="s">
        <v>78</v>
      </c>
      <c r="AY4156" s="161" t="s">
        <v>176</v>
      </c>
    </row>
    <row r="4157" spans="2:65" s="14" customFormat="1" ht="11.25">
      <c r="B4157" s="160"/>
      <c r="D4157" s="146" t="s">
        <v>185</v>
      </c>
      <c r="E4157" s="161" t="s">
        <v>1</v>
      </c>
      <c r="F4157" s="162" t="s">
        <v>3922</v>
      </c>
      <c r="H4157" s="161" t="s">
        <v>1</v>
      </c>
      <c r="I4157" s="163"/>
      <c r="L4157" s="160"/>
      <c r="M4157" s="164"/>
      <c r="T4157" s="165"/>
      <c r="AT4157" s="161" t="s">
        <v>185</v>
      </c>
      <c r="AU4157" s="161" t="s">
        <v>88</v>
      </c>
      <c r="AV4157" s="14" t="s">
        <v>86</v>
      </c>
      <c r="AW4157" s="14" t="s">
        <v>33</v>
      </c>
      <c r="AX4157" s="14" t="s">
        <v>78</v>
      </c>
      <c r="AY4157" s="161" t="s">
        <v>176</v>
      </c>
    </row>
    <row r="4158" spans="2:65" s="12" customFormat="1" ht="11.25">
      <c r="B4158" s="145"/>
      <c r="D4158" s="146" t="s">
        <v>185</v>
      </c>
      <c r="E4158" s="147" t="s">
        <v>1</v>
      </c>
      <c r="F4158" s="148" t="s">
        <v>86</v>
      </c>
      <c r="H4158" s="149">
        <v>1</v>
      </c>
      <c r="I4158" s="150"/>
      <c r="L4158" s="145"/>
      <c r="M4158" s="151"/>
      <c r="T4158" s="152"/>
      <c r="AT4158" s="147" t="s">
        <v>185</v>
      </c>
      <c r="AU4158" s="147" t="s">
        <v>88</v>
      </c>
      <c r="AV4158" s="12" t="s">
        <v>88</v>
      </c>
      <c r="AW4158" s="12" t="s">
        <v>33</v>
      </c>
      <c r="AX4158" s="12" t="s">
        <v>78</v>
      </c>
      <c r="AY4158" s="147" t="s">
        <v>176</v>
      </c>
    </row>
    <row r="4159" spans="2:65" s="14" customFormat="1" ht="11.25">
      <c r="B4159" s="160"/>
      <c r="D4159" s="146" t="s">
        <v>185</v>
      </c>
      <c r="E4159" s="161" t="s">
        <v>1</v>
      </c>
      <c r="F4159" s="162" t="s">
        <v>3923</v>
      </c>
      <c r="H4159" s="161" t="s">
        <v>1</v>
      </c>
      <c r="I4159" s="163"/>
      <c r="L4159" s="160"/>
      <c r="M4159" s="164"/>
      <c r="T4159" s="165"/>
      <c r="AT4159" s="161" t="s">
        <v>185</v>
      </c>
      <c r="AU4159" s="161" t="s">
        <v>88</v>
      </c>
      <c r="AV4159" s="14" t="s">
        <v>86</v>
      </c>
      <c r="AW4159" s="14" t="s">
        <v>33</v>
      </c>
      <c r="AX4159" s="14" t="s">
        <v>78</v>
      </c>
      <c r="AY4159" s="161" t="s">
        <v>176</v>
      </c>
    </row>
    <row r="4160" spans="2:65" s="12" customFormat="1" ht="11.25">
      <c r="B4160" s="145"/>
      <c r="D4160" s="146" t="s">
        <v>185</v>
      </c>
      <c r="E4160" s="147" t="s">
        <v>1</v>
      </c>
      <c r="F4160" s="148" t="s">
        <v>86</v>
      </c>
      <c r="H4160" s="149">
        <v>1</v>
      </c>
      <c r="I4160" s="150"/>
      <c r="L4160" s="145"/>
      <c r="M4160" s="151"/>
      <c r="T4160" s="152"/>
      <c r="AT4160" s="147" t="s">
        <v>185</v>
      </c>
      <c r="AU4160" s="147" t="s">
        <v>88</v>
      </c>
      <c r="AV4160" s="12" t="s">
        <v>88</v>
      </c>
      <c r="AW4160" s="12" t="s">
        <v>33</v>
      </c>
      <c r="AX4160" s="12" t="s">
        <v>78</v>
      </c>
      <c r="AY4160" s="147" t="s">
        <v>176</v>
      </c>
    </row>
    <row r="4161" spans="2:65" s="15" customFormat="1" ht="11.25">
      <c r="B4161" s="166"/>
      <c r="D4161" s="146" t="s">
        <v>185</v>
      </c>
      <c r="E4161" s="167" t="s">
        <v>1</v>
      </c>
      <c r="F4161" s="168" t="s">
        <v>228</v>
      </c>
      <c r="H4161" s="169">
        <v>2</v>
      </c>
      <c r="I4161" s="170"/>
      <c r="L4161" s="166"/>
      <c r="M4161" s="171"/>
      <c r="T4161" s="172"/>
      <c r="AT4161" s="167" t="s">
        <v>185</v>
      </c>
      <c r="AU4161" s="167" t="s">
        <v>88</v>
      </c>
      <c r="AV4161" s="15" t="s">
        <v>193</v>
      </c>
      <c r="AW4161" s="15" t="s">
        <v>33</v>
      </c>
      <c r="AX4161" s="15" t="s">
        <v>78</v>
      </c>
      <c r="AY4161" s="167" t="s">
        <v>176</v>
      </c>
    </row>
    <row r="4162" spans="2:65" s="14" customFormat="1" ht="11.25">
      <c r="B4162" s="160"/>
      <c r="D4162" s="146" t="s">
        <v>185</v>
      </c>
      <c r="E4162" s="161" t="s">
        <v>1</v>
      </c>
      <c r="F4162" s="162" t="s">
        <v>2679</v>
      </c>
      <c r="H4162" s="161" t="s">
        <v>1</v>
      </c>
      <c r="I4162" s="163"/>
      <c r="L4162" s="160"/>
      <c r="M4162" s="164"/>
      <c r="T4162" s="165"/>
      <c r="AT4162" s="161" t="s">
        <v>185</v>
      </c>
      <c r="AU4162" s="161" t="s">
        <v>88</v>
      </c>
      <c r="AV4162" s="14" t="s">
        <v>86</v>
      </c>
      <c r="AW4162" s="14" t="s">
        <v>33</v>
      </c>
      <c r="AX4162" s="14" t="s">
        <v>78</v>
      </c>
      <c r="AY4162" s="161" t="s">
        <v>176</v>
      </c>
    </row>
    <row r="4163" spans="2:65" s="14" customFormat="1" ht="11.25">
      <c r="B4163" s="160"/>
      <c r="D4163" s="146" t="s">
        <v>185</v>
      </c>
      <c r="E4163" s="161" t="s">
        <v>1</v>
      </c>
      <c r="F4163" s="162" t="s">
        <v>3552</v>
      </c>
      <c r="H4163" s="161" t="s">
        <v>1</v>
      </c>
      <c r="I4163" s="163"/>
      <c r="L4163" s="160"/>
      <c r="M4163" s="164"/>
      <c r="T4163" s="165"/>
      <c r="AT4163" s="161" t="s">
        <v>185</v>
      </c>
      <c r="AU4163" s="161" t="s">
        <v>88</v>
      </c>
      <c r="AV4163" s="14" t="s">
        <v>86</v>
      </c>
      <c r="AW4163" s="14" t="s">
        <v>33</v>
      </c>
      <c r="AX4163" s="14" t="s">
        <v>78</v>
      </c>
      <c r="AY4163" s="161" t="s">
        <v>176</v>
      </c>
    </row>
    <row r="4164" spans="2:65" s="12" customFormat="1" ht="11.25">
      <c r="B4164" s="145"/>
      <c r="D4164" s="146" t="s">
        <v>185</v>
      </c>
      <c r="E4164" s="147" t="s">
        <v>1</v>
      </c>
      <c r="F4164" s="148" t="s">
        <v>86</v>
      </c>
      <c r="H4164" s="149">
        <v>1</v>
      </c>
      <c r="I4164" s="150"/>
      <c r="L4164" s="145"/>
      <c r="M4164" s="151"/>
      <c r="T4164" s="152"/>
      <c r="AT4164" s="147" t="s">
        <v>185</v>
      </c>
      <c r="AU4164" s="147" t="s">
        <v>88</v>
      </c>
      <c r="AV4164" s="12" t="s">
        <v>88</v>
      </c>
      <c r="AW4164" s="12" t="s">
        <v>33</v>
      </c>
      <c r="AX4164" s="12" t="s">
        <v>78</v>
      </c>
      <c r="AY4164" s="147" t="s">
        <v>176</v>
      </c>
    </row>
    <row r="4165" spans="2:65" s="14" customFormat="1" ht="11.25">
      <c r="B4165" s="160"/>
      <c r="D4165" s="146" t="s">
        <v>185</v>
      </c>
      <c r="E4165" s="161" t="s">
        <v>1</v>
      </c>
      <c r="F4165" s="162" t="s">
        <v>3924</v>
      </c>
      <c r="H4165" s="161" t="s">
        <v>1</v>
      </c>
      <c r="I4165" s="163"/>
      <c r="L4165" s="160"/>
      <c r="M4165" s="164"/>
      <c r="T4165" s="165"/>
      <c r="AT4165" s="161" t="s">
        <v>185</v>
      </c>
      <c r="AU4165" s="161" t="s">
        <v>88</v>
      </c>
      <c r="AV4165" s="14" t="s">
        <v>86</v>
      </c>
      <c r="AW4165" s="14" t="s">
        <v>33</v>
      </c>
      <c r="AX4165" s="14" t="s">
        <v>78</v>
      </c>
      <c r="AY4165" s="161" t="s">
        <v>176</v>
      </c>
    </row>
    <row r="4166" spans="2:65" s="12" customFormat="1" ht="11.25">
      <c r="B4166" s="145"/>
      <c r="D4166" s="146" t="s">
        <v>185</v>
      </c>
      <c r="E4166" s="147" t="s">
        <v>1</v>
      </c>
      <c r="F4166" s="148" t="s">
        <v>86</v>
      </c>
      <c r="H4166" s="149">
        <v>1</v>
      </c>
      <c r="I4166" s="150"/>
      <c r="L4166" s="145"/>
      <c r="M4166" s="151"/>
      <c r="T4166" s="152"/>
      <c r="AT4166" s="147" t="s">
        <v>185</v>
      </c>
      <c r="AU4166" s="147" t="s">
        <v>88</v>
      </c>
      <c r="AV4166" s="12" t="s">
        <v>88</v>
      </c>
      <c r="AW4166" s="12" t="s">
        <v>33</v>
      </c>
      <c r="AX4166" s="12" t="s">
        <v>78</v>
      </c>
      <c r="AY4166" s="147" t="s">
        <v>176</v>
      </c>
    </row>
    <row r="4167" spans="2:65" s="15" customFormat="1" ht="11.25">
      <c r="B4167" s="166"/>
      <c r="D4167" s="146" t="s">
        <v>185</v>
      </c>
      <c r="E4167" s="167" t="s">
        <v>1</v>
      </c>
      <c r="F4167" s="168" t="s">
        <v>228</v>
      </c>
      <c r="H4167" s="169">
        <v>2</v>
      </c>
      <c r="I4167" s="170"/>
      <c r="L4167" s="166"/>
      <c r="M4167" s="171"/>
      <c r="T4167" s="172"/>
      <c r="AT4167" s="167" t="s">
        <v>185</v>
      </c>
      <c r="AU4167" s="167" t="s">
        <v>88</v>
      </c>
      <c r="AV4167" s="15" t="s">
        <v>193</v>
      </c>
      <c r="AW4167" s="15" t="s">
        <v>33</v>
      </c>
      <c r="AX4167" s="15" t="s">
        <v>78</v>
      </c>
      <c r="AY4167" s="167" t="s">
        <v>176</v>
      </c>
    </row>
    <row r="4168" spans="2:65" s="13" customFormat="1" ht="11.25">
      <c r="B4168" s="153"/>
      <c r="D4168" s="146" t="s">
        <v>185</v>
      </c>
      <c r="E4168" s="154" t="s">
        <v>1</v>
      </c>
      <c r="F4168" s="155" t="s">
        <v>187</v>
      </c>
      <c r="H4168" s="156">
        <v>4</v>
      </c>
      <c r="I4168" s="157"/>
      <c r="L4168" s="153"/>
      <c r="M4168" s="158"/>
      <c r="T4168" s="159"/>
      <c r="AT4168" s="154" t="s">
        <v>185</v>
      </c>
      <c r="AU4168" s="154" t="s">
        <v>88</v>
      </c>
      <c r="AV4168" s="13" t="s">
        <v>183</v>
      </c>
      <c r="AW4168" s="13" t="s">
        <v>33</v>
      </c>
      <c r="AX4168" s="13" t="s">
        <v>86</v>
      </c>
      <c r="AY4168" s="154" t="s">
        <v>176</v>
      </c>
    </row>
    <row r="4169" spans="2:65" s="1" customFormat="1" ht="24.2" customHeight="1">
      <c r="B4169" s="32"/>
      <c r="C4169" s="132" t="s">
        <v>3925</v>
      </c>
      <c r="D4169" s="132" t="s">
        <v>178</v>
      </c>
      <c r="E4169" s="133" t="s">
        <v>3926</v>
      </c>
      <c r="F4169" s="134" t="s">
        <v>3927</v>
      </c>
      <c r="G4169" s="135" t="s">
        <v>355</v>
      </c>
      <c r="H4169" s="136">
        <v>4</v>
      </c>
      <c r="I4169" s="137"/>
      <c r="J4169" s="138">
        <f>ROUND(I4169*H4169,2)</f>
        <v>0</v>
      </c>
      <c r="K4169" s="134" t="s">
        <v>342</v>
      </c>
      <c r="L4169" s="32"/>
      <c r="M4169" s="139" t="s">
        <v>1</v>
      </c>
      <c r="N4169" s="140" t="s">
        <v>43</v>
      </c>
      <c r="P4169" s="141">
        <f>O4169*H4169</f>
        <v>0</v>
      </c>
      <c r="Q4169" s="141">
        <v>0</v>
      </c>
      <c r="R4169" s="141">
        <f>Q4169*H4169</f>
        <v>0</v>
      </c>
      <c r="S4169" s="141">
        <v>0</v>
      </c>
      <c r="T4169" s="142">
        <f>S4169*H4169</f>
        <v>0</v>
      </c>
      <c r="AR4169" s="143" t="s">
        <v>319</v>
      </c>
      <c r="AT4169" s="143" t="s">
        <v>178</v>
      </c>
      <c r="AU4169" s="143" t="s">
        <v>88</v>
      </c>
      <c r="AY4169" s="17" t="s">
        <v>176</v>
      </c>
      <c r="BE4169" s="144">
        <f>IF(N4169="základní",J4169,0)</f>
        <v>0</v>
      </c>
      <c r="BF4169" s="144">
        <f>IF(N4169="snížená",J4169,0)</f>
        <v>0</v>
      </c>
      <c r="BG4169" s="144">
        <f>IF(N4169="zákl. přenesená",J4169,0)</f>
        <v>0</v>
      </c>
      <c r="BH4169" s="144">
        <f>IF(N4169="sníž. přenesená",J4169,0)</f>
        <v>0</v>
      </c>
      <c r="BI4169" s="144">
        <f>IF(N4169="nulová",J4169,0)</f>
        <v>0</v>
      </c>
      <c r="BJ4169" s="17" t="s">
        <v>86</v>
      </c>
      <c r="BK4169" s="144">
        <f>ROUND(I4169*H4169,2)</f>
        <v>0</v>
      </c>
      <c r="BL4169" s="17" t="s">
        <v>319</v>
      </c>
      <c r="BM4169" s="143" t="s">
        <v>3928</v>
      </c>
    </row>
    <row r="4170" spans="2:65" s="14" customFormat="1" ht="11.25">
      <c r="B4170" s="160"/>
      <c r="D4170" s="146" t="s">
        <v>185</v>
      </c>
      <c r="E4170" s="161" t="s">
        <v>1</v>
      </c>
      <c r="F4170" s="162" t="s">
        <v>3032</v>
      </c>
      <c r="H4170" s="161" t="s">
        <v>1</v>
      </c>
      <c r="I4170" s="163"/>
      <c r="L4170" s="160"/>
      <c r="M4170" s="164"/>
      <c r="T4170" s="165"/>
      <c r="AT4170" s="161" t="s">
        <v>185</v>
      </c>
      <c r="AU4170" s="161" t="s">
        <v>88</v>
      </c>
      <c r="AV4170" s="14" t="s">
        <v>86</v>
      </c>
      <c r="AW4170" s="14" t="s">
        <v>33</v>
      </c>
      <c r="AX4170" s="14" t="s">
        <v>78</v>
      </c>
      <c r="AY4170" s="161" t="s">
        <v>176</v>
      </c>
    </row>
    <row r="4171" spans="2:65" s="14" customFormat="1" ht="11.25">
      <c r="B4171" s="160"/>
      <c r="D4171" s="146" t="s">
        <v>185</v>
      </c>
      <c r="E4171" s="161" t="s">
        <v>1</v>
      </c>
      <c r="F4171" s="162" t="s">
        <v>3929</v>
      </c>
      <c r="H4171" s="161" t="s">
        <v>1</v>
      </c>
      <c r="I4171" s="163"/>
      <c r="L4171" s="160"/>
      <c r="M4171" s="164"/>
      <c r="T4171" s="165"/>
      <c r="AT4171" s="161" t="s">
        <v>185</v>
      </c>
      <c r="AU4171" s="161" t="s">
        <v>88</v>
      </c>
      <c r="AV4171" s="14" t="s">
        <v>86</v>
      </c>
      <c r="AW4171" s="14" t="s">
        <v>33</v>
      </c>
      <c r="AX4171" s="14" t="s">
        <v>78</v>
      </c>
      <c r="AY4171" s="161" t="s">
        <v>176</v>
      </c>
    </row>
    <row r="4172" spans="2:65" s="12" customFormat="1" ht="11.25">
      <c r="B4172" s="145"/>
      <c r="D4172" s="146" t="s">
        <v>185</v>
      </c>
      <c r="E4172" s="147" t="s">
        <v>1</v>
      </c>
      <c r="F4172" s="148" t="s">
        <v>86</v>
      </c>
      <c r="H4172" s="149">
        <v>1</v>
      </c>
      <c r="I4172" s="150"/>
      <c r="L4172" s="145"/>
      <c r="M4172" s="151"/>
      <c r="T4172" s="152"/>
      <c r="AT4172" s="147" t="s">
        <v>185</v>
      </c>
      <c r="AU4172" s="147" t="s">
        <v>88</v>
      </c>
      <c r="AV4172" s="12" t="s">
        <v>88</v>
      </c>
      <c r="AW4172" s="12" t="s">
        <v>33</v>
      </c>
      <c r="AX4172" s="12" t="s">
        <v>78</v>
      </c>
      <c r="AY4172" s="147" t="s">
        <v>176</v>
      </c>
    </row>
    <row r="4173" spans="2:65" s="14" customFormat="1" ht="11.25">
      <c r="B4173" s="160"/>
      <c r="D4173" s="146" t="s">
        <v>185</v>
      </c>
      <c r="E4173" s="161" t="s">
        <v>1</v>
      </c>
      <c r="F4173" s="162" t="s">
        <v>3549</v>
      </c>
      <c r="H4173" s="161" t="s">
        <v>1</v>
      </c>
      <c r="I4173" s="163"/>
      <c r="L4173" s="160"/>
      <c r="M4173" s="164"/>
      <c r="T4173" s="165"/>
      <c r="AT4173" s="161" t="s">
        <v>185</v>
      </c>
      <c r="AU4173" s="161" t="s">
        <v>88</v>
      </c>
      <c r="AV4173" s="14" t="s">
        <v>86</v>
      </c>
      <c r="AW4173" s="14" t="s">
        <v>33</v>
      </c>
      <c r="AX4173" s="14" t="s">
        <v>78</v>
      </c>
      <c r="AY4173" s="161" t="s">
        <v>176</v>
      </c>
    </row>
    <row r="4174" spans="2:65" s="12" customFormat="1" ht="11.25">
      <c r="B4174" s="145"/>
      <c r="D4174" s="146" t="s">
        <v>185</v>
      </c>
      <c r="E4174" s="147" t="s">
        <v>1</v>
      </c>
      <c r="F4174" s="148" t="s">
        <v>86</v>
      </c>
      <c r="H4174" s="149">
        <v>1</v>
      </c>
      <c r="I4174" s="150"/>
      <c r="L4174" s="145"/>
      <c r="M4174" s="151"/>
      <c r="T4174" s="152"/>
      <c r="AT4174" s="147" t="s">
        <v>185</v>
      </c>
      <c r="AU4174" s="147" t="s">
        <v>88</v>
      </c>
      <c r="AV4174" s="12" t="s">
        <v>88</v>
      </c>
      <c r="AW4174" s="12" t="s">
        <v>33</v>
      </c>
      <c r="AX4174" s="12" t="s">
        <v>78</v>
      </c>
      <c r="AY4174" s="147" t="s">
        <v>176</v>
      </c>
    </row>
    <row r="4175" spans="2:65" s="15" customFormat="1" ht="11.25">
      <c r="B4175" s="166"/>
      <c r="D4175" s="146" t="s">
        <v>185</v>
      </c>
      <c r="E4175" s="167" t="s">
        <v>1</v>
      </c>
      <c r="F4175" s="168" t="s">
        <v>228</v>
      </c>
      <c r="H4175" s="169">
        <v>2</v>
      </c>
      <c r="I4175" s="170"/>
      <c r="L4175" s="166"/>
      <c r="M4175" s="171"/>
      <c r="T4175" s="172"/>
      <c r="AT4175" s="167" t="s">
        <v>185</v>
      </c>
      <c r="AU4175" s="167" t="s">
        <v>88</v>
      </c>
      <c r="AV4175" s="15" t="s">
        <v>193</v>
      </c>
      <c r="AW4175" s="15" t="s">
        <v>33</v>
      </c>
      <c r="AX4175" s="15" t="s">
        <v>78</v>
      </c>
      <c r="AY4175" s="167" t="s">
        <v>176</v>
      </c>
    </row>
    <row r="4176" spans="2:65" s="14" customFormat="1" ht="11.25">
      <c r="B4176" s="160"/>
      <c r="D4176" s="146" t="s">
        <v>185</v>
      </c>
      <c r="E4176" s="161" t="s">
        <v>1</v>
      </c>
      <c r="F4176" s="162" t="s">
        <v>2679</v>
      </c>
      <c r="H4176" s="161" t="s">
        <v>1</v>
      </c>
      <c r="I4176" s="163"/>
      <c r="L4176" s="160"/>
      <c r="M4176" s="164"/>
      <c r="T4176" s="165"/>
      <c r="AT4176" s="161" t="s">
        <v>185</v>
      </c>
      <c r="AU4176" s="161" t="s">
        <v>88</v>
      </c>
      <c r="AV4176" s="14" t="s">
        <v>86</v>
      </c>
      <c r="AW4176" s="14" t="s">
        <v>33</v>
      </c>
      <c r="AX4176" s="14" t="s">
        <v>78</v>
      </c>
      <c r="AY4176" s="161" t="s">
        <v>176</v>
      </c>
    </row>
    <row r="4177" spans="2:65" s="14" customFormat="1" ht="11.25">
      <c r="B4177" s="160"/>
      <c r="D4177" s="146" t="s">
        <v>185</v>
      </c>
      <c r="E4177" s="161" t="s">
        <v>1</v>
      </c>
      <c r="F4177" s="162" t="s">
        <v>3553</v>
      </c>
      <c r="H4177" s="161" t="s">
        <v>1</v>
      </c>
      <c r="I4177" s="163"/>
      <c r="L4177" s="160"/>
      <c r="M4177" s="164"/>
      <c r="T4177" s="165"/>
      <c r="AT4177" s="161" t="s">
        <v>185</v>
      </c>
      <c r="AU4177" s="161" t="s">
        <v>88</v>
      </c>
      <c r="AV4177" s="14" t="s">
        <v>86</v>
      </c>
      <c r="AW4177" s="14" t="s">
        <v>33</v>
      </c>
      <c r="AX4177" s="14" t="s">
        <v>78</v>
      </c>
      <c r="AY4177" s="161" t="s">
        <v>176</v>
      </c>
    </row>
    <row r="4178" spans="2:65" s="12" customFormat="1" ht="11.25">
      <c r="B4178" s="145"/>
      <c r="D4178" s="146" t="s">
        <v>185</v>
      </c>
      <c r="E4178" s="147" t="s">
        <v>1</v>
      </c>
      <c r="F4178" s="148" t="s">
        <v>86</v>
      </c>
      <c r="H4178" s="149">
        <v>1</v>
      </c>
      <c r="I4178" s="150"/>
      <c r="L4178" s="145"/>
      <c r="M4178" s="151"/>
      <c r="T4178" s="152"/>
      <c r="AT4178" s="147" t="s">
        <v>185</v>
      </c>
      <c r="AU4178" s="147" t="s">
        <v>88</v>
      </c>
      <c r="AV4178" s="12" t="s">
        <v>88</v>
      </c>
      <c r="AW4178" s="12" t="s">
        <v>33</v>
      </c>
      <c r="AX4178" s="12" t="s">
        <v>78</v>
      </c>
      <c r="AY4178" s="147" t="s">
        <v>176</v>
      </c>
    </row>
    <row r="4179" spans="2:65" s="14" customFormat="1" ht="11.25">
      <c r="B4179" s="160"/>
      <c r="D4179" s="146" t="s">
        <v>185</v>
      </c>
      <c r="E4179" s="161" t="s">
        <v>1</v>
      </c>
      <c r="F4179" s="162" t="s">
        <v>2498</v>
      </c>
      <c r="H4179" s="161" t="s">
        <v>1</v>
      </c>
      <c r="I4179" s="163"/>
      <c r="L4179" s="160"/>
      <c r="M4179" s="164"/>
      <c r="T4179" s="165"/>
      <c r="AT4179" s="161" t="s">
        <v>185</v>
      </c>
      <c r="AU4179" s="161" t="s">
        <v>88</v>
      </c>
      <c r="AV4179" s="14" t="s">
        <v>86</v>
      </c>
      <c r="AW4179" s="14" t="s">
        <v>33</v>
      </c>
      <c r="AX4179" s="14" t="s">
        <v>78</v>
      </c>
      <c r="AY4179" s="161" t="s">
        <v>176</v>
      </c>
    </row>
    <row r="4180" spans="2:65" s="12" customFormat="1" ht="11.25">
      <c r="B4180" s="145"/>
      <c r="D4180" s="146" t="s">
        <v>185</v>
      </c>
      <c r="E4180" s="147" t="s">
        <v>1</v>
      </c>
      <c r="F4180" s="148" t="s">
        <v>86</v>
      </c>
      <c r="H4180" s="149">
        <v>1</v>
      </c>
      <c r="I4180" s="150"/>
      <c r="L4180" s="145"/>
      <c r="M4180" s="151"/>
      <c r="T4180" s="152"/>
      <c r="AT4180" s="147" t="s">
        <v>185</v>
      </c>
      <c r="AU4180" s="147" t="s">
        <v>88</v>
      </c>
      <c r="AV4180" s="12" t="s">
        <v>88</v>
      </c>
      <c r="AW4180" s="12" t="s">
        <v>33</v>
      </c>
      <c r="AX4180" s="12" t="s">
        <v>78</v>
      </c>
      <c r="AY4180" s="147" t="s">
        <v>176</v>
      </c>
    </row>
    <row r="4181" spans="2:65" s="15" customFormat="1" ht="11.25">
      <c r="B4181" s="166"/>
      <c r="D4181" s="146" t="s">
        <v>185</v>
      </c>
      <c r="E4181" s="167" t="s">
        <v>1</v>
      </c>
      <c r="F4181" s="168" t="s">
        <v>228</v>
      </c>
      <c r="H4181" s="169">
        <v>2</v>
      </c>
      <c r="I4181" s="170"/>
      <c r="L4181" s="166"/>
      <c r="M4181" s="171"/>
      <c r="T4181" s="172"/>
      <c r="AT4181" s="167" t="s">
        <v>185</v>
      </c>
      <c r="AU4181" s="167" t="s">
        <v>88</v>
      </c>
      <c r="AV4181" s="15" t="s">
        <v>193</v>
      </c>
      <c r="AW4181" s="15" t="s">
        <v>33</v>
      </c>
      <c r="AX4181" s="15" t="s">
        <v>78</v>
      </c>
      <c r="AY4181" s="167" t="s">
        <v>176</v>
      </c>
    </row>
    <row r="4182" spans="2:65" s="13" customFormat="1" ht="11.25">
      <c r="B4182" s="153"/>
      <c r="D4182" s="146" t="s">
        <v>185</v>
      </c>
      <c r="E4182" s="154" t="s">
        <v>1</v>
      </c>
      <c r="F4182" s="155" t="s">
        <v>187</v>
      </c>
      <c r="H4182" s="156">
        <v>4</v>
      </c>
      <c r="I4182" s="157"/>
      <c r="L4182" s="153"/>
      <c r="M4182" s="158"/>
      <c r="T4182" s="159"/>
      <c r="AT4182" s="154" t="s">
        <v>185</v>
      </c>
      <c r="AU4182" s="154" t="s">
        <v>88</v>
      </c>
      <c r="AV4182" s="13" t="s">
        <v>183</v>
      </c>
      <c r="AW4182" s="13" t="s">
        <v>33</v>
      </c>
      <c r="AX4182" s="13" t="s">
        <v>86</v>
      </c>
      <c r="AY4182" s="154" t="s">
        <v>176</v>
      </c>
    </row>
    <row r="4183" spans="2:65" s="1" customFormat="1" ht="24.2" customHeight="1">
      <c r="B4183" s="32"/>
      <c r="C4183" s="132" t="s">
        <v>3930</v>
      </c>
      <c r="D4183" s="132" t="s">
        <v>178</v>
      </c>
      <c r="E4183" s="133" t="s">
        <v>3931</v>
      </c>
      <c r="F4183" s="134" t="s">
        <v>3932</v>
      </c>
      <c r="G4183" s="135" t="s">
        <v>355</v>
      </c>
      <c r="H4183" s="136">
        <v>6</v>
      </c>
      <c r="I4183" s="137"/>
      <c r="J4183" s="138">
        <f>ROUND(I4183*H4183,2)</f>
        <v>0</v>
      </c>
      <c r="K4183" s="134" t="s">
        <v>342</v>
      </c>
      <c r="L4183" s="32"/>
      <c r="M4183" s="139" t="s">
        <v>1</v>
      </c>
      <c r="N4183" s="140" t="s">
        <v>43</v>
      </c>
      <c r="P4183" s="141">
        <f>O4183*H4183</f>
        <v>0</v>
      </c>
      <c r="Q4183" s="141">
        <v>0</v>
      </c>
      <c r="R4183" s="141">
        <f>Q4183*H4183</f>
        <v>0</v>
      </c>
      <c r="S4183" s="141">
        <v>0</v>
      </c>
      <c r="T4183" s="142">
        <f>S4183*H4183</f>
        <v>0</v>
      </c>
      <c r="AR4183" s="143" t="s">
        <v>319</v>
      </c>
      <c r="AT4183" s="143" t="s">
        <v>178</v>
      </c>
      <c r="AU4183" s="143" t="s">
        <v>88</v>
      </c>
      <c r="AY4183" s="17" t="s">
        <v>176</v>
      </c>
      <c r="BE4183" s="144">
        <f>IF(N4183="základní",J4183,0)</f>
        <v>0</v>
      </c>
      <c r="BF4183" s="144">
        <f>IF(N4183="snížená",J4183,0)</f>
        <v>0</v>
      </c>
      <c r="BG4183" s="144">
        <f>IF(N4183="zákl. přenesená",J4183,0)</f>
        <v>0</v>
      </c>
      <c r="BH4183" s="144">
        <f>IF(N4183="sníž. přenesená",J4183,0)</f>
        <v>0</v>
      </c>
      <c r="BI4183" s="144">
        <f>IF(N4183="nulová",J4183,0)</f>
        <v>0</v>
      </c>
      <c r="BJ4183" s="17" t="s">
        <v>86</v>
      </c>
      <c r="BK4183" s="144">
        <f>ROUND(I4183*H4183,2)</f>
        <v>0</v>
      </c>
      <c r="BL4183" s="17" t="s">
        <v>319</v>
      </c>
      <c r="BM4183" s="143" t="s">
        <v>3933</v>
      </c>
    </row>
    <row r="4184" spans="2:65" s="14" customFormat="1" ht="11.25">
      <c r="B4184" s="160"/>
      <c r="D4184" s="146" t="s">
        <v>185</v>
      </c>
      <c r="E4184" s="161" t="s">
        <v>1</v>
      </c>
      <c r="F4184" s="162" t="s">
        <v>3032</v>
      </c>
      <c r="H4184" s="161" t="s">
        <v>1</v>
      </c>
      <c r="I4184" s="163"/>
      <c r="L4184" s="160"/>
      <c r="M4184" s="164"/>
      <c r="T4184" s="165"/>
      <c r="AT4184" s="161" t="s">
        <v>185</v>
      </c>
      <c r="AU4184" s="161" t="s">
        <v>88</v>
      </c>
      <c r="AV4184" s="14" t="s">
        <v>86</v>
      </c>
      <c r="AW4184" s="14" t="s">
        <v>33</v>
      </c>
      <c r="AX4184" s="14" t="s">
        <v>78</v>
      </c>
      <c r="AY4184" s="161" t="s">
        <v>176</v>
      </c>
    </row>
    <row r="4185" spans="2:65" s="14" customFormat="1" ht="11.25">
      <c r="B4185" s="160"/>
      <c r="D4185" s="146" t="s">
        <v>185</v>
      </c>
      <c r="E4185" s="161" t="s">
        <v>1</v>
      </c>
      <c r="F4185" s="162" t="s">
        <v>3560</v>
      </c>
      <c r="H4185" s="161" t="s">
        <v>1</v>
      </c>
      <c r="I4185" s="163"/>
      <c r="L4185" s="160"/>
      <c r="M4185" s="164"/>
      <c r="T4185" s="165"/>
      <c r="AT4185" s="161" t="s">
        <v>185</v>
      </c>
      <c r="AU4185" s="161" t="s">
        <v>88</v>
      </c>
      <c r="AV4185" s="14" t="s">
        <v>86</v>
      </c>
      <c r="AW4185" s="14" t="s">
        <v>33</v>
      </c>
      <c r="AX4185" s="14" t="s">
        <v>78</v>
      </c>
      <c r="AY4185" s="161" t="s">
        <v>176</v>
      </c>
    </row>
    <row r="4186" spans="2:65" s="12" customFormat="1" ht="11.25">
      <c r="B4186" s="145"/>
      <c r="D4186" s="146" t="s">
        <v>185</v>
      </c>
      <c r="E4186" s="147" t="s">
        <v>1</v>
      </c>
      <c r="F4186" s="148" t="s">
        <v>86</v>
      </c>
      <c r="H4186" s="149">
        <v>1</v>
      </c>
      <c r="I4186" s="150"/>
      <c r="L4186" s="145"/>
      <c r="M4186" s="151"/>
      <c r="T4186" s="152"/>
      <c r="AT4186" s="147" t="s">
        <v>185</v>
      </c>
      <c r="AU4186" s="147" t="s">
        <v>88</v>
      </c>
      <c r="AV4186" s="12" t="s">
        <v>88</v>
      </c>
      <c r="AW4186" s="12" t="s">
        <v>33</v>
      </c>
      <c r="AX4186" s="12" t="s">
        <v>78</v>
      </c>
      <c r="AY4186" s="147" t="s">
        <v>176</v>
      </c>
    </row>
    <row r="4187" spans="2:65" s="14" customFormat="1" ht="11.25">
      <c r="B4187" s="160"/>
      <c r="D4187" s="146" t="s">
        <v>185</v>
      </c>
      <c r="E4187" s="161" t="s">
        <v>1</v>
      </c>
      <c r="F4187" s="162" t="s">
        <v>2658</v>
      </c>
      <c r="H4187" s="161" t="s">
        <v>1</v>
      </c>
      <c r="I4187" s="163"/>
      <c r="L4187" s="160"/>
      <c r="M4187" s="164"/>
      <c r="T4187" s="165"/>
      <c r="AT4187" s="161" t="s">
        <v>185</v>
      </c>
      <c r="AU4187" s="161" t="s">
        <v>88</v>
      </c>
      <c r="AV4187" s="14" t="s">
        <v>86</v>
      </c>
      <c r="AW4187" s="14" t="s">
        <v>33</v>
      </c>
      <c r="AX4187" s="14" t="s">
        <v>78</v>
      </c>
      <c r="AY4187" s="161" t="s">
        <v>176</v>
      </c>
    </row>
    <row r="4188" spans="2:65" s="12" customFormat="1" ht="11.25">
      <c r="B4188" s="145"/>
      <c r="D4188" s="146" t="s">
        <v>185</v>
      </c>
      <c r="E4188" s="147" t="s">
        <v>1</v>
      </c>
      <c r="F4188" s="148" t="s">
        <v>88</v>
      </c>
      <c r="H4188" s="149">
        <v>2</v>
      </c>
      <c r="I4188" s="150"/>
      <c r="L4188" s="145"/>
      <c r="M4188" s="151"/>
      <c r="T4188" s="152"/>
      <c r="AT4188" s="147" t="s">
        <v>185</v>
      </c>
      <c r="AU4188" s="147" t="s">
        <v>88</v>
      </c>
      <c r="AV4188" s="12" t="s">
        <v>88</v>
      </c>
      <c r="AW4188" s="12" t="s">
        <v>33</v>
      </c>
      <c r="AX4188" s="12" t="s">
        <v>78</v>
      </c>
      <c r="AY4188" s="147" t="s">
        <v>176</v>
      </c>
    </row>
    <row r="4189" spans="2:65" s="14" customFormat="1" ht="11.25">
      <c r="B4189" s="160"/>
      <c r="D4189" s="146" t="s">
        <v>185</v>
      </c>
      <c r="E4189" s="161" t="s">
        <v>1</v>
      </c>
      <c r="F4189" s="162" t="s">
        <v>2651</v>
      </c>
      <c r="H4189" s="161" t="s">
        <v>1</v>
      </c>
      <c r="I4189" s="163"/>
      <c r="L4189" s="160"/>
      <c r="M4189" s="164"/>
      <c r="T4189" s="165"/>
      <c r="AT4189" s="161" t="s">
        <v>185</v>
      </c>
      <c r="AU4189" s="161" t="s">
        <v>88</v>
      </c>
      <c r="AV4189" s="14" t="s">
        <v>86</v>
      </c>
      <c r="AW4189" s="14" t="s">
        <v>33</v>
      </c>
      <c r="AX4189" s="14" t="s">
        <v>78</v>
      </c>
      <c r="AY4189" s="161" t="s">
        <v>176</v>
      </c>
    </row>
    <row r="4190" spans="2:65" s="12" customFormat="1" ht="11.25">
      <c r="B4190" s="145"/>
      <c r="D4190" s="146" t="s">
        <v>185</v>
      </c>
      <c r="E4190" s="147" t="s">
        <v>1</v>
      </c>
      <c r="F4190" s="148" t="s">
        <v>88</v>
      </c>
      <c r="H4190" s="149">
        <v>2</v>
      </c>
      <c r="I4190" s="150"/>
      <c r="L4190" s="145"/>
      <c r="M4190" s="151"/>
      <c r="T4190" s="152"/>
      <c r="AT4190" s="147" t="s">
        <v>185</v>
      </c>
      <c r="AU4190" s="147" t="s">
        <v>88</v>
      </c>
      <c r="AV4190" s="12" t="s">
        <v>88</v>
      </c>
      <c r="AW4190" s="12" t="s">
        <v>33</v>
      </c>
      <c r="AX4190" s="12" t="s">
        <v>78</v>
      </c>
      <c r="AY4190" s="147" t="s">
        <v>176</v>
      </c>
    </row>
    <row r="4191" spans="2:65" s="15" customFormat="1" ht="11.25">
      <c r="B4191" s="166"/>
      <c r="D4191" s="146" t="s">
        <v>185</v>
      </c>
      <c r="E4191" s="167" t="s">
        <v>1</v>
      </c>
      <c r="F4191" s="168" t="s">
        <v>228</v>
      </c>
      <c r="H4191" s="169">
        <v>5</v>
      </c>
      <c r="I4191" s="170"/>
      <c r="L4191" s="166"/>
      <c r="M4191" s="171"/>
      <c r="T4191" s="172"/>
      <c r="AT4191" s="167" t="s">
        <v>185</v>
      </c>
      <c r="AU4191" s="167" t="s">
        <v>88</v>
      </c>
      <c r="AV4191" s="15" t="s">
        <v>193</v>
      </c>
      <c r="AW4191" s="15" t="s">
        <v>33</v>
      </c>
      <c r="AX4191" s="15" t="s">
        <v>78</v>
      </c>
      <c r="AY4191" s="167" t="s">
        <v>176</v>
      </c>
    </row>
    <row r="4192" spans="2:65" s="14" customFormat="1" ht="11.25">
      <c r="B4192" s="160"/>
      <c r="D4192" s="146" t="s">
        <v>185</v>
      </c>
      <c r="E4192" s="161" t="s">
        <v>1</v>
      </c>
      <c r="F4192" s="162" t="s">
        <v>2679</v>
      </c>
      <c r="H4192" s="161" t="s">
        <v>1</v>
      </c>
      <c r="I4192" s="163"/>
      <c r="L4192" s="160"/>
      <c r="M4192" s="164"/>
      <c r="T4192" s="165"/>
      <c r="AT4192" s="161" t="s">
        <v>185</v>
      </c>
      <c r="AU4192" s="161" t="s">
        <v>88</v>
      </c>
      <c r="AV4192" s="14" t="s">
        <v>86</v>
      </c>
      <c r="AW4192" s="14" t="s">
        <v>33</v>
      </c>
      <c r="AX4192" s="14" t="s">
        <v>78</v>
      </c>
      <c r="AY4192" s="161" t="s">
        <v>176</v>
      </c>
    </row>
    <row r="4193" spans="2:65" s="14" customFormat="1" ht="11.25">
      <c r="B4193" s="160"/>
      <c r="D4193" s="146" t="s">
        <v>185</v>
      </c>
      <c r="E4193" s="161" t="s">
        <v>1</v>
      </c>
      <c r="F4193" s="162" t="s">
        <v>3934</v>
      </c>
      <c r="H4193" s="161" t="s">
        <v>1</v>
      </c>
      <c r="I4193" s="163"/>
      <c r="L4193" s="160"/>
      <c r="M4193" s="164"/>
      <c r="T4193" s="165"/>
      <c r="AT4193" s="161" t="s">
        <v>185</v>
      </c>
      <c r="AU4193" s="161" t="s">
        <v>88</v>
      </c>
      <c r="AV4193" s="14" t="s">
        <v>86</v>
      </c>
      <c r="AW4193" s="14" t="s">
        <v>33</v>
      </c>
      <c r="AX4193" s="14" t="s">
        <v>78</v>
      </c>
      <c r="AY4193" s="161" t="s">
        <v>176</v>
      </c>
    </row>
    <row r="4194" spans="2:65" s="12" customFormat="1" ht="11.25">
      <c r="B4194" s="145"/>
      <c r="D4194" s="146" t="s">
        <v>185</v>
      </c>
      <c r="E4194" s="147" t="s">
        <v>1</v>
      </c>
      <c r="F4194" s="148" t="s">
        <v>86</v>
      </c>
      <c r="H4194" s="149">
        <v>1</v>
      </c>
      <c r="I4194" s="150"/>
      <c r="L4194" s="145"/>
      <c r="M4194" s="151"/>
      <c r="T4194" s="152"/>
      <c r="AT4194" s="147" t="s">
        <v>185</v>
      </c>
      <c r="AU4194" s="147" t="s">
        <v>88</v>
      </c>
      <c r="AV4194" s="12" t="s">
        <v>88</v>
      </c>
      <c r="AW4194" s="12" t="s">
        <v>33</v>
      </c>
      <c r="AX4194" s="12" t="s">
        <v>78</v>
      </c>
      <c r="AY4194" s="147" t="s">
        <v>176</v>
      </c>
    </row>
    <row r="4195" spans="2:65" s="15" customFormat="1" ht="11.25">
      <c r="B4195" s="166"/>
      <c r="D4195" s="146" t="s">
        <v>185</v>
      </c>
      <c r="E4195" s="167" t="s">
        <v>1</v>
      </c>
      <c r="F4195" s="168" t="s">
        <v>228</v>
      </c>
      <c r="H4195" s="169">
        <v>1</v>
      </c>
      <c r="I4195" s="170"/>
      <c r="L4195" s="166"/>
      <c r="M4195" s="171"/>
      <c r="T4195" s="172"/>
      <c r="AT4195" s="167" t="s">
        <v>185</v>
      </c>
      <c r="AU4195" s="167" t="s">
        <v>88</v>
      </c>
      <c r="AV4195" s="15" t="s">
        <v>193</v>
      </c>
      <c r="AW4195" s="15" t="s">
        <v>33</v>
      </c>
      <c r="AX4195" s="15" t="s">
        <v>78</v>
      </c>
      <c r="AY4195" s="167" t="s">
        <v>176</v>
      </c>
    </row>
    <row r="4196" spans="2:65" s="13" customFormat="1" ht="11.25">
      <c r="B4196" s="153"/>
      <c r="D4196" s="146" t="s">
        <v>185</v>
      </c>
      <c r="E4196" s="154" t="s">
        <v>1</v>
      </c>
      <c r="F4196" s="155" t="s">
        <v>187</v>
      </c>
      <c r="H4196" s="156">
        <v>6</v>
      </c>
      <c r="I4196" s="157"/>
      <c r="L4196" s="153"/>
      <c r="M4196" s="158"/>
      <c r="T4196" s="159"/>
      <c r="AT4196" s="154" t="s">
        <v>185</v>
      </c>
      <c r="AU4196" s="154" t="s">
        <v>88</v>
      </c>
      <c r="AV4196" s="13" t="s">
        <v>183</v>
      </c>
      <c r="AW4196" s="13" t="s">
        <v>33</v>
      </c>
      <c r="AX4196" s="13" t="s">
        <v>86</v>
      </c>
      <c r="AY4196" s="154" t="s">
        <v>176</v>
      </c>
    </row>
    <row r="4197" spans="2:65" s="1" customFormat="1" ht="24.2" customHeight="1">
      <c r="B4197" s="32"/>
      <c r="C4197" s="132" t="s">
        <v>3935</v>
      </c>
      <c r="D4197" s="132" t="s">
        <v>178</v>
      </c>
      <c r="E4197" s="133" t="s">
        <v>3936</v>
      </c>
      <c r="F4197" s="134" t="s">
        <v>3937</v>
      </c>
      <c r="G4197" s="135" t="s">
        <v>355</v>
      </c>
      <c r="H4197" s="136">
        <v>10</v>
      </c>
      <c r="I4197" s="137"/>
      <c r="J4197" s="138">
        <f>ROUND(I4197*H4197,2)</f>
        <v>0</v>
      </c>
      <c r="K4197" s="134" t="s">
        <v>342</v>
      </c>
      <c r="L4197" s="32"/>
      <c r="M4197" s="139" t="s">
        <v>1</v>
      </c>
      <c r="N4197" s="140" t="s">
        <v>43</v>
      </c>
      <c r="P4197" s="141">
        <f>O4197*H4197</f>
        <v>0</v>
      </c>
      <c r="Q4197" s="141">
        <v>0</v>
      </c>
      <c r="R4197" s="141">
        <f>Q4197*H4197</f>
        <v>0</v>
      </c>
      <c r="S4197" s="141">
        <v>0</v>
      </c>
      <c r="T4197" s="142">
        <f>S4197*H4197</f>
        <v>0</v>
      </c>
      <c r="AR4197" s="143" t="s">
        <v>319</v>
      </c>
      <c r="AT4197" s="143" t="s">
        <v>178</v>
      </c>
      <c r="AU4197" s="143" t="s">
        <v>88</v>
      </c>
      <c r="AY4197" s="17" t="s">
        <v>176</v>
      </c>
      <c r="BE4197" s="144">
        <f>IF(N4197="základní",J4197,0)</f>
        <v>0</v>
      </c>
      <c r="BF4197" s="144">
        <f>IF(N4197="snížená",J4197,0)</f>
        <v>0</v>
      </c>
      <c r="BG4197" s="144">
        <f>IF(N4197="zákl. přenesená",J4197,0)</f>
        <v>0</v>
      </c>
      <c r="BH4197" s="144">
        <f>IF(N4197="sníž. přenesená",J4197,0)</f>
        <v>0</v>
      </c>
      <c r="BI4197" s="144">
        <f>IF(N4197="nulová",J4197,0)</f>
        <v>0</v>
      </c>
      <c r="BJ4197" s="17" t="s">
        <v>86</v>
      </c>
      <c r="BK4197" s="144">
        <f>ROUND(I4197*H4197,2)</f>
        <v>0</v>
      </c>
      <c r="BL4197" s="17" t="s">
        <v>319</v>
      </c>
      <c r="BM4197" s="143" t="s">
        <v>3938</v>
      </c>
    </row>
    <row r="4198" spans="2:65" s="14" customFormat="1" ht="11.25">
      <c r="B4198" s="160"/>
      <c r="D4198" s="146" t="s">
        <v>185</v>
      </c>
      <c r="E4198" s="161" t="s">
        <v>1</v>
      </c>
      <c r="F4198" s="162" t="s">
        <v>3032</v>
      </c>
      <c r="H4198" s="161" t="s">
        <v>1</v>
      </c>
      <c r="I4198" s="163"/>
      <c r="L4198" s="160"/>
      <c r="M4198" s="164"/>
      <c r="T4198" s="165"/>
      <c r="AT4198" s="161" t="s">
        <v>185</v>
      </c>
      <c r="AU4198" s="161" t="s">
        <v>88</v>
      </c>
      <c r="AV4198" s="14" t="s">
        <v>86</v>
      </c>
      <c r="AW4198" s="14" t="s">
        <v>33</v>
      </c>
      <c r="AX4198" s="14" t="s">
        <v>78</v>
      </c>
      <c r="AY4198" s="161" t="s">
        <v>176</v>
      </c>
    </row>
    <row r="4199" spans="2:65" s="14" customFormat="1" ht="11.25">
      <c r="B4199" s="160"/>
      <c r="D4199" s="146" t="s">
        <v>185</v>
      </c>
      <c r="E4199" s="161" t="s">
        <v>1</v>
      </c>
      <c r="F4199" s="162" t="s">
        <v>3939</v>
      </c>
      <c r="H4199" s="161" t="s">
        <v>1</v>
      </c>
      <c r="I4199" s="163"/>
      <c r="L4199" s="160"/>
      <c r="M4199" s="164"/>
      <c r="T4199" s="165"/>
      <c r="AT4199" s="161" t="s">
        <v>185</v>
      </c>
      <c r="AU4199" s="161" t="s">
        <v>88</v>
      </c>
      <c r="AV4199" s="14" t="s">
        <v>86</v>
      </c>
      <c r="AW4199" s="14" t="s">
        <v>33</v>
      </c>
      <c r="AX4199" s="14" t="s">
        <v>78</v>
      </c>
      <c r="AY4199" s="161" t="s">
        <v>176</v>
      </c>
    </row>
    <row r="4200" spans="2:65" s="12" customFormat="1" ht="11.25">
      <c r="B4200" s="145"/>
      <c r="D4200" s="146" t="s">
        <v>185</v>
      </c>
      <c r="E4200" s="147" t="s">
        <v>1</v>
      </c>
      <c r="F4200" s="148" t="s">
        <v>88</v>
      </c>
      <c r="H4200" s="149">
        <v>2</v>
      </c>
      <c r="I4200" s="150"/>
      <c r="L4200" s="145"/>
      <c r="M4200" s="151"/>
      <c r="T4200" s="152"/>
      <c r="AT4200" s="147" t="s">
        <v>185</v>
      </c>
      <c r="AU4200" s="147" t="s">
        <v>88</v>
      </c>
      <c r="AV4200" s="12" t="s">
        <v>88</v>
      </c>
      <c r="AW4200" s="12" t="s">
        <v>33</v>
      </c>
      <c r="AX4200" s="12" t="s">
        <v>78</v>
      </c>
      <c r="AY4200" s="147" t="s">
        <v>176</v>
      </c>
    </row>
    <row r="4201" spans="2:65" s="14" customFormat="1" ht="11.25">
      <c r="B4201" s="160"/>
      <c r="D4201" s="146" t="s">
        <v>185</v>
      </c>
      <c r="E4201" s="161" t="s">
        <v>1</v>
      </c>
      <c r="F4201" s="162" t="s">
        <v>3940</v>
      </c>
      <c r="H4201" s="161" t="s">
        <v>1</v>
      </c>
      <c r="I4201" s="163"/>
      <c r="L4201" s="160"/>
      <c r="M4201" s="164"/>
      <c r="T4201" s="165"/>
      <c r="AT4201" s="161" t="s">
        <v>185</v>
      </c>
      <c r="AU4201" s="161" t="s">
        <v>88</v>
      </c>
      <c r="AV4201" s="14" t="s">
        <v>86</v>
      </c>
      <c r="AW4201" s="14" t="s">
        <v>33</v>
      </c>
      <c r="AX4201" s="14" t="s">
        <v>78</v>
      </c>
      <c r="AY4201" s="161" t="s">
        <v>176</v>
      </c>
    </row>
    <row r="4202" spans="2:65" s="12" customFormat="1" ht="11.25">
      <c r="B4202" s="145"/>
      <c r="D4202" s="146" t="s">
        <v>185</v>
      </c>
      <c r="E4202" s="147" t="s">
        <v>1</v>
      </c>
      <c r="F4202" s="148" t="s">
        <v>193</v>
      </c>
      <c r="H4202" s="149">
        <v>3</v>
      </c>
      <c r="I4202" s="150"/>
      <c r="L4202" s="145"/>
      <c r="M4202" s="151"/>
      <c r="T4202" s="152"/>
      <c r="AT4202" s="147" t="s">
        <v>185</v>
      </c>
      <c r="AU4202" s="147" t="s">
        <v>88</v>
      </c>
      <c r="AV4202" s="12" t="s">
        <v>88</v>
      </c>
      <c r="AW4202" s="12" t="s">
        <v>33</v>
      </c>
      <c r="AX4202" s="12" t="s">
        <v>78</v>
      </c>
      <c r="AY4202" s="147" t="s">
        <v>176</v>
      </c>
    </row>
    <row r="4203" spans="2:65" s="14" customFormat="1" ht="11.25">
      <c r="B4203" s="160"/>
      <c r="D4203" s="146" t="s">
        <v>185</v>
      </c>
      <c r="E4203" s="161" t="s">
        <v>1</v>
      </c>
      <c r="F4203" s="162" t="s">
        <v>3568</v>
      </c>
      <c r="H4203" s="161" t="s">
        <v>1</v>
      </c>
      <c r="I4203" s="163"/>
      <c r="L4203" s="160"/>
      <c r="M4203" s="164"/>
      <c r="T4203" s="165"/>
      <c r="AT4203" s="161" t="s">
        <v>185</v>
      </c>
      <c r="AU4203" s="161" t="s">
        <v>88</v>
      </c>
      <c r="AV4203" s="14" t="s">
        <v>86</v>
      </c>
      <c r="AW4203" s="14" t="s">
        <v>33</v>
      </c>
      <c r="AX4203" s="14" t="s">
        <v>78</v>
      </c>
      <c r="AY4203" s="161" t="s">
        <v>176</v>
      </c>
    </row>
    <row r="4204" spans="2:65" s="12" customFormat="1" ht="11.25">
      <c r="B4204" s="145"/>
      <c r="D4204" s="146" t="s">
        <v>185</v>
      </c>
      <c r="E4204" s="147" t="s">
        <v>1</v>
      </c>
      <c r="F4204" s="148" t="s">
        <v>88</v>
      </c>
      <c r="H4204" s="149">
        <v>2</v>
      </c>
      <c r="I4204" s="150"/>
      <c r="L4204" s="145"/>
      <c r="M4204" s="151"/>
      <c r="T4204" s="152"/>
      <c r="AT4204" s="147" t="s">
        <v>185</v>
      </c>
      <c r="AU4204" s="147" t="s">
        <v>88</v>
      </c>
      <c r="AV4204" s="12" t="s">
        <v>88</v>
      </c>
      <c r="AW4204" s="12" t="s">
        <v>33</v>
      </c>
      <c r="AX4204" s="12" t="s">
        <v>78</v>
      </c>
      <c r="AY4204" s="147" t="s">
        <v>176</v>
      </c>
    </row>
    <row r="4205" spans="2:65" s="14" customFormat="1" ht="11.25">
      <c r="B4205" s="160"/>
      <c r="D4205" s="146" t="s">
        <v>185</v>
      </c>
      <c r="E4205" s="161" t="s">
        <v>1</v>
      </c>
      <c r="F4205" s="162" t="s">
        <v>2477</v>
      </c>
      <c r="H4205" s="161" t="s">
        <v>1</v>
      </c>
      <c r="I4205" s="163"/>
      <c r="L4205" s="160"/>
      <c r="M4205" s="164"/>
      <c r="T4205" s="165"/>
      <c r="AT4205" s="161" t="s">
        <v>185</v>
      </c>
      <c r="AU4205" s="161" t="s">
        <v>88</v>
      </c>
      <c r="AV4205" s="14" t="s">
        <v>86</v>
      </c>
      <c r="AW4205" s="14" t="s">
        <v>33</v>
      </c>
      <c r="AX4205" s="14" t="s">
        <v>78</v>
      </c>
      <c r="AY4205" s="161" t="s">
        <v>176</v>
      </c>
    </row>
    <row r="4206" spans="2:65" s="12" customFormat="1" ht="11.25">
      <c r="B4206" s="145"/>
      <c r="D4206" s="146" t="s">
        <v>185</v>
      </c>
      <c r="E4206" s="147" t="s">
        <v>1</v>
      </c>
      <c r="F4206" s="148" t="s">
        <v>86</v>
      </c>
      <c r="H4206" s="149">
        <v>1</v>
      </c>
      <c r="I4206" s="150"/>
      <c r="L4206" s="145"/>
      <c r="M4206" s="151"/>
      <c r="T4206" s="152"/>
      <c r="AT4206" s="147" t="s">
        <v>185</v>
      </c>
      <c r="AU4206" s="147" t="s">
        <v>88</v>
      </c>
      <c r="AV4206" s="12" t="s">
        <v>88</v>
      </c>
      <c r="AW4206" s="12" t="s">
        <v>33</v>
      </c>
      <c r="AX4206" s="12" t="s">
        <v>78</v>
      </c>
      <c r="AY4206" s="147" t="s">
        <v>176</v>
      </c>
    </row>
    <row r="4207" spans="2:65" s="15" customFormat="1" ht="11.25">
      <c r="B4207" s="166"/>
      <c r="D4207" s="146" t="s">
        <v>185</v>
      </c>
      <c r="E4207" s="167" t="s">
        <v>1</v>
      </c>
      <c r="F4207" s="168" t="s">
        <v>228</v>
      </c>
      <c r="H4207" s="169">
        <v>8</v>
      </c>
      <c r="I4207" s="170"/>
      <c r="L4207" s="166"/>
      <c r="M4207" s="171"/>
      <c r="T4207" s="172"/>
      <c r="AT4207" s="167" t="s">
        <v>185</v>
      </c>
      <c r="AU4207" s="167" t="s">
        <v>88</v>
      </c>
      <c r="AV4207" s="15" t="s">
        <v>193</v>
      </c>
      <c r="AW4207" s="15" t="s">
        <v>33</v>
      </c>
      <c r="AX4207" s="15" t="s">
        <v>78</v>
      </c>
      <c r="AY4207" s="167" t="s">
        <v>176</v>
      </c>
    </row>
    <row r="4208" spans="2:65" s="14" customFormat="1" ht="11.25">
      <c r="B4208" s="160"/>
      <c r="D4208" s="146" t="s">
        <v>185</v>
      </c>
      <c r="E4208" s="161" t="s">
        <v>1</v>
      </c>
      <c r="F4208" s="162" t="s">
        <v>2679</v>
      </c>
      <c r="H4208" s="161" t="s">
        <v>1</v>
      </c>
      <c r="I4208" s="163"/>
      <c r="L4208" s="160"/>
      <c r="M4208" s="164"/>
      <c r="T4208" s="165"/>
      <c r="AT4208" s="161" t="s">
        <v>185</v>
      </c>
      <c r="AU4208" s="161" t="s">
        <v>88</v>
      </c>
      <c r="AV4208" s="14" t="s">
        <v>86</v>
      </c>
      <c r="AW4208" s="14" t="s">
        <v>33</v>
      </c>
      <c r="AX4208" s="14" t="s">
        <v>78</v>
      </c>
      <c r="AY4208" s="161" t="s">
        <v>176</v>
      </c>
    </row>
    <row r="4209" spans="2:65" s="14" customFormat="1" ht="11.25">
      <c r="B4209" s="160"/>
      <c r="D4209" s="146" t="s">
        <v>185</v>
      </c>
      <c r="E4209" s="161" t="s">
        <v>1</v>
      </c>
      <c r="F4209" s="162" t="s">
        <v>3570</v>
      </c>
      <c r="H4209" s="161" t="s">
        <v>1</v>
      </c>
      <c r="I4209" s="163"/>
      <c r="L4209" s="160"/>
      <c r="M4209" s="164"/>
      <c r="T4209" s="165"/>
      <c r="AT4209" s="161" t="s">
        <v>185</v>
      </c>
      <c r="AU4209" s="161" t="s">
        <v>88</v>
      </c>
      <c r="AV4209" s="14" t="s">
        <v>86</v>
      </c>
      <c r="AW4209" s="14" t="s">
        <v>33</v>
      </c>
      <c r="AX4209" s="14" t="s">
        <v>78</v>
      </c>
      <c r="AY4209" s="161" t="s">
        <v>176</v>
      </c>
    </row>
    <row r="4210" spans="2:65" s="12" customFormat="1" ht="11.25">
      <c r="B4210" s="145"/>
      <c r="D4210" s="146" t="s">
        <v>185</v>
      </c>
      <c r="E4210" s="147" t="s">
        <v>1</v>
      </c>
      <c r="F4210" s="148" t="s">
        <v>86</v>
      </c>
      <c r="H4210" s="149">
        <v>1</v>
      </c>
      <c r="I4210" s="150"/>
      <c r="L4210" s="145"/>
      <c r="M4210" s="151"/>
      <c r="T4210" s="152"/>
      <c r="AT4210" s="147" t="s">
        <v>185</v>
      </c>
      <c r="AU4210" s="147" t="s">
        <v>88</v>
      </c>
      <c r="AV4210" s="12" t="s">
        <v>88</v>
      </c>
      <c r="AW4210" s="12" t="s">
        <v>33</v>
      </c>
      <c r="AX4210" s="12" t="s">
        <v>78</v>
      </c>
      <c r="AY4210" s="147" t="s">
        <v>176</v>
      </c>
    </row>
    <row r="4211" spans="2:65" s="14" customFormat="1" ht="11.25">
      <c r="B4211" s="160"/>
      <c r="D4211" s="146" t="s">
        <v>185</v>
      </c>
      <c r="E4211" s="161" t="s">
        <v>1</v>
      </c>
      <c r="F4211" s="162" t="s">
        <v>3941</v>
      </c>
      <c r="H4211" s="161" t="s">
        <v>1</v>
      </c>
      <c r="I4211" s="163"/>
      <c r="L4211" s="160"/>
      <c r="M4211" s="164"/>
      <c r="T4211" s="165"/>
      <c r="AT4211" s="161" t="s">
        <v>185</v>
      </c>
      <c r="AU4211" s="161" t="s">
        <v>88</v>
      </c>
      <c r="AV4211" s="14" t="s">
        <v>86</v>
      </c>
      <c r="AW4211" s="14" t="s">
        <v>33</v>
      </c>
      <c r="AX4211" s="14" t="s">
        <v>78</v>
      </c>
      <c r="AY4211" s="161" t="s">
        <v>176</v>
      </c>
    </row>
    <row r="4212" spans="2:65" s="12" customFormat="1" ht="11.25">
      <c r="B4212" s="145"/>
      <c r="D4212" s="146" t="s">
        <v>185</v>
      </c>
      <c r="E4212" s="147" t="s">
        <v>1</v>
      </c>
      <c r="F4212" s="148" t="s">
        <v>86</v>
      </c>
      <c r="H4212" s="149">
        <v>1</v>
      </c>
      <c r="I4212" s="150"/>
      <c r="L4212" s="145"/>
      <c r="M4212" s="151"/>
      <c r="T4212" s="152"/>
      <c r="AT4212" s="147" t="s">
        <v>185</v>
      </c>
      <c r="AU4212" s="147" t="s">
        <v>88</v>
      </c>
      <c r="AV4212" s="12" t="s">
        <v>88</v>
      </c>
      <c r="AW4212" s="12" t="s">
        <v>33</v>
      </c>
      <c r="AX4212" s="12" t="s">
        <v>78</v>
      </c>
      <c r="AY4212" s="147" t="s">
        <v>176</v>
      </c>
    </row>
    <row r="4213" spans="2:65" s="15" customFormat="1" ht="11.25">
      <c r="B4213" s="166"/>
      <c r="D4213" s="146" t="s">
        <v>185</v>
      </c>
      <c r="E4213" s="167" t="s">
        <v>1</v>
      </c>
      <c r="F4213" s="168" t="s">
        <v>228</v>
      </c>
      <c r="H4213" s="169">
        <v>2</v>
      </c>
      <c r="I4213" s="170"/>
      <c r="L4213" s="166"/>
      <c r="M4213" s="171"/>
      <c r="T4213" s="172"/>
      <c r="AT4213" s="167" t="s">
        <v>185</v>
      </c>
      <c r="AU4213" s="167" t="s">
        <v>88</v>
      </c>
      <c r="AV4213" s="15" t="s">
        <v>193</v>
      </c>
      <c r="AW4213" s="15" t="s">
        <v>33</v>
      </c>
      <c r="AX4213" s="15" t="s">
        <v>78</v>
      </c>
      <c r="AY4213" s="167" t="s">
        <v>176</v>
      </c>
    </row>
    <row r="4214" spans="2:65" s="13" customFormat="1" ht="11.25">
      <c r="B4214" s="153"/>
      <c r="D4214" s="146" t="s">
        <v>185</v>
      </c>
      <c r="E4214" s="154" t="s">
        <v>1</v>
      </c>
      <c r="F4214" s="155" t="s">
        <v>187</v>
      </c>
      <c r="H4214" s="156">
        <v>10</v>
      </c>
      <c r="I4214" s="157"/>
      <c r="L4214" s="153"/>
      <c r="M4214" s="158"/>
      <c r="T4214" s="159"/>
      <c r="AT4214" s="154" t="s">
        <v>185</v>
      </c>
      <c r="AU4214" s="154" t="s">
        <v>88</v>
      </c>
      <c r="AV4214" s="13" t="s">
        <v>183</v>
      </c>
      <c r="AW4214" s="13" t="s">
        <v>33</v>
      </c>
      <c r="AX4214" s="13" t="s">
        <v>86</v>
      </c>
      <c r="AY4214" s="154" t="s">
        <v>176</v>
      </c>
    </row>
    <row r="4215" spans="2:65" s="1" customFormat="1" ht="24.2" customHeight="1">
      <c r="B4215" s="32"/>
      <c r="C4215" s="132" t="s">
        <v>3942</v>
      </c>
      <c r="D4215" s="132" t="s">
        <v>178</v>
      </c>
      <c r="E4215" s="133" t="s">
        <v>3943</v>
      </c>
      <c r="F4215" s="134" t="s">
        <v>3944</v>
      </c>
      <c r="G4215" s="135" t="s">
        <v>355</v>
      </c>
      <c r="H4215" s="136">
        <v>3</v>
      </c>
      <c r="I4215" s="137"/>
      <c r="J4215" s="138">
        <f>ROUND(I4215*H4215,2)</f>
        <v>0</v>
      </c>
      <c r="K4215" s="134" t="s">
        <v>342</v>
      </c>
      <c r="L4215" s="32"/>
      <c r="M4215" s="139" t="s">
        <v>1</v>
      </c>
      <c r="N4215" s="140" t="s">
        <v>43</v>
      </c>
      <c r="P4215" s="141">
        <f>O4215*H4215</f>
        <v>0</v>
      </c>
      <c r="Q4215" s="141">
        <v>0</v>
      </c>
      <c r="R4215" s="141">
        <f>Q4215*H4215</f>
        <v>0</v>
      </c>
      <c r="S4215" s="141">
        <v>0</v>
      </c>
      <c r="T4215" s="142">
        <f>S4215*H4215</f>
        <v>0</v>
      </c>
      <c r="AR4215" s="143" t="s">
        <v>319</v>
      </c>
      <c r="AT4215" s="143" t="s">
        <v>178</v>
      </c>
      <c r="AU4215" s="143" t="s">
        <v>88</v>
      </c>
      <c r="AY4215" s="17" t="s">
        <v>176</v>
      </c>
      <c r="BE4215" s="144">
        <f>IF(N4215="základní",J4215,0)</f>
        <v>0</v>
      </c>
      <c r="BF4215" s="144">
        <f>IF(N4215="snížená",J4215,0)</f>
        <v>0</v>
      </c>
      <c r="BG4215" s="144">
        <f>IF(N4215="zákl. přenesená",J4215,0)</f>
        <v>0</v>
      </c>
      <c r="BH4215" s="144">
        <f>IF(N4215="sníž. přenesená",J4215,0)</f>
        <v>0</v>
      </c>
      <c r="BI4215" s="144">
        <f>IF(N4215="nulová",J4215,0)</f>
        <v>0</v>
      </c>
      <c r="BJ4215" s="17" t="s">
        <v>86</v>
      </c>
      <c r="BK4215" s="144">
        <f>ROUND(I4215*H4215,2)</f>
        <v>0</v>
      </c>
      <c r="BL4215" s="17" t="s">
        <v>319</v>
      </c>
      <c r="BM4215" s="143" t="s">
        <v>3945</v>
      </c>
    </row>
    <row r="4216" spans="2:65" s="14" customFormat="1" ht="11.25">
      <c r="B4216" s="160"/>
      <c r="D4216" s="146" t="s">
        <v>185</v>
      </c>
      <c r="E4216" s="161" t="s">
        <v>1</v>
      </c>
      <c r="F4216" s="162" t="s">
        <v>3032</v>
      </c>
      <c r="H4216" s="161" t="s">
        <v>1</v>
      </c>
      <c r="I4216" s="163"/>
      <c r="L4216" s="160"/>
      <c r="M4216" s="164"/>
      <c r="T4216" s="165"/>
      <c r="AT4216" s="161" t="s">
        <v>185</v>
      </c>
      <c r="AU4216" s="161" t="s">
        <v>88</v>
      </c>
      <c r="AV4216" s="14" t="s">
        <v>86</v>
      </c>
      <c r="AW4216" s="14" t="s">
        <v>33</v>
      </c>
      <c r="AX4216" s="14" t="s">
        <v>78</v>
      </c>
      <c r="AY4216" s="161" t="s">
        <v>176</v>
      </c>
    </row>
    <row r="4217" spans="2:65" s="14" customFormat="1" ht="11.25">
      <c r="B4217" s="160"/>
      <c r="D4217" s="146" t="s">
        <v>185</v>
      </c>
      <c r="E4217" s="161" t="s">
        <v>1</v>
      </c>
      <c r="F4217" s="162" t="s">
        <v>3946</v>
      </c>
      <c r="H4217" s="161" t="s">
        <v>1</v>
      </c>
      <c r="I4217" s="163"/>
      <c r="L4217" s="160"/>
      <c r="M4217" s="164"/>
      <c r="T4217" s="165"/>
      <c r="AT4217" s="161" t="s">
        <v>185</v>
      </c>
      <c r="AU4217" s="161" t="s">
        <v>88</v>
      </c>
      <c r="AV4217" s="14" t="s">
        <v>86</v>
      </c>
      <c r="AW4217" s="14" t="s">
        <v>33</v>
      </c>
      <c r="AX4217" s="14" t="s">
        <v>78</v>
      </c>
      <c r="AY4217" s="161" t="s">
        <v>176</v>
      </c>
    </row>
    <row r="4218" spans="2:65" s="12" customFormat="1" ht="11.25">
      <c r="B4218" s="145"/>
      <c r="D4218" s="146" t="s">
        <v>185</v>
      </c>
      <c r="E4218" s="147" t="s">
        <v>1</v>
      </c>
      <c r="F4218" s="148" t="s">
        <v>86</v>
      </c>
      <c r="H4218" s="149">
        <v>1</v>
      </c>
      <c r="I4218" s="150"/>
      <c r="L4218" s="145"/>
      <c r="M4218" s="151"/>
      <c r="T4218" s="152"/>
      <c r="AT4218" s="147" t="s">
        <v>185</v>
      </c>
      <c r="AU4218" s="147" t="s">
        <v>88</v>
      </c>
      <c r="AV4218" s="12" t="s">
        <v>88</v>
      </c>
      <c r="AW4218" s="12" t="s">
        <v>33</v>
      </c>
      <c r="AX4218" s="12" t="s">
        <v>78</v>
      </c>
      <c r="AY4218" s="147" t="s">
        <v>176</v>
      </c>
    </row>
    <row r="4219" spans="2:65" s="14" customFormat="1" ht="11.25">
      <c r="B4219" s="160"/>
      <c r="D4219" s="146" t="s">
        <v>185</v>
      </c>
      <c r="E4219" s="161" t="s">
        <v>1</v>
      </c>
      <c r="F4219" s="162" t="s">
        <v>3947</v>
      </c>
      <c r="H4219" s="161" t="s">
        <v>1</v>
      </c>
      <c r="I4219" s="163"/>
      <c r="L4219" s="160"/>
      <c r="M4219" s="164"/>
      <c r="T4219" s="165"/>
      <c r="AT4219" s="161" t="s">
        <v>185</v>
      </c>
      <c r="AU4219" s="161" t="s">
        <v>88</v>
      </c>
      <c r="AV4219" s="14" t="s">
        <v>86</v>
      </c>
      <c r="AW4219" s="14" t="s">
        <v>33</v>
      </c>
      <c r="AX4219" s="14" t="s">
        <v>78</v>
      </c>
      <c r="AY4219" s="161" t="s">
        <v>176</v>
      </c>
    </row>
    <row r="4220" spans="2:65" s="12" customFormat="1" ht="11.25">
      <c r="B4220" s="145"/>
      <c r="D4220" s="146" t="s">
        <v>185</v>
      </c>
      <c r="E4220" s="147" t="s">
        <v>1</v>
      </c>
      <c r="F4220" s="148" t="s">
        <v>86</v>
      </c>
      <c r="H4220" s="149">
        <v>1</v>
      </c>
      <c r="I4220" s="150"/>
      <c r="L4220" s="145"/>
      <c r="M4220" s="151"/>
      <c r="T4220" s="152"/>
      <c r="AT4220" s="147" t="s">
        <v>185</v>
      </c>
      <c r="AU4220" s="147" t="s">
        <v>88</v>
      </c>
      <c r="AV4220" s="12" t="s">
        <v>88</v>
      </c>
      <c r="AW4220" s="12" t="s">
        <v>33</v>
      </c>
      <c r="AX4220" s="12" t="s">
        <v>78</v>
      </c>
      <c r="AY4220" s="147" t="s">
        <v>176</v>
      </c>
    </row>
    <row r="4221" spans="2:65" s="15" customFormat="1" ht="11.25">
      <c r="B4221" s="166"/>
      <c r="D4221" s="146" t="s">
        <v>185</v>
      </c>
      <c r="E4221" s="167" t="s">
        <v>1</v>
      </c>
      <c r="F4221" s="168" t="s">
        <v>228</v>
      </c>
      <c r="H4221" s="169">
        <v>2</v>
      </c>
      <c r="I4221" s="170"/>
      <c r="L4221" s="166"/>
      <c r="M4221" s="171"/>
      <c r="T4221" s="172"/>
      <c r="AT4221" s="167" t="s">
        <v>185</v>
      </c>
      <c r="AU4221" s="167" t="s">
        <v>88</v>
      </c>
      <c r="AV4221" s="15" t="s">
        <v>193</v>
      </c>
      <c r="AW4221" s="15" t="s">
        <v>33</v>
      </c>
      <c r="AX4221" s="15" t="s">
        <v>78</v>
      </c>
      <c r="AY4221" s="167" t="s">
        <v>176</v>
      </c>
    </row>
    <row r="4222" spans="2:65" s="14" customFormat="1" ht="11.25">
      <c r="B4222" s="160"/>
      <c r="D4222" s="146" t="s">
        <v>185</v>
      </c>
      <c r="E4222" s="161" t="s">
        <v>1</v>
      </c>
      <c r="F4222" s="162" t="s">
        <v>2679</v>
      </c>
      <c r="H4222" s="161" t="s">
        <v>1</v>
      </c>
      <c r="I4222" s="163"/>
      <c r="L4222" s="160"/>
      <c r="M4222" s="164"/>
      <c r="T4222" s="165"/>
      <c r="AT4222" s="161" t="s">
        <v>185</v>
      </c>
      <c r="AU4222" s="161" t="s">
        <v>88</v>
      </c>
      <c r="AV4222" s="14" t="s">
        <v>86</v>
      </c>
      <c r="AW4222" s="14" t="s">
        <v>33</v>
      </c>
      <c r="AX4222" s="14" t="s">
        <v>78</v>
      </c>
      <c r="AY4222" s="161" t="s">
        <v>176</v>
      </c>
    </row>
    <row r="4223" spans="2:65" s="14" customFormat="1" ht="11.25">
      <c r="B4223" s="160"/>
      <c r="D4223" s="146" t="s">
        <v>185</v>
      </c>
      <c r="E4223" s="161" t="s">
        <v>1</v>
      </c>
      <c r="F4223" s="162" t="s">
        <v>3948</v>
      </c>
      <c r="H4223" s="161" t="s">
        <v>1</v>
      </c>
      <c r="I4223" s="163"/>
      <c r="L4223" s="160"/>
      <c r="M4223" s="164"/>
      <c r="T4223" s="165"/>
      <c r="AT4223" s="161" t="s">
        <v>185</v>
      </c>
      <c r="AU4223" s="161" t="s">
        <v>88</v>
      </c>
      <c r="AV4223" s="14" t="s">
        <v>86</v>
      </c>
      <c r="AW4223" s="14" t="s">
        <v>33</v>
      </c>
      <c r="AX4223" s="14" t="s">
        <v>78</v>
      </c>
      <c r="AY4223" s="161" t="s">
        <v>176</v>
      </c>
    </row>
    <row r="4224" spans="2:65" s="12" customFormat="1" ht="11.25">
      <c r="B4224" s="145"/>
      <c r="D4224" s="146" t="s">
        <v>185</v>
      </c>
      <c r="E4224" s="147" t="s">
        <v>1</v>
      </c>
      <c r="F4224" s="148" t="s">
        <v>86</v>
      </c>
      <c r="H4224" s="149">
        <v>1</v>
      </c>
      <c r="I4224" s="150"/>
      <c r="L4224" s="145"/>
      <c r="M4224" s="151"/>
      <c r="T4224" s="152"/>
      <c r="AT4224" s="147" t="s">
        <v>185</v>
      </c>
      <c r="AU4224" s="147" t="s">
        <v>88</v>
      </c>
      <c r="AV4224" s="12" t="s">
        <v>88</v>
      </c>
      <c r="AW4224" s="12" t="s">
        <v>33</v>
      </c>
      <c r="AX4224" s="12" t="s">
        <v>78</v>
      </c>
      <c r="AY4224" s="147" t="s">
        <v>176</v>
      </c>
    </row>
    <row r="4225" spans="2:65" s="15" customFormat="1" ht="11.25">
      <c r="B4225" s="166"/>
      <c r="D4225" s="146" t="s">
        <v>185</v>
      </c>
      <c r="E4225" s="167" t="s">
        <v>1</v>
      </c>
      <c r="F4225" s="168" t="s">
        <v>228</v>
      </c>
      <c r="H4225" s="169">
        <v>1</v>
      </c>
      <c r="I4225" s="170"/>
      <c r="L4225" s="166"/>
      <c r="M4225" s="171"/>
      <c r="T4225" s="172"/>
      <c r="AT4225" s="167" t="s">
        <v>185</v>
      </c>
      <c r="AU4225" s="167" t="s">
        <v>88</v>
      </c>
      <c r="AV4225" s="15" t="s">
        <v>193</v>
      </c>
      <c r="AW4225" s="15" t="s">
        <v>33</v>
      </c>
      <c r="AX4225" s="15" t="s">
        <v>78</v>
      </c>
      <c r="AY4225" s="167" t="s">
        <v>176</v>
      </c>
    </row>
    <row r="4226" spans="2:65" s="13" customFormat="1" ht="11.25">
      <c r="B4226" s="153"/>
      <c r="D4226" s="146" t="s">
        <v>185</v>
      </c>
      <c r="E4226" s="154" t="s">
        <v>1</v>
      </c>
      <c r="F4226" s="155" t="s">
        <v>187</v>
      </c>
      <c r="H4226" s="156">
        <v>3</v>
      </c>
      <c r="I4226" s="157"/>
      <c r="L4226" s="153"/>
      <c r="M4226" s="158"/>
      <c r="T4226" s="159"/>
      <c r="AT4226" s="154" t="s">
        <v>185</v>
      </c>
      <c r="AU4226" s="154" t="s">
        <v>88</v>
      </c>
      <c r="AV4226" s="13" t="s">
        <v>183</v>
      </c>
      <c r="AW4226" s="13" t="s">
        <v>33</v>
      </c>
      <c r="AX4226" s="13" t="s">
        <v>86</v>
      </c>
      <c r="AY4226" s="154" t="s">
        <v>176</v>
      </c>
    </row>
    <row r="4227" spans="2:65" s="1" customFormat="1" ht="24.2" customHeight="1">
      <c r="B4227" s="32"/>
      <c r="C4227" s="132" t="s">
        <v>3949</v>
      </c>
      <c r="D4227" s="132" t="s">
        <v>178</v>
      </c>
      <c r="E4227" s="133" t="s">
        <v>3950</v>
      </c>
      <c r="F4227" s="134" t="s">
        <v>3951</v>
      </c>
      <c r="G4227" s="135" t="s">
        <v>355</v>
      </c>
      <c r="H4227" s="136">
        <v>1</v>
      </c>
      <c r="I4227" s="137"/>
      <c r="J4227" s="138">
        <f>ROUND(I4227*H4227,2)</f>
        <v>0</v>
      </c>
      <c r="K4227" s="134" t="s">
        <v>342</v>
      </c>
      <c r="L4227" s="32"/>
      <c r="M4227" s="139" t="s">
        <v>1</v>
      </c>
      <c r="N4227" s="140" t="s">
        <v>43</v>
      </c>
      <c r="P4227" s="141">
        <f>O4227*H4227</f>
        <v>0</v>
      </c>
      <c r="Q4227" s="141">
        <v>0</v>
      </c>
      <c r="R4227" s="141">
        <f>Q4227*H4227</f>
        <v>0</v>
      </c>
      <c r="S4227" s="141">
        <v>0</v>
      </c>
      <c r="T4227" s="142">
        <f>S4227*H4227</f>
        <v>0</v>
      </c>
      <c r="AR4227" s="143" t="s">
        <v>319</v>
      </c>
      <c r="AT4227" s="143" t="s">
        <v>178</v>
      </c>
      <c r="AU4227" s="143" t="s">
        <v>88</v>
      </c>
      <c r="AY4227" s="17" t="s">
        <v>176</v>
      </c>
      <c r="BE4227" s="144">
        <f>IF(N4227="základní",J4227,0)</f>
        <v>0</v>
      </c>
      <c r="BF4227" s="144">
        <f>IF(N4227="snížená",J4227,0)</f>
        <v>0</v>
      </c>
      <c r="BG4227" s="144">
        <f>IF(N4227="zákl. přenesená",J4227,0)</f>
        <v>0</v>
      </c>
      <c r="BH4227" s="144">
        <f>IF(N4227="sníž. přenesená",J4227,0)</f>
        <v>0</v>
      </c>
      <c r="BI4227" s="144">
        <f>IF(N4227="nulová",J4227,0)</f>
        <v>0</v>
      </c>
      <c r="BJ4227" s="17" t="s">
        <v>86</v>
      </c>
      <c r="BK4227" s="144">
        <f>ROUND(I4227*H4227,2)</f>
        <v>0</v>
      </c>
      <c r="BL4227" s="17" t="s">
        <v>319</v>
      </c>
      <c r="BM4227" s="143" t="s">
        <v>3952</v>
      </c>
    </row>
    <row r="4228" spans="2:65" s="1" customFormat="1" ht="19.5">
      <c r="B4228" s="32"/>
      <c r="D4228" s="146" t="s">
        <v>234</v>
      </c>
      <c r="F4228" s="173" t="s">
        <v>3580</v>
      </c>
      <c r="I4228" s="174"/>
      <c r="L4228" s="32"/>
      <c r="M4228" s="175"/>
      <c r="T4228" s="56"/>
      <c r="AT4228" s="17" t="s">
        <v>234</v>
      </c>
      <c r="AU4228" s="17" t="s">
        <v>88</v>
      </c>
    </row>
    <row r="4229" spans="2:65" s="14" customFormat="1" ht="11.25">
      <c r="B4229" s="160"/>
      <c r="D4229" s="146" t="s">
        <v>185</v>
      </c>
      <c r="E4229" s="161" t="s">
        <v>1</v>
      </c>
      <c r="F4229" s="162" t="s">
        <v>3391</v>
      </c>
      <c r="H4229" s="161" t="s">
        <v>1</v>
      </c>
      <c r="I4229" s="163"/>
      <c r="L4229" s="160"/>
      <c r="M4229" s="164"/>
      <c r="T4229" s="165"/>
      <c r="AT4229" s="161" t="s">
        <v>185</v>
      </c>
      <c r="AU4229" s="161" t="s">
        <v>88</v>
      </c>
      <c r="AV4229" s="14" t="s">
        <v>86</v>
      </c>
      <c r="AW4229" s="14" t="s">
        <v>33</v>
      </c>
      <c r="AX4229" s="14" t="s">
        <v>78</v>
      </c>
      <c r="AY4229" s="161" t="s">
        <v>176</v>
      </c>
    </row>
    <row r="4230" spans="2:65" s="12" customFormat="1" ht="11.25">
      <c r="B4230" s="145"/>
      <c r="D4230" s="146" t="s">
        <v>185</v>
      </c>
      <c r="E4230" s="147" t="s">
        <v>1</v>
      </c>
      <c r="F4230" s="148" t="s">
        <v>86</v>
      </c>
      <c r="H4230" s="149">
        <v>1</v>
      </c>
      <c r="I4230" s="150"/>
      <c r="L4230" s="145"/>
      <c r="M4230" s="151"/>
      <c r="T4230" s="152"/>
      <c r="AT4230" s="147" t="s">
        <v>185</v>
      </c>
      <c r="AU4230" s="147" t="s">
        <v>88</v>
      </c>
      <c r="AV4230" s="12" t="s">
        <v>88</v>
      </c>
      <c r="AW4230" s="12" t="s">
        <v>33</v>
      </c>
      <c r="AX4230" s="12" t="s">
        <v>86</v>
      </c>
      <c r="AY4230" s="147" t="s">
        <v>176</v>
      </c>
    </row>
    <row r="4231" spans="2:65" s="1" customFormat="1" ht="24.2" customHeight="1">
      <c r="B4231" s="32"/>
      <c r="C4231" s="132" t="s">
        <v>3953</v>
      </c>
      <c r="D4231" s="132" t="s">
        <v>178</v>
      </c>
      <c r="E4231" s="133" t="s">
        <v>3954</v>
      </c>
      <c r="F4231" s="134" t="s">
        <v>3955</v>
      </c>
      <c r="G4231" s="135" t="s">
        <v>355</v>
      </c>
      <c r="H4231" s="136">
        <v>2</v>
      </c>
      <c r="I4231" s="137"/>
      <c r="J4231" s="138">
        <f>ROUND(I4231*H4231,2)</f>
        <v>0</v>
      </c>
      <c r="K4231" s="134" t="s">
        <v>342</v>
      </c>
      <c r="L4231" s="32"/>
      <c r="M4231" s="139" t="s">
        <v>1</v>
      </c>
      <c r="N4231" s="140" t="s">
        <v>43</v>
      </c>
      <c r="P4231" s="141">
        <f>O4231*H4231</f>
        <v>0</v>
      </c>
      <c r="Q4231" s="141">
        <v>0</v>
      </c>
      <c r="R4231" s="141">
        <f>Q4231*H4231</f>
        <v>0</v>
      </c>
      <c r="S4231" s="141">
        <v>0</v>
      </c>
      <c r="T4231" s="142">
        <f>S4231*H4231</f>
        <v>0</v>
      </c>
      <c r="AR4231" s="143" t="s">
        <v>319</v>
      </c>
      <c r="AT4231" s="143" t="s">
        <v>178</v>
      </c>
      <c r="AU4231" s="143" t="s">
        <v>88</v>
      </c>
      <c r="AY4231" s="17" t="s">
        <v>176</v>
      </c>
      <c r="BE4231" s="144">
        <f>IF(N4231="základní",J4231,0)</f>
        <v>0</v>
      </c>
      <c r="BF4231" s="144">
        <f>IF(N4231="snížená",J4231,0)</f>
        <v>0</v>
      </c>
      <c r="BG4231" s="144">
        <f>IF(N4231="zákl. přenesená",J4231,0)</f>
        <v>0</v>
      </c>
      <c r="BH4231" s="144">
        <f>IF(N4231="sníž. přenesená",J4231,0)</f>
        <v>0</v>
      </c>
      <c r="BI4231" s="144">
        <f>IF(N4231="nulová",J4231,0)</f>
        <v>0</v>
      </c>
      <c r="BJ4231" s="17" t="s">
        <v>86</v>
      </c>
      <c r="BK4231" s="144">
        <f>ROUND(I4231*H4231,2)</f>
        <v>0</v>
      </c>
      <c r="BL4231" s="17" t="s">
        <v>319</v>
      </c>
      <c r="BM4231" s="143" t="s">
        <v>3956</v>
      </c>
    </row>
    <row r="4232" spans="2:65" s="14" customFormat="1" ht="11.25">
      <c r="B4232" s="160"/>
      <c r="D4232" s="146" t="s">
        <v>185</v>
      </c>
      <c r="E4232" s="161" t="s">
        <v>1</v>
      </c>
      <c r="F4232" s="162" t="s">
        <v>2679</v>
      </c>
      <c r="H4232" s="161" t="s">
        <v>1</v>
      </c>
      <c r="I4232" s="163"/>
      <c r="L4232" s="160"/>
      <c r="M4232" s="164"/>
      <c r="T4232" s="165"/>
      <c r="AT4232" s="161" t="s">
        <v>185</v>
      </c>
      <c r="AU4232" s="161" t="s">
        <v>88</v>
      </c>
      <c r="AV4232" s="14" t="s">
        <v>86</v>
      </c>
      <c r="AW4232" s="14" t="s">
        <v>33</v>
      </c>
      <c r="AX4232" s="14" t="s">
        <v>78</v>
      </c>
      <c r="AY4232" s="161" t="s">
        <v>176</v>
      </c>
    </row>
    <row r="4233" spans="2:65" s="14" customFormat="1" ht="11.25">
      <c r="B4233" s="160"/>
      <c r="D4233" s="146" t="s">
        <v>185</v>
      </c>
      <c r="E4233" s="161" t="s">
        <v>1</v>
      </c>
      <c r="F4233" s="162" t="s">
        <v>3957</v>
      </c>
      <c r="H4233" s="161" t="s">
        <v>1</v>
      </c>
      <c r="I4233" s="163"/>
      <c r="L4233" s="160"/>
      <c r="M4233" s="164"/>
      <c r="T4233" s="165"/>
      <c r="AT4233" s="161" t="s">
        <v>185</v>
      </c>
      <c r="AU4233" s="161" t="s">
        <v>88</v>
      </c>
      <c r="AV4233" s="14" t="s">
        <v>86</v>
      </c>
      <c r="AW4233" s="14" t="s">
        <v>33</v>
      </c>
      <c r="AX4233" s="14" t="s">
        <v>78</v>
      </c>
      <c r="AY4233" s="161" t="s">
        <v>176</v>
      </c>
    </row>
    <row r="4234" spans="2:65" s="12" customFormat="1" ht="11.25">
      <c r="B4234" s="145"/>
      <c r="D4234" s="146" t="s">
        <v>185</v>
      </c>
      <c r="E4234" s="147" t="s">
        <v>1</v>
      </c>
      <c r="F4234" s="148" t="s">
        <v>88</v>
      </c>
      <c r="H4234" s="149">
        <v>2</v>
      </c>
      <c r="I4234" s="150"/>
      <c r="L4234" s="145"/>
      <c r="M4234" s="151"/>
      <c r="T4234" s="152"/>
      <c r="AT4234" s="147" t="s">
        <v>185</v>
      </c>
      <c r="AU4234" s="147" t="s">
        <v>88</v>
      </c>
      <c r="AV4234" s="12" t="s">
        <v>88</v>
      </c>
      <c r="AW4234" s="12" t="s">
        <v>33</v>
      </c>
      <c r="AX4234" s="12" t="s">
        <v>78</v>
      </c>
      <c r="AY4234" s="147" t="s">
        <v>176</v>
      </c>
    </row>
    <row r="4235" spans="2:65" s="13" customFormat="1" ht="11.25">
      <c r="B4235" s="153"/>
      <c r="D4235" s="146" t="s">
        <v>185</v>
      </c>
      <c r="E4235" s="154" t="s">
        <v>1</v>
      </c>
      <c r="F4235" s="155" t="s">
        <v>187</v>
      </c>
      <c r="H4235" s="156">
        <v>2</v>
      </c>
      <c r="I4235" s="157"/>
      <c r="L4235" s="153"/>
      <c r="M4235" s="158"/>
      <c r="T4235" s="159"/>
      <c r="AT4235" s="154" t="s">
        <v>185</v>
      </c>
      <c r="AU4235" s="154" t="s">
        <v>88</v>
      </c>
      <c r="AV4235" s="13" t="s">
        <v>183</v>
      </c>
      <c r="AW4235" s="13" t="s">
        <v>33</v>
      </c>
      <c r="AX4235" s="13" t="s">
        <v>86</v>
      </c>
      <c r="AY4235" s="154" t="s">
        <v>176</v>
      </c>
    </row>
    <row r="4236" spans="2:65" s="1" customFormat="1" ht="24.2" customHeight="1">
      <c r="B4236" s="32"/>
      <c r="C4236" s="132" t="s">
        <v>3958</v>
      </c>
      <c r="D4236" s="132" t="s">
        <v>178</v>
      </c>
      <c r="E4236" s="133" t="s">
        <v>3959</v>
      </c>
      <c r="F4236" s="134" t="s">
        <v>3960</v>
      </c>
      <c r="G4236" s="135" t="s">
        <v>355</v>
      </c>
      <c r="H4236" s="136">
        <v>1</v>
      </c>
      <c r="I4236" s="137"/>
      <c r="J4236" s="138">
        <f>ROUND(I4236*H4236,2)</f>
        <v>0</v>
      </c>
      <c r="K4236" s="134" t="s">
        <v>342</v>
      </c>
      <c r="L4236" s="32"/>
      <c r="M4236" s="139" t="s">
        <v>1</v>
      </c>
      <c r="N4236" s="140" t="s">
        <v>43</v>
      </c>
      <c r="P4236" s="141">
        <f>O4236*H4236</f>
        <v>0</v>
      </c>
      <c r="Q4236" s="141">
        <v>0</v>
      </c>
      <c r="R4236" s="141">
        <f>Q4236*H4236</f>
        <v>0</v>
      </c>
      <c r="S4236" s="141">
        <v>0</v>
      </c>
      <c r="T4236" s="142">
        <f>S4236*H4236</f>
        <v>0</v>
      </c>
      <c r="AR4236" s="143" t="s">
        <v>319</v>
      </c>
      <c r="AT4236" s="143" t="s">
        <v>178</v>
      </c>
      <c r="AU4236" s="143" t="s">
        <v>88</v>
      </c>
      <c r="AY4236" s="17" t="s">
        <v>176</v>
      </c>
      <c r="BE4236" s="144">
        <f>IF(N4236="základní",J4236,0)</f>
        <v>0</v>
      </c>
      <c r="BF4236" s="144">
        <f>IF(N4236="snížená",J4236,0)</f>
        <v>0</v>
      </c>
      <c r="BG4236" s="144">
        <f>IF(N4236="zákl. přenesená",J4236,0)</f>
        <v>0</v>
      </c>
      <c r="BH4236" s="144">
        <f>IF(N4236="sníž. přenesená",J4236,0)</f>
        <v>0</v>
      </c>
      <c r="BI4236" s="144">
        <f>IF(N4236="nulová",J4236,0)</f>
        <v>0</v>
      </c>
      <c r="BJ4236" s="17" t="s">
        <v>86</v>
      </c>
      <c r="BK4236" s="144">
        <f>ROUND(I4236*H4236,2)</f>
        <v>0</v>
      </c>
      <c r="BL4236" s="17" t="s">
        <v>319</v>
      </c>
      <c r="BM4236" s="143" t="s">
        <v>3961</v>
      </c>
    </row>
    <row r="4237" spans="2:65" s="1" customFormat="1" ht="19.5">
      <c r="B4237" s="32"/>
      <c r="D4237" s="146" t="s">
        <v>234</v>
      </c>
      <c r="F4237" s="173" t="s">
        <v>3575</v>
      </c>
      <c r="I4237" s="174"/>
      <c r="L4237" s="32"/>
      <c r="M4237" s="175"/>
      <c r="T4237" s="56"/>
      <c r="AT4237" s="17" t="s">
        <v>234</v>
      </c>
      <c r="AU4237" s="17" t="s">
        <v>88</v>
      </c>
    </row>
    <row r="4238" spans="2:65" s="14" customFormat="1" ht="11.25">
      <c r="B4238" s="160"/>
      <c r="D4238" s="146" t="s">
        <v>185</v>
      </c>
      <c r="E4238" s="161" t="s">
        <v>1</v>
      </c>
      <c r="F4238" s="162" t="s">
        <v>3391</v>
      </c>
      <c r="H4238" s="161" t="s">
        <v>1</v>
      </c>
      <c r="I4238" s="163"/>
      <c r="L4238" s="160"/>
      <c r="M4238" s="164"/>
      <c r="T4238" s="165"/>
      <c r="AT4238" s="161" t="s">
        <v>185</v>
      </c>
      <c r="AU4238" s="161" t="s">
        <v>88</v>
      </c>
      <c r="AV4238" s="14" t="s">
        <v>86</v>
      </c>
      <c r="AW4238" s="14" t="s">
        <v>33</v>
      </c>
      <c r="AX4238" s="14" t="s">
        <v>78</v>
      </c>
      <c r="AY4238" s="161" t="s">
        <v>176</v>
      </c>
    </row>
    <row r="4239" spans="2:65" s="12" customFormat="1" ht="11.25">
      <c r="B4239" s="145"/>
      <c r="D4239" s="146" t="s">
        <v>185</v>
      </c>
      <c r="E4239" s="147" t="s">
        <v>1</v>
      </c>
      <c r="F4239" s="148" t="s">
        <v>86</v>
      </c>
      <c r="H4239" s="149">
        <v>1</v>
      </c>
      <c r="I4239" s="150"/>
      <c r="L4239" s="145"/>
      <c r="M4239" s="151"/>
      <c r="T4239" s="152"/>
      <c r="AT4239" s="147" t="s">
        <v>185</v>
      </c>
      <c r="AU4239" s="147" t="s">
        <v>88</v>
      </c>
      <c r="AV4239" s="12" t="s">
        <v>88</v>
      </c>
      <c r="AW4239" s="12" t="s">
        <v>33</v>
      </c>
      <c r="AX4239" s="12" t="s">
        <v>86</v>
      </c>
      <c r="AY4239" s="147" t="s">
        <v>176</v>
      </c>
    </row>
    <row r="4240" spans="2:65" s="1" customFormat="1" ht="24.2" customHeight="1">
      <c r="B4240" s="32"/>
      <c r="C4240" s="132" t="s">
        <v>3962</v>
      </c>
      <c r="D4240" s="132" t="s">
        <v>178</v>
      </c>
      <c r="E4240" s="133" t="s">
        <v>3963</v>
      </c>
      <c r="F4240" s="134" t="s">
        <v>3964</v>
      </c>
      <c r="G4240" s="135" t="s">
        <v>355</v>
      </c>
      <c r="H4240" s="136">
        <v>1</v>
      </c>
      <c r="I4240" s="137"/>
      <c r="J4240" s="138">
        <f>ROUND(I4240*H4240,2)</f>
        <v>0</v>
      </c>
      <c r="K4240" s="134" t="s">
        <v>342</v>
      </c>
      <c r="L4240" s="32"/>
      <c r="M4240" s="139" t="s">
        <v>1</v>
      </c>
      <c r="N4240" s="140" t="s">
        <v>43</v>
      </c>
      <c r="P4240" s="141">
        <f>O4240*H4240</f>
        <v>0</v>
      </c>
      <c r="Q4240" s="141">
        <v>0</v>
      </c>
      <c r="R4240" s="141">
        <f>Q4240*H4240</f>
        <v>0</v>
      </c>
      <c r="S4240" s="141">
        <v>0</v>
      </c>
      <c r="T4240" s="142">
        <f>S4240*H4240</f>
        <v>0</v>
      </c>
      <c r="AR4240" s="143" t="s">
        <v>319</v>
      </c>
      <c r="AT4240" s="143" t="s">
        <v>178</v>
      </c>
      <c r="AU4240" s="143" t="s">
        <v>88</v>
      </c>
      <c r="AY4240" s="17" t="s">
        <v>176</v>
      </c>
      <c r="BE4240" s="144">
        <f>IF(N4240="základní",J4240,0)</f>
        <v>0</v>
      </c>
      <c r="BF4240" s="144">
        <f>IF(N4240="snížená",J4240,0)</f>
        <v>0</v>
      </c>
      <c r="BG4240" s="144">
        <f>IF(N4240="zákl. přenesená",J4240,0)</f>
        <v>0</v>
      </c>
      <c r="BH4240" s="144">
        <f>IF(N4240="sníž. přenesená",J4240,0)</f>
        <v>0</v>
      </c>
      <c r="BI4240" s="144">
        <f>IF(N4240="nulová",J4240,0)</f>
        <v>0</v>
      </c>
      <c r="BJ4240" s="17" t="s">
        <v>86</v>
      </c>
      <c r="BK4240" s="144">
        <f>ROUND(I4240*H4240,2)</f>
        <v>0</v>
      </c>
      <c r="BL4240" s="17" t="s">
        <v>319</v>
      </c>
      <c r="BM4240" s="143" t="s">
        <v>3965</v>
      </c>
    </row>
    <row r="4241" spans="2:65" s="1" customFormat="1" ht="19.5">
      <c r="B4241" s="32"/>
      <c r="D4241" s="146" t="s">
        <v>234</v>
      </c>
      <c r="F4241" s="173" t="s">
        <v>3609</v>
      </c>
      <c r="I4241" s="174"/>
      <c r="L4241" s="32"/>
      <c r="M4241" s="175"/>
      <c r="T4241" s="56"/>
      <c r="AT4241" s="17" t="s">
        <v>234</v>
      </c>
      <c r="AU4241" s="17" t="s">
        <v>88</v>
      </c>
    </row>
    <row r="4242" spans="2:65" s="14" customFormat="1" ht="11.25">
      <c r="B4242" s="160"/>
      <c r="D4242" s="146" t="s">
        <v>185</v>
      </c>
      <c r="E4242" s="161" t="s">
        <v>1</v>
      </c>
      <c r="F4242" s="162" t="s">
        <v>3391</v>
      </c>
      <c r="H4242" s="161" t="s">
        <v>1</v>
      </c>
      <c r="I4242" s="163"/>
      <c r="L4242" s="160"/>
      <c r="M4242" s="164"/>
      <c r="T4242" s="165"/>
      <c r="AT4242" s="161" t="s">
        <v>185</v>
      </c>
      <c r="AU4242" s="161" t="s">
        <v>88</v>
      </c>
      <c r="AV4242" s="14" t="s">
        <v>86</v>
      </c>
      <c r="AW4242" s="14" t="s">
        <v>33</v>
      </c>
      <c r="AX4242" s="14" t="s">
        <v>78</v>
      </c>
      <c r="AY4242" s="161" t="s">
        <v>176</v>
      </c>
    </row>
    <row r="4243" spans="2:65" s="12" customFormat="1" ht="11.25">
      <c r="B4243" s="145"/>
      <c r="D4243" s="146" t="s">
        <v>185</v>
      </c>
      <c r="E4243" s="147" t="s">
        <v>1</v>
      </c>
      <c r="F4243" s="148" t="s">
        <v>86</v>
      </c>
      <c r="H4243" s="149">
        <v>1</v>
      </c>
      <c r="I4243" s="150"/>
      <c r="L4243" s="145"/>
      <c r="M4243" s="151"/>
      <c r="T4243" s="152"/>
      <c r="AT4243" s="147" t="s">
        <v>185</v>
      </c>
      <c r="AU4243" s="147" t="s">
        <v>88</v>
      </c>
      <c r="AV4243" s="12" t="s">
        <v>88</v>
      </c>
      <c r="AW4243" s="12" t="s">
        <v>33</v>
      </c>
      <c r="AX4243" s="12" t="s">
        <v>86</v>
      </c>
      <c r="AY4243" s="147" t="s">
        <v>176</v>
      </c>
    </row>
    <row r="4244" spans="2:65" s="1" customFormat="1" ht="24.2" customHeight="1">
      <c r="B4244" s="32"/>
      <c r="C4244" s="132" t="s">
        <v>3966</v>
      </c>
      <c r="D4244" s="132" t="s">
        <v>178</v>
      </c>
      <c r="E4244" s="133" t="s">
        <v>3967</v>
      </c>
      <c r="F4244" s="134" t="s">
        <v>3968</v>
      </c>
      <c r="G4244" s="135" t="s">
        <v>355</v>
      </c>
      <c r="H4244" s="136">
        <v>4</v>
      </c>
      <c r="I4244" s="137"/>
      <c r="J4244" s="138">
        <f>ROUND(I4244*H4244,2)</f>
        <v>0</v>
      </c>
      <c r="K4244" s="134" t="s">
        <v>342</v>
      </c>
      <c r="L4244" s="32"/>
      <c r="M4244" s="139" t="s">
        <v>1</v>
      </c>
      <c r="N4244" s="140" t="s">
        <v>43</v>
      </c>
      <c r="P4244" s="141">
        <f>O4244*H4244</f>
        <v>0</v>
      </c>
      <c r="Q4244" s="141">
        <v>0</v>
      </c>
      <c r="R4244" s="141">
        <f>Q4244*H4244</f>
        <v>0</v>
      </c>
      <c r="S4244" s="141">
        <v>0</v>
      </c>
      <c r="T4244" s="142">
        <f>S4244*H4244</f>
        <v>0</v>
      </c>
      <c r="AR4244" s="143" t="s">
        <v>319</v>
      </c>
      <c r="AT4244" s="143" t="s">
        <v>178</v>
      </c>
      <c r="AU4244" s="143" t="s">
        <v>88</v>
      </c>
      <c r="AY4244" s="17" t="s">
        <v>176</v>
      </c>
      <c r="BE4244" s="144">
        <f>IF(N4244="základní",J4244,0)</f>
        <v>0</v>
      </c>
      <c r="BF4244" s="144">
        <f>IF(N4244="snížená",J4244,0)</f>
        <v>0</v>
      </c>
      <c r="BG4244" s="144">
        <f>IF(N4244="zákl. přenesená",J4244,0)</f>
        <v>0</v>
      </c>
      <c r="BH4244" s="144">
        <f>IF(N4244="sníž. přenesená",J4244,0)</f>
        <v>0</v>
      </c>
      <c r="BI4244" s="144">
        <f>IF(N4244="nulová",J4244,0)</f>
        <v>0</v>
      </c>
      <c r="BJ4244" s="17" t="s">
        <v>86</v>
      </c>
      <c r="BK4244" s="144">
        <f>ROUND(I4244*H4244,2)</f>
        <v>0</v>
      </c>
      <c r="BL4244" s="17" t="s">
        <v>319</v>
      </c>
      <c r="BM4244" s="143" t="s">
        <v>3969</v>
      </c>
    </row>
    <row r="4245" spans="2:65" s="14" customFormat="1" ht="11.25">
      <c r="B4245" s="160"/>
      <c r="D4245" s="146" t="s">
        <v>185</v>
      </c>
      <c r="E4245" s="161" t="s">
        <v>1</v>
      </c>
      <c r="F4245" s="162" t="s">
        <v>3391</v>
      </c>
      <c r="H4245" s="161" t="s">
        <v>1</v>
      </c>
      <c r="I4245" s="163"/>
      <c r="L4245" s="160"/>
      <c r="M4245" s="164"/>
      <c r="T4245" s="165"/>
      <c r="AT4245" s="161" t="s">
        <v>185</v>
      </c>
      <c r="AU4245" s="161" t="s">
        <v>88</v>
      </c>
      <c r="AV4245" s="14" t="s">
        <v>86</v>
      </c>
      <c r="AW4245" s="14" t="s">
        <v>33</v>
      </c>
      <c r="AX4245" s="14" t="s">
        <v>78</v>
      </c>
      <c r="AY4245" s="161" t="s">
        <v>176</v>
      </c>
    </row>
    <row r="4246" spans="2:65" s="12" customFormat="1" ht="11.25">
      <c r="B4246" s="145"/>
      <c r="D4246" s="146" t="s">
        <v>185</v>
      </c>
      <c r="E4246" s="147" t="s">
        <v>1</v>
      </c>
      <c r="F4246" s="148" t="s">
        <v>183</v>
      </c>
      <c r="H4246" s="149">
        <v>4</v>
      </c>
      <c r="I4246" s="150"/>
      <c r="L4246" s="145"/>
      <c r="M4246" s="151"/>
      <c r="T4246" s="152"/>
      <c r="AT4246" s="147" t="s">
        <v>185</v>
      </c>
      <c r="AU4246" s="147" t="s">
        <v>88</v>
      </c>
      <c r="AV4246" s="12" t="s">
        <v>88</v>
      </c>
      <c r="AW4246" s="12" t="s">
        <v>33</v>
      </c>
      <c r="AX4246" s="12" t="s">
        <v>86</v>
      </c>
      <c r="AY4246" s="147" t="s">
        <v>176</v>
      </c>
    </row>
    <row r="4247" spans="2:65" s="1" customFormat="1" ht="24.2" customHeight="1">
      <c r="B4247" s="32"/>
      <c r="C4247" s="132" t="s">
        <v>3970</v>
      </c>
      <c r="D4247" s="132" t="s">
        <v>178</v>
      </c>
      <c r="E4247" s="133" t="s">
        <v>3971</v>
      </c>
      <c r="F4247" s="134" t="s">
        <v>3972</v>
      </c>
      <c r="G4247" s="135" t="s">
        <v>355</v>
      </c>
      <c r="H4247" s="136">
        <v>5</v>
      </c>
      <c r="I4247" s="137"/>
      <c r="J4247" s="138">
        <f>ROUND(I4247*H4247,2)</f>
        <v>0</v>
      </c>
      <c r="K4247" s="134" t="s">
        <v>342</v>
      </c>
      <c r="L4247" s="32"/>
      <c r="M4247" s="139" t="s">
        <v>1</v>
      </c>
      <c r="N4247" s="140" t="s">
        <v>43</v>
      </c>
      <c r="P4247" s="141">
        <f>O4247*H4247</f>
        <v>0</v>
      </c>
      <c r="Q4247" s="141">
        <v>0</v>
      </c>
      <c r="R4247" s="141">
        <f>Q4247*H4247</f>
        <v>0</v>
      </c>
      <c r="S4247" s="141">
        <v>0</v>
      </c>
      <c r="T4247" s="142">
        <f>S4247*H4247</f>
        <v>0</v>
      </c>
      <c r="AR4247" s="143" t="s">
        <v>319</v>
      </c>
      <c r="AT4247" s="143" t="s">
        <v>178</v>
      </c>
      <c r="AU4247" s="143" t="s">
        <v>88</v>
      </c>
      <c r="AY4247" s="17" t="s">
        <v>176</v>
      </c>
      <c r="BE4247" s="144">
        <f>IF(N4247="základní",J4247,0)</f>
        <v>0</v>
      </c>
      <c r="BF4247" s="144">
        <f>IF(N4247="snížená",J4247,0)</f>
        <v>0</v>
      </c>
      <c r="BG4247" s="144">
        <f>IF(N4247="zákl. přenesená",J4247,0)</f>
        <v>0</v>
      </c>
      <c r="BH4247" s="144">
        <f>IF(N4247="sníž. přenesená",J4247,0)</f>
        <v>0</v>
      </c>
      <c r="BI4247" s="144">
        <f>IF(N4247="nulová",J4247,0)</f>
        <v>0</v>
      </c>
      <c r="BJ4247" s="17" t="s">
        <v>86</v>
      </c>
      <c r="BK4247" s="144">
        <f>ROUND(I4247*H4247,2)</f>
        <v>0</v>
      </c>
      <c r="BL4247" s="17" t="s">
        <v>319</v>
      </c>
      <c r="BM4247" s="143" t="s">
        <v>3973</v>
      </c>
    </row>
    <row r="4248" spans="2:65" s="14" customFormat="1" ht="11.25">
      <c r="B4248" s="160"/>
      <c r="D4248" s="146" t="s">
        <v>185</v>
      </c>
      <c r="E4248" s="161" t="s">
        <v>1</v>
      </c>
      <c r="F4248" s="162" t="s">
        <v>3391</v>
      </c>
      <c r="H4248" s="161" t="s">
        <v>1</v>
      </c>
      <c r="I4248" s="163"/>
      <c r="L4248" s="160"/>
      <c r="M4248" s="164"/>
      <c r="T4248" s="165"/>
      <c r="AT4248" s="161" t="s">
        <v>185</v>
      </c>
      <c r="AU4248" s="161" t="s">
        <v>88</v>
      </c>
      <c r="AV4248" s="14" t="s">
        <v>86</v>
      </c>
      <c r="AW4248" s="14" t="s">
        <v>33</v>
      </c>
      <c r="AX4248" s="14" t="s">
        <v>78</v>
      </c>
      <c r="AY4248" s="161" t="s">
        <v>176</v>
      </c>
    </row>
    <row r="4249" spans="2:65" s="12" customFormat="1" ht="11.25">
      <c r="B4249" s="145"/>
      <c r="D4249" s="146" t="s">
        <v>185</v>
      </c>
      <c r="E4249" s="147" t="s">
        <v>1</v>
      </c>
      <c r="F4249" s="148" t="s">
        <v>204</v>
      </c>
      <c r="H4249" s="149">
        <v>5</v>
      </c>
      <c r="I4249" s="150"/>
      <c r="L4249" s="145"/>
      <c r="M4249" s="151"/>
      <c r="T4249" s="152"/>
      <c r="AT4249" s="147" t="s">
        <v>185</v>
      </c>
      <c r="AU4249" s="147" t="s">
        <v>88</v>
      </c>
      <c r="AV4249" s="12" t="s">
        <v>88</v>
      </c>
      <c r="AW4249" s="12" t="s">
        <v>33</v>
      </c>
      <c r="AX4249" s="12" t="s">
        <v>86</v>
      </c>
      <c r="AY4249" s="147" t="s">
        <v>176</v>
      </c>
    </row>
    <row r="4250" spans="2:65" s="1" customFormat="1" ht="24.2" customHeight="1">
      <c r="B4250" s="32"/>
      <c r="C4250" s="132" t="s">
        <v>3974</v>
      </c>
      <c r="D4250" s="132" t="s">
        <v>178</v>
      </c>
      <c r="E4250" s="133" t="s">
        <v>3975</v>
      </c>
      <c r="F4250" s="134" t="s">
        <v>3976</v>
      </c>
      <c r="G4250" s="135" t="s">
        <v>812</v>
      </c>
      <c r="H4250" s="136">
        <v>29323.91</v>
      </c>
      <c r="I4250" s="137"/>
      <c r="J4250" s="138">
        <f>ROUND(I4250*H4250,2)</f>
        <v>0</v>
      </c>
      <c r="K4250" s="134" t="s">
        <v>342</v>
      </c>
      <c r="L4250" s="32"/>
      <c r="M4250" s="139" t="s">
        <v>1</v>
      </c>
      <c r="N4250" s="140" t="s">
        <v>43</v>
      </c>
      <c r="P4250" s="141">
        <f>O4250*H4250</f>
        <v>0</v>
      </c>
      <c r="Q4250" s="141">
        <v>0</v>
      </c>
      <c r="R4250" s="141">
        <f>Q4250*H4250</f>
        <v>0</v>
      </c>
      <c r="S4250" s="141">
        <v>0</v>
      </c>
      <c r="T4250" s="142">
        <f>S4250*H4250</f>
        <v>0</v>
      </c>
      <c r="AR4250" s="143" t="s">
        <v>319</v>
      </c>
      <c r="AT4250" s="143" t="s">
        <v>178</v>
      </c>
      <c r="AU4250" s="143" t="s">
        <v>88</v>
      </c>
      <c r="AY4250" s="17" t="s">
        <v>176</v>
      </c>
      <c r="BE4250" s="144">
        <f>IF(N4250="základní",J4250,0)</f>
        <v>0</v>
      </c>
      <c r="BF4250" s="144">
        <f>IF(N4250="snížená",J4250,0)</f>
        <v>0</v>
      </c>
      <c r="BG4250" s="144">
        <f>IF(N4250="zákl. přenesená",J4250,0)</f>
        <v>0</v>
      </c>
      <c r="BH4250" s="144">
        <f>IF(N4250="sníž. přenesená",J4250,0)</f>
        <v>0</v>
      </c>
      <c r="BI4250" s="144">
        <f>IF(N4250="nulová",J4250,0)</f>
        <v>0</v>
      </c>
      <c r="BJ4250" s="17" t="s">
        <v>86</v>
      </c>
      <c r="BK4250" s="144">
        <f>ROUND(I4250*H4250,2)</f>
        <v>0</v>
      </c>
      <c r="BL4250" s="17" t="s">
        <v>319</v>
      </c>
      <c r="BM4250" s="143" t="s">
        <v>3977</v>
      </c>
    </row>
    <row r="4251" spans="2:65" s="1" customFormat="1" ht="39">
      <c r="B4251" s="32"/>
      <c r="D4251" s="146" t="s">
        <v>234</v>
      </c>
      <c r="F4251" s="173" t="s">
        <v>3978</v>
      </c>
      <c r="I4251" s="174"/>
      <c r="L4251" s="32"/>
      <c r="M4251" s="175"/>
      <c r="T4251" s="56"/>
      <c r="AT4251" s="17" t="s">
        <v>234</v>
      </c>
      <c r="AU4251" s="17" t="s">
        <v>88</v>
      </c>
    </row>
    <row r="4252" spans="2:65" s="12" customFormat="1" ht="11.25">
      <c r="B4252" s="145"/>
      <c r="D4252" s="146" t="s">
        <v>185</v>
      </c>
      <c r="E4252" s="147" t="s">
        <v>1</v>
      </c>
      <c r="F4252" s="148" t="s">
        <v>3979</v>
      </c>
      <c r="H4252" s="149">
        <v>29323.91</v>
      </c>
      <c r="I4252" s="150"/>
      <c r="L4252" s="145"/>
      <c r="M4252" s="151"/>
      <c r="T4252" s="152"/>
      <c r="AT4252" s="147" t="s">
        <v>185</v>
      </c>
      <c r="AU4252" s="147" t="s">
        <v>88</v>
      </c>
      <c r="AV4252" s="12" t="s">
        <v>88</v>
      </c>
      <c r="AW4252" s="12" t="s">
        <v>33</v>
      </c>
      <c r="AX4252" s="12" t="s">
        <v>78</v>
      </c>
      <c r="AY4252" s="147" t="s">
        <v>176</v>
      </c>
    </row>
    <row r="4253" spans="2:65" s="13" customFormat="1" ht="11.25">
      <c r="B4253" s="153"/>
      <c r="D4253" s="146" t="s">
        <v>185</v>
      </c>
      <c r="E4253" s="154" t="s">
        <v>1</v>
      </c>
      <c r="F4253" s="155" t="s">
        <v>187</v>
      </c>
      <c r="H4253" s="156">
        <v>29323.91</v>
      </c>
      <c r="I4253" s="157"/>
      <c r="L4253" s="153"/>
      <c r="M4253" s="158"/>
      <c r="T4253" s="159"/>
      <c r="AT4253" s="154" t="s">
        <v>185</v>
      </c>
      <c r="AU4253" s="154" t="s">
        <v>88</v>
      </c>
      <c r="AV4253" s="13" t="s">
        <v>183</v>
      </c>
      <c r="AW4253" s="13" t="s">
        <v>33</v>
      </c>
      <c r="AX4253" s="13" t="s">
        <v>86</v>
      </c>
      <c r="AY4253" s="154" t="s">
        <v>176</v>
      </c>
    </row>
    <row r="4254" spans="2:65" s="1" customFormat="1" ht="24.2" customHeight="1">
      <c r="B4254" s="32"/>
      <c r="C4254" s="132" t="s">
        <v>3980</v>
      </c>
      <c r="D4254" s="132" t="s">
        <v>178</v>
      </c>
      <c r="E4254" s="133" t="s">
        <v>3981</v>
      </c>
      <c r="F4254" s="134" t="s">
        <v>3982</v>
      </c>
      <c r="G4254" s="135" t="s">
        <v>812</v>
      </c>
      <c r="H4254" s="136">
        <v>19785</v>
      </c>
      <c r="I4254" s="137"/>
      <c r="J4254" s="138">
        <f>ROUND(I4254*H4254,2)</f>
        <v>0</v>
      </c>
      <c r="K4254" s="134" t="s">
        <v>1</v>
      </c>
      <c r="L4254" s="32"/>
      <c r="M4254" s="139" t="s">
        <v>1</v>
      </c>
      <c r="N4254" s="140" t="s">
        <v>43</v>
      </c>
      <c r="P4254" s="141">
        <f>O4254*H4254</f>
        <v>0</v>
      </c>
      <c r="Q4254" s="141">
        <v>0</v>
      </c>
      <c r="R4254" s="141">
        <f>Q4254*H4254</f>
        <v>0</v>
      </c>
      <c r="S4254" s="141">
        <v>0</v>
      </c>
      <c r="T4254" s="142">
        <f>S4254*H4254</f>
        <v>0</v>
      </c>
      <c r="AR4254" s="143" t="s">
        <v>319</v>
      </c>
      <c r="AT4254" s="143" t="s">
        <v>178</v>
      </c>
      <c r="AU4254" s="143" t="s">
        <v>88</v>
      </c>
      <c r="AY4254" s="17" t="s">
        <v>176</v>
      </c>
      <c r="BE4254" s="144">
        <f>IF(N4254="základní",J4254,0)</f>
        <v>0</v>
      </c>
      <c r="BF4254" s="144">
        <f>IF(N4254="snížená",J4254,0)</f>
        <v>0</v>
      </c>
      <c r="BG4254" s="144">
        <f>IF(N4254="zákl. přenesená",J4254,0)</f>
        <v>0</v>
      </c>
      <c r="BH4254" s="144">
        <f>IF(N4254="sníž. přenesená",J4254,0)</f>
        <v>0</v>
      </c>
      <c r="BI4254" s="144">
        <f>IF(N4254="nulová",J4254,0)</f>
        <v>0</v>
      </c>
      <c r="BJ4254" s="17" t="s">
        <v>86</v>
      </c>
      <c r="BK4254" s="144">
        <f>ROUND(I4254*H4254,2)</f>
        <v>0</v>
      </c>
      <c r="BL4254" s="17" t="s">
        <v>319</v>
      </c>
      <c r="BM4254" s="143" t="s">
        <v>3983</v>
      </c>
    </row>
    <row r="4255" spans="2:65" s="1" customFormat="1" ht="39">
      <c r="B4255" s="32"/>
      <c r="D4255" s="146" t="s">
        <v>234</v>
      </c>
      <c r="F4255" s="173" t="s">
        <v>3978</v>
      </c>
      <c r="I4255" s="174"/>
      <c r="L4255" s="32"/>
      <c r="M4255" s="175"/>
      <c r="T4255" s="56"/>
      <c r="AT4255" s="17" t="s">
        <v>234</v>
      </c>
      <c r="AU4255" s="17" t="s">
        <v>88</v>
      </c>
    </row>
    <row r="4256" spans="2:65" s="12" customFormat="1" ht="11.25">
      <c r="B4256" s="145"/>
      <c r="D4256" s="146" t="s">
        <v>185</v>
      </c>
      <c r="E4256" s="147" t="s">
        <v>1</v>
      </c>
      <c r="F4256" s="148" t="s">
        <v>3984</v>
      </c>
      <c r="H4256" s="149">
        <v>19785</v>
      </c>
      <c r="I4256" s="150"/>
      <c r="L4256" s="145"/>
      <c r="M4256" s="151"/>
      <c r="T4256" s="152"/>
      <c r="AT4256" s="147" t="s">
        <v>185</v>
      </c>
      <c r="AU4256" s="147" t="s">
        <v>88</v>
      </c>
      <c r="AV4256" s="12" t="s">
        <v>88</v>
      </c>
      <c r="AW4256" s="12" t="s">
        <v>33</v>
      </c>
      <c r="AX4256" s="12" t="s">
        <v>86</v>
      </c>
      <c r="AY4256" s="147" t="s">
        <v>176</v>
      </c>
    </row>
    <row r="4257" spans="2:65" s="1" customFormat="1" ht="24.2" customHeight="1">
      <c r="B4257" s="32"/>
      <c r="C4257" s="132" t="s">
        <v>3985</v>
      </c>
      <c r="D4257" s="132" t="s">
        <v>178</v>
      </c>
      <c r="E4257" s="133" t="s">
        <v>3986</v>
      </c>
      <c r="F4257" s="134" t="s">
        <v>3987</v>
      </c>
      <c r="G4257" s="135" t="s">
        <v>355</v>
      </c>
      <c r="H4257" s="136">
        <v>4</v>
      </c>
      <c r="I4257" s="137"/>
      <c r="J4257" s="138">
        <f>ROUND(I4257*H4257,2)</f>
        <v>0</v>
      </c>
      <c r="K4257" s="134" t="s">
        <v>342</v>
      </c>
      <c r="L4257" s="32"/>
      <c r="M4257" s="139" t="s">
        <v>1</v>
      </c>
      <c r="N4257" s="140" t="s">
        <v>43</v>
      </c>
      <c r="P4257" s="141">
        <f>O4257*H4257</f>
        <v>0</v>
      </c>
      <c r="Q4257" s="141">
        <v>0</v>
      </c>
      <c r="R4257" s="141">
        <f>Q4257*H4257</f>
        <v>0</v>
      </c>
      <c r="S4257" s="141">
        <v>0</v>
      </c>
      <c r="T4257" s="142">
        <f>S4257*H4257</f>
        <v>0</v>
      </c>
      <c r="AR4257" s="143" t="s">
        <v>319</v>
      </c>
      <c r="AT4257" s="143" t="s">
        <v>178</v>
      </c>
      <c r="AU4257" s="143" t="s">
        <v>88</v>
      </c>
      <c r="AY4257" s="17" t="s">
        <v>176</v>
      </c>
      <c r="BE4257" s="144">
        <f>IF(N4257="základní",J4257,0)</f>
        <v>0</v>
      </c>
      <c r="BF4257" s="144">
        <f>IF(N4257="snížená",J4257,0)</f>
        <v>0</v>
      </c>
      <c r="BG4257" s="144">
        <f>IF(N4257="zákl. přenesená",J4257,0)</f>
        <v>0</v>
      </c>
      <c r="BH4257" s="144">
        <f>IF(N4257="sníž. přenesená",J4257,0)</f>
        <v>0</v>
      </c>
      <c r="BI4257" s="144">
        <f>IF(N4257="nulová",J4257,0)</f>
        <v>0</v>
      </c>
      <c r="BJ4257" s="17" t="s">
        <v>86</v>
      </c>
      <c r="BK4257" s="144">
        <f>ROUND(I4257*H4257,2)</f>
        <v>0</v>
      </c>
      <c r="BL4257" s="17" t="s">
        <v>319</v>
      </c>
      <c r="BM4257" s="143" t="s">
        <v>3988</v>
      </c>
    </row>
    <row r="4258" spans="2:65" s="14" customFormat="1" ht="11.25">
      <c r="B4258" s="160"/>
      <c r="D4258" s="146" t="s">
        <v>185</v>
      </c>
      <c r="E4258" s="161" t="s">
        <v>1</v>
      </c>
      <c r="F4258" s="162" t="s">
        <v>3391</v>
      </c>
      <c r="H4258" s="161" t="s">
        <v>1</v>
      </c>
      <c r="I4258" s="163"/>
      <c r="L4258" s="160"/>
      <c r="M4258" s="164"/>
      <c r="T4258" s="165"/>
      <c r="AT4258" s="161" t="s">
        <v>185</v>
      </c>
      <c r="AU4258" s="161" t="s">
        <v>88</v>
      </c>
      <c r="AV4258" s="14" t="s">
        <v>86</v>
      </c>
      <c r="AW4258" s="14" t="s">
        <v>33</v>
      </c>
      <c r="AX4258" s="14" t="s">
        <v>78</v>
      </c>
      <c r="AY4258" s="161" t="s">
        <v>176</v>
      </c>
    </row>
    <row r="4259" spans="2:65" s="12" customFormat="1" ht="11.25">
      <c r="B4259" s="145"/>
      <c r="D4259" s="146" t="s">
        <v>185</v>
      </c>
      <c r="E4259" s="147" t="s">
        <v>1</v>
      </c>
      <c r="F4259" s="148" t="s">
        <v>183</v>
      </c>
      <c r="H4259" s="149">
        <v>4</v>
      </c>
      <c r="I4259" s="150"/>
      <c r="L4259" s="145"/>
      <c r="M4259" s="151"/>
      <c r="T4259" s="152"/>
      <c r="AT4259" s="147" t="s">
        <v>185</v>
      </c>
      <c r="AU4259" s="147" t="s">
        <v>88</v>
      </c>
      <c r="AV4259" s="12" t="s">
        <v>88</v>
      </c>
      <c r="AW4259" s="12" t="s">
        <v>33</v>
      </c>
      <c r="AX4259" s="12" t="s">
        <v>86</v>
      </c>
      <c r="AY4259" s="147" t="s">
        <v>176</v>
      </c>
    </row>
    <row r="4260" spans="2:65" s="1" customFormat="1" ht="24.2" customHeight="1">
      <c r="B4260" s="32"/>
      <c r="C4260" s="132" t="s">
        <v>3989</v>
      </c>
      <c r="D4260" s="132" t="s">
        <v>178</v>
      </c>
      <c r="E4260" s="133" t="s">
        <v>3990</v>
      </c>
      <c r="F4260" s="134" t="s">
        <v>3991</v>
      </c>
      <c r="G4260" s="135" t="s">
        <v>355</v>
      </c>
      <c r="H4260" s="136">
        <v>2</v>
      </c>
      <c r="I4260" s="137"/>
      <c r="J4260" s="138">
        <f>ROUND(I4260*H4260,2)</f>
        <v>0</v>
      </c>
      <c r="K4260" s="134" t="s">
        <v>342</v>
      </c>
      <c r="L4260" s="32"/>
      <c r="M4260" s="139" t="s">
        <v>1</v>
      </c>
      <c r="N4260" s="140" t="s">
        <v>43</v>
      </c>
      <c r="P4260" s="141">
        <f>O4260*H4260</f>
        <v>0</v>
      </c>
      <c r="Q4260" s="141">
        <v>0</v>
      </c>
      <c r="R4260" s="141">
        <f>Q4260*H4260</f>
        <v>0</v>
      </c>
      <c r="S4260" s="141">
        <v>0</v>
      </c>
      <c r="T4260" s="142">
        <f>S4260*H4260</f>
        <v>0</v>
      </c>
      <c r="AR4260" s="143" t="s">
        <v>319</v>
      </c>
      <c r="AT4260" s="143" t="s">
        <v>178</v>
      </c>
      <c r="AU4260" s="143" t="s">
        <v>88</v>
      </c>
      <c r="AY4260" s="17" t="s">
        <v>176</v>
      </c>
      <c r="BE4260" s="144">
        <f>IF(N4260="základní",J4260,0)</f>
        <v>0</v>
      </c>
      <c r="BF4260" s="144">
        <f>IF(N4260="snížená",J4260,0)</f>
        <v>0</v>
      </c>
      <c r="BG4260" s="144">
        <f>IF(N4260="zákl. přenesená",J4260,0)</f>
        <v>0</v>
      </c>
      <c r="BH4260" s="144">
        <f>IF(N4260="sníž. přenesená",J4260,0)</f>
        <v>0</v>
      </c>
      <c r="BI4260" s="144">
        <f>IF(N4260="nulová",J4260,0)</f>
        <v>0</v>
      </c>
      <c r="BJ4260" s="17" t="s">
        <v>86</v>
      </c>
      <c r="BK4260" s="144">
        <f>ROUND(I4260*H4260,2)</f>
        <v>0</v>
      </c>
      <c r="BL4260" s="17" t="s">
        <v>319</v>
      </c>
      <c r="BM4260" s="143" t="s">
        <v>3992</v>
      </c>
    </row>
    <row r="4261" spans="2:65" s="14" customFormat="1" ht="11.25">
      <c r="B4261" s="160"/>
      <c r="D4261" s="146" t="s">
        <v>185</v>
      </c>
      <c r="E4261" s="161" t="s">
        <v>1</v>
      </c>
      <c r="F4261" s="162" t="s">
        <v>3391</v>
      </c>
      <c r="H4261" s="161" t="s">
        <v>1</v>
      </c>
      <c r="I4261" s="163"/>
      <c r="L4261" s="160"/>
      <c r="M4261" s="164"/>
      <c r="T4261" s="165"/>
      <c r="AT4261" s="161" t="s">
        <v>185</v>
      </c>
      <c r="AU4261" s="161" t="s">
        <v>88</v>
      </c>
      <c r="AV4261" s="14" t="s">
        <v>86</v>
      </c>
      <c r="AW4261" s="14" t="s">
        <v>33</v>
      </c>
      <c r="AX4261" s="14" t="s">
        <v>78</v>
      </c>
      <c r="AY4261" s="161" t="s">
        <v>176</v>
      </c>
    </row>
    <row r="4262" spans="2:65" s="12" customFormat="1" ht="11.25">
      <c r="B4262" s="145"/>
      <c r="D4262" s="146" t="s">
        <v>185</v>
      </c>
      <c r="E4262" s="147" t="s">
        <v>1</v>
      </c>
      <c r="F4262" s="148" t="s">
        <v>88</v>
      </c>
      <c r="H4262" s="149">
        <v>2</v>
      </c>
      <c r="I4262" s="150"/>
      <c r="L4262" s="145"/>
      <c r="M4262" s="151"/>
      <c r="T4262" s="152"/>
      <c r="AT4262" s="147" t="s">
        <v>185</v>
      </c>
      <c r="AU4262" s="147" t="s">
        <v>88</v>
      </c>
      <c r="AV4262" s="12" t="s">
        <v>88</v>
      </c>
      <c r="AW4262" s="12" t="s">
        <v>33</v>
      </c>
      <c r="AX4262" s="12" t="s">
        <v>86</v>
      </c>
      <c r="AY4262" s="147" t="s">
        <v>176</v>
      </c>
    </row>
    <row r="4263" spans="2:65" s="1" customFormat="1" ht="24.2" customHeight="1">
      <c r="B4263" s="32"/>
      <c r="C4263" s="132" t="s">
        <v>3993</v>
      </c>
      <c r="D4263" s="132" t="s">
        <v>178</v>
      </c>
      <c r="E4263" s="133" t="s">
        <v>3994</v>
      </c>
      <c r="F4263" s="134" t="s">
        <v>3995</v>
      </c>
      <c r="G4263" s="135" t="s">
        <v>355</v>
      </c>
      <c r="H4263" s="136">
        <v>1</v>
      </c>
      <c r="I4263" s="137"/>
      <c r="J4263" s="138">
        <f>ROUND(I4263*H4263,2)</f>
        <v>0</v>
      </c>
      <c r="K4263" s="134" t="s">
        <v>342</v>
      </c>
      <c r="L4263" s="32"/>
      <c r="M4263" s="139" t="s">
        <v>1</v>
      </c>
      <c r="N4263" s="140" t="s">
        <v>43</v>
      </c>
      <c r="P4263" s="141">
        <f>O4263*H4263</f>
        <v>0</v>
      </c>
      <c r="Q4263" s="141">
        <v>0</v>
      </c>
      <c r="R4263" s="141">
        <f>Q4263*H4263</f>
        <v>0</v>
      </c>
      <c r="S4263" s="141">
        <v>0</v>
      </c>
      <c r="T4263" s="142">
        <f>S4263*H4263</f>
        <v>0</v>
      </c>
      <c r="AR4263" s="143" t="s">
        <v>319</v>
      </c>
      <c r="AT4263" s="143" t="s">
        <v>178</v>
      </c>
      <c r="AU4263" s="143" t="s">
        <v>88</v>
      </c>
      <c r="AY4263" s="17" t="s">
        <v>176</v>
      </c>
      <c r="BE4263" s="144">
        <f>IF(N4263="základní",J4263,0)</f>
        <v>0</v>
      </c>
      <c r="BF4263" s="144">
        <f>IF(N4263="snížená",J4263,0)</f>
        <v>0</v>
      </c>
      <c r="BG4263" s="144">
        <f>IF(N4263="zákl. přenesená",J4263,0)</f>
        <v>0</v>
      </c>
      <c r="BH4263" s="144">
        <f>IF(N4263="sníž. přenesená",J4263,0)</f>
        <v>0</v>
      </c>
      <c r="BI4263" s="144">
        <f>IF(N4263="nulová",J4263,0)</f>
        <v>0</v>
      </c>
      <c r="BJ4263" s="17" t="s">
        <v>86</v>
      </c>
      <c r="BK4263" s="144">
        <f>ROUND(I4263*H4263,2)</f>
        <v>0</v>
      </c>
      <c r="BL4263" s="17" t="s">
        <v>319</v>
      </c>
      <c r="BM4263" s="143" t="s">
        <v>3996</v>
      </c>
    </row>
    <row r="4264" spans="2:65" s="14" customFormat="1" ht="11.25">
      <c r="B4264" s="160"/>
      <c r="D4264" s="146" t="s">
        <v>185</v>
      </c>
      <c r="E4264" s="161" t="s">
        <v>1</v>
      </c>
      <c r="F4264" s="162" t="s">
        <v>3391</v>
      </c>
      <c r="H4264" s="161" t="s">
        <v>1</v>
      </c>
      <c r="I4264" s="163"/>
      <c r="L4264" s="160"/>
      <c r="M4264" s="164"/>
      <c r="T4264" s="165"/>
      <c r="AT4264" s="161" t="s">
        <v>185</v>
      </c>
      <c r="AU4264" s="161" t="s">
        <v>88</v>
      </c>
      <c r="AV4264" s="14" t="s">
        <v>86</v>
      </c>
      <c r="AW4264" s="14" t="s">
        <v>33</v>
      </c>
      <c r="AX4264" s="14" t="s">
        <v>78</v>
      </c>
      <c r="AY4264" s="161" t="s">
        <v>176</v>
      </c>
    </row>
    <row r="4265" spans="2:65" s="12" customFormat="1" ht="11.25">
      <c r="B4265" s="145"/>
      <c r="D4265" s="146" t="s">
        <v>185</v>
      </c>
      <c r="E4265" s="147" t="s">
        <v>1</v>
      </c>
      <c r="F4265" s="148" t="s">
        <v>86</v>
      </c>
      <c r="H4265" s="149">
        <v>1</v>
      </c>
      <c r="I4265" s="150"/>
      <c r="L4265" s="145"/>
      <c r="M4265" s="151"/>
      <c r="T4265" s="152"/>
      <c r="AT4265" s="147" t="s">
        <v>185</v>
      </c>
      <c r="AU4265" s="147" t="s">
        <v>88</v>
      </c>
      <c r="AV4265" s="12" t="s">
        <v>88</v>
      </c>
      <c r="AW4265" s="12" t="s">
        <v>33</v>
      </c>
      <c r="AX4265" s="12" t="s">
        <v>86</v>
      </c>
      <c r="AY4265" s="147" t="s">
        <v>176</v>
      </c>
    </row>
    <row r="4266" spans="2:65" s="1" customFormat="1" ht="24.2" customHeight="1">
      <c r="B4266" s="32"/>
      <c r="C4266" s="132" t="s">
        <v>3997</v>
      </c>
      <c r="D4266" s="132" t="s">
        <v>178</v>
      </c>
      <c r="E4266" s="133" t="s">
        <v>3998</v>
      </c>
      <c r="F4266" s="134" t="s">
        <v>3999</v>
      </c>
      <c r="G4266" s="135" t="s">
        <v>355</v>
      </c>
      <c r="H4266" s="136">
        <v>10</v>
      </c>
      <c r="I4266" s="137"/>
      <c r="J4266" s="138">
        <f>ROUND(I4266*H4266,2)</f>
        <v>0</v>
      </c>
      <c r="K4266" s="134" t="s">
        <v>342</v>
      </c>
      <c r="L4266" s="32"/>
      <c r="M4266" s="139" t="s">
        <v>1</v>
      </c>
      <c r="N4266" s="140" t="s">
        <v>43</v>
      </c>
      <c r="P4266" s="141">
        <f>O4266*H4266</f>
        <v>0</v>
      </c>
      <c r="Q4266" s="141">
        <v>0</v>
      </c>
      <c r="R4266" s="141">
        <f>Q4266*H4266</f>
        <v>0</v>
      </c>
      <c r="S4266" s="141">
        <v>0</v>
      </c>
      <c r="T4266" s="142">
        <f>S4266*H4266</f>
        <v>0</v>
      </c>
      <c r="AR4266" s="143" t="s">
        <v>319</v>
      </c>
      <c r="AT4266" s="143" t="s">
        <v>178</v>
      </c>
      <c r="AU4266" s="143" t="s">
        <v>88</v>
      </c>
      <c r="AY4266" s="17" t="s">
        <v>176</v>
      </c>
      <c r="BE4266" s="144">
        <f>IF(N4266="základní",J4266,0)</f>
        <v>0</v>
      </c>
      <c r="BF4266" s="144">
        <f>IF(N4266="snížená",J4266,0)</f>
        <v>0</v>
      </c>
      <c r="BG4266" s="144">
        <f>IF(N4266="zákl. přenesená",J4266,0)</f>
        <v>0</v>
      </c>
      <c r="BH4266" s="144">
        <f>IF(N4266="sníž. přenesená",J4266,0)</f>
        <v>0</v>
      </c>
      <c r="BI4266" s="144">
        <f>IF(N4266="nulová",J4266,0)</f>
        <v>0</v>
      </c>
      <c r="BJ4266" s="17" t="s">
        <v>86</v>
      </c>
      <c r="BK4266" s="144">
        <f>ROUND(I4266*H4266,2)</f>
        <v>0</v>
      </c>
      <c r="BL4266" s="17" t="s">
        <v>319</v>
      </c>
      <c r="BM4266" s="143" t="s">
        <v>4000</v>
      </c>
    </row>
    <row r="4267" spans="2:65" s="14" customFormat="1" ht="11.25">
      <c r="B4267" s="160"/>
      <c r="D4267" s="146" t="s">
        <v>185</v>
      </c>
      <c r="E4267" s="161" t="s">
        <v>1</v>
      </c>
      <c r="F4267" s="162" t="s">
        <v>3391</v>
      </c>
      <c r="H4267" s="161" t="s">
        <v>1</v>
      </c>
      <c r="I4267" s="163"/>
      <c r="L4267" s="160"/>
      <c r="M4267" s="164"/>
      <c r="T4267" s="165"/>
      <c r="AT4267" s="161" t="s">
        <v>185</v>
      </c>
      <c r="AU4267" s="161" t="s">
        <v>88</v>
      </c>
      <c r="AV4267" s="14" t="s">
        <v>86</v>
      </c>
      <c r="AW4267" s="14" t="s">
        <v>33</v>
      </c>
      <c r="AX4267" s="14" t="s">
        <v>78</v>
      </c>
      <c r="AY4267" s="161" t="s">
        <v>176</v>
      </c>
    </row>
    <row r="4268" spans="2:65" s="12" customFormat="1" ht="11.25">
      <c r="B4268" s="145"/>
      <c r="D4268" s="146" t="s">
        <v>185</v>
      </c>
      <c r="E4268" s="147" t="s">
        <v>1</v>
      </c>
      <c r="F4268" s="148" t="s">
        <v>285</v>
      </c>
      <c r="H4268" s="149">
        <v>10</v>
      </c>
      <c r="I4268" s="150"/>
      <c r="L4268" s="145"/>
      <c r="M4268" s="151"/>
      <c r="T4268" s="152"/>
      <c r="AT4268" s="147" t="s">
        <v>185</v>
      </c>
      <c r="AU4268" s="147" t="s">
        <v>88</v>
      </c>
      <c r="AV4268" s="12" t="s">
        <v>88</v>
      </c>
      <c r="AW4268" s="12" t="s">
        <v>33</v>
      </c>
      <c r="AX4268" s="12" t="s">
        <v>86</v>
      </c>
      <c r="AY4268" s="147" t="s">
        <v>176</v>
      </c>
    </row>
    <row r="4269" spans="2:65" s="1" customFormat="1" ht="24.2" customHeight="1">
      <c r="B4269" s="32"/>
      <c r="C4269" s="132" t="s">
        <v>4001</v>
      </c>
      <c r="D4269" s="132" t="s">
        <v>178</v>
      </c>
      <c r="E4269" s="133" t="s">
        <v>4002</v>
      </c>
      <c r="F4269" s="134" t="s">
        <v>4003</v>
      </c>
      <c r="G4269" s="135" t="s">
        <v>355</v>
      </c>
      <c r="H4269" s="136">
        <v>2</v>
      </c>
      <c r="I4269" s="137"/>
      <c r="J4269" s="138">
        <f>ROUND(I4269*H4269,2)</f>
        <v>0</v>
      </c>
      <c r="K4269" s="134" t="s">
        <v>342</v>
      </c>
      <c r="L4269" s="32"/>
      <c r="M4269" s="139" t="s">
        <v>1</v>
      </c>
      <c r="N4269" s="140" t="s">
        <v>43</v>
      </c>
      <c r="P4269" s="141">
        <f>O4269*H4269</f>
        <v>0</v>
      </c>
      <c r="Q4269" s="141">
        <v>0</v>
      </c>
      <c r="R4269" s="141">
        <f>Q4269*H4269</f>
        <v>0</v>
      </c>
      <c r="S4269" s="141">
        <v>0</v>
      </c>
      <c r="T4269" s="142">
        <f>S4269*H4269</f>
        <v>0</v>
      </c>
      <c r="AR4269" s="143" t="s">
        <v>319</v>
      </c>
      <c r="AT4269" s="143" t="s">
        <v>178</v>
      </c>
      <c r="AU4269" s="143" t="s">
        <v>88</v>
      </c>
      <c r="AY4269" s="17" t="s">
        <v>176</v>
      </c>
      <c r="BE4269" s="144">
        <f>IF(N4269="základní",J4269,0)</f>
        <v>0</v>
      </c>
      <c r="BF4269" s="144">
        <f>IF(N4269="snížená",J4269,0)</f>
        <v>0</v>
      </c>
      <c r="BG4269" s="144">
        <f>IF(N4269="zákl. přenesená",J4269,0)</f>
        <v>0</v>
      </c>
      <c r="BH4269" s="144">
        <f>IF(N4269="sníž. přenesená",J4269,0)</f>
        <v>0</v>
      </c>
      <c r="BI4269" s="144">
        <f>IF(N4269="nulová",J4269,0)</f>
        <v>0</v>
      </c>
      <c r="BJ4269" s="17" t="s">
        <v>86</v>
      </c>
      <c r="BK4269" s="144">
        <f>ROUND(I4269*H4269,2)</f>
        <v>0</v>
      </c>
      <c r="BL4269" s="17" t="s">
        <v>319</v>
      </c>
      <c r="BM4269" s="143" t="s">
        <v>4004</v>
      </c>
    </row>
    <row r="4270" spans="2:65" s="14" customFormat="1" ht="11.25">
      <c r="B4270" s="160"/>
      <c r="D4270" s="146" t="s">
        <v>185</v>
      </c>
      <c r="E4270" s="161" t="s">
        <v>1</v>
      </c>
      <c r="F4270" s="162" t="s">
        <v>3391</v>
      </c>
      <c r="H4270" s="161" t="s">
        <v>1</v>
      </c>
      <c r="I4270" s="163"/>
      <c r="L4270" s="160"/>
      <c r="M4270" s="164"/>
      <c r="T4270" s="165"/>
      <c r="AT4270" s="161" t="s">
        <v>185</v>
      </c>
      <c r="AU4270" s="161" t="s">
        <v>88</v>
      </c>
      <c r="AV4270" s="14" t="s">
        <v>86</v>
      </c>
      <c r="AW4270" s="14" t="s">
        <v>33</v>
      </c>
      <c r="AX4270" s="14" t="s">
        <v>78</v>
      </c>
      <c r="AY4270" s="161" t="s">
        <v>176</v>
      </c>
    </row>
    <row r="4271" spans="2:65" s="12" customFormat="1" ht="11.25">
      <c r="B4271" s="145"/>
      <c r="D4271" s="146" t="s">
        <v>185</v>
      </c>
      <c r="E4271" s="147" t="s">
        <v>1</v>
      </c>
      <c r="F4271" s="148" t="s">
        <v>88</v>
      </c>
      <c r="H4271" s="149">
        <v>2</v>
      </c>
      <c r="I4271" s="150"/>
      <c r="L4271" s="145"/>
      <c r="M4271" s="151"/>
      <c r="T4271" s="152"/>
      <c r="AT4271" s="147" t="s">
        <v>185</v>
      </c>
      <c r="AU4271" s="147" t="s">
        <v>88</v>
      </c>
      <c r="AV4271" s="12" t="s">
        <v>88</v>
      </c>
      <c r="AW4271" s="12" t="s">
        <v>33</v>
      </c>
      <c r="AX4271" s="12" t="s">
        <v>86</v>
      </c>
      <c r="AY4271" s="147" t="s">
        <v>176</v>
      </c>
    </row>
    <row r="4272" spans="2:65" s="1" customFormat="1" ht="24.2" customHeight="1">
      <c r="B4272" s="32"/>
      <c r="C4272" s="132" t="s">
        <v>4005</v>
      </c>
      <c r="D4272" s="132" t="s">
        <v>178</v>
      </c>
      <c r="E4272" s="133" t="s">
        <v>4006</v>
      </c>
      <c r="F4272" s="134" t="s">
        <v>4007</v>
      </c>
      <c r="G4272" s="135" t="s">
        <v>355</v>
      </c>
      <c r="H4272" s="136">
        <v>2</v>
      </c>
      <c r="I4272" s="137"/>
      <c r="J4272" s="138">
        <f>ROUND(I4272*H4272,2)</f>
        <v>0</v>
      </c>
      <c r="K4272" s="134" t="s">
        <v>342</v>
      </c>
      <c r="L4272" s="32"/>
      <c r="M4272" s="139" t="s">
        <v>1</v>
      </c>
      <c r="N4272" s="140" t="s">
        <v>43</v>
      </c>
      <c r="P4272" s="141">
        <f>O4272*H4272</f>
        <v>0</v>
      </c>
      <c r="Q4272" s="141">
        <v>0</v>
      </c>
      <c r="R4272" s="141">
        <f>Q4272*H4272</f>
        <v>0</v>
      </c>
      <c r="S4272" s="141">
        <v>0</v>
      </c>
      <c r="T4272" s="142">
        <f>S4272*H4272</f>
        <v>0</v>
      </c>
      <c r="AR4272" s="143" t="s">
        <v>319</v>
      </c>
      <c r="AT4272" s="143" t="s">
        <v>178</v>
      </c>
      <c r="AU4272" s="143" t="s">
        <v>88</v>
      </c>
      <c r="AY4272" s="17" t="s">
        <v>176</v>
      </c>
      <c r="BE4272" s="144">
        <f>IF(N4272="základní",J4272,0)</f>
        <v>0</v>
      </c>
      <c r="BF4272" s="144">
        <f>IF(N4272="snížená",J4272,0)</f>
        <v>0</v>
      </c>
      <c r="BG4272" s="144">
        <f>IF(N4272="zákl. přenesená",J4272,0)</f>
        <v>0</v>
      </c>
      <c r="BH4272" s="144">
        <f>IF(N4272="sníž. přenesená",J4272,0)</f>
        <v>0</v>
      </c>
      <c r="BI4272" s="144">
        <f>IF(N4272="nulová",J4272,0)</f>
        <v>0</v>
      </c>
      <c r="BJ4272" s="17" t="s">
        <v>86</v>
      </c>
      <c r="BK4272" s="144">
        <f>ROUND(I4272*H4272,2)</f>
        <v>0</v>
      </c>
      <c r="BL4272" s="17" t="s">
        <v>319</v>
      </c>
      <c r="BM4272" s="143" t="s">
        <v>4008</v>
      </c>
    </row>
    <row r="4273" spans="2:65" s="14" customFormat="1" ht="11.25">
      <c r="B4273" s="160"/>
      <c r="D4273" s="146" t="s">
        <v>185</v>
      </c>
      <c r="E4273" s="161" t="s">
        <v>1</v>
      </c>
      <c r="F4273" s="162" t="s">
        <v>3391</v>
      </c>
      <c r="H4273" s="161" t="s">
        <v>1</v>
      </c>
      <c r="I4273" s="163"/>
      <c r="L4273" s="160"/>
      <c r="M4273" s="164"/>
      <c r="T4273" s="165"/>
      <c r="AT4273" s="161" t="s">
        <v>185</v>
      </c>
      <c r="AU4273" s="161" t="s">
        <v>88</v>
      </c>
      <c r="AV4273" s="14" t="s">
        <v>86</v>
      </c>
      <c r="AW4273" s="14" t="s">
        <v>33</v>
      </c>
      <c r="AX4273" s="14" t="s">
        <v>78</v>
      </c>
      <c r="AY4273" s="161" t="s">
        <v>176</v>
      </c>
    </row>
    <row r="4274" spans="2:65" s="12" customFormat="1" ht="11.25">
      <c r="B4274" s="145"/>
      <c r="D4274" s="146" t="s">
        <v>185</v>
      </c>
      <c r="E4274" s="147" t="s">
        <v>1</v>
      </c>
      <c r="F4274" s="148" t="s">
        <v>88</v>
      </c>
      <c r="H4274" s="149">
        <v>2</v>
      </c>
      <c r="I4274" s="150"/>
      <c r="L4274" s="145"/>
      <c r="M4274" s="151"/>
      <c r="T4274" s="152"/>
      <c r="AT4274" s="147" t="s">
        <v>185</v>
      </c>
      <c r="AU4274" s="147" t="s">
        <v>88</v>
      </c>
      <c r="AV4274" s="12" t="s">
        <v>88</v>
      </c>
      <c r="AW4274" s="12" t="s">
        <v>33</v>
      </c>
      <c r="AX4274" s="12" t="s">
        <v>86</v>
      </c>
      <c r="AY4274" s="147" t="s">
        <v>176</v>
      </c>
    </row>
    <row r="4275" spans="2:65" s="1" customFormat="1" ht="24.2" customHeight="1">
      <c r="B4275" s="32"/>
      <c r="C4275" s="132" t="s">
        <v>4009</v>
      </c>
      <c r="D4275" s="132" t="s">
        <v>178</v>
      </c>
      <c r="E4275" s="133" t="s">
        <v>4010</v>
      </c>
      <c r="F4275" s="134" t="s">
        <v>4011</v>
      </c>
      <c r="G4275" s="135" t="s">
        <v>355</v>
      </c>
      <c r="H4275" s="136">
        <v>2</v>
      </c>
      <c r="I4275" s="137"/>
      <c r="J4275" s="138">
        <f>ROUND(I4275*H4275,2)</f>
        <v>0</v>
      </c>
      <c r="K4275" s="134" t="s">
        <v>342</v>
      </c>
      <c r="L4275" s="32"/>
      <c r="M4275" s="139" t="s">
        <v>1</v>
      </c>
      <c r="N4275" s="140" t="s">
        <v>43</v>
      </c>
      <c r="P4275" s="141">
        <f>O4275*H4275</f>
        <v>0</v>
      </c>
      <c r="Q4275" s="141">
        <v>0</v>
      </c>
      <c r="R4275" s="141">
        <f>Q4275*H4275</f>
        <v>0</v>
      </c>
      <c r="S4275" s="141">
        <v>0</v>
      </c>
      <c r="T4275" s="142">
        <f>S4275*H4275</f>
        <v>0</v>
      </c>
      <c r="AR4275" s="143" t="s">
        <v>319</v>
      </c>
      <c r="AT4275" s="143" t="s">
        <v>178</v>
      </c>
      <c r="AU4275" s="143" t="s">
        <v>88</v>
      </c>
      <c r="AY4275" s="17" t="s">
        <v>176</v>
      </c>
      <c r="BE4275" s="144">
        <f>IF(N4275="základní",J4275,0)</f>
        <v>0</v>
      </c>
      <c r="BF4275" s="144">
        <f>IF(N4275="snížená",J4275,0)</f>
        <v>0</v>
      </c>
      <c r="BG4275" s="144">
        <f>IF(N4275="zákl. přenesená",J4275,0)</f>
        <v>0</v>
      </c>
      <c r="BH4275" s="144">
        <f>IF(N4275="sníž. přenesená",J4275,0)</f>
        <v>0</v>
      </c>
      <c r="BI4275" s="144">
        <f>IF(N4275="nulová",J4275,0)</f>
        <v>0</v>
      </c>
      <c r="BJ4275" s="17" t="s">
        <v>86</v>
      </c>
      <c r="BK4275" s="144">
        <f>ROUND(I4275*H4275,2)</f>
        <v>0</v>
      </c>
      <c r="BL4275" s="17" t="s">
        <v>319</v>
      </c>
      <c r="BM4275" s="143" t="s">
        <v>4012</v>
      </c>
    </row>
    <row r="4276" spans="2:65" s="14" customFormat="1" ht="11.25">
      <c r="B4276" s="160"/>
      <c r="D4276" s="146" t="s">
        <v>185</v>
      </c>
      <c r="E4276" s="161" t="s">
        <v>1</v>
      </c>
      <c r="F4276" s="162" t="s">
        <v>3391</v>
      </c>
      <c r="H4276" s="161" t="s">
        <v>1</v>
      </c>
      <c r="I4276" s="163"/>
      <c r="L4276" s="160"/>
      <c r="M4276" s="164"/>
      <c r="T4276" s="165"/>
      <c r="AT4276" s="161" t="s">
        <v>185</v>
      </c>
      <c r="AU4276" s="161" t="s">
        <v>88</v>
      </c>
      <c r="AV4276" s="14" t="s">
        <v>86</v>
      </c>
      <c r="AW4276" s="14" t="s">
        <v>33</v>
      </c>
      <c r="AX4276" s="14" t="s">
        <v>78</v>
      </c>
      <c r="AY4276" s="161" t="s">
        <v>176</v>
      </c>
    </row>
    <row r="4277" spans="2:65" s="12" customFormat="1" ht="11.25">
      <c r="B4277" s="145"/>
      <c r="D4277" s="146" t="s">
        <v>185</v>
      </c>
      <c r="E4277" s="147" t="s">
        <v>1</v>
      </c>
      <c r="F4277" s="148" t="s">
        <v>88</v>
      </c>
      <c r="H4277" s="149">
        <v>2</v>
      </c>
      <c r="I4277" s="150"/>
      <c r="L4277" s="145"/>
      <c r="M4277" s="151"/>
      <c r="T4277" s="152"/>
      <c r="AT4277" s="147" t="s">
        <v>185</v>
      </c>
      <c r="AU4277" s="147" t="s">
        <v>88</v>
      </c>
      <c r="AV4277" s="12" t="s">
        <v>88</v>
      </c>
      <c r="AW4277" s="12" t="s">
        <v>33</v>
      </c>
      <c r="AX4277" s="12" t="s">
        <v>86</v>
      </c>
      <c r="AY4277" s="147" t="s">
        <v>176</v>
      </c>
    </row>
    <row r="4278" spans="2:65" s="1" customFormat="1" ht="24.2" customHeight="1">
      <c r="B4278" s="32"/>
      <c r="C4278" s="132" t="s">
        <v>4013</v>
      </c>
      <c r="D4278" s="132" t="s">
        <v>178</v>
      </c>
      <c r="E4278" s="133" t="s">
        <v>4014</v>
      </c>
      <c r="F4278" s="134" t="s">
        <v>4015</v>
      </c>
      <c r="G4278" s="135" t="s">
        <v>355</v>
      </c>
      <c r="H4278" s="136">
        <v>1</v>
      </c>
      <c r="I4278" s="137"/>
      <c r="J4278" s="138">
        <f>ROUND(I4278*H4278,2)</f>
        <v>0</v>
      </c>
      <c r="K4278" s="134" t="s">
        <v>342</v>
      </c>
      <c r="L4278" s="32"/>
      <c r="M4278" s="139" t="s">
        <v>1</v>
      </c>
      <c r="N4278" s="140" t="s">
        <v>43</v>
      </c>
      <c r="P4278" s="141">
        <f>O4278*H4278</f>
        <v>0</v>
      </c>
      <c r="Q4278" s="141">
        <v>0</v>
      </c>
      <c r="R4278" s="141">
        <f>Q4278*H4278</f>
        <v>0</v>
      </c>
      <c r="S4278" s="141">
        <v>0</v>
      </c>
      <c r="T4278" s="142">
        <f>S4278*H4278</f>
        <v>0</v>
      </c>
      <c r="AR4278" s="143" t="s">
        <v>319</v>
      </c>
      <c r="AT4278" s="143" t="s">
        <v>178</v>
      </c>
      <c r="AU4278" s="143" t="s">
        <v>88</v>
      </c>
      <c r="AY4278" s="17" t="s">
        <v>176</v>
      </c>
      <c r="BE4278" s="144">
        <f>IF(N4278="základní",J4278,0)</f>
        <v>0</v>
      </c>
      <c r="BF4278" s="144">
        <f>IF(N4278="snížená",J4278,0)</f>
        <v>0</v>
      </c>
      <c r="BG4278" s="144">
        <f>IF(N4278="zákl. přenesená",J4278,0)</f>
        <v>0</v>
      </c>
      <c r="BH4278" s="144">
        <f>IF(N4278="sníž. přenesená",J4278,0)</f>
        <v>0</v>
      </c>
      <c r="BI4278" s="144">
        <f>IF(N4278="nulová",J4278,0)</f>
        <v>0</v>
      </c>
      <c r="BJ4278" s="17" t="s">
        <v>86</v>
      </c>
      <c r="BK4278" s="144">
        <f>ROUND(I4278*H4278,2)</f>
        <v>0</v>
      </c>
      <c r="BL4278" s="17" t="s">
        <v>319</v>
      </c>
      <c r="BM4278" s="143" t="s">
        <v>4016</v>
      </c>
    </row>
    <row r="4279" spans="2:65" s="14" customFormat="1" ht="11.25">
      <c r="B4279" s="160"/>
      <c r="D4279" s="146" t="s">
        <v>185</v>
      </c>
      <c r="E4279" s="161" t="s">
        <v>1</v>
      </c>
      <c r="F4279" s="162" t="s">
        <v>3391</v>
      </c>
      <c r="H4279" s="161" t="s">
        <v>1</v>
      </c>
      <c r="I4279" s="163"/>
      <c r="L4279" s="160"/>
      <c r="M4279" s="164"/>
      <c r="T4279" s="165"/>
      <c r="AT4279" s="161" t="s">
        <v>185</v>
      </c>
      <c r="AU4279" s="161" t="s">
        <v>88</v>
      </c>
      <c r="AV4279" s="14" t="s">
        <v>86</v>
      </c>
      <c r="AW4279" s="14" t="s">
        <v>33</v>
      </c>
      <c r="AX4279" s="14" t="s">
        <v>78</v>
      </c>
      <c r="AY4279" s="161" t="s">
        <v>176</v>
      </c>
    </row>
    <row r="4280" spans="2:65" s="12" customFormat="1" ht="11.25">
      <c r="B4280" s="145"/>
      <c r="D4280" s="146" t="s">
        <v>185</v>
      </c>
      <c r="E4280" s="147" t="s">
        <v>1</v>
      </c>
      <c r="F4280" s="148" t="s">
        <v>86</v>
      </c>
      <c r="H4280" s="149">
        <v>1</v>
      </c>
      <c r="I4280" s="150"/>
      <c r="L4280" s="145"/>
      <c r="M4280" s="151"/>
      <c r="T4280" s="152"/>
      <c r="AT4280" s="147" t="s">
        <v>185</v>
      </c>
      <c r="AU4280" s="147" t="s">
        <v>88</v>
      </c>
      <c r="AV4280" s="12" t="s">
        <v>88</v>
      </c>
      <c r="AW4280" s="12" t="s">
        <v>33</v>
      </c>
      <c r="AX4280" s="12" t="s">
        <v>86</v>
      </c>
      <c r="AY4280" s="147" t="s">
        <v>176</v>
      </c>
    </row>
    <row r="4281" spans="2:65" s="1" customFormat="1" ht="33" customHeight="1">
      <c r="B4281" s="32"/>
      <c r="C4281" s="132" t="s">
        <v>4017</v>
      </c>
      <c r="D4281" s="132" t="s">
        <v>178</v>
      </c>
      <c r="E4281" s="133" t="s">
        <v>4018</v>
      </c>
      <c r="F4281" s="134" t="s">
        <v>4019</v>
      </c>
      <c r="G4281" s="135" t="s">
        <v>298</v>
      </c>
      <c r="H4281" s="136">
        <v>72.540000000000006</v>
      </c>
      <c r="I4281" s="137"/>
      <c r="J4281" s="138">
        <f>ROUND(I4281*H4281,2)</f>
        <v>0</v>
      </c>
      <c r="K4281" s="134" t="s">
        <v>342</v>
      </c>
      <c r="L4281" s="32"/>
      <c r="M4281" s="139" t="s">
        <v>1</v>
      </c>
      <c r="N4281" s="140" t="s">
        <v>43</v>
      </c>
      <c r="P4281" s="141">
        <f>O4281*H4281</f>
        <v>0</v>
      </c>
      <c r="Q4281" s="141">
        <v>0</v>
      </c>
      <c r="R4281" s="141">
        <f>Q4281*H4281</f>
        <v>0</v>
      </c>
      <c r="S4281" s="141">
        <v>0</v>
      </c>
      <c r="T4281" s="142">
        <f>S4281*H4281</f>
        <v>0</v>
      </c>
      <c r="AR4281" s="143" t="s">
        <v>319</v>
      </c>
      <c r="AT4281" s="143" t="s">
        <v>178</v>
      </c>
      <c r="AU4281" s="143" t="s">
        <v>88</v>
      </c>
      <c r="AY4281" s="17" t="s">
        <v>176</v>
      </c>
      <c r="BE4281" s="144">
        <f>IF(N4281="základní",J4281,0)</f>
        <v>0</v>
      </c>
      <c r="BF4281" s="144">
        <f>IF(N4281="snížená",J4281,0)</f>
        <v>0</v>
      </c>
      <c r="BG4281" s="144">
        <f>IF(N4281="zákl. přenesená",J4281,0)</f>
        <v>0</v>
      </c>
      <c r="BH4281" s="144">
        <f>IF(N4281="sníž. přenesená",J4281,0)</f>
        <v>0</v>
      </c>
      <c r="BI4281" s="144">
        <f>IF(N4281="nulová",J4281,0)</f>
        <v>0</v>
      </c>
      <c r="BJ4281" s="17" t="s">
        <v>86</v>
      </c>
      <c r="BK4281" s="144">
        <f>ROUND(I4281*H4281,2)</f>
        <v>0</v>
      </c>
      <c r="BL4281" s="17" t="s">
        <v>319</v>
      </c>
      <c r="BM4281" s="143" t="s">
        <v>4020</v>
      </c>
    </row>
    <row r="4282" spans="2:65" s="14" customFormat="1" ht="11.25">
      <c r="B4282" s="160"/>
      <c r="D4282" s="146" t="s">
        <v>185</v>
      </c>
      <c r="E4282" s="161" t="s">
        <v>1</v>
      </c>
      <c r="F4282" s="162" t="s">
        <v>3391</v>
      </c>
      <c r="H4282" s="161" t="s">
        <v>1</v>
      </c>
      <c r="I4282" s="163"/>
      <c r="L4282" s="160"/>
      <c r="M4282" s="164"/>
      <c r="T4282" s="165"/>
      <c r="AT4282" s="161" t="s">
        <v>185</v>
      </c>
      <c r="AU4282" s="161" t="s">
        <v>88</v>
      </c>
      <c r="AV4282" s="14" t="s">
        <v>86</v>
      </c>
      <c r="AW4282" s="14" t="s">
        <v>33</v>
      </c>
      <c r="AX4282" s="14" t="s">
        <v>78</v>
      </c>
      <c r="AY4282" s="161" t="s">
        <v>176</v>
      </c>
    </row>
    <row r="4283" spans="2:65" s="12" customFormat="1" ht="11.25">
      <c r="B4283" s="145"/>
      <c r="D4283" s="146" t="s">
        <v>185</v>
      </c>
      <c r="E4283" s="147" t="s">
        <v>1</v>
      </c>
      <c r="F4283" s="148" t="s">
        <v>4021</v>
      </c>
      <c r="H4283" s="149">
        <v>72.540000000000006</v>
      </c>
      <c r="I4283" s="150"/>
      <c r="L4283" s="145"/>
      <c r="M4283" s="151"/>
      <c r="T4283" s="152"/>
      <c r="AT4283" s="147" t="s">
        <v>185</v>
      </c>
      <c r="AU4283" s="147" t="s">
        <v>88</v>
      </c>
      <c r="AV4283" s="12" t="s">
        <v>88</v>
      </c>
      <c r="AW4283" s="12" t="s">
        <v>33</v>
      </c>
      <c r="AX4283" s="12" t="s">
        <v>86</v>
      </c>
      <c r="AY4283" s="147" t="s">
        <v>176</v>
      </c>
    </row>
    <row r="4284" spans="2:65" s="1" customFormat="1" ht="24.2" customHeight="1">
      <c r="B4284" s="32"/>
      <c r="C4284" s="132" t="s">
        <v>4022</v>
      </c>
      <c r="D4284" s="132" t="s">
        <v>178</v>
      </c>
      <c r="E4284" s="133" t="s">
        <v>4023</v>
      </c>
      <c r="F4284" s="134" t="s">
        <v>4024</v>
      </c>
      <c r="G4284" s="135" t="s">
        <v>298</v>
      </c>
      <c r="H4284" s="136">
        <v>334.79</v>
      </c>
      <c r="I4284" s="137"/>
      <c r="J4284" s="138">
        <f>ROUND(I4284*H4284,2)</f>
        <v>0</v>
      </c>
      <c r="K4284" s="134" t="s">
        <v>342</v>
      </c>
      <c r="L4284" s="32"/>
      <c r="M4284" s="139" t="s">
        <v>1</v>
      </c>
      <c r="N4284" s="140" t="s">
        <v>43</v>
      </c>
      <c r="P4284" s="141">
        <f>O4284*H4284</f>
        <v>0</v>
      </c>
      <c r="Q4284" s="141">
        <v>0</v>
      </c>
      <c r="R4284" s="141">
        <f>Q4284*H4284</f>
        <v>0</v>
      </c>
      <c r="S4284" s="141">
        <v>0</v>
      </c>
      <c r="T4284" s="142">
        <f>S4284*H4284</f>
        <v>0</v>
      </c>
      <c r="AR4284" s="143" t="s">
        <v>319</v>
      </c>
      <c r="AT4284" s="143" t="s">
        <v>178</v>
      </c>
      <c r="AU4284" s="143" t="s">
        <v>88</v>
      </c>
      <c r="AY4284" s="17" t="s">
        <v>176</v>
      </c>
      <c r="BE4284" s="144">
        <f>IF(N4284="základní",J4284,0)</f>
        <v>0</v>
      </c>
      <c r="BF4284" s="144">
        <f>IF(N4284="snížená",J4284,0)</f>
        <v>0</v>
      </c>
      <c r="BG4284" s="144">
        <f>IF(N4284="zákl. přenesená",J4284,0)</f>
        <v>0</v>
      </c>
      <c r="BH4284" s="144">
        <f>IF(N4284="sníž. přenesená",J4284,0)</f>
        <v>0</v>
      </c>
      <c r="BI4284" s="144">
        <f>IF(N4284="nulová",J4284,0)</f>
        <v>0</v>
      </c>
      <c r="BJ4284" s="17" t="s">
        <v>86</v>
      </c>
      <c r="BK4284" s="144">
        <f>ROUND(I4284*H4284,2)</f>
        <v>0</v>
      </c>
      <c r="BL4284" s="17" t="s">
        <v>319</v>
      </c>
      <c r="BM4284" s="143" t="s">
        <v>4025</v>
      </c>
    </row>
    <row r="4285" spans="2:65" s="14" customFormat="1" ht="11.25">
      <c r="B4285" s="160"/>
      <c r="D4285" s="146" t="s">
        <v>185</v>
      </c>
      <c r="E4285" s="161" t="s">
        <v>1</v>
      </c>
      <c r="F4285" s="162" t="s">
        <v>3391</v>
      </c>
      <c r="H4285" s="161" t="s">
        <v>1</v>
      </c>
      <c r="I4285" s="163"/>
      <c r="L4285" s="160"/>
      <c r="M4285" s="164"/>
      <c r="T4285" s="165"/>
      <c r="AT4285" s="161" t="s">
        <v>185</v>
      </c>
      <c r="AU4285" s="161" t="s">
        <v>88</v>
      </c>
      <c r="AV4285" s="14" t="s">
        <v>86</v>
      </c>
      <c r="AW4285" s="14" t="s">
        <v>33</v>
      </c>
      <c r="AX4285" s="14" t="s">
        <v>78</v>
      </c>
      <c r="AY4285" s="161" t="s">
        <v>176</v>
      </c>
    </row>
    <row r="4286" spans="2:65" s="14" customFormat="1" ht="11.25">
      <c r="B4286" s="160"/>
      <c r="D4286" s="146" t="s">
        <v>185</v>
      </c>
      <c r="E4286" s="161" t="s">
        <v>1</v>
      </c>
      <c r="F4286" s="162" t="s">
        <v>4026</v>
      </c>
      <c r="H4286" s="161" t="s">
        <v>1</v>
      </c>
      <c r="I4286" s="163"/>
      <c r="L4286" s="160"/>
      <c r="M4286" s="164"/>
      <c r="T4286" s="165"/>
      <c r="AT4286" s="161" t="s">
        <v>185</v>
      </c>
      <c r="AU4286" s="161" t="s">
        <v>88</v>
      </c>
      <c r="AV4286" s="14" t="s">
        <v>86</v>
      </c>
      <c r="AW4286" s="14" t="s">
        <v>33</v>
      </c>
      <c r="AX4286" s="14" t="s">
        <v>78</v>
      </c>
      <c r="AY4286" s="161" t="s">
        <v>176</v>
      </c>
    </row>
    <row r="4287" spans="2:65" s="12" customFormat="1" ht="11.25">
      <c r="B4287" s="145"/>
      <c r="D4287" s="146" t="s">
        <v>185</v>
      </c>
      <c r="E4287" s="147" t="s">
        <v>1</v>
      </c>
      <c r="F4287" s="148" t="s">
        <v>4027</v>
      </c>
      <c r="H4287" s="149">
        <v>334.79</v>
      </c>
      <c r="I4287" s="150"/>
      <c r="L4287" s="145"/>
      <c r="M4287" s="151"/>
      <c r="T4287" s="152"/>
      <c r="AT4287" s="147" t="s">
        <v>185</v>
      </c>
      <c r="AU4287" s="147" t="s">
        <v>88</v>
      </c>
      <c r="AV4287" s="12" t="s">
        <v>88</v>
      </c>
      <c r="AW4287" s="12" t="s">
        <v>33</v>
      </c>
      <c r="AX4287" s="12" t="s">
        <v>86</v>
      </c>
      <c r="AY4287" s="147" t="s">
        <v>176</v>
      </c>
    </row>
    <row r="4288" spans="2:65" s="1" customFormat="1" ht="24.2" customHeight="1">
      <c r="B4288" s="32"/>
      <c r="C4288" s="132" t="s">
        <v>4028</v>
      </c>
      <c r="D4288" s="132" t="s">
        <v>178</v>
      </c>
      <c r="E4288" s="133" t="s">
        <v>4029</v>
      </c>
      <c r="F4288" s="134" t="s">
        <v>4030</v>
      </c>
      <c r="G4288" s="135" t="s">
        <v>298</v>
      </c>
      <c r="H4288" s="136">
        <v>16.690000000000001</v>
      </c>
      <c r="I4288" s="137"/>
      <c r="J4288" s="138">
        <f>ROUND(I4288*H4288,2)</f>
        <v>0</v>
      </c>
      <c r="K4288" s="134" t="s">
        <v>342</v>
      </c>
      <c r="L4288" s="32"/>
      <c r="M4288" s="139" t="s">
        <v>1</v>
      </c>
      <c r="N4288" s="140" t="s">
        <v>43</v>
      </c>
      <c r="P4288" s="141">
        <f>O4288*H4288</f>
        <v>0</v>
      </c>
      <c r="Q4288" s="141">
        <v>0</v>
      </c>
      <c r="R4288" s="141">
        <f>Q4288*H4288</f>
        <v>0</v>
      </c>
      <c r="S4288" s="141">
        <v>0</v>
      </c>
      <c r="T4288" s="142">
        <f>S4288*H4288</f>
        <v>0</v>
      </c>
      <c r="AR4288" s="143" t="s">
        <v>319</v>
      </c>
      <c r="AT4288" s="143" t="s">
        <v>178</v>
      </c>
      <c r="AU4288" s="143" t="s">
        <v>88</v>
      </c>
      <c r="AY4288" s="17" t="s">
        <v>176</v>
      </c>
      <c r="BE4288" s="144">
        <f>IF(N4288="základní",J4288,0)</f>
        <v>0</v>
      </c>
      <c r="BF4288" s="144">
        <f>IF(N4288="snížená",J4288,0)</f>
        <v>0</v>
      </c>
      <c r="BG4288" s="144">
        <f>IF(N4288="zákl. přenesená",J4288,0)</f>
        <v>0</v>
      </c>
      <c r="BH4288" s="144">
        <f>IF(N4288="sníž. přenesená",J4288,0)</f>
        <v>0</v>
      </c>
      <c r="BI4288" s="144">
        <f>IF(N4288="nulová",J4288,0)</f>
        <v>0</v>
      </c>
      <c r="BJ4288" s="17" t="s">
        <v>86</v>
      </c>
      <c r="BK4288" s="144">
        <f>ROUND(I4288*H4288,2)</f>
        <v>0</v>
      </c>
      <c r="BL4288" s="17" t="s">
        <v>319</v>
      </c>
      <c r="BM4288" s="143" t="s">
        <v>4031</v>
      </c>
    </row>
    <row r="4289" spans="2:65" s="14" customFormat="1" ht="11.25">
      <c r="B4289" s="160"/>
      <c r="D4289" s="146" t="s">
        <v>185</v>
      </c>
      <c r="E4289" s="161" t="s">
        <v>1</v>
      </c>
      <c r="F4289" s="162" t="s">
        <v>3391</v>
      </c>
      <c r="H4289" s="161" t="s">
        <v>1</v>
      </c>
      <c r="I4289" s="163"/>
      <c r="L4289" s="160"/>
      <c r="M4289" s="164"/>
      <c r="T4289" s="165"/>
      <c r="AT4289" s="161" t="s">
        <v>185</v>
      </c>
      <c r="AU4289" s="161" t="s">
        <v>88</v>
      </c>
      <c r="AV4289" s="14" t="s">
        <v>86</v>
      </c>
      <c r="AW4289" s="14" t="s">
        <v>33</v>
      </c>
      <c r="AX4289" s="14" t="s">
        <v>78</v>
      </c>
      <c r="AY4289" s="161" t="s">
        <v>176</v>
      </c>
    </row>
    <row r="4290" spans="2:65" s="12" customFormat="1" ht="11.25">
      <c r="B4290" s="145"/>
      <c r="D4290" s="146" t="s">
        <v>185</v>
      </c>
      <c r="E4290" s="147" t="s">
        <v>1</v>
      </c>
      <c r="F4290" s="148" t="s">
        <v>4032</v>
      </c>
      <c r="H4290" s="149">
        <v>16.690000000000001</v>
      </c>
      <c r="I4290" s="150"/>
      <c r="L4290" s="145"/>
      <c r="M4290" s="151"/>
      <c r="T4290" s="152"/>
      <c r="AT4290" s="147" t="s">
        <v>185</v>
      </c>
      <c r="AU4290" s="147" t="s">
        <v>88</v>
      </c>
      <c r="AV4290" s="12" t="s">
        <v>88</v>
      </c>
      <c r="AW4290" s="12" t="s">
        <v>33</v>
      </c>
      <c r="AX4290" s="12" t="s">
        <v>86</v>
      </c>
      <c r="AY4290" s="147" t="s">
        <v>176</v>
      </c>
    </row>
    <row r="4291" spans="2:65" s="1" customFormat="1" ht="21.75" customHeight="1">
      <c r="B4291" s="32"/>
      <c r="C4291" s="132" t="s">
        <v>4033</v>
      </c>
      <c r="D4291" s="132" t="s">
        <v>178</v>
      </c>
      <c r="E4291" s="133" t="s">
        <v>4034</v>
      </c>
      <c r="F4291" s="134" t="s">
        <v>4035</v>
      </c>
      <c r="G4291" s="135" t="s">
        <v>298</v>
      </c>
      <c r="H4291" s="136">
        <v>60.9</v>
      </c>
      <c r="I4291" s="137"/>
      <c r="J4291" s="138">
        <f>ROUND(I4291*H4291,2)</f>
        <v>0</v>
      </c>
      <c r="K4291" s="134" t="s">
        <v>342</v>
      </c>
      <c r="L4291" s="32"/>
      <c r="M4291" s="139" t="s">
        <v>1</v>
      </c>
      <c r="N4291" s="140" t="s">
        <v>43</v>
      </c>
      <c r="P4291" s="141">
        <f>O4291*H4291</f>
        <v>0</v>
      </c>
      <c r="Q4291" s="141">
        <v>0</v>
      </c>
      <c r="R4291" s="141">
        <f>Q4291*H4291</f>
        <v>0</v>
      </c>
      <c r="S4291" s="141">
        <v>0</v>
      </c>
      <c r="T4291" s="142">
        <f>S4291*H4291</f>
        <v>0</v>
      </c>
      <c r="AR4291" s="143" t="s">
        <v>319</v>
      </c>
      <c r="AT4291" s="143" t="s">
        <v>178</v>
      </c>
      <c r="AU4291" s="143" t="s">
        <v>88</v>
      </c>
      <c r="AY4291" s="17" t="s">
        <v>176</v>
      </c>
      <c r="BE4291" s="144">
        <f>IF(N4291="základní",J4291,0)</f>
        <v>0</v>
      </c>
      <c r="BF4291" s="144">
        <f>IF(N4291="snížená",J4291,0)</f>
        <v>0</v>
      </c>
      <c r="BG4291" s="144">
        <f>IF(N4291="zákl. přenesená",J4291,0)</f>
        <v>0</v>
      </c>
      <c r="BH4291" s="144">
        <f>IF(N4291="sníž. přenesená",J4291,0)</f>
        <v>0</v>
      </c>
      <c r="BI4291" s="144">
        <f>IF(N4291="nulová",J4291,0)</f>
        <v>0</v>
      </c>
      <c r="BJ4291" s="17" t="s">
        <v>86</v>
      </c>
      <c r="BK4291" s="144">
        <f>ROUND(I4291*H4291,2)</f>
        <v>0</v>
      </c>
      <c r="BL4291" s="17" t="s">
        <v>319</v>
      </c>
      <c r="BM4291" s="143" t="s">
        <v>4036</v>
      </c>
    </row>
    <row r="4292" spans="2:65" s="14" customFormat="1" ht="11.25">
      <c r="B4292" s="160"/>
      <c r="D4292" s="146" t="s">
        <v>185</v>
      </c>
      <c r="E4292" s="161" t="s">
        <v>1</v>
      </c>
      <c r="F4292" s="162" t="s">
        <v>3391</v>
      </c>
      <c r="H4292" s="161" t="s">
        <v>1</v>
      </c>
      <c r="I4292" s="163"/>
      <c r="L4292" s="160"/>
      <c r="M4292" s="164"/>
      <c r="T4292" s="165"/>
      <c r="AT4292" s="161" t="s">
        <v>185</v>
      </c>
      <c r="AU4292" s="161" t="s">
        <v>88</v>
      </c>
      <c r="AV4292" s="14" t="s">
        <v>86</v>
      </c>
      <c r="AW4292" s="14" t="s">
        <v>33</v>
      </c>
      <c r="AX4292" s="14" t="s">
        <v>78</v>
      </c>
      <c r="AY4292" s="161" t="s">
        <v>176</v>
      </c>
    </row>
    <row r="4293" spans="2:65" s="12" customFormat="1" ht="11.25">
      <c r="B4293" s="145"/>
      <c r="D4293" s="146" t="s">
        <v>185</v>
      </c>
      <c r="E4293" s="147" t="s">
        <v>1</v>
      </c>
      <c r="F4293" s="148" t="s">
        <v>4037</v>
      </c>
      <c r="H4293" s="149">
        <v>60.9</v>
      </c>
      <c r="I4293" s="150"/>
      <c r="L4293" s="145"/>
      <c r="M4293" s="151"/>
      <c r="T4293" s="152"/>
      <c r="AT4293" s="147" t="s">
        <v>185</v>
      </c>
      <c r="AU4293" s="147" t="s">
        <v>88</v>
      </c>
      <c r="AV4293" s="12" t="s">
        <v>88</v>
      </c>
      <c r="AW4293" s="12" t="s">
        <v>33</v>
      </c>
      <c r="AX4293" s="12" t="s">
        <v>86</v>
      </c>
      <c r="AY4293" s="147" t="s">
        <v>176</v>
      </c>
    </row>
    <row r="4294" spans="2:65" s="1" customFormat="1" ht="33" customHeight="1">
      <c r="B4294" s="32"/>
      <c r="C4294" s="132" t="s">
        <v>4038</v>
      </c>
      <c r="D4294" s="132" t="s">
        <v>178</v>
      </c>
      <c r="E4294" s="133" t="s">
        <v>4039</v>
      </c>
      <c r="F4294" s="134" t="s">
        <v>4040</v>
      </c>
      <c r="G4294" s="135" t="s">
        <v>298</v>
      </c>
      <c r="H4294" s="136">
        <v>174</v>
      </c>
      <c r="I4294" s="137"/>
      <c r="J4294" s="138">
        <f>ROUND(I4294*H4294,2)</f>
        <v>0</v>
      </c>
      <c r="K4294" s="134" t="s">
        <v>342</v>
      </c>
      <c r="L4294" s="32"/>
      <c r="M4294" s="139" t="s">
        <v>1</v>
      </c>
      <c r="N4294" s="140" t="s">
        <v>43</v>
      </c>
      <c r="P4294" s="141">
        <f>O4294*H4294</f>
        <v>0</v>
      </c>
      <c r="Q4294" s="141">
        <v>0</v>
      </c>
      <c r="R4294" s="141">
        <f>Q4294*H4294</f>
        <v>0</v>
      </c>
      <c r="S4294" s="141">
        <v>0</v>
      </c>
      <c r="T4294" s="142">
        <f>S4294*H4294</f>
        <v>0</v>
      </c>
      <c r="AR4294" s="143" t="s">
        <v>319</v>
      </c>
      <c r="AT4294" s="143" t="s">
        <v>178</v>
      </c>
      <c r="AU4294" s="143" t="s">
        <v>88</v>
      </c>
      <c r="AY4294" s="17" t="s">
        <v>176</v>
      </c>
      <c r="BE4294" s="144">
        <f>IF(N4294="základní",J4294,0)</f>
        <v>0</v>
      </c>
      <c r="BF4294" s="144">
        <f>IF(N4294="snížená",J4294,0)</f>
        <v>0</v>
      </c>
      <c r="BG4294" s="144">
        <f>IF(N4294="zákl. přenesená",J4294,0)</f>
        <v>0</v>
      </c>
      <c r="BH4294" s="144">
        <f>IF(N4294="sníž. přenesená",J4294,0)</f>
        <v>0</v>
      </c>
      <c r="BI4294" s="144">
        <f>IF(N4294="nulová",J4294,0)</f>
        <v>0</v>
      </c>
      <c r="BJ4294" s="17" t="s">
        <v>86</v>
      </c>
      <c r="BK4294" s="144">
        <f>ROUND(I4294*H4294,2)</f>
        <v>0</v>
      </c>
      <c r="BL4294" s="17" t="s">
        <v>319</v>
      </c>
      <c r="BM4294" s="143" t="s">
        <v>4041</v>
      </c>
    </row>
    <row r="4295" spans="2:65" s="14" customFormat="1" ht="11.25">
      <c r="B4295" s="160"/>
      <c r="D4295" s="146" t="s">
        <v>185</v>
      </c>
      <c r="E4295" s="161" t="s">
        <v>1</v>
      </c>
      <c r="F4295" s="162" t="s">
        <v>3391</v>
      </c>
      <c r="H4295" s="161" t="s">
        <v>1</v>
      </c>
      <c r="I4295" s="163"/>
      <c r="L4295" s="160"/>
      <c r="M4295" s="164"/>
      <c r="T4295" s="165"/>
      <c r="AT4295" s="161" t="s">
        <v>185</v>
      </c>
      <c r="AU4295" s="161" t="s">
        <v>88</v>
      </c>
      <c r="AV4295" s="14" t="s">
        <v>86</v>
      </c>
      <c r="AW4295" s="14" t="s">
        <v>33</v>
      </c>
      <c r="AX4295" s="14" t="s">
        <v>78</v>
      </c>
      <c r="AY4295" s="161" t="s">
        <v>176</v>
      </c>
    </row>
    <row r="4296" spans="2:65" s="12" customFormat="1" ht="11.25">
      <c r="B4296" s="145"/>
      <c r="D4296" s="146" t="s">
        <v>185</v>
      </c>
      <c r="E4296" s="147" t="s">
        <v>1</v>
      </c>
      <c r="F4296" s="148" t="s">
        <v>4042</v>
      </c>
      <c r="H4296" s="149">
        <v>174</v>
      </c>
      <c r="I4296" s="150"/>
      <c r="L4296" s="145"/>
      <c r="M4296" s="151"/>
      <c r="T4296" s="152"/>
      <c r="AT4296" s="147" t="s">
        <v>185</v>
      </c>
      <c r="AU4296" s="147" t="s">
        <v>88</v>
      </c>
      <c r="AV4296" s="12" t="s">
        <v>88</v>
      </c>
      <c r="AW4296" s="12" t="s">
        <v>33</v>
      </c>
      <c r="AX4296" s="12" t="s">
        <v>86</v>
      </c>
      <c r="AY4296" s="147" t="s">
        <v>176</v>
      </c>
    </row>
    <row r="4297" spans="2:65" s="1" customFormat="1" ht="21.75" customHeight="1">
      <c r="B4297" s="32"/>
      <c r="C4297" s="132" t="s">
        <v>4043</v>
      </c>
      <c r="D4297" s="132" t="s">
        <v>178</v>
      </c>
      <c r="E4297" s="133" t="s">
        <v>4044</v>
      </c>
      <c r="F4297" s="134" t="s">
        <v>4045</v>
      </c>
      <c r="G4297" s="135" t="s">
        <v>298</v>
      </c>
      <c r="H4297" s="136">
        <v>108.57</v>
      </c>
      <c r="I4297" s="137"/>
      <c r="J4297" s="138">
        <f>ROUND(I4297*H4297,2)</f>
        <v>0</v>
      </c>
      <c r="K4297" s="134" t="s">
        <v>342</v>
      </c>
      <c r="L4297" s="32"/>
      <c r="M4297" s="139" t="s">
        <v>1</v>
      </c>
      <c r="N4297" s="140" t="s">
        <v>43</v>
      </c>
      <c r="P4297" s="141">
        <f>O4297*H4297</f>
        <v>0</v>
      </c>
      <c r="Q4297" s="141">
        <v>0</v>
      </c>
      <c r="R4297" s="141">
        <f>Q4297*H4297</f>
        <v>0</v>
      </c>
      <c r="S4297" s="141">
        <v>0</v>
      </c>
      <c r="T4297" s="142">
        <f>S4297*H4297</f>
        <v>0</v>
      </c>
      <c r="AR4297" s="143" t="s">
        <v>319</v>
      </c>
      <c r="AT4297" s="143" t="s">
        <v>178</v>
      </c>
      <c r="AU4297" s="143" t="s">
        <v>88</v>
      </c>
      <c r="AY4297" s="17" t="s">
        <v>176</v>
      </c>
      <c r="BE4297" s="144">
        <f>IF(N4297="základní",J4297,0)</f>
        <v>0</v>
      </c>
      <c r="BF4297" s="144">
        <f>IF(N4297="snížená",J4297,0)</f>
        <v>0</v>
      </c>
      <c r="BG4297" s="144">
        <f>IF(N4297="zákl. přenesená",J4297,0)</f>
        <v>0</v>
      </c>
      <c r="BH4297" s="144">
        <f>IF(N4297="sníž. přenesená",J4297,0)</f>
        <v>0</v>
      </c>
      <c r="BI4297" s="144">
        <f>IF(N4297="nulová",J4297,0)</f>
        <v>0</v>
      </c>
      <c r="BJ4297" s="17" t="s">
        <v>86</v>
      </c>
      <c r="BK4297" s="144">
        <f>ROUND(I4297*H4297,2)</f>
        <v>0</v>
      </c>
      <c r="BL4297" s="17" t="s">
        <v>319</v>
      </c>
      <c r="BM4297" s="143" t="s">
        <v>4046</v>
      </c>
    </row>
    <row r="4298" spans="2:65" s="14" customFormat="1" ht="11.25">
      <c r="B4298" s="160"/>
      <c r="D4298" s="146" t="s">
        <v>185</v>
      </c>
      <c r="E4298" s="161" t="s">
        <v>1</v>
      </c>
      <c r="F4298" s="162" t="s">
        <v>3391</v>
      </c>
      <c r="H4298" s="161" t="s">
        <v>1</v>
      </c>
      <c r="I4298" s="163"/>
      <c r="L4298" s="160"/>
      <c r="M4298" s="164"/>
      <c r="T4298" s="165"/>
      <c r="AT4298" s="161" t="s">
        <v>185</v>
      </c>
      <c r="AU4298" s="161" t="s">
        <v>88</v>
      </c>
      <c r="AV4298" s="14" t="s">
        <v>86</v>
      </c>
      <c r="AW4298" s="14" t="s">
        <v>33</v>
      </c>
      <c r="AX4298" s="14" t="s">
        <v>78</v>
      </c>
      <c r="AY4298" s="161" t="s">
        <v>176</v>
      </c>
    </row>
    <row r="4299" spans="2:65" s="12" customFormat="1" ht="11.25">
      <c r="B4299" s="145"/>
      <c r="D4299" s="146" t="s">
        <v>185</v>
      </c>
      <c r="E4299" s="147" t="s">
        <v>1</v>
      </c>
      <c r="F4299" s="148" t="s">
        <v>4047</v>
      </c>
      <c r="H4299" s="149">
        <v>108.57</v>
      </c>
      <c r="I4299" s="150"/>
      <c r="L4299" s="145"/>
      <c r="M4299" s="151"/>
      <c r="T4299" s="152"/>
      <c r="AT4299" s="147" t="s">
        <v>185</v>
      </c>
      <c r="AU4299" s="147" t="s">
        <v>88</v>
      </c>
      <c r="AV4299" s="12" t="s">
        <v>88</v>
      </c>
      <c r="AW4299" s="12" t="s">
        <v>33</v>
      </c>
      <c r="AX4299" s="12" t="s">
        <v>86</v>
      </c>
      <c r="AY4299" s="147" t="s">
        <v>176</v>
      </c>
    </row>
    <row r="4300" spans="2:65" s="1" customFormat="1" ht="24.2" customHeight="1">
      <c r="B4300" s="32"/>
      <c r="C4300" s="132" t="s">
        <v>4048</v>
      </c>
      <c r="D4300" s="132" t="s">
        <v>178</v>
      </c>
      <c r="E4300" s="133" t="s">
        <v>4049</v>
      </c>
      <c r="F4300" s="134" t="s">
        <v>4050</v>
      </c>
      <c r="G4300" s="135" t="s">
        <v>298</v>
      </c>
      <c r="H4300" s="136">
        <v>1</v>
      </c>
      <c r="I4300" s="137"/>
      <c r="J4300" s="138">
        <f>ROUND(I4300*H4300,2)</f>
        <v>0</v>
      </c>
      <c r="K4300" s="134" t="s">
        <v>342</v>
      </c>
      <c r="L4300" s="32"/>
      <c r="M4300" s="139" t="s">
        <v>1</v>
      </c>
      <c r="N4300" s="140" t="s">
        <v>43</v>
      </c>
      <c r="P4300" s="141">
        <f>O4300*H4300</f>
        <v>0</v>
      </c>
      <c r="Q4300" s="141">
        <v>0</v>
      </c>
      <c r="R4300" s="141">
        <f>Q4300*H4300</f>
        <v>0</v>
      </c>
      <c r="S4300" s="141">
        <v>0</v>
      </c>
      <c r="T4300" s="142">
        <f>S4300*H4300</f>
        <v>0</v>
      </c>
      <c r="AR4300" s="143" t="s">
        <v>319</v>
      </c>
      <c r="AT4300" s="143" t="s">
        <v>178</v>
      </c>
      <c r="AU4300" s="143" t="s">
        <v>88</v>
      </c>
      <c r="AY4300" s="17" t="s">
        <v>176</v>
      </c>
      <c r="BE4300" s="144">
        <f>IF(N4300="základní",J4300,0)</f>
        <v>0</v>
      </c>
      <c r="BF4300" s="144">
        <f>IF(N4300="snížená",J4300,0)</f>
        <v>0</v>
      </c>
      <c r="BG4300" s="144">
        <f>IF(N4300="zákl. přenesená",J4300,0)</f>
        <v>0</v>
      </c>
      <c r="BH4300" s="144">
        <f>IF(N4300="sníž. přenesená",J4300,0)</f>
        <v>0</v>
      </c>
      <c r="BI4300" s="144">
        <f>IF(N4300="nulová",J4300,0)</f>
        <v>0</v>
      </c>
      <c r="BJ4300" s="17" t="s">
        <v>86</v>
      </c>
      <c r="BK4300" s="144">
        <f>ROUND(I4300*H4300,2)</f>
        <v>0</v>
      </c>
      <c r="BL4300" s="17" t="s">
        <v>319</v>
      </c>
      <c r="BM4300" s="143" t="s">
        <v>4051</v>
      </c>
    </row>
    <row r="4301" spans="2:65" s="14" customFormat="1" ht="11.25">
      <c r="B4301" s="160"/>
      <c r="D4301" s="146" t="s">
        <v>185</v>
      </c>
      <c r="E4301" s="161" t="s">
        <v>1</v>
      </c>
      <c r="F4301" s="162" t="s">
        <v>3391</v>
      </c>
      <c r="H4301" s="161" t="s">
        <v>1</v>
      </c>
      <c r="I4301" s="163"/>
      <c r="L4301" s="160"/>
      <c r="M4301" s="164"/>
      <c r="T4301" s="165"/>
      <c r="AT4301" s="161" t="s">
        <v>185</v>
      </c>
      <c r="AU4301" s="161" t="s">
        <v>88</v>
      </c>
      <c r="AV4301" s="14" t="s">
        <v>86</v>
      </c>
      <c r="AW4301" s="14" t="s">
        <v>33</v>
      </c>
      <c r="AX4301" s="14" t="s">
        <v>78</v>
      </c>
      <c r="AY4301" s="161" t="s">
        <v>176</v>
      </c>
    </row>
    <row r="4302" spans="2:65" s="12" customFormat="1" ht="11.25">
      <c r="B4302" s="145"/>
      <c r="D4302" s="146" t="s">
        <v>185</v>
      </c>
      <c r="E4302" s="147" t="s">
        <v>1</v>
      </c>
      <c r="F4302" s="148" t="s">
        <v>86</v>
      </c>
      <c r="H4302" s="149">
        <v>1</v>
      </c>
      <c r="I4302" s="150"/>
      <c r="L4302" s="145"/>
      <c r="M4302" s="151"/>
      <c r="T4302" s="152"/>
      <c r="AT4302" s="147" t="s">
        <v>185</v>
      </c>
      <c r="AU4302" s="147" t="s">
        <v>88</v>
      </c>
      <c r="AV4302" s="12" t="s">
        <v>88</v>
      </c>
      <c r="AW4302" s="12" t="s">
        <v>33</v>
      </c>
      <c r="AX4302" s="12" t="s">
        <v>86</v>
      </c>
      <c r="AY4302" s="147" t="s">
        <v>176</v>
      </c>
    </row>
    <row r="4303" spans="2:65" s="1" customFormat="1" ht="24.2" customHeight="1">
      <c r="B4303" s="32"/>
      <c r="C4303" s="132" t="s">
        <v>4052</v>
      </c>
      <c r="D4303" s="132" t="s">
        <v>178</v>
      </c>
      <c r="E4303" s="133" t="s">
        <v>4053</v>
      </c>
      <c r="F4303" s="134" t="s">
        <v>4054</v>
      </c>
      <c r="G4303" s="135" t="s">
        <v>355</v>
      </c>
      <c r="H4303" s="136">
        <v>1</v>
      </c>
      <c r="I4303" s="137"/>
      <c r="J4303" s="138">
        <f>ROUND(I4303*H4303,2)</f>
        <v>0</v>
      </c>
      <c r="K4303" s="134" t="s">
        <v>342</v>
      </c>
      <c r="L4303" s="32"/>
      <c r="M4303" s="139" t="s">
        <v>1</v>
      </c>
      <c r="N4303" s="140" t="s">
        <v>43</v>
      </c>
      <c r="P4303" s="141">
        <f>O4303*H4303</f>
        <v>0</v>
      </c>
      <c r="Q4303" s="141">
        <v>0</v>
      </c>
      <c r="R4303" s="141">
        <f>Q4303*H4303</f>
        <v>0</v>
      </c>
      <c r="S4303" s="141">
        <v>0</v>
      </c>
      <c r="T4303" s="142">
        <f>S4303*H4303</f>
        <v>0</v>
      </c>
      <c r="AR4303" s="143" t="s">
        <v>319</v>
      </c>
      <c r="AT4303" s="143" t="s">
        <v>178</v>
      </c>
      <c r="AU4303" s="143" t="s">
        <v>88</v>
      </c>
      <c r="AY4303" s="17" t="s">
        <v>176</v>
      </c>
      <c r="BE4303" s="144">
        <f>IF(N4303="základní",J4303,0)</f>
        <v>0</v>
      </c>
      <c r="BF4303" s="144">
        <f>IF(N4303="snížená",J4303,0)</f>
        <v>0</v>
      </c>
      <c r="BG4303" s="144">
        <f>IF(N4303="zákl. přenesená",J4303,0)</f>
        <v>0</v>
      </c>
      <c r="BH4303" s="144">
        <f>IF(N4303="sníž. přenesená",J4303,0)</f>
        <v>0</v>
      </c>
      <c r="BI4303" s="144">
        <f>IF(N4303="nulová",J4303,0)</f>
        <v>0</v>
      </c>
      <c r="BJ4303" s="17" t="s">
        <v>86</v>
      </c>
      <c r="BK4303" s="144">
        <f>ROUND(I4303*H4303,2)</f>
        <v>0</v>
      </c>
      <c r="BL4303" s="17" t="s">
        <v>319</v>
      </c>
      <c r="BM4303" s="143" t="s">
        <v>4055</v>
      </c>
    </row>
    <row r="4304" spans="2:65" s="14" customFormat="1" ht="11.25">
      <c r="B4304" s="160"/>
      <c r="D4304" s="146" t="s">
        <v>185</v>
      </c>
      <c r="E4304" s="161" t="s">
        <v>1</v>
      </c>
      <c r="F4304" s="162" t="s">
        <v>3391</v>
      </c>
      <c r="H4304" s="161" t="s">
        <v>1</v>
      </c>
      <c r="I4304" s="163"/>
      <c r="L4304" s="160"/>
      <c r="M4304" s="164"/>
      <c r="T4304" s="165"/>
      <c r="AT4304" s="161" t="s">
        <v>185</v>
      </c>
      <c r="AU4304" s="161" t="s">
        <v>88</v>
      </c>
      <c r="AV4304" s="14" t="s">
        <v>86</v>
      </c>
      <c r="AW4304" s="14" t="s">
        <v>33</v>
      </c>
      <c r="AX4304" s="14" t="s">
        <v>78</v>
      </c>
      <c r="AY4304" s="161" t="s">
        <v>176</v>
      </c>
    </row>
    <row r="4305" spans="2:65" s="12" customFormat="1" ht="11.25">
      <c r="B4305" s="145"/>
      <c r="D4305" s="146" t="s">
        <v>185</v>
      </c>
      <c r="E4305" s="147" t="s">
        <v>1</v>
      </c>
      <c r="F4305" s="148" t="s">
        <v>86</v>
      </c>
      <c r="H4305" s="149">
        <v>1</v>
      </c>
      <c r="I4305" s="150"/>
      <c r="L4305" s="145"/>
      <c r="M4305" s="151"/>
      <c r="T4305" s="152"/>
      <c r="AT4305" s="147" t="s">
        <v>185</v>
      </c>
      <c r="AU4305" s="147" t="s">
        <v>88</v>
      </c>
      <c r="AV4305" s="12" t="s">
        <v>88</v>
      </c>
      <c r="AW4305" s="12" t="s">
        <v>33</v>
      </c>
      <c r="AX4305" s="12" t="s">
        <v>86</v>
      </c>
      <c r="AY4305" s="147" t="s">
        <v>176</v>
      </c>
    </row>
    <row r="4306" spans="2:65" s="1" customFormat="1" ht="24.2" customHeight="1">
      <c r="B4306" s="32"/>
      <c r="C4306" s="132" t="s">
        <v>4056</v>
      </c>
      <c r="D4306" s="132" t="s">
        <v>178</v>
      </c>
      <c r="E4306" s="133" t="s">
        <v>4057</v>
      </c>
      <c r="F4306" s="134" t="s">
        <v>4058</v>
      </c>
      <c r="G4306" s="135" t="s">
        <v>355</v>
      </c>
      <c r="H4306" s="136">
        <v>1</v>
      </c>
      <c r="I4306" s="137"/>
      <c r="J4306" s="138">
        <f>ROUND(I4306*H4306,2)</f>
        <v>0</v>
      </c>
      <c r="K4306" s="134" t="s">
        <v>342</v>
      </c>
      <c r="L4306" s="32"/>
      <c r="M4306" s="139" t="s">
        <v>1</v>
      </c>
      <c r="N4306" s="140" t="s">
        <v>43</v>
      </c>
      <c r="P4306" s="141">
        <f>O4306*H4306</f>
        <v>0</v>
      </c>
      <c r="Q4306" s="141">
        <v>0</v>
      </c>
      <c r="R4306" s="141">
        <f>Q4306*H4306</f>
        <v>0</v>
      </c>
      <c r="S4306" s="141">
        <v>0</v>
      </c>
      <c r="T4306" s="142">
        <f>S4306*H4306</f>
        <v>0</v>
      </c>
      <c r="AR4306" s="143" t="s">
        <v>319</v>
      </c>
      <c r="AT4306" s="143" t="s">
        <v>178</v>
      </c>
      <c r="AU4306" s="143" t="s">
        <v>88</v>
      </c>
      <c r="AY4306" s="17" t="s">
        <v>176</v>
      </c>
      <c r="BE4306" s="144">
        <f>IF(N4306="základní",J4306,0)</f>
        <v>0</v>
      </c>
      <c r="BF4306" s="144">
        <f>IF(N4306="snížená",J4306,0)</f>
        <v>0</v>
      </c>
      <c r="BG4306" s="144">
        <f>IF(N4306="zákl. přenesená",J4306,0)</f>
        <v>0</v>
      </c>
      <c r="BH4306" s="144">
        <f>IF(N4306="sníž. přenesená",J4306,0)</f>
        <v>0</v>
      </c>
      <c r="BI4306" s="144">
        <f>IF(N4306="nulová",J4306,0)</f>
        <v>0</v>
      </c>
      <c r="BJ4306" s="17" t="s">
        <v>86</v>
      </c>
      <c r="BK4306" s="144">
        <f>ROUND(I4306*H4306,2)</f>
        <v>0</v>
      </c>
      <c r="BL4306" s="17" t="s">
        <v>319</v>
      </c>
      <c r="BM4306" s="143" t="s">
        <v>4059</v>
      </c>
    </row>
    <row r="4307" spans="2:65" s="14" customFormat="1" ht="11.25">
      <c r="B4307" s="160"/>
      <c r="D4307" s="146" t="s">
        <v>185</v>
      </c>
      <c r="E4307" s="161" t="s">
        <v>1</v>
      </c>
      <c r="F4307" s="162" t="s">
        <v>3391</v>
      </c>
      <c r="H4307" s="161" t="s">
        <v>1</v>
      </c>
      <c r="I4307" s="163"/>
      <c r="L4307" s="160"/>
      <c r="M4307" s="164"/>
      <c r="T4307" s="165"/>
      <c r="AT4307" s="161" t="s">
        <v>185</v>
      </c>
      <c r="AU4307" s="161" t="s">
        <v>88</v>
      </c>
      <c r="AV4307" s="14" t="s">
        <v>86</v>
      </c>
      <c r="AW4307" s="14" t="s">
        <v>33</v>
      </c>
      <c r="AX4307" s="14" t="s">
        <v>78</v>
      </c>
      <c r="AY4307" s="161" t="s">
        <v>176</v>
      </c>
    </row>
    <row r="4308" spans="2:65" s="12" customFormat="1" ht="11.25">
      <c r="B4308" s="145"/>
      <c r="D4308" s="146" t="s">
        <v>185</v>
      </c>
      <c r="E4308" s="147" t="s">
        <v>1</v>
      </c>
      <c r="F4308" s="148" t="s">
        <v>86</v>
      </c>
      <c r="H4308" s="149">
        <v>1</v>
      </c>
      <c r="I4308" s="150"/>
      <c r="L4308" s="145"/>
      <c r="M4308" s="151"/>
      <c r="T4308" s="152"/>
      <c r="AT4308" s="147" t="s">
        <v>185</v>
      </c>
      <c r="AU4308" s="147" t="s">
        <v>88</v>
      </c>
      <c r="AV4308" s="12" t="s">
        <v>88</v>
      </c>
      <c r="AW4308" s="12" t="s">
        <v>33</v>
      </c>
      <c r="AX4308" s="12" t="s">
        <v>86</v>
      </c>
      <c r="AY4308" s="147" t="s">
        <v>176</v>
      </c>
    </row>
    <row r="4309" spans="2:65" s="1" customFormat="1" ht="33" customHeight="1">
      <c r="B4309" s="32"/>
      <c r="C4309" s="132" t="s">
        <v>4060</v>
      </c>
      <c r="D4309" s="132" t="s">
        <v>178</v>
      </c>
      <c r="E4309" s="133" t="s">
        <v>4061</v>
      </c>
      <c r="F4309" s="134" t="s">
        <v>4062</v>
      </c>
      <c r="G4309" s="135" t="s">
        <v>355</v>
      </c>
      <c r="H4309" s="136">
        <v>1</v>
      </c>
      <c r="I4309" s="137"/>
      <c r="J4309" s="138">
        <f>ROUND(I4309*H4309,2)</f>
        <v>0</v>
      </c>
      <c r="K4309" s="134" t="s">
        <v>342</v>
      </c>
      <c r="L4309" s="32"/>
      <c r="M4309" s="139" t="s">
        <v>1</v>
      </c>
      <c r="N4309" s="140" t="s">
        <v>43</v>
      </c>
      <c r="P4309" s="141">
        <f>O4309*H4309</f>
        <v>0</v>
      </c>
      <c r="Q4309" s="141">
        <v>0</v>
      </c>
      <c r="R4309" s="141">
        <f>Q4309*H4309</f>
        <v>0</v>
      </c>
      <c r="S4309" s="141">
        <v>0</v>
      </c>
      <c r="T4309" s="142">
        <f>S4309*H4309</f>
        <v>0</v>
      </c>
      <c r="AR4309" s="143" t="s">
        <v>319</v>
      </c>
      <c r="AT4309" s="143" t="s">
        <v>178</v>
      </c>
      <c r="AU4309" s="143" t="s">
        <v>88</v>
      </c>
      <c r="AY4309" s="17" t="s">
        <v>176</v>
      </c>
      <c r="BE4309" s="144">
        <f>IF(N4309="základní",J4309,0)</f>
        <v>0</v>
      </c>
      <c r="BF4309" s="144">
        <f>IF(N4309="snížená",J4309,0)</f>
        <v>0</v>
      </c>
      <c r="BG4309" s="144">
        <f>IF(N4309="zákl. přenesená",J4309,0)</f>
        <v>0</v>
      </c>
      <c r="BH4309" s="144">
        <f>IF(N4309="sníž. přenesená",J4309,0)</f>
        <v>0</v>
      </c>
      <c r="BI4309" s="144">
        <f>IF(N4309="nulová",J4309,0)</f>
        <v>0</v>
      </c>
      <c r="BJ4309" s="17" t="s">
        <v>86</v>
      </c>
      <c r="BK4309" s="144">
        <f>ROUND(I4309*H4309,2)</f>
        <v>0</v>
      </c>
      <c r="BL4309" s="17" t="s">
        <v>319</v>
      </c>
      <c r="BM4309" s="143" t="s">
        <v>4063</v>
      </c>
    </row>
    <row r="4310" spans="2:65" s="14" customFormat="1" ht="11.25">
      <c r="B4310" s="160"/>
      <c r="D4310" s="146" t="s">
        <v>185</v>
      </c>
      <c r="E4310" s="161" t="s">
        <v>1</v>
      </c>
      <c r="F4310" s="162" t="s">
        <v>3391</v>
      </c>
      <c r="H4310" s="161" t="s">
        <v>1</v>
      </c>
      <c r="I4310" s="163"/>
      <c r="L4310" s="160"/>
      <c r="M4310" s="164"/>
      <c r="T4310" s="165"/>
      <c r="AT4310" s="161" t="s">
        <v>185</v>
      </c>
      <c r="AU4310" s="161" t="s">
        <v>88</v>
      </c>
      <c r="AV4310" s="14" t="s">
        <v>86</v>
      </c>
      <c r="AW4310" s="14" t="s">
        <v>33</v>
      </c>
      <c r="AX4310" s="14" t="s">
        <v>78</v>
      </c>
      <c r="AY4310" s="161" t="s">
        <v>176</v>
      </c>
    </row>
    <row r="4311" spans="2:65" s="12" customFormat="1" ht="11.25">
      <c r="B4311" s="145"/>
      <c r="D4311" s="146" t="s">
        <v>185</v>
      </c>
      <c r="E4311" s="147" t="s">
        <v>1</v>
      </c>
      <c r="F4311" s="148" t="s">
        <v>86</v>
      </c>
      <c r="H4311" s="149">
        <v>1</v>
      </c>
      <c r="I4311" s="150"/>
      <c r="L4311" s="145"/>
      <c r="M4311" s="151"/>
      <c r="T4311" s="152"/>
      <c r="AT4311" s="147" t="s">
        <v>185</v>
      </c>
      <c r="AU4311" s="147" t="s">
        <v>88</v>
      </c>
      <c r="AV4311" s="12" t="s">
        <v>88</v>
      </c>
      <c r="AW4311" s="12" t="s">
        <v>33</v>
      </c>
      <c r="AX4311" s="12" t="s">
        <v>86</v>
      </c>
      <c r="AY4311" s="147" t="s">
        <v>176</v>
      </c>
    </row>
    <row r="4312" spans="2:65" s="1" customFormat="1" ht="24.2" customHeight="1">
      <c r="B4312" s="32"/>
      <c r="C4312" s="132" t="s">
        <v>4064</v>
      </c>
      <c r="D4312" s="132" t="s">
        <v>178</v>
      </c>
      <c r="E4312" s="133" t="s">
        <v>4065</v>
      </c>
      <c r="F4312" s="134" t="s">
        <v>4066</v>
      </c>
      <c r="G4312" s="135" t="s">
        <v>355</v>
      </c>
      <c r="H4312" s="136">
        <v>1</v>
      </c>
      <c r="I4312" s="137"/>
      <c r="J4312" s="138">
        <f>ROUND(I4312*H4312,2)</f>
        <v>0</v>
      </c>
      <c r="K4312" s="134" t="s">
        <v>342</v>
      </c>
      <c r="L4312" s="32"/>
      <c r="M4312" s="139" t="s">
        <v>1</v>
      </c>
      <c r="N4312" s="140" t="s">
        <v>43</v>
      </c>
      <c r="P4312" s="141">
        <f>O4312*H4312</f>
        <v>0</v>
      </c>
      <c r="Q4312" s="141">
        <v>0</v>
      </c>
      <c r="R4312" s="141">
        <f>Q4312*H4312</f>
        <v>0</v>
      </c>
      <c r="S4312" s="141">
        <v>0</v>
      </c>
      <c r="T4312" s="142">
        <f>S4312*H4312</f>
        <v>0</v>
      </c>
      <c r="AR4312" s="143" t="s">
        <v>319</v>
      </c>
      <c r="AT4312" s="143" t="s">
        <v>178</v>
      </c>
      <c r="AU4312" s="143" t="s">
        <v>88</v>
      </c>
      <c r="AY4312" s="17" t="s">
        <v>176</v>
      </c>
      <c r="BE4312" s="144">
        <f>IF(N4312="základní",J4312,0)</f>
        <v>0</v>
      </c>
      <c r="BF4312" s="144">
        <f>IF(N4312="snížená",J4312,0)</f>
        <v>0</v>
      </c>
      <c r="BG4312" s="144">
        <f>IF(N4312="zákl. přenesená",J4312,0)</f>
        <v>0</v>
      </c>
      <c r="BH4312" s="144">
        <f>IF(N4312="sníž. přenesená",J4312,0)</f>
        <v>0</v>
      </c>
      <c r="BI4312" s="144">
        <f>IF(N4312="nulová",J4312,0)</f>
        <v>0</v>
      </c>
      <c r="BJ4312" s="17" t="s">
        <v>86</v>
      </c>
      <c r="BK4312" s="144">
        <f>ROUND(I4312*H4312,2)</f>
        <v>0</v>
      </c>
      <c r="BL4312" s="17" t="s">
        <v>319</v>
      </c>
      <c r="BM4312" s="143" t="s">
        <v>4067</v>
      </c>
    </row>
    <row r="4313" spans="2:65" s="14" customFormat="1" ht="11.25">
      <c r="B4313" s="160"/>
      <c r="D4313" s="146" t="s">
        <v>185</v>
      </c>
      <c r="E4313" s="161" t="s">
        <v>1</v>
      </c>
      <c r="F4313" s="162" t="s">
        <v>3391</v>
      </c>
      <c r="H4313" s="161" t="s">
        <v>1</v>
      </c>
      <c r="I4313" s="163"/>
      <c r="L4313" s="160"/>
      <c r="M4313" s="164"/>
      <c r="T4313" s="165"/>
      <c r="AT4313" s="161" t="s">
        <v>185</v>
      </c>
      <c r="AU4313" s="161" t="s">
        <v>88</v>
      </c>
      <c r="AV4313" s="14" t="s">
        <v>86</v>
      </c>
      <c r="AW4313" s="14" t="s">
        <v>33</v>
      </c>
      <c r="AX4313" s="14" t="s">
        <v>78</v>
      </c>
      <c r="AY4313" s="161" t="s">
        <v>176</v>
      </c>
    </row>
    <row r="4314" spans="2:65" s="12" customFormat="1" ht="11.25">
      <c r="B4314" s="145"/>
      <c r="D4314" s="146" t="s">
        <v>185</v>
      </c>
      <c r="E4314" s="147" t="s">
        <v>1</v>
      </c>
      <c r="F4314" s="148" t="s">
        <v>86</v>
      </c>
      <c r="H4314" s="149">
        <v>1</v>
      </c>
      <c r="I4314" s="150"/>
      <c r="L4314" s="145"/>
      <c r="M4314" s="151"/>
      <c r="T4314" s="152"/>
      <c r="AT4314" s="147" t="s">
        <v>185</v>
      </c>
      <c r="AU4314" s="147" t="s">
        <v>88</v>
      </c>
      <c r="AV4314" s="12" t="s">
        <v>88</v>
      </c>
      <c r="AW4314" s="12" t="s">
        <v>33</v>
      </c>
      <c r="AX4314" s="12" t="s">
        <v>86</v>
      </c>
      <c r="AY4314" s="147" t="s">
        <v>176</v>
      </c>
    </row>
    <row r="4315" spans="2:65" s="1" customFormat="1" ht="24.2" customHeight="1">
      <c r="B4315" s="32"/>
      <c r="C4315" s="132" t="s">
        <v>4068</v>
      </c>
      <c r="D4315" s="132" t="s">
        <v>178</v>
      </c>
      <c r="E4315" s="133" t="s">
        <v>4069</v>
      </c>
      <c r="F4315" s="134" t="s">
        <v>4070</v>
      </c>
      <c r="G4315" s="135" t="s">
        <v>355</v>
      </c>
      <c r="H4315" s="136">
        <v>1</v>
      </c>
      <c r="I4315" s="137"/>
      <c r="J4315" s="138">
        <f>ROUND(I4315*H4315,2)</f>
        <v>0</v>
      </c>
      <c r="K4315" s="134" t="s">
        <v>342</v>
      </c>
      <c r="L4315" s="32"/>
      <c r="M4315" s="139" t="s">
        <v>1</v>
      </c>
      <c r="N4315" s="140" t="s">
        <v>43</v>
      </c>
      <c r="P4315" s="141">
        <f>O4315*H4315</f>
        <v>0</v>
      </c>
      <c r="Q4315" s="141">
        <v>0</v>
      </c>
      <c r="R4315" s="141">
        <f>Q4315*H4315</f>
        <v>0</v>
      </c>
      <c r="S4315" s="141">
        <v>0</v>
      </c>
      <c r="T4315" s="142">
        <f>S4315*H4315</f>
        <v>0</v>
      </c>
      <c r="AR4315" s="143" t="s">
        <v>319</v>
      </c>
      <c r="AT4315" s="143" t="s">
        <v>178</v>
      </c>
      <c r="AU4315" s="143" t="s">
        <v>88</v>
      </c>
      <c r="AY4315" s="17" t="s">
        <v>176</v>
      </c>
      <c r="BE4315" s="144">
        <f>IF(N4315="základní",J4315,0)</f>
        <v>0</v>
      </c>
      <c r="BF4315" s="144">
        <f>IF(N4315="snížená",J4315,0)</f>
        <v>0</v>
      </c>
      <c r="BG4315" s="144">
        <f>IF(N4315="zákl. přenesená",J4315,0)</f>
        <v>0</v>
      </c>
      <c r="BH4315" s="144">
        <f>IF(N4315="sníž. přenesená",J4315,0)</f>
        <v>0</v>
      </c>
      <c r="BI4315" s="144">
        <f>IF(N4315="nulová",J4315,0)</f>
        <v>0</v>
      </c>
      <c r="BJ4315" s="17" t="s">
        <v>86</v>
      </c>
      <c r="BK4315" s="144">
        <f>ROUND(I4315*H4315,2)</f>
        <v>0</v>
      </c>
      <c r="BL4315" s="17" t="s">
        <v>319</v>
      </c>
      <c r="BM4315" s="143" t="s">
        <v>4071</v>
      </c>
    </row>
    <row r="4316" spans="2:65" s="14" customFormat="1" ht="11.25">
      <c r="B4316" s="160"/>
      <c r="D4316" s="146" t="s">
        <v>185</v>
      </c>
      <c r="E4316" s="161" t="s">
        <v>1</v>
      </c>
      <c r="F4316" s="162" t="s">
        <v>3391</v>
      </c>
      <c r="H4316" s="161" t="s">
        <v>1</v>
      </c>
      <c r="I4316" s="163"/>
      <c r="L4316" s="160"/>
      <c r="M4316" s="164"/>
      <c r="T4316" s="165"/>
      <c r="AT4316" s="161" t="s">
        <v>185</v>
      </c>
      <c r="AU4316" s="161" t="s">
        <v>88</v>
      </c>
      <c r="AV4316" s="14" t="s">
        <v>86</v>
      </c>
      <c r="AW4316" s="14" t="s">
        <v>33</v>
      </c>
      <c r="AX4316" s="14" t="s">
        <v>78</v>
      </c>
      <c r="AY4316" s="161" t="s">
        <v>176</v>
      </c>
    </row>
    <row r="4317" spans="2:65" s="12" customFormat="1" ht="11.25">
      <c r="B4317" s="145"/>
      <c r="D4317" s="146" t="s">
        <v>185</v>
      </c>
      <c r="E4317" s="147" t="s">
        <v>1</v>
      </c>
      <c r="F4317" s="148" t="s">
        <v>86</v>
      </c>
      <c r="H4317" s="149">
        <v>1</v>
      </c>
      <c r="I4317" s="150"/>
      <c r="L4317" s="145"/>
      <c r="M4317" s="151"/>
      <c r="T4317" s="152"/>
      <c r="AT4317" s="147" t="s">
        <v>185</v>
      </c>
      <c r="AU4317" s="147" t="s">
        <v>88</v>
      </c>
      <c r="AV4317" s="12" t="s">
        <v>88</v>
      </c>
      <c r="AW4317" s="12" t="s">
        <v>33</v>
      </c>
      <c r="AX4317" s="12" t="s">
        <v>86</v>
      </c>
      <c r="AY4317" s="147" t="s">
        <v>176</v>
      </c>
    </row>
    <row r="4318" spans="2:65" s="1" customFormat="1" ht="24.2" customHeight="1">
      <c r="B4318" s="32"/>
      <c r="C4318" s="132" t="s">
        <v>4072</v>
      </c>
      <c r="D4318" s="132" t="s">
        <v>178</v>
      </c>
      <c r="E4318" s="133" t="s">
        <v>4073</v>
      </c>
      <c r="F4318" s="134" t="s">
        <v>4074</v>
      </c>
      <c r="G4318" s="135" t="s">
        <v>355</v>
      </c>
      <c r="H4318" s="136">
        <v>1</v>
      </c>
      <c r="I4318" s="137"/>
      <c r="J4318" s="138">
        <f>ROUND(I4318*H4318,2)</f>
        <v>0</v>
      </c>
      <c r="K4318" s="134" t="s">
        <v>342</v>
      </c>
      <c r="L4318" s="32"/>
      <c r="M4318" s="139" t="s">
        <v>1</v>
      </c>
      <c r="N4318" s="140" t="s">
        <v>43</v>
      </c>
      <c r="P4318" s="141">
        <f>O4318*H4318</f>
        <v>0</v>
      </c>
      <c r="Q4318" s="141">
        <v>0</v>
      </c>
      <c r="R4318" s="141">
        <f>Q4318*H4318</f>
        <v>0</v>
      </c>
      <c r="S4318" s="141">
        <v>0</v>
      </c>
      <c r="T4318" s="142">
        <f>S4318*H4318</f>
        <v>0</v>
      </c>
      <c r="AR4318" s="143" t="s">
        <v>319</v>
      </c>
      <c r="AT4318" s="143" t="s">
        <v>178</v>
      </c>
      <c r="AU4318" s="143" t="s">
        <v>88</v>
      </c>
      <c r="AY4318" s="17" t="s">
        <v>176</v>
      </c>
      <c r="BE4318" s="144">
        <f>IF(N4318="základní",J4318,0)</f>
        <v>0</v>
      </c>
      <c r="BF4318" s="144">
        <f>IF(N4318="snížená",J4318,0)</f>
        <v>0</v>
      </c>
      <c r="BG4318" s="144">
        <f>IF(N4318="zákl. přenesená",J4318,0)</f>
        <v>0</v>
      </c>
      <c r="BH4318" s="144">
        <f>IF(N4318="sníž. přenesená",J4318,0)</f>
        <v>0</v>
      </c>
      <c r="BI4318" s="144">
        <f>IF(N4318="nulová",J4318,0)</f>
        <v>0</v>
      </c>
      <c r="BJ4318" s="17" t="s">
        <v>86</v>
      </c>
      <c r="BK4318" s="144">
        <f>ROUND(I4318*H4318,2)</f>
        <v>0</v>
      </c>
      <c r="BL4318" s="17" t="s">
        <v>319</v>
      </c>
      <c r="BM4318" s="143" t="s">
        <v>4075</v>
      </c>
    </row>
    <row r="4319" spans="2:65" s="14" customFormat="1" ht="11.25">
      <c r="B4319" s="160"/>
      <c r="D4319" s="146" t="s">
        <v>185</v>
      </c>
      <c r="E4319" s="161" t="s">
        <v>1</v>
      </c>
      <c r="F4319" s="162" t="s">
        <v>3391</v>
      </c>
      <c r="H4319" s="161" t="s">
        <v>1</v>
      </c>
      <c r="I4319" s="163"/>
      <c r="L4319" s="160"/>
      <c r="M4319" s="164"/>
      <c r="T4319" s="165"/>
      <c r="AT4319" s="161" t="s">
        <v>185</v>
      </c>
      <c r="AU4319" s="161" t="s">
        <v>88</v>
      </c>
      <c r="AV4319" s="14" t="s">
        <v>86</v>
      </c>
      <c r="AW4319" s="14" t="s">
        <v>33</v>
      </c>
      <c r="AX4319" s="14" t="s">
        <v>78</v>
      </c>
      <c r="AY4319" s="161" t="s">
        <v>176</v>
      </c>
    </row>
    <row r="4320" spans="2:65" s="12" customFormat="1" ht="11.25">
      <c r="B4320" s="145"/>
      <c r="D4320" s="146" t="s">
        <v>185</v>
      </c>
      <c r="E4320" s="147" t="s">
        <v>1</v>
      </c>
      <c r="F4320" s="148" t="s">
        <v>86</v>
      </c>
      <c r="H4320" s="149">
        <v>1</v>
      </c>
      <c r="I4320" s="150"/>
      <c r="L4320" s="145"/>
      <c r="M4320" s="151"/>
      <c r="T4320" s="152"/>
      <c r="AT4320" s="147" t="s">
        <v>185</v>
      </c>
      <c r="AU4320" s="147" t="s">
        <v>88</v>
      </c>
      <c r="AV4320" s="12" t="s">
        <v>88</v>
      </c>
      <c r="AW4320" s="12" t="s">
        <v>33</v>
      </c>
      <c r="AX4320" s="12" t="s">
        <v>86</v>
      </c>
      <c r="AY4320" s="147" t="s">
        <v>176</v>
      </c>
    </row>
    <row r="4321" spans="2:65" s="1" customFormat="1" ht="16.5" customHeight="1">
      <c r="B4321" s="32"/>
      <c r="C4321" s="132" t="s">
        <v>4076</v>
      </c>
      <c r="D4321" s="132" t="s">
        <v>178</v>
      </c>
      <c r="E4321" s="133" t="s">
        <v>4077</v>
      </c>
      <c r="F4321" s="134" t="s">
        <v>4078</v>
      </c>
      <c r="G4321" s="135" t="s">
        <v>355</v>
      </c>
      <c r="H4321" s="136">
        <v>1</v>
      </c>
      <c r="I4321" s="137"/>
      <c r="J4321" s="138">
        <f t="shared" ref="J4321:J4328" si="20">ROUND(I4321*H4321,2)</f>
        <v>0</v>
      </c>
      <c r="K4321" s="134" t="s">
        <v>1</v>
      </c>
      <c r="L4321" s="32"/>
      <c r="M4321" s="139" t="s">
        <v>1</v>
      </c>
      <c r="N4321" s="140" t="s">
        <v>43</v>
      </c>
      <c r="P4321" s="141">
        <f t="shared" ref="P4321:P4328" si="21">O4321*H4321</f>
        <v>0</v>
      </c>
      <c r="Q4321" s="141">
        <v>0</v>
      </c>
      <c r="R4321" s="141">
        <f t="shared" ref="R4321:R4328" si="22">Q4321*H4321</f>
        <v>0</v>
      </c>
      <c r="S4321" s="141">
        <v>0</v>
      </c>
      <c r="T4321" s="142">
        <f t="shared" ref="T4321:T4328" si="23">S4321*H4321</f>
        <v>0</v>
      </c>
      <c r="AR4321" s="143" t="s">
        <v>319</v>
      </c>
      <c r="AT4321" s="143" t="s">
        <v>178</v>
      </c>
      <c r="AU4321" s="143" t="s">
        <v>88</v>
      </c>
      <c r="AY4321" s="17" t="s">
        <v>176</v>
      </c>
      <c r="BE4321" s="144">
        <f t="shared" ref="BE4321:BE4328" si="24">IF(N4321="základní",J4321,0)</f>
        <v>0</v>
      </c>
      <c r="BF4321" s="144">
        <f t="shared" ref="BF4321:BF4328" si="25">IF(N4321="snížená",J4321,0)</f>
        <v>0</v>
      </c>
      <c r="BG4321" s="144">
        <f t="shared" ref="BG4321:BG4328" si="26">IF(N4321="zákl. přenesená",J4321,0)</f>
        <v>0</v>
      </c>
      <c r="BH4321" s="144">
        <f t="shared" ref="BH4321:BH4328" si="27">IF(N4321="sníž. přenesená",J4321,0)</f>
        <v>0</v>
      </c>
      <c r="BI4321" s="144">
        <f t="shared" ref="BI4321:BI4328" si="28">IF(N4321="nulová",J4321,0)</f>
        <v>0</v>
      </c>
      <c r="BJ4321" s="17" t="s">
        <v>86</v>
      </c>
      <c r="BK4321" s="144">
        <f t="shared" ref="BK4321:BK4328" si="29">ROUND(I4321*H4321,2)</f>
        <v>0</v>
      </c>
      <c r="BL4321" s="17" t="s">
        <v>319</v>
      </c>
      <c r="BM4321" s="143" t="s">
        <v>4079</v>
      </c>
    </row>
    <row r="4322" spans="2:65" s="1" customFormat="1" ht="16.5" customHeight="1">
      <c r="B4322" s="32"/>
      <c r="C4322" s="132" t="s">
        <v>4080</v>
      </c>
      <c r="D4322" s="132" t="s">
        <v>178</v>
      </c>
      <c r="E4322" s="133" t="s">
        <v>4081</v>
      </c>
      <c r="F4322" s="134" t="s">
        <v>4082</v>
      </c>
      <c r="G4322" s="135" t="s">
        <v>355</v>
      </c>
      <c r="H4322" s="136">
        <v>1</v>
      </c>
      <c r="I4322" s="137"/>
      <c r="J4322" s="138">
        <f t="shared" si="20"/>
        <v>0</v>
      </c>
      <c r="K4322" s="134" t="s">
        <v>1</v>
      </c>
      <c r="L4322" s="32"/>
      <c r="M4322" s="139" t="s">
        <v>1</v>
      </c>
      <c r="N4322" s="140" t="s">
        <v>43</v>
      </c>
      <c r="P4322" s="141">
        <f t="shared" si="21"/>
        <v>0</v>
      </c>
      <c r="Q4322" s="141">
        <v>0</v>
      </c>
      <c r="R4322" s="141">
        <f t="shared" si="22"/>
        <v>0</v>
      </c>
      <c r="S4322" s="141">
        <v>0</v>
      </c>
      <c r="T4322" s="142">
        <f t="shared" si="23"/>
        <v>0</v>
      </c>
      <c r="AR4322" s="143" t="s">
        <v>319</v>
      </c>
      <c r="AT4322" s="143" t="s">
        <v>178</v>
      </c>
      <c r="AU4322" s="143" t="s">
        <v>88</v>
      </c>
      <c r="AY4322" s="17" t="s">
        <v>176</v>
      </c>
      <c r="BE4322" s="144">
        <f t="shared" si="24"/>
        <v>0</v>
      </c>
      <c r="BF4322" s="144">
        <f t="shared" si="25"/>
        <v>0</v>
      </c>
      <c r="BG4322" s="144">
        <f t="shared" si="26"/>
        <v>0</v>
      </c>
      <c r="BH4322" s="144">
        <f t="shared" si="27"/>
        <v>0</v>
      </c>
      <c r="BI4322" s="144">
        <f t="shared" si="28"/>
        <v>0</v>
      </c>
      <c r="BJ4322" s="17" t="s">
        <v>86</v>
      </c>
      <c r="BK4322" s="144">
        <f t="shared" si="29"/>
        <v>0</v>
      </c>
      <c r="BL4322" s="17" t="s">
        <v>319</v>
      </c>
      <c r="BM4322" s="143" t="s">
        <v>4083</v>
      </c>
    </row>
    <row r="4323" spans="2:65" s="1" customFormat="1" ht="16.5" customHeight="1">
      <c r="B4323" s="32"/>
      <c r="C4323" s="132" t="s">
        <v>4084</v>
      </c>
      <c r="D4323" s="132" t="s">
        <v>178</v>
      </c>
      <c r="E4323" s="133" t="s">
        <v>4085</v>
      </c>
      <c r="F4323" s="134" t="s">
        <v>4086</v>
      </c>
      <c r="G4323" s="135" t="s">
        <v>355</v>
      </c>
      <c r="H4323" s="136">
        <v>1</v>
      </c>
      <c r="I4323" s="137"/>
      <c r="J4323" s="138">
        <f t="shared" si="20"/>
        <v>0</v>
      </c>
      <c r="K4323" s="134" t="s">
        <v>1</v>
      </c>
      <c r="L4323" s="32"/>
      <c r="M4323" s="139" t="s">
        <v>1</v>
      </c>
      <c r="N4323" s="140" t="s">
        <v>43</v>
      </c>
      <c r="P4323" s="141">
        <f t="shared" si="21"/>
        <v>0</v>
      </c>
      <c r="Q4323" s="141">
        <v>0</v>
      </c>
      <c r="R4323" s="141">
        <f t="shared" si="22"/>
        <v>0</v>
      </c>
      <c r="S4323" s="141">
        <v>0</v>
      </c>
      <c r="T4323" s="142">
        <f t="shared" si="23"/>
        <v>0</v>
      </c>
      <c r="AR4323" s="143" t="s">
        <v>319</v>
      </c>
      <c r="AT4323" s="143" t="s">
        <v>178</v>
      </c>
      <c r="AU4323" s="143" t="s">
        <v>88</v>
      </c>
      <c r="AY4323" s="17" t="s">
        <v>176</v>
      </c>
      <c r="BE4323" s="144">
        <f t="shared" si="24"/>
        <v>0</v>
      </c>
      <c r="BF4323" s="144">
        <f t="shared" si="25"/>
        <v>0</v>
      </c>
      <c r="BG4323" s="144">
        <f t="shared" si="26"/>
        <v>0</v>
      </c>
      <c r="BH4323" s="144">
        <f t="shared" si="27"/>
        <v>0</v>
      </c>
      <c r="BI4323" s="144">
        <f t="shared" si="28"/>
        <v>0</v>
      </c>
      <c r="BJ4323" s="17" t="s">
        <v>86</v>
      </c>
      <c r="BK4323" s="144">
        <f t="shared" si="29"/>
        <v>0</v>
      </c>
      <c r="BL4323" s="17" t="s">
        <v>319</v>
      </c>
      <c r="BM4323" s="143" t="s">
        <v>4087</v>
      </c>
    </row>
    <row r="4324" spans="2:65" s="1" customFormat="1" ht="16.5" customHeight="1">
      <c r="B4324" s="32"/>
      <c r="C4324" s="132" t="s">
        <v>4088</v>
      </c>
      <c r="D4324" s="132" t="s">
        <v>178</v>
      </c>
      <c r="E4324" s="133" t="s">
        <v>4089</v>
      </c>
      <c r="F4324" s="134" t="s">
        <v>4090</v>
      </c>
      <c r="G4324" s="135" t="s">
        <v>355</v>
      </c>
      <c r="H4324" s="136">
        <v>1</v>
      </c>
      <c r="I4324" s="137"/>
      <c r="J4324" s="138">
        <f t="shared" si="20"/>
        <v>0</v>
      </c>
      <c r="K4324" s="134" t="s">
        <v>1</v>
      </c>
      <c r="L4324" s="32"/>
      <c r="M4324" s="139" t="s">
        <v>1</v>
      </c>
      <c r="N4324" s="140" t="s">
        <v>43</v>
      </c>
      <c r="P4324" s="141">
        <f t="shared" si="21"/>
        <v>0</v>
      </c>
      <c r="Q4324" s="141">
        <v>0</v>
      </c>
      <c r="R4324" s="141">
        <f t="shared" si="22"/>
        <v>0</v>
      </c>
      <c r="S4324" s="141">
        <v>0</v>
      </c>
      <c r="T4324" s="142">
        <f t="shared" si="23"/>
        <v>0</v>
      </c>
      <c r="AR4324" s="143" t="s">
        <v>319</v>
      </c>
      <c r="AT4324" s="143" t="s">
        <v>178</v>
      </c>
      <c r="AU4324" s="143" t="s">
        <v>88</v>
      </c>
      <c r="AY4324" s="17" t="s">
        <v>176</v>
      </c>
      <c r="BE4324" s="144">
        <f t="shared" si="24"/>
        <v>0</v>
      </c>
      <c r="BF4324" s="144">
        <f t="shared" si="25"/>
        <v>0</v>
      </c>
      <c r="BG4324" s="144">
        <f t="shared" si="26"/>
        <v>0</v>
      </c>
      <c r="BH4324" s="144">
        <f t="shared" si="27"/>
        <v>0</v>
      </c>
      <c r="BI4324" s="144">
        <f t="shared" si="28"/>
        <v>0</v>
      </c>
      <c r="BJ4324" s="17" t="s">
        <v>86</v>
      </c>
      <c r="BK4324" s="144">
        <f t="shared" si="29"/>
        <v>0</v>
      </c>
      <c r="BL4324" s="17" t="s">
        <v>319</v>
      </c>
      <c r="BM4324" s="143" t="s">
        <v>4091</v>
      </c>
    </row>
    <row r="4325" spans="2:65" s="1" customFormat="1" ht="16.5" customHeight="1">
      <c r="B4325" s="32"/>
      <c r="C4325" s="132" t="s">
        <v>4092</v>
      </c>
      <c r="D4325" s="132" t="s">
        <v>178</v>
      </c>
      <c r="E4325" s="133" t="s">
        <v>4093</v>
      </c>
      <c r="F4325" s="134" t="s">
        <v>4094</v>
      </c>
      <c r="G4325" s="135" t="s">
        <v>355</v>
      </c>
      <c r="H4325" s="136">
        <v>86</v>
      </c>
      <c r="I4325" s="137"/>
      <c r="J4325" s="138">
        <f t="shared" si="20"/>
        <v>0</v>
      </c>
      <c r="K4325" s="134" t="s">
        <v>1</v>
      </c>
      <c r="L4325" s="32"/>
      <c r="M4325" s="139" t="s">
        <v>1</v>
      </c>
      <c r="N4325" s="140" t="s">
        <v>43</v>
      </c>
      <c r="P4325" s="141">
        <f t="shared" si="21"/>
        <v>0</v>
      </c>
      <c r="Q4325" s="141">
        <v>0</v>
      </c>
      <c r="R4325" s="141">
        <f t="shared" si="22"/>
        <v>0</v>
      </c>
      <c r="S4325" s="141">
        <v>0</v>
      </c>
      <c r="T4325" s="142">
        <f t="shared" si="23"/>
        <v>0</v>
      </c>
      <c r="AR4325" s="143" t="s">
        <v>319</v>
      </c>
      <c r="AT4325" s="143" t="s">
        <v>178</v>
      </c>
      <c r="AU4325" s="143" t="s">
        <v>88</v>
      </c>
      <c r="AY4325" s="17" t="s">
        <v>176</v>
      </c>
      <c r="BE4325" s="144">
        <f t="shared" si="24"/>
        <v>0</v>
      </c>
      <c r="BF4325" s="144">
        <f t="shared" si="25"/>
        <v>0</v>
      </c>
      <c r="BG4325" s="144">
        <f t="shared" si="26"/>
        <v>0</v>
      </c>
      <c r="BH4325" s="144">
        <f t="shared" si="27"/>
        <v>0</v>
      </c>
      <c r="BI4325" s="144">
        <f t="shared" si="28"/>
        <v>0</v>
      </c>
      <c r="BJ4325" s="17" t="s">
        <v>86</v>
      </c>
      <c r="BK4325" s="144">
        <f t="shared" si="29"/>
        <v>0</v>
      </c>
      <c r="BL4325" s="17" t="s">
        <v>319</v>
      </c>
      <c r="BM4325" s="143" t="s">
        <v>4095</v>
      </c>
    </row>
    <row r="4326" spans="2:65" s="1" customFormat="1" ht="16.5" customHeight="1">
      <c r="B4326" s="32"/>
      <c r="C4326" s="132" t="s">
        <v>4096</v>
      </c>
      <c r="D4326" s="132" t="s">
        <v>178</v>
      </c>
      <c r="E4326" s="133" t="s">
        <v>4097</v>
      </c>
      <c r="F4326" s="134" t="s">
        <v>4098</v>
      </c>
      <c r="G4326" s="135" t="s">
        <v>355</v>
      </c>
      <c r="H4326" s="136">
        <v>86</v>
      </c>
      <c r="I4326" s="137"/>
      <c r="J4326" s="138">
        <f t="shared" si="20"/>
        <v>0</v>
      </c>
      <c r="K4326" s="134" t="s">
        <v>1</v>
      </c>
      <c r="L4326" s="32"/>
      <c r="M4326" s="139" t="s">
        <v>1</v>
      </c>
      <c r="N4326" s="140" t="s">
        <v>43</v>
      </c>
      <c r="P4326" s="141">
        <f t="shared" si="21"/>
        <v>0</v>
      </c>
      <c r="Q4326" s="141">
        <v>0</v>
      </c>
      <c r="R4326" s="141">
        <f t="shared" si="22"/>
        <v>0</v>
      </c>
      <c r="S4326" s="141">
        <v>0</v>
      </c>
      <c r="T4326" s="142">
        <f t="shared" si="23"/>
        <v>0</v>
      </c>
      <c r="AR4326" s="143" t="s">
        <v>319</v>
      </c>
      <c r="AT4326" s="143" t="s">
        <v>178</v>
      </c>
      <c r="AU4326" s="143" t="s">
        <v>88</v>
      </c>
      <c r="AY4326" s="17" t="s">
        <v>176</v>
      </c>
      <c r="BE4326" s="144">
        <f t="shared" si="24"/>
        <v>0</v>
      </c>
      <c r="BF4326" s="144">
        <f t="shared" si="25"/>
        <v>0</v>
      </c>
      <c r="BG4326" s="144">
        <f t="shared" si="26"/>
        <v>0</v>
      </c>
      <c r="BH4326" s="144">
        <f t="shared" si="27"/>
        <v>0</v>
      </c>
      <c r="BI4326" s="144">
        <f t="shared" si="28"/>
        <v>0</v>
      </c>
      <c r="BJ4326" s="17" t="s">
        <v>86</v>
      </c>
      <c r="BK4326" s="144">
        <f t="shared" si="29"/>
        <v>0</v>
      </c>
      <c r="BL4326" s="17" t="s">
        <v>319</v>
      </c>
      <c r="BM4326" s="143" t="s">
        <v>4099</v>
      </c>
    </row>
    <row r="4327" spans="2:65" s="1" customFormat="1" ht="33" customHeight="1">
      <c r="B4327" s="32"/>
      <c r="C4327" s="132" t="s">
        <v>4100</v>
      </c>
      <c r="D4327" s="132" t="s">
        <v>178</v>
      </c>
      <c r="E4327" s="133" t="s">
        <v>4101</v>
      </c>
      <c r="F4327" s="134" t="s">
        <v>4102</v>
      </c>
      <c r="G4327" s="135" t="s">
        <v>2975</v>
      </c>
      <c r="H4327" s="186"/>
      <c r="I4327" s="137"/>
      <c r="J4327" s="138">
        <f t="shared" si="20"/>
        <v>0</v>
      </c>
      <c r="K4327" s="134" t="s">
        <v>207</v>
      </c>
      <c r="L4327" s="32"/>
      <c r="M4327" s="139" t="s">
        <v>1</v>
      </c>
      <c r="N4327" s="140" t="s">
        <v>43</v>
      </c>
      <c r="P4327" s="141">
        <f t="shared" si="21"/>
        <v>0</v>
      </c>
      <c r="Q4327" s="141">
        <v>0</v>
      </c>
      <c r="R4327" s="141">
        <f t="shared" si="22"/>
        <v>0</v>
      </c>
      <c r="S4327" s="141">
        <v>0</v>
      </c>
      <c r="T4327" s="142">
        <f t="shared" si="23"/>
        <v>0</v>
      </c>
      <c r="AR4327" s="143" t="s">
        <v>319</v>
      </c>
      <c r="AT4327" s="143" t="s">
        <v>178</v>
      </c>
      <c r="AU4327" s="143" t="s">
        <v>88</v>
      </c>
      <c r="AY4327" s="17" t="s">
        <v>176</v>
      </c>
      <c r="BE4327" s="144">
        <f t="shared" si="24"/>
        <v>0</v>
      </c>
      <c r="BF4327" s="144">
        <f t="shared" si="25"/>
        <v>0</v>
      </c>
      <c r="BG4327" s="144">
        <f t="shared" si="26"/>
        <v>0</v>
      </c>
      <c r="BH4327" s="144">
        <f t="shared" si="27"/>
        <v>0</v>
      </c>
      <c r="BI4327" s="144">
        <f t="shared" si="28"/>
        <v>0</v>
      </c>
      <c r="BJ4327" s="17" t="s">
        <v>86</v>
      </c>
      <c r="BK4327" s="144">
        <f t="shared" si="29"/>
        <v>0</v>
      </c>
      <c r="BL4327" s="17" t="s">
        <v>319</v>
      </c>
      <c r="BM4327" s="143" t="s">
        <v>4103</v>
      </c>
    </row>
    <row r="4328" spans="2:65" s="1" customFormat="1" ht="33" customHeight="1">
      <c r="B4328" s="32"/>
      <c r="C4328" s="132" t="s">
        <v>4104</v>
      </c>
      <c r="D4328" s="132" t="s">
        <v>178</v>
      </c>
      <c r="E4328" s="133" t="s">
        <v>4105</v>
      </c>
      <c r="F4328" s="134" t="s">
        <v>4106</v>
      </c>
      <c r="G4328" s="135" t="s">
        <v>2975</v>
      </c>
      <c r="H4328" s="186"/>
      <c r="I4328" s="137"/>
      <c r="J4328" s="138">
        <f t="shared" si="20"/>
        <v>0</v>
      </c>
      <c r="K4328" s="134" t="s">
        <v>207</v>
      </c>
      <c r="L4328" s="32"/>
      <c r="M4328" s="139" t="s">
        <v>1</v>
      </c>
      <c r="N4328" s="140" t="s">
        <v>43</v>
      </c>
      <c r="P4328" s="141">
        <f t="shared" si="21"/>
        <v>0</v>
      </c>
      <c r="Q4328" s="141">
        <v>0</v>
      </c>
      <c r="R4328" s="141">
        <f t="shared" si="22"/>
        <v>0</v>
      </c>
      <c r="S4328" s="141">
        <v>0</v>
      </c>
      <c r="T4328" s="142">
        <f t="shared" si="23"/>
        <v>0</v>
      </c>
      <c r="AR4328" s="143" t="s">
        <v>319</v>
      </c>
      <c r="AT4328" s="143" t="s">
        <v>178</v>
      </c>
      <c r="AU4328" s="143" t="s">
        <v>88</v>
      </c>
      <c r="AY4328" s="17" t="s">
        <v>176</v>
      </c>
      <c r="BE4328" s="144">
        <f t="shared" si="24"/>
        <v>0</v>
      </c>
      <c r="BF4328" s="144">
        <f t="shared" si="25"/>
        <v>0</v>
      </c>
      <c r="BG4328" s="144">
        <f t="shared" si="26"/>
        <v>0</v>
      </c>
      <c r="BH4328" s="144">
        <f t="shared" si="27"/>
        <v>0</v>
      </c>
      <c r="BI4328" s="144">
        <f t="shared" si="28"/>
        <v>0</v>
      </c>
      <c r="BJ4328" s="17" t="s">
        <v>86</v>
      </c>
      <c r="BK4328" s="144">
        <f t="shared" si="29"/>
        <v>0</v>
      </c>
      <c r="BL4328" s="17" t="s">
        <v>319</v>
      </c>
      <c r="BM4328" s="143" t="s">
        <v>4107</v>
      </c>
    </row>
    <row r="4329" spans="2:65" s="11" customFormat="1" ht="22.9" customHeight="1">
      <c r="B4329" s="120"/>
      <c r="D4329" s="121" t="s">
        <v>77</v>
      </c>
      <c r="E4329" s="130" t="s">
        <v>4108</v>
      </c>
      <c r="F4329" s="130" t="s">
        <v>4109</v>
      </c>
      <c r="I4329" s="123"/>
      <c r="J4329" s="131">
        <f>BK4329</f>
        <v>0</v>
      </c>
      <c r="L4329" s="120"/>
      <c r="M4329" s="125"/>
      <c r="P4329" s="126">
        <f>SUM(P4330:P4341)</f>
        <v>0</v>
      </c>
      <c r="R4329" s="126">
        <f>SUM(R4330:R4341)</f>
        <v>0</v>
      </c>
      <c r="T4329" s="127">
        <f>SUM(T4330:T4341)</f>
        <v>0</v>
      </c>
      <c r="AR4329" s="121" t="s">
        <v>88</v>
      </c>
      <c r="AT4329" s="128" t="s">
        <v>77</v>
      </c>
      <c r="AU4329" s="128" t="s">
        <v>86</v>
      </c>
      <c r="AY4329" s="121" t="s">
        <v>176</v>
      </c>
      <c r="BK4329" s="129">
        <f>SUM(BK4330:BK4341)</f>
        <v>0</v>
      </c>
    </row>
    <row r="4330" spans="2:65" s="1" customFormat="1" ht="33" customHeight="1">
      <c r="B4330" s="32"/>
      <c r="C4330" s="132" t="s">
        <v>4110</v>
      </c>
      <c r="D4330" s="132" t="s">
        <v>178</v>
      </c>
      <c r="E4330" s="133" t="s">
        <v>4111</v>
      </c>
      <c r="F4330" s="134" t="s">
        <v>4112</v>
      </c>
      <c r="G4330" s="135" t="s">
        <v>355</v>
      </c>
      <c r="H4330" s="136">
        <v>1</v>
      </c>
      <c r="I4330" s="137"/>
      <c r="J4330" s="138">
        <f>ROUND(I4330*H4330,2)</f>
        <v>0</v>
      </c>
      <c r="K4330" s="134" t="s">
        <v>342</v>
      </c>
      <c r="L4330" s="32"/>
      <c r="M4330" s="139" t="s">
        <v>1</v>
      </c>
      <c r="N4330" s="140" t="s">
        <v>43</v>
      </c>
      <c r="P4330" s="141">
        <f>O4330*H4330</f>
        <v>0</v>
      </c>
      <c r="Q4330" s="141">
        <v>0</v>
      </c>
      <c r="R4330" s="141">
        <f>Q4330*H4330</f>
        <v>0</v>
      </c>
      <c r="S4330" s="141">
        <v>0</v>
      </c>
      <c r="T4330" s="142">
        <f>S4330*H4330</f>
        <v>0</v>
      </c>
      <c r="AR4330" s="143" t="s">
        <v>319</v>
      </c>
      <c r="AT4330" s="143" t="s">
        <v>178</v>
      </c>
      <c r="AU4330" s="143" t="s">
        <v>88</v>
      </c>
      <c r="AY4330" s="17" t="s">
        <v>176</v>
      </c>
      <c r="BE4330" s="144">
        <f>IF(N4330="základní",J4330,0)</f>
        <v>0</v>
      </c>
      <c r="BF4330" s="144">
        <f>IF(N4330="snížená",J4330,0)</f>
        <v>0</v>
      </c>
      <c r="BG4330" s="144">
        <f>IF(N4330="zákl. přenesená",J4330,0)</f>
        <v>0</v>
      </c>
      <c r="BH4330" s="144">
        <f>IF(N4330="sníž. přenesená",J4330,0)</f>
        <v>0</v>
      </c>
      <c r="BI4330" s="144">
        <f>IF(N4330="nulová",J4330,0)</f>
        <v>0</v>
      </c>
      <c r="BJ4330" s="17" t="s">
        <v>86</v>
      </c>
      <c r="BK4330" s="144">
        <f>ROUND(I4330*H4330,2)</f>
        <v>0</v>
      </c>
      <c r="BL4330" s="17" t="s">
        <v>319</v>
      </c>
      <c r="BM4330" s="143" t="s">
        <v>4113</v>
      </c>
    </row>
    <row r="4331" spans="2:65" s="1" customFormat="1" ht="19.5">
      <c r="B4331" s="32"/>
      <c r="D4331" s="146" t="s">
        <v>234</v>
      </c>
      <c r="F4331" s="173" t="s">
        <v>3047</v>
      </c>
      <c r="I4331" s="174"/>
      <c r="L4331" s="32"/>
      <c r="M4331" s="175"/>
      <c r="T4331" s="56"/>
      <c r="AT4331" s="17" t="s">
        <v>234</v>
      </c>
      <c r="AU4331" s="17" t="s">
        <v>88</v>
      </c>
    </row>
    <row r="4332" spans="2:65" s="1" customFormat="1" ht="33" customHeight="1">
      <c r="B4332" s="32"/>
      <c r="C4332" s="132" t="s">
        <v>4114</v>
      </c>
      <c r="D4332" s="132" t="s">
        <v>178</v>
      </c>
      <c r="E4332" s="133" t="s">
        <v>4115</v>
      </c>
      <c r="F4332" s="134" t="s">
        <v>4116</v>
      </c>
      <c r="G4332" s="135" t="s">
        <v>355</v>
      </c>
      <c r="H4332" s="136">
        <v>1</v>
      </c>
      <c r="I4332" s="137"/>
      <c r="J4332" s="138">
        <f>ROUND(I4332*H4332,2)</f>
        <v>0</v>
      </c>
      <c r="K4332" s="134" t="s">
        <v>1</v>
      </c>
      <c r="L4332" s="32"/>
      <c r="M4332" s="139" t="s">
        <v>1</v>
      </c>
      <c r="N4332" s="140" t="s">
        <v>43</v>
      </c>
      <c r="P4332" s="141">
        <f>O4332*H4332</f>
        <v>0</v>
      </c>
      <c r="Q4332" s="141">
        <v>0</v>
      </c>
      <c r="R4332" s="141">
        <f>Q4332*H4332</f>
        <v>0</v>
      </c>
      <c r="S4332" s="141">
        <v>0</v>
      </c>
      <c r="T4332" s="142">
        <f>S4332*H4332</f>
        <v>0</v>
      </c>
      <c r="AR4332" s="143" t="s">
        <v>319</v>
      </c>
      <c r="AT4332" s="143" t="s">
        <v>178</v>
      </c>
      <c r="AU4332" s="143" t="s">
        <v>88</v>
      </c>
      <c r="AY4332" s="17" t="s">
        <v>176</v>
      </c>
      <c r="BE4332" s="144">
        <f>IF(N4332="základní",J4332,0)</f>
        <v>0</v>
      </c>
      <c r="BF4332" s="144">
        <f>IF(N4332="snížená",J4332,0)</f>
        <v>0</v>
      </c>
      <c r="BG4332" s="144">
        <f>IF(N4332="zákl. přenesená",J4332,0)</f>
        <v>0</v>
      </c>
      <c r="BH4332" s="144">
        <f>IF(N4332="sníž. přenesená",J4332,0)</f>
        <v>0</v>
      </c>
      <c r="BI4332" s="144">
        <f>IF(N4332="nulová",J4332,0)</f>
        <v>0</v>
      </c>
      <c r="BJ4332" s="17" t="s">
        <v>86</v>
      </c>
      <c r="BK4332" s="144">
        <f>ROUND(I4332*H4332,2)</f>
        <v>0</v>
      </c>
      <c r="BL4332" s="17" t="s">
        <v>319</v>
      </c>
      <c r="BM4332" s="143" t="s">
        <v>4117</v>
      </c>
    </row>
    <row r="4333" spans="2:65" s="1" customFormat="1" ht="19.5">
      <c r="B4333" s="32"/>
      <c r="D4333" s="146" t="s">
        <v>234</v>
      </c>
      <c r="F4333" s="173" t="s">
        <v>3047</v>
      </c>
      <c r="I4333" s="174"/>
      <c r="L4333" s="32"/>
      <c r="M4333" s="175"/>
      <c r="T4333" s="56"/>
      <c r="AT4333" s="17" t="s">
        <v>234</v>
      </c>
      <c r="AU4333" s="17" t="s">
        <v>88</v>
      </c>
    </row>
    <row r="4334" spans="2:65" s="1" customFormat="1" ht="33" customHeight="1">
      <c r="B4334" s="32"/>
      <c r="C4334" s="132" t="s">
        <v>4118</v>
      </c>
      <c r="D4334" s="132" t="s">
        <v>178</v>
      </c>
      <c r="E4334" s="133" t="s">
        <v>4119</v>
      </c>
      <c r="F4334" s="134" t="s">
        <v>4120</v>
      </c>
      <c r="G4334" s="135" t="s">
        <v>355</v>
      </c>
      <c r="H4334" s="136">
        <v>1</v>
      </c>
      <c r="I4334" s="137"/>
      <c r="J4334" s="138">
        <f>ROUND(I4334*H4334,2)</f>
        <v>0</v>
      </c>
      <c r="K4334" s="134" t="s">
        <v>1</v>
      </c>
      <c r="L4334" s="32"/>
      <c r="M4334" s="139" t="s">
        <v>1</v>
      </c>
      <c r="N4334" s="140" t="s">
        <v>43</v>
      </c>
      <c r="P4334" s="141">
        <f>O4334*H4334</f>
        <v>0</v>
      </c>
      <c r="Q4334" s="141">
        <v>0</v>
      </c>
      <c r="R4334" s="141">
        <f>Q4334*H4334</f>
        <v>0</v>
      </c>
      <c r="S4334" s="141">
        <v>0</v>
      </c>
      <c r="T4334" s="142">
        <f>S4334*H4334</f>
        <v>0</v>
      </c>
      <c r="AR4334" s="143" t="s">
        <v>319</v>
      </c>
      <c r="AT4334" s="143" t="s">
        <v>178</v>
      </c>
      <c r="AU4334" s="143" t="s">
        <v>88</v>
      </c>
      <c r="AY4334" s="17" t="s">
        <v>176</v>
      </c>
      <c r="BE4334" s="144">
        <f>IF(N4334="základní",J4334,0)</f>
        <v>0</v>
      </c>
      <c r="BF4334" s="144">
        <f>IF(N4334="snížená",J4334,0)</f>
        <v>0</v>
      </c>
      <c r="BG4334" s="144">
        <f>IF(N4334="zákl. přenesená",J4334,0)</f>
        <v>0</v>
      </c>
      <c r="BH4334" s="144">
        <f>IF(N4334="sníž. přenesená",J4334,0)</f>
        <v>0</v>
      </c>
      <c r="BI4334" s="144">
        <f>IF(N4334="nulová",J4334,0)</f>
        <v>0</v>
      </c>
      <c r="BJ4334" s="17" t="s">
        <v>86</v>
      </c>
      <c r="BK4334" s="144">
        <f>ROUND(I4334*H4334,2)</f>
        <v>0</v>
      </c>
      <c r="BL4334" s="17" t="s">
        <v>319</v>
      </c>
      <c r="BM4334" s="143" t="s">
        <v>4121</v>
      </c>
    </row>
    <row r="4335" spans="2:65" s="1" customFormat="1" ht="19.5">
      <c r="B4335" s="32"/>
      <c r="D4335" s="146" t="s">
        <v>234</v>
      </c>
      <c r="F4335" s="173" t="s">
        <v>3047</v>
      </c>
      <c r="I4335" s="174"/>
      <c r="L4335" s="32"/>
      <c r="M4335" s="175"/>
      <c r="T4335" s="56"/>
      <c r="AT4335" s="17" t="s">
        <v>234</v>
      </c>
      <c r="AU4335" s="17" t="s">
        <v>88</v>
      </c>
    </row>
    <row r="4336" spans="2:65" s="1" customFormat="1" ht="33" customHeight="1">
      <c r="B4336" s="32"/>
      <c r="C4336" s="132" t="s">
        <v>4122</v>
      </c>
      <c r="D4336" s="132" t="s">
        <v>178</v>
      </c>
      <c r="E4336" s="133" t="s">
        <v>4123</v>
      </c>
      <c r="F4336" s="134" t="s">
        <v>4124</v>
      </c>
      <c r="G4336" s="135" t="s">
        <v>355</v>
      </c>
      <c r="H4336" s="136">
        <v>1</v>
      </c>
      <c r="I4336" s="137"/>
      <c r="J4336" s="138">
        <f>ROUND(I4336*H4336,2)</f>
        <v>0</v>
      </c>
      <c r="K4336" s="134" t="s">
        <v>1</v>
      </c>
      <c r="L4336" s="32"/>
      <c r="M4336" s="139" t="s">
        <v>1</v>
      </c>
      <c r="N4336" s="140" t="s">
        <v>43</v>
      </c>
      <c r="P4336" s="141">
        <f>O4336*H4336</f>
        <v>0</v>
      </c>
      <c r="Q4336" s="141">
        <v>0</v>
      </c>
      <c r="R4336" s="141">
        <f>Q4336*H4336</f>
        <v>0</v>
      </c>
      <c r="S4336" s="141">
        <v>0</v>
      </c>
      <c r="T4336" s="142">
        <f>S4336*H4336</f>
        <v>0</v>
      </c>
      <c r="AR4336" s="143" t="s">
        <v>319</v>
      </c>
      <c r="AT4336" s="143" t="s">
        <v>178</v>
      </c>
      <c r="AU4336" s="143" t="s">
        <v>88</v>
      </c>
      <c r="AY4336" s="17" t="s">
        <v>176</v>
      </c>
      <c r="BE4336" s="144">
        <f>IF(N4336="základní",J4336,0)</f>
        <v>0</v>
      </c>
      <c r="BF4336" s="144">
        <f>IF(N4336="snížená",J4336,0)</f>
        <v>0</v>
      </c>
      <c r="BG4336" s="144">
        <f>IF(N4336="zákl. přenesená",J4336,0)</f>
        <v>0</v>
      </c>
      <c r="BH4336" s="144">
        <f>IF(N4336="sníž. přenesená",J4336,0)</f>
        <v>0</v>
      </c>
      <c r="BI4336" s="144">
        <f>IF(N4336="nulová",J4336,0)</f>
        <v>0</v>
      </c>
      <c r="BJ4336" s="17" t="s">
        <v>86</v>
      </c>
      <c r="BK4336" s="144">
        <f>ROUND(I4336*H4336,2)</f>
        <v>0</v>
      </c>
      <c r="BL4336" s="17" t="s">
        <v>319</v>
      </c>
      <c r="BM4336" s="143" t="s">
        <v>4125</v>
      </c>
    </row>
    <row r="4337" spans="2:65" s="1" customFormat="1" ht="19.5">
      <c r="B4337" s="32"/>
      <c r="D4337" s="146" t="s">
        <v>234</v>
      </c>
      <c r="F4337" s="173" t="s">
        <v>3047</v>
      </c>
      <c r="I4337" s="174"/>
      <c r="L4337" s="32"/>
      <c r="M4337" s="175"/>
      <c r="T4337" s="56"/>
      <c r="AT4337" s="17" t="s">
        <v>234</v>
      </c>
      <c r="AU4337" s="17" t="s">
        <v>88</v>
      </c>
    </row>
    <row r="4338" spans="2:65" s="1" customFormat="1" ht="33" customHeight="1">
      <c r="B4338" s="32"/>
      <c r="C4338" s="132" t="s">
        <v>4126</v>
      </c>
      <c r="D4338" s="132" t="s">
        <v>178</v>
      </c>
      <c r="E4338" s="133" t="s">
        <v>4127</v>
      </c>
      <c r="F4338" s="134" t="s">
        <v>4128</v>
      </c>
      <c r="G4338" s="135" t="s">
        <v>355</v>
      </c>
      <c r="H4338" s="136">
        <v>1</v>
      </c>
      <c r="I4338" s="137"/>
      <c r="J4338" s="138">
        <f>ROUND(I4338*H4338,2)</f>
        <v>0</v>
      </c>
      <c r="K4338" s="134" t="s">
        <v>1</v>
      </c>
      <c r="L4338" s="32"/>
      <c r="M4338" s="139" t="s">
        <v>1</v>
      </c>
      <c r="N4338" s="140" t="s">
        <v>43</v>
      </c>
      <c r="P4338" s="141">
        <f>O4338*H4338</f>
        <v>0</v>
      </c>
      <c r="Q4338" s="141">
        <v>0</v>
      </c>
      <c r="R4338" s="141">
        <f>Q4338*H4338</f>
        <v>0</v>
      </c>
      <c r="S4338" s="141">
        <v>0</v>
      </c>
      <c r="T4338" s="142">
        <f>S4338*H4338</f>
        <v>0</v>
      </c>
      <c r="AR4338" s="143" t="s">
        <v>319</v>
      </c>
      <c r="AT4338" s="143" t="s">
        <v>178</v>
      </c>
      <c r="AU4338" s="143" t="s">
        <v>88</v>
      </c>
      <c r="AY4338" s="17" t="s">
        <v>176</v>
      </c>
      <c r="BE4338" s="144">
        <f>IF(N4338="základní",J4338,0)</f>
        <v>0</v>
      </c>
      <c r="BF4338" s="144">
        <f>IF(N4338="snížená",J4338,0)</f>
        <v>0</v>
      </c>
      <c r="BG4338" s="144">
        <f>IF(N4338="zákl. přenesená",J4338,0)</f>
        <v>0</v>
      </c>
      <c r="BH4338" s="144">
        <f>IF(N4338="sníž. přenesená",J4338,0)</f>
        <v>0</v>
      </c>
      <c r="BI4338" s="144">
        <f>IF(N4338="nulová",J4338,0)</f>
        <v>0</v>
      </c>
      <c r="BJ4338" s="17" t="s">
        <v>86</v>
      </c>
      <c r="BK4338" s="144">
        <f>ROUND(I4338*H4338,2)</f>
        <v>0</v>
      </c>
      <c r="BL4338" s="17" t="s">
        <v>319</v>
      </c>
      <c r="BM4338" s="143" t="s">
        <v>4129</v>
      </c>
    </row>
    <row r="4339" spans="2:65" s="1" customFormat="1" ht="19.5">
      <c r="B4339" s="32"/>
      <c r="D4339" s="146" t="s">
        <v>234</v>
      </c>
      <c r="F4339" s="173" t="s">
        <v>3047</v>
      </c>
      <c r="I4339" s="174"/>
      <c r="L4339" s="32"/>
      <c r="M4339" s="175"/>
      <c r="T4339" s="56"/>
      <c r="AT4339" s="17" t="s">
        <v>234</v>
      </c>
      <c r="AU4339" s="17" t="s">
        <v>88</v>
      </c>
    </row>
    <row r="4340" spans="2:65" s="1" customFormat="1" ht="37.9" customHeight="1">
      <c r="B4340" s="32"/>
      <c r="C4340" s="132" t="s">
        <v>4130</v>
      </c>
      <c r="D4340" s="132" t="s">
        <v>178</v>
      </c>
      <c r="E4340" s="133" t="s">
        <v>4131</v>
      </c>
      <c r="F4340" s="134" t="s">
        <v>4132</v>
      </c>
      <c r="G4340" s="135" t="s">
        <v>1165</v>
      </c>
      <c r="H4340" s="136">
        <v>1</v>
      </c>
      <c r="I4340" s="137"/>
      <c r="J4340" s="138">
        <f>ROUND(I4340*H4340,2)</f>
        <v>0</v>
      </c>
      <c r="K4340" s="134" t="s">
        <v>342</v>
      </c>
      <c r="L4340" s="32"/>
      <c r="M4340" s="139" t="s">
        <v>1</v>
      </c>
      <c r="N4340" s="140" t="s">
        <v>43</v>
      </c>
      <c r="P4340" s="141">
        <f>O4340*H4340</f>
        <v>0</v>
      </c>
      <c r="Q4340" s="141">
        <v>0</v>
      </c>
      <c r="R4340" s="141">
        <f>Q4340*H4340</f>
        <v>0</v>
      </c>
      <c r="S4340" s="141">
        <v>0</v>
      </c>
      <c r="T4340" s="142">
        <f>S4340*H4340</f>
        <v>0</v>
      </c>
      <c r="AR4340" s="143" t="s">
        <v>319</v>
      </c>
      <c r="AT4340" s="143" t="s">
        <v>178</v>
      </c>
      <c r="AU4340" s="143" t="s">
        <v>88</v>
      </c>
      <c r="AY4340" s="17" t="s">
        <v>176</v>
      </c>
      <c r="BE4340" s="144">
        <f>IF(N4340="základní",J4340,0)</f>
        <v>0</v>
      </c>
      <c r="BF4340" s="144">
        <f>IF(N4340="snížená",J4340,0)</f>
        <v>0</v>
      </c>
      <c r="BG4340" s="144">
        <f>IF(N4340="zákl. přenesená",J4340,0)</f>
        <v>0</v>
      </c>
      <c r="BH4340" s="144">
        <f>IF(N4340="sníž. přenesená",J4340,0)</f>
        <v>0</v>
      </c>
      <c r="BI4340" s="144">
        <f>IF(N4340="nulová",J4340,0)</f>
        <v>0</v>
      </c>
      <c r="BJ4340" s="17" t="s">
        <v>86</v>
      </c>
      <c r="BK4340" s="144">
        <f>ROUND(I4340*H4340,2)</f>
        <v>0</v>
      </c>
      <c r="BL4340" s="17" t="s">
        <v>319</v>
      </c>
      <c r="BM4340" s="143" t="s">
        <v>4133</v>
      </c>
    </row>
    <row r="4341" spans="2:65" s="1" customFormat="1" ht="39">
      <c r="B4341" s="32"/>
      <c r="D4341" s="146" t="s">
        <v>234</v>
      </c>
      <c r="F4341" s="173" t="s">
        <v>4134</v>
      </c>
      <c r="I4341" s="174"/>
      <c r="L4341" s="32"/>
      <c r="M4341" s="175"/>
      <c r="T4341" s="56"/>
      <c r="AT4341" s="17" t="s">
        <v>234</v>
      </c>
      <c r="AU4341" s="17" t="s">
        <v>88</v>
      </c>
    </row>
    <row r="4342" spans="2:65" s="11" customFormat="1" ht="22.9" customHeight="1">
      <c r="B4342" s="120"/>
      <c r="D4342" s="121" t="s">
        <v>77</v>
      </c>
      <c r="E4342" s="130" t="s">
        <v>4135</v>
      </c>
      <c r="F4342" s="130" t="s">
        <v>4136</v>
      </c>
      <c r="I4342" s="123"/>
      <c r="J4342" s="131">
        <f>BK4342</f>
        <v>0</v>
      </c>
      <c r="L4342" s="120"/>
      <c r="M4342" s="125"/>
      <c r="P4342" s="126">
        <f>SUM(P4343:P4359)</f>
        <v>0</v>
      </c>
      <c r="R4342" s="126">
        <f>SUM(R4343:R4359)</f>
        <v>10.9055733</v>
      </c>
      <c r="T4342" s="127">
        <f>SUM(T4343:T4359)</f>
        <v>0</v>
      </c>
      <c r="AR4342" s="121" t="s">
        <v>88</v>
      </c>
      <c r="AT4342" s="128" t="s">
        <v>77</v>
      </c>
      <c r="AU4342" s="128" t="s">
        <v>86</v>
      </c>
      <c r="AY4342" s="121" t="s">
        <v>176</v>
      </c>
      <c r="BK4342" s="129">
        <f>SUM(BK4343:BK4359)</f>
        <v>0</v>
      </c>
    </row>
    <row r="4343" spans="2:65" s="1" customFormat="1" ht="16.5" customHeight="1">
      <c r="B4343" s="32"/>
      <c r="C4343" s="132" t="s">
        <v>4137</v>
      </c>
      <c r="D4343" s="132" t="s">
        <v>178</v>
      </c>
      <c r="E4343" s="133" t="s">
        <v>4138</v>
      </c>
      <c r="F4343" s="134" t="s">
        <v>4139</v>
      </c>
      <c r="G4343" s="135" t="s">
        <v>181</v>
      </c>
      <c r="H4343" s="136">
        <v>462.27</v>
      </c>
      <c r="I4343" s="137"/>
      <c r="J4343" s="138">
        <f>ROUND(I4343*H4343,2)</f>
        <v>0</v>
      </c>
      <c r="K4343" s="134" t="s">
        <v>182</v>
      </c>
      <c r="L4343" s="32"/>
      <c r="M4343" s="139" t="s">
        <v>1</v>
      </c>
      <c r="N4343" s="140" t="s">
        <v>43</v>
      </c>
      <c r="P4343" s="141">
        <f>O4343*H4343</f>
        <v>0</v>
      </c>
      <c r="Q4343" s="141">
        <v>0</v>
      </c>
      <c r="R4343" s="141">
        <f>Q4343*H4343</f>
        <v>0</v>
      </c>
      <c r="S4343" s="141">
        <v>0</v>
      </c>
      <c r="T4343" s="142">
        <f>S4343*H4343</f>
        <v>0</v>
      </c>
      <c r="AR4343" s="143" t="s">
        <v>319</v>
      </c>
      <c r="AT4343" s="143" t="s">
        <v>178</v>
      </c>
      <c r="AU4343" s="143" t="s">
        <v>88</v>
      </c>
      <c r="AY4343" s="17" t="s">
        <v>176</v>
      </c>
      <c r="BE4343" s="144">
        <f>IF(N4343="základní",J4343,0)</f>
        <v>0</v>
      </c>
      <c r="BF4343" s="144">
        <f>IF(N4343="snížená",J4343,0)</f>
        <v>0</v>
      </c>
      <c r="BG4343" s="144">
        <f>IF(N4343="zákl. přenesená",J4343,0)</f>
        <v>0</v>
      </c>
      <c r="BH4343" s="144">
        <f>IF(N4343="sníž. přenesená",J4343,0)</f>
        <v>0</v>
      </c>
      <c r="BI4343" s="144">
        <f>IF(N4343="nulová",J4343,0)</f>
        <v>0</v>
      </c>
      <c r="BJ4343" s="17" t="s">
        <v>86</v>
      </c>
      <c r="BK4343" s="144">
        <f>ROUND(I4343*H4343,2)</f>
        <v>0</v>
      </c>
      <c r="BL4343" s="17" t="s">
        <v>319</v>
      </c>
      <c r="BM4343" s="143" t="s">
        <v>4140</v>
      </c>
    </row>
    <row r="4344" spans="2:65" s="14" customFormat="1" ht="11.25">
      <c r="B4344" s="160"/>
      <c r="D4344" s="146" t="s">
        <v>185</v>
      </c>
      <c r="E4344" s="161" t="s">
        <v>1</v>
      </c>
      <c r="F4344" s="162" t="s">
        <v>1686</v>
      </c>
      <c r="H4344" s="161" t="s">
        <v>1</v>
      </c>
      <c r="I4344" s="163"/>
      <c r="L4344" s="160"/>
      <c r="M4344" s="164"/>
      <c r="T4344" s="165"/>
      <c r="AT4344" s="161" t="s">
        <v>185</v>
      </c>
      <c r="AU4344" s="161" t="s">
        <v>88</v>
      </c>
      <c r="AV4344" s="14" t="s">
        <v>86</v>
      </c>
      <c r="AW4344" s="14" t="s">
        <v>33</v>
      </c>
      <c r="AX4344" s="14" t="s">
        <v>78</v>
      </c>
      <c r="AY4344" s="161" t="s">
        <v>176</v>
      </c>
    </row>
    <row r="4345" spans="2:65" s="14" customFormat="1" ht="11.25">
      <c r="B4345" s="160"/>
      <c r="D4345" s="146" t="s">
        <v>185</v>
      </c>
      <c r="E4345" s="161" t="s">
        <v>1</v>
      </c>
      <c r="F4345" s="162" t="s">
        <v>1687</v>
      </c>
      <c r="H4345" s="161" t="s">
        <v>1</v>
      </c>
      <c r="I4345" s="163"/>
      <c r="L4345" s="160"/>
      <c r="M4345" s="164"/>
      <c r="T4345" s="165"/>
      <c r="AT4345" s="161" t="s">
        <v>185</v>
      </c>
      <c r="AU4345" s="161" t="s">
        <v>88</v>
      </c>
      <c r="AV4345" s="14" t="s">
        <v>86</v>
      </c>
      <c r="AW4345" s="14" t="s">
        <v>33</v>
      </c>
      <c r="AX4345" s="14" t="s">
        <v>78</v>
      </c>
      <c r="AY4345" s="161" t="s">
        <v>176</v>
      </c>
    </row>
    <row r="4346" spans="2:65" s="12" customFormat="1" ht="11.25">
      <c r="B4346" s="145"/>
      <c r="D4346" s="146" t="s">
        <v>185</v>
      </c>
      <c r="E4346" s="147" t="s">
        <v>1</v>
      </c>
      <c r="F4346" s="148" t="s">
        <v>1688</v>
      </c>
      <c r="H4346" s="149">
        <v>462.27</v>
      </c>
      <c r="I4346" s="150"/>
      <c r="L4346" s="145"/>
      <c r="M4346" s="151"/>
      <c r="T4346" s="152"/>
      <c r="AT4346" s="147" t="s">
        <v>185</v>
      </c>
      <c r="AU4346" s="147" t="s">
        <v>88</v>
      </c>
      <c r="AV4346" s="12" t="s">
        <v>88</v>
      </c>
      <c r="AW4346" s="12" t="s">
        <v>33</v>
      </c>
      <c r="AX4346" s="12" t="s">
        <v>78</v>
      </c>
      <c r="AY4346" s="147" t="s">
        <v>176</v>
      </c>
    </row>
    <row r="4347" spans="2:65" s="13" customFormat="1" ht="11.25">
      <c r="B4347" s="153"/>
      <c r="D4347" s="146" t="s">
        <v>185</v>
      </c>
      <c r="E4347" s="154" t="s">
        <v>1</v>
      </c>
      <c r="F4347" s="155" t="s">
        <v>187</v>
      </c>
      <c r="H4347" s="156">
        <v>462.27</v>
      </c>
      <c r="I4347" s="157"/>
      <c r="L4347" s="153"/>
      <c r="M4347" s="158"/>
      <c r="T4347" s="159"/>
      <c r="AT4347" s="154" t="s">
        <v>185</v>
      </c>
      <c r="AU4347" s="154" t="s">
        <v>88</v>
      </c>
      <c r="AV4347" s="13" t="s">
        <v>183</v>
      </c>
      <c r="AW4347" s="13" t="s">
        <v>33</v>
      </c>
      <c r="AX4347" s="13" t="s">
        <v>86</v>
      </c>
      <c r="AY4347" s="154" t="s">
        <v>176</v>
      </c>
    </row>
    <row r="4348" spans="2:65" s="1" customFormat="1" ht="24.2" customHeight="1">
      <c r="B4348" s="32"/>
      <c r="C4348" s="132" t="s">
        <v>4141</v>
      </c>
      <c r="D4348" s="132" t="s">
        <v>178</v>
      </c>
      <c r="E4348" s="133" t="s">
        <v>4142</v>
      </c>
      <c r="F4348" s="134" t="s">
        <v>4143</v>
      </c>
      <c r="G4348" s="135" t="s">
        <v>181</v>
      </c>
      <c r="H4348" s="136">
        <v>462.27</v>
      </c>
      <c r="I4348" s="137"/>
      <c r="J4348" s="138">
        <f>ROUND(I4348*H4348,2)</f>
        <v>0</v>
      </c>
      <c r="K4348" s="134" t="s">
        <v>182</v>
      </c>
      <c r="L4348" s="32"/>
      <c r="M4348" s="139" t="s">
        <v>1</v>
      </c>
      <c r="N4348" s="140" t="s">
        <v>43</v>
      </c>
      <c r="P4348" s="141">
        <f>O4348*H4348</f>
        <v>0</v>
      </c>
      <c r="Q4348" s="141">
        <v>3.0000000000000001E-5</v>
      </c>
      <c r="R4348" s="141">
        <f>Q4348*H4348</f>
        <v>1.38681E-2</v>
      </c>
      <c r="S4348" s="141">
        <v>0</v>
      </c>
      <c r="T4348" s="142">
        <f>S4348*H4348</f>
        <v>0</v>
      </c>
      <c r="AR4348" s="143" t="s">
        <v>319</v>
      </c>
      <c r="AT4348" s="143" t="s">
        <v>178</v>
      </c>
      <c r="AU4348" s="143" t="s">
        <v>88</v>
      </c>
      <c r="AY4348" s="17" t="s">
        <v>176</v>
      </c>
      <c r="BE4348" s="144">
        <f>IF(N4348="základní",J4348,0)</f>
        <v>0</v>
      </c>
      <c r="BF4348" s="144">
        <f>IF(N4348="snížená",J4348,0)</f>
        <v>0</v>
      </c>
      <c r="BG4348" s="144">
        <f>IF(N4348="zákl. přenesená",J4348,0)</f>
        <v>0</v>
      </c>
      <c r="BH4348" s="144">
        <f>IF(N4348="sníž. přenesená",J4348,0)</f>
        <v>0</v>
      </c>
      <c r="BI4348" s="144">
        <f>IF(N4348="nulová",J4348,0)</f>
        <v>0</v>
      </c>
      <c r="BJ4348" s="17" t="s">
        <v>86</v>
      </c>
      <c r="BK4348" s="144">
        <f>ROUND(I4348*H4348,2)</f>
        <v>0</v>
      </c>
      <c r="BL4348" s="17" t="s">
        <v>319</v>
      </c>
      <c r="BM4348" s="143" t="s">
        <v>4144</v>
      </c>
    </row>
    <row r="4349" spans="2:65" s="1" customFormat="1" ht="33" customHeight="1">
      <c r="B4349" s="32"/>
      <c r="C4349" s="132" t="s">
        <v>4145</v>
      </c>
      <c r="D4349" s="132" t="s">
        <v>178</v>
      </c>
      <c r="E4349" s="133" t="s">
        <v>4146</v>
      </c>
      <c r="F4349" s="134" t="s">
        <v>4147</v>
      </c>
      <c r="G4349" s="135" t="s">
        <v>181</v>
      </c>
      <c r="H4349" s="136">
        <v>462.27</v>
      </c>
      <c r="I4349" s="137"/>
      <c r="J4349" s="138">
        <f>ROUND(I4349*H4349,2)</f>
        <v>0</v>
      </c>
      <c r="K4349" s="134" t="s">
        <v>182</v>
      </c>
      <c r="L4349" s="32"/>
      <c r="M4349" s="139" t="s">
        <v>1</v>
      </c>
      <c r="N4349" s="140" t="s">
        <v>43</v>
      </c>
      <c r="P4349" s="141">
        <f>O4349*H4349</f>
        <v>0</v>
      </c>
      <c r="Q4349" s="141">
        <v>4.5500000000000002E-3</v>
      </c>
      <c r="R4349" s="141">
        <f>Q4349*H4349</f>
        <v>2.1033284999999999</v>
      </c>
      <c r="S4349" s="141">
        <v>0</v>
      </c>
      <c r="T4349" s="142">
        <f>S4349*H4349</f>
        <v>0</v>
      </c>
      <c r="AR4349" s="143" t="s">
        <v>319</v>
      </c>
      <c r="AT4349" s="143" t="s">
        <v>178</v>
      </c>
      <c r="AU4349" s="143" t="s">
        <v>88</v>
      </c>
      <c r="AY4349" s="17" t="s">
        <v>176</v>
      </c>
      <c r="BE4349" s="144">
        <f>IF(N4349="základní",J4349,0)</f>
        <v>0</v>
      </c>
      <c r="BF4349" s="144">
        <f>IF(N4349="snížená",J4349,0)</f>
        <v>0</v>
      </c>
      <c r="BG4349" s="144">
        <f>IF(N4349="zákl. přenesená",J4349,0)</f>
        <v>0</v>
      </c>
      <c r="BH4349" s="144">
        <f>IF(N4349="sníž. přenesená",J4349,0)</f>
        <v>0</v>
      </c>
      <c r="BI4349" s="144">
        <f>IF(N4349="nulová",J4349,0)</f>
        <v>0</v>
      </c>
      <c r="BJ4349" s="17" t="s">
        <v>86</v>
      </c>
      <c r="BK4349" s="144">
        <f>ROUND(I4349*H4349,2)</f>
        <v>0</v>
      </c>
      <c r="BL4349" s="17" t="s">
        <v>319</v>
      </c>
      <c r="BM4349" s="143" t="s">
        <v>4148</v>
      </c>
    </row>
    <row r="4350" spans="2:65" s="1" customFormat="1" ht="16.5" customHeight="1">
      <c r="B4350" s="32"/>
      <c r="C4350" s="132" t="s">
        <v>4149</v>
      </c>
      <c r="D4350" s="132" t="s">
        <v>178</v>
      </c>
      <c r="E4350" s="133" t="s">
        <v>4150</v>
      </c>
      <c r="F4350" s="134" t="s">
        <v>4151</v>
      </c>
      <c r="G4350" s="135" t="s">
        <v>298</v>
      </c>
      <c r="H4350" s="136">
        <v>174.1</v>
      </c>
      <c r="I4350" s="137"/>
      <c r="J4350" s="138">
        <f>ROUND(I4350*H4350,2)</f>
        <v>0</v>
      </c>
      <c r="K4350" s="134" t="s">
        <v>182</v>
      </c>
      <c r="L4350" s="32"/>
      <c r="M4350" s="139" t="s">
        <v>1</v>
      </c>
      <c r="N4350" s="140" t="s">
        <v>43</v>
      </c>
      <c r="P4350" s="141">
        <f>O4350*H4350</f>
        <v>0</v>
      </c>
      <c r="Q4350" s="141">
        <v>0</v>
      </c>
      <c r="R4350" s="141">
        <f>Q4350*H4350</f>
        <v>0</v>
      </c>
      <c r="S4350" s="141">
        <v>0</v>
      </c>
      <c r="T4350" s="142">
        <f>S4350*H4350</f>
        <v>0</v>
      </c>
      <c r="AR4350" s="143" t="s">
        <v>319</v>
      </c>
      <c r="AT4350" s="143" t="s">
        <v>178</v>
      </c>
      <c r="AU4350" s="143" t="s">
        <v>88</v>
      </c>
      <c r="AY4350" s="17" t="s">
        <v>176</v>
      </c>
      <c r="BE4350" s="144">
        <f>IF(N4350="základní",J4350,0)</f>
        <v>0</v>
      </c>
      <c r="BF4350" s="144">
        <f>IF(N4350="snížená",J4350,0)</f>
        <v>0</v>
      </c>
      <c r="BG4350" s="144">
        <f>IF(N4350="zákl. přenesená",J4350,0)</f>
        <v>0</v>
      </c>
      <c r="BH4350" s="144">
        <f>IF(N4350="sníž. přenesená",J4350,0)</f>
        <v>0</v>
      </c>
      <c r="BI4350" s="144">
        <f>IF(N4350="nulová",J4350,0)</f>
        <v>0</v>
      </c>
      <c r="BJ4350" s="17" t="s">
        <v>86</v>
      </c>
      <c r="BK4350" s="144">
        <f>ROUND(I4350*H4350,2)</f>
        <v>0</v>
      </c>
      <c r="BL4350" s="17" t="s">
        <v>319</v>
      </c>
      <c r="BM4350" s="143" t="s">
        <v>4152</v>
      </c>
    </row>
    <row r="4351" spans="2:65" s="12" customFormat="1" ht="11.25">
      <c r="B4351" s="145"/>
      <c r="D4351" s="146" t="s">
        <v>185</v>
      </c>
      <c r="E4351" s="147" t="s">
        <v>1</v>
      </c>
      <c r="F4351" s="148" t="s">
        <v>4153</v>
      </c>
      <c r="H4351" s="149">
        <v>92</v>
      </c>
      <c r="I4351" s="150"/>
      <c r="L4351" s="145"/>
      <c r="M4351" s="151"/>
      <c r="T4351" s="152"/>
      <c r="AT4351" s="147" t="s">
        <v>185</v>
      </c>
      <c r="AU4351" s="147" t="s">
        <v>88</v>
      </c>
      <c r="AV4351" s="12" t="s">
        <v>88</v>
      </c>
      <c r="AW4351" s="12" t="s">
        <v>33</v>
      </c>
      <c r="AX4351" s="12" t="s">
        <v>78</v>
      </c>
      <c r="AY4351" s="147" t="s">
        <v>176</v>
      </c>
    </row>
    <row r="4352" spans="2:65" s="12" customFormat="1" ht="11.25">
      <c r="B4352" s="145"/>
      <c r="D4352" s="146" t="s">
        <v>185</v>
      </c>
      <c r="E4352" s="147" t="s">
        <v>1</v>
      </c>
      <c r="F4352" s="148" t="s">
        <v>4154</v>
      </c>
      <c r="H4352" s="149">
        <v>58.4</v>
      </c>
      <c r="I4352" s="150"/>
      <c r="L4352" s="145"/>
      <c r="M4352" s="151"/>
      <c r="T4352" s="152"/>
      <c r="AT4352" s="147" t="s">
        <v>185</v>
      </c>
      <c r="AU4352" s="147" t="s">
        <v>88</v>
      </c>
      <c r="AV4352" s="12" t="s">
        <v>88</v>
      </c>
      <c r="AW4352" s="12" t="s">
        <v>33</v>
      </c>
      <c r="AX4352" s="12" t="s">
        <v>78</v>
      </c>
      <c r="AY4352" s="147" t="s">
        <v>176</v>
      </c>
    </row>
    <row r="4353" spans="2:65" s="12" customFormat="1" ht="11.25">
      <c r="B4353" s="145"/>
      <c r="D4353" s="146" t="s">
        <v>185</v>
      </c>
      <c r="E4353" s="147" t="s">
        <v>1</v>
      </c>
      <c r="F4353" s="148" t="s">
        <v>4155</v>
      </c>
      <c r="H4353" s="149">
        <v>23.7</v>
      </c>
      <c r="I4353" s="150"/>
      <c r="L4353" s="145"/>
      <c r="M4353" s="151"/>
      <c r="T4353" s="152"/>
      <c r="AT4353" s="147" t="s">
        <v>185</v>
      </c>
      <c r="AU4353" s="147" t="s">
        <v>88</v>
      </c>
      <c r="AV4353" s="12" t="s">
        <v>88</v>
      </c>
      <c r="AW4353" s="12" t="s">
        <v>33</v>
      </c>
      <c r="AX4353" s="12" t="s">
        <v>78</v>
      </c>
      <c r="AY4353" s="147" t="s">
        <v>176</v>
      </c>
    </row>
    <row r="4354" spans="2:65" s="13" customFormat="1" ht="11.25">
      <c r="B4354" s="153"/>
      <c r="D4354" s="146" t="s">
        <v>185</v>
      </c>
      <c r="E4354" s="154" t="s">
        <v>1</v>
      </c>
      <c r="F4354" s="155" t="s">
        <v>187</v>
      </c>
      <c r="H4354" s="156">
        <v>174.1</v>
      </c>
      <c r="I4354" s="157"/>
      <c r="L4354" s="153"/>
      <c r="M4354" s="158"/>
      <c r="T4354" s="159"/>
      <c r="AT4354" s="154" t="s">
        <v>185</v>
      </c>
      <c r="AU4354" s="154" t="s">
        <v>88</v>
      </c>
      <c r="AV4354" s="13" t="s">
        <v>183</v>
      </c>
      <c r="AW4354" s="13" t="s">
        <v>33</v>
      </c>
      <c r="AX4354" s="13" t="s">
        <v>86</v>
      </c>
      <c r="AY4354" s="154" t="s">
        <v>176</v>
      </c>
    </row>
    <row r="4355" spans="2:65" s="1" customFormat="1" ht="16.5" customHeight="1">
      <c r="B4355" s="32"/>
      <c r="C4355" s="176" t="s">
        <v>4156</v>
      </c>
      <c r="D4355" s="176" t="s">
        <v>304</v>
      </c>
      <c r="E4355" s="177" t="s">
        <v>4157</v>
      </c>
      <c r="F4355" s="178" t="s">
        <v>4158</v>
      </c>
      <c r="G4355" s="179" t="s">
        <v>298</v>
      </c>
      <c r="H4355" s="180">
        <v>188.02799999999999</v>
      </c>
      <c r="I4355" s="181"/>
      <c r="J4355" s="182">
        <f>ROUND(I4355*H4355,2)</f>
        <v>0</v>
      </c>
      <c r="K4355" s="178" t="s">
        <v>1</v>
      </c>
      <c r="L4355" s="183"/>
      <c r="M4355" s="184" t="s">
        <v>1</v>
      </c>
      <c r="N4355" s="185" t="s">
        <v>43</v>
      </c>
      <c r="P4355" s="141">
        <f>O4355*H4355</f>
        <v>0</v>
      </c>
      <c r="Q4355" s="141">
        <v>2.0000000000000001E-4</v>
      </c>
      <c r="R4355" s="141">
        <f>Q4355*H4355</f>
        <v>3.7605600000000003E-2</v>
      </c>
      <c r="S4355" s="141">
        <v>0</v>
      </c>
      <c r="T4355" s="142">
        <f>S4355*H4355</f>
        <v>0</v>
      </c>
      <c r="AR4355" s="143" t="s">
        <v>398</v>
      </c>
      <c r="AT4355" s="143" t="s">
        <v>304</v>
      </c>
      <c r="AU4355" s="143" t="s">
        <v>88</v>
      </c>
      <c r="AY4355" s="17" t="s">
        <v>176</v>
      </c>
      <c r="BE4355" s="144">
        <f>IF(N4355="základní",J4355,0)</f>
        <v>0</v>
      </c>
      <c r="BF4355" s="144">
        <f>IF(N4355="snížená",J4355,0)</f>
        <v>0</v>
      </c>
      <c r="BG4355" s="144">
        <f>IF(N4355="zákl. přenesená",J4355,0)</f>
        <v>0</v>
      </c>
      <c r="BH4355" s="144">
        <f>IF(N4355="sníž. přenesená",J4355,0)</f>
        <v>0</v>
      </c>
      <c r="BI4355" s="144">
        <f>IF(N4355="nulová",J4355,0)</f>
        <v>0</v>
      </c>
      <c r="BJ4355" s="17" t="s">
        <v>86</v>
      </c>
      <c r="BK4355" s="144">
        <f>ROUND(I4355*H4355,2)</f>
        <v>0</v>
      </c>
      <c r="BL4355" s="17" t="s">
        <v>319</v>
      </c>
      <c r="BM4355" s="143" t="s">
        <v>4159</v>
      </c>
    </row>
    <row r="4356" spans="2:65" s="12" customFormat="1" ht="11.25">
      <c r="B4356" s="145"/>
      <c r="D4356" s="146" t="s">
        <v>185</v>
      </c>
      <c r="F4356" s="148" t="s">
        <v>4160</v>
      </c>
      <c r="H4356" s="149">
        <v>188.02799999999999</v>
      </c>
      <c r="I4356" s="150"/>
      <c r="L4356" s="145"/>
      <c r="M4356" s="151"/>
      <c r="T4356" s="152"/>
      <c r="AT4356" s="147" t="s">
        <v>185</v>
      </c>
      <c r="AU4356" s="147" t="s">
        <v>88</v>
      </c>
      <c r="AV4356" s="12" t="s">
        <v>88</v>
      </c>
      <c r="AW4356" s="12" t="s">
        <v>4</v>
      </c>
      <c r="AX4356" s="12" t="s">
        <v>86</v>
      </c>
      <c r="AY4356" s="147" t="s">
        <v>176</v>
      </c>
    </row>
    <row r="4357" spans="2:65" s="1" customFormat="1" ht="24.2" customHeight="1">
      <c r="B4357" s="32"/>
      <c r="C4357" s="132" t="s">
        <v>4161</v>
      </c>
      <c r="D4357" s="132" t="s">
        <v>178</v>
      </c>
      <c r="E4357" s="133" t="s">
        <v>4162</v>
      </c>
      <c r="F4357" s="134" t="s">
        <v>4163</v>
      </c>
      <c r="G4357" s="135" t="s">
        <v>181</v>
      </c>
      <c r="H4357" s="136">
        <v>462.27</v>
      </c>
      <c r="I4357" s="137"/>
      <c r="J4357" s="138">
        <f>ROUND(I4357*H4357,2)</f>
        <v>0</v>
      </c>
      <c r="K4357" s="134" t="s">
        <v>1</v>
      </c>
      <c r="L4357" s="32"/>
      <c r="M4357" s="139" t="s">
        <v>1</v>
      </c>
      <c r="N4357" s="140" t="s">
        <v>43</v>
      </c>
      <c r="P4357" s="141">
        <f>O4357*H4357</f>
        <v>0</v>
      </c>
      <c r="Q4357" s="141">
        <v>1.8929999999999999E-2</v>
      </c>
      <c r="R4357" s="141">
        <f>Q4357*H4357</f>
        <v>8.7507710999999997</v>
      </c>
      <c r="S4357" s="141">
        <v>0</v>
      </c>
      <c r="T4357" s="142">
        <f>S4357*H4357</f>
        <v>0</v>
      </c>
      <c r="AR4357" s="143" t="s">
        <v>319</v>
      </c>
      <c r="AT4357" s="143" t="s">
        <v>178</v>
      </c>
      <c r="AU4357" s="143" t="s">
        <v>88</v>
      </c>
      <c r="AY4357" s="17" t="s">
        <v>176</v>
      </c>
      <c r="BE4357" s="144">
        <f>IF(N4357="základní",J4357,0)</f>
        <v>0</v>
      </c>
      <c r="BF4357" s="144">
        <f>IF(N4357="snížená",J4357,0)</f>
        <v>0</v>
      </c>
      <c r="BG4357" s="144">
        <f>IF(N4357="zákl. přenesená",J4357,0)</f>
        <v>0</v>
      </c>
      <c r="BH4357" s="144">
        <f>IF(N4357="sníž. přenesená",J4357,0)</f>
        <v>0</v>
      </c>
      <c r="BI4357" s="144">
        <f>IF(N4357="nulová",J4357,0)</f>
        <v>0</v>
      </c>
      <c r="BJ4357" s="17" t="s">
        <v>86</v>
      </c>
      <c r="BK4357" s="144">
        <f>ROUND(I4357*H4357,2)</f>
        <v>0</v>
      </c>
      <c r="BL4357" s="17" t="s">
        <v>319</v>
      </c>
      <c r="BM4357" s="143" t="s">
        <v>4164</v>
      </c>
    </row>
    <row r="4358" spans="2:65" s="1" customFormat="1" ht="33" customHeight="1">
      <c r="B4358" s="32"/>
      <c r="C4358" s="132" t="s">
        <v>4165</v>
      </c>
      <c r="D4358" s="132" t="s">
        <v>178</v>
      </c>
      <c r="E4358" s="133" t="s">
        <v>4166</v>
      </c>
      <c r="F4358" s="134" t="s">
        <v>4167</v>
      </c>
      <c r="G4358" s="135" t="s">
        <v>307</v>
      </c>
      <c r="H4358" s="136">
        <v>10.905570000000001</v>
      </c>
      <c r="I4358" s="137"/>
      <c r="J4358" s="138">
        <f>ROUND(I4358*H4358,2)</f>
        <v>0</v>
      </c>
      <c r="K4358" s="134" t="s">
        <v>182</v>
      </c>
      <c r="L4358" s="32"/>
      <c r="M4358" s="139" t="s">
        <v>1</v>
      </c>
      <c r="N4358" s="140" t="s">
        <v>43</v>
      </c>
      <c r="P4358" s="141">
        <f>O4358*H4358</f>
        <v>0</v>
      </c>
      <c r="Q4358" s="141">
        <v>0</v>
      </c>
      <c r="R4358" s="141">
        <f>Q4358*H4358</f>
        <v>0</v>
      </c>
      <c r="S4358" s="141">
        <v>0</v>
      </c>
      <c r="T4358" s="142">
        <f>S4358*H4358</f>
        <v>0</v>
      </c>
      <c r="AR4358" s="143" t="s">
        <v>319</v>
      </c>
      <c r="AT4358" s="143" t="s">
        <v>178</v>
      </c>
      <c r="AU4358" s="143" t="s">
        <v>88</v>
      </c>
      <c r="AY4358" s="17" t="s">
        <v>176</v>
      </c>
      <c r="BE4358" s="144">
        <f>IF(N4358="základní",J4358,0)</f>
        <v>0</v>
      </c>
      <c r="BF4358" s="144">
        <f>IF(N4358="snížená",J4358,0)</f>
        <v>0</v>
      </c>
      <c r="BG4358" s="144">
        <f>IF(N4358="zákl. přenesená",J4358,0)</f>
        <v>0</v>
      </c>
      <c r="BH4358" s="144">
        <f>IF(N4358="sníž. přenesená",J4358,0)</f>
        <v>0</v>
      </c>
      <c r="BI4358" s="144">
        <f>IF(N4358="nulová",J4358,0)</f>
        <v>0</v>
      </c>
      <c r="BJ4358" s="17" t="s">
        <v>86</v>
      </c>
      <c r="BK4358" s="144">
        <f>ROUND(I4358*H4358,2)</f>
        <v>0</v>
      </c>
      <c r="BL4358" s="17" t="s">
        <v>319</v>
      </c>
      <c r="BM4358" s="143" t="s">
        <v>4168</v>
      </c>
    </row>
    <row r="4359" spans="2:65" s="1" customFormat="1" ht="24.2" customHeight="1">
      <c r="B4359" s="32"/>
      <c r="C4359" s="132" t="s">
        <v>4169</v>
      </c>
      <c r="D4359" s="132" t="s">
        <v>178</v>
      </c>
      <c r="E4359" s="133" t="s">
        <v>4170</v>
      </c>
      <c r="F4359" s="134" t="s">
        <v>4171</v>
      </c>
      <c r="G4359" s="135" t="s">
        <v>307</v>
      </c>
      <c r="H4359" s="136">
        <v>10.905570000000001</v>
      </c>
      <c r="I4359" s="137"/>
      <c r="J4359" s="138">
        <f>ROUND(I4359*H4359,2)</f>
        <v>0</v>
      </c>
      <c r="K4359" s="134" t="s">
        <v>182</v>
      </c>
      <c r="L4359" s="32"/>
      <c r="M4359" s="139" t="s">
        <v>1</v>
      </c>
      <c r="N4359" s="140" t="s">
        <v>43</v>
      </c>
      <c r="P4359" s="141">
        <f>O4359*H4359</f>
        <v>0</v>
      </c>
      <c r="Q4359" s="141">
        <v>0</v>
      </c>
      <c r="R4359" s="141">
        <f>Q4359*H4359</f>
        <v>0</v>
      </c>
      <c r="S4359" s="141">
        <v>0</v>
      </c>
      <c r="T4359" s="142">
        <f>S4359*H4359</f>
        <v>0</v>
      </c>
      <c r="AR4359" s="143" t="s">
        <v>319</v>
      </c>
      <c r="AT4359" s="143" t="s">
        <v>178</v>
      </c>
      <c r="AU4359" s="143" t="s">
        <v>88</v>
      </c>
      <c r="AY4359" s="17" t="s">
        <v>176</v>
      </c>
      <c r="BE4359" s="144">
        <f>IF(N4359="základní",J4359,0)</f>
        <v>0</v>
      </c>
      <c r="BF4359" s="144">
        <f>IF(N4359="snížená",J4359,0)</f>
        <v>0</v>
      </c>
      <c r="BG4359" s="144">
        <f>IF(N4359="zákl. přenesená",J4359,0)</f>
        <v>0</v>
      </c>
      <c r="BH4359" s="144">
        <f>IF(N4359="sníž. přenesená",J4359,0)</f>
        <v>0</v>
      </c>
      <c r="BI4359" s="144">
        <f>IF(N4359="nulová",J4359,0)</f>
        <v>0</v>
      </c>
      <c r="BJ4359" s="17" t="s">
        <v>86</v>
      </c>
      <c r="BK4359" s="144">
        <f>ROUND(I4359*H4359,2)</f>
        <v>0</v>
      </c>
      <c r="BL4359" s="17" t="s">
        <v>319</v>
      </c>
      <c r="BM4359" s="143" t="s">
        <v>4172</v>
      </c>
    </row>
    <row r="4360" spans="2:65" s="11" customFormat="1" ht="22.9" customHeight="1">
      <c r="B4360" s="120"/>
      <c r="D4360" s="121" t="s">
        <v>77</v>
      </c>
      <c r="E4360" s="130" t="s">
        <v>4173</v>
      </c>
      <c r="F4360" s="130" t="s">
        <v>4174</v>
      </c>
      <c r="I4360" s="123"/>
      <c r="J4360" s="131">
        <f>BK4360</f>
        <v>0</v>
      </c>
      <c r="L4360" s="120"/>
      <c r="M4360" s="125"/>
      <c r="P4360" s="126">
        <f>SUM(P4361:P4385)</f>
        <v>0</v>
      </c>
      <c r="R4360" s="126">
        <f>SUM(R4361:R4385)</f>
        <v>1.7830959360000003</v>
      </c>
      <c r="T4360" s="127">
        <f>SUM(T4361:T4385)</f>
        <v>0</v>
      </c>
      <c r="AR4360" s="121" t="s">
        <v>88</v>
      </c>
      <c r="AT4360" s="128" t="s">
        <v>77</v>
      </c>
      <c r="AU4360" s="128" t="s">
        <v>86</v>
      </c>
      <c r="AY4360" s="121" t="s">
        <v>176</v>
      </c>
      <c r="BK4360" s="129">
        <f>SUM(BK4361:BK4385)</f>
        <v>0</v>
      </c>
    </row>
    <row r="4361" spans="2:65" s="1" customFormat="1" ht="21.75" customHeight="1">
      <c r="B4361" s="32"/>
      <c r="C4361" s="132" t="s">
        <v>4175</v>
      </c>
      <c r="D4361" s="132" t="s">
        <v>178</v>
      </c>
      <c r="E4361" s="133" t="s">
        <v>4176</v>
      </c>
      <c r="F4361" s="134" t="s">
        <v>4177</v>
      </c>
      <c r="G4361" s="135" t="s">
        <v>181</v>
      </c>
      <c r="H4361" s="136">
        <v>150.86000000000001</v>
      </c>
      <c r="I4361" s="137"/>
      <c r="J4361" s="138">
        <f>ROUND(I4361*H4361,2)</f>
        <v>0</v>
      </c>
      <c r="K4361" s="134" t="s">
        <v>207</v>
      </c>
      <c r="L4361" s="32"/>
      <c r="M4361" s="139" t="s">
        <v>1</v>
      </c>
      <c r="N4361" s="140" t="s">
        <v>43</v>
      </c>
      <c r="P4361" s="141">
        <f>O4361*H4361</f>
        <v>0</v>
      </c>
      <c r="Q4361" s="141">
        <v>0</v>
      </c>
      <c r="R4361" s="141">
        <f>Q4361*H4361</f>
        <v>0</v>
      </c>
      <c r="S4361" s="141">
        <v>0</v>
      </c>
      <c r="T4361" s="142">
        <f>S4361*H4361</f>
        <v>0</v>
      </c>
      <c r="AR4361" s="143" t="s">
        <v>319</v>
      </c>
      <c r="AT4361" s="143" t="s">
        <v>178</v>
      </c>
      <c r="AU4361" s="143" t="s">
        <v>88</v>
      </c>
      <c r="AY4361" s="17" t="s">
        <v>176</v>
      </c>
      <c r="BE4361" s="144">
        <f>IF(N4361="základní",J4361,0)</f>
        <v>0</v>
      </c>
      <c r="BF4361" s="144">
        <f>IF(N4361="snížená",J4361,0)</f>
        <v>0</v>
      </c>
      <c r="BG4361" s="144">
        <f>IF(N4361="zákl. přenesená",J4361,0)</f>
        <v>0</v>
      </c>
      <c r="BH4361" s="144">
        <f>IF(N4361="sníž. přenesená",J4361,0)</f>
        <v>0</v>
      </c>
      <c r="BI4361" s="144">
        <f>IF(N4361="nulová",J4361,0)</f>
        <v>0</v>
      </c>
      <c r="BJ4361" s="17" t="s">
        <v>86</v>
      </c>
      <c r="BK4361" s="144">
        <f>ROUND(I4361*H4361,2)</f>
        <v>0</v>
      </c>
      <c r="BL4361" s="17" t="s">
        <v>319</v>
      </c>
      <c r="BM4361" s="143" t="s">
        <v>4178</v>
      </c>
    </row>
    <row r="4362" spans="2:65" s="14" customFormat="1" ht="11.25">
      <c r="B4362" s="160"/>
      <c r="D4362" s="146" t="s">
        <v>185</v>
      </c>
      <c r="E4362" s="161" t="s">
        <v>1</v>
      </c>
      <c r="F4362" s="162" t="s">
        <v>1497</v>
      </c>
      <c r="H4362" s="161" t="s">
        <v>1</v>
      </c>
      <c r="I4362" s="163"/>
      <c r="L4362" s="160"/>
      <c r="M4362" s="164"/>
      <c r="T4362" s="165"/>
      <c r="AT4362" s="161" t="s">
        <v>185</v>
      </c>
      <c r="AU4362" s="161" t="s">
        <v>88</v>
      </c>
      <c r="AV4362" s="14" t="s">
        <v>86</v>
      </c>
      <c r="AW4362" s="14" t="s">
        <v>33</v>
      </c>
      <c r="AX4362" s="14" t="s">
        <v>78</v>
      </c>
      <c r="AY4362" s="161" t="s">
        <v>176</v>
      </c>
    </row>
    <row r="4363" spans="2:65" s="14" customFormat="1" ht="11.25">
      <c r="B4363" s="160"/>
      <c r="D4363" s="146" t="s">
        <v>185</v>
      </c>
      <c r="E4363" s="161" t="s">
        <v>1</v>
      </c>
      <c r="F4363" s="162" t="s">
        <v>1498</v>
      </c>
      <c r="H4363" s="161" t="s">
        <v>1</v>
      </c>
      <c r="I4363" s="163"/>
      <c r="L4363" s="160"/>
      <c r="M4363" s="164"/>
      <c r="T4363" s="165"/>
      <c r="AT4363" s="161" t="s">
        <v>185</v>
      </c>
      <c r="AU4363" s="161" t="s">
        <v>88</v>
      </c>
      <c r="AV4363" s="14" t="s">
        <v>86</v>
      </c>
      <c r="AW4363" s="14" t="s">
        <v>33</v>
      </c>
      <c r="AX4363" s="14" t="s">
        <v>78</v>
      </c>
      <c r="AY4363" s="161" t="s">
        <v>176</v>
      </c>
    </row>
    <row r="4364" spans="2:65" s="12" customFormat="1" ht="11.25">
      <c r="B4364" s="145"/>
      <c r="D4364" s="146" t="s">
        <v>185</v>
      </c>
      <c r="E4364" s="147" t="s">
        <v>1</v>
      </c>
      <c r="F4364" s="148" t="s">
        <v>1499</v>
      </c>
      <c r="H4364" s="149">
        <v>150.86000000000001</v>
      </c>
      <c r="I4364" s="150"/>
      <c r="L4364" s="145"/>
      <c r="M4364" s="151"/>
      <c r="T4364" s="152"/>
      <c r="AT4364" s="147" t="s">
        <v>185</v>
      </c>
      <c r="AU4364" s="147" t="s">
        <v>88</v>
      </c>
      <c r="AV4364" s="12" t="s">
        <v>88</v>
      </c>
      <c r="AW4364" s="12" t="s">
        <v>33</v>
      </c>
      <c r="AX4364" s="12" t="s">
        <v>78</v>
      </c>
      <c r="AY4364" s="147" t="s">
        <v>176</v>
      </c>
    </row>
    <row r="4365" spans="2:65" s="13" customFormat="1" ht="11.25">
      <c r="B4365" s="153"/>
      <c r="D4365" s="146" t="s">
        <v>185</v>
      </c>
      <c r="E4365" s="154" t="s">
        <v>1</v>
      </c>
      <c r="F4365" s="155" t="s">
        <v>187</v>
      </c>
      <c r="H4365" s="156">
        <v>150.86000000000001</v>
      </c>
      <c r="I4365" s="157"/>
      <c r="L4365" s="153"/>
      <c r="M4365" s="158"/>
      <c r="T4365" s="159"/>
      <c r="AT4365" s="154" t="s">
        <v>185</v>
      </c>
      <c r="AU4365" s="154" t="s">
        <v>88</v>
      </c>
      <c r="AV4365" s="13" t="s">
        <v>183</v>
      </c>
      <c r="AW4365" s="13" t="s">
        <v>33</v>
      </c>
      <c r="AX4365" s="13" t="s">
        <v>86</v>
      </c>
      <c r="AY4365" s="154" t="s">
        <v>176</v>
      </c>
    </row>
    <row r="4366" spans="2:65" s="1" customFormat="1" ht="16.5" customHeight="1">
      <c r="B4366" s="32"/>
      <c r="C4366" s="132" t="s">
        <v>4179</v>
      </c>
      <c r="D4366" s="132" t="s">
        <v>178</v>
      </c>
      <c r="E4366" s="133" t="s">
        <v>4180</v>
      </c>
      <c r="F4366" s="134" t="s">
        <v>4181</v>
      </c>
      <c r="G4366" s="135" t="s">
        <v>181</v>
      </c>
      <c r="H4366" s="136">
        <v>150.86000000000001</v>
      </c>
      <c r="I4366" s="137"/>
      <c r="J4366" s="138">
        <f>ROUND(I4366*H4366,2)</f>
        <v>0</v>
      </c>
      <c r="K4366" s="134" t="s">
        <v>207</v>
      </c>
      <c r="L4366" s="32"/>
      <c r="M4366" s="139" t="s">
        <v>1</v>
      </c>
      <c r="N4366" s="140" t="s">
        <v>43</v>
      </c>
      <c r="P4366" s="141">
        <f>O4366*H4366</f>
        <v>0</v>
      </c>
      <c r="Q4366" s="141">
        <v>0</v>
      </c>
      <c r="R4366" s="141">
        <f>Q4366*H4366</f>
        <v>0</v>
      </c>
      <c r="S4366" s="141">
        <v>0</v>
      </c>
      <c r="T4366" s="142">
        <f>S4366*H4366</f>
        <v>0</v>
      </c>
      <c r="AR4366" s="143" t="s">
        <v>319</v>
      </c>
      <c r="AT4366" s="143" t="s">
        <v>178</v>
      </c>
      <c r="AU4366" s="143" t="s">
        <v>88</v>
      </c>
      <c r="AY4366" s="17" t="s">
        <v>176</v>
      </c>
      <c r="BE4366" s="144">
        <f>IF(N4366="základní",J4366,0)</f>
        <v>0</v>
      </c>
      <c r="BF4366" s="144">
        <f>IF(N4366="snížená",J4366,0)</f>
        <v>0</v>
      </c>
      <c r="BG4366" s="144">
        <f>IF(N4366="zákl. přenesená",J4366,0)</f>
        <v>0</v>
      </c>
      <c r="BH4366" s="144">
        <f>IF(N4366="sníž. přenesená",J4366,0)</f>
        <v>0</v>
      </c>
      <c r="BI4366" s="144">
        <f>IF(N4366="nulová",J4366,0)</f>
        <v>0</v>
      </c>
      <c r="BJ4366" s="17" t="s">
        <v>86</v>
      </c>
      <c r="BK4366" s="144">
        <f>ROUND(I4366*H4366,2)</f>
        <v>0</v>
      </c>
      <c r="BL4366" s="17" t="s">
        <v>319</v>
      </c>
      <c r="BM4366" s="143" t="s">
        <v>4182</v>
      </c>
    </row>
    <row r="4367" spans="2:65" s="1" customFormat="1" ht="24.2" customHeight="1">
      <c r="B4367" s="32"/>
      <c r="C4367" s="132" t="s">
        <v>4183</v>
      </c>
      <c r="D4367" s="132" t="s">
        <v>178</v>
      </c>
      <c r="E4367" s="133" t="s">
        <v>4184</v>
      </c>
      <c r="F4367" s="134" t="s">
        <v>4185</v>
      </c>
      <c r="G4367" s="135" t="s">
        <v>181</v>
      </c>
      <c r="H4367" s="136">
        <v>150.86000000000001</v>
      </c>
      <c r="I4367" s="137"/>
      <c r="J4367" s="138">
        <f>ROUND(I4367*H4367,2)</f>
        <v>0</v>
      </c>
      <c r="K4367" s="134" t="s">
        <v>207</v>
      </c>
      <c r="L4367" s="32"/>
      <c r="M4367" s="139" t="s">
        <v>1</v>
      </c>
      <c r="N4367" s="140" t="s">
        <v>43</v>
      </c>
      <c r="P4367" s="141">
        <f>O4367*H4367</f>
        <v>0</v>
      </c>
      <c r="Q4367" s="141">
        <v>3.0000000000000001E-5</v>
      </c>
      <c r="R4367" s="141">
        <f>Q4367*H4367</f>
        <v>4.5258000000000008E-3</v>
      </c>
      <c r="S4367" s="141">
        <v>0</v>
      </c>
      <c r="T4367" s="142">
        <f>S4367*H4367</f>
        <v>0</v>
      </c>
      <c r="AR4367" s="143" t="s">
        <v>319</v>
      </c>
      <c r="AT4367" s="143" t="s">
        <v>178</v>
      </c>
      <c r="AU4367" s="143" t="s">
        <v>88</v>
      </c>
      <c r="AY4367" s="17" t="s">
        <v>176</v>
      </c>
      <c r="BE4367" s="144">
        <f>IF(N4367="základní",J4367,0)</f>
        <v>0</v>
      </c>
      <c r="BF4367" s="144">
        <f>IF(N4367="snížená",J4367,0)</f>
        <v>0</v>
      </c>
      <c r="BG4367" s="144">
        <f>IF(N4367="zákl. přenesená",J4367,0)</f>
        <v>0</v>
      </c>
      <c r="BH4367" s="144">
        <f>IF(N4367="sníž. přenesená",J4367,0)</f>
        <v>0</v>
      </c>
      <c r="BI4367" s="144">
        <f>IF(N4367="nulová",J4367,0)</f>
        <v>0</v>
      </c>
      <c r="BJ4367" s="17" t="s">
        <v>86</v>
      </c>
      <c r="BK4367" s="144">
        <f>ROUND(I4367*H4367,2)</f>
        <v>0</v>
      </c>
      <c r="BL4367" s="17" t="s">
        <v>319</v>
      </c>
      <c r="BM4367" s="143" t="s">
        <v>4186</v>
      </c>
    </row>
    <row r="4368" spans="2:65" s="1" customFormat="1" ht="33" customHeight="1">
      <c r="B4368" s="32"/>
      <c r="C4368" s="132" t="s">
        <v>4187</v>
      </c>
      <c r="D4368" s="132" t="s">
        <v>178</v>
      </c>
      <c r="E4368" s="133" t="s">
        <v>4188</v>
      </c>
      <c r="F4368" s="134" t="s">
        <v>4189</v>
      </c>
      <c r="G4368" s="135" t="s">
        <v>181</v>
      </c>
      <c r="H4368" s="136">
        <v>150.86000000000001</v>
      </c>
      <c r="I4368" s="137"/>
      <c r="J4368" s="138">
        <f>ROUND(I4368*H4368,2)</f>
        <v>0</v>
      </c>
      <c r="K4368" s="134" t="s">
        <v>207</v>
      </c>
      <c r="L4368" s="32"/>
      <c r="M4368" s="139" t="s">
        <v>1</v>
      </c>
      <c r="N4368" s="140" t="s">
        <v>43</v>
      </c>
      <c r="P4368" s="141">
        <f>O4368*H4368</f>
        <v>0</v>
      </c>
      <c r="Q4368" s="141">
        <v>7.5799999999999999E-3</v>
      </c>
      <c r="R4368" s="141">
        <f>Q4368*H4368</f>
        <v>1.1435188000000001</v>
      </c>
      <c r="S4368" s="141">
        <v>0</v>
      </c>
      <c r="T4368" s="142">
        <f>S4368*H4368</f>
        <v>0</v>
      </c>
      <c r="AR4368" s="143" t="s">
        <v>319</v>
      </c>
      <c r="AT4368" s="143" t="s">
        <v>178</v>
      </c>
      <c r="AU4368" s="143" t="s">
        <v>88</v>
      </c>
      <c r="AY4368" s="17" t="s">
        <v>176</v>
      </c>
      <c r="BE4368" s="144">
        <f>IF(N4368="základní",J4368,0)</f>
        <v>0</v>
      </c>
      <c r="BF4368" s="144">
        <f>IF(N4368="snížená",J4368,0)</f>
        <v>0</v>
      </c>
      <c r="BG4368" s="144">
        <f>IF(N4368="zákl. přenesená",J4368,0)</f>
        <v>0</v>
      </c>
      <c r="BH4368" s="144">
        <f>IF(N4368="sníž. přenesená",J4368,0)</f>
        <v>0</v>
      </c>
      <c r="BI4368" s="144">
        <f>IF(N4368="nulová",J4368,0)</f>
        <v>0</v>
      </c>
      <c r="BJ4368" s="17" t="s">
        <v>86</v>
      </c>
      <c r="BK4368" s="144">
        <f>ROUND(I4368*H4368,2)</f>
        <v>0</v>
      </c>
      <c r="BL4368" s="17" t="s">
        <v>319</v>
      </c>
      <c r="BM4368" s="143" t="s">
        <v>4190</v>
      </c>
    </row>
    <row r="4369" spans="2:65" s="1" customFormat="1" ht="24.2" customHeight="1">
      <c r="B4369" s="32"/>
      <c r="C4369" s="132" t="s">
        <v>4191</v>
      </c>
      <c r="D4369" s="132" t="s">
        <v>178</v>
      </c>
      <c r="E4369" s="133" t="s">
        <v>4192</v>
      </c>
      <c r="F4369" s="134" t="s">
        <v>4193</v>
      </c>
      <c r="G4369" s="135" t="s">
        <v>181</v>
      </c>
      <c r="H4369" s="136">
        <v>150.86000000000001</v>
      </c>
      <c r="I4369" s="137"/>
      <c r="J4369" s="138">
        <f>ROUND(I4369*H4369,2)</f>
        <v>0</v>
      </c>
      <c r="K4369" s="134" t="s">
        <v>207</v>
      </c>
      <c r="L4369" s="32"/>
      <c r="M4369" s="139" t="s">
        <v>1</v>
      </c>
      <c r="N4369" s="140" t="s">
        <v>43</v>
      </c>
      <c r="P4369" s="141">
        <f>O4369*H4369</f>
        <v>0</v>
      </c>
      <c r="Q4369" s="141">
        <v>4.0000000000000002E-4</v>
      </c>
      <c r="R4369" s="141">
        <f>Q4369*H4369</f>
        <v>6.0344000000000009E-2</v>
      </c>
      <c r="S4369" s="141">
        <v>0</v>
      </c>
      <c r="T4369" s="142">
        <f>S4369*H4369</f>
        <v>0</v>
      </c>
      <c r="AR4369" s="143" t="s">
        <v>319</v>
      </c>
      <c r="AT4369" s="143" t="s">
        <v>178</v>
      </c>
      <c r="AU4369" s="143" t="s">
        <v>88</v>
      </c>
      <c r="AY4369" s="17" t="s">
        <v>176</v>
      </c>
      <c r="BE4369" s="144">
        <f>IF(N4369="základní",J4369,0)</f>
        <v>0</v>
      </c>
      <c r="BF4369" s="144">
        <f>IF(N4369="snížená",J4369,0)</f>
        <v>0</v>
      </c>
      <c r="BG4369" s="144">
        <f>IF(N4369="zákl. přenesená",J4369,0)</f>
        <v>0</v>
      </c>
      <c r="BH4369" s="144">
        <f>IF(N4369="sníž. přenesená",J4369,0)</f>
        <v>0</v>
      </c>
      <c r="BI4369" s="144">
        <f>IF(N4369="nulová",J4369,0)</f>
        <v>0</v>
      </c>
      <c r="BJ4369" s="17" t="s">
        <v>86</v>
      </c>
      <c r="BK4369" s="144">
        <f>ROUND(I4369*H4369,2)</f>
        <v>0</v>
      </c>
      <c r="BL4369" s="17" t="s">
        <v>319</v>
      </c>
      <c r="BM4369" s="143" t="s">
        <v>4194</v>
      </c>
    </row>
    <row r="4370" spans="2:65" s="14" customFormat="1" ht="11.25">
      <c r="B4370" s="160"/>
      <c r="D4370" s="146" t="s">
        <v>185</v>
      </c>
      <c r="E4370" s="161" t="s">
        <v>1</v>
      </c>
      <c r="F4370" s="162" t="s">
        <v>1497</v>
      </c>
      <c r="H4370" s="161" t="s">
        <v>1</v>
      </c>
      <c r="I4370" s="163"/>
      <c r="L4370" s="160"/>
      <c r="M4370" s="164"/>
      <c r="T4370" s="165"/>
      <c r="AT4370" s="161" t="s">
        <v>185</v>
      </c>
      <c r="AU4370" s="161" t="s">
        <v>88</v>
      </c>
      <c r="AV4370" s="14" t="s">
        <v>86</v>
      </c>
      <c r="AW4370" s="14" t="s">
        <v>33</v>
      </c>
      <c r="AX4370" s="14" t="s">
        <v>78</v>
      </c>
      <c r="AY4370" s="161" t="s">
        <v>176</v>
      </c>
    </row>
    <row r="4371" spans="2:65" s="14" customFormat="1" ht="11.25">
      <c r="B4371" s="160"/>
      <c r="D4371" s="146" t="s">
        <v>185</v>
      </c>
      <c r="E4371" s="161" t="s">
        <v>1</v>
      </c>
      <c r="F4371" s="162" t="s">
        <v>1498</v>
      </c>
      <c r="H4371" s="161" t="s">
        <v>1</v>
      </c>
      <c r="I4371" s="163"/>
      <c r="L4371" s="160"/>
      <c r="M4371" s="164"/>
      <c r="T4371" s="165"/>
      <c r="AT4371" s="161" t="s">
        <v>185</v>
      </c>
      <c r="AU4371" s="161" t="s">
        <v>88</v>
      </c>
      <c r="AV4371" s="14" t="s">
        <v>86</v>
      </c>
      <c r="AW4371" s="14" t="s">
        <v>33</v>
      </c>
      <c r="AX4371" s="14" t="s">
        <v>78</v>
      </c>
      <c r="AY4371" s="161" t="s">
        <v>176</v>
      </c>
    </row>
    <row r="4372" spans="2:65" s="12" customFormat="1" ht="11.25">
      <c r="B4372" s="145"/>
      <c r="D4372" s="146" t="s">
        <v>185</v>
      </c>
      <c r="E4372" s="147" t="s">
        <v>1</v>
      </c>
      <c r="F4372" s="148" t="s">
        <v>1499</v>
      </c>
      <c r="H4372" s="149">
        <v>150.86000000000001</v>
      </c>
      <c r="I4372" s="150"/>
      <c r="L4372" s="145"/>
      <c r="M4372" s="151"/>
      <c r="T4372" s="152"/>
      <c r="AT4372" s="147" t="s">
        <v>185</v>
      </c>
      <c r="AU4372" s="147" t="s">
        <v>88</v>
      </c>
      <c r="AV4372" s="12" t="s">
        <v>88</v>
      </c>
      <c r="AW4372" s="12" t="s">
        <v>33</v>
      </c>
      <c r="AX4372" s="12" t="s">
        <v>78</v>
      </c>
      <c r="AY4372" s="147" t="s">
        <v>176</v>
      </c>
    </row>
    <row r="4373" spans="2:65" s="13" customFormat="1" ht="11.25">
      <c r="B4373" s="153"/>
      <c r="D4373" s="146" t="s">
        <v>185</v>
      </c>
      <c r="E4373" s="154" t="s">
        <v>1</v>
      </c>
      <c r="F4373" s="155" t="s">
        <v>187</v>
      </c>
      <c r="H4373" s="156">
        <v>150.86000000000001</v>
      </c>
      <c r="I4373" s="157"/>
      <c r="L4373" s="153"/>
      <c r="M4373" s="158"/>
      <c r="T4373" s="159"/>
      <c r="AT4373" s="154" t="s">
        <v>185</v>
      </c>
      <c r="AU4373" s="154" t="s">
        <v>88</v>
      </c>
      <c r="AV4373" s="13" t="s">
        <v>183</v>
      </c>
      <c r="AW4373" s="13" t="s">
        <v>33</v>
      </c>
      <c r="AX4373" s="13" t="s">
        <v>86</v>
      </c>
      <c r="AY4373" s="154" t="s">
        <v>176</v>
      </c>
    </row>
    <row r="4374" spans="2:65" s="1" customFormat="1" ht="24.2" customHeight="1">
      <c r="B4374" s="32"/>
      <c r="C4374" s="176" t="s">
        <v>4195</v>
      </c>
      <c r="D4374" s="176" t="s">
        <v>304</v>
      </c>
      <c r="E4374" s="177" t="s">
        <v>4196</v>
      </c>
      <c r="F4374" s="178" t="s">
        <v>4197</v>
      </c>
      <c r="G4374" s="179" t="s">
        <v>181</v>
      </c>
      <c r="H4374" s="180">
        <v>178.01480000000001</v>
      </c>
      <c r="I4374" s="181"/>
      <c r="J4374" s="182">
        <f>ROUND(I4374*H4374,2)</f>
        <v>0</v>
      </c>
      <c r="K4374" s="178" t="s">
        <v>207</v>
      </c>
      <c r="L4374" s="183"/>
      <c r="M4374" s="184" t="s">
        <v>1</v>
      </c>
      <c r="N4374" s="185" t="s">
        <v>43</v>
      </c>
      <c r="P4374" s="141">
        <f>O4374*H4374</f>
        <v>0</v>
      </c>
      <c r="Q4374" s="141">
        <v>3.0000000000000001E-3</v>
      </c>
      <c r="R4374" s="141">
        <f>Q4374*H4374</f>
        <v>0.53404440000000009</v>
      </c>
      <c r="S4374" s="141">
        <v>0</v>
      </c>
      <c r="T4374" s="142">
        <f>S4374*H4374</f>
        <v>0</v>
      </c>
      <c r="AR4374" s="143" t="s">
        <v>398</v>
      </c>
      <c r="AT4374" s="143" t="s">
        <v>304</v>
      </c>
      <c r="AU4374" s="143" t="s">
        <v>88</v>
      </c>
      <c r="AY4374" s="17" t="s">
        <v>176</v>
      </c>
      <c r="BE4374" s="144">
        <f>IF(N4374="základní",J4374,0)</f>
        <v>0</v>
      </c>
      <c r="BF4374" s="144">
        <f>IF(N4374="snížená",J4374,0)</f>
        <v>0</v>
      </c>
      <c r="BG4374" s="144">
        <f>IF(N4374="zákl. přenesená",J4374,0)</f>
        <v>0</v>
      </c>
      <c r="BH4374" s="144">
        <f>IF(N4374="sníž. přenesená",J4374,0)</f>
        <v>0</v>
      </c>
      <c r="BI4374" s="144">
        <f>IF(N4374="nulová",J4374,0)</f>
        <v>0</v>
      </c>
      <c r="BJ4374" s="17" t="s">
        <v>86</v>
      </c>
      <c r="BK4374" s="144">
        <f>ROUND(I4374*H4374,2)</f>
        <v>0</v>
      </c>
      <c r="BL4374" s="17" t="s">
        <v>319</v>
      </c>
      <c r="BM4374" s="143" t="s">
        <v>4198</v>
      </c>
    </row>
    <row r="4375" spans="2:65" s="12" customFormat="1" ht="11.25">
      <c r="B4375" s="145"/>
      <c r="D4375" s="146" t="s">
        <v>185</v>
      </c>
      <c r="F4375" s="148" t="s">
        <v>4199</v>
      </c>
      <c r="H4375" s="149">
        <v>178.01480000000001</v>
      </c>
      <c r="I4375" s="150"/>
      <c r="L4375" s="145"/>
      <c r="M4375" s="151"/>
      <c r="T4375" s="152"/>
      <c r="AT4375" s="147" t="s">
        <v>185</v>
      </c>
      <c r="AU4375" s="147" t="s">
        <v>88</v>
      </c>
      <c r="AV4375" s="12" t="s">
        <v>88</v>
      </c>
      <c r="AW4375" s="12" t="s">
        <v>4</v>
      </c>
      <c r="AX4375" s="12" t="s">
        <v>86</v>
      </c>
      <c r="AY4375" s="147" t="s">
        <v>176</v>
      </c>
    </row>
    <row r="4376" spans="2:65" s="1" customFormat="1" ht="24.2" customHeight="1">
      <c r="B4376" s="32"/>
      <c r="C4376" s="132" t="s">
        <v>4200</v>
      </c>
      <c r="D4376" s="132" t="s">
        <v>178</v>
      </c>
      <c r="E4376" s="133" t="s">
        <v>4201</v>
      </c>
      <c r="F4376" s="134" t="s">
        <v>4202</v>
      </c>
      <c r="G4376" s="135" t="s">
        <v>298</v>
      </c>
      <c r="H4376" s="136">
        <v>102.84</v>
      </c>
      <c r="I4376" s="137"/>
      <c r="J4376" s="138">
        <f>ROUND(I4376*H4376,2)</f>
        <v>0</v>
      </c>
      <c r="K4376" s="134" t="s">
        <v>207</v>
      </c>
      <c r="L4376" s="32"/>
      <c r="M4376" s="139" t="s">
        <v>1</v>
      </c>
      <c r="N4376" s="140" t="s">
        <v>43</v>
      </c>
      <c r="P4376" s="141">
        <f>O4376*H4376</f>
        <v>0</v>
      </c>
      <c r="Q4376" s="141">
        <v>2.0000000000000002E-5</v>
      </c>
      <c r="R4376" s="141">
        <f>Q4376*H4376</f>
        <v>2.0568000000000001E-3</v>
      </c>
      <c r="S4376" s="141">
        <v>0</v>
      </c>
      <c r="T4376" s="142">
        <f>S4376*H4376</f>
        <v>0</v>
      </c>
      <c r="AR4376" s="143" t="s">
        <v>319</v>
      </c>
      <c r="AT4376" s="143" t="s">
        <v>178</v>
      </c>
      <c r="AU4376" s="143" t="s">
        <v>88</v>
      </c>
      <c r="AY4376" s="17" t="s">
        <v>176</v>
      </c>
      <c r="BE4376" s="144">
        <f>IF(N4376="základní",J4376,0)</f>
        <v>0</v>
      </c>
      <c r="BF4376" s="144">
        <f>IF(N4376="snížená",J4376,0)</f>
        <v>0</v>
      </c>
      <c r="BG4376" s="144">
        <f>IF(N4376="zákl. přenesená",J4376,0)</f>
        <v>0</v>
      </c>
      <c r="BH4376" s="144">
        <f>IF(N4376="sníž. přenesená",J4376,0)</f>
        <v>0</v>
      </c>
      <c r="BI4376" s="144">
        <f>IF(N4376="nulová",J4376,0)</f>
        <v>0</v>
      </c>
      <c r="BJ4376" s="17" t="s">
        <v>86</v>
      </c>
      <c r="BK4376" s="144">
        <f>ROUND(I4376*H4376,2)</f>
        <v>0</v>
      </c>
      <c r="BL4376" s="17" t="s">
        <v>319</v>
      </c>
      <c r="BM4376" s="143" t="s">
        <v>4203</v>
      </c>
    </row>
    <row r="4377" spans="2:65" s="1" customFormat="1" ht="16.5" customHeight="1">
      <c r="B4377" s="32"/>
      <c r="C4377" s="132" t="s">
        <v>4204</v>
      </c>
      <c r="D4377" s="132" t="s">
        <v>178</v>
      </c>
      <c r="E4377" s="133" t="s">
        <v>4205</v>
      </c>
      <c r="F4377" s="134" t="s">
        <v>4206</v>
      </c>
      <c r="G4377" s="135" t="s">
        <v>298</v>
      </c>
      <c r="H4377" s="136">
        <v>102.84</v>
      </c>
      <c r="I4377" s="137"/>
      <c r="J4377" s="138">
        <f>ROUND(I4377*H4377,2)</f>
        <v>0</v>
      </c>
      <c r="K4377" s="134" t="s">
        <v>207</v>
      </c>
      <c r="L4377" s="32"/>
      <c r="M4377" s="139" t="s">
        <v>1</v>
      </c>
      <c r="N4377" s="140" t="s">
        <v>43</v>
      </c>
      <c r="P4377" s="141">
        <f>O4377*H4377</f>
        <v>0</v>
      </c>
      <c r="Q4377" s="141">
        <v>1.0000000000000001E-5</v>
      </c>
      <c r="R4377" s="141">
        <f>Q4377*H4377</f>
        <v>1.0284000000000001E-3</v>
      </c>
      <c r="S4377" s="141">
        <v>0</v>
      </c>
      <c r="T4377" s="142">
        <f>S4377*H4377</f>
        <v>0</v>
      </c>
      <c r="AR4377" s="143" t="s">
        <v>319</v>
      </c>
      <c r="AT4377" s="143" t="s">
        <v>178</v>
      </c>
      <c r="AU4377" s="143" t="s">
        <v>88</v>
      </c>
      <c r="AY4377" s="17" t="s">
        <v>176</v>
      </c>
      <c r="BE4377" s="144">
        <f>IF(N4377="základní",J4377,0)</f>
        <v>0</v>
      </c>
      <c r="BF4377" s="144">
        <f>IF(N4377="snížená",J4377,0)</f>
        <v>0</v>
      </c>
      <c r="BG4377" s="144">
        <f>IF(N4377="zákl. přenesená",J4377,0)</f>
        <v>0</v>
      </c>
      <c r="BH4377" s="144">
        <f>IF(N4377="sníž. přenesená",J4377,0)</f>
        <v>0</v>
      </c>
      <c r="BI4377" s="144">
        <f>IF(N4377="nulová",J4377,0)</f>
        <v>0</v>
      </c>
      <c r="BJ4377" s="17" t="s">
        <v>86</v>
      </c>
      <c r="BK4377" s="144">
        <f>ROUND(I4377*H4377,2)</f>
        <v>0</v>
      </c>
      <c r="BL4377" s="17" t="s">
        <v>319</v>
      </c>
      <c r="BM4377" s="143" t="s">
        <v>4207</v>
      </c>
    </row>
    <row r="4378" spans="2:65" s="14" customFormat="1" ht="11.25">
      <c r="B4378" s="160"/>
      <c r="D4378" s="146" t="s">
        <v>185</v>
      </c>
      <c r="E4378" s="161" t="s">
        <v>1</v>
      </c>
      <c r="F4378" s="162" t="s">
        <v>1497</v>
      </c>
      <c r="H4378" s="161" t="s">
        <v>1</v>
      </c>
      <c r="I4378" s="163"/>
      <c r="L4378" s="160"/>
      <c r="M4378" s="164"/>
      <c r="T4378" s="165"/>
      <c r="AT4378" s="161" t="s">
        <v>185</v>
      </c>
      <c r="AU4378" s="161" t="s">
        <v>88</v>
      </c>
      <c r="AV4378" s="14" t="s">
        <v>86</v>
      </c>
      <c r="AW4378" s="14" t="s">
        <v>33</v>
      </c>
      <c r="AX4378" s="14" t="s">
        <v>78</v>
      </c>
      <c r="AY4378" s="161" t="s">
        <v>176</v>
      </c>
    </row>
    <row r="4379" spans="2:65" s="14" customFormat="1" ht="11.25">
      <c r="B4379" s="160"/>
      <c r="D4379" s="146" t="s">
        <v>185</v>
      </c>
      <c r="E4379" s="161" t="s">
        <v>1</v>
      </c>
      <c r="F4379" s="162" t="s">
        <v>1498</v>
      </c>
      <c r="H4379" s="161" t="s">
        <v>1</v>
      </c>
      <c r="I4379" s="163"/>
      <c r="L4379" s="160"/>
      <c r="M4379" s="164"/>
      <c r="T4379" s="165"/>
      <c r="AT4379" s="161" t="s">
        <v>185</v>
      </c>
      <c r="AU4379" s="161" t="s">
        <v>88</v>
      </c>
      <c r="AV4379" s="14" t="s">
        <v>86</v>
      </c>
      <c r="AW4379" s="14" t="s">
        <v>33</v>
      </c>
      <c r="AX4379" s="14" t="s">
        <v>78</v>
      </c>
      <c r="AY4379" s="161" t="s">
        <v>176</v>
      </c>
    </row>
    <row r="4380" spans="2:65" s="12" customFormat="1" ht="11.25">
      <c r="B4380" s="145"/>
      <c r="D4380" s="146" t="s">
        <v>185</v>
      </c>
      <c r="E4380" s="147" t="s">
        <v>1</v>
      </c>
      <c r="F4380" s="148" t="s">
        <v>1709</v>
      </c>
      <c r="H4380" s="149">
        <v>102.84</v>
      </c>
      <c r="I4380" s="150"/>
      <c r="L4380" s="145"/>
      <c r="M4380" s="151"/>
      <c r="T4380" s="152"/>
      <c r="AT4380" s="147" t="s">
        <v>185</v>
      </c>
      <c r="AU4380" s="147" t="s">
        <v>88</v>
      </c>
      <c r="AV4380" s="12" t="s">
        <v>88</v>
      </c>
      <c r="AW4380" s="12" t="s">
        <v>33</v>
      </c>
      <c r="AX4380" s="12" t="s">
        <v>78</v>
      </c>
      <c r="AY4380" s="147" t="s">
        <v>176</v>
      </c>
    </row>
    <row r="4381" spans="2:65" s="13" customFormat="1" ht="11.25">
      <c r="B4381" s="153"/>
      <c r="D4381" s="146" t="s">
        <v>185</v>
      </c>
      <c r="E4381" s="154" t="s">
        <v>1</v>
      </c>
      <c r="F4381" s="155" t="s">
        <v>187</v>
      </c>
      <c r="H4381" s="156">
        <v>102.84</v>
      </c>
      <c r="I4381" s="157"/>
      <c r="L4381" s="153"/>
      <c r="M4381" s="158"/>
      <c r="T4381" s="159"/>
      <c r="AT4381" s="154" t="s">
        <v>185</v>
      </c>
      <c r="AU4381" s="154" t="s">
        <v>88</v>
      </c>
      <c r="AV4381" s="13" t="s">
        <v>183</v>
      </c>
      <c r="AW4381" s="13" t="s">
        <v>33</v>
      </c>
      <c r="AX4381" s="13" t="s">
        <v>86</v>
      </c>
      <c r="AY4381" s="154" t="s">
        <v>176</v>
      </c>
    </row>
    <row r="4382" spans="2:65" s="1" customFormat="1" ht="16.5" customHeight="1">
      <c r="B4382" s="32"/>
      <c r="C4382" s="176" t="s">
        <v>4208</v>
      </c>
      <c r="D4382" s="176" t="s">
        <v>304</v>
      </c>
      <c r="E4382" s="177" t="s">
        <v>4209</v>
      </c>
      <c r="F4382" s="178" t="s">
        <v>4210</v>
      </c>
      <c r="G4382" s="179" t="s">
        <v>298</v>
      </c>
      <c r="H4382" s="180">
        <v>104.8968</v>
      </c>
      <c r="I4382" s="181"/>
      <c r="J4382" s="182">
        <f>ROUND(I4382*H4382,2)</f>
        <v>0</v>
      </c>
      <c r="K4382" s="178" t="s">
        <v>207</v>
      </c>
      <c r="L4382" s="183"/>
      <c r="M4382" s="184" t="s">
        <v>1</v>
      </c>
      <c r="N4382" s="185" t="s">
        <v>43</v>
      </c>
      <c r="P4382" s="141">
        <f>O4382*H4382</f>
        <v>0</v>
      </c>
      <c r="Q4382" s="141">
        <v>2.7E-4</v>
      </c>
      <c r="R4382" s="141">
        <f>Q4382*H4382</f>
        <v>2.8322136000000001E-2</v>
      </c>
      <c r="S4382" s="141">
        <v>0</v>
      </c>
      <c r="T4382" s="142">
        <f>S4382*H4382</f>
        <v>0</v>
      </c>
      <c r="AR4382" s="143" t="s">
        <v>398</v>
      </c>
      <c r="AT4382" s="143" t="s">
        <v>304</v>
      </c>
      <c r="AU4382" s="143" t="s">
        <v>88</v>
      </c>
      <c r="AY4382" s="17" t="s">
        <v>176</v>
      </c>
      <c r="BE4382" s="144">
        <f>IF(N4382="základní",J4382,0)</f>
        <v>0</v>
      </c>
      <c r="BF4382" s="144">
        <f>IF(N4382="snížená",J4382,0)</f>
        <v>0</v>
      </c>
      <c r="BG4382" s="144">
        <f>IF(N4382="zákl. přenesená",J4382,0)</f>
        <v>0</v>
      </c>
      <c r="BH4382" s="144">
        <f>IF(N4382="sníž. přenesená",J4382,0)</f>
        <v>0</v>
      </c>
      <c r="BI4382" s="144">
        <f>IF(N4382="nulová",J4382,0)</f>
        <v>0</v>
      </c>
      <c r="BJ4382" s="17" t="s">
        <v>86</v>
      </c>
      <c r="BK4382" s="144">
        <f>ROUND(I4382*H4382,2)</f>
        <v>0</v>
      </c>
      <c r="BL4382" s="17" t="s">
        <v>319</v>
      </c>
      <c r="BM4382" s="143" t="s">
        <v>4211</v>
      </c>
    </row>
    <row r="4383" spans="2:65" s="12" customFormat="1" ht="11.25">
      <c r="B4383" s="145"/>
      <c r="D4383" s="146" t="s">
        <v>185</v>
      </c>
      <c r="F4383" s="148" t="s">
        <v>4212</v>
      </c>
      <c r="H4383" s="149">
        <v>104.8968</v>
      </c>
      <c r="I4383" s="150"/>
      <c r="L4383" s="145"/>
      <c r="M4383" s="151"/>
      <c r="T4383" s="152"/>
      <c r="AT4383" s="147" t="s">
        <v>185</v>
      </c>
      <c r="AU4383" s="147" t="s">
        <v>88</v>
      </c>
      <c r="AV4383" s="12" t="s">
        <v>88</v>
      </c>
      <c r="AW4383" s="12" t="s">
        <v>4</v>
      </c>
      <c r="AX4383" s="12" t="s">
        <v>86</v>
      </c>
      <c r="AY4383" s="147" t="s">
        <v>176</v>
      </c>
    </row>
    <row r="4384" spans="2:65" s="1" customFormat="1" ht="16.5" customHeight="1">
      <c r="B4384" s="32"/>
      <c r="C4384" s="132" t="s">
        <v>4213</v>
      </c>
      <c r="D4384" s="132" t="s">
        <v>178</v>
      </c>
      <c r="E4384" s="133" t="s">
        <v>4214</v>
      </c>
      <c r="F4384" s="134" t="s">
        <v>4215</v>
      </c>
      <c r="G4384" s="135" t="s">
        <v>298</v>
      </c>
      <c r="H4384" s="136">
        <v>102.84</v>
      </c>
      <c r="I4384" s="137"/>
      <c r="J4384" s="138">
        <f>ROUND(I4384*H4384,2)</f>
        <v>0</v>
      </c>
      <c r="K4384" s="134" t="s">
        <v>207</v>
      </c>
      <c r="L4384" s="32"/>
      <c r="M4384" s="139" t="s">
        <v>1</v>
      </c>
      <c r="N4384" s="140" t="s">
        <v>43</v>
      </c>
      <c r="P4384" s="141">
        <f>O4384*H4384</f>
        <v>0</v>
      </c>
      <c r="Q4384" s="141">
        <v>9.0000000000000006E-5</v>
      </c>
      <c r="R4384" s="141">
        <f>Q4384*H4384</f>
        <v>9.255600000000001E-3</v>
      </c>
      <c r="S4384" s="141">
        <v>0</v>
      </c>
      <c r="T4384" s="142">
        <f>S4384*H4384</f>
        <v>0</v>
      </c>
      <c r="AR4384" s="143" t="s">
        <v>319</v>
      </c>
      <c r="AT4384" s="143" t="s">
        <v>178</v>
      </c>
      <c r="AU4384" s="143" t="s">
        <v>88</v>
      </c>
      <c r="AY4384" s="17" t="s">
        <v>176</v>
      </c>
      <c r="BE4384" s="144">
        <f>IF(N4384="základní",J4384,0)</f>
        <v>0</v>
      </c>
      <c r="BF4384" s="144">
        <f>IF(N4384="snížená",J4384,0)</f>
        <v>0</v>
      </c>
      <c r="BG4384" s="144">
        <f>IF(N4384="zákl. přenesená",J4384,0)</f>
        <v>0</v>
      </c>
      <c r="BH4384" s="144">
        <f>IF(N4384="sníž. přenesená",J4384,0)</f>
        <v>0</v>
      </c>
      <c r="BI4384" s="144">
        <f>IF(N4384="nulová",J4384,0)</f>
        <v>0</v>
      </c>
      <c r="BJ4384" s="17" t="s">
        <v>86</v>
      </c>
      <c r="BK4384" s="144">
        <f>ROUND(I4384*H4384,2)</f>
        <v>0</v>
      </c>
      <c r="BL4384" s="17" t="s">
        <v>319</v>
      </c>
      <c r="BM4384" s="143" t="s">
        <v>4216</v>
      </c>
    </row>
    <row r="4385" spans="2:65" s="1" customFormat="1" ht="24.2" customHeight="1">
      <c r="B4385" s="32"/>
      <c r="C4385" s="132" t="s">
        <v>4217</v>
      </c>
      <c r="D4385" s="132" t="s">
        <v>178</v>
      </c>
      <c r="E4385" s="133" t="s">
        <v>4218</v>
      </c>
      <c r="F4385" s="134" t="s">
        <v>4219</v>
      </c>
      <c r="G4385" s="135" t="s">
        <v>307</v>
      </c>
      <c r="H4385" s="136">
        <v>1.7830999999999999</v>
      </c>
      <c r="I4385" s="137"/>
      <c r="J4385" s="138">
        <f>ROUND(I4385*H4385,2)</f>
        <v>0</v>
      </c>
      <c r="K4385" s="134" t="s">
        <v>182</v>
      </c>
      <c r="L4385" s="32"/>
      <c r="M4385" s="139" t="s">
        <v>1</v>
      </c>
      <c r="N4385" s="140" t="s">
        <v>43</v>
      </c>
      <c r="P4385" s="141">
        <f>O4385*H4385</f>
        <v>0</v>
      </c>
      <c r="Q4385" s="141">
        <v>0</v>
      </c>
      <c r="R4385" s="141">
        <f>Q4385*H4385</f>
        <v>0</v>
      </c>
      <c r="S4385" s="141">
        <v>0</v>
      </c>
      <c r="T4385" s="142">
        <f>S4385*H4385</f>
        <v>0</v>
      </c>
      <c r="AR4385" s="143" t="s">
        <v>319</v>
      </c>
      <c r="AT4385" s="143" t="s">
        <v>178</v>
      </c>
      <c r="AU4385" s="143" t="s">
        <v>88</v>
      </c>
      <c r="AY4385" s="17" t="s">
        <v>176</v>
      </c>
      <c r="BE4385" s="144">
        <f>IF(N4385="základní",J4385,0)</f>
        <v>0</v>
      </c>
      <c r="BF4385" s="144">
        <f>IF(N4385="snížená",J4385,0)</f>
        <v>0</v>
      </c>
      <c r="BG4385" s="144">
        <f>IF(N4385="zákl. přenesená",J4385,0)</f>
        <v>0</v>
      </c>
      <c r="BH4385" s="144">
        <f>IF(N4385="sníž. přenesená",J4385,0)</f>
        <v>0</v>
      </c>
      <c r="BI4385" s="144">
        <f>IF(N4385="nulová",J4385,0)</f>
        <v>0</v>
      </c>
      <c r="BJ4385" s="17" t="s">
        <v>86</v>
      </c>
      <c r="BK4385" s="144">
        <f>ROUND(I4385*H4385,2)</f>
        <v>0</v>
      </c>
      <c r="BL4385" s="17" t="s">
        <v>319</v>
      </c>
      <c r="BM4385" s="143" t="s">
        <v>4220</v>
      </c>
    </row>
    <row r="4386" spans="2:65" s="11" customFormat="1" ht="22.9" customHeight="1">
      <c r="B4386" s="120"/>
      <c r="D4386" s="121" t="s">
        <v>77</v>
      </c>
      <c r="E4386" s="130" t="s">
        <v>4221</v>
      </c>
      <c r="F4386" s="130" t="s">
        <v>4222</v>
      </c>
      <c r="I4386" s="123"/>
      <c r="J4386" s="131">
        <f>BK4386</f>
        <v>0</v>
      </c>
      <c r="L4386" s="120"/>
      <c r="M4386" s="125"/>
      <c r="P4386" s="126">
        <f>SUM(P4387:P4610)</f>
        <v>0</v>
      </c>
      <c r="R4386" s="126">
        <f>SUM(R4387:R4610)</f>
        <v>216.70160784059999</v>
      </c>
      <c r="T4386" s="127">
        <f>SUM(T4387:T4610)</f>
        <v>0</v>
      </c>
      <c r="AR4386" s="121" t="s">
        <v>88</v>
      </c>
      <c r="AT4386" s="128" t="s">
        <v>77</v>
      </c>
      <c r="AU4386" s="128" t="s">
        <v>86</v>
      </c>
      <c r="AY4386" s="121" t="s">
        <v>176</v>
      </c>
      <c r="BK4386" s="129">
        <f>SUM(BK4387:BK4610)</f>
        <v>0</v>
      </c>
    </row>
    <row r="4387" spans="2:65" s="1" customFormat="1" ht="24.2" customHeight="1">
      <c r="B4387" s="32"/>
      <c r="C4387" s="132" t="s">
        <v>4223</v>
      </c>
      <c r="D4387" s="132" t="s">
        <v>178</v>
      </c>
      <c r="E4387" s="133" t="s">
        <v>4224</v>
      </c>
      <c r="F4387" s="134" t="s">
        <v>4225</v>
      </c>
      <c r="G4387" s="135" t="s">
        <v>181</v>
      </c>
      <c r="H4387" s="136">
        <v>8627.71378</v>
      </c>
      <c r="I4387" s="137"/>
      <c r="J4387" s="138">
        <f>ROUND(I4387*H4387,2)</f>
        <v>0</v>
      </c>
      <c r="K4387" s="134" t="s">
        <v>207</v>
      </c>
      <c r="L4387" s="32"/>
      <c r="M4387" s="139" t="s">
        <v>1</v>
      </c>
      <c r="N4387" s="140" t="s">
        <v>43</v>
      </c>
      <c r="P4387" s="141">
        <f>O4387*H4387</f>
        <v>0</v>
      </c>
      <c r="Q4387" s="141">
        <v>7.5799999999999999E-3</v>
      </c>
      <c r="R4387" s="141">
        <f>Q4387*H4387</f>
        <v>65.398070452400006</v>
      </c>
      <c r="S4387" s="141">
        <v>0</v>
      </c>
      <c r="T4387" s="142">
        <f>S4387*H4387</f>
        <v>0</v>
      </c>
      <c r="AR4387" s="143" t="s">
        <v>319</v>
      </c>
      <c r="AT4387" s="143" t="s">
        <v>178</v>
      </c>
      <c r="AU4387" s="143" t="s">
        <v>88</v>
      </c>
      <c r="AY4387" s="17" t="s">
        <v>176</v>
      </c>
      <c r="BE4387" s="144">
        <f>IF(N4387="základní",J4387,0)</f>
        <v>0</v>
      </c>
      <c r="BF4387" s="144">
        <f>IF(N4387="snížená",J4387,0)</f>
        <v>0</v>
      </c>
      <c r="BG4387" s="144">
        <f>IF(N4387="zákl. přenesená",J4387,0)</f>
        <v>0</v>
      </c>
      <c r="BH4387" s="144">
        <f>IF(N4387="sníž. přenesená",J4387,0)</f>
        <v>0</v>
      </c>
      <c r="BI4387" s="144">
        <f>IF(N4387="nulová",J4387,0)</f>
        <v>0</v>
      </c>
      <c r="BJ4387" s="17" t="s">
        <v>86</v>
      </c>
      <c r="BK4387" s="144">
        <f>ROUND(I4387*H4387,2)</f>
        <v>0</v>
      </c>
      <c r="BL4387" s="17" t="s">
        <v>319</v>
      </c>
      <c r="BM4387" s="143" t="s">
        <v>4226</v>
      </c>
    </row>
    <row r="4388" spans="2:65" s="14" customFormat="1" ht="11.25">
      <c r="B4388" s="160"/>
      <c r="D4388" s="146" t="s">
        <v>185</v>
      </c>
      <c r="E4388" s="161" t="s">
        <v>1</v>
      </c>
      <c r="F4388" s="162" t="s">
        <v>4227</v>
      </c>
      <c r="H4388" s="161" t="s">
        <v>1</v>
      </c>
      <c r="I4388" s="163"/>
      <c r="L4388" s="160"/>
      <c r="M4388" s="164"/>
      <c r="T4388" s="165"/>
      <c r="AT4388" s="161" t="s">
        <v>185</v>
      </c>
      <c r="AU4388" s="161" t="s">
        <v>88</v>
      </c>
      <c r="AV4388" s="14" t="s">
        <v>86</v>
      </c>
      <c r="AW4388" s="14" t="s">
        <v>33</v>
      </c>
      <c r="AX4388" s="14" t="s">
        <v>78</v>
      </c>
      <c r="AY4388" s="161" t="s">
        <v>176</v>
      </c>
    </row>
    <row r="4389" spans="2:65" s="14" customFormat="1" ht="11.25">
      <c r="B4389" s="160"/>
      <c r="D4389" s="146" t="s">
        <v>185</v>
      </c>
      <c r="E4389" s="161" t="s">
        <v>1</v>
      </c>
      <c r="F4389" s="162" t="s">
        <v>1104</v>
      </c>
      <c r="H4389" s="161" t="s">
        <v>1</v>
      </c>
      <c r="I4389" s="163"/>
      <c r="L4389" s="160"/>
      <c r="M4389" s="164"/>
      <c r="T4389" s="165"/>
      <c r="AT4389" s="161" t="s">
        <v>185</v>
      </c>
      <c r="AU4389" s="161" t="s">
        <v>88</v>
      </c>
      <c r="AV4389" s="14" t="s">
        <v>86</v>
      </c>
      <c r="AW4389" s="14" t="s">
        <v>33</v>
      </c>
      <c r="AX4389" s="14" t="s">
        <v>78</v>
      </c>
      <c r="AY4389" s="161" t="s">
        <v>176</v>
      </c>
    </row>
    <row r="4390" spans="2:65" s="14" customFormat="1" ht="11.25">
      <c r="B4390" s="160"/>
      <c r="D4390" s="146" t="s">
        <v>185</v>
      </c>
      <c r="E4390" s="161" t="s">
        <v>1</v>
      </c>
      <c r="F4390" s="162" t="s">
        <v>4228</v>
      </c>
      <c r="H4390" s="161" t="s">
        <v>1</v>
      </c>
      <c r="I4390" s="163"/>
      <c r="L4390" s="160"/>
      <c r="M4390" s="164"/>
      <c r="T4390" s="165"/>
      <c r="AT4390" s="161" t="s">
        <v>185</v>
      </c>
      <c r="AU4390" s="161" t="s">
        <v>88</v>
      </c>
      <c r="AV4390" s="14" t="s">
        <v>86</v>
      </c>
      <c r="AW4390" s="14" t="s">
        <v>33</v>
      </c>
      <c r="AX4390" s="14" t="s">
        <v>78</v>
      </c>
      <c r="AY4390" s="161" t="s">
        <v>176</v>
      </c>
    </row>
    <row r="4391" spans="2:65" s="12" customFormat="1" ht="11.25">
      <c r="B4391" s="145"/>
      <c r="D4391" s="146" t="s">
        <v>185</v>
      </c>
      <c r="E4391" s="147" t="s">
        <v>1</v>
      </c>
      <c r="F4391" s="148" t="s">
        <v>4229</v>
      </c>
      <c r="H4391" s="149">
        <v>81.72</v>
      </c>
      <c r="I4391" s="150"/>
      <c r="L4391" s="145"/>
      <c r="M4391" s="151"/>
      <c r="T4391" s="152"/>
      <c r="AT4391" s="147" t="s">
        <v>185</v>
      </c>
      <c r="AU4391" s="147" t="s">
        <v>88</v>
      </c>
      <c r="AV4391" s="12" t="s">
        <v>88</v>
      </c>
      <c r="AW4391" s="12" t="s">
        <v>33</v>
      </c>
      <c r="AX4391" s="12" t="s">
        <v>78</v>
      </c>
      <c r="AY4391" s="147" t="s">
        <v>176</v>
      </c>
    </row>
    <row r="4392" spans="2:65" s="14" customFormat="1" ht="11.25">
      <c r="B4392" s="160"/>
      <c r="D4392" s="146" t="s">
        <v>185</v>
      </c>
      <c r="E4392" s="161" t="s">
        <v>1</v>
      </c>
      <c r="F4392" s="162" t="s">
        <v>1106</v>
      </c>
      <c r="H4392" s="161" t="s">
        <v>1</v>
      </c>
      <c r="I4392" s="163"/>
      <c r="L4392" s="160"/>
      <c r="M4392" s="164"/>
      <c r="T4392" s="165"/>
      <c r="AT4392" s="161" t="s">
        <v>185</v>
      </c>
      <c r="AU4392" s="161" t="s">
        <v>88</v>
      </c>
      <c r="AV4392" s="14" t="s">
        <v>86</v>
      </c>
      <c r="AW4392" s="14" t="s">
        <v>33</v>
      </c>
      <c r="AX4392" s="14" t="s">
        <v>78</v>
      </c>
      <c r="AY4392" s="161" t="s">
        <v>176</v>
      </c>
    </row>
    <row r="4393" spans="2:65" s="14" customFormat="1" ht="11.25">
      <c r="B4393" s="160"/>
      <c r="D4393" s="146" t="s">
        <v>185</v>
      </c>
      <c r="E4393" s="161" t="s">
        <v>1</v>
      </c>
      <c r="F4393" s="162" t="s">
        <v>4230</v>
      </c>
      <c r="H4393" s="161" t="s">
        <v>1</v>
      </c>
      <c r="I4393" s="163"/>
      <c r="L4393" s="160"/>
      <c r="M4393" s="164"/>
      <c r="T4393" s="165"/>
      <c r="AT4393" s="161" t="s">
        <v>185</v>
      </c>
      <c r="AU4393" s="161" t="s">
        <v>88</v>
      </c>
      <c r="AV4393" s="14" t="s">
        <v>86</v>
      </c>
      <c r="AW4393" s="14" t="s">
        <v>33</v>
      </c>
      <c r="AX4393" s="14" t="s">
        <v>78</v>
      </c>
      <c r="AY4393" s="161" t="s">
        <v>176</v>
      </c>
    </row>
    <row r="4394" spans="2:65" s="12" customFormat="1" ht="11.25">
      <c r="B4394" s="145"/>
      <c r="D4394" s="146" t="s">
        <v>185</v>
      </c>
      <c r="E4394" s="147" t="s">
        <v>1</v>
      </c>
      <c r="F4394" s="148" t="s">
        <v>4231</v>
      </c>
      <c r="H4394" s="149">
        <v>80.430000000000007</v>
      </c>
      <c r="I4394" s="150"/>
      <c r="L4394" s="145"/>
      <c r="M4394" s="151"/>
      <c r="T4394" s="152"/>
      <c r="AT4394" s="147" t="s">
        <v>185</v>
      </c>
      <c r="AU4394" s="147" t="s">
        <v>88</v>
      </c>
      <c r="AV4394" s="12" t="s">
        <v>88</v>
      </c>
      <c r="AW4394" s="12" t="s">
        <v>33</v>
      </c>
      <c r="AX4394" s="12" t="s">
        <v>78</v>
      </c>
      <c r="AY4394" s="147" t="s">
        <v>176</v>
      </c>
    </row>
    <row r="4395" spans="2:65" s="14" customFormat="1" ht="11.25">
      <c r="B4395" s="160"/>
      <c r="D4395" s="146" t="s">
        <v>185</v>
      </c>
      <c r="E4395" s="161" t="s">
        <v>1</v>
      </c>
      <c r="F4395" s="162" t="s">
        <v>4232</v>
      </c>
      <c r="H4395" s="161" t="s">
        <v>1</v>
      </c>
      <c r="I4395" s="163"/>
      <c r="L4395" s="160"/>
      <c r="M4395" s="164"/>
      <c r="T4395" s="165"/>
      <c r="AT4395" s="161" t="s">
        <v>185</v>
      </c>
      <c r="AU4395" s="161" t="s">
        <v>88</v>
      </c>
      <c r="AV4395" s="14" t="s">
        <v>86</v>
      </c>
      <c r="AW4395" s="14" t="s">
        <v>33</v>
      </c>
      <c r="AX4395" s="14" t="s">
        <v>78</v>
      </c>
      <c r="AY4395" s="161" t="s">
        <v>176</v>
      </c>
    </row>
    <row r="4396" spans="2:65" s="12" customFormat="1" ht="11.25">
      <c r="B4396" s="145"/>
      <c r="D4396" s="146" t="s">
        <v>185</v>
      </c>
      <c r="E4396" s="147" t="s">
        <v>1</v>
      </c>
      <c r="F4396" s="148" t="s">
        <v>4233</v>
      </c>
      <c r="H4396" s="149">
        <v>79.77</v>
      </c>
      <c r="I4396" s="150"/>
      <c r="L4396" s="145"/>
      <c r="M4396" s="151"/>
      <c r="T4396" s="152"/>
      <c r="AT4396" s="147" t="s">
        <v>185</v>
      </c>
      <c r="AU4396" s="147" t="s">
        <v>88</v>
      </c>
      <c r="AV4396" s="12" t="s">
        <v>88</v>
      </c>
      <c r="AW4396" s="12" t="s">
        <v>33</v>
      </c>
      <c r="AX4396" s="12" t="s">
        <v>78</v>
      </c>
      <c r="AY4396" s="147" t="s">
        <v>176</v>
      </c>
    </row>
    <row r="4397" spans="2:65" s="15" customFormat="1" ht="11.25">
      <c r="B4397" s="166"/>
      <c r="D4397" s="146" t="s">
        <v>185</v>
      </c>
      <c r="E4397" s="167" t="s">
        <v>1</v>
      </c>
      <c r="F4397" s="168" t="s">
        <v>228</v>
      </c>
      <c r="H4397" s="169">
        <v>241.92</v>
      </c>
      <c r="I4397" s="170"/>
      <c r="L4397" s="166"/>
      <c r="M4397" s="171"/>
      <c r="T4397" s="172"/>
      <c r="AT4397" s="167" t="s">
        <v>185</v>
      </c>
      <c r="AU4397" s="167" t="s">
        <v>88</v>
      </c>
      <c r="AV4397" s="15" t="s">
        <v>193</v>
      </c>
      <c r="AW4397" s="15" t="s">
        <v>33</v>
      </c>
      <c r="AX4397" s="15" t="s">
        <v>78</v>
      </c>
      <c r="AY4397" s="167" t="s">
        <v>176</v>
      </c>
    </row>
    <row r="4398" spans="2:65" s="14" customFormat="1" ht="11.25">
      <c r="B4398" s="160"/>
      <c r="D4398" s="146" t="s">
        <v>185</v>
      </c>
      <c r="E4398" s="161" t="s">
        <v>1</v>
      </c>
      <c r="F4398" s="162" t="s">
        <v>1584</v>
      </c>
      <c r="H4398" s="161" t="s">
        <v>1</v>
      </c>
      <c r="I4398" s="163"/>
      <c r="L4398" s="160"/>
      <c r="M4398" s="164"/>
      <c r="T4398" s="165"/>
      <c r="AT4398" s="161" t="s">
        <v>185</v>
      </c>
      <c r="AU4398" s="161" t="s">
        <v>88</v>
      </c>
      <c r="AV4398" s="14" t="s">
        <v>86</v>
      </c>
      <c r="AW4398" s="14" t="s">
        <v>33</v>
      </c>
      <c r="AX4398" s="14" t="s">
        <v>78</v>
      </c>
      <c r="AY4398" s="161" t="s">
        <v>176</v>
      </c>
    </row>
    <row r="4399" spans="2:65" s="14" customFormat="1" ht="11.25">
      <c r="B4399" s="160"/>
      <c r="D4399" s="146" t="s">
        <v>185</v>
      </c>
      <c r="E4399" s="161" t="s">
        <v>1</v>
      </c>
      <c r="F4399" s="162" t="s">
        <v>734</v>
      </c>
      <c r="H4399" s="161" t="s">
        <v>1</v>
      </c>
      <c r="I4399" s="163"/>
      <c r="L4399" s="160"/>
      <c r="M4399" s="164"/>
      <c r="T4399" s="165"/>
      <c r="AT4399" s="161" t="s">
        <v>185</v>
      </c>
      <c r="AU4399" s="161" t="s">
        <v>88</v>
      </c>
      <c r="AV4399" s="14" t="s">
        <v>86</v>
      </c>
      <c r="AW4399" s="14" t="s">
        <v>33</v>
      </c>
      <c r="AX4399" s="14" t="s">
        <v>78</v>
      </c>
      <c r="AY4399" s="161" t="s">
        <v>176</v>
      </c>
    </row>
    <row r="4400" spans="2:65" s="14" customFormat="1" ht="11.25">
      <c r="B4400" s="160"/>
      <c r="D4400" s="146" t="s">
        <v>185</v>
      </c>
      <c r="E4400" s="161" t="s">
        <v>1</v>
      </c>
      <c r="F4400" s="162" t="s">
        <v>1585</v>
      </c>
      <c r="H4400" s="161" t="s">
        <v>1</v>
      </c>
      <c r="I4400" s="163"/>
      <c r="L4400" s="160"/>
      <c r="M4400" s="164"/>
      <c r="T4400" s="165"/>
      <c r="AT4400" s="161" t="s">
        <v>185</v>
      </c>
      <c r="AU4400" s="161" t="s">
        <v>88</v>
      </c>
      <c r="AV4400" s="14" t="s">
        <v>86</v>
      </c>
      <c r="AW4400" s="14" t="s">
        <v>33</v>
      </c>
      <c r="AX4400" s="14" t="s">
        <v>78</v>
      </c>
      <c r="AY4400" s="161" t="s">
        <v>176</v>
      </c>
    </row>
    <row r="4401" spans="2:51" s="12" customFormat="1" ht="11.25">
      <c r="B4401" s="145"/>
      <c r="D4401" s="146" t="s">
        <v>185</v>
      </c>
      <c r="E4401" s="147" t="s">
        <v>1</v>
      </c>
      <c r="F4401" s="148" t="s">
        <v>1586</v>
      </c>
      <c r="H4401" s="149">
        <v>27.5</v>
      </c>
      <c r="I4401" s="150"/>
      <c r="L4401" s="145"/>
      <c r="M4401" s="151"/>
      <c r="T4401" s="152"/>
      <c r="AT4401" s="147" t="s">
        <v>185</v>
      </c>
      <c r="AU4401" s="147" t="s">
        <v>88</v>
      </c>
      <c r="AV4401" s="12" t="s">
        <v>88</v>
      </c>
      <c r="AW4401" s="12" t="s">
        <v>33</v>
      </c>
      <c r="AX4401" s="12" t="s">
        <v>78</v>
      </c>
      <c r="AY4401" s="147" t="s">
        <v>176</v>
      </c>
    </row>
    <row r="4402" spans="2:51" s="14" customFormat="1" ht="11.25">
      <c r="B4402" s="160"/>
      <c r="D4402" s="146" t="s">
        <v>185</v>
      </c>
      <c r="E4402" s="161" t="s">
        <v>1</v>
      </c>
      <c r="F4402" s="162" t="s">
        <v>1587</v>
      </c>
      <c r="H4402" s="161" t="s">
        <v>1</v>
      </c>
      <c r="I4402" s="163"/>
      <c r="L4402" s="160"/>
      <c r="M4402" s="164"/>
      <c r="T4402" s="165"/>
      <c r="AT4402" s="161" t="s">
        <v>185</v>
      </c>
      <c r="AU4402" s="161" t="s">
        <v>88</v>
      </c>
      <c r="AV4402" s="14" t="s">
        <v>86</v>
      </c>
      <c r="AW4402" s="14" t="s">
        <v>33</v>
      </c>
      <c r="AX4402" s="14" t="s">
        <v>78</v>
      </c>
      <c r="AY4402" s="161" t="s">
        <v>176</v>
      </c>
    </row>
    <row r="4403" spans="2:51" s="12" customFormat="1" ht="11.25">
      <c r="B4403" s="145"/>
      <c r="D4403" s="146" t="s">
        <v>185</v>
      </c>
      <c r="E4403" s="147" t="s">
        <v>1</v>
      </c>
      <c r="F4403" s="148" t="s">
        <v>1588</v>
      </c>
      <c r="H4403" s="149">
        <v>38.78</v>
      </c>
      <c r="I4403" s="150"/>
      <c r="L4403" s="145"/>
      <c r="M4403" s="151"/>
      <c r="T4403" s="152"/>
      <c r="AT4403" s="147" t="s">
        <v>185</v>
      </c>
      <c r="AU4403" s="147" t="s">
        <v>88</v>
      </c>
      <c r="AV4403" s="12" t="s">
        <v>88</v>
      </c>
      <c r="AW4403" s="12" t="s">
        <v>33</v>
      </c>
      <c r="AX4403" s="12" t="s">
        <v>78</v>
      </c>
      <c r="AY4403" s="147" t="s">
        <v>176</v>
      </c>
    </row>
    <row r="4404" spans="2:51" s="14" customFormat="1" ht="11.25">
      <c r="B4404" s="160"/>
      <c r="D4404" s="146" t="s">
        <v>185</v>
      </c>
      <c r="E4404" s="161" t="s">
        <v>1</v>
      </c>
      <c r="F4404" s="162" t="s">
        <v>1589</v>
      </c>
      <c r="H4404" s="161" t="s">
        <v>1</v>
      </c>
      <c r="I4404" s="163"/>
      <c r="L4404" s="160"/>
      <c r="M4404" s="164"/>
      <c r="T4404" s="165"/>
      <c r="AT4404" s="161" t="s">
        <v>185</v>
      </c>
      <c r="AU4404" s="161" t="s">
        <v>88</v>
      </c>
      <c r="AV4404" s="14" t="s">
        <v>86</v>
      </c>
      <c r="AW4404" s="14" t="s">
        <v>33</v>
      </c>
      <c r="AX4404" s="14" t="s">
        <v>78</v>
      </c>
      <c r="AY4404" s="161" t="s">
        <v>176</v>
      </c>
    </row>
    <row r="4405" spans="2:51" s="12" customFormat="1" ht="11.25">
      <c r="B4405" s="145"/>
      <c r="D4405" s="146" t="s">
        <v>185</v>
      </c>
      <c r="E4405" s="147" t="s">
        <v>1</v>
      </c>
      <c r="F4405" s="148" t="s">
        <v>4234</v>
      </c>
      <c r="H4405" s="149">
        <v>19.39</v>
      </c>
      <c r="I4405" s="150"/>
      <c r="L4405" s="145"/>
      <c r="M4405" s="151"/>
      <c r="T4405" s="152"/>
      <c r="AT4405" s="147" t="s">
        <v>185</v>
      </c>
      <c r="AU4405" s="147" t="s">
        <v>88</v>
      </c>
      <c r="AV4405" s="12" t="s">
        <v>88</v>
      </c>
      <c r="AW4405" s="12" t="s">
        <v>33</v>
      </c>
      <c r="AX4405" s="12" t="s">
        <v>78</v>
      </c>
      <c r="AY4405" s="147" t="s">
        <v>176</v>
      </c>
    </row>
    <row r="4406" spans="2:51" s="14" customFormat="1" ht="11.25">
      <c r="B4406" s="160"/>
      <c r="D4406" s="146" t="s">
        <v>185</v>
      </c>
      <c r="E4406" s="161" t="s">
        <v>1</v>
      </c>
      <c r="F4406" s="162" t="s">
        <v>1590</v>
      </c>
      <c r="H4406" s="161" t="s">
        <v>1</v>
      </c>
      <c r="I4406" s="163"/>
      <c r="L4406" s="160"/>
      <c r="M4406" s="164"/>
      <c r="T4406" s="165"/>
      <c r="AT4406" s="161" t="s">
        <v>185</v>
      </c>
      <c r="AU4406" s="161" t="s">
        <v>88</v>
      </c>
      <c r="AV4406" s="14" t="s">
        <v>86</v>
      </c>
      <c r="AW4406" s="14" t="s">
        <v>33</v>
      </c>
      <c r="AX4406" s="14" t="s">
        <v>78</v>
      </c>
      <c r="AY4406" s="161" t="s">
        <v>176</v>
      </c>
    </row>
    <row r="4407" spans="2:51" s="12" customFormat="1" ht="11.25">
      <c r="B4407" s="145"/>
      <c r="D4407" s="146" t="s">
        <v>185</v>
      </c>
      <c r="E4407" s="147" t="s">
        <v>1</v>
      </c>
      <c r="F4407" s="148" t="s">
        <v>1591</v>
      </c>
      <c r="H4407" s="149">
        <v>54.95</v>
      </c>
      <c r="I4407" s="150"/>
      <c r="L4407" s="145"/>
      <c r="M4407" s="151"/>
      <c r="T4407" s="152"/>
      <c r="AT4407" s="147" t="s">
        <v>185</v>
      </c>
      <c r="AU4407" s="147" t="s">
        <v>88</v>
      </c>
      <c r="AV4407" s="12" t="s">
        <v>88</v>
      </c>
      <c r="AW4407" s="12" t="s">
        <v>33</v>
      </c>
      <c r="AX4407" s="12" t="s">
        <v>78</v>
      </c>
      <c r="AY4407" s="147" t="s">
        <v>176</v>
      </c>
    </row>
    <row r="4408" spans="2:51" s="14" customFormat="1" ht="11.25">
      <c r="B4408" s="160"/>
      <c r="D4408" s="146" t="s">
        <v>185</v>
      </c>
      <c r="E4408" s="161" t="s">
        <v>1</v>
      </c>
      <c r="F4408" s="162" t="s">
        <v>1592</v>
      </c>
      <c r="H4408" s="161" t="s">
        <v>1</v>
      </c>
      <c r="I4408" s="163"/>
      <c r="L4408" s="160"/>
      <c r="M4408" s="164"/>
      <c r="T4408" s="165"/>
      <c r="AT4408" s="161" t="s">
        <v>185</v>
      </c>
      <c r="AU4408" s="161" t="s">
        <v>88</v>
      </c>
      <c r="AV4408" s="14" t="s">
        <v>86</v>
      </c>
      <c r="AW4408" s="14" t="s">
        <v>33</v>
      </c>
      <c r="AX4408" s="14" t="s">
        <v>78</v>
      </c>
      <c r="AY4408" s="161" t="s">
        <v>176</v>
      </c>
    </row>
    <row r="4409" spans="2:51" s="12" customFormat="1" ht="11.25">
      <c r="B4409" s="145"/>
      <c r="D4409" s="146" t="s">
        <v>185</v>
      </c>
      <c r="E4409" s="147" t="s">
        <v>1</v>
      </c>
      <c r="F4409" s="148" t="s">
        <v>4235</v>
      </c>
      <c r="H4409" s="149">
        <v>97.814999999999998</v>
      </c>
      <c r="I4409" s="150"/>
      <c r="L4409" s="145"/>
      <c r="M4409" s="151"/>
      <c r="T4409" s="152"/>
      <c r="AT4409" s="147" t="s">
        <v>185</v>
      </c>
      <c r="AU4409" s="147" t="s">
        <v>88</v>
      </c>
      <c r="AV4409" s="12" t="s">
        <v>88</v>
      </c>
      <c r="AW4409" s="12" t="s">
        <v>33</v>
      </c>
      <c r="AX4409" s="12" t="s">
        <v>78</v>
      </c>
      <c r="AY4409" s="147" t="s">
        <v>176</v>
      </c>
    </row>
    <row r="4410" spans="2:51" s="14" customFormat="1" ht="11.25">
      <c r="B4410" s="160"/>
      <c r="D4410" s="146" t="s">
        <v>185</v>
      </c>
      <c r="E4410" s="161" t="s">
        <v>1</v>
      </c>
      <c r="F4410" s="162" t="s">
        <v>1594</v>
      </c>
      <c r="H4410" s="161" t="s">
        <v>1</v>
      </c>
      <c r="I4410" s="163"/>
      <c r="L4410" s="160"/>
      <c r="M4410" s="164"/>
      <c r="T4410" s="165"/>
      <c r="AT4410" s="161" t="s">
        <v>185</v>
      </c>
      <c r="AU4410" s="161" t="s">
        <v>88</v>
      </c>
      <c r="AV4410" s="14" t="s">
        <v>86</v>
      </c>
      <c r="AW4410" s="14" t="s">
        <v>33</v>
      </c>
      <c r="AX4410" s="14" t="s">
        <v>78</v>
      </c>
      <c r="AY4410" s="161" t="s">
        <v>176</v>
      </c>
    </row>
    <row r="4411" spans="2:51" s="12" customFormat="1" ht="11.25">
      <c r="B4411" s="145"/>
      <c r="D4411" s="146" t="s">
        <v>185</v>
      </c>
      <c r="E4411" s="147" t="s">
        <v>1</v>
      </c>
      <c r="F4411" s="148" t="s">
        <v>1595</v>
      </c>
      <c r="H4411" s="149">
        <v>18.8</v>
      </c>
      <c r="I4411" s="150"/>
      <c r="L4411" s="145"/>
      <c r="M4411" s="151"/>
      <c r="T4411" s="152"/>
      <c r="AT4411" s="147" t="s">
        <v>185</v>
      </c>
      <c r="AU4411" s="147" t="s">
        <v>88</v>
      </c>
      <c r="AV4411" s="12" t="s">
        <v>88</v>
      </c>
      <c r="AW4411" s="12" t="s">
        <v>33</v>
      </c>
      <c r="AX4411" s="12" t="s">
        <v>78</v>
      </c>
      <c r="AY4411" s="147" t="s">
        <v>176</v>
      </c>
    </row>
    <row r="4412" spans="2:51" s="14" customFormat="1" ht="11.25">
      <c r="B4412" s="160"/>
      <c r="D4412" s="146" t="s">
        <v>185</v>
      </c>
      <c r="E4412" s="161" t="s">
        <v>1</v>
      </c>
      <c r="F4412" s="162" t="s">
        <v>1596</v>
      </c>
      <c r="H4412" s="161" t="s">
        <v>1</v>
      </c>
      <c r="I4412" s="163"/>
      <c r="L4412" s="160"/>
      <c r="M4412" s="164"/>
      <c r="T4412" s="165"/>
      <c r="AT4412" s="161" t="s">
        <v>185</v>
      </c>
      <c r="AU4412" s="161" t="s">
        <v>88</v>
      </c>
      <c r="AV4412" s="14" t="s">
        <v>86</v>
      </c>
      <c r="AW4412" s="14" t="s">
        <v>33</v>
      </c>
      <c r="AX4412" s="14" t="s">
        <v>78</v>
      </c>
      <c r="AY4412" s="161" t="s">
        <v>176</v>
      </c>
    </row>
    <row r="4413" spans="2:51" s="12" customFormat="1" ht="11.25">
      <c r="B4413" s="145"/>
      <c r="D4413" s="146" t="s">
        <v>185</v>
      </c>
      <c r="E4413" s="147" t="s">
        <v>1</v>
      </c>
      <c r="F4413" s="148" t="s">
        <v>4236</v>
      </c>
      <c r="H4413" s="149">
        <v>10.065</v>
      </c>
      <c r="I4413" s="150"/>
      <c r="L4413" s="145"/>
      <c r="M4413" s="151"/>
      <c r="T4413" s="152"/>
      <c r="AT4413" s="147" t="s">
        <v>185</v>
      </c>
      <c r="AU4413" s="147" t="s">
        <v>88</v>
      </c>
      <c r="AV4413" s="12" t="s">
        <v>88</v>
      </c>
      <c r="AW4413" s="12" t="s">
        <v>33</v>
      </c>
      <c r="AX4413" s="12" t="s">
        <v>78</v>
      </c>
      <c r="AY4413" s="147" t="s">
        <v>176</v>
      </c>
    </row>
    <row r="4414" spans="2:51" s="14" customFormat="1" ht="11.25">
      <c r="B4414" s="160"/>
      <c r="D4414" s="146" t="s">
        <v>185</v>
      </c>
      <c r="E4414" s="161" t="s">
        <v>1</v>
      </c>
      <c r="F4414" s="162" t="s">
        <v>1598</v>
      </c>
      <c r="H4414" s="161" t="s">
        <v>1</v>
      </c>
      <c r="I4414" s="163"/>
      <c r="L4414" s="160"/>
      <c r="M4414" s="164"/>
      <c r="T4414" s="165"/>
      <c r="AT4414" s="161" t="s">
        <v>185</v>
      </c>
      <c r="AU4414" s="161" t="s">
        <v>88</v>
      </c>
      <c r="AV4414" s="14" t="s">
        <v>86</v>
      </c>
      <c r="AW4414" s="14" t="s">
        <v>33</v>
      </c>
      <c r="AX4414" s="14" t="s">
        <v>78</v>
      </c>
      <c r="AY4414" s="161" t="s">
        <v>176</v>
      </c>
    </row>
    <row r="4415" spans="2:51" s="12" customFormat="1" ht="11.25">
      <c r="B4415" s="145"/>
      <c r="D4415" s="146" t="s">
        <v>185</v>
      </c>
      <c r="E4415" s="147" t="s">
        <v>1</v>
      </c>
      <c r="F4415" s="148" t="s">
        <v>4237</v>
      </c>
      <c r="H4415" s="149">
        <v>5.6680000000000001</v>
      </c>
      <c r="I4415" s="150"/>
      <c r="L4415" s="145"/>
      <c r="M4415" s="151"/>
      <c r="T4415" s="152"/>
      <c r="AT4415" s="147" t="s">
        <v>185</v>
      </c>
      <c r="AU4415" s="147" t="s">
        <v>88</v>
      </c>
      <c r="AV4415" s="12" t="s">
        <v>88</v>
      </c>
      <c r="AW4415" s="12" t="s">
        <v>33</v>
      </c>
      <c r="AX4415" s="12" t="s">
        <v>78</v>
      </c>
      <c r="AY4415" s="147" t="s">
        <v>176</v>
      </c>
    </row>
    <row r="4416" spans="2:51" s="14" customFormat="1" ht="11.25">
      <c r="B4416" s="160"/>
      <c r="D4416" s="146" t="s">
        <v>185</v>
      </c>
      <c r="E4416" s="161" t="s">
        <v>1</v>
      </c>
      <c r="F4416" s="162" t="s">
        <v>1600</v>
      </c>
      <c r="H4416" s="161" t="s">
        <v>1</v>
      </c>
      <c r="I4416" s="163"/>
      <c r="L4416" s="160"/>
      <c r="M4416" s="164"/>
      <c r="T4416" s="165"/>
      <c r="AT4416" s="161" t="s">
        <v>185</v>
      </c>
      <c r="AU4416" s="161" t="s">
        <v>88</v>
      </c>
      <c r="AV4416" s="14" t="s">
        <v>86</v>
      </c>
      <c r="AW4416" s="14" t="s">
        <v>33</v>
      </c>
      <c r="AX4416" s="14" t="s">
        <v>78</v>
      </c>
      <c r="AY4416" s="161" t="s">
        <v>176</v>
      </c>
    </row>
    <row r="4417" spans="2:51" s="12" customFormat="1" ht="11.25">
      <c r="B4417" s="145"/>
      <c r="D4417" s="146" t="s">
        <v>185</v>
      </c>
      <c r="E4417" s="147" t="s">
        <v>1</v>
      </c>
      <c r="F4417" s="148" t="s">
        <v>4238</v>
      </c>
      <c r="H4417" s="149">
        <v>22.875</v>
      </c>
      <c r="I4417" s="150"/>
      <c r="L4417" s="145"/>
      <c r="M4417" s="151"/>
      <c r="T4417" s="152"/>
      <c r="AT4417" s="147" t="s">
        <v>185</v>
      </c>
      <c r="AU4417" s="147" t="s">
        <v>88</v>
      </c>
      <c r="AV4417" s="12" t="s">
        <v>88</v>
      </c>
      <c r="AW4417" s="12" t="s">
        <v>33</v>
      </c>
      <c r="AX4417" s="12" t="s">
        <v>78</v>
      </c>
      <c r="AY4417" s="147" t="s">
        <v>176</v>
      </c>
    </row>
    <row r="4418" spans="2:51" s="14" customFormat="1" ht="11.25">
      <c r="B4418" s="160"/>
      <c r="D4418" s="146" t="s">
        <v>185</v>
      </c>
      <c r="E4418" s="161" t="s">
        <v>1</v>
      </c>
      <c r="F4418" s="162" t="s">
        <v>1493</v>
      </c>
      <c r="H4418" s="161" t="s">
        <v>1</v>
      </c>
      <c r="I4418" s="163"/>
      <c r="L4418" s="160"/>
      <c r="M4418" s="164"/>
      <c r="T4418" s="165"/>
      <c r="AT4418" s="161" t="s">
        <v>185</v>
      </c>
      <c r="AU4418" s="161" t="s">
        <v>88</v>
      </c>
      <c r="AV4418" s="14" t="s">
        <v>86</v>
      </c>
      <c r="AW4418" s="14" t="s">
        <v>33</v>
      </c>
      <c r="AX4418" s="14" t="s">
        <v>78</v>
      </c>
      <c r="AY4418" s="161" t="s">
        <v>176</v>
      </c>
    </row>
    <row r="4419" spans="2:51" s="12" customFormat="1" ht="22.5">
      <c r="B4419" s="145"/>
      <c r="D4419" s="146" t="s">
        <v>185</v>
      </c>
      <c r="E4419" s="147" t="s">
        <v>1</v>
      </c>
      <c r="F4419" s="148" t="s">
        <v>1602</v>
      </c>
      <c r="H4419" s="149">
        <v>349.92</v>
      </c>
      <c r="I4419" s="150"/>
      <c r="L4419" s="145"/>
      <c r="M4419" s="151"/>
      <c r="T4419" s="152"/>
      <c r="AT4419" s="147" t="s">
        <v>185</v>
      </c>
      <c r="AU4419" s="147" t="s">
        <v>88</v>
      </c>
      <c r="AV4419" s="12" t="s">
        <v>88</v>
      </c>
      <c r="AW4419" s="12" t="s">
        <v>33</v>
      </c>
      <c r="AX4419" s="12" t="s">
        <v>78</v>
      </c>
      <c r="AY4419" s="147" t="s">
        <v>176</v>
      </c>
    </row>
    <row r="4420" spans="2:51" s="14" customFormat="1" ht="11.25">
      <c r="B4420" s="160"/>
      <c r="D4420" s="146" t="s">
        <v>185</v>
      </c>
      <c r="E4420" s="161" t="s">
        <v>1</v>
      </c>
      <c r="F4420" s="162" t="s">
        <v>1603</v>
      </c>
      <c r="H4420" s="161" t="s">
        <v>1</v>
      </c>
      <c r="I4420" s="163"/>
      <c r="L4420" s="160"/>
      <c r="M4420" s="164"/>
      <c r="T4420" s="165"/>
      <c r="AT4420" s="161" t="s">
        <v>185</v>
      </c>
      <c r="AU4420" s="161" t="s">
        <v>88</v>
      </c>
      <c r="AV4420" s="14" t="s">
        <v>86</v>
      </c>
      <c r="AW4420" s="14" t="s">
        <v>33</v>
      </c>
      <c r="AX4420" s="14" t="s">
        <v>78</v>
      </c>
      <c r="AY4420" s="161" t="s">
        <v>176</v>
      </c>
    </row>
    <row r="4421" spans="2:51" s="12" customFormat="1" ht="22.5">
      <c r="B4421" s="145"/>
      <c r="D4421" s="146" t="s">
        <v>185</v>
      </c>
      <c r="E4421" s="147" t="s">
        <v>1</v>
      </c>
      <c r="F4421" s="148" t="s">
        <v>1604</v>
      </c>
      <c r="H4421" s="149">
        <v>96.23</v>
      </c>
      <c r="I4421" s="150"/>
      <c r="L4421" s="145"/>
      <c r="M4421" s="151"/>
      <c r="T4421" s="152"/>
      <c r="AT4421" s="147" t="s">
        <v>185</v>
      </c>
      <c r="AU4421" s="147" t="s">
        <v>88</v>
      </c>
      <c r="AV4421" s="12" t="s">
        <v>88</v>
      </c>
      <c r="AW4421" s="12" t="s">
        <v>33</v>
      </c>
      <c r="AX4421" s="12" t="s">
        <v>78</v>
      </c>
      <c r="AY4421" s="147" t="s">
        <v>176</v>
      </c>
    </row>
    <row r="4422" spans="2:51" s="12" customFormat="1" ht="11.25">
      <c r="B4422" s="145"/>
      <c r="D4422" s="146" t="s">
        <v>185</v>
      </c>
      <c r="E4422" s="147" t="s">
        <v>1</v>
      </c>
      <c r="F4422" s="148" t="s">
        <v>1605</v>
      </c>
      <c r="H4422" s="149">
        <v>-302</v>
      </c>
      <c r="I4422" s="150"/>
      <c r="L4422" s="145"/>
      <c r="M4422" s="151"/>
      <c r="T4422" s="152"/>
      <c r="AT4422" s="147" t="s">
        <v>185</v>
      </c>
      <c r="AU4422" s="147" t="s">
        <v>88</v>
      </c>
      <c r="AV4422" s="12" t="s">
        <v>88</v>
      </c>
      <c r="AW4422" s="12" t="s">
        <v>33</v>
      </c>
      <c r="AX4422" s="12" t="s">
        <v>78</v>
      </c>
      <c r="AY4422" s="147" t="s">
        <v>176</v>
      </c>
    </row>
    <row r="4423" spans="2:51" s="15" customFormat="1" ht="11.25">
      <c r="B4423" s="166"/>
      <c r="D4423" s="146" t="s">
        <v>185</v>
      </c>
      <c r="E4423" s="167" t="s">
        <v>1</v>
      </c>
      <c r="F4423" s="168" t="s">
        <v>228</v>
      </c>
      <c r="H4423" s="169">
        <v>439.99299999999999</v>
      </c>
      <c r="I4423" s="170"/>
      <c r="L4423" s="166"/>
      <c r="M4423" s="171"/>
      <c r="T4423" s="172"/>
      <c r="AT4423" s="167" t="s">
        <v>185</v>
      </c>
      <c r="AU4423" s="167" t="s">
        <v>88</v>
      </c>
      <c r="AV4423" s="15" t="s">
        <v>193</v>
      </c>
      <c r="AW4423" s="15" t="s">
        <v>33</v>
      </c>
      <c r="AX4423" s="15" t="s">
        <v>78</v>
      </c>
      <c r="AY4423" s="167" t="s">
        <v>176</v>
      </c>
    </row>
    <row r="4424" spans="2:51" s="14" customFormat="1" ht="11.25">
      <c r="B4424" s="160"/>
      <c r="D4424" s="146" t="s">
        <v>185</v>
      </c>
      <c r="E4424" s="161" t="s">
        <v>1</v>
      </c>
      <c r="F4424" s="162" t="s">
        <v>1606</v>
      </c>
      <c r="H4424" s="161" t="s">
        <v>1</v>
      </c>
      <c r="I4424" s="163"/>
      <c r="L4424" s="160"/>
      <c r="M4424" s="164"/>
      <c r="T4424" s="165"/>
      <c r="AT4424" s="161" t="s">
        <v>185</v>
      </c>
      <c r="AU4424" s="161" t="s">
        <v>88</v>
      </c>
      <c r="AV4424" s="14" t="s">
        <v>86</v>
      </c>
      <c r="AW4424" s="14" t="s">
        <v>33</v>
      </c>
      <c r="AX4424" s="14" t="s">
        <v>78</v>
      </c>
      <c r="AY4424" s="161" t="s">
        <v>176</v>
      </c>
    </row>
    <row r="4425" spans="2:51" s="14" customFormat="1" ht="11.25">
      <c r="B4425" s="160"/>
      <c r="D4425" s="146" t="s">
        <v>185</v>
      </c>
      <c r="E4425" s="161" t="s">
        <v>1</v>
      </c>
      <c r="F4425" s="162" t="s">
        <v>734</v>
      </c>
      <c r="H4425" s="161" t="s">
        <v>1</v>
      </c>
      <c r="I4425" s="163"/>
      <c r="L4425" s="160"/>
      <c r="M4425" s="164"/>
      <c r="T4425" s="165"/>
      <c r="AT4425" s="161" t="s">
        <v>185</v>
      </c>
      <c r="AU4425" s="161" t="s">
        <v>88</v>
      </c>
      <c r="AV4425" s="14" t="s">
        <v>86</v>
      </c>
      <c r="AW4425" s="14" t="s">
        <v>33</v>
      </c>
      <c r="AX4425" s="14" t="s">
        <v>78</v>
      </c>
      <c r="AY4425" s="161" t="s">
        <v>176</v>
      </c>
    </row>
    <row r="4426" spans="2:51" s="14" customFormat="1" ht="11.25">
      <c r="B4426" s="160"/>
      <c r="D4426" s="146" t="s">
        <v>185</v>
      </c>
      <c r="E4426" s="161" t="s">
        <v>1</v>
      </c>
      <c r="F4426" s="162" t="s">
        <v>1607</v>
      </c>
      <c r="H4426" s="161" t="s">
        <v>1</v>
      </c>
      <c r="I4426" s="163"/>
      <c r="L4426" s="160"/>
      <c r="M4426" s="164"/>
      <c r="T4426" s="165"/>
      <c r="AT4426" s="161" t="s">
        <v>185</v>
      </c>
      <c r="AU4426" s="161" t="s">
        <v>88</v>
      </c>
      <c r="AV4426" s="14" t="s">
        <v>86</v>
      </c>
      <c r="AW4426" s="14" t="s">
        <v>33</v>
      </c>
      <c r="AX4426" s="14" t="s">
        <v>78</v>
      </c>
      <c r="AY4426" s="161" t="s">
        <v>176</v>
      </c>
    </row>
    <row r="4427" spans="2:51" s="12" customFormat="1" ht="11.25">
      <c r="B4427" s="145"/>
      <c r="D4427" s="146" t="s">
        <v>185</v>
      </c>
      <c r="E4427" s="147" t="s">
        <v>1</v>
      </c>
      <c r="F4427" s="148" t="s">
        <v>4239</v>
      </c>
      <c r="H4427" s="149">
        <v>300.77</v>
      </c>
      <c r="I4427" s="150"/>
      <c r="L4427" s="145"/>
      <c r="M4427" s="151"/>
      <c r="T4427" s="152"/>
      <c r="AT4427" s="147" t="s">
        <v>185</v>
      </c>
      <c r="AU4427" s="147" t="s">
        <v>88</v>
      </c>
      <c r="AV4427" s="12" t="s">
        <v>88</v>
      </c>
      <c r="AW4427" s="12" t="s">
        <v>33</v>
      </c>
      <c r="AX4427" s="12" t="s">
        <v>78</v>
      </c>
      <c r="AY4427" s="147" t="s">
        <v>176</v>
      </c>
    </row>
    <row r="4428" spans="2:51" s="14" customFormat="1" ht="11.25">
      <c r="B4428" s="160"/>
      <c r="D4428" s="146" t="s">
        <v>185</v>
      </c>
      <c r="E4428" s="161" t="s">
        <v>1</v>
      </c>
      <c r="F4428" s="162" t="s">
        <v>1609</v>
      </c>
      <c r="H4428" s="161" t="s">
        <v>1</v>
      </c>
      <c r="I4428" s="163"/>
      <c r="L4428" s="160"/>
      <c r="M4428" s="164"/>
      <c r="T4428" s="165"/>
      <c r="AT4428" s="161" t="s">
        <v>185</v>
      </c>
      <c r="AU4428" s="161" t="s">
        <v>88</v>
      </c>
      <c r="AV4428" s="14" t="s">
        <v>86</v>
      </c>
      <c r="AW4428" s="14" t="s">
        <v>33</v>
      </c>
      <c r="AX4428" s="14" t="s">
        <v>78</v>
      </c>
      <c r="AY4428" s="161" t="s">
        <v>176</v>
      </c>
    </row>
    <row r="4429" spans="2:51" s="12" customFormat="1" ht="11.25">
      <c r="B4429" s="145"/>
      <c r="D4429" s="146" t="s">
        <v>185</v>
      </c>
      <c r="E4429" s="147" t="s">
        <v>1</v>
      </c>
      <c r="F4429" s="148" t="s">
        <v>1610</v>
      </c>
      <c r="H4429" s="149">
        <v>110.36</v>
      </c>
      <c r="I4429" s="150"/>
      <c r="L4429" s="145"/>
      <c r="M4429" s="151"/>
      <c r="T4429" s="152"/>
      <c r="AT4429" s="147" t="s">
        <v>185</v>
      </c>
      <c r="AU4429" s="147" t="s">
        <v>88</v>
      </c>
      <c r="AV4429" s="12" t="s">
        <v>88</v>
      </c>
      <c r="AW4429" s="12" t="s">
        <v>33</v>
      </c>
      <c r="AX4429" s="12" t="s">
        <v>78</v>
      </c>
      <c r="AY4429" s="147" t="s">
        <v>176</v>
      </c>
    </row>
    <row r="4430" spans="2:51" s="14" customFormat="1" ht="11.25">
      <c r="B4430" s="160"/>
      <c r="D4430" s="146" t="s">
        <v>185</v>
      </c>
      <c r="E4430" s="161" t="s">
        <v>1</v>
      </c>
      <c r="F4430" s="162" t="s">
        <v>1609</v>
      </c>
      <c r="H4430" s="161" t="s">
        <v>1</v>
      </c>
      <c r="I4430" s="163"/>
      <c r="L4430" s="160"/>
      <c r="M4430" s="164"/>
      <c r="T4430" s="165"/>
      <c r="AT4430" s="161" t="s">
        <v>185</v>
      </c>
      <c r="AU4430" s="161" t="s">
        <v>88</v>
      </c>
      <c r="AV4430" s="14" t="s">
        <v>86</v>
      </c>
      <c r="AW4430" s="14" t="s">
        <v>33</v>
      </c>
      <c r="AX4430" s="14" t="s">
        <v>78</v>
      </c>
      <c r="AY4430" s="161" t="s">
        <v>176</v>
      </c>
    </row>
    <row r="4431" spans="2:51" s="12" customFormat="1" ht="11.25">
      <c r="B4431" s="145"/>
      <c r="D4431" s="146" t="s">
        <v>185</v>
      </c>
      <c r="E4431" s="147" t="s">
        <v>1</v>
      </c>
      <c r="F4431" s="148" t="s">
        <v>4240</v>
      </c>
      <c r="H4431" s="149">
        <v>24.24</v>
      </c>
      <c r="I4431" s="150"/>
      <c r="L4431" s="145"/>
      <c r="M4431" s="151"/>
      <c r="T4431" s="152"/>
      <c r="AT4431" s="147" t="s">
        <v>185</v>
      </c>
      <c r="AU4431" s="147" t="s">
        <v>88</v>
      </c>
      <c r="AV4431" s="12" t="s">
        <v>88</v>
      </c>
      <c r="AW4431" s="12" t="s">
        <v>33</v>
      </c>
      <c r="AX4431" s="12" t="s">
        <v>78</v>
      </c>
      <c r="AY4431" s="147" t="s">
        <v>176</v>
      </c>
    </row>
    <row r="4432" spans="2:51" s="15" customFormat="1" ht="11.25">
      <c r="B4432" s="166"/>
      <c r="D4432" s="146" t="s">
        <v>185</v>
      </c>
      <c r="E4432" s="167" t="s">
        <v>1</v>
      </c>
      <c r="F4432" s="168" t="s">
        <v>228</v>
      </c>
      <c r="H4432" s="169">
        <v>435.37</v>
      </c>
      <c r="I4432" s="170"/>
      <c r="L4432" s="166"/>
      <c r="M4432" s="171"/>
      <c r="T4432" s="172"/>
      <c r="AT4432" s="167" t="s">
        <v>185</v>
      </c>
      <c r="AU4432" s="167" t="s">
        <v>88</v>
      </c>
      <c r="AV4432" s="15" t="s">
        <v>193</v>
      </c>
      <c r="AW4432" s="15" t="s">
        <v>33</v>
      </c>
      <c r="AX4432" s="15" t="s">
        <v>78</v>
      </c>
      <c r="AY4432" s="167" t="s">
        <v>176</v>
      </c>
    </row>
    <row r="4433" spans="2:51" s="14" customFormat="1" ht="11.25">
      <c r="B4433" s="160"/>
      <c r="D4433" s="146" t="s">
        <v>185</v>
      </c>
      <c r="E4433" s="161" t="s">
        <v>1</v>
      </c>
      <c r="F4433" s="162" t="s">
        <v>1466</v>
      </c>
      <c r="H4433" s="161" t="s">
        <v>1</v>
      </c>
      <c r="I4433" s="163"/>
      <c r="L4433" s="160"/>
      <c r="M4433" s="164"/>
      <c r="T4433" s="165"/>
      <c r="AT4433" s="161" t="s">
        <v>185</v>
      </c>
      <c r="AU4433" s="161" t="s">
        <v>88</v>
      </c>
      <c r="AV4433" s="14" t="s">
        <v>86</v>
      </c>
      <c r="AW4433" s="14" t="s">
        <v>33</v>
      </c>
      <c r="AX4433" s="14" t="s">
        <v>78</v>
      </c>
      <c r="AY4433" s="161" t="s">
        <v>176</v>
      </c>
    </row>
    <row r="4434" spans="2:51" s="14" customFormat="1" ht="11.25">
      <c r="B4434" s="160"/>
      <c r="D4434" s="146" t="s">
        <v>185</v>
      </c>
      <c r="E4434" s="161" t="s">
        <v>1</v>
      </c>
      <c r="F4434" s="162" t="s">
        <v>734</v>
      </c>
      <c r="H4434" s="161" t="s">
        <v>1</v>
      </c>
      <c r="I4434" s="163"/>
      <c r="L4434" s="160"/>
      <c r="M4434" s="164"/>
      <c r="T4434" s="165"/>
      <c r="AT4434" s="161" t="s">
        <v>185</v>
      </c>
      <c r="AU4434" s="161" t="s">
        <v>88</v>
      </c>
      <c r="AV4434" s="14" t="s">
        <v>86</v>
      </c>
      <c r="AW4434" s="14" t="s">
        <v>33</v>
      </c>
      <c r="AX4434" s="14" t="s">
        <v>78</v>
      </c>
      <c r="AY4434" s="161" t="s">
        <v>176</v>
      </c>
    </row>
    <row r="4435" spans="2:51" s="14" customFormat="1" ht="11.25">
      <c r="B4435" s="160"/>
      <c r="D4435" s="146" t="s">
        <v>185</v>
      </c>
      <c r="E4435" s="161" t="s">
        <v>1</v>
      </c>
      <c r="F4435" s="162" t="s">
        <v>1614</v>
      </c>
      <c r="H4435" s="161" t="s">
        <v>1</v>
      </c>
      <c r="I4435" s="163"/>
      <c r="L4435" s="160"/>
      <c r="M4435" s="164"/>
      <c r="T4435" s="165"/>
      <c r="AT4435" s="161" t="s">
        <v>185</v>
      </c>
      <c r="AU4435" s="161" t="s">
        <v>88</v>
      </c>
      <c r="AV4435" s="14" t="s">
        <v>86</v>
      </c>
      <c r="AW4435" s="14" t="s">
        <v>33</v>
      </c>
      <c r="AX4435" s="14" t="s">
        <v>78</v>
      </c>
      <c r="AY4435" s="161" t="s">
        <v>176</v>
      </c>
    </row>
    <row r="4436" spans="2:51" s="12" customFormat="1" ht="11.25">
      <c r="B4436" s="145"/>
      <c r="D4436" s="146" t="s">
        <v>185</v>
      </c>
      <c r="E4436" s="147" t="s">
        <v>1</v>
      </c>
      <c r="F4436" s="148" t="s">
        <v>4241</v>
      </c>
      <c r="H4436" s="149">
        <v>25.42</v>
      </c>
      <c r="I4436" s="150"/>
      <c r="L4436" s="145"/>
      <c r="M4436" s="151"/>
      <c r="T4436" s="152"/>
      <c r="AT4436" s="147" t="s">
        <v>185</v>
      </c>
      <c r="AU4436" s="147" t="s">
        <v>88</v>
      </c>
      <c r="AV4436" s="12" t="s">
        <v>88</v>
      </c>
      <c r="AW4436" s="12" t="s">
        <v>33</v>
      </c>
      <c r="AX4436" s="12" t="s">
        <v>78</v>
      </c>
      <c r="AY4436" s="147" t="s">
        <v>176</v>
      </c>
    </row>
    <row r="4437" spans="2:51" s="15" customFormat="1" ht="11.25">
      <c r="B4437" s="166"/>
      <c r="D4437" s="146" t="s">
        <v>185</v>
      </c>
      <c r="E4437" s="167" t="s">
        <v>1</v>
      </c>
      <c r="F4437" s="168" t="s">
        <v>228</v>
      </c>
      <c r="H4437" s="169">
        <v>25.42</v>
      </c>
      <c r="I4437" s="170"/>
      <c r="L4437" s="166"/>
      <c r="M4437" s="171"/>
      <c r="T4437" s="172"/>
      <c r="AT4437" s="167" t="s">
        <v>185</v>
      </c>
      <c r="AU4437" s="167" t="s">
        <v>88</v>
      </c>
      <c r="AV4437" s="15" t="s">
        <v>193</v>
      </c>
      <c r="AW4437" s="15" t="s">
        <v>33</v>
      </c>
      <c r="AX4437" s="15" t="s">
        <v>78</v>
      </c>
      <c r="AY4437" s="167" t="s">
        <v>176</v>
      </c>
    </row>
    <row r="4438" spans="2:51" s="14" customFormat="1" ht="11.25">
      <c r="B4438" s="160"/>
      <c r="D4438" s="146" t="s">
        <v>185</v>
      </c>
      <c r="E4438" s="161" t="s">
        <v>1</v>
      </c>
      <c r="F4438" s="162" t="s">
        <v>1615</v>
      </c>
      <c r="H4438" s="161" t="s">
        <v>1</v>
      </c>
      <c r="I4438" s="163"/>
      <c r="L4438" s="160"/>
      <c r="M4438" s="164"/>
      <c r="T4438" s="165"/>
      <c r="AT4438" s="161" t="s">
        <v>185</v>
      </c>
      <c r="AU4438" s="161" t="s">
        <v>88</v>
      </c>
      <c r="AV4438" s="14" t="s">
        <v>86</v>
      </c>
      <c r="AW4438" s="14" t="s">
        <v>33</v>
      </c>
      <c r="AX4438" s="14" t="s">
        <v>78</v>
      </c>
      <c r="AY4438" s="161" t="s">
        <v>176</v>
      </c>
    </row>
    <row r="4439" spans="2:51" s="14" customFormat="1" ht="11.25">
      <c r="B4439" s="160"/>
      <c r="D4439" s="146" t="s">
        <v>185</v>
      </c>
      <c r="E4439" s="161" t="s">
        <v>1</v>
      </c>
      <c r="F4439" s="162" t="s">
        <v>734</v>
      </c>
      <c r="H4439" s="161" t="s">
        <v>1</v>
      </c>
      <c r="I4439" s="163"/>
      <c r="L4439" s="160"/>
      <c r="M4439" s="164"/>
      <c r="T4439" s="165"/>
      <c r="AT4439" s="161" t="s">
        <v>185</v>
      </c>
      <c r="AU4439" s="161" t="s">
        <v>88</v>
      </c>
      <c r="AV4439" s="14" t="s">
        <v>86</v>
      </c>
      <c r="AW4439" s="14" t="s">
        <v>33</v>
      </c>
      <c r="AX4439" s="14" t="s">
        <v>78</v>
      </c>
      <c r="AY4439" s="161" t="s">
        <v>176</v>
      </c>
    </row>
    <row r="4440" spans="2:51" s="14" customFormat="1" ht="11.25">
      <c r="B4440" s="160"/>
      <c r="D4440" s="146" t="s">
        <v>185</v>
      </c>
      <c r="E4440" s="161" t="s">
        <v>1</v>
      </c>
      <c r="F4440" s="162" t="s">
        <v>1616</v>
      </c>
      <c r="H4440" s="161" t="s">
        <v>1</v>
      </c>
      <c r="I4440" s="163"/>
      <c r="L4440" s="160"/>
      <c r="M4440" s="164"/>
      <c r="T4440" s="165"/>
      <c r="AT4440" s="161" t="s">
        <v>185</v>
      </c>
      <c r="AU4440" s="161" t="s">
        <v>88</v>
      </c>
      <c r="AV4440" s="14" t="s">
        <v>86</v>
      </c>
      <c r="AW4440" s="14" t="s">
        <v>33</v>
      </c>
      <c r="AX4440" s="14" t="s">
        <v>78</v>
      </c>
      <c r="AY4440" s="161" t="s">
        <v>176</v>
      </c>
    </row>
    <row r="4441" spans="2:51" s="12" customFormat="1" ht="11.25">
      <c r="B4441" s="145"/>
      <c r="D4441" s="146" t="s">
        <v>185</v>
      </c>
      <c r="E4441" s="147" t="s">
        <v>1</v>
      </c>
      <c r="F4441" s="148" t="s">
        <v>1617</v>
      </c>
      <c r="H4441" s="149">
        <v>36.200000000000003</v>
      </c>
      <c r="I4441" s="150"/>
      <c r="L4441" s="145"/>
      <c r="M4441" s="151"/>
      <c r="T4441" s="152"/>
      <c r="AT4441" s="147" t="s">
        <v>185</v>
      </c>
      <c r="AU4441" s="147" t="s">
        <v>88</v>
      </c>
      <c r="AV4441" s="12" t="s">
        <v>88</v>
      </c>
      <c r="AW4441" s="12" t="s">
        <v>33</v>
      </c>
      <c r="AX4441" s="12" t="s">
        <v>78</v>
      </c>
      <c r="AY4441" s="147" t="s">
        <v>176</v>
      </c>
    </row>
    <row r="4442" spans="2:51" s="14" customFormat="1" ht="11.25">
      <c r="B4442" s="160"/>
      <c r="D4442" s="146" t="s">
        <v>185</v>
      </c>
      <c r="E4442" s="161" t="s">
        <v>1</v>
      </c>
      <c r="F4442" s="162" t="s">
        <v>1618</v>
      </c>
      <c r="H4442" s="161" t="s">
        <v>1</v>
      </c>
      <c r="I4442" s="163"/>
      <c r="L4442" s="160"/>
      <c r="M4442" s="164"/>
      <c r="T4442" s="165"/>
      <c r="AT4442" s="161" t="s">
        <v>185</v>
      </c>
      <c r="AU4442" s="161" t="s">
        <v>88</v>
      </c>
      <c r="AV4442" s="14" t="s">
        <v>86</v>
      </c>
      <c r="AW4442" s="14" t="s">
        <v>33</v>
      </c>
      <c r="AX4442" s="14" t="s">
        <v>78</v>
      </c>
      <c r="AY4442" s="161" t="s">
        <v>176</v>
      </c>
    </row>
    <row r="4443" spans="2:51" s="12" customFormat="1" ht="11.25">
      <c r="B4443" s="145"/>
      <c r="D4443" s="146" t="s">
        <v>185</v>
      </c>
      <c r="E4443" s="147" t="s">
        <v>1</v>
      </c>
      <c r="F4443" s="148" t="s">
        <v>4242</v>
      </c>
      <c r="H4443" s="149">
        <v>12.285</v>
      </c>
      <c r="I4443" s="150"/>
      <c r="L4443" s="145"/>
      <c r="M4443" s="151"/>
      <c r="T4443" s="152"/>
      <c r="AT4443" s="147" t="s">
        <v>185</v>
      </c>
      <c r="AU4443" s="147" t="s">
        <v>88</v>
      </c>
      <c r="AV4443" s="12" t="s">
        <v>88</v>
      </c>
      <c r="AW4443" s="12" t="s">
        <v>33</v>
      </c>
      <c r="AX4443" s="12" t="s">
        <v>78</v>
      </c>
      <c r="AY4443" s="147" t="s">
        <v>176</v>
      </c>
    </row>
    <row r="4444" spans="2:51" s="14" customFormat="1" ht="11.25">
      <c r="B4444" s="160"/>
      <c r="D4444" s="146" t="s">
        <v>185</v>
      </c>
      <c r="E4444" s="161" t="s">
        <v>1</v>
      </c>
      <c r="F4444" s="162" t="s">
        <v>1592</v>
      </c>
      <c r="H4444" s="161" t="s">
        <v>1</v>
      </c>
      <c r="I4444" s="163"/>
      <c r="L4444" s="160"/>
      <c r="M4444" s="164"/>
      <c r="T4444" s="165"/>
      <c r="AT4444" s="161" t="s">
        <v>185</v>
      </c>
      <c r="AU4444" s="161" t="s">
        <v>88</v>
      </c>
      <c r="AV4444" s="14" t="s">
        <v>86</v>
      </c>
      <c r="AW4444" s="14" t="s">
        <v>33</v>
      </c>
      <c r="AX4444" s="14" t="s">
        <v>78</v>
      </c>
      <c r="AY4444" s="161" t="s">
        <v>176</v>
      </c>
    </row>
    <row r="4445" spans="2:51" s="12" customFormat="1" ht="11.25">
      <c r="B4445" s="145"/>
      <c r="D4445" s="146" t="s">
        <v>185</v>
      </c>
      <c r="E4445" s="147" t="s">
        <v>1</v>
      </c>
      <c r="F4445" s="148" t="s">
        <v>4235</v>
      </c>
      <c r="H4445" s="149">
        <v>97.814999999999998</v>
      </c>
      <c r="I4445" s="150"/>
      <c r="L4445" s="145"/>
      <c r="M4445" s="151"/>
      <c r="T4445" s="152"/>
      <c r="AT4445" s="147" t="s">
        <v>185</v>
      </c>
      <c r="AU4445" s="147" t="s">
        <v>88</v>
      </c>
      <c r="AV4445" s="12" t="s">
        <v>88</v>
      </c>
      <c r="AW4445" s="12" t="s">
        <v>33</v>
      </c>
      <c r="AX4445" s="12" t="s">
        <v>78</v>
      </c>
      <c r="AY4445" s="147" t="s">
        <v>176</v>
      </c>
    </row>
    <row r="4446" spans="2:51" s="14" customFormat="1" ht="11.25">
      <c r="B4446" s="160"/>
      <c r="D4446" s="146" t="s">
        <v>185</v>
      </c>
      <c r="E4446" s="161" t="s">
        <v>1</v>
      </c>
      <c r="F4446" s="162" t="s">
        <v>1598</v>
      </c>
      <c r="H4446" s="161" t="s">
        <v>1</v>
      </c>
      <c r="I4446" s="163"/>
      <c r="L4446" s="160"/>
      <c r="M4446" s="164"/>
      <c r="T4446" s="165"/>
      <c r="AT4446" s="161" t="s">
        <v>185</v>
      </c>
      <c r="AU4446" s="161" t="s">
        <v>88</v>
      </c>
      <c r="AV4446" s="14" t="s">
        <v>86</v>
      </c>
      <c r="AW4446" s="14" t="s">
        <v>33</v>
      </c>
      <c r="AX4446" s="14" t="s">
        <v>78</v>
      </c>
      <c r="AY4446" s="161" t="s">
        <v>176</v>
      </c>
    </row>
    <row r="4447" spans="2:51" s="12" customFormat="1" ht="11.25">
      <c r="B4447" s="145"/>
      <c r="D4447" s="146" t="s">
        <v>185</v>
      </c>
      <c r="E4447" s="147" t="s">
        <v>1</v>
      </c>
      <c r="F4447" s="148" t="s">
        <v>4243</v>
      </c>
      <c r="H4447" s="149">
        <v>5.68</v>
      </c>
      <c r="I4447" s="150"/>
      <c r="L4447" s="145"/>
      <c r="M4447" s="151"/>
      <c r="T4447" s="152"/>
      <c r="AT4447" s="147" t="s">
        <v>185</v>
      </c>
      <c r="AU4447" s="147" t="s">
        <v>88</v>
      </c>
      <c r="AV4447" s="12" t="s">
        <v>88</v>
      </c>
      <c r="AW4447" s="12" t="s">
        <v>33</v>
      </c>
      <c r="AX4447" s="12" t="s">
        <v>78</v>
      </c>
      <c r="AY4447" s="147" t="s">
        <v>176</v>
      </c>
    </row>
    <row r="4448" spans="2:51" s="14" customFormat="1" ht="11.25">
      <c r="B4448" s="160"/>
      <c r="D4448" s="146" t="s">
        <v>185</v>
      </c>
      <c r="E4448" s="161" t="s">
        <v>1</v>
      </c>
      <c r="F4448" s="162" t="s">
        <v>1621</v>
      </c>
      <c r="H4448" s="161" t="s">
        <v>1</v>
      </c>
      <c r="I4448" s="163"/>
      <c r="L4448" s="160"/>
      <c r="M4448" s="164"/>
      <c r="T4448" s="165"/>
      <c r="AT4448" s="161" t="s">
        <v>185</v>
      </c>
      <c r="AU4448" s="161" t="s">
        <v>88</v>
      </c>
      <c r="AV4448" s="14" t="s">
        <v>86</v>
      </c>
      <c r="AW4448" s="14" t="s">
        <v>33</v>
      </c>
      <c r="AX4448" s="14" t="s">
        <v>78</v>
      </c>
      <c r="AY4448" s="161" t="s">
        <v>176</v>
      </c>
    </row>
    <row r="4449" spans="2:51" s="12" customFormat="1" ht="11.25">
      <c r="B4449" s="145"/>
      <c r="D4449" s="146" t="s">
        <v>185</v>
      </c>
      <c r="E4449" s="147" t="s">
        <v>1</v>
      </c>
      <c r="F4449" s="148" t="s">
        <v>1622</v>
      </c>
      <c r="H4449" s="149">
        <v>5.04</v>
      </c>
      <c r="I4449" s="150"/>
      <c r="L4449" s="145"/>
      <c r="M4449" s="151"/>
      <c r="T4449" s="152"/>
      <c r="AT4449" s="147" t="s">
        <v>185</v>
      </c>
      <c r="AU4449" s="147" t="s">
        <v>88</v>
      </c>
      <c r="AV4449" s="12" t="s">
        <v>88</v>
      </c>
      <c r="AW4449" s="12" t="s">
        <v>33</v>
      </c>
      <c r="AX4449" s="12" t="s">
        <v>78</v>
      </c>
      <c r="AY4449" s="147" t="s">
        <v>176</v>
      </c>
    </row>
    <row r="4450" spans="2:51" s="14" customFormat="1" ht="11.25">
      <c r="B4450" s="160"/>
      <c r="D4450" s="146" t="s">
        <v>185</v>
      </c>
      <c r="E4450" s="161" t="s">
        <v>1</v>
      </c>
      <c r="F4450" s="162" t="s">
        <v>1623</v>
      </c>
      <c r="H4450" s="161" t="s">
        <v>1</v>
      </c>
      <c r="I4450" s="163"/>
      <c r="L4450" s="160"/>
      <c r="M4450" s="164"/>
      <c r="T4450" s="165"/>
      <c r="AT4450" s="161" t="s">
        <v>185</v>
      </c>
      <c r="AU4450" s="161" t="s">
        <v>88</v>
      </c>
      <c r="AV4450" s="14" t="s">
        <v>86</v>
      </c>
      <c r="AW4450" s="14" t="s">
        <v>33</v>
      </c>
      <c r="AX4450" s="14" t="s">
        <v>78</v>
      </c>
      <c r="AY4450" s="161" t="s">
        <v>176</v>
      </c>
    </row>
    <row r="4451" spans="2:51" s="12" customFormat="1" ht="11.25">
      <c r="B4451" s="145"/>
      <c r="D4451" s="146" t="s">
        <v>185</v>
      </c>
      <c r="E4451" s="147" t="s">
        <v>1</v>
      </c>
      <c r="F4451" s="148" t="s">
        <v>1624</v>
      </c>
      <c r="H4451" s="149">
        <v>13.94</v>
      </c>
      <c r="I4451" s="150"/>
      <c r="L4451" s="145"/>
      <c r="M4451" s="151"/>
      <c r="T4451" s="152"/>
      <c r="AT4451" s="147" t="s">
        <v>185</v>
      </c>
      <c r="AU4451" s="147" t="s">
        <v>88</v>
      </c>
      <c r="AV4451" s="12" t="s">
        <v>88</v>
      </c>
      <c r="AW4451" s="12" t="s">
        <v>33</v>
      </c>
      <c r="AX4451" s="12" t="s">
        <v>78</v>
      </c>
      <c r="AY4451" s="147" t="s">
        <v>176</v>
      </c>
    </row>
    <row r="4452" spans="2:51" s="14" customFormat="1" ht="11.25">
      <c r="B4452" s="160"/>
      <c r="D4452" s="146" t="s">
        <v>185</v>
      </c>
      <c r="E4452" s="161" t="s">
        <v>1</v>
      </c>
      <c r="F4452" s="162" t="s">
        <v>1625</v>
      </c>
      <c r="H4452" s="161" t="s">
        <v>1</v>
      </c>
      <c r="I4452" s="163"/>
      <c r="L4452" s="160"/>
      <c r="M4452" s="164"/>
      <c r="T4452" s="165"/>
      <c r="AT4452" s="161" t="s">
        <v>185</v>
      </c>
      <c r="AU4452" s="161" t="s">
        <v>88</v>
      </c>
      <c r="AV4452" s="14" t="s">
        <v>86</v>
      </c>
      <c r="AW4452" s="14" t="s">
        <v>33</v>
      </c>
      <c r="AX4452" s="14" t="s">
        <v>78</v>
      </c>
      <c r="AY4452" s="161" t="s">
        <v>176</v>
      </c>
    </row>
    <row r="4453" spans="2:51" s="12" customFormat="1" ht="11.25">
      <c r="B4453" s="145"/>
      <c r="D4453" s="146" t="s">
        <v>185</v>
      </c>
      <c r="E4453" s="147" t="s">
        <v>1</v>
      </c>
      <c r="F4453" s="148" t="s">
        <v>4244</v>
      </c>
      <c r="H4453" s="149">
        <v>7.92</v>
      </c>
      <c r="I4453" s="150"/>
      <c r="L4453" s="145"/>
      <c r="M4453" s="151"/>
      <c r="T4453" s="152"/>
      <c r="AT4453" s="147" t="s">
        <v>185</v>
      </c>
      <c r="AU4453" s="147" t="s">
        <v>88</v>
      </c>
      <c r="AV4453" s="12" t="s">
        <v>88</v>
      </c>
      <c r="AW4453" s="12" t="s">
        <v>33</v>
      </c>
      <c r="AX4453" s="12" t="s">
        <v>78</v>
      </c>
      <c r="AY4453" s="147" t="s">
        <v>176</v>
      </c>
    </row>
    <row r="4454" spans="2:51" s="14" customFormat="1" ht="11.25">
      <c r="B4454" s="160"/>
      <c r="D4454" s="146" t="s">
        <v>185</v>
      </c>
      <c r="E4454" s="161" t="s">
        <v>1</v>
      </c>
      <c r="F4454" s="162" t="s">
        <v>1600</v>
      </c>
      <c r="H4454" s="161" t="s">
        <v>1</v>
      </c>
      <c r="I4454" s="163"/>
      <c r="L4454" s="160"/>
      <c r="M4454" s="164"/>
      <c r="T4454" s="165"/>
      <c r="AT4454" s="161" t="s">
        <v>185</v>
      </c>
      <c r="AU4454" s="161" t="s">
        <v>88</v>
      </c>
      <c r="AV4454" s="14" t="s">
        <v>86</v>
      </c>
      <c r="AW4454" s="14" t="s">
        <v>33</v>
      </c>
      <c r="AX4454" s="14" t="s">
        <v>78</v>
      </c>
      <c r="AY4454" s="161" t="s">
        <v>176</v>
      </c>
    </row>
    <row r="4455" spans="2:51" s="12" customFormat="1" ht="11.25">
      <c r="B4455" s="145"/>
      <c r="D4455" s="146" t="s">
        <v>185</v>
      </c>
      <c r="E4455" s="147" t="s">
        <v>1</v>
      </c>
      <c r="F4455" s="148" t="s">
        <v>4245</v>
      </c>
      <c r="H4455" s="149">
        <v>37.875</v>
      </c>
      <c r="I4455" s="150"/>
      <c r="L4455" s="145"/>
      <c r="M4455" s="151"/>
      <c r="T4455" s="152"/>
      <c r="AT4455" s="147" t="s">
        <v>185</v>
      </c>
      <c r="AU4455" s="147" t="s">
        <v>88</v>
      </c>
      <c r="AV4455" s="12" t="s">
        <v>88</v>
      </c>
      <c r="AW4455" s="12" t="s">
        <v>33</v>
      </c>
      <c r="AX4455" s="12" t="s">
        <v>78</v>
      </c>
      <c r="AY4455" s="147" t="s">
        <v>176</v>
      </c>
    </row>
    <row r="4456" spans="2:51" s="14" customFormat="1" ht="11.25">
      <c r="B4456" s="160"/>
      <c r="D4456" s="146" t="s">
        <v>185</v>
      </c>
      <c r="E4456" s="161" t="s">
        <v>1</v>
      </c>
      <c r="F4456" s="162" t="s">
        <v>1628</v>
      </c>
      <c r="H4456" s="161" t="s">
        <v>1</v>
      </c>
      <c r="I4456" s="163"/>
      <c r="L4456" s="160"/>
      <c r="M4456" s="164"/>
      <c r="T4456" s="165"/>
      <c r="AT4456" s="161" t="s">
        <v>185</v>
      </c>
      <c r="AU4456" s="161" t="s">
        <v>88</v>
      </c>
      <c r="AV4456" s="14" t="s">
        <v>86</v>
      </c>
      <c r="AW4456" s="14" t="s">
        <v>33</v>
      </c>
      <c r="AX4456" s="14" t="s">
        <v>78</v>
      </c>
      <c r="AY4456" s="161" t="s">
        <v>176</v>
      </c>
    </row>
    <row r="4457" spans="2:51" s="12" customFormat="1" ht="11.25">
      <c r="B4457" s="145"/>
      <c r="D4457" s="146" t="s">
        <v>185</v>
      </c>
      <c r="E4457" s="147" t="s">
        <v>1</v>
      </c>
      <c r="F4457" s="148" t="s">
        <v>1629</v>
      </c>
      <c r="H4457" s="149">
        <v>16.77</v>
      </c>
      <c r="I4457" s="150"/>
      <c r="L4457" s="145"/>
      <c r="M4457" s="151"/>
      <c r="T4457" s="152"/>
      <c r="AT4457" s="147" t="s">
        <v>185</v>
      </c>
      <c r="AU4457" s="147" t="s">
        <v>88</v>
      </c>
      <c r="AV4457" s="12" t="s">
        <v>88</v>
      </c>
      <c r="AW4457" s="12" t="s">
        <v>33</v>
      </c>
      <c r="AX4457" s="12" t="s">
        <v>78</v>
      </c>
      <c r="AY4457" s="147" t="s">
        <v>176</v>
      </c>
    </row>
    <row r="4458" spans="2:51" s="14" customFormat="1" ht="11.25">
      <c r="B4458" s="160"/>
      <c r="D4458" s="146" t="s">
        <v>185</v>
      </c>
      <c r="E4458" s="161" t="s">
        <v>1</v>
      </c>
      <c r="F4458" s="162" t="s">
        <v>1630</v>
      </c>
      <c r="H4458" s="161" t="s">
        <v>1</v>
      </c>
      <c r="I4458" s="163"/>
      <c r="L4458" s="160"/>
      <c r="M4458" s="164"/>
      <c r="T4458" s="165"/>
      <c r="AT4458" s="161" t="s">
        <v>185</v>
      </c>
      <c r="AU4458" s="161" t="s">
        <v>88</v>
      </c>
      <c r="AV4458" s="14" t="s">
        <v>86</v>
      </c>
      <c r="AW4458" s="14" t="s">
        <v>33</v>
      </c>
      <c r="AX4458" s="14" t="s">
        <v>78</v>
      </c>
      <c r="AY4458" s="161" t="s">
        <v>176</v>
      </c>
    </row>
    <row r="4459" spans="2:51" s="12" customFormat="1" ht="11.25">
      <c r="B4459" s="145"/>
      <c r="D4459" s="146" t="s">
        <v>185</v>
      </c>
      <c r="E4459" s="147" t="s">
        <v>1</v>
      </c>
      <c r="F4459" s="148" t="s">
        <v>1631</v>
      </c>
      <c r="H4459" s="149">
        <v>36.409999999999997</v>
      </c>
      <c r="I4459" s="150"/>
      <c r="L4459" s="145"/>
      <c r="M4459" s="151"/>
      <c r="T4459" s="152"/>
      <c r="AT4459" s="147" t="s">
        <v>185</v>
      </c>
      <c r="AU4459" s="147" t="s">
        <v>88</v>
      </c>
      <c r="AV4459" s="12" t="s">
        <v>88</v>
      </c>
      <c r="AW4459" s="12" t="s">
        <v>33</v>
      </c>
      <c r="AX4459" s="12" t="s">
        <v>78</v>
      </c>
      <c r="AY4459" s="147" t="s">
        <v>176</v>
      </c>
    </row>
    <row r="4460" spans="2:51" s="14" customFormat="1" ht="11.25">
      <c r="B4460" s="160"/>
      <c r="D4460" s="146" t="s">
        <v>185</v>
      </c>
      <c r="E4460" s="161" t="s">
        <v>1</v>
      </c>
      <c r="F4460" s="162" t="s">
        <v>1632</v>
      </c>
      <c r="H4460" s="161" t="s">
        <v>1</v>
      </c>
      <c r="I4460" s="163"/>
      <c r="L4460" s="160"/>
      <c r="M4460" s="164"/>
      <c r="T4460" s="165"/>
      <c r="AT4460" s="161" t="s">
        <v>185</v>
      </c>
      <c r="AU4460" s="161" t="s">
        <v>88</v>
      </c>
      <c r="AV4460" s="14" t="s">
        <v>86</v>
      </c>
      <c r="AW4460" s="14" t="s">
        <v>33</v>
      </c>
      <c r="AX4460" s="14" t="s">
        <v>78</v>
      </c>
      <c r="AY4460" s="161" t="s">
        <v>176</v>
      </c>
    </row>
    <row r="4461" spans="2:51" s="12" customFormat="1" ht="11.25">
      <c r="B4461" s="145"/>
      <c r="D4461" s="146" t="s">
        <v>185</v>
      </c>
      <c r="E4461" s="147" t="s">
        <v>1</v>
      </c>
      <c r="F4461" s="148" t="s">
        <v>1633</v>
      </c>
      <c r="H4461" s="149">
        <v>8.6999999999999993</v>
      </c>
      <c r="I4461" s="150"/>
      <c r="L4461" s="145"/>
      <c r="M4461" s="151"/>
      <c r="T4461" s="152"/>
      <c r="AT4461" s="147" t="s">
        <v>185</v>
      </c>
      <c r="AU4461" s="147" t="s">
        <v>88</v>
      </c>
      <c r="AV4461" s="12" t="s">
        <v>88</v>
      </c>
      <c r="AW4461" s="12" t="s">
        <v>33</v>
      </c>
      <c r="AX4461" s="12" t="s">
        <v>78</v>
      </c>
      <c r="AY4461" s="147" t="s">
        <v>176</v>
      </c>
    </row>
    <row r="4462" spans="2:51" s="14" customFormat="1" ht="11.25">
      <c r="B4462" s="160"/>
      <c r="D4462" s="146" t="s">
        <v>185</v>
      </c>
      <c r="E4462" s="161" t="s">
        <v>1</v>
      </c>
      <c r="F4462" s="162" t="s">
        <v>1634</v>
      </c>
      <c r="H4462" s="161" t="s">
        <v>1</v>
      </c>
      <c r="I4462" s="163"/>
      <c r="L4462" s="160"/>
      <c r="M4462" s="164"/>
      <c r="T4462" s="165"/>
      <c r="AT4462" s="161" t="s">
        <v>185</v>
      </c>
      <c r="AU4462" s="161" t="s">
        <v>88</v>
      </c>
      <c r="AV4462" s="14" t="s">
        <v>86</v>
      </c>
      <c r="AW4462" s="14" t="s">
        <v>33</v>
      </c>
      <c r="AX4462" s="14" t="s">
        <v>78</v>
      </c>
      <c r="AY4462" s="161" t="s">
        <v>176</v>
      </c>
    </row>
    <row r="4463" spans="2:51" s="12" customFormat="1" ht="11.25">
      <c r="B4463" s="145"/>
      <c r="D4463" s="146" t="s">
        <v>185</v>
      </c>
      <c r="E4463" s="147" t="s">
        <v>1</v>
      </c>
      <c r="F4463" s="148" t="s">
        <v>1635</v>
      </c>
      <c r="H4463" s="149">
        <v>11.61</v>
      </c>
      <c r="I4463" s="150"/>
      <c r="L4463" s="145"/>
      <c r="M4463" s="151"/>
      <c r="T4463" s="152"/>
      <c r="AT4463" s="147" t="s">
        <v>185</v>
      </c>
      <c r="AU4463" s="147" t="s">
        <v>88</v>
      </c>
      <c r="AV4463" s="12" t="s">
        <v>88</v>
      </c>
      <c r="AW4463" s="12" t="s">
        <v>33</v>
      </c>
      <c r="AX4463" s="12" t="s">
        <v>78</v>
      </c>
      <c r="AY4463" s="147" t="s">
        <v>176</v>
      </c>
    </row>
    <row r="4464" spans="2:51" s="14" customFormat="1" ht="11.25">
      <c r="B4464" s="160"/>
      <c r="D4464" s="146" t="s">
        <v>185</v>
      </c>
      <c r="E4464" s="161" t="s">
        <v>1</v>
      </c>
      <c r="F4464" s="162" t="s">
        <v>1636</v>
      </c>
      <c r="H4464" s="161" t="s">
        <v>1</v>
      </c>
      <c r="I4464" s="163"/>
      <c r="L4464" s="160"/>
      <c r="M4464" s="164"/>
      <c r="T4464" s="165"/>
      <c r="AT4464" s="161" t="s">
        <v>185</v>
      </c>
      <c r="AU4464" s="161" t="s">
        <v>88</v>
      </c>
      <c r="AV4464" s="14" t="s">
        <v>86</v>
      </c>
      <c r="AW4464" s="14" t="s">
        <v>33</v>
      </c>
      <c r="AX4464" s="14" t="s">
        <v>78</v>
      </c>
      <c r="AY4464" s="161" t="s">
        <v>176</v>
      </c>
    </row>
    <row r="4465" spans="2:51" s="12" customFormat="1" ht="11.25">
      <c r="B4465" s="145"/>
      <c r="D4465" s="146" t="s">
        <v>185</v>
      </c>
      <c r="E4465" s="147" t="s">
        <v>1</v>
      </c>
      <c r="F4465" s="148" t="s">
        <v>1637</v>
      </c>
      <c r="H4465" s="149">
        <v>3.79</v>
      </c>
      <c r="I4465" s="150"/>
      <c r="L4465" s="145"/>
      <c r="M4465" s="151"/>
      <c r="T4465" s="152"/>
      <c r="AT4465" s="147" t="s">
        <v>185</v>
      </c>
      <c r="AU4465" s="147" t="s">
        <v>88</v>
      </c>
      <c r="AV4465" s="12" t="s">
        <v>88</v>
      </c>
      <c r="AW4465" s="12" t="s">
        <v>33</v>
      </c>
      <c r="AX4465" s="12" t="s">
        <v>78</v>
      </c>
      <c r="AY4465" s="147" t="s">
        <v>176</v>
      </c>
    </row>
    <row r="4466" spans="2:51" s="14" customFormat="1" ht="11.25">
      <c r="B4466" s="160"/>
      <c r="D4466" s="146" t="s">
        <v>185</v>
      </c>
      <c r="E4466" s="161" t="s">
        <v>1</v>
      </c>
      <c r="F4466" s="162" t="s">
        <v>1638</v>
      </c>
      <c r="H4466" s="161" t="s">
        <v>1</v>
      </c>
      <c r="I4466" s="163"/>
      <c r="L4466" s="160"/>
      <c r="M4466" s="164"/>
      <c r="T4466" s="165"/>
      <c r="AT4466" s="161" t="s">
        <v>185</v>
      </c>
      <c r="AU4466" s="161" t="s">
        <v>88</v>
      </c>
      <c r="AV4466" s="14" t="s">
        <v>86</v>
      </c>
      <c r="AW4466" s="14" t="s">
        <v>33</v>
      </c>
      <c r="AX4466" s="14" t="s">
        <v>78</v>
      </c>
      <c r="AY4466" s="161" t="s">
        <v>176</v>
      </c>
    </row>
    <row r="4467" spans="2:51" s="12" customFormat="1" ht="11.25">
      <c r="B4467" s="145"/>
      <c r="D4467" s="146" t="s">
        <v>185</v>
      </c>
      <c r="E4467" s="147" t="s">
        <v>1</v>
      </c>
      <c r="F4467" s="148" t="s">
        <v>1639</v>
      </c>
      <c r="H4467" s="149">
        <v>-149</v>
      </c>
      <c r="I4467" s="150"/>
      <c r="L4467" s="145"/>
      <c r="M4467" s="151"/>
      <c r="T4467" s="152"/>
      <c r="AT4467" s="147" t="s">
        <v>185</v>
      </c>
      <c r="AU4467" s="147" t="s">
        <v>88</v>
      </c>
      <c r="AV4467" s="12" t="s">
        <v>88</v>
      </c>
      <c r="AW4467" s="12" t="s">
        <v>33</v>
      </c>
      <c r="AX4467" s="12" t="s">
        <v>78</v>
      </c>
      <c r="AY4467" s="147" t="s">
        <v>176</v>
      </c>
    </row>
    <row r="4468" spans="2:51" s="15" customFormat="1" ht="11.25">
      <c r="B4468" s="166"/>
      <c r="D4468" s="146" t="s">
        <v>185</v>
      </c>
      <c r="E4468" s="167" t="s">
        <v>1</v>
      </c>
      <c r="F4468" s="168" t="s">
        <v>228</v>
      </c>
      <c r="H4468" s="169">
        <v>145.035</v>
      </c>
      <c r="I4468" s="170"/>
      <c r="L4468" s="166"/>
      <c r="M4468" s="171"/>
      <c r="T4468" s="172"/>
      <c r="AT4468" s="167" t="s">
        <v>185</v>
      </c>
      <c r="AU4468" s="167" t="s">
        <v>88</v>
      </c>
      <c r="AV4468" s="15" t="s">
        <v>193</v>
      </c>
      <c r="AW4468" s="15" t="s">
        <v>33</v>
      </c>
      <c r="AX4468" s="15" t="s">
        <v>78</v>
      </c>
      <c r="AY4468" s="167" t="s">
        <v>176</v>
      </c>
    </row>
    <row r="4469" spans="2:51" s="14" customFormat="1" ht="11.25">
      <c r="B4469" s="160"/>
      <c r="D4469" s="146" t="s">
        <v>185</v>
      </c>
      <c r="E4469" s="161" t="s">
        <v>1</v>
      </c>
      <c r="F4469" s="162" t="s">
        <v>1640</v>
      </c>
      <c r="H4469" s="161" t="s">
        <v>1</v>
      </c>
      <c r="I4469" s="163"/>
      <c r="L4469" s="160"/>
      <c r="M4469" s="164"/>
      <c r="T4469" s="165"/>
      <c r="AT4469" s="161" t="s">
        <v>185</v>
      </c>
      <c r="AU4469" s="161" t="s">
        <v>88</v>
      </c>
      <c r="AV4469" s="14" t="s">
        <v>86</v>
      </c>
      <c r="AW4469" s="14" t="s">
        <v>33</v>
      </c>
      <c r="AX4469" s="14" t="s">
        <v>78</v>
      </c>
      <c r="AY4469" s="161" t="s">
        <v>176</v>
      </c>
    </row>
    <row r="4470" spans="2:51" s="14" customFormat="1" ht="11.25">
      <c r="B4470" s="160"/>
      <c r="D4470" s="146" t="s">
        <v>185</v>
      </c>
      <c r="E4470" s="161" t="s">
        <v>1</v>
      </c>
      <c r="F4470" s="162" t="s">
        <v>734</v>
      </c>
      <c r="H4470" s="161" t="s">
        <v>1</v>
      </c>
      <c r="I4470" s="163"/>
      <c r="L4470" s="160"/>
      <c r="M4470" s="164"/>
      <c r="T4470" s="165"/>
      <c r="AT4470" s="161" t="s">
        <v>185</v>
      </c>
      <c r="AU4470" s="161" t="s">
        <v>88</v>
      </c>
      <c r="AV4470" s="14" t="s">
        <v>86</v>
      </c>
      <c r="AW4470" s="14" t="s">
        <v>33</v>
      </c>
      <c r="AX4470" s="14" t="s">
        <v>78</v>
      </c>
      <c r="AY4470" s="161" t="s">
        <v>176</v>
      </c>
    </row>
    <row r="4471" spans="2:51" s="14" customFormat="1" ht="11.25">
      <c r="B4471" s="160"/>
      <c r="D4471" s="146" t="s">
        <v>185</v>
      </c>
      <c r="E4471" s="161" t="s">
        <v>1</v>
      </c>
      <c r="F4471" s="162" t="s">
        <v>1607</v>
      </c>
      <c r="H4471" s="161" t="s">
        <v>1</v>
      </c>
      <c r="I4471" s="163"/>
      <c r="L4471" s="160"/>
      <c r="M4471" s="164"/>
      <c r="T4471" s="165"/>
      <c r="AT4471" s="161" t="s">
        <v>185</v>
      </c>
      <c r="AU4471" s="161" t="s">
        <v>88</v>
      </c>
      <c r="AV4471" s="14" t="s">
        <v>86</v>
      </c>
      <c r="AW4471" s="14" t="s">
        <v>33</v>
      </c>
      <c r="AX4471" s="14" t="s">
        <v>78</v>
      </c>
      <c r="AY4471" s="161" t="s">
        <v>176</v>
      </c>
    </row>
    <row r="4472" spans="2:51" s="12" customFormat="1" ht="11.25">
      <c r="B4472" s="145"/>
      <c r="D4472" s="146" t="s">
        <v>185</v>
      </c>
      <c r="E4472" s="147" t="s">
        <v>1</v>
      </c>
      <c r="F4472" s="148" t="s">
        <v>4239</v>
      </c>
      <c r="H4472" s="149">
        <v>300.77</v>
      </c>
      <c r="I4472" s="150"/>
      <c r="L4472" s="145"/>
      <c r="M4472" s="151"/>
      <c r="T4472" s="152"/>
      <c r="AT4472" s="147" t="s">
        <v>185</v>
      </c>
      <c r="AU4472" s="147" t="s">
        <v>88</v>
      </c>
      <c r="AV4472" s="12" t="s">
        <v>88</v>
      </c>
      <c r="AW4472" s="12" t="s">
        <v>33</v>
      </c>
      <c r="AX4472" s="12" t="s">
        <v>78</v>
      </c>
      <c r="AY4472" s="147" t="s">
        <v>176</v>
      </c>
    </row>
    <row r="4473" spans="2:51" s="14" customFormat="1" ht="11.25">
      <c r="B4473" s="160"/>
      <c r="D4473" s="146" t="s">
        <v>185</v>
      </c>
      <c r="E4473" s="161" t="s">
        <v>1</v>
      </c>
      <c r="F4473" s="162" t="s">
        <v>1609</v>
      </c>
      <c r="H4473" s="161" t="s">
        <v>1</v>
      </c>
      <c r="I4473" s="163"/>
      <c r="L4473" s="160"/>
      <c r="M4473" s="164"/>
      <c r="T4473" s="165"/>
      <c r="AT4473" s="161" t="s">
        <v>185</v>
      </c>
      <c r="AU4473" s="161" t="s">
        <v>88</v>
      </c>
      <c r="AV4473" s="14" t="s">
        <v>86</v>
      </c>
      <c r="AW4473" s="14" t="s">
        <v>33</v>
      </c>
      <c r="AX4473" s="14" t="s">
        <v>78</v>
      </c>
      <c r="AY4473" s="161" t="s">
        <v>176</v>
      </c>
    </row>
    <row r="4474" spans="2:51" s="12" customFormat="1" ht="11.25">
      <c r="B4474" s="145"/>
      <c r="D4474" s="146" t="s">
        <v>185</v>
      </c>
      <c r="E4474" s="147" t="s">
        <v>1</v>
      </c>
      <c r="F4474" s="148" t="s">
        <v>4240</v>
      </c>
      <c r="H4474" s="149">
        <v>24.24</v>
      </c>
      <c r="I4474" s="150"/>
      <c r="L4474" s="145"/>
      <c r="M4474" s="151"/>
      <c r="T4474" s="152"/>
      <c r="AT4474" s="147" t="s">
        <v>185</v>
      </c>
      <c r="AU4474" s="147" t="s">
        <v>88</v>
      </c>
      <c r="AV4474" s="12" t="s">
        <v>88</v>
      </c>
      <c r="AW4474" s="12" t="s">
        <v>33</v>
      </c>
      <c r="AX4474" s="12" t="s">
        <v>78</v>
      </c>
      <c r="AY4474" s="147" t="s">
        <v>176</v>
      </c>
    </row>
    <row r="4475" spans="2:51" s="15" customFormat="1" ht="11.25">
      <c r="B4475" s="166"/>
      <c r="D4475" s="146" t="s">
        <v>185</v>
      </c>
      <c r="E4475" s="167" t="s">
        <v>1</v>
      </c>
      <c r="F4475" s="168" t="s">
        <v>228</v>
      </c>
      <c r="H4475" s="169">
        <v>325.01</v>
      </c>
      <c r="I4475" s="170"/>
      <c r="L4475" s="166"/>
      <c r="M4475" s="171"/>
      <c r="T4475" s="172"/>
      <c r="AT4475" s="167" t="s">
        <v>185</v>
      </c>
      <c r="AU4475" s="167" t="s">
        <v>88</v>
      </c>
      <c r="AV4475" s="15" t="s">
        <v>193</v>
      </c>
      <c r="AW4475" s="15" t="s">
        <v>33</v>
      </c>
      <c r="AX4475" s="15" t="s">
        <v>78</v>
      </c>
      <c r="AY4475" s="167" t="s">
        <v>176</v>
      </c>
    </row>
    <row r="4476" spans="2:51" s="14" customFormat="1" ht="11.25">
      <c r="B4476" s="160"/>
      <c r="D4476" s="146" t="s">
        <v>185</v>
      </c>
      <c r="E4476" s="161" t="s">
        <v>1</v>
      </c>
      <c r="F4476" s="162" t="s">
        <v>1642</v>
      </c>
      <c r="H4476" s="161" t="s">
        <v>1</v>
      </c>
      <c r="I4476" s="163"/>
      <c r="L4476" s="160"/>
      <c r="M4476" s="164"/>
      <c r="T4476" s="165"/>
      <c r="AT4476" s="161" t="s">
        <v>185</v>
      </c>
      <c r="AU4476" s="161" t="s">
        <v>88</v>
      </c>
      <c r="AV4476" s="14" t="s">
        <v>86</v>
      </c>
      <c r="AW4476" s="14" t="s">
        <v>33</v>
      </c>
      <c r="AX4476" s="14" t="s">
        <v>78</v>
      </c>
      <c r="AY4476" s="161" t="s">
        <v>176</v>
      </c>
    </row>
    <row r="4477" spans="2:51" s="14" customFormat="1" ht="11.25">
      <c r="B4477" s="160"/>
      <c r="D4477" s="146" t="s">
        <v>185</v>
      </c>
      <c r="E4477" s="161" t="s">
        <v>1</v>
      </c>
      <c r="F4477" s="162" t="s">
        <v>1104</v>
      </c>
      <c r="H4477" s="161" t="s">
        <v>1</v>
      </c>
      <c r="I4477" s="163"/>
      <c r="L4477" s="160"/>
      <c r="M4477" s="164"/>
      <c r="T4477" s="165"/>
      <c r="AT4477" s="161" t="s">
        <v>185</v>
      </c>
      <c r="AU4477" s="161" t="s">
        <v>88</v>
      </c>
      <c r="AV4477" s="14" t="s">
        <v>86</v>
      </c>
      <c r="AW4477" s="14" t="s">
        <v>33</v>
      </c>
      <c r="AX4477" s="14" t="s">
        <v>78</v>
      </c>
      <c r="AY4477" s="161" t="s">
        <v>176</v>
      </c>
    </row>
    <row r="4478" spans="2:51" s="14" customFormat="1" ht="11.25">
      <c r="B4478" s="160"/>
      <c r="D4478" s="146" t="s">
        <v>185</v>
      </c>
      <c r="E4478" s="161" t="s">
        <v>1</v>
      </c>
      <c r="F4478" s="162" t="s">
        <v>1643</v>
      </c>
      <c r="H4478" s="161" t="s">
        <v>1</v>
      </c>
      <c r="I4478" s="163"/>
      <c r="L4478" s="160"/>
      <c r="M4478" s="164"/>
      <c r="T4478" s="165"/>
      <c r="AT4478" s="161" t="s">
        <v>185</v>
      </c>
      <c r="AU4478" s="161" t="s">
        <v>88</v>
      </c>
      <c r="AV4478" s="14" t="s">
        <v>86</v>
      </c>
      <c r="AW4478" s="14" t="s">
        <v>33</v>
      </c>
      <c r="AX4478" s="14" t="s">
        <v>78</v>
      </c>
      <c r="AY4478" s="161" t="s">
        <v>176</v>
      </c>
    </row>
    <row r="4479" spans="2:51" s="12" customFormat="1" ht="11.25">
      <c r="B4479" s="145"/>
      <c r="D4479" s="146" t="s">
        <v>185</v>
      </c>
      <c r="E4479" s="147" t="s">
        <v>1</v>
      </c>
      <c r="F4479" s="148" t="s">
        <v>1644</v>
      </c>
      <c r="H4479" s="149">
        <v>452.85</v>
      </c>
      <c r="I4479" s="150"/>
      <c r="L4479" s="145"/>
      <c r="M4479" s="151"/>
      <c r="T4479" s="152"/>
      <c r="AT4479" s="147" t="s">
        <v>185</v>
      </c>
      <c r="AU4479" s="147" t="s">
        <v>88</v>
      </c>
      <c r="AV4479" s="12" t="s">
        <v>88</v>
      </c>
      <c r="AW4479" s="12" t="s">
        <v>33</v>
      </c>
      <c r="AX4479" s="12" t="s">
        <v>78</v>
      </c>
      <c r="AY4479" s="147" t="s">
        <v>176</v>
      </c>
    </row>
    <row r="4480" spans="2:51" s="14" customFormat="1" ht="11.25">
      <c r="B4480" s="160"/>
      <c r="D4480" s="146" t="s">
        <v>185</v>
      </c>
      <c r="E4480" s="161" t="s">
        <v>1</v>
      </c>
      <c r="F4480" s="162" t="s">
        <v>1645</v>
      </c>
      <c r="H4480" s="161" t="s">
        <v>1</v>
      </c>
      <c r="I4480" s="163"/>
      <c r="L4480" s="160"/>
      <c r="M4480" s="164"/>
      <c r="T4480" s="165"/>
      <c r="AT4480" s="161" t="s">
        <v>185</v>
      </c>
      <c r="AU4480" s="161" t="s">
        <v>88</v>
      </c>
      <c r="AV4480" s="14" t="s">
        <v>86</v>
      </c>
      <c r="AW4480" s="14" t="s">
        <v>33</v>
      </c>
      <c r="AX4480" s="14" t="s">
        <v>78</v>
      </c>
      <c r="AY4480" s="161" t="s">
        <v>176</v>
      </c>
    </row>
    <row r="4481" spans="2:51" s="12" customFormat="1" ht="22.5">
      <c r="B4481" s="145"/>
      <c r="D4481" s="146" t="s">
        <v>185</v>
      </c>
      <c r="E4481" s="147" t="s">
        <v>1</v>
      </c>
      <c r="F4481" s="148" t="s">
        <v>1646</v>
      </c>
      <c r="H4481" s="149">
        <v>403.46</v>
      </c>
      <c r="I4481" s="150"/>
      <c r="L4481" s="145"/>
      <c r="M4481" s="151"/>
      <c r="T4481" s="152"/>
      <c r="AT4481" s="147" t="s">
        <v>185</v>
      </c>
      <c r="AU4481" s="147" t="s">
        <v>88</v>
      </c>
      <c r="AV4481" s="12" t="s">
        <v>88</v>
      </c>
      <c r="AW4481" s="12" t="s">
        <v>33</v>
      </c>
      <c r="AX4481" s="12" t="s">
        <v>78</v>
      </c>
      <c r="AY4481" s="147" t="s">
        <v>176</v>
      </c>
    </row>
    <row r="4482" spans="2:51" s="12" customFormat="1" ht="11.25">
      <c r="B4482" s="145"/>
      <c r="D4482" s="146" t="s">
        <v>185</v>
      </c>
      <c r="E4482" s="147" t="s">
        <v>1</v>
      </c>
      <c r="F4482" s="148" t="s">
        <v>4246</v>
      </c>
      <c r="H4482" s="149">
        <v>19.355</v>
      </c>
      <c r="I4482" s="150"/>
      <c r="L4482" s="145"/>
      <c r="M4482" s="151"/>
      <c r="T4482" s="152"/>
      <c r="AT4482" s="147" t="s">
        <v>185</v>
      </c>
      <c r="AU4482" s="147" t="s">
        <v>88</v>
      </c>
      <c r="AV4482" s="12" t="s">
        <v>88</v>
      </c>
      <c r="AW4482" s="12" t="s">
        <v>33</v>
      </c>
      <c r="AX4482" s="12" t="s">
        <v>78</v>
      </c>
      <c r="AY4482" s="147" t="s">
        <v>176</v>
      </c>
    </row>
    <row r="4483" spans="2:51" s="14" customFormat="1" ht="11.25">
      <c r="B4483" s="160"/>
      <c r="D4483" s="146" t="s">
        <v>185</v>
      </c>
      <c r="E4483" s="161" t="s">
        <v>1</v>
      </c>
      <c r="F4483" s="162" t="s">
        <v>1648</v>
      </c>
      <c r="H4483" s="161" t="s">
        <v>1</v>
      </c>
      <c r="I4483" s="163"/>
      <c r="L4483" s="160"/>
      <c r="M4483" s="164"/>
      <c r="T4483" s="165"/>
      <c r="AT4483" s="161" t="s">
        <v>185</v>
      </c>
      <c r="AU4483" s="161" t="s">
        <v>88</v>
      </c>
      <c r="AV4483" s="14" t="s">
        <v>86</v>
      </c>
      <c r="AW4483" s="14" t="s">
        <v>33</v>
      </c>
      <c r="AX4483" s="14" t="s">
        <v>78</v>
      </c>
      <c r="AY4483" s="161" t="s">
        <v>176</v>
      </c>
    </row>
    <row r="4484" spans="2:51" s="12" customFormat="1" ht="22.5">
      <c r="B4484" s="145"/>
      <c r="D4484" s="146" t="s">
        <v>185</v>
      </c>
      <c r="E4484" s="147" t="s">
        <v>1</v>
      </c>
      <c r="F4484" s="148" t="s">
        <v>1649</v>
      </c>
      <c r="H4484" s="149">
        <v>471.02</v>
      </c>
      <c r="I4484" s="150"/>
      <c r="L4484" s="145"/>
      <c r="M4484" s="151"/>
      <c r="T4484" s="152"/>
      <c r="AT4484" s="147" t="s">
        <v>185</v>
      </c>
      <c r="AU4484" s="147" t="s">
        <v>88</v>
      </c>
      <c r="AV4484" s="12" t="s">
        <v>88</v>
      </c>
      <c r="AW4484" s="12" t="s">
        <v>33</v>
      </c>
      <c r="AX4484" s="12" t="s">
        <v>78</v>
      </c>
      <c r="AY4484" s="147" t="s">
        <v>176</v>
      </c>
    </row>
    <row r="4485" spans="2:51" s="14" customFormat="1" ht="11.25">
      <c r="B4485" s="160"/>
      <c r="D4485" s="146" t="s">
        <v>185</v>
      </c>
      <c r="E4485" s="161" t="s">
        <v>1</v>
      </c>
      <c r="F4485" s="162" t="s">
        <v>1650</v>
      </c>
      <c r="H4485" s="161" t="s">
        <v>1</v>
      </c>
      <c r="I4485" s="163"/>
      <c r="L4485" s="160"/>
      <c r="M4485" s="164"/>
      <c r="T4485" s="165"/>
      <c r="AT4485" s="161" t="s">
        <v>185</v>
      </c>
      <c r="AU4485" s="161" t="s">
        <v>88</v>
      </c>
      <c r="AV4485" s="14" t="s">
        <v>86</v>
      </c>
      <c r="AW4485" s="14" t="s">
        <v>33</v>
      </c>
      <c r="AX4485" s="14" t="s">
        <v>78</v>
      </c>
      <c r="AY4485" s="161" t="s">
        <v>176</v>
      </c>
    </row>
    <row r="4486" spans="2:51" s="12" customFormat="1" ht="11.25">
      <c r="B4486" s="145"/>
      <c r="D4486" s="146" t="s">
        <v>185</v>
      </c>
      <c r="E4486" s="147" t="s">
        <v>1</v>
      </c>
      <c r="F4486" s="148" t="s">
        <v>1659</v>
      </c>
      <c r="H4486" s="149">
        <v>19.355</v>
      </c>
      <c r="I4486" s="150"/>
      <c r="L4486" s="145"/>
      <c r="M4486" s="151"/>
      <c r="T4486" s="152"/>
      <c r="AT4486" s="147" t="s">
        <v>185</v>
      </c>
      <c r="AU4486" s="147" t="s">
        <v>88</v>
      </c>
      <c r="AV4486" s="12" t="s">
        <v>88</v>
      </c>
      <c r="AW4486" s="12" t="s">
        <v>33</v>
      </c>
      <c r="AX4486" s="12" t="s">
        <v>78</v>
      </c>
      <c r="AY4486" s="147" t="s">
        <v>176</v>
      </c>
    </row>
    <row r="4487" spans="2:51" s="14" customFormat="1" ht="11.25">
      <c r="B4487" s="160"/>
      <c r="D4487" s="146" t="s">
        <v>185</v>
      </c>
      <c r="E4487" s="161" t="s">
        <v>1</v>
      </c>
      <c r="F4487" s="162" t="s">
        <v>1652</v>
      </c>
      <c r="H4487" s="161" t="s">
        <v>1</v>
      </c>
      <c r="I4487" s="163"/>
      <c r="L4487" s="160"/>
      <c r="M4487" s="164"/>
      <c r="T4487" s="165"/>
      <c r="AT4487" s="161" t="s">
        <v>185</v>
      </c>
      <c r="AU4487" s="161" t="s">
        <v>88</v>
      </c>
      <c r="AV4487" s="14" t="s">
        <v>86</v>
      </c>
      <c r="AW4487" s="14" t="s">
        <v>33</v>
      </c>
      <c r="AX4487" s="14" t="s">
        <v>78</v>
      </c>
      <c r="AY4487" s="161" t="s">
        <v>176</v>
      </c>
    </row>
    <row r="4488" spans="2:51" s="12" customFormat="1" ht="11.25">
      <c r="B4488" s="145"/>
      <c r="D4488" s="146" t="s">
        <v>185</v>
      </c>
      <c r="E4488" s="147" t="s">
        <v>1</v>
      </c>
      <c r="F4488" s="148" t="s">
        <v>4247</v>
      </c>
      <c r="H4488" s="149">
        <v>11.475</v>
      </c>
      <c r="I4488" s="150"/>
      <c r="L4488" s="145"/>
      <c r="M4488" s="151"/>
      <c r="T4488" s="152"/>
      <c r="AT4488" s="147" t="s">
        <v>185</v>
      </c>
      <c r="AU4488" s="147" t="s">
        <v>88</v>
      </c>
      <c r="AV4488" s="12" t="s">
        <v>88</v>
      </c>
      <c r="AW4488" s="12" t="s">
        <v>33</v>
      </c>
      <c r="AX4488" s="12" t="s">
        <v>78</v>
      </c>
      <c r="AY4488" s="147" t="s">
        <v>176</v>
      </c>
    </row>
    <row r="4489" spans="2:51" s="14" customFormat="1" ht="11.25">
      <c r="B4489" s="160"/>
      <c r="D4489" s="146" t="s">
        <v>185</v>
      </c>
      <c r="E4489" s="161" t="s">
        <v>1</v>
      </c>
      <c r="F4489" s="162" t="s">
        <v>1654</v>
      </c>
      <c r="H4489" s="161" t="s">
        <v>1</v>
      </c>
      <c r="I4489" s="163"/>
      <c r="L4489" s="160"/>
      <c r="M4489" s="164"/>
      <c r="T4489" s="165"/>
      <c r="AT4489" s="161" t="s">
        <v>185</v>
      </c>
      <c r="AU4489" s="161" t="s">
        <v>88</v>
      </c>
      <c r="AV4489" s="14" t="s">
        <v>86</v>
      </c>
      <c r="AW4489" s="14" t="s">
        <v>33</v>
      </c>
      <c r="AX4489" s="14" t="s">
        <v>78</v>
      </c>
      <c r="AY4489" s="161" t="s">
        <v>176</v>
      </c>
    </row>
    <row r="4490" spans="2:51" s="12" customFormat="1" ht="22.5">
      <c r="B4490" s="145"/>
      <c r="D4490" s="146" t="s">
        <v>185</v>
      </c>
      <c r="E4490" s="147" t="s">
        <v>1</v>
      </c>
      <c r="F4490" s="148" t="s">
        <v>1655</v>
      </c>
      <c r="H4490" s="149">
        <v>381.22</v>
      </c>
      <c r="I4490" s="150"/>
      <c r="L4490" s="145"/>
      <c r="M4490" s="151"/>
      <c r="T4490" s="152"/>
      <c r="AT4490" s="147" t="s">
        <v>185</v>
      </c>
      <c r="AU4490" s="147" t="s">
        <v>88</v>
      </c>
      <c r="AV4490" s="12" t="s">
        <v>88</v>
      </c>
      <c r="AW4490" s="12" t="s">
        <v>33</v>
      </c>
      <c r="AX4490" s="12" t="s">
        <v>78</v>
      </c>
      <c r="AY4490" s="147" t="s">
        <v>176</v>
      </c>
    </row>
    <row r="4491" spans="2:51" s="14" customFormat="1" ht="11.25">
      <c r="B4491" s="160"/>
      <c r="D4491" s="146" t="s">
        <v>185</v>
      </c>
      <c r="E4491" s="161" t="s">
        <v>1</v>
      </c>
      <c r="F4491" s="162" t="s">
        <v>1106</v>
      </c>
      <c r="H4491" s="161" t="s">
        <v>1</v>
      </c>
      <c r="I4491" s="163"/>
      <c r="L4491" s="160"/>
      <c r="M4491" s="164"/>
      <c r="T4491" s="165"/>
      <c r="AT4491" s="161" t="s">
        <v>185</v>
      </c>
      <c r="AU4491" s="161" t="s">
        <v>88</v>
      </c>
      <c r="AV4491" s="14" t="s">
        <v>86</v>
      </c>
      <c r="AW4491" s="14" t="s">
        <v>33</v>
      </c>
      <c r="AX4491" s="14" t="s">
        <v>78</v>
      </c>
      <c r="AY4491" s="161" t="s">
        <v>176</v>
      </c>
    </row>
    <row r="4492" spans="2:51" s="14" customFormat="1" ht="11.25">
      <c r="B4492" s="160"/>
      <c r="D4492" s="146" t="s">
        <v>185</v>
      </c>
      <c r="E4492" s="161" t="s">
        <v>1</v>
      </c>
      <c r="F4492" s="162" t="s">
        <v>1656</v>
      </c>
      <c r="H4492" s="161" t="s">
        <v>1</v>
      </c>
      <c r="I4492" s="163"/>
      <c r="L4492" s="160"/>
      <c r="M4492" s="164"/>
      <c r="T4492" s="165"/>
      <c r="AT4492" s="161" t="s">
        <v>185</v>
      </c>
      <c r="AU4492" s="161" t="s">
        <v>88</v>
      </c>
      <c r="AV4492" s="14" t="s">
        <v>86</v>
      </c>
      <c r="AW4492" s="14" t="s">
        <v>33</v>
      </c>
      <c r="AX4492" s="14" t="s">
        <v>78</v>
      </c>
      <c r="AY4492" s="161" t="s">
        <v>176</v>
      </c>
    </row>
    <row r="4493" spans="2:51" s="12" customFormat="1" ht="22.5">
      <c r="B4493" s="145"/>
      <c r="D4493" s="146" t="s">
        <v>185</v>
      </c>
      <c r="E4493" s="147" t="s">
        <v>1</v>
      </c>
      <c r="F4493" s="148" t="s">
        <v>1657</v>
      </c>
      <c r="H4493" s="149">
        <v>938.16</v>
      </c>
      <c r="I4493" s="150"/>
      <c r="L4493" s="145"/>
      <c r="M4493" s="151"/>
      <c r="T4493" s="152"/>
      <c r="AT4493" s="147" t="s">
        <v>185</v>
      </c>
      <c r="AU4493" s="147" t="s">
        <v>88</v>
      </c>
      <c r="AV4493" s="12" t="s">
        <v>88</v>
      </c>
      <c r="AW4493" s="12" t="s">
        <v>33</v>
      </c>
      <c r="AX4493" s="12" t="s">
        <v>78</v>
      </c>
      <c r="AY4493" s="147" t="s">
        <v>176</v>
      </c>
    </row>
    <row r="4494" spans="2:51" s="14" customFormat="1" ht="11.25">
      <c r="B4494" s="160"/>
      <c r="D4494" s="146" t="s">
        <v>185</v>
      </c>
      <c r="E4494" s="161" t="s">
        <v>1</v>
      </c>
      <c r="F4494" s="162" t="s">
        <v>1658</v>
      </c>
      <c r="H4494" s="161" t="s">
        <v>1</v>
      </c>
      <c r="I4494" s="163"/>
      <c r="L4494" s="160"/>
      <c r="M4494" s="164"/>
      <c r="T4494" s="165"/>
      <c r="AT4494" s="161" t="s">
        <v>185</v>
      </c>
      <c r="AU4494" s="161" t="s">
        <v>88</v>
      </c>
      <c r="AV4494" s="14" t="s">
        <v>86</v>
      </c>
      <c r="AW4494" s="14" t="s">
        <v>33</v>
      </c>
      <c r="AX4494" s="14" t="s">
        <v>78</v>
      </c>
      <c r="AY4494" s="161" t="s">
        <v>176</v>
      </c>
    </row>
    <row r="4495" spans="2:51" s="12" customFormat="1" ht="11.25">
      <c r="B4495" s="145"/>
      <c r="D4495" s="146" t="s">
        <v>185</v>
      </c>
      <c r="E4495" s="147" t="s">
        <v>1</v>
      </c>
      <c r="F4495" s="148" t="s">
        <v>1659</v>
      </c>
      <c r="H4495" s="149">
        <v>19.355</v>
      </c>
      <c r="I4495" s="150"/>
      <c r="L4495" s="145"/>
      <c r="M4495" s="151"/>
      <c r="T4495" s="152"/>
      <c r="AT4495" s="147" t="s">
        <v>185</v>
      </c>
      <c r="AU4495" s="147" t="s">
        <v>88</v>
      </c>
      <c r="AV4495" s="12" t="s">
        <v>88</v>
      </c>
      <c r="AW4495" s="12" t="s">
        <v>33</v>
      </c>
      <c r="AX4495" s="12" t="s">
        <v>78</v>
      </c>
      <c r="AY4495" s="147" t="s">
        <v>176</v>
      </c>
    </row>
    <row r="4496" spans="2:51" s="14" customFormat="1" ht="11.25">
      <c r="B4496" s="160"/>
      <c r="D4496" s="146" t="s">
        <v>185</v>
      </c>
      <c r="E4496" s="161" t="s">
        <v>1</v>
      </c>
      <c r="F4496" s="162" t="s">
        <v>1660</v>
      </c>
      <c r="H4496" s="161" t="s">
        <v>1</v>
      </c>
      <c r="I4496" s="163"/>
      <c r="L4496" s="160"/>
      <c r="M4496" s="164"/>
      <c r="T4496" s="165"/>
      <c r="AT4496" s="161" t="s">
        <v>185</v>
      </c>
      <c r="AU4496" s="161" t="s">
        <v>88</v>
      </c>
      <c r="AV4496" s="14" t="s">
        <v>86</v>
      </c>
      <c r="AW4496" s="14" t="s">
        <v>33</v>
      </c>
      <c r="AX4496" s="14" t="s">
        <v>78</v>
      </c>
      <c r="AY4496" s="161" t="s">
        <v>176</v>
      </c>
    </row>
    <row r="4497" spans="2:51" s="12" customFormat="1" ht="22.5">
      <c r="B4497" s="145"/>
      <c r="D4497" s="146" t="s">
        <v>185</v>
      </c>
      <c r="E4497" s="147" t="s">
        <v>1</v>
      </c>
      <c r="F4497" s="148" t="s">
        <v>1661</v>
      </c>
      <c r="H4497" s="149">
        <v>389.28</v>
      </c>
      <c r="I4497" s="150"/>
      <c r="L4497" s="145"/>
      <c r="M4497" s="151"/>
      <c r="T4497" s="152"/>
      <c r="AT4497" s="147" t="s">
        <v>185</v>
      </c>
      <c r="AU4497" s="147" t="s">
        <v>88</v>
      </c>
      <c r="AV4497" s="12" t="s">
        <v>88</v>
      </c>
      <c r="AW4497" s="12" t="s">
        <v>33</v>
      </c>
      <c r="AX4497" s="12" t="s">
        <v>78</v>
      </c>
      <c r="AY4497" s="147" t="s">
        <v>176</v>
      </c>
    </row>
    <row r="4498" spans="2:51" s="14" customFormat="1" ht="11.25">
      <c r="B4498" s="160"/>
      <c r="D4498" s="146" t="s">
        <v>185</v>
      </c>
      <c r="E4498" s="161" t="s">
        <v>1</v>
      </c>
      <c r="F4498" s="162" t="s">
        <v>1662</v>
      </c>
      <c r="H4498" s="161" t="s">
        <v>1</v>
      </c>
      <c r="I4498" s="163"/>
      <c r="L4498" s="160"/>
      <c r="M4498" s="164"/>
      <c r="T4498" s="165"/>
      <c r="AT4498" s="161" t="s">
        <v>185</v>
      </c>
      <c r="AU4498" s="161" t="s">
        <v>88</v>
      </c>
      <c r="AV4498" s="14" t="s">
        <v>86</v>
      </c>
      <c r="AW4498" s="14" t="s">
        <v>33</v>
      </c>
      <c r="AX4498" s="14" t="s">
        <v>78</v>
      </c>
      <c r="AY4498" s="161" t="s">
        <v>176</v>
      </c>
    </row>
    <row r="4499" spans="2:51" s="12" customFormat="1" ht="11.25">
      <c r="B4499" s="145"/>
      <c r="D4499" s="146" t="s">
        <v>185</v>
      </c>
      <c r="E4499" s="147" t="s">
        <v>1</v>
      </c>
      <c r="F4499" s="148" t="s">
        <v>1659</v>
      </c>
      <c r="H4499" s="149">
        <v>19.355</v>
      </c>
      <c r="I4499" s="150"/>
      <c r="L4499" s="145"/>
      <c r="M4499" s="151"/>
      <c r="T4499" s="152"/>
      <c r="AT4499" s="147" t="s">
        <v>185</v>
      </c>
      <c r="AU4499" s="147" t="s">
        <v>88</v>
      </c>
      <c r="AV4499" s="12" t="s">
        <v>88</v>
      </c>
      <c r="AW4499" s="12" t="s">
        <v>33</v>
      </c>
      <c r="AX4499" s="12" t="s">
        <v>78</v>
      </c>
      <c r="AY4499" s="147" t="s">
        <v>176</v>
      </c>
    </row>
    <row r="4500" spans="2:51" s="14" customFormat="1" ht="11.25">
      <c r="B4500" s="160"/>
      <c r="D4500" s="146" t="s">
        <v>185</v>
      </c>
      <c r="E4500" s="161" t="s">
        <v>1</v>
      </c>
      <c r="F4500" s="162" t="s">
        <v>1663</v>
      </c>
      <c r="H4500" s="161" t="s">
        <v>1</v>
      </c>
      <c r="I4500" s="163"/>
      <c r="L4500" s="160"/>
      <c r="M4500" s="164"/>
      <c r="T4500" s="165"/>
      <c r="AT4500" s="161" t="s">
        <v>185</v>
      </c>
      <c r="AU4500" s="161" t="s">
        <v>88</v>
      </c>
      <c r="AV4500" s="14" t="s">
        <v>86</v>
      </c>
      <c r="AW4500" s="14" t="s">
        <v>33</v>
      </c>
      <c r="AX4500" s="14" t="s">
        <v>78</v>
      </c>
      <c r="AY4500" s="161" t="s">
        <v>176</v>
      </c>
    </row>
    <row r="4501" spans="2:51" s="12" customFormat="1" ht="22.5">
      <c r="B4501" s="145"/>
      <c r="D4501" s="146" t="s">
        <v>185</v>
      </c>
      <c r="E4501" s="147" t="s">
        <v>1</v>
      </c>
      <c r="F4501" s="148" t="s">
        <v>1664</v>
      </c>
      <c r="H4501" s="149">
        <v>400.64</v>
      </c>
      <c r="I4501" s="150"/>
      <c r="L4501" s="145"/>
      <c r="M4501" s="151"/>
      <c r="T4501" s="152"/>
      <c r="AT4501" s="147" t="s">
        <v>185</v>
      </c>
      <c r="AU4501" s="147" t="s">
        <v>88</v>
      </c>
      <c r="AV4501" s="12" t="s">
        <v>88</v>
      </c>
      <c r="AW4501" s="12" t="s">
        <v>33</v>
      </c>
      <c r="AX4501" s="12" t="s">
        <v>78</v>
      </c>
      <c r="AY4501" s="147" t="s">
        <v>176</v>
      </c>
    </row>
    <row r="4502" spans="2:51" s="14" customFormat="1" ht="11.25">
      <c r="B4502" s="160"/>
      <c r="D4502" s="146" t="s">
        <v>185</v>
      </c>
      <c r="E4502" s="161" t="s">
        <v>1</v>
      </c>
      <c r="F4502" s="162" t="s">
        <v>1108</v>
      </c>
      <c r="H4502" s="161" t="s">
        <v>1</v>
      </c>
      <c r="I4502" s="163"/>
      <c r="L4502" s="160"/>
      <c r="M4502" s="164"/>
      <c r="T4502" s="165"/>
      <c r="AT4502" s="161" t="s">
        <v>185</v>
      </c>
      <c r="AU4502" s="161" t="s">
        <v>88</v>
      </c>
      <c r="AV4502" s="14" t="s">
        <v>86</v>
      </c>
      <c r="AW4502" s="14" t="s">
        <v>33</v>
      </c>
      <c r="AX4502" s="14" t="s">
        <v>78</v>
      </c>
      <c r="AY4502" s="161" t="s">
        <v>176</v>
      </c>
    </row>
    <row r="4503" spans="2:51" s="14" customFormat="1" ht="11.25">
      <c r="B4503" s="160"/>
      <c r="D4503" s="146" t="s">
        <v>185</v>
      </c>
      <c r="E4503" s="161" t="s">
        <v>1</v>
      </c>
      <c r="F4503" s="162" t="s">
        <v>1665</v>
      </c>
      <c r="H4503" s="161" t="s">
        <v>1</v>
      </c>
      <c r="I4503" s="163"/>
      <c r="L4503" s="160"/>
      <c r="M4503" s="164"/>
      <c r="T4503" s="165"/>
      <c r="AT4503" s="161" t="s">
        <v>185</v>
      </c>
      <c r="AU4503" s="161" t="s">
        <v>88</v>
      </c>
      <c r="AV4503" s="14" t="s">
        <v>86</v>
      </c>
      <c r="AW4503" s="14" t="s">
        <v>33</v>
      </c>
      <c r="AX4503" s="14" t="s">
        <v>78</v>
      </c>
      <c r="AY4503" s="161" t="s">
        <v>176</v>
      </c>
    </row>
    <row r="4504" spans="2:51" s="12" customFormat="1" ht="33.75">
      <c r="B4504" s="145"/>
      <c r="D4504" s="146" t="s">
        <v>185</v>
      </c>
      <c r="E4504" s="147" t="s">
        <v>1</v>
      </c>
      <c r="F4504" s="148" t="s">
        <v>1666</v>
      </c>
      <c r="H4504" s="149">
        <v>848.59</v>
      </c>
      <c r="I4504" s="150"/>
      <c r="L4504" s="145"/>
      <c r="M4504" s="151"/>
      <c r="T4504" s="152"/>
      <c r="AT4504" s="147" t="s">
        <v>185</v>
      </c>
      <c r="AU4504" s="147" t="s">
        <v>88</v>
      </c>
      <c r="AV4504" s="12" t="s">
        <v>88</v>
      </c>
      <c r="AW4504" s="12" t="s">
        <v>33</v>
      </c>
      <c r="AX4504" s="12" t="s">
        <v>78</v>
      </c>
      <c r="AY4504" s="147" t="s">
        <v>176</v>
      </c>
    </row>
    <row r="4505" spans="2:51" s="14" customFormat="1" ht="11.25">
      <c r="B4505" s="160"/>
      <c r="D4505" s="146" t="s">
        <v>185</v>
      </c>
      <c r="E4505" s="161" t="s">
        <v>1</v>
      </c>
      <c r="F4505" s="162" t="s">
        <v>1667</v>
      </c>
      <c r="H4505" s="161" t="s">
        <v>1</v>
      </c>
      <c r="I4505" s="163"/>
      <c r="L4505" s="160"/>
      <c r="M4505" s="164"/>
      <c r="T4505" s="165"/>
      <c r="AT4505" s="161" t="s">
        <v>185</v>
      </c>
      <c r="AU4505" s="161" t="s">
        <v>88</v>
      </c>
      <c r="AV4505" s="14" t="s">
        <v>86</v>
      </c>
      <c r="AW4505" s="14" t="s">
        <v>33</v>
      </c>
      <c r="AX4505" s="14" t="s">
        <v>78</v>
      </c>
      <c r="AY4505" s="161" t="s">
        <v>176</v>
      </c>
    </row>
    <row r="4506" spans="2:51" s="12" customFormat="1" ht="11.25">
      <c r="B4506" s="145"/>
      <c r="D4506" s="146" t="s">
        <v>185</v>
      </c>
      <c r="E4506" s="147" t="s">
        <v>1</v>
      </c>
      <c r="F4506" s="148" t="s">
        <v>1659</v>
      </c>
      <c r="H4506" s="149">
        <v>19.355</v>
      </c>
      <c r="I4506" s="150"/>
      <c r="L4506" s="145"/>
      <c r="M4506" s="151"/>
      <c r="T4506" s="152"/>
      <c r="AT4506" s="147" t="s">
        <v>185</v>
      </c>
      <c r="AU4506" s="147" t="s">
        <v>88</v>
      </c>
      <c r="AV4506" s="12" t="s">
        <v>88</v>
      </c>
      <c r="AW4506" s="12" t="s">
        <v>33</v>
      </c>
      <c r="AX4506" s="12" t="s">
        <v>78</v>
      </c>
      <c r="AY4506" s="147" t="s">
        <v>176</v>
      </c>
    </row>
    <row r="4507" spans="2:51" s="14" customFormat="1" ht="11.25">
      <c r="B4507" s="160"/>
      <c r="D4507" s="146" t="s">
        <v>185</v>
      </c>
      <c r="E4507" s="161" t="s">
        <v>1</v>
      </c>
      <c r="F4507" s="162" t="s">
        <v>1669</v>
      </c>
      <c r="H4507" s="161" t="s">
        <v>1</v>
      </c>
      <c r="I4507" s="163"/>
      <c r="L4507" s="160"/>
      <c r="M4507" s="164"/>
      <c r="T4507" s="165"/>
      <c r="AT4507" s="161" t="s">
        <v>185</v>
      </c>
      <c r="AU4507" s="161" t="s">
        <v>88</v>
      </c>
      <c r="AV4507" s="14" t="s">
        <v>86</v>
      </c>
      <c r="AW4507" s="14" t="s">
        <v>33</v>
      </c>
      <c r="AX4507" s="14" t="s">
        <v>78</v>
      </c>
      <c r="AY4507" s="161" t="s">
        <v>176</v>
      </c>
    </row>
    <row r="4508" spans="2:51" s="12" customFormat="1" ht="22.5">
      <c r="B4508" s="145"/>
      <c r="D4508" s="146" t="s">
        <v>185</v>
      </c>
      <c r="E4508" s="147" t="s">
        <v>1</v>
      </c>
      <c r="F4508" s="148" t="s">
        <v>1670</v>
      </c>
      <c r="H4508" s="149">
        <v>479.65</v>
      </c>
      <c r="I4508" s="150"/>
      <c r="L4508" s="145"/>
      <c r="M4508" s="151"/>
      <c r="T4508" s="152"/>
      <c r="AT4508" s="147" t="s">
        <v>185</v>
      </c>
      <c r="AU4508" s="147" t="s">
        <v>88</v>
      </c>
      <c r="AV4508" s="12" t="s">
        <v>88</v>
      </c>
      <c r="AW4508" s="12" t="s">
        <v>33</v>
      </c>
      <c r="AX4508" s="12" t="s">
        <v>78</v>
      </c>
      <c r="AY4508" s="147" t="s">
        <v>176</v>
      </c>
    </row>
    <row r="4509" spans="2:51" s="14" customFormat="1" ht="11.25">
      <c r="B4509" s="160"/>
      <c r="D4509" s="146" t="s">
        <v>185</v>
      </c>
      <c r="E4509" s="161" t="s">
        <v>1</v>
      </c>
      <c r="F4509" s="162" t="s">
        <v>1671</v>
      </c>
      <c r="H4509" s="161" t="s">
        <v>1</v>
      </c>
      <c r="I4509" s="163"/>
      <c r="L4509" s="160"/>
      <c r="M4509" s="164"/>
      <c r="T4509" s="165"/>
      <c r="AT4509" s="161" t="s">
        <v>185</v>
      </c>
      <c r="AU4509" s="161" t="s">
        <v>88</v>
      </c>
      <c r="AV4509" s="14" t="s">
        <v>86</v>
      </c>
      <c r="AW4509" s="14" t="s">
        <v>33</v>
      </c>
      <c r="AX4509" s="14" t="s">
        <v>78</v>
      </c>
      <c r="AY4509" s="161" t="s">
        <v>176</v>
      </c>
    </row>
    <row r="4510" spans="2:51" s="12" customFormat="1" ht="11.25">
      <c r="B4510" s="145"/>
      <c r="D4510" s="146" t="s">
        <v>185</v>
      </c>
      <c r="E4510" s="147" t="s">
        <v>1</v>
      </c>
      <c r="F4510" s="148" t="s">
        <v>4248</v>
      </c>
      <c r="H4510" s="149">
        <v>18.734999999999999</v>
      </c>
      <c r="I4510" s="150"/>
      <c r="L4510" s="145"/>
      <c r="M4510" s="151"/>
      <c r="T4510" s="152"/>
      <c r="AT4510" s="147" t="s">
        <v>185</v>
      </c>
      <c r="AU4510" s="147" t="s">
        <v>88</v>
      </c>
      <c r="AV4510" s="12" t="s">
        <v>88</v>
      </c>
      <c r="AW4510" s="12" t="s">
        <v>33</v>
      </c>
      <c r="AX4510" s="12" t="s">
        <v>78</v>
      </c>
      <c r="AY4510" s="147" t="s">
        <v>176</v>
      </c>
    </row>
    <row r="4511" spans="2:51" s="14" customFormat="1" ht="11.25">
      <c r="B4511" s="160"/>
      <c r="D4511" s="146" t="s">
        <v>185</v>
      </c>
      <c r="E4511" s="161" t="s">
        <v>1</v>
      </c>
      <c r="F4511" s="162" t="s">
        <v>1673</v>
      </c>
      <c r="H4511" s="161" t="s">
        <v>1</v>
      </c>
      <c r="I4511" s="163"/>
      <c r="L4511" s="160"/>
      <c r="M4511" s="164"/>
      <c r="T4511" s="165"/>
      <c r="AT4511" s="161" t="s">
        <v>185</v>
      </c>
      <c r="AU4511" s="161" t="s">
        <v>88</v>
      </c>
      <c r="AV4511" s="14" t="s">
        <v>86</v>
      </c>
      <c r="AW4511" s="14" t="s">
        <v>33</v>
      </c>
      <c r="AX4511" s="14" t="s">
        <v>78</v>
      </c>
      <c r="AY4511" s="161" t="s">
        <v>176</v>
      </c>
    </row>
    <row r="4512" spans="2:51" s="12" customFormat="1" ht="11.25">
      <c r="B4512" s="145"/>
      <c r="D4512" s="146" t="s">
        <v>185</v>
      </c>
      <c r="E4512" s="147" t="s">
        <v>1</v>
      </c>
      <c r="F4512" s="148" t="s">
        <v>4247</v>
      </c>
      <c r="H4512" s="149">
        <v>11.475</v>
      </c>
      <c r="I4512" s="150"/>
      <c r="L4512" s="145"/>
      <c r="M4512" s="151"/>
      <c r="T4512" s="152"/>
      <c r="AT4512" s="147" t="s">
        <v>185</v>
      </c>
      <c r="AU4512" s="147" t="s">
        <v>88</v>
      </c>
      <c r="AV4512" s="12" t="s">
        <v>88</v>
      </c>
      <c r="AW4512" s="12" t="s">
        <v>33</v>
      </c>
      <c r="AX4512" s="12" t="s">
        <v>78</v>
      </c>
      <c r="AY4512" s="147" t="s">
        <v>176</v>
      </c>
    </row>
    <row r="4513" spans="2:51" s="14" customFormat="1" ht="11.25">
      <c r="B4513" s="160"/>
      <c r="D4513" s="146" t="s">
        <v>185</v>
      </c>
      <c r="E4513" s="161" t="s">
        <v>1</v>
      </c>
      <c r="F4513" s="162" t="s">
        <v>1674</v>
      </c>
      <c r="H4513" s="161" t="s">
        <v>1</v>
      </c>
      <c r="I4513" s="163"/>
      <c r="L4513" s="160"/>
      <c r="M4513" s="164"/>
      <c r="T4513" s="165"/>
      <c r="AT4513" s="161" t="s">
        <v>185</v>
      </c>
      <c r="AU4513" s="161" t="s">
        <v>88</v>
      </c>
      <c r="AV4513" s="14" t="s">
        <v>86</v>
      </c>
      <c r="AW4513" s="14" t="s">
        <v>33</v>
      </c>
      <c r="AX4513" s="14" t="s">
        <v>78</v>
      </c>
      <c r="AY4513" s="161" t="s">
        <v>176</v>
      </c>
    </row>
    <row r="4514" spans="2:51" s="12" customFormat="1" ht="22.5">
      <c r="B4514" s="145"/>
      <c r="D4514" s="146" t="s">
        <v>185</v>
      </c>
      <c r="E4514" s="147" t="s">
        <v>1</v>
      </c>
      <c r="F4514" s="148" t="s">
        <v>1675</v>
      </c>
      <c r="H4514" s="149">
        <v>377.72</v>
      </c>
      <c r="I4514" s="150"/>
      <c r="L4514" s="145"/>
      <c r="M4514" s="151"/>
      <c r="T4514" s="152"/>
      <c r="AT4514" s="147" t="s">
        <v>185</v>
      </c>
      <c r="AU4514" s="147" t="s">
        <v>88</v>
      </c>
      <c r="AV4514" s="12" t="s">
        <v>88</v>
      </c>
      <c r="AW4514" s="12" t="s">
        <v>33</v>
      </c>
      <c r="AX4514" s="12" t="s">
        <v>78</v>
      </c>
      <c r="AY4514" s="147" t="s">
        <v>176</v>
      </c>
    </row>
    <row r="4515" spans="2:51" s="14" customFormat="1" ht="11.25">
      <c r="B4515" s="160"/>
      <c r="D4515" s="146" t="s">
        <v>185</v>
      </c>
      <c r="E4515" s="161" t="s">
        <v>1</v>
      </c>
      <c r="F4515" s="162" t="s">
        <v>1110</v>
      </c>
      <c r="H4515" s="161" t="s">
        <v>1</v>
      </c>
      <c r="I4515" s="163"/>
      <c r="L4515" s="160"/>
      <c r="M4515" s="164"/>
      <c r="T4515" s="165"/>
      <c r="AT4515" s="161" t="s">
        <v>185</v>
      </c>
      <c r="AU4515" s="161" t="s">
        <v>88</v>
      </c>
      <c r="AV4515" s="14" t="s">
        <v>86</v>
      </c>
      <c r="AW4515" s="14" t="s">
        <v>33</v>
      </c>
      <c r="AX4515" s="14" t="s">
        <v>78</v>
      </c>
      <c r="AY4515" s="161" t="s">
        <v>176</v>
      </c>
    </row>
    <row r="4516" spans="2:51" s="14" customFormat="1" ht="11.25">
      <c r="B4516" s="160"/>
      <c r="D4516" s="146" t="s">
        <v>185</v>
      </c>
      <c r="E4516" s="161" t="s">
        <v>1</v>
      </c>
      <c r="F4516" s="162" t="s">
        <v>1676</v>
      </c>
      <c r="H4516" s="161" t="s">
        <v>1</v>
      </c>
      <c r="I4516" s="163"/>
      <c r="L4516" s="160"/>
      <c r="M4516" s="164"/>
      <c r="T4516" s="165"/>
      <c r="AT4516" s="161" t="s">
        <v>185</v>
      </c>
      <c r="AU4516" s="161" t="s">
        <v>88</v>
      </c>
      <c r="AV4516" s="14" t="s">
        <v>86</v>
      </c>
      <c r="AW4516" s="14" t="s">
        <v>33</v>
      </c>
      <c r="AX4516" s="14" t="s">
        <v>78</v>
      </c>
      <c r="AY4516" s="161" t="s">
        <v>176</v>
      </c>
    </row>
    <row r="4517" spans="2:51" s="12" customFormat="1" ht="11.25">
      <c r="B4517" s="145"/>
      <c r="D4517" s="146" t="s">
        <v>185</v>
      </c>
      <c r="E4517" s="147" t="s">
        <v>1</v>
      </c>
      <c r="F4517" s="148" t="s">
        <v>1677</v>
      </c>
      <c r="H4517" s="149">
        <v>38.81</v>
      </c>
      <c r="I4517" s="150"/>
      <c r="L4517" s="145"/>
      <c r="M4517" s="151"/>
      <c r="T4517" s="152"/>
      <c r="AT4517" s="147" t="s">
        <v>185</v>
      </c>
      <c r="AU4517" s="147" t="s">
        <v>88</v>
      </c>
      <c r="AV4517" s="12" t="s">
        <v>88</v>
      </c>
      <c r="AW4517" s="12" t="s">
        <v>33</v>
      </c>
      <c r="AX4517" s="12" t="s">
        <v>78</v>
      </c>
      <c r="AY4517" s="147" t="s">
        <v>176</v>
      </c>
    </row>
    <row r="4518" spans="2:51" s="14" customFormat="1" ht="11.25">
      <c r="B4518" s="160"/>
      <c r="D4518" s="146" t="s">
        <v>185</v>
      </c>
      <c r="E4518" s="161" t="s">
        <v>1</v>
      </c>
      <c r="F4518" s="162" t="s">
        <v>1678</v>
      </c>
      <c r="H4518" s="161" t="s">
        <v>1</v>
      </c>
      <c r="I4518" s="163"/>
      <c r="L4518" s="160"/>
      <c r="M4518" s="164"/>
      <c r="T4518" s="165"/>
      <c r="AT4518" s="161" t="s">
        <v>185</v>
      </c>
      <c r="AU4518" s="161" t="s">
        <v>88</v>
      </c>
      <c r="AV4518" s="14" t="s">
        <v>86</v>
      </c>
      <c r="AW4518" s="14" t="s">
        <v>33</v>
      </c>
      <c r="AX4518" s="14" t="s">
        <v>78</v>
      </c>
      <c r="AY4518" s="161" t="s">
        <v>176</v>
      </c>
    </row>
    <row r="4519" spans="2:51" s="12" customFormat="1" ht="22.5">
      <c r="B4519" s="145"/>
      <c r="D4519" s="146" t="s">
        <v>185</v>
      </c>
      <c r="E4519" s="147" t="s">
        <v>1</v>
      </c>
      <c r="F4519" s="148" t="s">
        <v>1679</v>
      </c>
      <c r="H4519" s="149">
        <v>434.21</v>
      </c>
      <c r="I4519" s="150"/>
      <c r="L4519" s="145"/>
      <c r="M4519" s="151"/>
      <c r="T4519" s="152"/>
      <c r="AT4519" s="147" t="s">
        <v>185</v>
      </c>
      <c r="AU4519" s="147" t="s">
        <v>88</v>
      </c>
      <c r="AV4519" s="12" t="s">
        <v>88</v>
      </c>
      <c r="AW4519" s="12" t="s">
        <v>33</v>
      </c>
      <c r="AX4519" s="12" t="s">
        <v>78</v>
      </c>
      <c r="AY4519" s="147" t="s">
        <v>176</v>
      </c>
    </row>
    <row r="4520" spans="2:51" s="14" customFormat="1" ht="11.25">
      <c r="B4520" s="160"/>
      <c r="D4520" s="146" t="s">
        <v>185</v>
      </c>
      <c r="E4520" s="161" t="s">
        <v>1</v>
      </c>
      <c r="F4520" s="162" t="s">
        <v>1680</v>
      </c>
      <c r="H4520" s="161" t="s">
        <v>1</v>
      </c>
      <c r="I4520" s="163"/>
      <c r="L4520" s="160"/>
      <c r="M4520" s="164"/>
      <c r="T4520" s="165"/>
      <c r="AT4520" s="161" t="s">
        <v>185</v>
      </c>
      <c r="AU4520" s="161" t="s">
        <v>88</v>
      </c>
      <c r="AV4520" s="14" t="s">
        <v>86</v>
      </c>
      <c r="AW4520" s="14" t="s">
        <v>33</v>
      </c>
      <c r="AX4520" s="14" t="s">
        <v>78</v>
      </c>
      <c r="AY4520" s="161" t="s">
        <v>176</v>
      </c>
    </row>
    <row r="4521" spans="2:51" s="12" customFormat="1" ht="22.5">
      <c r="B4521" s="145"/>
      <c r="D4521" s="146" t="s">
        <v>185</v>
      </c>
      <c r="E4521" s="147" t="s">
        <v>1</v>
      </c>
      <c r="F4521" s="148" t="s">
        <v>1681</v>
      </c>
      <c r="H4521" s="149">
        <v>539.66999999999996</v>
      </c>
      <c r="I4521" s="150"/>
      <c r="L4521" s="145"/>
      <c r="M4521" s="151"/>
      <c r="T4521" s="152"/>
      <c r="AT4521" s="147" t="s">
        <v>185</v>
      </c>
      <c r="AU4521" s="147" t="s">
        <v>88</v>
      </c>
      <c r="AV4521" s="12" t="s">
        <v>88</v>
      </c>
      <c r="AW4521" s="12" t="s">
        <v>33</v>
      </c>
      <c r="AX4521" s="12" t="s">
        <v>78</v>
      </c>
      <c r="AY4521" s="147" t="s">
        <v>176</v>
      </c>
    </row>
    <row r="4522" spans="2:51" s="14" customFormat="1" ht="11.25">
      <c r="B4522" s="160"/>
      <c r="D4522" s="146" t="s">
        <v>185</v>
      </c>
      <c r="E4522" s="161" t="s">
        <v>1</v>
      </c>
      <c r="F4522" s="162" t="s">
        <v>1682</v>
      </c>
      <c r="H4522" s="161" t="s">
        <v>1</v>
      </c>
      <c r="I4522" s="163"/>
      <c r="L4522" s="160"/>
      <c r="M4522" s="164"/>
      <c r="T4522" s="165"/>
      <c r="AT4522" s="161" t="s">
        <v>185</v>
      </c>
      <c r="AU4522" s="161" t="s">
        <v>88</v>
      </c>
      <c r="AV4522" s="14" t="s">
        <v>86</v>
      </c>
      <c r="AW4522" s="14" t="s">
        <v>33</v>
      </c>
      <c r="AX4522" s="14" t="s">
        <v>78</v>
      </c>
      <c r="AY4522" s="161" t="s">
        <v>176</v>
      </c>
    </row>
    <row r="4523" spans="2:51" s="12" customFormat="1" ht="11.25">
      <c r="B4523" s="145"/>
      <c r="D4523" s="146" t="s">
        <v>185</v>
      </c>
      <c r="E4523" s="147" t="s">
        <v>1</v>
      </c>
      <c r="F4523" s="148" t="s">
        <v>1683</v>
      </c>
      <c r="H4523" s="149">
        <v>164.23</v>
      </c>
      <c r="I4523" s="150"/>
      <c r="L4523" s="145"/>
      <c r="M4523" s="151"/>
      <c r="T4523" s="152"/>
      <c r="AT4523" s="147" t="s">
        <v>185</v>
      </c>
      <c r="AU4523" s="147" t="s">
        <v>88</v>
      </c>
      <c r="AV4523" s="12" t="s">
        <v>88</v>
      </c>
      <c r="AW4523" s="12" t="s">
        <v>33</v>
      </c>
      <c r="AX4523" s="12" t="s">
        <v>78</v>
      </c>
      <c r="AY4523" s="147" t="s">
        <v>176</v>
      </c>
    </row>
    <row r="4524" spans="2:51" s="14" customFormat="1" ht="11.25">
      <c r="B4524" s="160"/>
      <c r="D4524" s="146" t="s">
        <v>185</v>
      </c>
      <c r="E4524" s="161" t="s">
        <v>1</v>
      </c>
      <c r="F4524" s="162" t="s">
        <v>1110</v>
      </c>
      <c r="H4524" s="161" t="s">
        <v>1</v>
      </c>
      <c r="I4524" s="163"/>
      <c r="L4524" s="160"/>
      <c r="M4524" s="164"/>
      <c r="T4524" s="165"/>
      <c r="AT4524" s="161" t="s">
        <v>185</v>
      </c>
      <c r="AU4524" s="161" t="s">
        <v>88</v>
      </c>
      <c r="AV4524" s="14" t="s">
        <v>86</v>
      </c>
      <c r="AW4524" s="14" t="s">
        <v>33</v>
      </c>
      <c r="AX4524" s="14" t="s">
        <v>78</v>
      </c>
      <c r="AY4524" s="161" t="s">
        <v>176</v>
      </c>
    </row>
    <row r="4525" spans="2:51" s="14" customFormat="1" ht="11.25">
      <c r="B4525" s="160"/>
      <c r="D4525" s="146" t="s">
        <v>185</v>
      </c>
      <c r="E4525" s="161" t="s">
        <v>1</v>
      </c>
      <c r="F4525" s="162" t="s">
        <v>1684</v>
      </c>
      <c r="H4525" s="161" t="s">
        <v>1</v>
      </c>
      <c r="I4525" s="163"/>
      <c r="L4525" s="160"/>
      <c r="M4525" s="164"/>
      <c r="T4525" s="165"/>
      <c r="AT4525" s="161" t="s">
        <v>185</v>
      </c>
      <c r="AU4525" s="161" t="s">
        <v>88</v>
      </c>
      <c r="AV4525" s="14" t="s">
        <v>86</v>
      </c>
      <c r="AW4525" s="14" t="s">
        <v>33</v>
      </c>
      <c r="AX4525" s="14" t="s">
        <v>78</v>
      </c>
      <c r="AY4525" s="161" t="s">
        <v>176</v>
      </c>
    </row>
    <row r="4526" spans="2:51" s="12" customFormat="1" ht="11.25">
      <c r="B4526" s="145"/>
      <c r="D4526" s="146" t="s">
        <v>185</v>
      </c>
      <c r="E4526" s="147" t="s">
        <v>1</v>
      </c>
      <c r="F4526" s="148" t="s">
        <v>1685</v>
      </c>
      <c r="H4526" s="149">
        <v>33.799999999999997</v>
      </c>
      <c r="I4526" s="150"/>
      <c r="L4526" s="145"/>
      <c r="M4526" s="151"/>
      <c r="T4526" s="152"/>
      <c r="AT4526" s="147" t="s">
        <v>185</v>
      </c>
      <c r="AU4526" s="147" t="s">
        <v>88</v>
      </c>
      <c r="AV4526" s="12" t="s">
        <v>88</v>
      </c>
      <c r="AW4526" s="12" t="s">
        <v>33</v>
      </c>
      <c r="AX4526" s="12" t="s">
        <v>78</v>
      </c>
      <c r="AY4526" s="147" t="s">
        <v>176</v>
      </c>
    </row>
    <row r="4527" spans="2:51" s="15" customFormat="1" ht="11.25">
      <c r="B4527" s="166"/>
      <c r="D4527" s="146" t="s">
        <v>185</v>
      </c>
      <c r="E4527" s="167" t="s">
        <v>1</v>
      </c>
      <c r="F4527" s="168" t="s">
        <v>228</v>
      </c>
      <c r="H4527" s="169">
        <v>6491.77</v>
      </c>
      <c r="I4527" s="170"/>
      <c r="L4527" s="166"/>
      <c r="M4527" s="171"/>
      <c r="T4527" s="172"/>
      <c r="AT4527" s="167" t="s">
        <v>185</v>
      </c>
      <c r="AU4527" s="167" t="s">
        <v>88</v>
      </c>
      <c r="AV4527" s="15" t="s">
        <v>193</v>
      </c>
      <c r="AW4527" s="15" t="s">
        <v>33</v>
      </c>
      <c r="AX4527" s="15" t="s">
        <v>78</v>
      </c>
      <c r="AY4527" s="167" t="s">
        <v>176</v>
      </c>
    </row>
    <row r="4528" spans="2:51" s="14" customFormat="1" ht="11.25">
      <c r="B4528" s="160"/>
      <c r="D4528" s="146" t="s">
        <v>185</v>
      </c>
      <c r="E4528" s="161" t="s">
        <v>1</v>
      </c>
      <c r="F4528" s="162" t="s">
        <v>981</v>
      </c>
      <c r="H4528" s="161" t="s">
        <v>1</v>
      </c>
      <c r="I4528" s="163"/>
      <c r="L4528" s="160"/>
      <c r="M4528" s="164"/>
      <c r="T4528" s="165"/>
      <c r="AT4528" s="161" t="s">
        <v>185</v>
      </c>
      <c r="AU4528" s="161" t="s">
        <v>88</v>
      </c>
      <c r="AV4528" s="14" t="s">
        <v>86</v>
      </c>
      <c r="AW4528" s="14" t="s">
        <v>33</v>
      </c>
      <c r="AX4528" s="14" t="s">
        <v>78</v>
      </c>
      <c r="AY4528" s="161" t="s">
        <v>176</v>
      </c>
    </row>
    <row r="4529" spans="2:51" s="14" customFormat="1" ht="11.25">
      <c r="B4529" s="160"/>
      <c r="D4529" s="146" t="s">
        <v>185</v>
      </c>
      <c r="E4529" s="161" t="s">
        <v>1</v>
      </c>
      <c r="F4529" s="162" t="s">
        <v>1492</v>
      </c>
      <c r="H4529" s="161" t="s">
        <v>1</v>
      </c>
      <c r="I4529" s="163"/>
      <c r="L4529" s="160"/>
      <c r="M4529" s="164"/>
      <c r="T4529" s="165"/>
      <c r="AT4529" s="161" t="s">
        <v>185</v>
      </c>
      <c r="AU4529" s="161" t="s">
        <v>88</v>
      </c>
      <c r="AV4529" s="14" t="s">
        <v>86</v>
      </c>
      <c r="AW4529" s="14" t="s">
        <v>33</v>
      </c>
      <c r="AX4529" s="14" t="s">
        <v>78</v>
      </c>
      <c r="AY4529" s="161" t="s">
        <v>176</v>
      </c>
    </row>
    <row r="4530" spans="2:51" s="14" customFormat="1" ht="11.25">
      <c r="B4530" s="160"/>
      <c r="D4530" s="146" t="s">
        <v>185</v>
      </c>
      <c r="E4530" s="161" t="s">
        <v>1</v>
      </c>
      <c r="F4530" s="162" t="s">
        <v>734</v>
      </c>
      <c r="H4530" s="161" t="s">
        <v>1</v>
      </c>
      <c r="I4530" s="163"/>
      <c r="L4530" s="160"/>
      <c r="M4530" s="164"/>
      <c r="T4530" s="165"/>
      <c r="AT4530" s="161" t="s">
        <v>185</v>
      </c>
      <c r="AU4530" s="161" t="s">
        <v>88</v>
      </c>
      <c r="AV4530" s="14" t="s">
        <v>86</v>
      </c>
      <c r="AW4530" s="14" t="s">
        <v>33</v>
      </c>
      <c r="AX4530" s="14" t="s">
        <v>78</v>
      </c>
      <c r="AY4530" s="161" t="s">
        <v>176</v>
      </c>
    </row>
    <row r="4531" spans="2:51" s="14" customFormat="1" ht="11.25">
      <c r="B4531" s="160"/>
      <c r="D4531" s="146" t="s">
        <v>185</v>
      </c>
      <c r="E4531" s="161" t="s">
        <v>1</v>
      </c>
      <c r="F4531" s="162" t="s">
        <v>1478</v>
      </c>
      <c r="H4531" s="161" t="s">
        <v>1</v>
      </c>
      <c r="I4531" s="163"/>
      <c r="L4531" s="160"/>
      <c r="M4531" s="164"/>
      <c r="T4531" s="165"/>
      <c r="AT4531" s="161" t="s">
        <v>185</v>
      </c>
      <c r="AU4531" s="161" t="s">
        <v>88</v>
      </c>
      <c r="AV4531" s="14" t="s">
        <v>86</v>
      </c>
      <c r="AW4531" s="14" t="s">
        <v>33</v>
      </c>
      <c r="AX4531" s="14" t="s">
        <v>78</v>
      </c>
      <c r="AY4531" s="161" t="s">
        <v>176</v>
      </c>
    </row>
    <row r="4532" spans="2:51" s="12" customFormat="1" ht="11.25">
      <c r="B4532" s="145"/>
      <c r="D4532" s="146" t="s">
        <v>185</v>
      </c>
      <c r="E4532" s="147" t="s">
        <v>1</v>
      </c>
      <c r="F4532" s="148" t="s">
        <v>1479</v>
      </c>
      <c r="H4532" s="149">
        <v>9.8864999999999998</v>
      </c>
      <c r="I4532" s="150"/>
      <c r="L4532" s="145"/>
      <c r="M4532" s="151"/>
      <c r="T4532" s="152"/>
      <c r="AT4532" s="147" t="s">
        <v>185</v>
      </c>
      <c r="AU4532" s="147" t="s">
        <v>88</v>
      </c>
      <c r="AV4532" s="12" t="s">
        <v>88</v>
      </c>
      <c r="AW4532" s="12" t="s">
        <v>33</v>
      </c>
      <c r="AX4532" s="12" t="s">
        <v>78</v>
      </c>
      <c r="AY4532" s="147" t="s">
        <v>176</v>
      </c>
    </row>
    <row r="4533" spans="2:51" s="14" customFormat="1" ht="11.25">
      <c r="B4533" s="160"/>
      <c r="D4533" s="146" t="s">
        <v>185</v>
      </c>
      <c r="E4533" s="161" t="s">
        <v>1</v>
      </c>
      <c r="F4533" s="162" t="s">
        <v>910</v>
      </c>
      <c r="H4533" s="161" t="s">
        <v>1</v>
      </c>
      <c r="I4533" s="163"/>
      <c r="L4533" s="160"/>
      <c r="M4533" s="164"/>
      <c r="T4533" s="165"/>
      <c r="AT4533" s="161" t="s">
        <v>185</v>
      </c>
      <c r="AU4533" s="161" t="s">
        <v>88</v>
      </c>
      <c r="AV4533" s="14" t="s">
        <v>86</v>
      </c>
      <c r="AW4533" s="14" t="s">
        <v>33</v>
      </c>
      <c r="AX4533" s="14" t="s">
        <v>78</v>
      </c>
      <c r="AY4533" s="161" t="s">
        <v>176</v>
      </c>
    </row>
    <row r="4534" spans="2:51" s="12" customFormat="1" ht="11.25">
      <c r="B4534" s="145"/>
      <c r="D4534" s="146" t="s">
        <v>185</v>
      </c>
      <c r="E4534" s="147" t="s">
        <v>1</v>
      </c>
      <c r="F4534" s="148" t="s">
        <v>1480</v>
      </c>
      <c r="H4534" s="149">
        <v>5.1230000000000002</v>
      </c>
      <c r="I4534" s="150"/>
      <c r="L4534" s="145"/>
      <c r="M4534" s="151"/>
      <c r="T4534" s="152"/>
      <c r="AT4534" s="147" t="s">
        <v>185</v>
      </c>
      <c r="AU4534" s="147" t="s">
        <v>88</v>
      </c>
      <c r="AV4534" s="12" t="s">
        <v>88</v>
      </c>
      <c r="AW4534" s="12" t="s">
        <v>33</v>
      </c>
      <c r="AX4534" s="12" t="s">
        <v>78</v>
      </c>
      <c r="AY4534" s="147" t="s">
        <v>176</v>
      </c>
    </row>
    <row r="4535" spans="2:51" s="12" customFormat="1" ht="11.25">
      <c r="B4535" s="145"/>
      <c r="D4535" s="146" t="s">
        <v>185</v>
      </c>
      <c r="E4535" s="147" t="s">
        <v>1</v>
      </c>
      <c r="F4535" s="148" t="s">
        <v>1481</v>
      </c>
      <c r="H4535" s="149">
        <v>3.6659999999999999</v>
      </c>
      <c r="I4535" s="150"/>
      <c r="L4535" s="145"/>
      <c r="M4535" s="151"/>
      <c r="T4535" s="152"/>
      <c r="AT4535" s="147" t="s">
        <v>185</v>
      </c>
      <c r="AU4535" s="147" t="s">
        <v>88</v>
      </c>
      <c r="AV4535" s="12" t="s">
        <v>88</v>
      </c>
      <c r="AW4535" s="12" t="s">
        <v>33</v>
      </c>
      <c r="AX4535" s="12" t="s">
        <v>78</v>
      </c>
      <c r="AY4535" s="147" t="s">
        <v>176</v>
      </c>
    </row>
    <row r="4536" spans="2:51" s="14" customFormat="1" ht="11.25">
      <c r="B4536" s="160"/>
      <c r="D4536" s="146" t="s">
        <v>185</v>
      </c>
      <c r="E4536" s="161" t="s">
        <v>1</v>
      </c>
      <c r="F4536" s="162" t="s">
        <v>1474</v>
      </c>
      <c r="H4536" s="161" t="s">
        <v>1</v>
      </c>
      <c r="I4536" s="163"/>
      <c r="L4536" s="160"/>
      <c r="M4536" s="164"/>
      <c r="T4536" s="165"/>
      <c r="AT4536" s="161" t="s">
        <v>185</v>
      </c>
      <c r="AU4536" s="161" t="s">
        <v>88</v>
      </c>
      <c r="AV4536" s="14" t="s">
        <v>86</v>
      </c>
      <c r="AW4536" s="14" t="s">
        <v>33</v>
      </c>
      <c r="AX4536" s="14" t="s">
        <v>78</v>
      </c>
      <c r="AY4536" s="161" t="s">
        <v>176</v>
      </c>
    </row>
    <row r="4537" spans="2:51" s="14" customFormat="1" ht="11.25">
      <c r="B4537" s="160"/>
      <c r="D4537" s="146" t="s">
        <v>185</v>
      </c>
      <c r="E4537" s="161" t="s">
        <v>1</v>
      </c>
      <c r="F4537" s="162" t="s">
        <v>1482</v>
      </c>
      <c r="H4537" s="161" t="s">
        <v>1</v>
      </c>
      <c r="I4537" s="163"/>
      <c r="L4537" s="160"/>
      <c r="M4537" s="164"/>
      <c r="T4537" s="165"/>
      <c r="AT4537" s="161" t="s">
        <v>185</v>
      </c>
      <c r="AU4537" s="161" t="s">
        <v>88</v>
      </c>
      <c r="AV4537" s="14" t="s">
        <v>86</v>
      </c>
      <c r="AW4537" s="14" t="s">
        <v>33</v>
      </c>
      <c r="AX4537" s="14" t="s">
        <v>78</v>
      </c>
      <c r="AY4537" s="161" t="s">
        <v>176</v>
      </c>
    </row>
    <row r="4538" spans="2:51" s="12" customFormat="1" ht="11.25">
      <c r="B4538" s="145"/>
      <c r="D4538" s="146" t="s">
        <v>185</v>
      </c>
      <c r="E4538" s="147" t="s">
        <v>1</v>
      </c>
      <c r="F4538" s="148" t="s">
        <v>1483</v>
      </c>
      <c r="H4538" s="149">
        <v>29.659500000000001</v>
      </c>
      <c r="I4538" s="150"/>
      <c r="L4538" s="145"/>
      <c r="M4538" s="151"/>
      <c r="T4538" s="152"/>
      <c r="AT4538" s="147" t="s">
        <v>185</v>
      </c>
      <c r="AU4538" s="147" t="s">
        <v>88</v>
      </c>
      <c r="AV4538" s="12" t="s">
        <v>88</v>
      </c>
      <c r="AW4538" s="12" t="s">
        <v>33</v>
      </c>
      <c r="AX4538" s="12" t="s">
        <v>78</v>
      </c>
      <c r="AY4538" s="147" t="s">
        <v>176</v>
      </c>
    </row>
    <row r="4539" spans="2:51" s="12" customFormat="1" ht="11.25">
      <c r="B4539" s="145"/>
      <c r="D4539" s="146" t="s">
        <v>185</v>
      </c>
      <c r="E4539" s="147" t="s">
        <v>1</v>
      </c>
      <c r="F4539" s="148" t="s">
        <v>1484</v>
      </c>
      <c r="H4539" s="149">
        <v>17.212499999999999</v>
      </c>
      <c r="I4539" s="150"/>
      <c r="L4539" s="145"/>
      <c r="M4539" s="151"/>
      <c r="T4539" s="152"/>
      <c r="AT4539" s="147" t="s">
        <v>185</v>
      </c>
      <c r="AU4539" s="147" t="s">
        <v>88</v>
      </c>
      <c r="AV4539" s="12" t="s">
        <v>88</v>
      </c>
      <c r="AW4539" s="12" t="s">
        <v>33</v>
      </c>
      <c r="AX4539" s="12" t="s">
        <v>78</v>
      </c>
      <c r="AY4539" s="147" t="s">
        <v>176</v>
      </c>
    </row>
    <row r="4540" spans="2:51" s="14" customFormat="1" ht="11.25">
      <c r="B4540" s="160"/>
      <c r="D4540" s="146" t="s">
        <v>185</v>
      </c>
      <c r="E4540" s="161" t="s">
        <v>1</v>
      </c>
      <c r="F4540" s="162" t="s">
        <v>1110</v>
      </c>
      <c r="H4540" s="161" t="s">
        <v>1</v>
      </c>
      <c r="I4540" s="163"/>
      <c r="L4540" s="160"/>
      <c r="M4540" s="164"/>
      <c r="T4540" s="165"/>
      <c r="AT4540" s="161" t="s">
        <v>185</v>
      </c>
      <c r="AU4540" s="161" t="s">
        <v>88</v>
      </c>
      <c r="AV4540" s="14" t="s">
        <v>86</v>
      </c>
      <c r="AW4540" s="14" t="s">
        <v>33</v>
      </c>
      <c r="AX4540" s="14" t="s">
        <v>78</v>
      </c>
      <c r="AY4540" s="161" t="s">
        <v>176</v>
      </c>
    </row>
    <row r="4541" spans="2:51" s="12" customFormat="1" ht="11.25">
      <c r="B4541" s="145"/>
      <c r="D4541" s="146" t="s">
        <v>185</v>
      </c>
      <c r="E4541" s="147" t="s">
        <v>1</v>
      </c>
      <c r="F4541" s="148" t="s">
        <v>1485</v>
      </c>
      <c r="H4541" s="149">
        <v>5.4882799999999996</v>
      </c>
      <c r="I4541" s="150"/>
      <c r="L4541" s="145"/>
      <c r="M4541" s="151"/>
      <c r="T4541" s="152"/>
      <c r="AT4541" s="147" t="s">
        <v>185</v>
      </c>
      <c r="AU4541" s="147" t="s">
        <v>88</v>
      </c>
      <c r="AV4541" s="12" t="s">
        <v>88</v>
      </c>
      <c r="AW4541" s="12" t="s">
        <v>33</v>
      </c>
      <c r="AX4541" s="12" t="s">
        <v>78</v>
      </c>
      <c r="AY4541" s="147" t="s">
        <v>176</v>
      </c>
    </row>
    <row r="4542" spans="2:51" s="15" customFormat="1" ht="11.25">
      <c r="B4542" s="166"/>
      <c r="D4542" s="146" t="s">
        <v>185</v>
      </c>
      <c r="E4542" s="167" t="s">
        <v>1</v>
      </c>
      <c r="F4542" s="168" t="s">
        <v>228</v>
      </c>
      <c r="H4542" s="169">
        <v>71.035780000000003</v>
      </c>
      <c r="I4542" s="170"/>
      <c r="L4542" s="166"/>
      <c r="M4542" s="171"/>
      <c r="T4542" s="172"/>
      <c r="AT4542" s="167" t="s">
        <v>185</v>
      </c>
      <c r="AU4542" s="167" t="s">
        <v>88</v>
      </c>
      <c r="AV4542" s="15" t="s">
        <v>193</v>
      </c>
      <c r="AW4542" s="15" t="s">
        <v>33</v>
      </c>
      <c r="AX4542" s="15" t="s">
        <v>78</v>
      </c>
      <c r="AY4542" s="167" t="s">
        <v>176</v>
      </c>
    </row>
    <row r="4543" spans="2:51" s="14" customFormat="1" ht="11.25">
      <c r="B4543" s="160"/>
      <c r="D4543" s="146" t="s">
        <v>185</v>
      </c>
      <c r="E4543" s="161" t="s">
        <v>1</v>
      </c>
      <c r="F4543" s="162" t="s">
        <v>950</v>
      </c>
      <c r="H4543" s="161" t="s">
        <v>1</v>
      </c>
      <c r="I4543" s="163"/>
      <c r="L4543" s="160"/>
      <c r="M4543" s="164"/>
      <c r="T4543" s="165"/>
      <c r="AT4543" s="161" t="s">
        <v>185</v>
      </c>
      <c r="AU4543" s="161" t="s">
        <v>88</v>
      </c>
      <c r="AV4543" s="14" t="s">
        <v>86</v>
      </c>
      <c r="AW4543" s="14" t="s">
        <v>33</v>
      </c>
      <c r="AX4543" s="14" t="s">
        <v>78</v>
      </c>
      <c r="AY4543" s="161" t="s">
        <v>176</v>
      </c>
    </row>
    <row r="4544" spans="2:51" s="14" customFormat="1" ht="11.25">
      <c r="B4544" s="160"/>
      <c r="D4544" s="146" t="s">
        <v>185</v>
      </c>
      <c r="E4544" s="161" t="s">
        <v>1</v>
      </c>
      <c r="F4544" s="162" t="s">
        <v>1487</v>
      </c>
      <c r="H4544" s="161" t="s">
        <v>1</v>
      </c>
      <c r="I4544" s="163"/>
      <c r="L4544" s="160"/>
      <c r="M4544" s="164"/>
      <c r="T4544" s="165"/>
      <c r="AT4544" s="161" t="s">
        <v>185</v>
      </c>
      <c r="AU4544" s="161" t="s">
        <v>88</v>
      </c>
      <c r="AV4544" s="14" t="s">
        <v>86</v>
      </c>
      <c r="AW4544" s="14" t="s">
        <v>33</v>
      </c>
      <c r="AX4544" s="14" t="s">
        <v>78</v>
      </c>
      <c r="AY4544" s="161" t="s">
        <v>176</v>
      </c>
    </row>
    <row r="4545" spans="2:65" s="14" customFormat="1" ht="11.25">
      <c r="B4545" s="160"/>
      <c r="D4545" s="146" t="s">
        <v>185</v>
      </c>
      <c r="E4545" s="161" t="s">
        <v>1</v>
      </c>
      <c r="F4545" s="162" t="s">
        <v>734</v>
      </c>
      <c r="H4545" s="161" t="s">
        <v>1</v>
      </c>
      <c r="I4545" s="163"/>
      <c r="L4545" s="160"/>
      <c r="M4545" s="164"/>
      <c r="T4545" s="165"/>
      <c r="AT4545" s="161" t="s">
        <v>185</v>
      </c>
      <c r="AU4545" s="161" t="s">
        <v>88</v>
      </c>
      <c r="AV4545" s="14" t="s">
        <v>86</v>
      </c>
      <c r="AW4545" s="14" t="s">
        <v>33</v>
      </c>
      <c r="AX4545" s="14" t="s">
        <v>78</v>
      </c>
      <c r="AY4545" s="161" t="s">
        <v>176</v>
      </c>
    </row>
    <row r="4546" spans="2:65" s="12" customFormat="1" ht="11.25">
      <c r="B4546" s="145"/>
      <c r="D4546" s="146" t="s">
        <v>185</v>
      </c>
      <c r="E4546" s="147" t="s">
        <v>1</v>
      </c>
      <c r="F4546" s="148" t="s">
        <v>4249</v>
      </c>
      <c r="H4546" s="149">
        <v>149.44</v>
      </c>
      <c r="I4546" s="150"/>
      <c r="L4546" s="145"/>
      <c r="M4546" s="151"/>
      <c r="T4546" s="152"/>
      <c r="AT4546" s="147" t="s">
        <v>185</v>
      </c>
      <c r="AU4546" s="147" t="s">
        <v>88</v>
      </c>
      <c r="AV4546" s="12" t="s">
        <v>88</v>
      </c>
      <c r="AW4546" s="12" t="s">
        <v>33</v>
      </c>
      <c r="AX4546" s="12" t="s">
        <v>78</v>
      </c>
      <c r="AY4546" s="147" t="s">
        <v>176</v>
      </c>
    </row>
    <row r="4547" spans="2:65" s="14" customFormat="1" ht="11.25">
      <c r="B4547" s="160"/>
      <c r="D4547" s="146" t="s">
        <v>185</v>
      </c>
      <c r="E4547" s="161" t="s">
        <v>1</v>
      </c>
      <c r="F4547" s="162" t="s">
        <v>1492</v>
      </c>
      <c r="H4547" s="161" t="s">
        <v>1</v>
      </c>
      <c r="I4547" s="163"/>
      <c r="L4547" s="160"/>
      <c r="M4547" s="164"/>
      <c r="T4547" s="165"/>
      <c r="AT4547" s="161" t="s">
        <v>185</v>
      </c>
      <c r="AU4547" s="161" t="s">
        <v>88</v>
      </c>
      <c r="AV4547" s="14" t="s">
        <v>86</v>
      </c>
      <c r="AW4547" s="14" t="s">
        <v>33</v>
      </c>
      <c r="AX4547" s="14" t="s">
        <v>78</v>
      </c>
      <c r="AY4547" s="161" t="s">
        <v>176</v>
      </c>
    </row>
    <row r="4548" spans="2:65" s="14" customFormat="1" ht="11.25">
      <c r="B4548" s="160"/>
      <c r="D4548" s="146" t="s">
        <v>185</v>
      </c>
      <c r="E4548" s="161" t="s">
        <v>1</v>
      </c>
      <c r="F4548" s="162" t="s">
        <v>734</v>
      </c>
      <c r="H4548" s="161" t="s">
        <v>1</v>
      </c>
      <c r="I4548" s="163"/>
      <c r="L4548" s="160"/>
      <c r="M4548" s="164"/>
      <c r="T4548" s="165"/>
      <c r="AT4548" s="161" t="s">
        <v>185</v>
      </c>
      <c r="AU4548" s="161" t="s">
        <v>88</v>
      </c>
      <c r="AV4548" s="14" t="s">
        <v>86</v>
      </c>
      <c r="AW4548" s="14" t="s">
        <v>33</v>
      </c>
      <c r="AX4548" s="14" t="s">
        <v>78</v>
      </c>
      <c r="AY4548" s="161" t="s">
        <v>176</v>
      </c>
    </row>
    <row r="4549" spans="2:65" s="14" customFormat="1" ht="11.25">
      <c r="B4549" s="160"/>
      <c r="D4549" s="146" t="s">
        <v>185</v>
      </c>
      <c r="E4549" s="161" t="s">
        <v>1</v>
      </c>
      <c r="F4549" s="162" t="s">
        <v>4250</v>
      </c>
      <c r="H4549" s="161" t="s">
        <v>1</v>
      </c>
      <c r="I4549" s="163"/>
      <c r="L4549" s="160"/>
      <c r="M4549" s="164"/>
      <c r="T4549" s="165"/>
      <c r="AT4549" s="161" t="s">
        <v>185</v>
      </c>
      <c r="AU4549" s="161" t="s">
        <v>88</v>
      </c>
      <c r="AV4549" s="14" t="s">
        <v>86</v>
      </c>
      <c r="AW4549" s="14" t="s">
        <v>33</v>
      </c>
      <c r="AX4549" s="14" t="s">
        <v>78</v>
      </c>
      <c r="AY4549" s="161" t="s">
        <v>176</v>
      </c>
    </row>
    <row r="4550" spans="2:65" s="12" customFormat="1" ht="22.5">
      <c r="B4550" s="145"/>
      <c r="D4550" s="146" t="s">
        <v>185</v>
      </c>
      <c r="E4550" s="147" t="s">
        <v>1</v>
      </c>
      <c r="F4550" s="148" t="s">
        <v>1494</v>
      </c>
      <c r="H4550" s="149">
        <v>255.75</v>
      </c>
      <c r="I4550" s="150"/>
      <c r="L4550" s="145"/>
      <c r="M4550" s="151"/>
      <c r="T4550" s="152"/>
      <c r="AT4550" s="147" t="s">
        <v>185</v>
      </c>
      <c r="AU4550" s="147" t="s">
        <v>88</v>
      </c>
      <c r="AV4550" s="12" t="s">
        <v>88</v>
      </c>
      <c r="AW4550" s="12" t="s">
        <v>33</v>
      </c>
      <c r="AX4550" s="12" t="s">
        <v>78</v>
      </c>
      <c r="AY4550" s="147" t="s">
        <v>176</v>
      </c>
    </row>
    <row r="4551" spans="2:65" s="14" customFormat="1" ht="11.25">
      <c r="B4551" s="160"/>
      <c r="D4551" s="146" t="s">
        <v>185</v>
      </c>
      <c r="E4551" s="161" t="s">
        <v>1</v>
      </c>
      <c r="F4551" s="162" t="s">
        <v>1495</v>
      </c>
      <c r="H4551" s="161" t="s">
        <v>1</v>
      </c>
      <c r="I4551" s="163"/>
      <c r="L4551" s="160"/>
      <c r="M4551" s="164"/>
      <c r="T4551" s="165"/>
      <c r="AT4551" s="161" t="s">
        <v>185</v>
      </c>
      <c r="AU4551" s="161" t="s">
        <v>88</v>
      </c>
      <c r="AV4551" s="14" t="s">
        <v>86</v>
      </c>
      <c r="AW4551" s="14" t="s">
        <v>33</v>
      </c>
      <c r="AX4551" s="14" t="s">
        <v>78</v>
      </c>
      <c r="AY4551" s="161" t="s">
        <v>176</v>
      </c>
    </row>
    <row r="4552" spans="2:65" s="12" customFormat="1" ht="11.25">
      <c r="B4552" s="145"/>
      <c r="D4552" s="146" t="s">
        <v>185</v>
      </c>
      <c r="E4552" s="147" t="s">
        <v>1</v>
      </c>
      <c r="F4552" s="148" t="s">
        <v>1496</v>
      </c>
      <c r="H4552" s="149">
        <v>46.97</v>
      </c>
      <c r="I4552" s="150"/>
      <c r="L4552" s="145"/>
      <c r="M4552" s="151"/>
      <c r="T4552" s="152"/>
      <c r="AT4552" s="147" t="s">
        <v>185</v>
      </c>
      <c r="AU4552" s="147" t="s">
        <v>88</v>
      </c>
      <c r="AV4552" s="12" t="s">
        <v>88</v>
      </c>
      <c r="AW4552" s="12" t="s">
        <v>33</v>
      </c>
      <c r="AX4552" s="12" t="s">
        <v>78</v>
      </c>
      <c r="AY4552" s="147" t="s">
        <v>176</v>
      </c>
    </row>
    <row r="4553" spans="2:65" s="15" customFormat="1" ht="11.25">
      <c r="B4553" s="166"/>
      <c r="D4553" s="146" t="s">
        <v>185</v>
      </c>
      <c r="E4553" s="167" t="s">
        <v>1</v>
      </c>
      <c r="F4553" s="168" t="s">
        <v>228</v>
      </c>
      <c r="H4553" s="169">
        <v>452.16</v>
      </c>
      <c r="I4553" s="170"/>
      <c r="L4553" s="166"/>
      <c r="M4553" s="171"/>
      <c r="T4553" s="172"/>
      <c r="AT4553" s="167" t="s">
        <v>185</v>
      </c>
      <c r="AU4553" s="167" t="s">
        <v>88</v>
      </c>
      <c r="AV4553" s="15" t="s">
        <v>193</v>
      </c>
      <c r="AW4553" s="15" t="s">
        <v>33</v>
      </c>
      <c r="AX4553" s="15" t="s">
        <v>78</v>
      </c>
      <c r="AY4553" s="167" t="s">
        <v>176</v>
      </c>
    </row>
    <row r="4554" spans="2:65" s="13" customFormat="1" ht="11.25">
      <c r="B4554" s="153"/>
      <c r="D4554" s="146" t="s">
        <v>185</v>
      </c>
      <c r="E4554" s="154" t="s">
        <v>1</v>
      </c>
      <c r="F4554" s="155" t="s">
        <v>187</v>
      </c>
      <c r="H4554" s="156">
        <v>8627.71378</v>
      </c>
      <c r="I4554" s="157"/>
      <c r="L4554" s="153"/>
      <c r="M4554" s="158"/>
      <c r="T4554" s="159"/>
      <c r="AT4554" s="154" t="s">
        <v>185</v>
      </c>
      <c r="AU4554" s="154" t="s">
        <v>88</v>
      </c>
      <c r="AV4554" s="13" t="s">
        <v>183</v>
      </c>
      <c r="AW4554" s="13" t="s">
        <v>33</v>
      </c>
      <c r="AX4554" s="13" t="s">
        <v>86</v>
      </c>
      <c r="AY4554" s="154" t="s">
        <v>176</v>
      </c>
    </row>
    <row r="4555" spans="2:65" s="1" customFormat="1" ht="16.5" customHeight="1">
      <c r="B4555" s="32"/>
      <c r="C4555" s="132" t="s">
        <v>4251</v>
      </c>
      <c r="D4555" s="132" t="s">
        <v>178</v>
      </c>
      <c r="E4555" s="133" t="s">
        <v>4252</v>
      </c>
      <c r="F4555" s="134" t="s">
        <v>4253</v>
      </c>
      <c r="G4555" s="135" t="s">
        <v>181</v>
      </c>
      <c r="H4555" s="136">
        <v>8627.71378</v>
      </c>
      <c r="I4555" s="137"/>
      <c r="J4555" s="138">
        <f>ROUND(I4555*H4555,2)</f>
        <v>0</v>
      </c>
      <c r="K4555" s="134" t="s">
        <v>207</v>
      </c>
      <c r="L4555" s="32"/>
      <c r="M4555" s="139" t="s">
        <v>1</v>
      </c>
      <c r="N4555" s="140" t="s">
        <v>43</v>
      </c>
      <c r="P4555" s="141">
        <f>O4555*H4555</f>
        <v>0</v>
      </c>
      <c r="Q4555" s="141">
        <v>0</v>
      </c>
      <c r="R4555" s="141">
        <f>Q4555*H4555</f>
        <v>0</v>
      </c>
      <c r="S4555" s="141">
        <v>0</v>
      </c>
      <c r="T4555" s="142">
        <f>S4555*H4555</f>
        <v>0</v>
      </c>
      <c r="AR4555" s="143" t="s">
        <v>319</v>
      </c>
      <c r="AT4555" s="143" t="s">
        <v>178</v>
      </c>
      <c r="AU4555" s="143" t="s">
        <v>88</v>
      </c>
      <c r="AY4555" s="17" t="s">
        <v>176</v>
      </c>
      <c r="BE4555" s="144">
        <f>IF(N4555="základní",J4555,0)</f>
        <v>0</v>
      </c>
      <c r="BF4555" s="144">
        <f>IF(N4555="snížená",J4555,0)</f>
        <v>0</v>
      </c>
      <c r="BG4555" s="144">
        <f>IF(N4555="zákl. přenesená",J4555,0)</f>
        <v>0</v>
      </c>
      <c r="BH4555" s="144">
        <f>IF(N4555="sníž. přenesená",J4555,0)</f>
        <v>0</v>
      </c>
      <c r="BI4555" s="144">
        <f>IF(N4555="nulová",J4555,0)</f>
        <v>0</v>
      </c>
      <c r="BJ4555" s="17" t="s">
        <v>86</v>
      </c>
      <c r="BK4555" s="144">
        <f>ROUND(I4555*H4555,2)</f>
        <v>0</v>
      </c>
      <c r="BL4555" s="17" t="s">
        <v>319</v>
      </c>
      <c r="BM4555" s="143" t="s">
        <v>4254</v>
      </c>
    </row>
    <row r="4556" spans="2:65" s="1" customFormat="1" ht="21.75" customHeight="1">
      <c r="B4556" s="32"/>
      <c r="C4556" s="132" t="s">
        <v>4255</v>
      </c>
      <c r="D4556" s="132" t="s">
        <v>178</v>
      </c>
      <c r="E4556" s="133" t="s">
        <v>4256</v>
      </c>
      <c r="F4556" s="134" t="s">
        <v>4257</v>
      </c>
      <c r="G4556" s="135" t="s">
        <v>298</v>
      </c>
      <c r="H4556" s="136">
        <v>9118.33</v>
      </c>
      <c r="I4556" s="137"/>
      <c r="J4556" s="138">
        <f>ROUND(I4556*H4556,2)</f>
        <v>0</v>
      </c>
      <c r="K4556" s="134" t="s">
        <v>207</v>
      </c>
      <c r="L4556" s="32"/>
      <c r="M4556" s="139" t="s">
        <v>1</v>
      </c>
      <c r="N4556" s="140" t="s">
        <v>43</v>
      </c>
      <c r="P4556" s="141">
        <f>O4556*H4556</f>
        <v>0</v>
      </c>
      <c r="Q4556" s="141">
        <v>2.0000000000000002E-5</v>
      </c>
      <c r="R4556" s="141">
        <f>Q4556*H4556</f>
        <v>0.18236660000000002</v>
      </c>
      <c r="S4556" s="141">
        <v>0</v>
      </c>
      <c r="T4556" s="142">
        <f>S4556*H4556</f>
        <v>0</v>
      </c>
      <c r="AR4556" s="143" t="s">
        <v>319</v>
      </c>
      <c r="AT4556" s="143" t="s">
        <v>178</v>
      </c>
      <c r="AU4556" s="143" t="s">
        <v>88</v>
      </c>
      <c r="AY4556" s="17" t="s">
        <v>176</v>
      </c>
      <c r="BE4556" s="144">
        <f>IF(N4556="základní",J4556,0)</f>
        <v>0</v>
      </c>
      <c r="BF4556" s="144">
        <f>IF(N4556="snížená",J4556,0)</f>
        <v>0</v>
      </c>
      <c r="BG4556" s="144">
        <f>IF(N4556="zákl. přenesená",J4556,0)</f>
        <v>0</v>
      </c>
      <c r="BH4556" s="144">
        <f>IF(N4556="sníž. přenesená",J4556,0)</f>
        <v>0</v>
      </c>
      <c r="BI4556" s="144">
        <f>IF(N4556="nulová",J4556,0)</f>
        <v>0</v>
      </c>
      <c r="BJ4556" s="17" t="s">
        <v>86</v>
      </c>
      <c r="BK4556" s="144">
        <f>ROUND(I4556*H4556,2)</f>
        <v>0</v>
      </c>
      <c r="BL4556" s="17" t="s">
        <v>319</v>
      </c>
      <c r="BM4556" s="143" t="s">
        <v>4258</v>
      </c>
    </row>
    <row r="4557" spans="2:65" s="12" customFormat="1" ht="11.25">
      <c r="B4557" s="145"/>
      <c r="D4557" s="146" t="s">
        <v>185</v>
      </c>
      <c r="E4557" s="147" t="s">
        <v>1</v>
      </c>
      <c r="F4557" s="148" t="s">
        <v>4259</v>
      </c>
      <c r="H4557" s="149">
        <v>8579</v>
      </c>
      <c r="I4557" s="150"/>
      <c r="L4557" s="145"/>
      <c r="M4557" s="151"/>
      <c r="T4557" s="152"/>
      <c r="AT4557" s="147" t="s">
        <v>185</v>
      </c>
      <c r="AU4557" s="147" t="s">
        <v>88</v>
      </c>
      <c r="AV4557" s="12" t="s">
        <v>88</v>
      </c>
      <c r="AW4557" s="12" t="s">
        <v>33</v>
      </c>
      <c r="AX4557" s="12" t="s">
        <v>78</v>
      </c>
      <c r="AY4557" s="147" t="s">
        <v>176</v>
      </c>
    </row>
    <row r="4558" spans="2:65" s="12" customFormat="1" ht="11.25">
      <c r="B4558" s="145"/>
      <c r="D4558" s="146" t="s">
        <v>185</v>
      </c>
      <c r="E4558" s="147" t="s">
        <v>1</v>
      </c>
      <c r="F4558" s="148" t="s">
        <v>4260</v>
      </c>
      <c r="H4558" s="149">
        <v>120.37</v>
      </c>
      <c r="I4558" s="150"/>
      <c r="L4558" s="145"/>
      <c r="M4558" s="151"/>
      <c r="T4558" s="152"/>
      <c r="AT4558" s="147" t="s">
        <v>185</v>
      </c>
      <c r="AU4558" s="147" t="s">
        <v>88</v>
      </c>
      <c r="AV4558" s="12" t="s">
        <v>88</v>
      </c>
      <c r="AW4558" s="12" t="s">
        <v>33</v>
      </c>
      <c r="AX4558" s="12" t="s">
        <v>78</v>
      </c>
      <c r="AY4558" s="147" t="s">
        <v>176</v>
      </c>
    </row>
    <row r="4559" spans="2:65" s="12" customFormat="1" ht="11.25">
      <c r="B4559" s="145"/>
      <c r="D4559" s="146" t="s">
        <v>185</v>
      </c>
      <c r="E4559" s="147" t="s">
        <v>1</v>
      </c>
      <c r="F4559" s="148" t="s">
        <v>4261</v>
      </c>
      <c r="H4559" s="149">
        <v>418.96</v>
      </c>
      <c r="I4559" s="150"/>
      <c r="L4559" s="145"/>
      <c r="M4559" s="151"/>
      <c r="T4559" s="152"/>
      <c r="AT4559" s="147" t="s">
        <v>185</v>
      </c>
      <c r="AU4559" s="147" t="s">
        <v>88</v>
      </c>
      <c r="AV4559" s="12" t="s">
        <v>88</v>
      </c>
      <c r="AW4559" s="12" t="s">
        <v>33</v>
      </c>
      <c r="AX4559" s="12" t="s">
        <v>78</v>
      </c>
      <c r="AY4559" s="147" t="s">
        <v>176</v>
      </c>
    </row>
    <row r="4560" spans="2:65" s="13" customFormat="1" ht="11.25">
      <c r="B4560" s="153"/>
      <c r="D4560" s="146" t="s">
        <v>185</v>
      </c>
      <c r="E4560" s="154" t="s">
        <v>1</v>
      </c>
      <c r="F4560" s="155" t="s">
        <v>187</v>
      </c>
      <c r="H4560" s="156">
        <v>9118.33</v>
      </c>
      <c r="I4560" s="157"/>
      <c r="L4560" s="153"/>
      <c r="M4560" s="158"/>
      <c r="T4560" s="159"/>
      <c r="AT4560" s="154" t="s">
        <v>185</v>
      </c>
      <c r="AU4560" s="154" t="s">
        <v>88</v>
      </c>
      <c r="AV4560" s="13" t="s">
        <v>183</v>
      </c>
      <c r="AW4560" s="13" t="s">
        <v>33</v>
      </c>
      <c r="AX4560" s="13" t="s">
        <v>86</v>
      </c>
      <c r="AY4560" s="154" t="s">
        <v>176</v>
      </c>
    </row>
    <row r="4561" spans="2:65" s="1" customFormat="1" ht="24.2" customHeight="1">
      <c r="B4561" s="32"/>
      <c r="C4561" s="132" t="s">
        <v>4262</v>
      </c>
      <c r="D4561" s="132" t="s">
        <v>178</v>
      </c>
      <c r="E4561" s="133" t="s">
        <v>4263</v>
      </c>
      <c r="F4561" s="134" t="s">
        <v>4264</v>
      </c>
      <c r="G4561" s="135" t="s">
        <v>298</v>
      </c>
      <c r="H4561" s="136">
        <v>9118.33</v>
      </c>
      <c r="I4561" s="137"/>
      <c r="J4561" s="138">
        <f t="shared" ref="J4561:J4570" si="30">ROUND(I4561*H4561,2)</f>
        <v>0</v>
      </c>
      <c r="K4561" s="134" t="s">
        <v>1</v>
      </c>
      <c r="L4561" s="32"/>
      <c r="M4561" s="139" t="s">
        <v>1</v>
      </c>
      <c r="N4561" s="140" t="s">
        <v>43</v>
      </c>
      <c r="P4561" s="141">
        <f t="shared" ref="P4561:P4570" si="31">O4561*H4561</f>
        <v>0</v>
      </c>
      <c r="Q4561" s="141">
        <v>6.7999999999999996E-3</v>
      </c>
      <c r="R4561" s="141">
        <f t="shared" ref="R4561:R4570" si="32">Q4561*H4561</f>
        <v>62.004643999999999</v>
      </c>
      <c r="S4561" s="141">
        <v>0</v>
      </c>
      <c r="T4561" s="142">
        <f t="shared" ref="T4561:T4570" si="33">S4561*H4561</f>
        <v>0</v>
      </c>
      <c r="AR4561" s="143" t="s">
        <v>183</v>
      </c>
      <c r="AT4561" s="143" t="s">
        <v>178</v>
      </c>
      <c r="AU4561" s="143" t="s">
        <v>88</v>
      </c>
      <c r="AY4561" s="17" t="s">
        <v>176</v>
      </c>
      <c r="BE4561" s="144">
        <f t="shared" ref="BE4561:BE4570" si="34">IF(N4561="základní",J4561,0)</f>
        <v>0</v>
      </c>
      <c r="BF4561" s="144">
        <f t="shared" ref="BF4561:BF4570" si="35">IF(N4561="snížená",J4561,0)</f>
        <v>0</v>
      </c>
      <c r="BG4561" s="144">
        <f t="shared" ref="BG4561:BG4570" si="36">IF(N4561="zákl. přenesená",J4561,0)</f>
        <v>0</v>
      </c>
      <c r="BH4561" s="144">
        <f t="shared" ref="BH4561:BH4570" si="37">IF(N4561="sníž. přenesená",J4561,0)</f>
        <v>0</v>
      </c>
      <c r="BI4561" s="144">
        <f t="shared" ref="BI4561:BI4570" si="38">IF(N4561="nulová",J4561,0)</f>
        <v>0</v>
      </c>
      <c r="BJ4561" s="17" t="s">
        <v>86</v>
      </c>
      <c r="BK4561" s="144">
        <f t="shared" ref="BK4561:BK4570" si="39">ROUND(I4561*H4561,2)</f>
        <v>0</v>
      </c>
      <c r="BL4561" s="17" t="s">
        <v>183</v>
      </c>
      <c r="BM4561" s="143" t="s">
        <v>4265</v>
      </c>
    </row>
    <row r="4562" spans="2:65" s="1" customFormat="1" ht="24.2" customHeight="1">
      <c r="B4562" s="32"/>
      <c r="C4562" s="132" t="s">
        <v>4266</v>
      </c>
      <c r="D4562" s="132" t="s">
        <v>178</v>
      </c>
      <c r="E4562" s="133" t="s">
        <v>4267</v>
      </c>
      <c r="F4562" s="134" t="s">
        <v>4268</v>
      </c>
      <c r="G4562" s="135" t="s">
        <v>181</v>
      </c>
      <c r="H4562" s="136">
        <v>8627.71378</v>
      </c>
      <c r="I4562" s="137"/>
      <c r="J4562" s="138">
        <f t="shared" si="30"/>
        <v>0</v>
      </c>
      <c r="K4562" s="134" t="s">
        <v>207</v>
      </c>
      <c r="L4562" s="32"/>
      <c r="M4562" s="139" t="s">
        <v>1</v>
      </c>
      <c r="N4562" s="140" t="s">
        <v>43</v>
      </c>
      <c r="P4562" s="141">
        <f t="shared" si="31"/>
        <v>0</v>
      </c>
      <c r="Q4562" s="141">
        <v>4.0000000000000003E-5</v>
      </c>
      <c r="R4562" s="141">
        <f t="shared" si="32"/>
        <v>0.34510855120000006</v>
      </c>
      <c r="S4562" s="141">
        <v>0</v>
      </c>
      <c r="T4562" s="142">
        <f t="shared" si="33"/>
        <v>0</v>
      </c>
      <c r="AR4562" s="143" t="s">
        <v>319</v>
      </c>
      <c r="AT4562" s="143" t="s">
        <v>178</v>
      </c>
      <c r="AU4562" s="143" t="s">
        <v>88</v>
      </c>
      <c r="AY4562" s="17" t="s">
        <v>176</v>
      </c>
      <c r="BE4562" s="144">
        <f t="shared" si="34"/>
        <v>0</v>
      </c>
      <c r="BF4562" s="144">
        <f t="shared" si="35"/>
        <v>0</v>
      </c>
      <c r="BG4562" s="144">
        <f t="shared" si="36"/>
        <v>0</v>
      </c>
      <c r="BH4562" s="144">
        <f t="shared" si="37"/>
        <v>0</v>
      </c>
      <c r="BI4562" s="144">
        <f t="shared" si="38"/>
        <v>0</v>
      </c>
      <c r="BJ4562" s="17" t="s">
        <v>86</v>
      </c>
      <c r="BK4562" s="144">
        <f t="shared" si="39"/>
        <v>0</v>
      </c>
      <c r="BL4562" s="17" t="s">
        <v>319</v>
      </c>
      <c r="BM4562" s="143" t="s">
        <v>4269</v>
      </c>
    </row>
    <row r="4563" spans="2:65" s="1" customFormat="1" ht="24.2" customHeight="1">
      <c r="B4563" s="32"/>
      <c r="C4563" s="132" t="s">
        <v>4270</v>
      </c>
      <c r="D4563" s="132" t="s">
        <v>178</v>
      </c>
      <c r="E4563" s="133" t="s">
        <v>4271</v>
      </c>
      <c r="F4563" s="134" t="s">
        <v>4272</v>
      </c>
      <c r="G4563" s="135" t="s">
        <v>181</v>
      </c>
      <c r="H4563" s="136">
        <v>8627.71378</v>
      </c>
      <c r="I4563" s="137"/>
      <c r="J4563" s="138">
        <f t="shared" si="30"/>
        <v>0</v>
      </c>
      <c r="K4563" s="134" t="s">
        <v>207</v>
      </c>
      <c r="L4563" s="32"/>
      <c r="M4563" s="139" t="s">
        <v>1</v>
      </c>
      <c r="N4563" s="140" t="s">
        <v>43</v>
      </c>
      <c r="P4563" s="141">
        <f t="shared" si="31"/>
        <v>0</v>
      </c>
      <c r="Q4563" s="141">
        <v>2.0000000000000001E-4</v>
      </c>
      <c r="R4563" s="141">
        <f t="shared" si="32"/>
        <v>1.7255427560000001</v>
      </c>
      <c r="S4563" s="141">
        <v>0</v>
      </c>
      <c r="T4563" s="142">
        <f t="shared" si="33"/>
        <v>0</v>
      </c>
      <c r="AR4563" s="143" t="s">
        <v>319</v>
      </c>
      <c r="AT4563" s="143" t="s">
        <v>178</v>
      </c>
      <c r="AU4563" s="143" t="s">
        <v>88</v>
      </c>
      <c r="AY4563" s="17" t="s">
        <v>176</v>
      </c>
      <c r="BE4563" s="144">
        <f t="shared" si="34"/>
        <v>0</v>
      </c>
      <c r="BF4563" s="144">
        <f t="shared" si="35"/>
        <v>0</v>
      </c>
      <c r="BG4563" s="144">
        <f t="shared" si="36"/>
        <v>0</v>
      </c>
      <c r="BH4563" s="144">
        <f t="shared" si="37"/>
        <v>0</v>
      </c>
      <c r="BI4563" s="144">
        <f t="shared" si="38"/>
        <v>0</v>
      </c>
      <c r="BJ4563" s="17" t="s">
        <v>86</v>
      </c>
      <c r="BK4563" s="144">
        <f t="shared" si="39"/>
        <v>0</v>
      </c>
      <c r="BL4563" s="17" t="s">
        <v>319</v>
      </c>
      <c r="BM4563" s="143" t="s">
        <v>4273</v>
      </c>
    </row>
    <row r="4564" spans="2:65" s="1" customFormat="1" ht="24.2" customHeight="1">
      <c r="B4564" s="32"/>
      <c r="C4564" s="132" t="s">
        <v>4274</v>
      </c>
      <c r="D4564" s="132" t="s">
        <v>178</v>
      </c>
      <c r="E4564" s="133" t="s">
        <v>4275</v>
      </c>
      <c r="F4564" s="134" t="s">
        <v>4276</v>
      </c>
      <c r="G4564" s="135" t="s">
        <v>181</v>
      </c>
      <c r="H4564" s="136">
        <v>8627.71378</v>
      </c>
      <c r="I4564" s="137"/>
      <c r="J4564" s="138">
        <f t="shared" si="30"/>
        <v>0</v>
      </c>
      <c r="K4564" s="134" t="s">
        <v>207</v>
      </c>
      <c r="L4564" s="32"/>
      <c r="M4564" s="139" t="s">
        <v>1</v>
      </c>
      <c r="N4564" s="140" t="s">
        <v>43</v>
      </c>
      <c r="P4564" s="141">
        <f t="shared" si="31"/>
        <v>0</v>
      </c>
      <c r="Q4564" s="141">
        <v>1.5E-3</v>
      </c>
      <c r="R4564" s="141">
        <f t="shared" si="32"/>
        <v>12.941570670000001</v>
      </c>
      <c r="S4564" s="141">
        <v>0</v>
      </c>
      <c r="T4564" s="142">
        <f t="shared" si="33"/>
        <v>0</v>
      </c>
      <c r="AR4564" s="143" t="s">
        <v>319</v>
      </c>
      <c r="AT4564" s="143" t="s">
        <v>178</v>
      </c>
      <c r="AU4564" s="143" t="s">
        <v>88</v>
      </c>
      <c r="AY4564" s="17" t="s">
        <v>176</v>
      </c>
      <c r="BE4564" s="144">
        <f t="shared" si="34"/>
        <v>0</v>
      </c>
      <c r="BF4564" s="144">
        <f t="shared" si="35"/>
        <v>0</v>
      </c>
      <c r="BG4564" s="144">
        <f t="shared" si="36"/>
        <v>0</v>
      </c>
      <c r="BH4564" s="144">
        <f t="shared" si="37"/>
        <v>0</v>
      </c>
      <c r="BI4564" s="144">
        <f t="shared" si="38"/>
        <v>0</v>
      </c>
      <c r="BJ4564" s="17" t="s">
        <v>86</v>
      </c>
      <c r="BK4564" s="144">
        <f t="shared" si="39"/>
        <v>0</v>
      </c>
      <c r="BL4564" s="17" t="s">
        <v>319</v>
      </c>
      <c r="BM4564" s="143" t="s">
        <v>4277</v>
      </c>
    </row>
    <row r="4565" spans="2:65" s="1" customFormat="1" ht="24.2" customHeight="1">
      <c r="B4565" s="32"/>
      <c r="C4565" s="132" t="s">
        <v>4278</v>
      </c>
      <c r="D4565" s="132" t="s">
        <v>178</v>
      </c>
      <c r="E4565" s="133" t="s">
        <v>4279</v>
      </c>
      <c r="F4565" s="134" t="s">
        <v>4280</v>
      </c>
      <c r="G4565" s="135" t="s">
        <v>181</v>
      </c>
      <c r="H4565" s="136">
        <v>8627.71378</v>
      </c>
      <c r="I4565" s="137"/>
      <c r="J4565" s="138">
        <f t="shared" si="30"/>
        <v>0</v>
      </c>
      <c r="K4565" s="134" t="s">
        <v>207</v>
      </c>
      <c r="L4565" s="32"/>
      <c r="M4565" s="139" t="s">
        <v>1</v>
      </c>
      <c r="N4565" s="140" t="s">
        <v>43</v>
      </c>
      <c r="P4565" s="141">
        <f t="shared" si="31"/>
        <v>0</v>
      </c>
      <c r="Q4565" s="141">
        <v>4.7999999999999996E-3</v>
      </c>
      <c r="R4565" s="141">
        <f t="shared" si="32"/>
        <v>41.413026144</v>
      </c>
      <c r="S4565" s="141">
        <v>0</v>
      </c>
      <c r="T4565" s="142">
        <f t="shared" si="33"/>
        <v>0</v>
      </c>
      <c r="AR4565" s="143" t="s">
        <v>319</v>
      </c>
      <c r="AT4565" s="143" t="s">
        <v>178</v>
      </c>
      <c r="AU4565" s="143" t="s">
        <v>88</v>
      </c>
      <c r="AY4565" s="17" t="s">
        <v>176</v>
      </c>
      <c r="BE4565" s="144">
        <f t="shared" si="34"/>
        <v>0</v>
      </c>
      <c r="BF4565" s="144">
        <f t="shared" si="35"/>
        <v>0</v>
      </c>
      <c r="BG4565" s="144">
        <f t="shared" si="36"/>
        <v>0</v>
      </c>
      <c r="BH4565" s="144">
        <f t="shared" si="37"/>
        <v>0</v>
      </c>
      <c r="BI4565" s="144">
        <f t="shared" si="38"/>
        <v>0</v>
      </c>
      <c r="BJ4565" s="17" t="s">
        <v>86</v>
      </c>
      <c r="BK4565" s="144">
        <f t="shared" si="39"/>
        <v>0</v>
      </c>
      <c r="BL4565" s="17" t="s">
        <v>319</v>
      </c>
      <c r="BM4565" s="143" t="s">
        <v>4281</v>
      </c>
    </row>
    <row r="4566" spans="2:65" s="1" customFormat="1" ht="24.2" customHeight="1">
      <c r="B4566" s="32"/>
      <c r="C4566" s="132" t="s">
        <v>4282</v>
      </c>
      <c r="D4566" s="132" t="s">
        <v>178</v>
      </c>
      <c r="E4566" s="133" t="s">
        <v>4283</v>
      </c>
      <c r="F4566" s="134" t="s">
        <v>4284</v>
      </c>
      <c r="G4566" s="135" t="s">
        <v>181</v>
      </c>
      <c r="H4566" s="136">
        <v>8627.71378</v>
      </c>
      <c r="I4566" s="137"/>
      <c r="J4566" s="138">
        <f t="shared" si="30"/>
        <v>0</v>
      </c>
      <c r="K4566" s="134" t="s">
        <v>207</v>
      </c>
      <c r="L4566" s="32"/>
      <c r="M4566" s="139" t="s">
        <v>1</v>
      </c>
      <c r="N4566" s="140" t="s">
        <v>43</v>
      </c>
      <c r="P4566" s="141">
        <f t="shared" si="31"/>
        <v>0</v>
      </c>
      <c r="Q4566" s="141">
        <v>0</v>
      </c>
      <c r="R4566" s="141">
        <f t="shared" si="32"/>
        <v>0</v>
      </c>
      <c r="S4566" s="141">
        <v>0</v>
      </c>
      <c r="T4566" s="142">
        <f t="shared" si="33"/>
        <v>0</v>
      </c>
      <c r="AR4566" s="143" t="s">
        <v>319</v>
      </c>
      <c r="AT4566" s="143" t="s">
        <v>178</v>
      </c>
      <c r="AU4566" s="143" t="s">
        <v>88</v>
      </c>
      <c r="AY4566" s="17" t="s">
        <v>176</v>
      </c>
      <c r="BE4566" s="144">
        <f t="shared" si="34"/>
        <v>0</v>
      </c>
      <c r="BF4566" s="144">
        <f t="shared" si="35"/>
        <v>0</v>
      </c>
      <c r="BG4566" s="144">
        <f t="shared" si="36"/>
        <v>0</v>
      </c>
      <c r="BH4566" s="144">
        <f t="shared" si="37"/>
        <v>0</v>
      </c>
      <c r="BI4566" s="144">
        <f t="shared" si="38"/>
        <v>0</v>
      </c>
      <c r="BJ4566" s="17" t="s">
        <v>86</v>
      </c>
      <c r="BK4566" s="144">
        <f t="shared" si="39"/>
        <v>0</v>
      </c>
      <c r="BL4566" s="17" t="s">
        <v>319</v>
      </c>
      <c r="BM4566" s="143" t="s">
        <v>4285</v>
      </c>
    </row>
    <row r="4567" spans="2:65" s="1" customFormat="1" ht="16.5" customHeight="1">
      <c r="B4567" s="32"/>
      <c r="C4567" s="132" t="s">
        <v>4286</v>
      </c>
      <c r="D4567" s="132" t="s">
        <v>178</v>
      </c>
      <c r="E4567" s="133" t="s">
        <v>4287</v>
      </c>
      <c r="F4567" s="134" t="s">
        <v>4288</v>
      </c>
      <c r="G4567" s="135" t="s">
        <v>181</v>
      </c>
      <c r="H4567" s="136">
        <v>8627.71378</v>
      </c>
      <c r="I4567" s="137"/>
      <c r="J4567" s="138">
        <f t="shared" si="30"/>
        <v>0</v>
      </c>
      <c r="K4567" s="134" t="s">
        <v>207</v>
      </c>
      <c r="L4567" s="32"/>
      <c r="M4567" s="139" t="s">
        <v>1</v>
      </c>
      <c r="N4567" s="140" t="s">
        <v>43</v>
      </c>
      <c r="P4567" s="141">
        <f t="shared" si="31"/>
        <v>0</v>
      </c>
      <c r="Q4567" s="141">
        <v>1.4999999999999999E-4</v>
      </c>
      <c r="R4567" s="141">
        <f t="shared" si="32"/>
        <v>1.294157067</v>
      </c>
      <c r="S4567" s="141">
        <v>0</v>
      </c>
      <c r="T4567" s="142">
        <f t="shared" si="33"/>
        <v>0</v>
      </c>
      <c r="AR4567" s="143" t="s">
        <v>319</v>
      </c>
      <c r="AT4567" s="143" t="s">
        <v>178</v>
      </c>
      <c r="AU4567" s="143" t="s">
        <v>88</v>
      </c>
      <c r="AY4567" s="17" t="s">
        <v>176</v>
      </c>
      <c r="BE4567" s="144">
        <f t="shared" si="34"/>
        <v>0</v>
      </c>
      <c r="BF4567" s="144">
        <f t="shared" si="35"/>
        <v>0</v>
      </c>
      <c r="BG4567" s="144">
        <f t="shared" si="36"/>
        <v>0</v>
      </c>
      <c r="BH4567" s="144">
        <f t="shared" si="37"/>
        <v>0</v>
      </c>
      <c r="BI4567" s="144">
        <f t="shared" si="38"/>
        <v>0</v>
      </c>
      <c r="BJ4567" s="17" t="s">
        <v>86</v>
      </c>
      <c r="BK4567" s="144">
        <f t="shared" si="39"/>
        <v>0</v>
      </c>
      <c r="BL4567" s="17" t="s">
        <v>319</v>
      </c>
      <c r="BM4567" s="143" t="s">
        <v>4289</v>
      </c>
    </row>
    <row r="4568" spans="2:65" s="1" customFormat="1" ht="24.2" customHeight="1">
      <c r="B4568" s="32"/>
      <c r="C4568" s="132" t="s">
        <v>4290</v>
      </c>
      <c r="D4568" s="132" t="s">
        <v>178</v>
      </c>
      <c r="E4568" s="133" t="s">
        <v>4291</v>
      </c>
      <c r="F4568" s="134" t="s">
        <v>4292</v>
      </c>
      <c r="G4568" s="135" t="s">
        <v>181</v>
      </c>
      <c r="H4568" s="136">
        <v>8627.71378</v>
      </c>
      <c r="I4568" s="137"/>
      <c r="J4568" s="138">
        <f t="shared" si="30"/>
        <v>0</v>
      </c>
      <c r="K4568" s="134" t="s">
        <v>207</v>
      </c>
      <c r="L4568" s="32"/>
      <c r="M4568" s="139" t="s">
        <v>1</v>
      </c>
      <c r="N4568" s="140" t="s">
        <v>43</v>
      </c>
      <c r="P4568" s="141">
        <f t="shared" si="31"/>
        <v>0</v>
      </c>
      <c r="Q4568" s="141">
        <v>0</v>
      </c>
      <c r="R4568" s="141">
        <f t="shared" si="32"/>
        <v>0</v>
      </c>
      <c r="S4568" s="141">
        <v>0</v>
      </c>
      <c r="T4568" s="142">
        <f t="shared" si="33"/>
        <v>0</v>
      </c>
      <c r="AR4568" s="143" t="s">
        <v>319</v>
      </c>
      <c r="AT4568" s="143" t="s">
        <v>178</v>
      </c>
      <c r="AU4568" s="143" t="s">
        <v>88</v>
      </c>
      <c r="AY4568" s="17" t="s">
        <v>176</v>
      </c>
      <c r="BE4568" s="144">
        <f t="shared" si="34"/>
        <v>0</v>
      </c>
      <c r="BF4568" s="144">
        <f t="shared" si="35"/>
        <v>0</v>
      </c>
      <c r="BG4568" s="144">
        <f t="shared" si="36"/>
        <v>0</v>
      </c>
      <c r="BH4568" s="144">
        <f t="shared" si="37"/>
        <v>0</v>
      </c>
      <c r="BI4568" s="144">
        <f t="shared" si="38"/>
        <v>0</v>
      </c>
      <c r="BJ4568" s="17" t="s">
        <v>86</v>
      </c>
      <c r="BK4568" s="144">
        <f t="shared" si="39"/>
        <v>0</v>
      </c>
      <c r="BL4568" s="17" t="s">
        <v>319</v>
      </c>
      <c r="BM4568" s="143" t="s">
        <v>4293</v>
      </c>
    </row>
    <row r="4569" spans="2:65" s="1" customFormat="1" ht="16.5" customHeight="1">
      <c r="B4569" s="32"/>
      <c r="C4569" s="132" t="s">
        <v>4294</v>
      </c>
      <c r="D4569" s="132" t="s">
        <v>178</v>
      </c>
      <c r="E4569" s="133" t="s">
        <v>4295</v>
      </c>
      <c r="F4569" s="134" t="s">
        <v>4296</v>
      </c>
      <c r="G4569" s="135" t="s">
        <v>298</v>
      </c>
      <c r="H4569" s="136">
        <v>9118.33</v>
      </c>
      <c r="I4569" s="137"/>
      <c r="J4569" s="138">
        <f t="shared" si="30"/>
        <v>0</v>
      </c>
      <c r="K4569" s="134" t="s">
        <v>207</v>
      </c>
      <c r="L4569" s="32"/>
      <c r="M4569" s="139" t="s">
        <v>1</v>
      </c>
      <c r="N4569" s="140" t="s">
        <v>43</v>
      </c>
      <c r="P4569" s="141">
        <f t="shared" si="31"/>
        <v>0</v>
      </c>
      <c r="Q4569" s="141">
        <v>3.1199999999999999E-3</v>
      </c>
      <c r="R4569" s="141">
        <f t="shared" si="32"/>
        <v>28.4491896</v>
      </c>
      <c r="S4569" s="141">
        <v>0</v>
      </c>
      <c r="T4569" s="142">
        <f t="shared" si="33"/>
        <v>0</v>
      </c>
      <c r="AR4569" s="143" t="s">
        <v>319</v>
      </c>
      <c r="AT4569" s="143" t="s">
        <v>178</v>
      </c>
      <c r="AU4569" s="143" t="s">
        <v>88</v>
      </c>
      <c r="AY4569" s="17" t="s">
        <v>176</v>
      </c>
      <c r="BE4569" s="144">
        <f t="shared" si="34"/>
        <v>0</v>
      </c>
      <c r="BF4569" s="144">
        <f t="shared" si="35"/>
        <v>0</v>
      </c>
      <c r="BG4569" s="144">
        <f t="shared" si="36"/>
        <v>0</v>
      </c>
      <c r="BH4569" s="144">
        <f t="shared" si="37"/>
        <v>0</v>
      </c>
      <c r="BI4569" s="144">
        <f t="shared" si="38"/>
        <v>0</v>
      </c>
      <c r="BJ4569" s="17" t="s">
        <v>86</v>
      </c>
      <c r="BK4569" s="144">
        <f t="shared" si="39"/>
        <v>0</v>
      </c>
      <c r="BL4569" s="17" t="s">
        <v>319</v>
      </c>
      <c r="BM4569" s="143" t="s">
        <v>4297</v>
      </c>
    </row>
    <row r="4570" spans="2:65" s="1" customFormat="1" ht="16.5" customHeight="1">
      <c r="B4570" s="32"/>
      <c r="C4570" s="132" t="s">
        <v>4298</v>
      </c>
      <c r="D4570" s="132" t="s">
        <v>178</v>
      </c>
      <c r="E4570" s="133" t="s">
        <v>4299</v>
      </c>
      <c r="F4570" s="134" t="s">
        <v>4300</v>
      </c>
      <c r="G4570" s="135" t="s">
        <v>298</v>
      </c>
      <c r="H4570" s="136">
        <v>646.69000000000005</v>
      </c>
      <c r="I4570" s="137"/>
      <c r="J4570" s="138">
        <f t="shared" si="30"/>
        <v>0</v>
      </c>
      <c r="K4570" s="134" t="s">
        <v>1</v>
      </c>
      <c r="L4570" s="32"/>
      <c r="M4570" s="139" t="s">
        <v>1</v>
      </c>
      <c r="N4570" s="140" t="s">
        <v>43</v>
      </c>
      <c r="P4570" s="141">
        <f t="shared" si="31"/>
        <v>0</v>
      </c>
      <c r="Q4570" s="141">
        <v>3.1199999999999999E-3</v>
      </c>
      <c r="R4570" s="141">
        <f t="shared" si="32"/>
        <v>2.0176728000000002</v>
      </c>
      <c r="S4570" s="141">
        <v>0</v>
      </c>
      <c r="T4570" s="142">
        <f t="shared" si="33"/>
        <v>0</v>
      </c>
      <c r="AR4570" s="143" t="s">
        <v>319</v>
      </c>
      <c r="AT4570" s="143" t="s">
        <v>178</v>
      </c>
      <c r="AU4570" s="143" t="s">
        <v>88</v>
      </c>
      <c r="AY4570" s="17" t="s">
        <v>176</v>
      </c>
      <c r="BE4570" s="144">
        <f t="shared" si="34"/>
        <v>0</v>
      </c>
      <c r="BF4570" s="144">
        <f t="shared" si="35"/>
        <v>0</v>
      </c>
      <c r="BG4570" s="144">
        <f t="shared" si="36"/>
        <v>0</v>
      </c>
      <c r="BH4570" s="144">
        <f t="shared" si="37"/>
        <v>0</v>
      </c>
      <c r="BI4570" s="144">
        <f t="shared" si="38"/>
        <v>0</v>
      </c>
      <c r="BJ4570" s="17" t="s">
        <v>86</v>
      </c>
      <c r="BK4570" s="144">
        <f t="shared" si="39"/>
        <v>0</v>
      </c>
      <c r="BL4570" s="17" t="s">
        <v>319</v>
      </c>
      <c r="BM4570" s="143" t="s">
        <v>4301</v>
      </c>
    </row>
    <row r="4571" spans="2:65" s="14" customFormat="1" ht="11.25">
      <c r="B4571" s="160"/>
      <c r="D4571" s="146" t="s">
        <v>185</v>
      </c>
      <c r="E4571" s="161" t="s">
        <v>1</v>
      </c>
      <c r="F4571" s="162" t="s">
        <v>4302</v>
      </c>
      <c r="H4571" s="161" t="s">
        <v>1</v>
      </c>
      <c r="I4571" s="163"/>
      <c r="L4571" s="160"/>
      <c r="M4571" s="164"/>
      <c r="T4571" s="165"/>
      <c r="AT4571" s="161" t="s">
        <v>185</v>
      </c>
      <c r="AU4571" s="161" t="s">
        <v>88</v>
      </c>
      <c r="AV4571" s="14" t="s">
        <v>86</v>
      </c>
      <c r="AW4571" s="14" t="s">
        <v>33</v>
      </c>
      <c r="AX4571" s="14" t="s">
        <v>78</v>
      </c>
      <c r="AY4571" s="161" t="s">
        <v>176</v>
      </c>
    </row>
    <row r="4572" spans="2:65" s="12" customFormat="1" ht="11.25">
      <c r="B4572" s="145"/>
      <c r="D4572" s="146" t="s">
        <v>185</v>
      </c>
      <c r="E4572" s="147" t="s">
        <v>1</v>
      </c>
      <c r="F4572" s="148" t="s">
        <v>4303</v>
      </c>
      <c r="H4572" s="149">
        <v>30.06</v>
      </c>
      <c r="I4572" s="150"/>
      <c r="L4572" s="145"/>
      <c r="M4572" s="151"/>
      <c r="T4572" s="152"/>
      <c r="AT4572" s="147" t="s">
        <v>185</v>
      </c>
      <c r="AU4572" s="147" t="s">
        <v>88</v>
      </c>
      <c r="AV4572" s="12" t="s">
        <v>88</v>
      </c>
      <c r="AW4572" s="12" t="s">
        <v>33</v>
      </c>
      <c r="AX4572" s="12" t="s">
        <v>78</v>
      </c>
      <c r="AY4572" s="147" t="s">
        <v>176</v>
      </c>
    </row>
    <row r="4573" spans="2:65" s="14" customFormat="1" ht="11.25">
      <c r="B4573" s="160"/>
      <c r="D4573" s="146" t="s">
        <v>185</v>
      </c>
      <c r="E4573" s="161" t="s">
        <v>1</v>
      </c>
      <c r="F4573" s="162" t="s">
        <v>4304</v>
      </c>
      <c r="H4573" s="161" t="s">
        <v>1</v>
      </c>
      <c r="I4573" s="163"/>
      <c r="L4573" s="160"/>
      <c r="M4573" s="164"/>
      <c r="T4573" s="165"/>
      <c r="AT4573" s="161" t="s">
        <v>185</v>
      </c>
      <c r="AU4573" s="161" t="s">
        <v>88</v>
      </c>
      <c r="AV4573" s="14" t="s">
        <v>86</v>
      </c>
      <c r="AW4573" s="14" t="s">
        <v>33</v>
      </c>
      <c r="AX4573" s="14" t="s">
        <v>78</v>
      </c>
      <c r="AY4573" s="161" t="s">
        <v>176</v>
      </c>
    </row>
    <row r="4574" spans="2:65" s="12" customFormat="1" ht="11.25">
      <c r="B4574" s="145"/>
      <c r="D4574" s="146" t="s">
        <v>185</v>
      </c>
      <c r="E4574" s="147" t="s">
        <v>1</v>
      </c>
      <c r="F4574" s="148" t="s">
        <v>4305</v>
      </c>
      <c r="H4574" s="149">
        <v>12.2</v>
      </c>
      <c r="I4574" s="150"/>
      <c r="L4574" s="145"/>
      <c r="M4574" s="151"/>
      <c r="T4574" s="152"/>
      <c r="AT4574" s="147" t="s">
        <v>185</v>
      </c>
      <c r="AU4574" s="147" t="s">
        <v>88</v>
      </c>
      <c r="AV4574" s="12" t="s">
        <v>88</v>
      </c>
      <c r="AW4574" s="12" t="s">
        <v>33</v>
      </c>
      <c r="AX4574" s="12" t="s">
        <v>78</v>
      </c>
      <c r="AY4574" s="147" t="s">
        <v>176</v>
      </c>
    </row>
    <row r="4575" spans="2:65" s="14" customFormat="1" ht="11.25">
      <c r="B4575" s="160"/>
      <c r="D4575" s="146" t="s">
        <v>185</v>
      </c>
      <c r="E4575" s="161" t="s">
        <v>1</v>
      </c>
      <c r="F4575" s="162" t="s">
        <v>2639</v>
      </c>
      <c r="H4575" s="161" t="s">
        <v>1</v>
      </c>
      <c r="I4575" s="163"/>
      <c r="L4575" s="160"/>
      <c r="M4575" s="164"/>
      <c r="T4575" s="165"/>
      <c r="AT4575" s="161" t="s">
        <v>185</v>
      </c>
      <c r="AU4575" s="161" t="s">
        <v>88</v>
      </c>
      <c r="AV4575" s="14" t="s">
        <v>86</v>
      </c>
      <c r="AW4575" s="14" t="s">
        <v>33</v>
      </c>
      <c r="AX4575" s="14" t="s">
        <v>78</v>
      </c>
      <c r="AY4575" s="161" t="s">
        <v>176</v>
      </c>
    </row>
    <row r="4576" spans="2:65" s="12" customFormat="1" ht="11.25">
      <c r="B4576" s="145"/>
      <c r="D4576" s="146" t="s">
        <v>185</v>
      </c>
      <c r="E4576" s="147" t="s">
        <v>1</v>
      </c>
      <c r="F4576" s="148" t="s">
        <v>4306</v>
      </c>
      <c r="H4576" s="149">
        <v>68.010000000000005</v>
      </c>
      <c r="I4576" s="150"/>
      <c r="L4576" s="145"/>
      <c r="M4576" s="151"/>
      <c r="T4576" s="152"/>
      <c r="AT4576" s="147" t="s">
        <v>185</v>
      </c>
      <c r="AU4576" s="147" t="s">
        <v>88</v>
      </c>
      <c r="AV4576" s="12" t="s">
        <v>88</v>
      </c>
      <c r="AW4576" s="12" t="s">
        <v>33</v>
      </c>
      <c r="AX4576" s="12" t="s">
        <v>78</v>
      </c>
      <c r="AY4576" s="147" t="s">
        <v>176</v>
      </c>
    </row>
    <row r="4577" spans="2:51" s="15" customFormat="1" ht="11.25">
      <c r="B4577" s="166"/>
      <c r="D4577" s="146" t="s">
        <v>185</v>
      </c>
      <c r="E4577" s="167" t="s">
        <v>1</v>
      </c>
      <c r="F4577" s="168" t="s">
        <v>228</v>
      </c>
      <c r="H4577" s="169">
        <v>110.27</v>
      </c>
      <c r="I4577" s="170"/>
      <c r="L4577" s="166"/>
      <c r="M4577" s="171"/>
      <c r="T4577" s="172"/>
      <c r="AT4577" s="167" t="s">
        <v>185</v>
      </c>
      <c r="AU4577" s="167" t="s">
        <v>88</v>
      </c>
      <c r="AV4577" s="15" t="s">
        <v>193</v>
      </c>
      <c r="AW4577" s="15" t="s">
        <v>33</v>
      </c>
      <c r="AX4577" s="15" t="s">
        <v>78</v>
      </c>
      <c r="AY4577" s="167" t="s">
        <v>176</v>
      </c>
    </row>
    <row r="4578" spans="2:51" s="14" customFormat="1" ht="11.25">
      <c r="B4578" s="160"/>
      <c r="D4578" s="146" t="s">
        <v>185</v>
      </c>
      <c r="E4578" s="161" t="s">
        <v>1</v>
      </c>
      <c r="F4578" s="162" t="s">
        <v>4307</v>
      </c>
      <c r="H4578" s="161" t="s">
        <v>1</v>
      </c>
      <c r="I4578" s="163"/>
      <c r="L4578" s="160"/>
      <c r="M4578" s="164"/>
      <c r="T4578" s="165"/>
      <c r="AT4578" s="161" t="s">
        <v>185</v>
      </c>
      <c r="AU4578" s="161" t="s">
        <v>88</v>
      </c>
      <c r="AV4578" s="14" t="s">
        <v>86</v>
      </c>
      <c r="AW4578" s="14" t="s">
        <v>33</v>
      </c>
      <c r="AX4578" s="14" t="s">
        <v>78</v>
      </c>
      <c r="AY4578" s="161" t="s">
        <v>176</v>
      </c>
    </row>
    <row r="4579" spans="2:51" s="12" customFormat="1" ht="11.25">
      <c r="B4579" s="145"/>
      <c r="D4579" s="146" t="s">
        <v>185</v>
      </c>
      <c r="E4579" s="147" t="s">
        <v>1</v>
      </c>
      <c r="F4579" s="148" t="s">
        <v>4308</v>
      </c>
      <c r="H4579" s="149">
        <v>23.9</v>
      </c>
      <c r="I4579" s="150"/>
      <c r="L4579" s="145"/>
      <c r="M4579" s="151"/>
      <c r="T4579" s="152"/>
      <c r="AT4579" s="147" t="s">
        <v>185</v>
      </c>
      <c r="AU4579" s="147" t="s">
        <v>88</v>
      </c>
      <c r="AV4579" s="12" t="s">
        <v>88</v>
      </c>
      <c r="AW4579" s="12" t="s">
        <v>33</v>
      </c>
      <c r="AX4579" s="12" t="s">
        <v>78</v>
      </c>
      <c r="AY4579" s="147" t="s">
        <v>176</v>
      </c>
    </row>
    <row r="4580" spans="2:51" s="14" customFormat="1" ht="11.25">
      <c r="B4580" s="160"/>
      <c r="D4580" s="146" t="s">
        <v>185</v>
      </c>
      <c r="E4580" s="161" t="s">
        <v>1</v>
      </c>
      <c r="F4580" s="162" t="s">
        <v>4309</v>
      </c>
      <c r="H4580" s="161" t="s">
        <v>1</v>
      </c>
      <c r="I4580" s="163"/>
      <c r="L4580" s="160"/>
      <c r="M4580" s="164"/>
      <c r="T4580" s="165"/>
      <c r="AT4580" s="161" t="s">
        <v>185</v>
      </c>
      <c r="AU4580" s="161" t="s">
        <v>88</v>
      </c>
      <c r="AV4580" s="14" t="s">
        <v>86</v>
      </c>
      <c r="AW4580" s="14" t="s">
        <v>33</v>
      </c>
      <c r="AX4580" s="14" t="s">
        <v>78</v>
      </c>
      <c r="AY4580" s="161" t="s">
        <v>176</v>
      </c>
    </row>
    <row r="4581" spans="2:51" s="12" customFormat="1" ht="11.25">
      <c r="B4581" s="145"/>
      <c r="D4581" s="146" t="s">
        <v>185</v>
      </c>
      <c r="E4581" s="147" t="s">
        <v>1</v>
      </c>
      <c r="F4581" s="148" t="s">
        <v>4310</v>
      </c>
      <c r="H4581" s="149">
        <v>144.72999999999999</v>
      </c>
      <c r="I4581" s="150"/>
      <c r="L4581" s="145"/>
      <c r="M4581" s="151"/>
      <c r="T4581" s="152"/>
      <c r="AT4581" s="147" t="s">
        <v>185</v>
      </c>
      <c r="AU4581" s="147" t="s">
        <v>88</v>
      </c>
      <c r="AV4581" s="12" t="s">
        <v>88</v>
      </c>
      <c r="AW4581" s="12" t="s">
        <v>33</v>
      </c>
      <c r="AX4581" s="12" t="s">
        <v>78</v>
      </c>
      <c r="AY4581" s="147" t="s">
        <v>176</v>
      </c>
    </row>
    <row r="4582" spans="2:51" s="15" customFormat="1" ht="11.25">
      <c r="B4582" s="166"/>
      <c r="D4582" s="146" t="s">
        <v>185</v>
      </c>
      <c r="E4582" s="167" t="s">
        <v>1</v>
      </c>
      <c r="F4582" s="168" t="s">
        <v>228</v>
      </c>
      <c r="H4582" s="169">
        <v>168.63</v>
      </c>
      <c r="I4582" s="170"/>
      <c r="L4582" s="166"/>
      <c r="M4582" s="171"/>
      <c r="T4582" s="172"/>
      <c r="AT4582" s="167" t="s">
        <v>185</v>
      </c>
      <c r="AU4582" s="167" t="s">
        <v>88</v>
      </c>
      <c r="AV4582" s="15" t="s">
        <v>193</v>
      </c>
      <c r="AW4582" s="15" t="s">
        <v>33</v>
      </c>
      <c r="AX4582" s="15" t="s">
        <v>78</v>
      </c>
      <c r="AY4582" s="167" t="s">
        <v>176</v>
      </c>
    </row>
    <row r="4583" spans="2:51" s="14" customFormat="1" ht="11.25">
      <c r="B4583" s="160"/>
      <c r="D4583" s="146" t="s">
        <v>185</v>
      </c>
      <c r="E4583" s="161" t="s">
        <v>1</v>
      </c>
      <c r="F4583" s="162" t="s">
        <v>981</v>
      </c>
      <c r="H4583" s="161" t="s">
        <v>1</v>
      </c>
      <c r="I4583" s="163"/>
      <c r="L4583" s="160"/>
      <c r="M4583" s="164"/>
      <c r="T4583" s="165"/>
      <c r="AT4583" s="161" t="s">
        <v>185</v>
      </c>
      <c r="AU4583" s="161" t="s">
        <v>88</v>
      </c>
      <c r="AV4583" s="14" t="s">
        <v>86</v>
      </c>
      <c r="AW4583" s="14" t="s">
        <v>33</v>
      </c>
      <c r="AX4583" s="14" t="s">
        <v>78</v>
      </c>
      <c r="AY4583" s="161" t="s">
        <v>176</v>
      </c>
    </row>
    <row r="4584" spans="2:51" s="14" customFormat="1" ht="11.25">
      <c r="B4584" s="160"/>
      <c r="D4584" s="146" t="s">
        <v>185</v>
      </c>
      <c r="E4584" s="161" t="s">
        <v>1</v>
      </c>
      <c r="F4584" s="162" t="s">
        <v>2635</v>
      </c>
      <c r="H4584" s="161" t="s">
        <v>1</v>
      </c>
      <c r="I4584" s="163"/>
      <c r="L4584" s="160"/>
      <c r="M4584" s="164"/>
      <c r="T4584" s="165"/>
      <c r="AT4584" s="161" t="s">
        <v>185</v>
      </c>
      <c r="AU4584" s="161" t="s">
        <v>88</v>
      </c>
      <c r="AV4584" s="14" t="s">
        <v>86</v>
      </c>
      <c r="AW4584" s="14" t="s">
        <v>33</v>
      </c>
      <c r="AX4584" s="14" t="s">
        <v>78</v>
      </c>
      <c r="AY4584" s="161" t="s">
        <v>176</v>
      </c>
    </row>
    <row r="4585" spans="2:51" s="12" customFormat="1" ht="11.25">
      <c r="B4585" s="145"/>
      <c r="D4585" s="146" t="s">
        <v>185</v>
      </c>
      <c r="E4585" s="147" t="s">
        <v>1</v>
      </c>
      <c r="F4585" s="148" t="s">
        <v>4311</v>
      </c>
      <c r="H4585" s="149">
        <v>38.65</v>
      </c>
      <c r="I4585" s="150"/>
      <c r="L4585" s="145"/>
      <c r="M4585" s="151"/>
      <c r="T4585" s="152"/>
      <c r="AT4585" s="147" t="s">
        <v>185</v>
      </c>
      <c r="AU4585" s="147" t="s">
        <v>88</v>
      </c>
      <c r="AV4585" s="12" t="s">
        <v>88</v>
      </c>
      <c r="AW4585" s="12" t="s">
        <v>33</v>
      </c>
      <c r="AX4585" s="12" t="s">
        <v>78</v>
      </c>
      <c r="AY4585" s="147" t="s">
        <v>176</v>
      </c>
    </row>
    <row r="4586" spans="2:51" s="14" customFormat="1" ht="11.25">
      <c r="B4586" s="160"/>
      <c r="D4586" s="146" t="s">
        <v>185</v>
      </c>
      <c r="E4586" s="161" t="s">
        <v>1</v>
      </c>
      <c r="F4586" s="162" t="s">
        <v>4312</v>
      </c>
      <c r="H4586" s="161" t="s">
        <v>1</v>
      </c>
      <c r="I4586" s="163"/>
      <c r="L4586" s="160"/>
      <c r="M4586" s="164"/>
      <c r="T4586" s="165"/>
      <c r="AT4586" s="161" t="s">
        <v>185</v>
      </c>
      <c r="AU4586" s="161" t="s">
        <v>88</v>
      </c>
      <c r="AV4586" s="14" t="s">
        <v>86</v>
      </c>
      <c r="AW4586" s="14" t="s">
        <v>33</v>
      </c>
      <c r="AX4586" s="14" t="s">
        <v>78</v>
      </c>
      <c r="AY4586" s="161" t="s">
        <v>176</v>
      </c>
    </row>
    <row r="4587" spans="2:51" s="12" customFormat="1" ht="11.25">
      <c r="B4587" s="145"/>
      <c r="D4587" s="146" t="s">
        <v>185</v>
      </c>
      <c r="E4587" s="147" t="s">
        <v>1</v>
      </c>
      <c r="F4587" s="148" t="s">
        <v>4313</v>
      </c>
      <c r="H4587" s="149">
        <v>30.98</v>
      </c>
      <c r="I4587" s="150"/>
      <c r="L4587" s="145"/>
      <c r="M4587" s="151"/>
      <c r="T4587" s="152"/>
      <c r="AT4587" s="147" t="s">
        <v>185</v>
      </c>
      <c r="AU4587" s="147" t="s">
        <v>88</v>
      </c>
      <c r="AV4587" s="12" t="s">
        <v>88</v>
      </c>
      <c r="AW4587" s="12" t="s">
        <v>33</v>
      </c>
      <c r="AX4587" s="12" t="s">
        <v>78</v>
      </c>
      <c r="AY4587" s="147" t="s">
        <v>176</v>
      </c>
    </row>
    <row r="4588" spans="2:51" s="15" customFormat="1" ht="11.25">
      <c r="B4588" s="166"/>
      <c r="D4588" s="146" t="s">
        <v>185</v>
      </c>
      <c r="E4588" s="167" t="s">
        <v>1</v>
      </c>
      <c r="F4588" s="168" t="s">
        <v>228</v>
      </c>
      <c r="H4588" s="169">
        <v>69.63</v>
      </c>
      <c r="I4588" s="170"/>
      <c r="L4588" s="166"/>
      <c r="M4588" s="171"/>
      <c r="T4588" s="172"/>
      <c r="AT4588" s="167" t="s">
        <v>185</v>
      </c>
      <c r="AU4588" s="167" t="s">
        <v>88</v>
      </c>
      <c r="AV4588" s="15" t="s">
        <v>193</v>
      </c>
      <c r="AW4588" s="15" t="s">
        <v>33</v>
      </c>
      <c r="AX4588" s="15" t="s">
        <v>78</v>
      </c>
      <c r="AY4588" s="167" t="s">
        <v>176</v>
      </c>
    </row>
    <row r="4589" spans="2:51" s="14" customFormat="1" ht="11.25">
      <c r="B4589" s="160"/>
      <c r="D4589" s="146" t="s">
        <v>185</v>
      </c>
      <c r="E4589" s="161" t="s">
        <v>1</v>
      </c>
      <c r="F4589" s="162" t="s">
        <v>950</v>
      </c>
      <c r="H4589" s="161" t="s">
        <v>1</v>
      </c>
      <c r="I4589" s="163"/>
      <c r="L4589" s="160"/>
      <c r="M4589" s="164"/>
      <c r="T4589" s="165"/>
      <c r="AT4589" s="161" t="s">
        <v>185</v>
      </c>
      <c r="AU4589" s="161" t="s">
        <v>88</v>
      </c>
      <c r="AV4589" s="14" t="s">
        <v>86</v>
      </c>
      <c r="AW4589" s="14" t="s">
        <v>33</v>
      </c>
      <c r="AX4589" s="14" t="s">
        <v>78</v>
      </c>
      <c r="AY4589" s="161" t="s">
        <v>176</v>
      </c>
    </row>
    <row r="4590" spans="2:51" s="14" customFormat="1" ht="11.25">
      <c r="B4590" s="160"/>
      <c r="D4590" s="146" t="s">
        <v>185</v>
      </c>
      <c r="E4590" s="161" t="s">
        <v>1</v>
      </c>
      <c r="F4590" s="162" t="s">
        <v>4314</v>
      </c>
      <c r="H4590" s="161" t="s">
        <v>1</v>
      </c>
      <c r="I4590" s="163"/>
      <c r="L4590" s="160"/>
      <c r="M4590" s="164"/>
      <c r="T4590" s="165"/>
      <c r="AT4590" s="161" t="s">
        <v>185</v>
      </c>
      <c r="AU4590" s="161" t="s">
        <v>88</v>
      </c>
      <c r="AV4590" s="14" t="s">
        <v>86</v>
      </c>
      <c r="AW4590" s="14" t="s">
        <v>33</v>
      </c>
      <c r="AX4590" s="14" t="s">
        <v>78</v>
      </c>
      <c r="AY4590" s="161" t="s">
        <v>176</v>
      </c>
    </row>
    <row r="4591" spans="2:51" s="12" customFormat="1" ht="11.25">
      <c r="B4591" s="145"/>
      <c r="D4591" s="146" t="s">
        <v>185</v>
      </c>
      <c r="E4591" s="147" t="s">
        <v>1</v>
      </c>
      <c r="F4591" s="148" t="s">
        <v>447</v>
      </c>
      <c r="H4591" s="149">
        <v>38</v>
      </c>
      <c r="I4591" s="150"/>
      <c r="L4591" s="145"/>
      <c r="M4591" s="151"/>
      <c r="T4591" s="152"/>
      <c r="AT4591" s="147" t="s">
        <v>185</v>
      </c>
      <c r="AU4591" s="147" t="s">
        <v>88</v>
      </c>
      <c r="AV4591" s="12" t="s">
        <v>88</v>
      </c>
      <c r="AW4591" s="12" t="s">
        <v>33</v>
      </c>
      <c r="AX4591" s="12" t="s">
        <v>78</v>
      </c>
      <c r="AY4591" s="147" t="s">
        <v>176</v>
      </c>
    </row>
    <row r="4592" spans="2:51" s="14" customFormat="1" ht="11.25">
      <c r="B4592" s="160"/>
      <c r="D4592" s="146" t="s">
        <v>185</v>
      </c>
      <c r="E4592" s="161" t="s">
        <v>1</v>
      </c>
      <c r="F4592" s="162" t="s">
        <v>4315</v>
      </c>
      <c r="H4592" s="161" t="s">
        <v>1</v>
      </c>
      <c r="I4592" s="163"/>
      <c r="L4592" s="160"/>
      <c r="M4592" s="164"/>
      <c r="T4592" s="165"/>
      <c r="AT4592" s="161" t="s">
        <v>185</v>
      </c>
      <c r="AU4592" s="161" t="s">
        <v>88</v>
      </c>
      <c r="AV4592" s="14" t="s">
        <v>86</v>
      </c>
      <c r="AW4592" s="14" t="s">
        <v>33</v>
      </c>
      <c r="AX4592" s="14" t="s">
        <v>78</v>
      </c>
      <c r="AY4592" s="161" t="s">
        <v>176</v>
      </c>
    </row>
    <row r="4593" spans="2:65" s="12" customFormat="1" ht="11.25">
      <c r="B4593" s="145"/>
      <c r="D4593" s="146" t="s">
        <v>185</v>
      </c>
      <c r="E4593" s="147" t="s">
        <v>1</v>
      </c>
      <c r="F4593" s="148" t="s">
        <v>4316</v>
      </c>
      <c r="H4593" s="149">
        <v>201.36</v>
      </c>
      <c r="I4593" s="150"/>
      <c r="L4593" s="145"/>
      <c r="M4593" s="151"/>
      <c r="T4593" s="152"/>
      <c r="AT4593" s="147" t="s">
        <v>185</v>
      </c>
      <c r="AU4593" s="147" t="s">
        <v>88</v>
      </c>
      <c r="AV4593" s="12" t="s">
        <v>88</v>
      </c>
      <c r="AW4593" s="12" t="s">
        <v>33</v>
      </c>
      <c r="AX4593" s="12" t="s">
        <v>78</v>
      </c>
      <c r="AY4593" s="147" t="s">
        <v>176</v>
      </c>
    </row>
    <row r="4594" spans="2:65" s="15" customFormat="1" ht="11.25">
      <c r="B4594" s="166"/>
      <c r="D4594" s="146" t="s">
        <v>185</v>
      </c>
      <c r="E4594" s="167" t="s">
        <v>1</v>
      </c>
      <c r="F4594" s="168" t="s">
        <v>228</v>
      </c>
      <c r="H4594" s="169">
        <v>239.36</v>
      </c>
      <c r="I4594" s="170"/>
      <c r="L4594" s="166"/>
      <c r="M4594" s="171"/>
      <c r="T4594" s="172"/>
      <c r="AT4594" s="167" t="s">
        <v>185</v>
      </c>
      <c r="AU4594" s="167" t="s">
        <v>88</v>
      </c>
      <c r="AV4594" s="15" t="s">
        <v>193</v>
      </c>
      <c r="AW4594" s="15" t="s">
        <v>33</v>
      </c>
      <c r="AX4594" s="15" t="s">
        <v>78</v>
      </c>
      <c r="AY4594" s="167" t="s">
        <v>176</v>
      </c>
    </row>
    <row r="4595" spans="2:65" s="14" customFormat="1" ht="11.25">
      <c r="B4595" s="160"/>
      <c r="D4595" s="146" t="s">
        <v>185</v>
      </c>
      <c r="E4595" s="161" t="s">
        <v>1</v>
      </c>
      <c r="F4595" s="162" t="s">
        <v>4317</v>
      </c>
      <c r="H4595" s="161" t="s">
        <v>1</v>
      </c>
      <c r="I4595" s="163"/>
      <c r="L4595" s="160"/>
      <c r="M4595" s="164"/>
      <c r="T4595" s="165"/>
      <c r="AT4595" s="161" t="s">
        <v>185</v>
      </c>
      <c r="AU4595" s="161" t="s">
        <v>88</v>
      </c>
      <c r="AV4595" s="14" t="s">
        <v>86</v>
      </c>
      <c r="AW4595" s="14" t="s">
        <v>33</v>
      </c>
      <c r="AX4595" s="14" t="s">
        <v>78</v>
      </c>
      <c r="AY4595" s="161" t="s">
        <v>176</v>
      </c>
    </row>
    <row r="4596" spans="2:65" s="12" customFormat="1" ht="11.25">
      <c r="B4596" s="145"/>
      <c r="D4596" s="146" t="s">
        <v>185</v>
      </c>
      <c r="E4596" s="147" t="s">
        <v>1</v>
      </c>
      <c r="F4596" s="148" t="s">
        <v>4318</v>
      </c>
      <c r="H4596" s="149">
        <v>58.8</v>
      </c>
      <c r="I4596" s="150"/>
      <c r="L4596" s="145"/>
      <c r="M4596" s="151"/>
      <c r="T4596" s="152"/>
      <c r="AT4596" s="147" t="s">
        <v>185</v>
      </c>
      <c r="AU4596" s="147" t="s">
        <v>88</v>
      </c>
      <c r="AV4596" s="12" t="s">
        <v>88</v>
      </c>
      <c r="AW4596" s="12" t="s">
        <v>33</v>
      </c>
      <c r="AX4596" s="12" t="s">
        <v>78</v>
      </c>
      <c r="AY4596" s="147" t="s">
        <v>176</v>
      </c>
    </row>
    <row r="4597" spans="2:65" s="15" customFormat="1" ht="11.25">
      <c r="B4597" s="166"/>
      <c r="D4597" s="146" t="s">
        <v>185</v>
      </c>
      <c r="E4597" s="167" t="s">
        <v>1</v>
      </c>
      <c r="F4597" s="168" t="s">
        <v>228</v>
      </c>
      <c r="H4597" s="169">
        <v>58.8</v>
      </c>
      <c r="I4597" s="170"/>
      <c r="L4597" s="166"/>
      <c r="M4597" s="171"/>
      <c r="T4597" s="172"/>
      <c r="AT4597" s="167" t="s">
        <v>185</v>
      </c>
      <c r="AU4597" s="167" t="s">
        <v>88</v>
      </c>
      <c r="AV4597" s="15" t="s">
        <v>193</v>
      </c>
      <c r="AW4597" s="15" t="s">
        <v>33</v>
      </c>
      <c r="AX4597" s="15" t="s">
        <v>78</v>
      </c>
      <c r="AY4597" s="167" t="s">
        <v>176</v>
      </c>
    </row>
    <row r="4598" spans="2:65" s="13" customFormat="1" ht="11.25">
      <c r="B4598" s="153"/>
      <c r="D4598" s="146" t="s">
        <v>185</v>
      </c>
      <c r="E4598" s="154" t="s">
        <v>1</v>
      </c>
      <c r="F4598" s="155" t="s">
        <v>187</v>
      </c>
      <c r="H4598" s="156">
        <v>646.69000000000005</v>
      </c>
      <c r="I4598" s="157"/>
      <c r="L4598" s="153"/>
      <c r="M4598" s="158"/>
      <c r="T4598" s="159"/>
      <c r="AT4598" s="154" t="s">
        <v>185</v>
      </c>
      <c r="AU4598" s="154" t="s">
        <v>88</v>
      </c>
      <c r="AV4598" s="13" t="s">
        <v>183</v>
      </c>
      <c r="AW4598" s="13" t="s">
        <v>33</v>
      </c>
      <c r="AX4598" s="13" t="s">
        <v>86</v>
      </c>
      <c r="AY4598" s="154" t="s">
        <v>176</v>
      </c>
    </row>
    <row r="4599" spans="2:65" s="1" customFormat="1" ht="16.5" customHeight="1">
      <c r="B4599" s="32"/>
      <c r="C4599" s="132" t="s">
        <v>4319</v>
      </c>
      <c r="D4599" s="132" t="s">
        <v>178</v>
      </c>
      <c r="E4599" s="133" t="s">
        <v>4320</v>
      </c>
      <c r="F4599" s="134" t="s">
        <v>4321</v>
      </c>
      <c r="G4599" s="135" t="s">
        <v>298</v>
      </c>
      <c r="H4599" s="136">
        <v>298.16000000000003</v>
      </c>
      <c r="I4599" s="137"/>
      <c r="J4599" s="138">
        <f>ROUND(I4599*H4599,2)</f>
        <v>0</v>
      </c>
      <c r="K4599" s="134" t="s">
        <v>1</v>
      </c>
      <c r="L4599" s="32"/>
      <c r="M4599" s="139" t="s">
        <v>1</v>
      </c>
      <c r="N4599" s="140" t="s">
        <v>43</v>
      </c>
      <c r="P4599" s="141">
        <f>O4599*H4599</f>
        <v>0</v>
      </c>
      <c r="Q4599" s="141">
        <v>3.1199999999999999E-3</v>
      </c>
      <c r="R4599" s="141">
        <f>Q4599*H4599</f>
        <v>0.93025920000000006</v>
      </c>
      <c r="S4599" s="141">
        <v>0</v>
      </c>
      <c r="T4599" s="142">
        <f>S4599*H4599</f>
        <v>0</v>
      </c>
      <c r="AR4599" s="143" t="s">
        <v>319</v>
      </c>
      <c r="AT4599" s="143" t="s">
        <v>178</v>
      </c>
      <c r="AU4599" s="143" t="s">
        <v>88</v>
      </c>
      <c r="AY4599" s="17" t="s">
        <v>176</v>
      </c>
      <c r="BE4599" s="144">
        <f>IF(N4599="základní",J4599,0)</f>
        <v>0</v>
      </c>
      <c r="BF4599" s="144">
        <f>IF(N4599="snížená",J4599,0)</f>
        <v>0</v>
      </c>
      <c r="BG4599" s="144">
        <f>IF(N4599="zákl. přenesená",J4599,0)</f>
        <v>0</v>
      </c>
      <c r="BH4599" s="144">
        <f>IF(N4599="sníž. přenesená",J4599,0)</f>
        <v>0</v>
      </c>
      <c r="BI4599" s="144">
        <f>IF(N4599="nulová",J4599,0)</f>
        <v>0</v>
      </c>
      <c r="BJ4599" s="17" t="s">
        <v>86</v>
      </c>
      <c r="BK4599" s="144">
        <f>ROUND(I4599*H4599,2)</f>
        <v>0</v>
      </c>
      <c r="BL4599" s="17" t="s">
        <v>319</v>
      </c>
      <c r="BM4599" s="143" t="s">
        <v>4322</v>
      </c>
    </row>
    <row r="4600" spans="2:65" s="14" customFormat="1" ht="11.25">
      <c r="B4600" s="160"/>
      <c r="D4600" s="146" t="s">
        <v>185</v>
      </c>
      <c r="E4600" s="161" t="s">
        <v>1</v>
      </c>
      <c r="F4600" s="162" t="s">
        <v>4314</v>
      </c>
      <c r="H4600" s="161" t="s">
        <v>1</v>
      </c>
      <c r="I4600" s="163"/>
      <c r="L4600" s="160"/>
      <c r="M4600" s="164"/>
      <c r="T4600" s="165"/>
      <c r="AT4600" s="161" t="s">
        <v>185</v>
      </c>
      <c r="AU4600" s="161" t="s">
        <v>88</v>
      </c>
      <c r="AV4600" s="14" t="s">
        <v>86</v>
      </c>
      <c r="AW4600" s="14" t="s">
        <v>33</v>
      </c>
      <c r="AX4600" s="14" t="s">
        <v>78</v>
      </c>
      <c r="AY4600" s="161" t="s">
        <v>176</v>
      </c>
    </row>
    <row r="4601" spans="2:65" s="12" customFormat="1" ht="11.25">
      <c r="B4601" s="145"/>
      <c r="D4601" s="146" t="s">
        <v>185</v>
      </c>
      <c r="E4601" s="147" t="s">
        <v>1</v>
      </c>
      <c r="F4601" s="148" t="s">
        <v>447</v>
      </c>
      <c r="H4601" s="149">
        <v>38</v>
      </c>
      <c r="I4601" s="150"/>
      <c r="L4601" s="145"/>
      <c r="M4601" s="151"/>
      <c r="T4601" s="152"/>
      <c r="AT4601" s="147" t="s">
        <v>185</v>
      </c>
      <c r="AU4601" s="147" t="s">
        <v>88</v>
      </c>
      <c r="AV4601" s="12" t="s">
        <v>88</v>
      </c>
      <c r="AW4601" s="12" t="s">
        <v>33</v>
      </c>
      <c r="AX4601" s="12" t="s">
        <v>78</v>
      </c>
      <c r="AY4601" s="147" t="s">
        <v>176</v>
      </c>
    </row>
    <row r="4602" spans="2:65" s="14" customFormat="1" ht="11.25">
      <c r="B4602" s="160"/>
      <c r="D4602" s="146" t="s">
        <v>185</v>
      </c>
      <c r="E4602" s="161" t="s">
        <v>1</v>
      </c>
      <c r="F4602" s="162" t="s">
        <v>4315</v>
      </c>
      <c r="H4602" s="161" t="s">
        <v>1</v>
      </c>
      <c r="I4602" s="163"/>
      <c r="L4602" s="160"/>
      <c r="M4602" s="164"/>
      <c r="T4602" s="165"/>
      <c r="AT4602" s="161" t="s">
        <v>185</v>
      </c>
      <c r="AU4602" s="161" t="s">
        <v>88</v>
      </c>
      <c r="AV4602" s="14" t="s">
        <v>86</v>
      </c>
      <c r="AW4602" s="14" t="s">
        <v>33</v>
      </c>
      <c r="AX4602" s="14" t="s">
        <v>78</v>
      </c>
      <c r="AY4602" s="161" t="s">
        <v>176</v>
      </c>
    </row>
    <row r="4603" spans="2:65" s="12" customFormat="1" ht="11.25">
      <c r="B4603" s="145"/>
      <c r="D4603" s="146" t="s">
        <v>185</v>
      </c>
      <c r="E4603" s="147" t="s">
        <v>1</v>
      </c>
      <c r="F4603" s="148" t="s">
        <v>4316</v>
      </c>
      <c r="H4603" s="149">
        <v>201.36</v>
      </c>
      <c r="I4603" s="150"/>
      <c r="L4603" s="145"/>
      <c r="M4603" s="151"/>
      <c r="T4603" s="152"/>
      <c r="AT4603" s="147" t="s">
        <v>185</v>
      </c>
      <c r="AU4603" s="147" t="s">
        <v>88</v>
      </c>
      <c r="AV4603" s="12" t="s">
        <v>88</v>
      </c>
      <c r="AW4603" s="12" t="s">
        <v>33</v>
      </c>
      <c r="AX4603" s="12" t="s">
        <v>78</v>
      </c>
      <c r="AY4603" s="147" t="s">
        <v>176</v>
      </c>
    </row>
    <row r="4604" spans="2:65" s="15" customFormat="1" ht="11.25">
      <c r="B4604" s="166"/>
      <c r="D4604" s="146" t="s">
        <v>185</v>
      </c>
      <c r="E4604" s="167" t="s">
        <v>1</v>
      </c>
      <c r="F4604" s="168" t="s">
        <v>228</v>
      </c>
      <c r="H4604" s="169">
        <v>239.36</v>
      </c>
      <c r="I4604" s="170"/>
      <c r="L4604" s="166"/>
      <c r="M4604" s="171"/>
      <c r="T4604" s="172"/>
      <c r="AT4604" s="167" t="s">
        <v>185</v>
      </c>
      <c r="AU4604" s="167" t="s">
        <v>88</v>
      </c>
      <c r="AV4604" s="15" t="s">
        <v>193</v>
      </c>
      <c r="AW4604" s="15" t="s">
        <v>33</v>
      </c>
      <c r="AX4604" s="15" t="s">
        <v>78</v>
      </c>
      <c r="AY4604" s="167" t="s">
        <v>176</v>
      </c>
    </row>
    <row r="4605" spans="2:65" s="14" customFormat="1" ht="11.25">
      <c r="B4605" s="160"/>
      <c r="D4605" s="146" t="s">
        <v>185</v>
      </c>
      <c r="E4605" s="161" t="s">
        <v>1</v>
      </c>
      <c r="F4605" s="162" t="s">
        <v>4317</v>
      </c>
      <c r="H4605" s="161" t="s">
        <v>1</v>
      </c>
      <c r="I4605" s="163"/>
      <c r="L4605" s="160"/>
      <c r="M4605" s="164"/>
      <c r="T4605" s="165"/>
      <c r="AT4605" s="161" t="s">
        <v>185</v>
      </c>
      <c r="AU4605" s="161" t="s">
        <v>88</v>
      </c>
      <c r="AV4605" s="14" t="s">
        <v>86</v>
      </c>
      <c r="AW4605" s="14" t="s">
        <v>33</v>
      </c>
      <c r="AX4605" s="14" t="s">
        <v>78</v>
      </c>
      <c r="AY4605" s="161" t="s">
        <v>176</v>
      </c>
    </row>
    <row r="4606" spans="2:65" s="12" customFormat="1" ht="11.25">
      <c r="B4606" s="145"/>
      <c r="D4606" s="146" t="s">
        <v>185</v>
      </c>
      <c r="E4606" s="147" t="s">
        <v>1</v>
      </c>
      <c r="F4606" s="148" t="s">
        <v>4318</v>
      </c>
      <c r="H4606" s="149">
        <v>58.8</v>
      </c>
      <c r="I4606" s="150"/>
      <c r="L4606" s="145"/>
      <c r="M4606" s="151"/>
      <c r="T4606" s="152"/>
      <c r="AT4606" s="147" t="s">
        <v>185</v>
      </c>
      <c r="AU4606" s="147" t="s">
        <v>88</v>
      </c>
      <c r="AV4606" s="12" t="s">
        <v>88</v>
      </c>
      <c r="AW4606" s="12" t="s">
        <v>33</v>
      </c>
      <c r="AX4606" s="12" t="s">
        <v>78</v>
      </c>
      <c r="AY4606" s="147" t="s">
        <v>176</v>
      </c>
    </row>
    <row r="4607" spans="2:65" s="15" customFormat="1" ht="11.25">
      <c r="B4607" s="166"/>
      <c r="D4607" s="146" t="s">
        <v>185</v>
      </c>
      <c r="E4607" s="167" t="s">
        <v>1</v>
      </c>
      <c r="F4607" s="168" t="s">
        <v>228</v>
      </c>
      <c r="H4607" s="169">
        <v>58.8</v>
      </c>
      <c r="I4607" s="170"/>
      <c r="L4607" s="166"/>
      <c r="M4607" s="171"/>
      <c r="T4607" s="172"/>
      <c r="AT4607" s="167" t="s">
        <v>185</v>
      </c>
      <c r="AU4607" s="167" t="s">
        <v>88</v>
      </c>
      <c r="AV4607" s="15" t="s">
        <v>193</v>
      </c>
      <c r="AW4607" s="15" t="s">
        <v>33</v>
      </c>
      <c r="AX4607" s="15" t="s">
        <v>78</v>
      </c>
      <c r="AY4607" s="167" t="s">
        <v>176</v>
      </c>
    </row>
    <row r="4608" spans="2:65" s="13" customFormat="1" ht="11.25">
      <c r="B4608" s="153"/>
      <c r="D4608" s="146" t="s">
        <v>185</v>
      </c>
      <c r="E4608" s="154" t="s">
        <v>1</v>
      </c>
      <c r="F4608" s="155" t="s">
        <v>187</v>
      </c>
      <c r="H4608" s="156">
        <v>298.16000000000003</v>
      </c>
      <c r="I4608" s="157"/>
      <c r="L4608" s="153"/>
      <c r="M4608" s="158"/>
      <c r="T4608" s="159"/>
      <c r="AT4608" s="154" t="s">
        <v>185</v>
      </c>
      <c r="AU4608" s="154" t="s">
        <v>88</v>
      </c>
      <c r="AV4608" s="13" t="s">
        <v>183</v>
      </c>
      <c r="AW4608" s="13" t="s">
        <v>33</v>
      </c>
      <c r="AX4608" s="13" t="s">
        <v>86</v>
      </c>
      <c r="AY4608" s="154" t="s">
        <v>176</v>
      </c>
    </row>
    <row r="4609" spans="2:65" s="1" customFormat="1" ht="33" customHeight="1">
      <c r="B4609" s="32"/>
      <c r="C4609" s="132" t="s">
        <v>4323</v>
      </c>
      <c r="D4609" s="132" t="s">
        <v>178</v>
      </c>
      <c r="E4609" s="133" t="s">
        <v>4324</v>
      </c>
      <c r="F4609" s="134" t="s">
        <v>4325</v>
      </c>
      <c r="G4609" s="135" t="s">
        <v>307</v>
      </c>
      <c r="H4609" s="136">
        <v>154.69695999999999</v>
      </c>
      <c r="I4609" s="137"/>
      <c r="J4609" s="138">
        <f>ROUND(I4609*H4609,2)</f>
        <v>0</v>
      </c>
      <c r="K4609" s="134" t="s">
        <v>207</v>
      </c>
      <c r="L4609" s="32"/>
      <c r="M4609" s="139" t="s">
        <v>1</v>
      </c>
      <c r="N4609" s="140" t="s">
        <v>43</v>
      </c>
      <c r="P4609" s="141">
        <f>O4609*H4609</f>
        <v>0</v>
      </c>
      <c r="Q4609" s="141">
        <v>0</v>
      </c>
      <c r="R4609" s="141">
        <f>Q4609*H4609</f>
        <v>0</v>
      </c>
      <c r="S4609" s="141">
        <v>0</v>
      </c>
      <c r="T4609" s="142">
        <f>S4609*H4609</f>
        <v>0</v>
      </c>
      <c r="AR4609" s="143" t="s">
        <v>319</v>
      </c>
      <c r="AT4609" s="143" t="s">
        <v>178</v>
      </c>
      <c r="AU4609" s="143" t="s">
        <v>88</v>
      </c>
      <c r="AY4609" s="17" t="s">
        <v>176</v>
      </c>
      <c r="BE4609" s="144">
        <f>IF(N4609="základní",J4609,0)</f>
        <v>0</v>
      </c>
      <c r="BF4609" s="144">
        <f>IF(N4609="snížená",J4609,0)</f>
        <v>0</v>
      </c>
      <c r="BG4609" s="144">
        <f>IF(N4609="zákl. přenesená",J4609,0)</f>
        <v>0</v>
      </c>
      <c r="BH4609" s="144">
        <f>IF(N4609="sníž. přenesená",J4609,0)</f>
        <v>0</v>
      </c>
      <c r="BI4609" s="144">
        <f>IF(N4609="nulová",J4609,0)</f>
        <v>0</v>
      </c>
      <c r="BJ4609" s="17" t="s">
        <v>86</v>
      </c>
      <c r="BK4609" s="144">
        <f>ROUND(I4609*H4609,2)</f>
        <v>0</v>
      </c>
      <c r="BL4609" s="17" t="s">
        <v>319</v>
      </c>
      <c r="BM4609" s="143" t="s">
        <v>4326</v>
      </c>
    </row>
    <row r="4610" spans="2:65" s="1" customFormat="1" ht="24.2" customHeight="1">
      <c r="B4610" s="32"/>
      <c r="C4610" s="132" t="s">
        <v>4327</v>
      </c>
      <c r="D4610" s="132" t="s">
        <v>178</v>
      </c>
      <c r="E4610" s="133" t="s">
        <v>4328</v>
      </c>
      <c r="F4610" s="134" t="s">
        <v>4329</v>
      </c>
      <c r="G4610" s="135" t="s">
        <v>307</v>
      </c>
      <c r="H4610" s="136">
        <v>154.69695999999999</v>
      </c>
      <c r="I4610" s="137"/>
      <c r="J4610" s="138">
        <f>ROUND(I4610*H4610,2)</f>
        <v>0</v>
      </c>
      <c r="K4610" s="134" t="s">
        <v>207</v>
      </c>
      <c r="L4610" s="32"/>
      <c r="M4610" s="139" t="s">
        <v>1</v>
      </c>
      <c r="N4610" s="140" t="s">
        <v>43</v>
      </c>
      <c r="P4610" s="141">
        <f>O4610*H4610</f>
        <v>0</v>
      </c>
      <c r="Q4610" s="141">
        <v>0</v>
      </c>
      <c r="R4610" s="141">
        <f>Q4610*H4610</f>
        <v>0</v>
      </c>
      <c r="S4610" s="141">
        <v>0</v>
      </c>
      <c r="T4610" s="142">
        <f>S4610*H4610</f>
        <v>0</v>
      </c>
      <c r="AR4610" s="143" t="s">
        <v>319</v>
      </c>
      <c r="AT4610" s="143" t="s">
        <v>178</v>
      </c>
      <c r="AU4610" s="143" t="s">
        <v>88</v>
      </c>
      <c r="AY4610" s="17" t="s">
        <v>176</v>
      </c>
      <c r="BE4610" s="144">
        <f>IF(N4610="základní",J4610,0)</f>
        <v>0</v>
      </c>
      <c r="BF4610" s="144">
        <f>IF(N4610="snížená",J4610,0)</f>
        <v>0</v>
      </c>
      <c r="BG4610" s="144">
        <f>IF(N4610="zákl. přenesená",J4610,0)</f>
        <v>0</v>
      </c>
      <c r="BH4610" s="144">
        <f>IF(N4610="sníž. přenesená",J4610,0)</f>
        <v>0</v>
      </c>
      <c r="BI4610" s="144">
        <f>IF(N4610="nulová",J4610,0)</f>
        <v>0</v>
      </c>
      <c r="BJ4610" s="17" t="s">
        <v>86</v>
      </c>
      <c r="BK4610" s="144">
        <f>ROUND(I4610*H4610,2)</f>
        <v>0</v>
      </c>
      <c r="BL4610" s="17" t="s">
        <v>319</v>
      </c>
      <c r="BM4610" s="143" t="s">
        <v>4330</v>
      </c>
    </row>
    <row r="4611" spans="2:65" s="11" customFormat="1" ht="22.9" customHeight="1">
      <c r="B4611" s="120"/>
      <c r="D4611" s="121" t="s">
        <v>77</v>
      </c>
      <c r="E4611" s="130" t="s">
        <v>4331</v>
      </c>
      <c r="F4611" s="130" t="s">
        <v>4332</v>
      </c>
      <c r="I4611" s="123"/>
      <c r="J4611" s="131">
        <f>BK4611</f>
        <v>0</v>
      </c>
      <c r="L4611" s="120"/>
      <c r="M4611" s="125"/>
      <c r="P4611" s="126">
        <f>SUM(P4612:P5003)</f>
        <v>0</v>
      </c>
      <c r="R4611" s="126">
        <f>SUM(R4612:R5003)</f>
        <v>15.658606349999999</v>
      </c>
      <c r="T4611" s="127">
        <f>SUM(T4612:T5003)</f>
        <v>0</v>
      </c>
      <c r="AR4611" s="121" t="s">
        <v>88</v>
      </c>
      <c r="AT4611" s="128" t="s">
        <v>77</v>
      </c>
      <c r="AU4611" s="128" t="s">
        <v>86</v>
      </c>
      <c r="AY4611" s="121" t="s">
        <v>176</v>
      </c>
      <c r="BK4611" s="129">
        <f>SUM(BK4612:BK5003)</f>
        <v>0</v>
      </c>
    </row>
    <row r="4612" spans="2:65" s="1" customFormat="1" ht="16.5" customHeight="1">
      <c r="B4612" s="32"/>
      <c r="C4612" s="132" t="s">
        <v>4333</v>
      </c>
      <c r="D4612" s="132" t="s">
        <v>178</v>
      </c>
      <c r="E4612" s="133" t="s">
        <v>4334</v>
      </c>
      <c r="F4612" s="134" t="s">
        <v>4335</v>
      </c>
      <c r="G4612" s="135" t="s">
        <v>181</v>
      </c>
      <c r="H4612" s="136">
        <v>340.95</v>
      </c>
      <c r="I4612" s="137"/>
      <c r="J4612" s="138">
        <f>ROUND(I4612*H4612,2)</f>
        <v>0</v>
      </c>
      <c r="K4612" s="134" t="s">
        <v>207</v>
      </c>
      <c r="L4612" s="32"/>
      <c r="M4612" s="139" t="s">
        <v>1</v>
      </c>
      <c r="N4612" s="140" t="s">
        <v>43</v>
      </c>
      <c r="P4612" s="141">
        <f>O4612*H4612</f>
        <v>0</v>
      </c>
      <c r="Q4612" s="141">
        <v>0</v>
      </c>
      <c r="R4612" s="141">
        <f>Q4612*H4612</f>
        <v>0</v>
      </c>
      <c r="S4612" s="141">
        <v>0</v>
      </c>
      <c r="T4612" s="142">
        <f>S4612*H4612</f>
        <v>0</v>
      </c>
      <c r="AR4612" s="143" t="s">
        <v>319</v>
      </c>
      <c r="AT4612" s="143" t="s">
        <v>178</v>
      </c>
      <c r="AU4612" s="143" t="s">
        <v>88</v>
      </c>
      <c r="AY4612" s="17" t="s">
        <v>176</v>
      </c>
      <c r="BE4612" s="144">
        <f>IF(N4612="základní",J4612,0)</f>
        <v>0</v>
      </c>
      <c r="BF4612" s="144">
        <f>IF(N4612="snížená",J4612,0)</f>
        <v>0</v>
      </c>
      <c r="BG4612" s="144">
        <f>IF(N4612="zákl. přenesená",J4612,0)</f>
        <v>0</v>
      </c>
      <c r="BH4612" s="144">
        <f>IF(N4612="sníž. přenesená",J4612,0)</f>
        <v>0</v>
      </c>
      <c r="BI4612" s="144">
        <f>IF(N4612="nulová",J4612,0)</f>
        <v>0</v>
      </c>
      <c r="BJ4612" s="17" t="s">
        <v>86</v>
      </c>
      <c r="BK4612" s="144">
        <f>ROUND(I4612*H4612,2)</f>
        <v>0</v>
      </c>
      <c r="BL4612" s="17" t="s">
        <v>319</v>
      </c>
      <c r="BM4612" s="143" t="s">
        <v>4336</v>
      </c>
    </row>
    <row r="4613" spans="2:65" s="14" customFormat="1" ht="11.25">
      <c r="B4613" s="160"/>
      <c r="D4613" s="146" t="s">
        <v>185</v>
      </c>
      <c r="E4613" s="161" t="s">
        <v>1</v>
      </c>
      <c r="F4613" s="162" t="s">
        <v>2724</v>
      </c>
      <c r="H4613" s="161" t="s">
        <v>1</v>
      </c>
      <c r="I4613" s="163"/>
      <c r="L4613" s="160"/>
      <c r="M4613" s="164"/>
      <c r="T4613" s="165"/>
      <c r="AT4613" s="161" t="s">
        <v>185</v>
      </c>
      <c r="AU4613" s="161" t="s">
        <v>88</v>
      </c>
      <c r="AV4613" s="14" t="s">
        <v>86</v>
      </c>
      <c r="AW4613" s="14" t="s">
        <v>33</v>
      </c>
      <c r="AX4613" s="14" t="s">
        <v>78</v>
      </c>
      <c r="AY4613" s="161" t="s">
        <v>176</v>
      </c>
    </row>
    <row r="4614" spans="2:65" s="14" customFormat="1" ht="11.25">
      <c r="B4614" s="160"/>
      <c r="D4614" s="146" t="s">
        <v>185</v>
      </c>
      <c r="E4614" s="161" t="s">
        <v>1</v>
      </c>
      <c r="F4614" s="162" t="s">
        <v>1110</v>
      </c>
      <c r="H4614" s="161" t="s">
        <v>1</v>
      </c>
      <c r="I4614" s="163"/>
      <c r="L4614" s="160"/>
      <c r="M4614" s="164"/>
      <c r="T4614" s="165"/>
      <c r="AT4614" s="161" t="s">
        <v>185</v>
      </c>
      <c r="AU4614" s="161" t="s">
        <v>88</v>
      </c>
      <c r="AV4614" s="14" t="s">
        <v>86</v>
      </c>
      <c r="AW4614" s="14" t="s">
        <v>33</v>
      </c>
      <c r="AX4614" s="14" t="s">
        <v>78</v>
      </c>
      <c r="AY4614" s="161" t="s">
        <v>176</v>
      </c>
    </row>
    <row r="4615" spans="2:65" s="14" customFormat="1" ht="11.25">
      <c r="B4615" s="160"/>
      <c r="D4615" s="146" t="s">
        <v>185</v>
      </c>
      <c r="E4615" s="161" t="s">
        <v>1</v>
      </c>
      <c r="F4615" s="162" t="s">
        <v>2681</v>
      </c>
      <c r="H4615" s="161" t="s">
        <v>1</v>
      </c>
      <c r="I4615" s="163"/>
      <c r="L4615" s="160"/>
      <c r="M4615" s="164"/>
      <c r="T4615" s="165"/>
      <c r="AT4615" s="161" t="s">
        <v>185</v>
      </c>
      <c r="AU4615" s="161" t="s">
        <v>88</v>
      </c>
      <c r="AV4615" s="14" t="s">
        <v>86</v>
      </c>
      <c r="AW4615" s="14" t="s">
        <v>33</v>
      </c>
      <c r="AX4615" s="14" t="s">
        <v>78</v>
      </c>
      <c r="AY4615" s="161" t="s">
        <v>176</v>
      </c>
    </row>
    <row r="4616" spans="2:65" s="12" customFormat="1" ht="11.25">
      <c r="B4616" s="145"/>
      <c r="D4616" s="146" t="s">
        <v>185</v>
      </c>
      <c r="E4616" s="147" t="s">
        <v>1</v>
      </c>
      <c r="F4616" s="148" t="s">
        <v>2682</v>
      </c>
      <c r="H4616" s="149">
        <v>27.344999999999999</v>
      </c>
      <c r="I4616" s="150"/>
      <c r="L4616" s="145"/>
      <c r="M4616" s="151"/>
      <c r="T4616" s="152"/>
      <c r="AT4616" s="147" t="s">
        <v>185</v>
      </c>
      <c r="AU4616" s="147" t="s">
        <v>88</v>
      </c>
      <c r="AV4616" s="12" t="s">
        <v>88</v>
      </c>
      <c r="AW4616" s="12" t="s">
        <v>33</v>
      </c>
      <c r="AX4616" s="12" t="s">
        <v>78</v>
      </c>
      <c r="AY4616" s="147" t="s">
        <v>176</v>
      </c>
    </row>
    <row r="4617" spans="2:65" s="14" customFormat="1" ht="11.25">
      <c r="B4617" s="160"/>
      <c r="D4617" s="146" t="s">
        <v>185</v>
      </c>
      <c r="E4617" s="161" t="s">
        <v>1</v>
      </c>
      <c r="F4617" s="162" t="s">
        <v>2683</v>
      </c>
      <c r="H4617" s="161" t="s">
        <v>1</v>
      </c>
      <c r="I4617" s="163"/>
      <c r="L4617" s="160"/>
      <c r="M4617" s="164"/>
      <c r="T4617" s="165"/>
      <c r="AT4617" s="161" t="s">
        <v>185</v>
      </c>
      <c r="AU4617" s="161" t="s">
        <v>88</v>
      </c>
      <c r="AV4617" s="14" t="s">
        <v>86</v>
      </c>
      <c r="AW4617" s="14" t="s">
        <v>33</v>
      </c>
      <c r="AX4617" s="14" t="s">
        <v>78</v>
      </c>
      <c r="AY4617" s="161" t="s">
        <v>176</v>
      </c>
    </row>
    <row r="4618" spans="2:65" s="12" customFormat="1" ht="11.25">
      <c r="B4618" s="145"/>
      <c r="D4618" s="146" t="s">
        <v>185</v>
      </c>
      <c r="E4618" s="147" t="s">
        <v>1</v>
      </c>
      <c r="F4618" s="148" t="s">
        <v>2684</v>
      </c>
      <c r="H4618" s="149">
        <v>2.4525000000000001</v>
      </c>
      <c r="I4618" s="150"/>
      <c r="L4618" s="145"/>
      <c r="M4618" s="151"/>
      <c r="T4618" s="152"/>
      <c r="AT4618" s="147" t="s">
        <v>185</v>
      </c>
      <c r="AU4618" s="147" t="s">
        <v>88</v>
      </c>
      <c r="AV4618" s="12" t="s">
        <v>88</v>
      </c>
      <c r="AW4618" s="12" t="s">
        <v>33</v>
      </c>
      <c r="AX4618" s="12" t="s">
        <v>78</v>
      </c>
      <c r="AY4618" s="147" t="s">
        <v>176</v>
      </c>
    </row>
    <row r="4619" spans="2:65" s="12" customFormat="1" ht="11.25">
      <c r="B4619" s="145"/>
      <c r="D4619" s="146" t="s">
        <v>185</v>
      </c>
      <c r="E4619" s="147" t="s">
        <v>1</v>
      </c>
      <c r="F4619" s="148" t="s">
        <v>2685</v>
      </c>
      <c r="H4619" s="149">
        <v>27.6</v>
      </c>
      <c r="I4619" s="150"/>
      <c r="L4619" s="145"/>
      <c r="M4619" s="151"/>
      <c r="T4619" s="152"/>
      <c r="AT4619" s="147" t="s">
        <v>185</v>
      </c>
      <c r="AU4619" s="147" t="s">
        <v>88</v>
      </c>
      <c r="AV4619" s="12" t="s">
        <v>88</v>
      </c>
      <c r="AW4619" s="12" t="s">
        <v>33</v>
      </c>
      <c r="AX4619" s="12" t="s">
        <v>78</v>
      </c>
      <c r="AY4619" s="147" t="s">
        <v>176</v>
      </c>
    </row>
    <row r="4620" spans="2:65" s="14" customFormat="1" ht="11.25">
      <c r="B4620" s="160"/>
      <c r="D4620" s="146" t="s">
        <v>185</v>
      </c>
      <c r="E4620" s="161" t="s">
        <v>1</v>
      </c>
      <c r="F4620" s="162" t="s">
        <v>1108</v>
      </c>
      <c r="H4620" s="161" t="s">
        <v>1</v>
      </c>
      <c r="I4620" s="163"/>
      <c r="L4620" s="160"/>
      <c r="M4620" s="164"/>
      <c r="T4620" s="165"/>
      <c r="AT4620" s="161" t="s">
        <v>185</v>
      </c>
      <c r="AU4620" s="161" t="s">
        <v>88</v>
      </c>
      <c r="AV4620" s="14" t="s">
        <v>86</v>
      </c>
      <c r="AW4620" s="14" t="s">
        <v>33</v>
      </c>
      <c r="AX4620" s="14" t="s">
        <v>78</v>
      </c>
      <c r="AY4620" s="161" t="s">
        <v>176</v>
      </c>
    </row>
    <row r="4621" spans="2:65" s="14" customFormat="1" ht="11.25">
      <c r="B4621" s="160"/>
      <c r="D4621" s="146" t="s">
        <v>185</v>
      </c>
      <c r="E4621" s="161" t="s">
        <v>1</v>
      </c>
      <c r="F4621" s="162" t="s">
        <v>2686</v>
      </c>
      <c r="H4621" s="161" t="s">
        <v>1</v>
      </c>
      <c r="I4621" s="163"/>
      <c r="L4621" s="160"/>
      <c r="M4621" s="164"/>
      <c r="T4621" s="165"/>
      <c r="AT4621" s="161" t="s">
        <v>185</v>
      </c>
      <c r="AU4621" s="161" t="s">
        <v>88</v>
      </c>
      <c r="AV4621" s="14" t="s">
        <v>86</v>
      </c>
      <c r="AW4621" s="14" t="s">
        <v>33</v>
      </c>
      <c r="AX4621" s="14" t="s">
        <v>78</v>
      </c>
      <c r="AY4621" s="161" t="s">
        <v>176</v>
      </c>
    </row>
    <row r="4622" spans="2:65" s="12" customFormat="1" ht="11.25">
      <c r="B4622" s="145"/>
      <c r="D4622" s="146" t="s">
        <v>185</v>
      </c>
      <c r="E4622" s="147" t="s">
        <v>1</v>
      </c>
      <c r="F4622" s="148" t="s">
        <v>2687</v>
      </c>
      <c r="H4622" s="149">
        <v>18.0825</v>
      </c>
      <c r="I4622" s="150"/>
      <c r="L4622" s="145"/>
      <c r="M4622" s="151"/>
      <c r="T4622" s="152"/>
      <c r="AT4622" s="147" t="s">
        <v>185</v>
      </c>
      <c r="AU4622" s="147" t="s">
        <v>88</v>
      </c>
      <c r="AV4622" s="12" t="s">
        <v>88</v>
      </c>
      <c r="AW4622" s="12" t="s">
        <v>33</v>
      </c>
      <c r="AX4622" s="12" t="s">
        <v>78</v>
      </c>
      <c r="AY4622" s="147" t="s">
        <v>176</v>
      </c>
    </row>
    <row r="4623" spans="2:65" s="14" customFormat="1" ht="11.25">
      <c r="B4623" s="160"/>
      <c r="D4623" s="146" t="s">
        <v>185</v>
      </c>
      <c r="E4623" s="161" t="s">
        <v>1</v>
      </c>
      <c r="F4623" s="162" t="s">
        <v>2688</v>
      </c>
      <c r="H4623" s="161" t="s">
        <v>1</v>
      </c>
      <c r="I4623" s="163"/>
      <c r="L4623" s="160"/>
      <c r="M4623" s="164"/>
      <c r="T4623" s="165"/>
      <c r="AT4623" s="161" t="s">
        <v>185</v>
      </c>
      <c r="AU4623" s="161" t="s">
        <v>88</v>
      </c>
      <c r="AV4623" s="14" t="s">
        <v>86</v>
      </c>
      <c r="AW4623" s="14" t="s">
        <v>33</v>
      </c>
      <c r="AX4623" s="14" t="s">
        <v>78</v>
      </c>
      <c r="AY4623" s="161" t="s">
        <v>176</v>
      </c>
    </row>
    <row r="4624" spans="2:65" s="12" customFormat="1" ht="11.25">
      <c r="B4624" s="145"/>
      <c r="D4624" s="146" t="s">
        <v>185</v>
      </c>
      <c r="E4624" s="147" t="s">
        <v>1</v>
      </c>
      <c r="F4624" s="148" t="s">
        <v>2689</v>
      </c>
      <c r="H4624" s="149">
        <v>25.012499999999999</v>
      </c>
      <c r="I4624" s="150"/>
      <c r="L4624" s="145"/>
      <c r="M4624" s="151"/>
      <c r="T4624" s="152"/>
      <c r="AT4624" s="147" t="s">
        <v>185</v>
      </c>
      <c r="AU4624" s="147" t="s">
        <v>88</v>
      </c>
      <c r="AV4624" s="12" t="s">
        <v>88</v>
      </c>
      <c r="AW4624" s="12" t="s">
        <v>33</v>
      </c>
      <c r="AX4624" s="12" t="s">
        <v>78</v>
      </c>
      <c r="AY4624" s="147" t="s">
        <v>176</v>
      </c>
    </row>
    <row r="4625" spans="2:51" s="14" customFormat="1" ht="11.25">
      <c r="B4625" s="160"/>
      <c r="D4625" s="146" t="s">
        <v>185</v>
      </c>
      <c r="E4625" s="161" t="s">
        <v>1</v>
      </c>
      <c r="F4625" s="162" t="s">
        <v>1106</v>
      </c>
      <c r="H4625" s="161" t="s">
        <v>1</v>
      </c>
      <c r="I4625" s="163"/>
      <c r="L4625" s="160"/>
      <c r="M4625" s="164"/>
      <c r="T4625" s="165"/>
      <c r="AT4625" s="161" t="s">
        <v>185</v>
      </c>
      <c r="AU4625" s="161" t="s">
        <v>88</v>
      </c>
      <c r="AV4625" s="14" t="s">
        <v>86</v>
      </c>
      <c r="AW4625" s="14" t="s">
        <v>33</v>
      </c>
      <c r="AX4625" s="14" t="s">
        <v>78</v>
      </c>
      <c r="AY4625" s="161" t="s">
        <v>176</v>
      </c>
    </row>
    <row r="4626" spans="2:51" s="14" customFormat="1" ht="11.25">
      <c r="B4626" s="160"/>
      <c r="D4626" s="146" t="s">
        <v>185</v>
      </c>
      <c r="E4626" s="161" t="s">
        <v>1</v>
      </c>
      <c r="F4626" s="162" t="s">
        <v>2690</v>
      </c>
      <c r="H4626" s="161" t="s">
        <v>1</v>
      </c>
      <c r="I4626" s="163"/>
      <c r="L4626" s="160"/>
      <c r="M4626" s="164"/>
      <c r="T4626" s="165"/>
      <c r="AT4626" s="161" t="s">
        <v>185</v>
      </c>
      <c r="AU4626" s="161" t="s">
        <v>88</v>
      </c>
      <c r="AV4626" s="14" t="s">
        <v>86</v>
      </c>
      <c r="AW4626" s="14" t="s">
        <v>33</v>
      </c>
      <c r="AX4626" s="14" t="s">
        <v>78</v>
      </c>
      <c r="AY4626" s="161" t="s">
        <v>176</v>
      </c>
    </row>
    <row r="4627" spans="2:51" s="12" customFormat="1" ht="11.25">
      <c r="B4627" s="145"/>
      <c r="D4627" s="146" t="s">
        <v>185</v>
      </c>
      <c r="E4627" s="147" t="s">
        <v>1</v>
      </c>
      <c r="F4627" s="148" t="s">
        <v>2687</v>
      </c>
      <c r="H4627" s="149">
        <v>18.0825</v>
      </c>
      <c r="I4627" s="150"/>
      <c r="L4627" s="145"/>
      <c r="M4627" s="151"/>
      <c r="T4627" s="152"/>
      <c r="AT4627" s="147" t="s">
        <v>185</v>
      </c>
      <c r="AU4627" s="147" t="s">
        <v>88</v>
      </c>
      <c r="AV4627" s="12" t="s">
        <v>88</v>
      </c>
      <c r="AW4627" s="12" t="s">
        <v>33</v>
      </c>
      <c r="AX4627" s="12" t="s">
        <v>78</v>
      </c>
      <c r="AY4627" s="147" t="s">
        <v>176</v>
      </c>
    </row>
    <row r="4628" spans="2:51" s="14" customFormat="1" ht="11.25">
      <c r="B4628" s="160"/>
      <c r="D4628" s="146" t="s">
        <v>185</v>
      </c>
      <c r="E4628" s="161" t="s">
        <v>1</v>
      </c>
      <c r="F4628" s="162" t="s">
        <v>2691</v>
      </c>
      <c r="H4628" s="161" t="s">
        <v>1</v>
      </c>
      <c r="I4628" s="163"/>
      <c r="L4628" s="160"/>
      <c r="M4628" s="164"/>
      <c r="T4628" s="165"/>
      <c r="AT4628" s="161" t="s">
        <v>185</v>
      </c>
      <c r="AU4628" s="161" t="s">
        <v>88</v>
      </c>
      <c r="AV4628" s="14" t="s">
        <v>86</v>
      </c>
      <c r="AW4628" s="14" t="s">
        <v>33</v>
      </c>
      <c r="AX4628" s="14" t="s">
        <v>78</v>
      </c>
      <c r="AY4628" s="161" t="s">
        <v>176</v>
      </c>
    </row>
    <row r="4629" spans="2:51" s="12" customFormat="1" ht="11.25">
      <c r="B4629" s="145"/>
      <c r="D4629" s="146" t="s">
        <v>185</v>
      </c>
      <c r="E4629" s="147" t="s">
        <v>1</v>
      </c>
      <c r="F4629" s="148" t="s">
        <v>2689</v>
      </c>
      <c r="H4629" s="149">
        <v>25.012499999999999</v>
      </c>
      <c r="I4629" s="150"/>
      <c r="L4629" s="145"/>
      <c r="M4629" s="151"/>
      <c r="T4629" s="152"/>
      <c r="AT4629" s="147" t="s">
        <v>185</v>
      </c>
      <c r="AU4629" s="147" t="s">
        <v>88</v>
      </c>
      <c r="AV4629" s="12" t="s">
        <v>88</v>
      </c>
      <c r="AW4629" s="12" t="s">
        <v>33</v>
      </c>
      <c r="AX4629" s="12" t="s">
        <v>78</v>
      </c>
      <c r="AY4629" s="147" t="s">
        <v>176</v>
      </c>
    </row>
    <row r="4630" spans="2:51" s="14" customFormat="1" ht="11.25">
      <c r="B4630" s="160"/>
      <c r="D4630" s="146" t="s">
        <v>185</v>
      </c>
      <c r="E4630" s="161" t="s">
        <v>1</v>
      </c>
      <c r="F4630" s="162" t="s">
        <v>1104</v>
      </c>
      <c r="H4630" s="161" t="s">
        <v>1</v>
      </c>
      <c r="I4630" s="163"/>
      <c r="L4630" s="160"/>
      <c r="M4630" s="164"/>
      <c r="T4630" s="165"/>
      <c r="AT4630" s="161" t="s">
        <v>185</v>
      </c>
      <c r="AU4630" s="161" t="s">
        <v>88</v>
      </c>
      <c r="AV4630" s="14" t="s">
        <v>86</v>
      </c>
      <c r="AW4630" s="14" t="s">
        <v>33</v>
      </c>
      <c r="AX4630" s="14" t="s">
        <v>78</v>
      </c>
      <c r="AY4630" s="161" t="s">
        <v>176</v>
      </c>
    </row>
    <row r="4631" spans="2:51" s="14" customFormat="1" ht="11.25">
      <c r="B4631" s="160"/>
      <c r="D4631" s="146" t="s">
        <v>185</v>
      </c>
      <c r="E4631" s="161" t="s">
        <v>1</v>
      </c>
      <c r="F4631" s="162" t="s">
        <v>2692</v>
      </c>
      <c r="H4631" s="161" t="s">
        <v>1</v>
      </c>
      <c r="I4631" s="163"/>
      <c r="L4631" s="160"/>
      <c r="M4631" s="164"/>
      <c r="T4631" s="165"/>
      <c r="AT4631" s="161" t="s">
        <v>185</v>
      </c>
      <c r="AU4631" s="161" t="s">
        <v>88</v>
      </c>
      <c r="AV4631" s="14" t="s">
        <v>86</v>
      </c>
      <c r="AW4631" s="14" t="s">
        <v>33</v>
      </c>
      <c r="AX4631" s="14" t="s">
        <v>78</v>
      </c>
      <c r="AY4631" s="161" t="s">
        <v>176</v>
      </c>
    </row>
    <row r="4632" spans="2:51" s="12" customFormat="1" ht="11.25">
      <c r="B4632" s="145"/>
      <c r="D4632" s="146" t="s">
        <v>185</v>
      </c>
      <c r="E4632" s="147" t="s">
        <v>1</v>
      </c>
      <c r="F4632" s="148" t="s">
        <v>2687</v>
      </c>
      <c r="H4632" s="149">
        <v>18.0825</v>
      </c>
      <c r="I4632" s="150"/>
      <c r="L4632" s="145"/>
      <c r="M4632" s="151"/>
      <c r="T4632" s="152"/>
      <c r="AT4632" s="147" t="s">
        <v>185</v>
      </c>
      <c r="AU4632" s="147" t="s">
        <v>88</v>
      </c>
      <c r="AV4632" s="12" t="s">
        <v>88</v>
      </c>
      <c r="AW4632" s="12" t="s">
        <v>33</v>
      </c>
      <c r="AX4632" s="12" t="s">
        <v>78</v>
      </c>
      <c r="AY4632" s="147" t="s">
        <v>176</v>
      </c>
    </row>
    <row r="4633" spans="2:51" s="14" customFormat="1" ht="11.25">
      <c r="B4633" s="160"/>
      <c r="D4633" s="146" t="s">
        <v>185</v>
      </c>
      <c r="E4633" s="161" t="s">
        <v>1</v>
      </c>
      <c r="F4633" s="162" t="s">
        <v>2693</v>
      </c>
      <c r="H4633" s="161" t="s">
        <v>1</v>
      </c>
      <c r="I4633" s="163"/>
      <c r="L4633" s="160"/>
      <c r="M4633" s="164"/>
      <c r="T4633" s="165"/>
      <c r="AT4633" s="161" t="s">
        <v>185</v>
      </c>
      <c r="AU4633" s="161" t="s">
        <v>88</v>
      </c>
      <c r="AV4633" s="14" t="s">
        <v>86</v>
      </c>
      <c r="AW4633" s="14" t="s">
        <v>33</v>
      </c>
      <c r="AX4633" s="14" t="s">
        <v>78</v>
      </c>
      <c r="AY4633" s="161" t="s">
        <v>176</v>
      </c>
    </row>
    <row r="4634" spans="2:51" s="12" customFormat="1" ht="11.25">
      <c r="B4634" s="145"/>
      <c r="D4634" s="146" t="s">
        <v>185</v>
      </c>
      <c r="E4634" s="147" t="s">
        <v>1</v>
      </c>
      <c r="F4634" s="148" t="s">
        <v>2689</v>
      </c>
      <c r="H4634" s="149">
        <v>25.012499999999999</v>
      </c>
      <c r="I4634" s="150"/>
      <c r="L4634" s="145"/>
      <c r="M4634" s="151"/>
      <c r="T4634" s="152"/>
      <c r="AT4634" s="147" t="s">
        <v>185</v>
      </c>
      <c r="AU4634" s="147" t="s">
        <v>88</v>
      </c>
      <c r="AV4634" s="12" t="s">
        <v>88</v>
      </c>
      <c r="AW4634" s="12" t="s">
        <v>33</v>
      </c>
      <c r="AX4634" s="12" t="s">
        <v>78</v>
      </c>
      <c r="AY4634" s="147" t="s">
        <v>176</v>
      </c>
    </row>
    <row r="4635" spans="2:51" s="14" customFormat="1" ht="11.25">
      <c r="B4635" s="160"/>
      <c r="D4635" s="146" t="s">
        <v>185</v>
      </c>
      <c r="E4635" s="161" t="s">
        <v>1</v>
      </c>
      <c r="F4635" s="162" t="s">
        <v>734</v>
      </c>
      <c r="H4635" s="161" t="s">
        <v>1</v>
      </c>
      <c r="I4635" s="163"/>
      <c r="L4635" s="160"/>
      <c r="M4635" s="164"/>
      <c r="T4635" s="165"/>
      <c r="AT4635" s="161" t="s">
        <v>185</v>
      </c>
      <c r="AU4635" s="161" t="s">
        <v>88</v>
      </c>
      <c r="AV4635" s="14" t="s">
        <v>86</v>
      </c>
      <c r="AW4635" s="14" t="s">
        <v>33</v>
      </c>
      <c r="AX4635" s="14" t="s">
        <v>78</v>
      </c>
      <c r="AY4635" s="161" t="s">
        <v>176</v>
      </c>
    </row>
    <row r="4636" spans="2:51" s="14" customFormat="1" ht="11.25">
      <c r="B4636" s="160"/>
      <c r="D4636" s="146" t="s">
        <v>185</v>
      </c>
      <c r="E4636" s="161" t="s">
        <v>1</v>
      </c>
      <c r="F4636" s="162" t="s">
        <v>2694</v>
      </c>
      <c r="H4636" s="161" t="s">
        <v>1</v>
      </c>
      <c r="I4636" s="163"/>
      <c r="L4636" s="160"/>
      <c r="M4636" s="164"/>
      <c r="T4636" s="165"/>
      <c r="AT4636" s="161" t="s">
        <v>185</v>
      </c>
      <c r="AU4636" s="161" t="s">
        <v>88</v>
      </c>
      <c r="AV4636" s="14" t="s">
        <v>86</v>
      </c>
      <c r="AW4636" s="14" t="s">
        <v>33</v>
      </c>
      <c r="AX4636" s="14" t="s">
        <v>78</v>
      </c>
      <c r="AY4636" s="161" t="s">
        <v>176</v>
      </c>
    </row>
    <row r="4637" spans="2:51" s="12" customFormat="1" ht="11.25">
      <c r="B4637" s="145"/>
      <c r="D4637" s="146" t="s">
        <v>185</v>
      </c>
      <c r="E4637" s="147" t="s">
        <v>1</v>
      </c>
      <c r="F4637" s="148" t="s">
        <v>2695</v>
      </c>
      <c r="H4637" s="149">
        <v>8.25</v>
      </c>
      <c r="I4637" s="150"/>
      <c r="L4637" s="145"/>
      <c r="M4637" s="151"/>
      <c r="T4637" s="152"/>
      <c r="AT4637" s="147" t="s">
        <v>185</v>
      </c>
      <c r="AU4637" s="147" t="s">
        <v>88</v>
      </c>
      <c r="AV4637" s="12" t="s">
        <v>88</v>
      </c>
      <c r="AW4637" s="12" t="s">
        <v>33</v>
      </c>
      <c r="AX4637" s="12" t="s">
        <v>78</v>
      </c>
      <c r="AY4637" s="147" t="s">
        <v>176</v>
      </c>
    </row>
    <row r="4638" spans="2:51" s="14" customFormat="1" ht="11.25">
      <c r="B4638" s="160"/>
      <c r="D4638" s="146" t="s">
        <v>185</v>
      </c>
      <c r="E4638" s="161" t="s">
        <v>1</v>
      </c>
      <c r="F4638" s="162" t="s">
        <v>2696</v>
      </c>
      <c r="H4638" s="161" t="s">
        <v>1</v>
      </c>
      <c r="I4638" s="163"/>
      <c r="L4638" s="160"/>
      <c r="M4638" s="164"/>
      <c r="T4638" s="165"/>
      <c r="AT4638" s="161" t="s">
        <v>185</v>
      </c>
      <c r="AU4638" s="161" t="s">
        <v>88</v>
      </c>
      <c r="AV4638" s="14" t="s">
        <v>86</v>
      </c>
      <c r="AW4638" s="14" t="s">
        <v>33</v>
      </c>
      <c r="AX4638" s="14" t="s">
        <v>78</v>
      </c>
      <c r="AY4638" s="161" t="s">
        <v>176</v>
      </c>
    </row>
    <row r="4639" spans="2:51" s="12" customFormat="1" ht="11.25">
      <c r="B4639" s="145"/>
      <c r="D4639" s="146" t="s">
        <v>185</v>
      </c>
      <c r="E4639" s="147" t="s">
        <v>1</v>
      </c>
      <c r="F4639" s="148" t="s">
        <v>2697</v>
      </c>
      <c r="H4639" s="149">
        <v>4.7249999999999996</v>
      </c>
      <c r="I4639" s="150"/>
      <c r="L4639" s="145"/>
      <c r="M4639" s="151"/>
      <c r="T4639" s="152"/>
      <c r="AT4639" s="147" t="s">
        <v>185</v>
      </c>
      <c r="AU4639" s="147" t="s">
        <v>88</v>
      </c>
      <c r="AV4639" s="12" t="s">
        <v>88</v>
      </c>
      <c r="AW4639" s="12" t="s">
        <v>33</v>
      </c>
      <c r="AX4639" s="12" t="s">
        <v>78</v>
      </c>
      <c r="AY4639" s="147" t="s">
        <v>176</v>
      </c>
    </row>
    <row r="4640" spans="2:51" s="14" customFormat="1" ht="11.25">
      <c r="B4640" s="160"/>
      <c r="D4640" s="146" t="s">
        <v>185</v>
      </c>
      <c r="E4640" s="161" t="s">
        <v>1</v>
      </c>
      <c r="F4640" s="162" t="s">
        <v>2698</v>
      </c>
      <c r="H4640" s="161" t="s">
        <v>1</v>
      </c>
      <c r="I4640" s="163"/>
      <c r="L4640" s="160"/>
      <c r="M4640" s="164"/>
      <c r="T4640" s="165"/>
      <c r="AT4640" s="161" t="s">
        <v>185</v>
      </c>
      <c r="AU4640" s="161" t="s">
        <v>88</v>
      </c>
      <c r="AV4640" s="14" t="s">
        <v>86</v>
      </c>
      <c r="AW4640" s="14" t="s">
        <v>33</v>
      </c>
      <c r="AX4640" s="14" t="s">
        <v>78</v>
      </c>
      <c r="AY4640" s="161" t="s">
        <v>176</v>
      </c>
    </row>
    <row r="4641" spans="2:51" s="12" customFormat="1" ht="11.25">
      <c r="B4641" s="145"/>
      <c r="D4641" s="146" t="s">
        <v>185</v>
      </c>
      <c r="E4641" s="147" t="s">
        <v>1</v>
      </c>
      <c r="F4641" s="148" t="s">
        <v>2699</v>
      </c>
      <c r="H4641" s="149">
        <v>18.052499999999998</v>
      </c>
      <c r="I4641" s="150"/>
      <c r="L4641" s="145"/>
      <c r="M4641" s="151"/>
      <c r="T4641" s="152"/>
      <c r="AT4641" s="147" t="s">
        <v>185</v>
      </c>
      <c r="AU4641" s="147" t="s">
        <v>88</v>
      </c>
      <c r="AV4641" s="12" t="s">
        <v>88</v>
      </c>
      <c r="AW4641" s="12" t="s">
        <v>33</v>
      </c>
      <c r="AX4641" s="12" t="s">
        <v>78</v>
      </c>
      <c r="AY4641" s="147" t="s">
        <v>176</v>
      </c>
    </row>
    <row r="4642" spans="2:51" s="15" customFormat="1" ht="11.25">
      <c r="B4642" s="166"/>
      <c r="D4642" s="146" t="s">
        <v>185</v>
      </c>
      <c r="E4642" s="167" t="s">
        <v>1</v>
      </c>
      <c r="F4642" s="168" t="s">
        <v>228</v>
      </c>
      <c r="H4642" s="169">
        <v>217.71</v>
      </c>
      <c r="I4642" s="170"/>
      <c r="L4642" s="166"/>
      <c r="M4642" s="171"/>
      <c r="T4642" s="172"/>
      <c r="AT4642" s="167" t="s">
        <v>185</v>
      </c>
      <c r="AU4642" s="167" t="s">
        <v>88</v>
      </c>
      <c r="AV4642" s="15" t="s">
        <v>193</v>
      </c>
      <c r="AW4642" s="15" t="s">
        <v>33</v>
      </c>
      <c r="AX4642" s="15" t="s">
        <v>78</v>
      </c>
      <c r="AY4642" s="167" t="s">
        <v>176</v>
      </c>
    </row>
    <row r="4643" spans="2:51" s="14" customFormat="1" ht="11.25">
      <c r="B4643" s="160"/>
      <c r="D4643" s="146" t="s">
        <v>185</v>
      </c>
      <c r="E4643" s="161" t="s">
        <v>1</v>
      </c>
      <c r="F4643" s="162" t="s">
        <v>2701</v>
      </c>
      <c r="H4643" s="161" t="s">
        <v>1</v>
      </c>
      <c r="I4643" s="163"/>
      <c r="L4643" s="160"/>
      <c r="M4643" s="164"/>
      <c r="T4643" s="165"/>
      <c r="AT4643" s="161" t="s">
        <v>185</v>
      </c>
      <c r="AU4643" s="161" t="s">
        <v>88</v>
      </c>
      <c r="AV4643" s="14" t="s">
        <v>86</v>
      </c>
      <c r="AW4643" s="14" t="s">
        <v>33</v>
      </c>
      <c r="AX4643" s="14" t="s">
        <v>78</v>
      </c>
      <c r="AY4643" s="161" t="s">
        <v>176</v>
      </c>
    </row>
    <row r="4644" spans="2:51" s="14" customFormat="1" ht="11.25">
      <c r="B4644" s="160"/>
      <c r="D4644" s="146" t="s">
        <v>185</v>
      </c>
      <c r="E4644" s="161" t="s">
        <v>1</v>
      </c>
      <c r="F4644" s="162" t="s">
        <v>2702</v>
      </c>
      <c r="H4644" s="161" t="s">
        <v>1</v>
      </c>
      <c r="I4644" s="163"/>
      <c r="L4644" s="160"/>
      <c r="M4644" s="164"/>
      <c r="T4644" s="165"/>
      <c r="AT4644" s="161" t="s">
        <v>185</v>
      </c>
      <c r="AU4644" s="161" t="s">
        <v>88</v>
      </c>
      <c r="AV4644" s="14" t="s">
        <v>86</v>
      </c>
      <c r="AW4644" s="14" t="s">
        <v>33</v>
      </c>
      <c r="AX4644" s="14" t="s">
        <v>78</v>
      </c>
      <c r="AY4644" s="161" t="s">
        <v>176</v>
      </c>
    </row>
    <row r="4645" spans="2:51" s="14" customFormat="1" ht="11.25">
      <c r="B4645" s="160"/>
      <c r="D4645" s="146" t="s">
        <v>185</v>
      </c>
      <c r="E4645" s="161" t="s">
        <v>1</v>
      </c>
      <c r="F4645" s="162" t="s">
        <v>2705</v>
      </c>
      <c r="H4645" s="161" t="s">
        <v>1</v>
      </c>
      <c r="I4645" s="163"/>
      <c r="L4645" s="160"/>
      <c r="M4645" s="164"/>
      <c r="T4645" s="165"/>
      <c r="AT4645" s="161" t="s">
        <v>185</v>
      </c>
      <c r="AU4645" s="161" t="s">
        <v>88</v>
      </c>
      <c r="AV4645" s="14" t="s">
        <v>86</v>
      </c>
      <c r="AW4645" s="14" t="s">
        <v>33</v>
      </c>
      <c r="AX4645" s="14" t="s">
        <v>78</v>
      </c>
      <c r="AY4645" s="161" t="s">
        <v>176</v>
      </c>
    </row>
    <row r="4646" spans="2:51" s="12" customFormat="1" ht="11.25">
      <c r="B4646" s="145"/>
      <c r="D4646" s="146" t="s">
        <v>185</v>
      </c>
      <c r="E4646" s="147" t="s">
        <v>1</v>
      </c>
      <c r="F4646" s="148" t="s">
        <v>2706</v>
      </c>
      <c r="H4646" s="149">
        <v>5.85</v>
      </c>
      <c r="I4646" s="150"/>
      <c r="L4646" s="145"/>
      <c r="M4646" s="151"/>
      <c r="T4646" s="152"/>
      <c r="AT4646" s="147" t="s">
        <v>185</v>
      </c>
      <c r="AU4646" s="147" t="s">
        <v>88</v>
      </c>
      <c r="AV4646" s="12" t="s">
        <v>88</v>
      </c>
      <c r="AW4646" s="12" t="s">
        <v>33</v>
      </c>
      <c r="AX4646" s="12" t="s">
        <v>78</v>
      </c>
      <c r="AY4646" s="147" t="s">
        <v>176</v>
      </c>
    </row>
    <row r="4647" spans="2:51" s="14" customFormat="1" ht="11.25">
      <c r="B4647" s="160"/>
      <c r="D4647" s="146" t="s">
        <v>185</v>
      </c>
      <c r="E4647" s="161" t="s">
        <v>1</v>
      </c>
      <c r="F4647" s="162" t="s">
        <v>2703</v>
      </c>
      <c r="H4647" s="161" t="s">
        <v>1</v>
      </c>
      <c r="I4647" s="163"/>
      <c r="L4647" s="160"/>
      <c r="M4647" s="164"/>
      <c r="T4647" s="165"/>
      <c r="AT4647" s="161" t="s">
        <v>185</v>
      </c>
      <c r="AU4647" s="161" t="s">
        <v>88</v>
      </c>
      <c r="AV4647" s="14" t="s">
        <v>86</v>
      </c>
      <c r="AW4647" s="14" t="s">
        <v>33</v>
      </c>
      <c r="AX4647" s="14" t="s">
        <v>78</v>
      </c>
      <c r="AY4647" s="161" t="s">
        <v>176</v>
      </c>
    </row>
    <row r="4648" spans="2:51" s="12" customFormat="1" ht="11.25">
      <c r="B4648" s="145"/>
      <c r="D4648" s="146" t="s">
        <v>185</v>
      </c>
      <c r="E4648" s="147" t="s">
        <v>1</v>
      </c>
      <c r="F4648" s="148" t="s">
        <v>2704</v>
      </c>
      <c r="H4648" s="149">
        <v>3.27</v>
      </c>
      <c r="I4648" s="150"/>
      <c r="L4648" s="145"/>
      <c r="M4648" s="151"/>
      <c r="T4648" s="152"/>
      <c r="AT4648" s="147" t="s">
        <v>185</v>
      </c>
      <c r="AU4648" s="147" t="s">
        <v>88</v>
      </c>
      <c r="AV4648" s="12" t="s">
        <v>88</v>
      </c>
      <c r="AW4648" s="12" t="s">
        <v>33</v>
      </c>
      <c r="AX4648" s="12" t="s">
        <v>78</v>
      </c>
      <c r="AY4648" s="147" t="s">
        <v>176</v>
      </c>
    </row>
    <row r="4649" spans="2:51" s="15" customFormat="1" ht="11.25">
      <c r="B4649" s="166"/>
      <c r="D4649" s="146" t="s">
        <v>185</v>
      </c>
      <c r="E4649" s="167" t="s">
        <v>1</v>
      </c>
      <c r="F4649" s="168" t="s">
        <v>228</v>
      </c>
      <c r="H4649" s="169">
        <v>9.1199999999999992</v>
      </c>
      <c r="I4649" s="170"/>
      <c r="L4649" s="166"/>
      <c r="M4649" s="171"/>
      <c r="T4649" s="172"/>
      <c r="AT4649" s="167" t="s">
        <v>185</v>
      </c>
      <c r="AU4649" s="167" t="s">
        <v>88</v>
      </c>
      <c r="AV4649" s="15" t="s">
        <v>193</v>
      </c>
      <c r="AW4649" s="15" t="s">
        <v>33</v>
      </c>
      <c r="AX4649" s="15" t="s">
        <v>78</v>
      </c>
      <c r="AY4649" s="167" t="s">
        <v>176</v>
      </c>
    </row>
    <row r="4650" spans="2:51" s="14" customFormat="1" ht="11.25">
      <c r="B4650" s="160"/>
      <c r="D4650" s="146" t="s">
        <v>185</v>
      </c>
      <c r="E4650" s="161" t="s">
        <v>1</v>
      </c>
      <c r="F4650" s="162" t="s">
        <v>1104</v>
      </c>
      <c r="H4650" s="161" t="s">
        <v>1</v>
      </c>
      <c r="I4650" s="163"/>
      <c r="L4650" s="160"/>
      <c r="M4650" s="164"/>
      <c r="T4650" s="165"/>
      <c r="AT4650" s="161" t="s">
        <v>185</v>
      </c>
      <c r="AU4650" s="161" t="s">
        <v>88</v>
      </c>
      <c r="AV4650" s="14" t="s">
        <v>86</v>
      </c>
      <c r="AW4650" s="14" t="s">
        <v>33</v>
      </c>
      <c r="AX4650" s="14" t="s">
        <v>78</v>
      </c>
      <c r="AY4650" s="161" t="s">
        <v>176</v>
      </c>
    </row>
    <row r="4651" spans="2:51" s="14" customFormat="1" ht="11.25">
      <c r="B4651" s="160"/>
      <c r="D4651" s="146" t="s">
        <v>185</v>
      </c>
      <c r="E4651" s="161" t="s">
        <v>1</v>
      </c>
      <c r="F4651" s="162" t="s">
        <v>2737</v>
      </c>
      <c r="H4651" s="161" t="s">
        <v>1</v>
      </c>
      <c r="I4651" s="163"/>
      <c r="L4651" s="160"/>
      <c r="M4651" s="164"/>
      <c r="T4651" s="165"/>
      <c r="AT4651" s="161" t="s">
        <v>185</v>
      </c>
      <c r="AU4651" s="161" t="s">
        <v>88</v>
      </c>
      <c r="AV4651" s="14" t="s">
        <v>86</v>
      </c>
      <c r="AW4651" s="14" t="s">
        <v>33</v>
      </c>
      <c r="AX4651" s="14" t="s">
        <v>78</v>
      </c>
      <c r="AY4651" s="161" t="s">
        <v>176</v>
      </c>
    </row>
    <row r="4652" spans="2:51" s="12" customFormat="1" ht="11.25">
      <c r="B4652" s="145"/>
      <c r="D4652" s="146" t="s">
        <v>185</v>
      </c>
      <c r="E4652" s="147" t="s">
        <v>1</v>
      </c>
      <c r="F4652" s="148" t="s">
        <v>2708</v>
      </c>
      <c r="H4652" s="149">
        <v>9.2249999999999996</v>
      </c>
      <c r="I4652" s="150"/>
      <c r="L4652" s="145"/>
      <c r="M4652" s="151"/>
      <c r="T4652" s="152"/>
      <c r="AT4652" s="147" t="s">
        <v>185</v>
      </c>
      <c r="AU4652" s="147" t="s">
        <v>88</v>
      </c>
      <c r="AV4652" s="12" t="s">
        <v>88</v>
      </c>
      <c r="AW4652" s="12" t="s">
        <v>33</v>
      </c>
      <c r="AX4652" s="12" t="s">
        <v>78</v>
      </c>
      <c r="AY4652" s="147" t="s">
        <v>176</v>
      </c>
    </row>
    <row r="4653" spans="2:51" s="15" customFormat="1" ht="11.25">
      <c r="B4653" s="166"/>
      <c r="D4653" s="146" t="s">
        <v>185</v>
      </c>
      <c r="E4653" s="167" t="s">
        <v>1</v>
      </c>
      <c r="F4653" s="168" t="s">
        <v>228</v>
      </c>
      <c r="H4653" s="169">
        <v>9.2249999999999996</v>
      </c>
      <c r="I4653" s="170"/>
      <c r="L4653" s="166"/>
      <c r="M4653" s="171"/>
      <c r="T4653" s="172"/>
      <c r="AT4653" s="167" t="s">
        <v>185</v>
      </c>
      <c r="AU4653" s="167" t="s">
        <v>88</v>
      </c>
      <c r="AV4653" s="15" t="s">
        <v>193</v>
      </c>
      <c r="AW4653" s="15" t="s">
        <v>33</v>
      </c>
      <c r="AX4653" s="15" t="s">
        <v>78</v>
      </c>
      <c r="AY4653" s="167" t="s">
        <v>176</v>
      </c>
    </row>
    <row r="4654" spans="2:51" s="14" customFormat="1" ht="11.25">
      <c r="B4654" s="160"/>
      <c r="D4654" s="146" t="s">
        <v>185</v>
      </c>
      <c r="E4654" s="161" t="s">
        <v>1</v>
      </c>
      <c r="F4654" s="162" t="s">
        <v>2739</v>
      </c>
      <c r="H4654" s="161" t="s">
        <v>1</v>
      </c>
      <c r="I4654" s="163"/>
      <c r="L4654" s="160"/>
      <c r="M4654" s="164"/>
      <c r="T4654" s="165"/>
      <c r="AT4654" s="161" t="s">
        <v>185</v>
      </c>
      <c r="AU4654" s="161" t="s">
        <v>88</v>
      </c>
      <c r="AV4654" s="14" t="s">
        <v>86</v>
      </c>
      <c r="AW4654" s="14" t="s">
        <v>33</v>
      </c>
      <c r="AX4654" s="14" t="s">
        <v>78</v>
      </c>
      <c r="AY4654" s="161" t="s">
        <v>176</v>
      </c>
    </row>
    <row r="4655" spans="2:51" s="14" customFormat="1" ht="11.25">
      <c r="B4655" s="160"/>
      <c r="D4655" s="146" t="s">
        <v>185</v>
      </c>
      <c r="E4655" s="161" t="s">
        <v>1</v>
      </c>
      <c r="F4655" s="162" t="s">
        <v>2740</v>
      </c>
      <c r="H4655" s="161" t="s">
        <v>1</v>
      </c>
      <c r="I4655" s="163"/>
      <c r="L4655" s="160"/>
      <c r="M4655" s="164"/>
      <c r="T4655" s="165"/>
      <c r="AT4655" s="161" t="s">
        <v>185</v>
      </c>
      <c r="AU4655" s="161" t="s">
        <v>88</v>
      </c>
      <c r="AV4655" s="14" t="s">
        <v>86</v>
      </c>
      <c r="AW4655" s="14" t="s">
        <v>33</v>
      </c>
      <c r="AX4655" s="14" t="s">
        <v>78</v>
      </c>
      <c r="AY4655" s="161" t="s">
        <v>176</v>
      </c>
    </row>
    <row r="4656" spans="2:51" s="12" customFormat="1" ht="11.25">
      <c r="B4656" s="145"/>
      <c r="D4656" s="146" t="s">
        <v>185</v>
      </c>
      <c r="E4656" s="147" t="s">
        <v>1</v>
      </c>
      <c r="F4656" s="148" t="s">
        <v>2708</v>
      </c>
      <c r="H4656" s="149">
        <v>9.2249999999999996</v>
      </c>
      <c r="I4656" s="150"/>
      <c r="L4656" s="145"/>
      <c r="M4656" s="151"/>
      <c r="T4656" s="152"/>
      <c r="AT4656" s="147" t="s">
        <v>185</v>
      </c>
      <c r="AU4656" s="147" t="s">
        <v>88</v>
      </c>
      <c r="AV4656" s="12" t="s">
        <v>88</v>
      </c>
      <c r="AW4656" s="12" t="s">
        <v>33</v>
      </c>
      <c r="AX4656" s="12" t="s">
        <v>78</v>
      </c>
      <c r="AY4656" s="147" t="s">
        <v>176</v>
      </c>
    </row>
    <row r="4657" spans="2:51" s="15" customFormat="1" ht="11.25">
      <c r="B4657" s="166"/>
      <c r="D4657" s="146" t="s">
        <v>185</v>
      </c>
      <c r="E4657" s="167" t="s">
        <v>1</v>
      </c>
      <c r="F4657" s="168" t="s">
        <v>228</v>
      </c>
      <c r="H4657" s="169">
        <v>9.2249999999999996</v>
      </c>
      <c r="I4657" s="170"/>
      <c r="L4657" s="166"/>
      <c r="M4657" s="171"/>
      <c r="T4657" s="172"/>
      <c r="AT4657" s="167" t="s">
        <v>185</v>
      </c>
      <c r="AU4657" s="167" t="s">
        <v>88</v>
      </c>
      <c r="AV4657" s="15" t="s">
        <v>193</v>
      </c>
      <c r="AW4657" s="15" t="s">
        <v>33</v>
      </c>
      <c r="AX4657" s="15" t="s">
        <v>78</v>
      </c>
      <c r="AY4657" s="167" t="s">
        <v>176</v>
      </c>
    </row>
    <row r="4658" spans="2:51" s="14" customFormat="1" ht="11.25">
      <c r="B4658" s="160"/>
      <c r="D4658" s="146" t="s">
        <v>185</v>
      </c>
      <c r="E4658" s="161" t="s">
        <v>1</v>
      </c>
      <c r="F4658" s="162" t="s">
        <v>1108</v>
      </c>
      <c r="H4658" s="161" t="s">
        <v>1</v>
      </c>
      <c r="I4658" s="163"/>
      <c r="L4658" s="160"/>
      <c r="M4658" s="164"/>
      <c r="T4658" s="165"/>
      <c r="AT4658" s="161" t="s">
        <v>185</v>
      </c>
      <c r="AU4658" s="161" t="s">
        <v>88</v>
      </c>
      <c r="AV4658" s="14" t="s">
        <v>86</v>
      </c>
      <c r="AW4658" s="14" t="s">
        <v>33</v>
      </c>
      <c r="AX4658" s="14" t="s">
        <v>78</v>
      </c>
      <c r="AY4658" s="161" t="s">
        <v>176</v>
      </c>
    </row>
    <row r="4659" spans="2:51" s="14" customFormat="1" ht="11.25">
      <c r="B4659" s="160"/>
      <c r="D4659" s="146" t="s">
        <v>185</v>
      </c>
      <c r="E4659" s="161" t="s">
        <v>1</v>
      </c>
      <c r="F4659" s="162" t="s">
        <v>2741</v>
      </c>
      <c r="H4659" s="161" t="s">
        <v>1</v>
      </c>
      <c r="I4659" s="163"/>
      <c r="L4659" s="160"/>
      <c r="M4659" s="164"/>
      <c r="T4659" s="165"/>
      <c r="AT4659" s="161" t="s">
        <v>185</v>
      </c>
      <c r="AU4659" s="161" t="s">
        <v>88</v>
      </c>
      <c r="AV4659" s="14" t="s">
        <v>86</v>
      </c>
      <c r="AW4659" s="14" t="s">
        <v>33</v>
      </c>
      <c r="AX4659" s="14" t="s">
        <v>78</v>
      </c>
      <c r="AY4659" s="161" t="s">
        <v>176</v>
      </c>
    </row>
    <row r="4660" spans="2:51" s="12" customFormat="1" ht="11.25">
      <c r="B4660" s="145"/>
      <c r="D4660" s="146" t="s">
        <v>185</v>
      </c>
      <c r="E4660" s="147" t="s">
        <v>1</v>
      </c>
      <c r="F4660" s="148" t="s">
        <v>2708</v>
      </c>
      <c r="H4660" s="149">
        <v>9.2249999999999996</v>
      </c>
      <c r="I4660" s="150"/>
      <c r="L4660" s="145"/>
      <c r="M4660" s="151"/>
      <c r="T4660" s="152"/>
      <c r="AT4660" s="147" t="s">
        <v>185</v>
      </c>
      <c r="AU4660" s="147" t="s">
        <v>88</v>
      </c>
      <c r="AV4660" s="12" t="s">
        <v>88</v>
      </c>
      <c r="AW4660" s="12" t="s">
        <v>33</v>
      </c>
      <c r="AX4660" s="12" t="s">
        <v>78</v>
      </c>
      <c r="AY4660" s="147" t="s">
        <v>176</v>
      </c>
    </row>
    <row r="4661" spans="2:51" s="15" customFormat="1" ht="11.25">
      <c r="B4661" s="166"/>
      <c r="D4661" s="146" t="s">
        <v>185</v>
      </c>
      <c r="E4661" s="167" t="s">
        <v>1</v>
      </c>
      <c r="F4661" s="168" t="s">
        <v>228</v>
      </c>
      <c r="H4661" s="169">
        <v>9.2249999999999996</v>
      </c>
      <c r="I4661" s="170"/>
      <c r="L4661" s="166"/>
      <c r="M4661" s="171"/>
      <c r="T4661" s="172"/>
      <c r="AT4661" s="167" t="s">
        <v>185</v>
      </c>
      <c r="AU4661" s="167" t="s">
        <v>88</v>
      </c>
      <c r="AV4661" s="15" t="s">
        <v>193</v>
      </c>
      <c r="AW4661" s="15" t="s">
        <v>33</v>
      </c>
      <c r="AX4661" s="15" t="s">
        <v>78</v>
      </c>
      <c r="AY4661" s="167" t="s">
        <v>176</v>
      </c>
    </row>
    <row r="4662" spans="2:51" s="14" customFormat="1" ht="11.25">
      <c r="B4662" s="160"/>
      <c r="D4662" s="146" t="s">
        <v>185</v>
      </c>
      <c r="E4662" s="161" t="s">
        <v>1</v>
      </c>
      <c r="F4662" s="162" t="s">
        <v>2742</v>
      </c>
      <c r="H4662" s="161" t="s">
        <v>1</v>
      </c>
      <c r="I4662" s="163"/>
      <c r="L4662" s="160"/>
      <c r="M4662" s="164"/>
      <c r="T4662" s="165"/>
      <c r="AT4662" s="161" t="s">
        <v>185</v>
      </c>
      <c r="AU4662" s="161" t="s">
        <v>88</v>
      </c>
      <c r="AV4662" s="14" t="s">
        <v>86</v>
      </c>
      <c r="AW4662" s="14" t="s">
        <v>33</v>
      </c>
      <c r="AX4662" s="14" t="s">
        <v>78</v>
      </c>
      <c r="AY4662" s="161" t="s">
        <v>176</v>
      </c>
    </row>
    <row r="4663" spans="2:51" s="12" customFormat="1" ht="11.25">
      <c r="B4663" s="145"/>
      <c r="D4663" s="146" t="s">
        <v>185</v>
      </c>
      <c r="E4663" s="147" t="s">
        <v>1</v>
      </c>
      <c r="F4663" s="148" t="s">
        <v>2712</v>
      </c>
      <c r="H4663" s="149">
        <v>3.2475000000000001</v>
      </c>
      <c r="I4663" s="150"/>
      <c r="L4663" s="145"/>
      <c r="M4663" s="151"/>
      <c r="T4663" s="152"/>
      <c r="AT4663" s="147" t="s">
        <v>185</v>
      </c>
      <c r="AU4663" s="147" t="s">
        <v>88</v>
      </c>
      <c r="AV4663" s="12" t="s">
        <v>88</v>
      </c>
      <c r="AW4663" s="12" t="s">
        <v>33</v>
      </c>
      <c r="AX4663" s="12" t="s">
        <v>78</v>
      </c>
      <c r="AY4663" s="147" t="s">
        <v>176</v>
      </c>
    </row>
    <row r="4664" spans="2:51" s="15" customFormat="1" ht="11.25">
      <c r="B4664" s="166"/>
      <c r="D4664" s="146" t="s">
        <v>185</v>
      </c>
      <c r="E4664" s="167" t="s">
        <v>1</v>
      </c>
      <c r="F4664" s="168" t="s">
        <v>228</v>
      </c>
      <c r="H4664" s="169">
        <v>3.2475000000000001</v>
      </c>
      <c r="I4664" s="170"/>
      <c r="L4664" s="166"/>
      <c r="M4664" s="171"/>
      <c r="T4664" s="172"/>
      <c r="AT4664" s="167" t="s">
        <v>185</v>
      </c>
      <c r="AU4664" s="167" t="s">
        <v>88</v>
      </c>
      <c r="AV4664" s="15" t="s">
        <v>193</v>
      </c>
      <c r="AW4664" s="15" t="s">
        <v>33</v>
      </c>
      <c r="AX4664" s="15" t="s">
        <v>78</v>
      </c>
      <c r="AY4664" s="167" t="s">
        <v>176</v>
      </c>
    </row>
    <row r="4665" spans="2:51" s="14" customFormat="1" ht="11.25">
      <c r="B4665" s="160"/>
      <c r="D4665" s="146" t="s">
        <v>185</v>
      </c>
      <c r="E4665" s="161" t="s">
        <v>1</v>
      </c>
      <c r="F4665" s="162" t="s">
        <v>950</v>
      </c>
      <c r="H4665" s="161" t="s">
        <v>1</v>
      </c>
      <c r="I4665" s="163"/>
      <c r="L4665" s="160"/>
      <c r="M4665" s="164"/>
      <c r="T4665" s="165"/>
      <c r="AT4665" s="161" t="s">
        <v>185</v>
      </c>
      <c r="AU4665" s="161" t="s">
        <v>88</v>
      </c>
      <c r="AV4665" s="14" t="s">
        <v>86</v>
      </c>
      <c r="AW4665" s="14" t="s">
        <v>33</v>
      </c>
      <c r="AX4665" s="14" t="s">
        <v>78</v>
      </c>
      <c r="AY4665" s="161" t="s">
        <v>176</v>
      </c>
    </row>
    <row r="4666" spans="2:51" s="14" customFormat="1" ht="11.25">
      <c r="B4666" s="160"/>
      <c r="D4666" s="146" t="s">
        <v>185</v>
      </c>
      <c r="E4666" s="161" t="s">
        <v>1</v>
      </c>
      <c r="F4666" s="162" t="s">
        <v>2701</v>
      </c>
      <c r="H4666" s="161" t="s">
        <v>1</v>
      </c>
      <c r="I4666" s="163"/>
      <c r="L4666" s="160"/>
      <c r="M4666" s="164"/>
      <c r="T4666" s="165"/>
      <c r="AT4666" s="161" t="s">
        <v>185</v>
      </c>
      <c r="AU4666" s="161" t="s">
        <v>88</v>
      </c>
      <c r="AV4666" s="14" t="s">
        <v>86</v>
      </c>
      <c r="AW4666" s="14" t="s">
        <v>33</v>
      </c>
      <c r="AX4666" s="14" t="s">
        <v>78</v>
      </c>
      <c r="AY4666" s="161" t="s">
        <v>176</v>
      </c>
    </row>
    <row r="4667" spans="2:51" s="14" customFormat="1" ht="11.25">
      <c r="B4667" s="160"/>
      <c r="D4667" s="146" t="s">
        <v>185</v>
      </c>
      <c r="E4667" s="161" t="s">
        <v>1</v>
      </c>
      <c r="F4667" s="162" t="s">
        <v>2713</v>
      </c>
      <c r="H4667" s="161" t="s">
        <v>1</v>
      </c>
      <c r="I4667" s="163"/>
      <c r="L4667" s="160"/>
      <c r="M4667" s="164"/>
      <c r="T4667" s="165"/>
      <c r="AT4667" s="161" t="s">
        <v>185</v>
      </c>
      <c r="AU4667" s="161" t="s">
        <v>88</v>
      </c>
      <c r="AV4667" s="14" t="s">
        <v>86</v>
      </c>
      <c r="AW4667" s="14" t="s">
        <v>33</v>
      </c>
      <c r="AX4667" s="14" t="s">
        <v>78</v>
      </c>
      <c r="AY4667" s="161" t="s">
        <v>176</v>
      </c>
    </row>
    <row r="4668" spans="2:51" s="12" customFormat="1" ht="11.25">
      <c r="B4668" s="145"/>
      <c r="D4668" s="146" t="s">
        <v>185</v>
      </c>
      <c r="E4668" s="147" t="s">
        <v>1</v>
      </c>
      <c r="F4668" s="148" t="s">
        <v>2714</v>
      </c>
      <c r="H4668" s="149">
        <v>8.5500000000000007</v>
      </c>
      <c r="I4668" s="150"/>
      <c r="L4668" s="145"/>
      <c r="M4668" s="151"/>
      <c r="T4668" s="152"/>
      <c r="AT4668" s="147" t="s">
        <v>185</v>
      </c>
      <c r="AU4668" s="147" t="s">
        <v>88</v>
      </c>
      <c r="AV4668" s="12" t="s">
        <v>88</v>
      </c>
      <c r="AW4668" s="12" t="s">
        <v>33</v>
      </c>
      <c r="AX4668" s="12" t="s">
        <v>78</v>
      </c>
      <c r="AY4668" s="147" t="s">
        <v>176</v>
      </c>
    </row>
    <row r="4669" spans="2:51" s="14" customFormat="1" ht="11.25">
      <c r="B4669" s="160"/>
      <c r="D4669" s="146" t="s">
        <v>185</v>
      </c>
      <c r="E4669" s="161" t="s">
        <v>1</v>
      </c>
      <c r="F4669" s="162" t="s">
        <v>2715</v>
      </c>
      <c r="H4669" s="161" t="s">
        <v>1</v>
      </c>
      <c r="I4669" s="163"/>
      <c r="L4669" s="160"/>
      <c r="M4669" s="164"/>
      <c r="T4669" s="165"/>
      <c r="AT4669" s="161" t="s">
        <v>185</v>
      </c>
      <c r="AU4669" s="161" t="s">
        <v>88</v>
      </c>
      <c r="AV4669" s="14" t="s">
        <v>86</v>
      </c>
      <c r="AW4669" s="14" t="s">
        <v>33</v>
      </c>
      <c r="AX4669" s="14" t="s">
        <v>78</v>
      </c>
      <c r="AY4669" s="161" t="s">
        <v>176</v>
      </c>
    </row>
    <row r="4670" spans="2:51" s="12" customFormat="1" ht="11.25">
      <c r="B4670" s="145"/>
      <c r="D4670" s="146" t="s">
        <v>185</v>
      </c>
      <c r="E4670" s="147" t="s">
        <v>1</v>
      </c>
      <c r="F4670" s="148" t="s">
        <v>2716</v>
      </c>
      <c r="H4670" s="149">
        <v>15.3225</v>
      </c>
      <c r="I4670" s="150"/>
      <c r="L4670" s="145"/>
      <c r="M4670" s="151"/>
      <c r="T4670" s="152"/>
      <c r="AT4670" s="147" t="s">
        <v>185</v>
      </c>
      <c r="AU4670" s="147" t="s">
        <v>88</v>
      </c>
      <c r="AV4670" s="12" t="s">
        <v>88</v>
      </c>
      <c r="AW4670" s="12" t="s">
        <v>33</v>
      </c>
      <c r="AX4670" s="12" t="s">
        <v>78</v>
      </c>
      <c r="AY4670" s="147" t="s">
        <v>176</v>
      </c>
    </row>
    <row r="4671" spans="2:51" s="15" customFormat="1" ht="11.25">
      <c r="B4671" s="166"/>
      <c r="D4671" s="146" t="s">
        <v>185</v>
      </c>
      <c r="E4671" s="167" t="s">
        <v>1</v>
      </c>
      <c r="F4671" s="168" t="s">
        <v>228</v>
      </c>
      <c r="H4671" s="169">
        <v>23.872500000000002</v>
      </c>
      <c r="I4671" s="170"/>
      <c r="L4671" s="166"/>
      <c r="M4671" s="171"/>
      <c r="T4671" s="172"/>
      <c r="AT4671" s="167" t="s">
        <v>185</v>
      </c>
      <c r="AU4671" s="167" t="s">
        <v>88</v>
      </c>
      <c r="AV4671" s="15" t="s">
        <v>193</v>
      </c>
      <c r="AW4671" s="15" t="s">
        <v>33</v>
      </c>
      <c r="AX4671" s="15" t="s">
        <v>78</v>
      </c>
      <c r="AY4671" s="167" t="s">
        <v>176</v>
      </c>
    </row>
    <row r="4672" spans="2:51" s="14" customFormat="1" ht="11.25">
      <c r="B4672" s="160"/>
      <c r="D4672" s="146" t="s">
        <v>185</v>
      </c>
      <c r="E4672" s="161" t="s">
        <v>1</v>
      </c>
      <c r="F4672" s="162" t="s">
        <v>2717</v>
      </c>
      <c r="H4672" s="161" t="s">
        <v>1</v>
      </c>
      <c r="I4672" s="163"/>
      <c r="L4672" s="160"/>
      <c r="M4672" s="164"/>
      <c r="T4672" s="165"/>
      <c r="AT4672" s="161" t="s">
        <v>185</v>
      </c>
      <c r="AU4672" s="161" t="s">
        <v>88</v>
      </c>
      <c r="AV4672" s="14" t="s">
        <v>86</v>
      </c>
      <c r="AW4672" s="14" t="s">
        <v>33</v>
      </c>
      <c r="AX4672" s="14" t="s">
        <v>78</v>
      </c>
      <c r="AY4672" s="161" t="s">
        <v>176</v>
      </c>
    </row>
    <row r="4673" spans="2:65" s="12" customFormat="1" ht="11.25">
      <c r="B4673" s="145"/>
      <c r="D4673" s="146" t="s">
        <v>185</v>
      </c>
      <c r="E4673" s="147" t="s">
        <v>1</v>
      </c>
      <c r="F4673" s="148" t="s">
        <v>4337</v>
      </c>
      <c r="H4673" s="149">
        <v>19.8</v>
      </c>
      <c r="I4673" s="150"/>
      <c r="L4673" s="145"/>
      <c r="M4673" s="151"/>
      <c r="T4673" s="152"/>
      <c r="AT4673" s="147" t="s">
        <v>185</v>
      </c>
      <c r="AU4673" s="147" t="s">
        <v>88</v>
      </c>
      <c r="AV4673" s="12" t="s">
        <v>88</v>
      </c>
      <c r="AW4673" s="12" t="s">
        <v>33</v>
      </c>
      <c r="AX4673" s="12" t="s">
        <v>78</v>
      </c>
      <c r="AY4673" s="147" t="s">
        <v>176</v>
      </c>
    </row>
    <row r="4674" spans="2:65" s="12" customFormat="1" ht="11.25">
      <c r="B4674" s="145"/>
      <c r="D4674" s="146" t="s">
        <v>185</v>
      </c>
      <c r="E4674" s="147" t="s">
        <v>1</v>
      </c>
      <c r="F4674" s="148" t="s">
        <v>4338</v>
      </c>
      <c r="H4674" s="149">
        <v>18.3</v>
      </c>
      <c r="I4674" s="150"/>
      <c r="L4674" s="145"/>
      <c r="M4674" s="151"/>
      <c r="T4674" s="152"/>
      <c r="AT4674" s="147" t="s">
        <v>185</v>
      </c>
      <c r="AU4674" s="147" t="s">
        <v>88</v>
      </c>
      <c r="AV4674" s="12" t="s">
        <v>88</v>
      </c>
      <c r="AW4674" s="12" t="s">
        <v>33</v>
      </c>
      <c r="AX4674" s="12" t="s">
        <v>78</v>
      </c>
      <c r="AY4674" s="147" t="s">
        <v>176</v>
      </c>
    </row>
    <row r="4675" spans="2:65" s="15" customFormat="1" ht="11.25">
      <c r="B4675" s="166"/>
      <c r="D4675" s="146" t="s">
        <v>185</v>
      </c>
      <c r="E4675" s="167" t="s">
        <v>1</v>
      </c>
      <c r="F4675" s="168" t="s">
        <v>228</v>
      </c>
      <c r="H4675" s="169">
        <v>38.1</v>
      </c>
      <c r="I4675" s="170"/>
      <c r="L4675" s="166"/>
      <c r="M4675" s="171"/>
      <c r="T4675" s="172"/>
      <c r="AT4675" s="167" t="s">
        <v>185</v>
      </c>
      <c r="AU4675" s="167" t="s">
        <v>88</v>
      </c>
      <c r="AV4675" s="15" t="s">
        <v>193</v>
      </c>
      <c r="AW4675" s="15" t="s">
        <v>33</v>
      </c>
      <c r="AX4675" s="15" t="s">
        <v>78</v>
      </c>
      <c r="AY4675" s="167" t="s">
        <v>176</v>
      </c>
    </row>
    <row r="4676" spans="2:65" s="14" customFormat="1" ht="11.25">
      <c r="B4676" s="160"/>
      <c r="D4676" s="146" t="s">
        <v>185</v>
      </c>
      <c r="E4676" s="161" t="s">
        <v>1</v>
      </c>
      <c r="F4676" s="162" t="s">
        <v>4339</v>
      </c>
      <c r="H4676" s="161" t="s">
        <v>1</v>
      </c>
      <c r="I4676" s="163"/>
      <c r="L4676" s="160"/>
      <c r="M4676" s="164"/>
      <c r="T4676" s="165"/>
      <c r="AT4676" s="161" t="s">
        <v>185</v>
      </c>
      <c r="AU4676" s="161" t="s">
        <v>88</v>
      </c>
      <c r="AV4676" s="14" t="s">
        <v>86</v>
      </c>
      <c r="AW4676" s="14" t="s">
        <v>33</v>
      </c>
      <c r="AX4676" s="14" t="s">
        <v>78</v>
      </c>
      <c r="AY4676" s="161" t="s">
        <v>176</v>
      </c>
    </row>
    <row r="4677" spans="2:65" s="12" customFormat="1" ht="11.25">
      <c r="B4677" s="145"/>
      <c r="D4677" s="146" t="s">
        <v>185</v>
      </c>
      <c r="E4677" s="147" t="s">
        <v>1</v>
      </c>
      <c r="F4677" s="148" t="s">
        <v>4340</v>
      </c>
      <c r="H4677" s="149">
        <v>3.15</v>
      </c>
      <c r="I4677" s="150"/>
      <c r="L4677" s="145"/>
      <c r="M4677" s="151"/>
      <c r="T4677" s="152"/>
      <c r="AT4677" s="147" t="s">
        <v>185</v>
      </c>
      <c r="AU4677" s="147" t="s">
        <v>88</v>
      </c>
      <c r="AV4677" s="12" t="s">
        <v>88</v>
      </c>
      <c r="AW4677" s="12" t="s">
        <v>33</v>
      </c>
      <c r="AX4677" s="12" t="s">
        <v>78</v>
      </c>
      <c r="AY4677" s="147" t="s">
        <v>176</v>
      </c>
    </row>
    <row r="4678" spans="2:65" s="12" customFormat="1" ht="11.25">
      <c r="B4678" s="145"/>
      <c r="D4678" s="146" t="s">
        <v>185</v>
      </c>
      <c r="E4678" s="147" t="s">
        <v>1</v>
      </c>
      <c r="F4678" s="148" t="s">
        <v>4341</v>
      </c>
      <c r="H4678" s="149">
        <v>3.9750000000000001</v>
      </c>
      <c r="I4678" s="150"/>
      <c r="L4678" s="145"/>
      <c r="M4678" s="151"/>
      <c r="T4678" s="152"/>
      <c r="AT4678" s="147" t="s">
        <v>185</v>
      </c>
      <c r="AU4678" s="147" t="s">
        <v>88</v>
      </c>
      <c r="AV4678" s="12" t="s">
        <v>88</v>
      </c>
      <c r="AW4678" s="12" t="s">
        <v>33</v>
      </c>
      <c r="AX4678" s="12" t="s">
        <v>78</v>
      </c>
      <c r="AY4678" s="147" t="s">
        <v>176</v>
      </c>
    </row>
    <row r="4679" spans="2:65" s="12" customFormat="1" ht="11.25">
      <c r="B4679" s="145"/>
      <c r="D4679" s="146" t="s">
        <v>185</v>
      </c>
      <c r="E4679" s="147" t="s">
        <v>1</v>
      </c>
      <c r="F4679" s="148" t="s">
        <v>4342</v>
      </c>
      <c r="H4679" s="149">
        <v>3.75</v>
      </c>
      <c r="I4679" s="150"/>
      <c r="L4679" s="145"/>
      <c r="M4679" s="151"/>
      <c r="T4679" s="152"/>
      <c r="AT4679" s="147" t="s">
        <v>185</v>
      </c>
      <c r="AU4679" s="147" t="s">
        <v>88</v>
      </c>
      <c r="AV4679" s="12" t="s">
        <v>88</v>
      </c>
      <c r="AW4679" s="12" t="s">
        <v>33</v>
      </c>
      <c r="AX4679" s="12" t="s">
        <v>78</v>
      </c>
      <c r="AY4679" s="147" t="s">
        <v>176</v>
      </c>
    </row>
    <row r="4680" spans="2:65" s="12" customFormat="1" ht="11.25">
      <c r="B4680" s="145"/>
      <c r="D4680" s="146" t="s">
        <v>185</v>
      </c>
      <c r="E4680" s="147" t="s">
        <v>1</v>
      </c>
      <c r="F4680" s="148" t="s">
        <v>4343</v>
      </c>
      <c r="H4680" s="149">
        <v>3.6</v>
      </c>
      <c r="I4680" s="150"/>
      <c r="L4680" s="145"/>
      <c r="M4680" s="151"/>
      <c r="T4680" s="152"/>
      <c r="AT4680" s="147" t="s">
        <v>185</v>
      </c>
      <c r="AU4680" s="147" t="s">
        <v>88</v>
      </c>
      <c r="AV4680" s="12" t="s">
        <v>88</v>
      </c>
      <c r="AW4680" s="12" t="s">
        <v>33</v>
      </c>
      <c r="AX4680" s="12" t="s">
        <v>78</v>
      </c>
      <c r="AY4680" s="147" t="s">
        <v>176</v>
      </c>
    </row>
    <row r="4681" spans="2:65" s="12" customFormat="1" ht="11.25">
      <c r="B4681" s="145"/>
      <c r="D4681" s="146" t="s">
        <v>185</v>
      </c>
      <c r="E4681" s="147" t="s">
        <v>1</v>
      </c>
      <c r="F4681" s="148" t="s">
        <v>4344</v>
      </c>
      <c r="H4681" s="149">
        <v>3.45</v>
      </c>
      <c r="I4681" s="150"/>
      <c r="L4681" s="145"/>
      <c r="M4681" s="151"/>
      <c r="T4681" s="152"/>
      <c r="AT4681" s="147" t="s">
        <v>185</v>
      </c>
      <c r="AU4681" s="147" t="s">
        <v>88</v>
      </c>
      <c r="AV4681" s="12" t="s">
        <v>88</v>
      </c>
      <c r="AW4681" s="12" t="s">
        <v>33</v>
      </c>
      <c r="AX4681" s="12" t="s">
        <v>78</v>
      </c>
      <c r="AY4681" s="147" t="s">
        <v>176</v>
      </c>
    </row>
    <row r="4682" spans="2:65" s="12" customFormat="1" ht="11.25">
      <c r="B4682" s="145"/>
      <c r="D4682" s="146" t="s">
        <v>185</v>
      </c>
      <c r="E4682" s="147" t="s">
        <v>1</v>
      </c>
      <c r="F4682" s="148" t="s">
        <v>4345</v>
      </c>
      <c r="H4682" s="149">
        <v>3.3</v>
      </c>
      <c r="I4682" s="150"/>
      <c r="L4682" s="145"/>
      <c r="M4682" s="151"/>
      <c r="T4682" s="152"/>
      <c r="AT4682" s="147" t="s">
        <v>185</v>
      </c>
      <c r="AU4682" s="147" t="s">
        <v>88</v>
      </c>
      <c r="AV4682" s="12" t="s">
        <v>88</v>
      </c>
      <c r="AW4682" s="12" t="s">
        <v>33</v>
      </c>
      <c r="AX4682" s="12" t="s">
        <v>78</v>
      </c>
      <c r="AY4682" s="147" t="s">
        <v>176</v>
      </c>
    </row>
    <row r="4683" spans="2:65" s="15" customFormat="1" ht="11.25">
      <c r="B4683" s="166"/>
      <c r="D4683" s="146" t="s">
        <v>185</v>
      </c>
      <c r="E4683" s="167" t="s">
        <v>1</v>
      </c>
      <c r="F4683" s="168" t="s">
        <v>228</v>
      </c>
      <c r="H4683" s="169">
        <v>21.225000000000001</v>
      </c>
      <c r="I4683" s="170"/>
      <c r="L4683" s="166"/>
      <c r="M4683" s="171"/>
      <c r="T4683" s="172"/>
      <c r="AT4683" s="167" t="s">
        <v>185</v>
      </c>
      <c r="AU4683" s="167" t="s">
        <v>88</v>
      </c>
      <c r="AV4683" s="15" t="s">
        <v>193</v>
      </c>
      <c r="AW4683" s="15" t="s">
        <v>33</v>
      </c>
      <c r="AX4683" s="15" t="s">
        <v>78</v>
      </c>
      <c r="AY4683" s="167" t="s">
        <v>176</v>
      </c>
    </row>
    <row r="4684" spans="2:65" s="13" customFormat="1" ht="11.25">
      <c r="B4684" s="153"/>
      <c r="D4684" s="146" t="s">
        <v>185</v>
      </c>
      <c r="E4684" s="154" t="s">
        <v>1</v>
      </c>
      <c r="F4684" s="155" t="s">
        <v>187</v>
      </c>
      <c r="H4684" s="156">
        <v>340.95000000000005</v>
      </c>
      <c r="I4684" s="157"/>
      <c r="L4684" s="153"/>
      <c r="M4684" s="158"/>
      <c r="T4684" s="159"/>
      <c r="AT4684" s="154" t="s">
        <v>185</v>
      </c>
      <c r="AU4684" s="154" t="s">
        <v>88</v>
      </c>
      <c r="AV4684" s="13" t="s">
        <v>183</v>
      </c>
      <c r="AW4684" s="13" t="s">
        <v>33</v>
      </c>
      <c r="AX4684" s="13" t="s">
        <v>86</v>
      </c>
      <c r="AY4684" s="154" t="s">
        <v>176</v>
      </c>
    </row>
    <row r="4685" spans="2:65" s="1" customFormat="1" ht="16.5" customHeight="1">
      <c r="B4685" s="32"/>
      <c r="C4685" s="132" t="s">
        <v>4346</v>
      </c>
      <c r="D4685" s="132" t="s">
        <v>178</v>
      </c>
      <c r="E4685" s="133" t="s">
        <v>4347</v>
      </c>
      <c r="F4685" s="134" t="s">
        <v>4348</v>
      </c>
      <c r="G4685" s="135" t="s">
        <v>181</v>
      </c>
      <c r="H4685" s="136">
        <v>340.95</v>
      </c>
      <c r="I4685" s="137"/>
      <c r="J4685" s="138">
        <f>ROUND(I4685*H4685,2)</f>
        <v>0</v>
      </c>
      <c r="K4685" s="134" t="s">
        <v>207</v>
      </c>
      <c r="L4685" s="32"/>
      <c r="M4685" s="139" t="s">
        <v>1</v>
      </c>
      <c r="N4685" s="140" t="s">
        <v>43</v>
      </c>
      <c r="P4685" s="141">
        <f>O4685*H4685</f>
        <v>0</v>
      </c>
      <c r="Q4685" s="141">
        <v>2.9999999999999997E-4</v>
      </c>
      <c r="R4685" s="141">
        <f>Q4685*H4685</f>
        <v>0.10228499999999999</v>
      </c>
      <c r="S4685" s="141">
        <v>0</v>
      </c>
      <c r="T4685" s="142">
        <f>S4685*H4685</f>
        <v>0</v>
      </c>
      <c r="AR4685" s="143" t="s">
        <v>319</v>
      </c>
      <c r="AT4685" s="143" t="s">
        <v>178</v>
      </c>
      <c r="AU4685" s="143" t="s">
        <v>88</v>
      </c>
      <c r="AY4685" s="17" t="s">
        <v>176</v>
      </c>
      <c r="BE4685" s="144">
        <f>IF(N4685="základní",J4685,0)</f>
        <v>0</v>
      </c>
      <c r="BF4685" s="144">
        <f>IF(N4685="snížená",J4685,0)</f>
        <v>0</v>
      </c>
      <c r="BG4685" s="144">
        <f>IF(N4685="zákl. přenesená",J4685,0)</f>
        <v>0</v>
      </c>
      <c r="BH4685" s="144">
        <f>IF(N4685="sníž. přenesená",J4685,0)</f>
        <v>0</v>
      </c>
      <c r="BI4685" s="144">
        <f>IF(N4685="nulová",J4685,0)</f>
        <v>0</v>
      </c>
      <c r="BJ4685" s="17" t="s">
        <v>86</v>
      </c>
      <c r="BK4685" s="144">
        <f>ROUND(I4685*H4685,2)</f>
        <v>0</v>
      </c>
      <c r="BL4685" s="17" t="s">
        <v>319</v>
      </c>
      <c r="BM4685" s="143" t="s">
        <v>4349</v>
      </c>
    </row>
    <row r="4686" spans="2:65" s="1" customFormat="1" ht="24.2" customHeight="1">
      <c r="B4686" s="32"/>
      <c r="C4686" s="132" t="s">
        <v>4350</v>
      </c>
      <c r="D4686" s="132" t="s">
        <v>178</v>
      </c>
      <c r="E4686" s="133" t="s">
        <v>4351</v>
      </c>
      <c r="F4686" s="134" t="s">
        <v>4352</v>
      </c>
      <c r="G4686" s="135" t="s">
        <v>181</v>
      </c>
      <c r="H4686" s="136">
        <v>340.95</v>
      </c>
      <c r="I4686" s="137"/>
      <c r="J4686" s="138">
        <f>ROUND(I4686*H4686,2)</f>
        <v>0</v>
      </c>
      <c r="K4686" s="134" t="s">
        <v>207</v>
      </c>
      <c r="L4686" s="32"/>
      <c r="M4686" s="139" t="s">
        <v>1</v>
      </c>
      <c r="N4686" s="140" t="s">
        <v>43</v>
      </c>
      <c r="P4686" s="141">
        <f>O4686*H4686</f>
        <v>0</v>
      </c>
      <c r="Q4686" s="141">
        <v>1.5E-3</v>
      </c>
      <c r="R4686" s="141">
        <f>Q4686*H4686</f>
        <v>0.51142500000000002</v>
      </c>
      <c r="S4686" s="141">
        <v>0</v>
      </c>
      <c r="T4686" s="142">
        <f>S4686*H4686</f>
        <v>0</v>
      </c>
      <c r="AR4686" s="143" t="s">
        <v>319</v>
      </c>
      <c r="AT4686" s="143" t="s">
        <v>178</v>
      </c>
      <c r="AU4686" s="143" t="s">
        <v>88</v>
      </c>
      <c r="AY4686" s="17" t="s">
        <v>176</v>
      </c>
      <c r="BE4686" s="144">
        <f>IF(N4686="základní",J4686,0)</f>
        <v>0</v>
      </c>
      <c r="BF4686" s="144">
        <f>IF(N4686="snížená",J4686,0)</f>
        <v>0</v>
      </c>
      <c r="BG4686" s="144">
        <f>IF(N4686="zákl. přenesená",J4686,0)</f>
        <v>0</v>
      </c>
      <c r="BH4686" s="144">
        <f>IF(N4686="sníž. přenesená",J4686,0)</f>
        <v>0</v>
      </c>
      <c r="BI4686" s="144">
        <f>IF(N4686="nulová",J4686,0)</f>
        <v>0</v>
      </c>
      <c r="BJ4686" s="17" t="s">
        <v>86</v>
      </c>
      <c r="BK4686" s="144">
        <f>ROUND(I4686*H4686,2)</f>
        <v>0</v>
      </c>
      <c r="BL4686" s="17" t="s">
        <v>319</v>
      </c>
      <c r="BM4686" s="143" t="s">
        <v>4353</v>
      </c>
    </row>
    <row r="4687" spans="2:65" s="1" customFormat="1" ht="19.5">
      <c r="B4687" s="32"/>
      <c r="D4687" s="146" t="s">
        <v>234</v>
      </c>
      <c r="F4687" s="173" t="s">
        <v>4354</v>
      </c>
      <c r="I4687" s="174"/>
      <c r="L4687" s="32"/>
      <c r="M4687" s="175"/>
      <c r="T4687" s="56"/>
      <c r="AT4687" s="17" t="s">
        <v>234</v>
      </c>
      <c r="AU4687" s="17" t="s">
        <v>88</v>
      </c>
    </row>
    <row r="4688" spans="2:65" s="1" customFormat="1" ht="24.2" customHeight="1">
      <c r="B4688" s="32"/>
      <c r="C4688" s="132" t="s">
        <v>4355</v>
      </c>
      <c r="D4688" s="132" t="s">
        <v>178</v>
      </c>
      <c r="E4688" s="133" t="s">
        <v>4356</v>
      </c>
      <c r="F4688" s="134" t="s">
        <v>4357</v>
      </c>
      <c r="G4688" s="135" t="s">
        <v>298</v>
      </c>
      <c r="H4688" s="136">
        <v>271.5</v>
      </c>
      <c r="I4688" s="137"/>
      <c r="J4688" s="138">
        <f>ROUND(I4688*H4688,2)</f>
        <v>0</v>
      </c>
      <c r="K4688" s="134" t="s">
        <v>207</v>
      </c>
      <c r="L4688" s="32"/>
      <c r="M4688" s="139" t="s">
        <v>1</v>
      </c>
      <c r="N4688" s="140" t="s">
        <v>43</v>
      </c>
      <c r="P4688" s="141">
        <f>O4688*H4688</f>
        <v>0</v>
      </c>
      <c r="Q4688" s="141">
        <v>2.7999999999999998E-4</v>
      </c>
      <c r="R4688" s="141">
        <f>Q4688*H4688</f>
        <v>7.601999999999999E-2</v>
      </c>
      <c r="S4688" s="141">
        <v>0</v>
      </c>
      <c r="T4688" s="142">
        <f>S4688*H4688</f>
        <v>0</v>
      </c>
      <c r="AR4688" s="143" t="s">
        <v>319</v>
      </c>
      <c r="AT4688" s="143" t="s">
        <v>178</v>
      </c>
      <c r="AU4688" s="143" t="s">
        <v>88</v>
      </c>
      <c r="AY4688" s="17" t="s">
        <v>176</v>
      </c>
      <c r="BE4688" s="144">
        <f>IF(N4688="základní",J4688,0)</f>
        <v>0</v>
      </c>
      <c r="BF4688" s="144">
        <f>IF(N4688="snížená",J4688,0)</f>
        <v>0</v>
      </c>
      <c r="BG4688" s="144">
        <f>IF(N4688="zákl. přenesená",J4688,0)</f>
        <v>0</v>
      </c>
      <c r="BH4688" s="144">
        <f>IF(N4688="sníž. přenesená",J4688,0)</f>
        <v>0</v>
      </c>
      <c r="BI4688" s="144">
        <f>IF(N4688="nulová",J4688,0)</f>
        <v>0</v>
      </c>
      <c r="BJ4688" s="17" t="s">
        <v>86</v>
      </c>
      <c r="BK4688" s="144">
        <f>ROUND(I4688*H4688,2)</f>
        <v>0</v>
      </c>
      <c r="BL4688" s="17" t="s">
        <v>319</v>
      </c>
      <c r="BM4688" s="143" t="s">
        <v>4358</v>
      </c>
    </row>
    <row r="4689" spans="2:65" s="12" customFormat="1" ht="11.25">
      <c r="B4689" s="145"/>
      <c r="D4689" s="146" t="s">
        <v>185</v>
      </c>
      <c r="E4689" s="147" t="s">
        <v>1</v>
      </c>
      <c r="F4689" s="148" t="s">
        <v>4359</v>
      </c>
      <c r="H4689" s="149">
        <v>180</v>
      </c>
      <c r="I4689" s="150"/>
      <c r="L4689" s="145"/>
      <c r="M4689" s="151"/>
      <c r="T4689" s="152"/>
      <c r="AT4689" s="147" t="s">
        <v>185</v>
      </c>
      <c r="AU4689" s="147" t="s">
        <v>88</v>
      </c>
      <c r="AV4689" s="12" t="s">
        <v>88</v>
      </c>
      <c r="AW4689" s="12" t="s">
        <v>33</v>
      </c>
      <c r="AX4689" s="12" t="s">
        <v>78</v>
      </c>
      <c r="AY4689" s="147" t="s">
        <v>176</v>
      </c>
    </row>
    <row r="4690" spans="2:65" s="12" customFormat="1" ht="11.25">
      <c r="B4690" s="145"/>
      <c r="D4690" s="146" t="s">
        <v>185</v>
      </c>
      <c r="E4690" s="147" t="s">
        <v>1</v>
      </c>
      <c r="F4690" s="148" t="s">
        <v>4360</v>
      </c>
      <c r="H4690" s="149">
        <v>39</v>
      </c>
      <c r="I4690" s="150"/>
      <c r="L4690" s="145"/>
      <c r="M4690" s="151"/>
      <c r="T4690" s="152"/>
      <c r="AT4690" s="147" t="s">
        <v>185</v>
      </c>
      <c r="AU4690" s="147" t="s">
        <v>88</v>
      </c>
      <c r="AV4690" s="12" t="s">
        <v>88</v>
      </c>
      <c r="AW4690" s="12" t="s">
        <v>33</v>
      </c>
      <c r="AX4690" s="12" t="s">
        <v>78</v>
      </c>
      <c r="AY4690" s="147" t="s">
        <v>176</v>
      </c>
    </row>
    <row r="4691" spans="2:65" s="15" customFormat="1" ht="11.25">
      <c r="B4691" s="166"/>
      <c r="D4691" s="146" t="s">
        <v>185</v>
      </c>
      <c r="E4691" s="167" t="s">
        <v>1</v>
      </c>
      <c r="F4691" s="168" t="s">
        <v>228</v>
      </c>
      <c r="H4691" s="169">
        <v>219</v>
      </c>
      <c r="I4691" s="170"/>
      <c r="L4691" s="166"/>
      <c r="M4691" s="171"/>
      <c r="T4691" s="172"/>
      <c r="AT4691" s="167" t="s">
        <v>185</v>
      </c>
      <c r="AU4691" s="167" t="s">
        <v>88</v>
      </c>
      <c r="AV4691" s="15" t="s">
        <v>193</v>
      </c>
      <c r="AW4691" s="15" t="s">
        <v>33</v>
      </c>
      <c r="AX4691" s="15" t="s">
        <v>78</v>
      </c>
      <c r="AY4691" s="167" t="s">
        <v>176</v>
      </c>
    </row>
    <row r="4692" spans="2:65" s="12" customFormat="1" ht="11.25">
      <c r="B4692" s="145"/>
      <c r="D4692" s="146" t="s">
        <v>185</v>
      </c>
      <c r="E4692" s="147" t="s">
        <v>1</v>
      </c>
      <c r="F4692" s="148" t="s">
        <v>4361</v>
      </c>
      <c r="H4692" s="149">
        <v>24</v>
      </c>
      <c r="I4692" s="150"/>
      <c r="L4692" s="145"/>
      <c r="M4692" s="151"/>
      <c r="T4692" s="152"/>
      <c r="AT4692" s="147" t="s">
        <v>185</v>
      </c>
      <c r="AU4692" s="147" t="s">
        <v>88</v>
      </c>
      <c r="AV4692" s="12" t="s">
        <v>88</v>
      </c>
      <c r="AW4692" s="12" t="s">
        <v>33</v>
      </c>
      <c r="AX4692" s="12" t="s">
        <v>78</v>
      </c>
      <c r="AY4692" s="147" t="s">
        <v>176</v>
      </c>
    </row>
    <row r="4693" spans="2:65" s="12" customFormat="1" ht="11.25">
      <c r="B4693" s="145"/>
      <c r="D4693" s="146" t="s">
        <v>185</v>
      </c>
      <c r="E4693" s="147" t="s">
        <v>1</v>
      </c>
      <c r="F4693" s="148" t="s">
        <v>4362</v>
      </c>
      <c r="H4693" s="149">
        <v>28.5</v>
      </c>
      <c r="I4693" s="150"/>
      <c r="L4693" s="145"/>
      <c r="M4693" s="151"/>
      <c r="T4693" s="152"/>
      <c r="AT4693" s="147" t="s">
        <v>185</v>
      </c>
      <c r="AU4693" s="147" t="s">
        <v>88</v>
      </c>
      <c r="AV4693" s="12" t="s">
        <v>88</v>
      </c>
      <c r="AW4693" s="12" t="s">
        <v>33</v>
      </c>
      <c r="AX4693" s="12" t="s">
        <v>78</v>
      </c>
      <c r="AY4693" s="147" t="s">
        <v>176</v>
      </c>
    </row>
    <row r="4694" spans="2:65" s="15" customFormat="1" ht="11.25">
      <c r="B4694" s="166"/>
      <c r="D4694" s="146" t="s">
        <v>185</v>
      </c>
      <c r="E4694" s="167" t="s">
        <v>1</v>
      </c>
      <c r="F4694" s="168" t="s">
        <v>228</v>
      </c>
      <c r="H4694" s="169">
        <v>52.5</v>
      </c>
      <c r="I4694" s="170"/>
      <c r="L4694" s="166"/>
      <c r="M4694" s="171"/>
      <c r="T4694" s="172"/>
      <c r="AT4694" s="167" t="s">
        <v>185</v>
      </c>
      <c r="AU4694" s="167" t="s">
        <v>88</v>
      </c>
      <c r="AV4694" s="15" t="s">
        <v>193</v>
      </c>
      <c r="AW4694" s="15" t="s">
        <v>33</v>
      </c>
      <c r="AX4694" s="15" t="s">
        <v>78</v>
      </c>
      <c r="AY4694" s="167" t="s">
        <v>176</v>
      </c>
    </row>
    <row r="4695" spans="2:65" s="13" customFormat="1" ht="11.25">
      <c r="B4695" s="153"/>
      <c r="D4695" s="146" t="s">
        <v>185</v>
      </c>
      <c r="E4695" s="154" t="s">
        <v>1</v>
      </c>
      <c r="F4695" s="155" t="s">
        <v>187</v>
      </c>
      <c r="H4695" s="156">
        <v>271.5</v>
      </c>
      <c r="I4695" s="157"/>
      <c r="L4695" s="153"/>
      <c r="M4695" s="158"/>
      <c r="T4695" s="159"/>
      <c r="AT4695" s="154" t="s">
        <v>185</v>
      </c>
      <c r="AU4695" s="154" t="s">
        <v>88</v>
      </c>
      <c r="AV4695" s="13" t="s">
        <v>183</v>
      </c>
      <c r="AW4695" s="13" t="s">
        <v>33</v>
      </c>
      <c r="AX4695" s="13" t="s">
        <v>86</v>
      </c>
      <c r="AY4695" s="154" t="s">
        <v>176</v>
      </c>
    </row>
    <row r="4696" spans="2:65" s="1" customFormat="1" ht="16.5" customHeight="1">
      <c r="B4696" s="32"/>
      <c r="C4696" s="132" t="s">
        <v>4363</v>
      </c>
      <c r="D4696" s="132" t="s">
        <v>178</v>
      </c>
      <c r="E4696" s="133" t="s">
        <v>4364</v>
      </c>
      <c r="F4696" s="134" t="s">
        <v>4365</v>
      </c>
      <c r="G4696" s="135" t="s">
        <v>355</v>
      </c>
      <c r="H4696" s="136">
        <v>197</v>
      </c>
      <c r="I4696" s="137"/>
      <c r="J4696" s="138">
        <f>ROUND(I4696*H4696,2)</f>
        <v>0</v>
      </c>
      <c r="K4696" s="134" t="s">
        <v>207</v>
      </c>
      <c r="L4696" s="32"/>
      <c r="M4696" s="139" t="s">
        <v>1</v>
      </c>
      <c r="N4696" s="140" t="s">
        <v>43</v>
      </c>
      <c r="P4696" s="141">
        <f>O4696*H4696</f>
        <v>0</v>
      </c>
      <c r="Q4696" s="141">
        <v>2.1000000000000001E-4</v>
      </c>
      <c r="R4696" s="141">
        <f>Q4696*H4696</f>
        <v>4.1370000000000004E-2</v>
      </c>
      <c r="S4696" s="141">
        <v>0</v>
      </c>
      <c r="T4696" s="142">
        <f>S4696*H4696</f>
        <v>0</v>
      </c>
      <c r="AR4696" s="143" t="s">
        <v>319</v>
      </c>
      <c r="AT4696" s="143" t="s">
        <v>178</v>
      </c>
      <c r="AU4696" s="143" t="s">
        <v>88</v>
      </c>
      <c r="AY4696" s="17" t="s">
        <v>176</v>
      </c>
      <c r="BE4696" s="144">
        <f>IF(N4696="základní",J4696,0)</f>
        <v>0</v>
      </c>
      <c r="BF4696" s="144">
        <f>IF(N4696="snížená",J4696,0)</f>
        <v>0</v>
      </c>
      <c r="BG4696" s="144">
        <f>IF(N4696="zákl. přenesená",J4696,0)</f>
        <v>0</v>
      </c>
      <c r="BH4696" s="144">
        <f>IF(N4696="sníž. přenesená",J4696,0)</f>
        <v>0</v>
      </c>
      <c r="BI4696" s="144">
        <f>IF(N4696="nulová",J4696,0)</f>
        <v>0</v>
      </c>
      <c r="BJ4696" s="17" t="s">
        <v>86</v>
      </c>
      <c r="BK4696" s="144">
        <f>ROUND(I4696*H4696,2)</f>
        <v>0</v>
      </c>
      <c r="BL4696" s="17" t="s">
        <v>319</v>
      </c>
      <c r="BM4696" s="143" t="s">
        <v>4366</v>
      </c>
    </row>
    <row r="4697" spans="2:65" s="12" customFormat="1" ht="11.25">
      <c r="B4697" s="145"/>
      <c r="D4697" s="146" t="s">
        <v>185</v>
      </c>
      <c r="E4697" s="147" t="s">
        <v>1</v>
      </c>
      <c r="F4697" s="148" t="s">
        <v>1133</v>
      </c>
      <c r="H4697" s="149">
        <v>120</v>
      </c>
      <c r="I4697" s="150"/>
      <c r="L4697" s="145"/>
      <c r="M4697" s="151"/>
      <c r="T4697" s="152"/>
      <c r="AT4697" s="147" t="s">
        <v>185</v>
      </c>
      <c r="AU4697" s="147" t="s">
        <v>88</v>
      </c>
      <c r="AV4697" s="12" t="s">
        <v>88</v>
      </c>
      <c r="AW4697" s="12" t="s">
        <v>33</v>
      </c>
      <c r="AX4697" s="12" t="s">
        <v>78</v>
      </c>
      <c r="AY4697" s="147" t="s">
        <v>176</v>
      </c>
    </row>
    <row r="4698" spans="2:65" s="12" customFormat="1" ht="11.25">
      <c r="B4698" s="145"/>
      <c r="D4698" s="146" t="s">
        <v>185</v>
      </c>
      <c r="E4698" s="147" t="s">
        <v>1</v>
      </c>
      <c r="F4698" s="148" t="s">
        <v>4367</v>
      </c>
      <c r="H4698" s="149">
        <v>52</v>
      </c>
      <c r="I4698" s="150"/>
      <c r="L4698" s="145"/>
      <c r="M4698" s="151"/>
      <c r="T4698" s="152"/>
      <c r="AT4698" s="147" t="s">
        <v>185</v>
      </c>
      <c r="AU4698" s="147" t="s">
        <v>88</v>
      </c>
      <c r="AV4698" s="12" t="s">
        <v>88</v>
      </c>
      <c r="AW4698" s="12" t="s">
        <v>33</v>
      </c>
      <c r="AX4698" s="12" t="s">
        <v>78</v>
      </c>
      <c r="AY4698" s="147" t="s">
        <v>176</v>
      </c>
    </row>
    <row r="4699" spans="2:65" s="12" customFormat="1" ht="11.25">
      <c r="B4699" s="145"/>
      <c r="D4699" s="146" t="s">
        <v>185</v>
      </c>
      <c r="E4699" s="147" t="s">
        <v>1</v>
      </c>
      <c r="F4699" s="148" t="s">
        <v>362</v>
      </c>
      <c r="H4699" s="149">
        <v>25</v>
      </c>
      <c r="I4699" s="150"/>
      <c r="L4699" s="145"/>
      <c r="M4699" s="151"/>
      <c r="T4699" s="152"/>
      <c r="AT4699" s="147" t="s">
        <v>185</v>
      </c>
      <c r="AU4699" s="147" t="s">
        <v>88</v>
      </c>
      <c r="AV4699" s="12" t="s">
        <v>88</v>
      </c>
      <c r="AW4699" s="12" t="s">
        <v>33</v>
      </c>
      <c r="AX4699" s="12" t="s">
        <v>78</v>
      </c>
      <c r="AY4699" s="147" t="s">
        <v>176</v>
      </c>
    </row>
    <row r="4700" spans="2:65" s="13" customFormat="1" ht="11.25">
      <c r="B4700" s="153"/>
      <c r="D4700" s="146" t="s">
        <v>185</v>
      </c>
      <c r="E4700" s="154" t="s">
        <v>1</v>
      </c>
      <c r="F4700" s="155" t="s">
        <v>187</v>
      </c>
      <c r="H4700" s="156">
        <v>197</v>
      </c>
      <c r="I4700" s="157"/>
      <c r="L4700" s="153"/>
      <c r="M4700" s="158"/>
      <c r="T4700" s="159"/>
      <c r="AT4700" s="154" t="s">
        <v>185</v>
      </c>
      <c r="AU4700" s="154" t="s">
        <v>88</v>
      </c>
      <c r="AV4700" s="13" t="s">
        <v>183</v>
      </c>
      <c r="AW4700" s="13" t="s">
        <v>33</v>
      </c>
      <c r="AX4700" s="13" t="s">
        <v>86</v>
      </c>
      <c r="AY4700" s="154" t="s">
        <v>176</v>
      </c>
    </row>
    <row r="4701" spans="2:65" s="1" customFormat="1" ht="16.5" customHeight="1">
      <c r="B4701" s="32"/>
      <c r="C4701" s="132" t="s">
        <v>4368</v>
      </c>
      <c r="D4701" s="132" t="s">
        <v>178</v>
      </c>
      <c r="E4701" s="133" t="s">
        <v>4369</v>
      </c>
      <c r="F4701" s="134" t="s">
        <v>4370</v>
      </c>
      <c r="G4701" s="135" t="s">
        <v>355</v>
      </c>
      <c r="H4701" s="136">
        <v>197</v>
      </c>
      <c r="I4701" s="137"/>
      <c r="J4701" s="138">
        <f>ROUND(I4701*H4701,2)</f>
        <v>0</v>
      </c>
      <c r="K4701" s="134" t="s">
        <v>207</v>
      </c>
      <c r="L4701" s="32"/>
      <c r="M4701" s="139" t="s">
        <v>1</v>
      </c>
      <c r="N4701" s="140" t="s">
        <v>43</v>
      </c>
      <c r="P4701" s="141">
        <f>O4701*H4701</f>
        <v>0</v>
      </c>
      <c r="Q4701" s="141">
        <v>2.0000000000000001E-4</v>
      </c>
      <c r="R4701" s="141">
        <f>Q4701*H4701</f>
        <v>3.9400000000000004E-2</v>
      </c>
      <c r="S4701" s="141">
        <v>0</v>
      </c>
      <c r="T4701" s="142">
        <f>S4701*H4701</f>
        <v>0</v>
      </c>
      <c r="AR4701" s="143" t="s">
        <v>319</v>
      </c>
      <c r="AT4701" s="143" t="s">
        <v>178</v>
      </c>
      <c r="AU4701" s="143" t="s">
        <v>88</v>
      </c>
      <c r="AY4701" s="17" t="s">
        <v>176</v>
      </c>
      <c r="BE4701" s="144">
        <f>IF(N4701="základní",J4701,0)</f>
        <v>0</v>
      </c>
      <c r="BF4701" s="144">
        <f>IF(N4701="snížená",J4701,0)</f>
        <v>0</v>
      </c>
      <c r="BG4701" s="144">
        <f>IF(N4701="zákl. přenesená",J4701,0)</f>
        <v>0</v>
      </c>
      <c r="BH4701" s="144">
        <f>IF(N4701="sníž. přenesená",J4701,0)</f>
        <v>0</v>
      </c>
      <c r="BI4701" s="144">
        <f>IF(N4701="nulová",J4701,0)</f>
        <v>0</v>
      </c>
      <c r="BJ4701" s="17" t="s">
        <v>86</v>
      </c>
      <c r="BK4701" s="144">
        <f>ROUND(I4701*H4701,2)</f>
        <v>0</v>
      </c>
      <c r="BL4701" s="17" t="s">
        <v>319</v>
      </c>
      <c r="BM4701" s="143" t="s">
        <v>4371</v>
      </c>
    </row>
    <row r="4702" spans="2:65" s="1" customFormat="1" ht="24.2" customHeight="1">
      <c r="B4702" s="32"/>
      <c r="C4702" s="132" t="s">
        <v>4372</v>
      </c>
      <c r="D4702" s="132" t="s">
        <v>178</v>
      </c>
      <c r="E4702" s="133" t="s">
        <v>4373</v>
      </c>
      <c r="F4702" s="134" t="s">
        <v>4374</v>
      </c>
      <c r="G4702" s="135" t="s">
        <v>298</v>
      </c>
      <c r="H4702" s="136">
        <v>214.6</v>
      </c>
      <c r="I4702" s="137"/>
      <c r="J4702" s="138">
        <f>ROUND(I4702*H4702,2)</f>
        <v>0</v>
      </c>
      <c r="K4702" s="134" t="s">
        <v>207</v>
      </c>
      <c r="L4702" s="32"/>
      <c r="M4702" s="139" t="s">
        <v>1</v>
      </c>
      <c r="N4702" s="140" t="s">
        <v>43</v>
      </c>
      <c r="P4702" s="141">
        <f>O4702*H4702</f>
        <v>0</v>
      </c>
      <c r="Q4702" s="141">
        <v>1.42E-3</v>
      </c>
      <c r="R4702" s="141">
        <f>Q4702*H4702</f>
        <v>0.304732</v>
      </c>
      <c r="S4702" s="141">
        <v>0</v>
      </c>
      <c r="T4702" s="142">
        <f>S4702*H4702</f>
        <v>0</v>
      </c>
      <c r="AR4702" s="143" t="s">
        <v>319</v>
      </c>
      <c r="AT4702" s="143" t="s">
        <v>178</v>
      </c>
      <c r="AU4702" s="143" t="s">
        <v>88</v>
      </c>
      <c r="AY4702" s="17" t="s">
        <v>176</v>
      </c>
      <c r="BE4702" s="144">
        <f>IF(N4702="základní",J4702,0)</f>
        <v>0</v>
      </c>
      <c r="BF4702" s="144">
        <f>IF(N4702="snížená",J4702,0)</f>
        <v>0</v>
      </c>
      <c r="BG4702" s="144">
        <f>IF(N4702="zákl. přenesená",J4702,0)</f>
        <v>0</v>
      </c>
      <c r="BH4702" s="144">
        <f>IF(N4702="sníž. přenesená",J4702,0)</f>
        <v>0</v>
      </c>
      <c r="BI4702" s="144">
        <f>IF(N4702="nulová",J4702,0)</f>
        <v>0</v>
      </c>
      <c r="BJ4702" s="17" t="s">
        <v>86</v>
      </c>
      <c r="BK4702" s="144">
        <f>ROUND(I4702*H4702,2)</f>
        <v>0</v>
      </c>
      <c r="BL4702" s="17" t="s">
        <v>319</v>
      </c>
      <c r="BM4702" s="143" t="s">
        <v>4375</v>
      </c>
    </row>
    <row r="4703" spans="2:65" s="14" customFormat="1" ht="11.25">
      <c r="B4703" s="160"/>
      <c r="D4703" s="146" t="s">
        <v>185</v>
      </c>
      <c r="E4703" s="161" t="s">
        <v>1</v>
      </c>
      <c r="F4703" s="162" t="s">
        <v>2724</v>
      </c>
      <c r="H4703" s="161" t="s">
        <v>1</v>
      </c>
      <c r="I4703" s="163"/>
      <c r="L4703" s="160"/>
      <c r="M4703" s="164"/>
      <c r="T4703" s="165"/>
      <c r="AT4703" s="161" t="s">
        <v>185</v>
      </c>
      <c r="AU4703" s="161" t="s">
        <v>88</v>
      </c>
      <c r="AV4703" s="14" t="s">
        <v>86</v>
      </c>
      <c r="AW4703" s="14" t="s">
        <v>33</v>
      </c>
      <c r="AX4703" s="14" t="s">
        <v>78</v>
      </c>
      <c r="AY4703" s="161" t="s">
        <v>176</v>
      </c>
    </row>
    <row r="4704" spans="2:65" s="14" customFormat="1" ht="11.25">
      <c r="B4704" s="160"/>
      <c r="D4704" s="146" t="s">
        <v>185</v>
      </c>
      <c r="E4704" s="161" t="s">
        <v>1</v>
      </c>
      <c r="F4704" s="162" t="s">
        <v>1110</v>
      </c>
      <c r="H4704" s="161" t="s">
        <v>1</v>
      </c>
      <c r="I4704" s="163"/>
      <c r="L4704" s="160"/>
      <c r="M4704" s="164"/>
      <c r="T4704" s="165"/>
      <c r="AT4704" s="161" t="s">
        <v>185</v>
      </c>
      <c r="AU4704" s="161" t="s">
        <v>88</v>
      </c>
      <c r="AV4704" s="14" t="s">
        <v>86</v>
      </c>
      <c r="AW4704" s="14" t="s">
        <v>33</v>
      </c>
      <c r="AX4704" s="14" t="s">
        <v>78</v>
      </c>
      <c r="AY4704" s="161" t="s">
        <v>176</v>
      </c>
    </row>
    <row r="4705" spans="2:51" s="14" customFormat="1" ht="11.25">
      <c r="B4705" s="160"/>
      <c r="D4705" s="146" t="s">
        <v>185</v>
      </c>
      <c r="E4705" s="161" t="s">
        <v>1</v>
      </c>
      <c r="F4705" s="162" t="s">
        <v>2681</v>
      </c>
      <c r="H4705" s="161" t="s">
        <v>1</v>
      </c>
      <c r="I4705" s="163"/>
      <c r="L4705" s="160"/>
      <c r="M4705" s="164"/>
      <c r="T4705" s="165"/>
      <c r="AT4705" s="161" t="s">
        <v>185</v>
      </c>
      <c r="AU4705" s="161" t="s">
        <v>88</v>
      </c>
      <c r="AV4705" s="14" t="s">
        <v>86</v>
      </c>
      <c r="AW4705" s="14" t="s">
        <v>33</v>
      </c>
      <c r="AX4705" s="14" t="s">
        <v>78</v>
      </c>
      <c r="AY4705" s="161" t="s">
        <v>176</v>
      </c>
    </row>
    <row r="4706" spans="2:51" s="12" customFormat="1" ht="11.25">
      <c r="B4706" s="145"/>
      <c r="D4706" s="146" t="s">
        <v>185</v>
      </c>
      <c r="E4706" s="147" t="s">
        <v>1</v>
      </c>
      <c r="F4706" s="148" t="s">
        <v>2725</v>
      </c>
      <c r="H4706" s="149">
        <v>18.23</v>
      </c>
      <c r="I4706" s="150"/>
      <c r="L4706" s="145"/>
      <c r="M4706" s="151"/>
      <c r="T4706" s="152"/>
      <c r="AT4706" s="147" t="s">
        <v>185</v>
      </c>
      <c r="AU4706" s="147" t="s">
        <v>88</v>
      </c>
      <c r="AV4706" s="12" t="s">
        <v>88</v>
      </c>
      <c r="AW4706" s="12" t="s">
        <v>33</v>
      </c>
      <c r="AX4706" s="12" t="s">
        <v>78</v>
      </c>
      <c r="AY4706" s="147" t="s">
        <v>176</v>
      </c>
    </row>
    <row r="4707" spans="2:51" s="14" customFormat="1" ht="11.25">
      <c r="B4707" s="160"/>
      <c r="D4707" s="146" t="s">
        <v>185</v>
      </c>
      <c r="E4707" s="161" t="s">
        <v>1</v>
      </c>
      <c r="F4707" s="162" t="s">
        <v>2683</v>
      </c>
      <c r="H4707" s="161" t="s">
        <v>1</v>
      </c>
      <c r="I4707" s="163"/>
      <c r="L4707" s="160"/>
      <c r="M4707" s="164"/>
      <c r="T4707" s="165"/>
      <c r="AT4707" s="161" t="s">
        <v>185</v>
      </c>
      <c r="AU4707" s="161" t="s">
        <v>88</v>
      </c>
      <c r="AV4707" s="14" t="s">
        <v>86</v>
      </c>
      <c r="AW4707" s="14" t="s">
        <v>33</v>
      </c>
      <c r="AX4707" s="14" t="s">
        <v>78</v>
      </c>
      <c r="AY4707" s="161" t="s">
        <v>176</v>
      </c>
    </row>
    <row r="4708" spans="2:51" s="12" customFormat="1" ht="11.25">
      <c r="B4708" s="145"/>
      <c r="D4708" s="146" t="s">
        <v>185</v>
      </c>
      <c r="E4708" s="147" t="s">
        <v>1</v>
      </c>
      <c r="F4708" s="148" t="s">
        <v>2726</v>
      </c>
      <c r="H4708" s="149">
        <v>1.635</v>
      </c>
      <c r="I4708" s="150"/>
      <c r="L4708" s="145"/>
      <c r="M4708" s="151"/>
      <c r="T4708" s="152"/>
      <c r="AT4708" s="147" t="s">
        <v>185</v>
      </c>
      <c r="AU4708" s="147" t="s">
        <v>88</v>
      </c>
      <c r="AV4708" s="12" t="s">
        <v>88</v>
      </c>
      <c r="AW4708" s="12" t="s">
        <v>33</v>
      </c>
      <c r="AX4708" s="12" t="s">
        <v>78</v>
      </c>
      <c r="AY4708" s="147" t="s">
        <v>176</v>
      </c>
    </row>
    <row r="4709" spans="2:51" s="12" customFormat="1" ht="11.25">
      <c r="B4709" s="145"/>
      <c r="D4709" s="146" t="s">
        <v>185</v>
      </c>
      <c r="E4709" s="147" t="s">
        <v>1</v>
      </c>
      <c r="F4709" s="148" t="s">
        <v>2727</v>
      </c>
      <c r="H4709" s="149">
        <v>18.399999999999999</v>
      </c>
      <c r="I4709" s="150"/>
      <c r="L4709" s="145"/>
      <c r="M4709" s="151"/>
      <c r="T4709" s="152"/>
      <c r="AT4709" s="147" t="s">
        <v>185</v>
      </c>
      <c r="AU4709" s="147" t="s">
        <v>88</v>
      </c>
      <c r="AV4709" s="12" t="s">
        <v>88</v>
      </c>
      <c r="AW4709" s="12" t="s">
        <v>33</v>
      </c>
      <c r="AX4709" s="12" t="s">
        <v>78</v>
      </c>
      <c r="AY4709" s="147" t="s">
        <v>176</v>
      </c>
    </row>
    <row r="4710" spans="2:51" s="14" customFormat="1" ht="11.25">
      <c r="B4710" s="160"/>
      <c r="D4710" s="146" t="s">
        <v>185</v>
      </c>
      <c r="E4710" s="161" t="s">
        <v>1</v>
      </c>
      <c r="F4710" s="162" t="s">
        <v>1108</v>
      </c>
      <c r="H4710" s="161" t="s">
        <v>1</v>
      </c>
      <c r="I4710" s="163"/>
      <c r="L4710" s="160"/>
      <c r="M4710" s="164"/>
      <c r="T4710" s="165"/>
      <c r="AT4710" s="161" t="s">
        <v>185</v>
      </c>
      <c r="AU4710" s="161" t="s">
        <v>88</v>
      </c>
      <c r="AV4710" s="14" t="s">
        <v>86</v>
      </c>
      <c r="AW4710" s="14" t="s">
        <v>33</v>
      </c>
      <c r="AX4710" s="14" t="s">
        <v>78</v>
      </c>
      <c r="AY4710" s="161" t="s">
        <v>176</v>
      </c>
    </row>
    <row r="4711" spans="2:51" s="14" customFormat="1" ht="11.25">
      <c r="B4711" s="160"/>
      <c r="D4711" s="146" t="s">
        <v>185</v>
      </c>
      <c r="E4711" s="161" t="s">
        <v>1</v>
      </c>
      <c r="F4711" s="162" t="s">
        <v>2686</v>
      </c>
      <c r="H4711" s="161" t="s">
        <v>1</v>
      </c>
      <c r="I4711" s="163"/>
      <c r="L4711" s="160"/>
      <c r="M4711" s="164"/>
      <c r="T4711" s="165"/>
      <c r="AT4711" s="161" t="s">
        <v>185</v>
      </c>
      <c r="AU4711" s="161" t="s">
        <v>88</v>
      </c>
      <c r="AV4711" s="14" t="s">
        <v>86</v>
      </c>
      <c r="AW4711" s="14" t="s">
        <v>33</v>
      </c>
      <c r="AX4711" s="14" t="s">
        <v>78</v>
      </c>
      <c r="AY4711" s="161" t="s">
        <v>176</v>
      </c>
    </row>
    <row r="4712" spans="2:51" s="12" customFormat="1" ht="11.25">
      <c r="B4712" s="145"/>
      <c r="D4712" s="146" t="s">
        <v>185</v>
      </c>
      <c r="E4712" s="147" t="s">
        <v>1</v>
      </c>
      <c r="F4712" s="148" t="s">
        <v>2728</v>
      </c>
      <c r="H4712" s="149">
        <v>12.055</v>
      </c>
      <c r="I4712" s="150"/>
      <c r="L4712" s="145"/>
      <c r="M4712" s="151"/>
      <c r="T4712" s="152"/>
      <c r="AT4712" s="147" t="s">
        <v>185</v>
      </c>
      <c r="AU4712" s="147" t="s">
        <v>88</v>
      </c>
      <c r="AV4712" s="12" t="s">
        <v>88</v>
      </c>
      <c r="AW4712" s="12" t="s">
        <v>33</v>
      </c>
      <c r="AX4712" s="12" t="s">
        <v>78</v>
      </c>
      <c r="AY4712" s="147" t="s">
        <v>176</v>
      </c>
    </row>
    <row r="4713" spans="2:51" s="14" customFormat="1" ht="11.25">
      <c r="B4713" s="160"/>
      <c r="D4713" s="146" t="s">
        <v>185</v>
      </c>
      <c r="E4713" s="161" t="s">
        <v>1</v>
      </c>
      <c r="F4713" s="162" t="s">
        <v>2688</v>
      </c>
      <c r="H4713" s="161" t="s">
        <v>1</v>
      </c>
      <c r="I4713" s="163"/>
      <c r="L4713" s="160"/>
      <c r="M4713" s="164"/>
      <c r="T4713" s="165"/>
      <c r="AT4713" s="161" t="s">
        <v>185</v>
      </c>
      <c r="AU4713" s="161" t="s">
        <v>88</v>
      </c>
      <c r="AV4713" s="14" t="s">
        <v>86</v>
      </c>
      <c r="AW4713" s="14" t="s">
        <v>33</v>
      </c>
      <c r="AX4713" s="14" t="s">
        <v>78</v>
      </c>
      <c r="AY4713" s="161" t="s">
        <v>176</v>
      </c>
    </row>
    <row r="4714" spans="2:51" s="12" customFormat="1" ht="11.25">
      <c r="B4714" s="145"/>
      <c r="D4714" s="146" t="s">
        <v>185</v>
      </c>
      <c r="E4714" s="147" t="s">
        <v>1</v>
      </c>
      <c r="F4714" s="148" t="s">
        <v>2730</v>
      </c>
      <c r="H4714" s="149">
        <v>16.675000000000001</v>
      </c>
      <c r="I4714" s="150"/>
      <c r="L4714" s="145"/>
      <c r="M4714" s="151"/>
      <c r="T4714" s="152"/>
      <c r="AT4714" s="147" t="s">
        <v>185</v>
      </c>
      <c r="AU4714" s="147" t="s">
        <v>88</v>
      </c>
      <c r="AV4714" s="12" t="s">
        <v>88</v>
      </c>
      <c r="AW4714" s="12" t="s">
        <v>33</v>
      </c>
      <c r="AX4714" s="12" t="s">
        <v>78</v>
      </c>
      <c r="AY4714" s="147" t="s">
        <v>176</v>
      </c>
    </row>
    <row r="4715" spans="2:51" s="14" customFormat="1" ht="11.25">
      <c r="B4715" s="160"/>
      <c r="D4715" s="146" t="s">
        <v>185</v>
      </c>
      <c r="E4715" s="161" t="s">
        <v>1</v>
      </c>
      <c r="F4715" s="162" t="s">
        <v>1106</v>
      </c>
      <c r="H4715" s="161" t="s">
        <v>1</v>
      </c>
      <c r="I4715" s="163"/>
      <c r="L4715" s="160"/>
      <c r="M4715" s="164"/>
      <c r="T4715" s="165"/>
      <c r="AT4715" s="161" t="s">
        <v>185</v>
      </c>
      <c r="AU4715" s="161" t="s">
        <v>88</v>
      </c>
      <c r="AV4715" s="14" t="s">
        <v>86</v>
      </c>
      <c r="AW4715" s="14" t="s">
        <v>33</v>
      </c>
      <c r="AX4715" s="14" t="s">
        <v>78</v>
      </c>
      <c r="AY4715" s="161" t="s">
        <v>176</v>
      </c>
    </row>
    <row r="4716" spans="2:51" s="14" customFormat="1" ht="11.25">
      <c r="B4716" s="160"/>
      <c r="D4716" s="146" t="s">
        <v>185</v>
      </c>
      <c r="E4716" s="161" t="s">
        <v>1</v>
      </c>
      <c r="F4716" s="162" t="s">
        <v>2690</v>
      </c>
      <c r="H4716" s="161" t="s">
        <v>1</v>
      </c>
      <c r="I4716" s="163"/>
      <c r="L4716" s="160"/>
      <c r="M4716" s="164"/>
      <c r="T4716" s="165"/>
      <c r="AT4716" s="161" t="s">
        <v>185</v>
      </c>
      <c r="AU4716" s="161" t="s">
        <v>88</v>
      </c>
      <c r="AV4716" s="14" t="s">
        <v>86</v>
      </c>
      <c r="AW4716" s="14" t="s">
        <v>33</v>
      </c>
      <c r="AX4716" s="14" t="s">
        <v>78</v>
      </c>
      <c r="AY4716" s="161" t="s">
        <v>176</v>
      </c>
    </row>
    <row r="4717" spans="2:51" s="12" customFormat="1" ht="11.25">
      <c r="B4717" s="145"/>
      <c r="D4717" s="146" t="s">
        <v>185</v>
      </c>
      <c r="E4717" s="147" t="s">
        <v>1</v>
      </c>
      <c r="F4717" s="148" t="s">
        <v>2728</v>
      </c>
      <c r="H4717" s="149">
        <v>12.055</v>
      </c>
      <c r="I4717" s="150"/>
      <c r="L4717" s="145"/>
      <c r="M4717" s="151"/>
      <c r="T4717" s="152"/>
      <c r="AT4717" s="147" t="s">
        <v>185</v>
      </c>
      <c r="AU4717" s="147" t="s">
        <v>88</v>
      </c>
      <c r="AV4717" s="12" t="s">
        <v>88</v>
      </c>
      <c r="AW4717" s="12" t="s">
        <v>33</v>
      </c>
      <c r="AX4717" s="12" t="s">
        <v>78</v>
      </c>
      <c r="AY4717" s="147" t="s">
        <v>176</v>
      </c>
    </row>
    <row r="4718" spans="2:51" s="14" customFormat="1" ht="11.25">
      <c r="B4718" s="160"/>
      <c r="D4718" s="146" t="s">
        <v>185</v>
      </c>
      <c r="E4718" s="161" t="s">
        <v>1</v>
      </c>
      <c r="F4718" s="162" t="s">
        <v>2691</v>
      </c>
      <c r="H4718" s="161" t="s">
        <v>1</v>
      </c>
      <c r="I4718" s="163"/>
      <c r="L4718" s="160"/>
      <c r="M4718" s="164"/>
      <c r="T4718" s="165"/>
      <c r="AT4718" s="161" t="s">
        <v>185</v>
      </c>
      <c r="AU4718" s="161" t="s">
        <v>88</v>
      </c>
      <c r="AV4718" s="14" t="s">
        <v>86</v>
      </c>
      <c r="AW4718" s="14" t="s">
        <v>33</v>
      </c>
      <c r="AX4718" s="14" t="s">
        <v>78</v>
      </c>
      <c r="AY4718" s="161" t="s">
        <v>176</v>
      </c>
    </row>
    <row r="4719" spans="2:51" s="12" customFormat="1" ht="11.25">
      <c r="B4719" s="145"/>
      <c r="D4719" s="146" t="s">
        <v>185</v>
      </c>
      <c r="E4719" s="147" t="s">
        <v>1</v>
      </c>
      <c r="F4719" s="148" t="s">
        <v>2730</v>
      </c>
      <c r="H4719" s="149">
        <v>16.675000000000001</v>
      </c>
      <c r="I4719" s="150"/>
      <c r="L4719" s="145"/>
      <c r="M4719" s="151"/>
      <c r="T4719" s="152"/>
      <c r="AT4719" s="147" t="s">
        <v>185</v>
      </c>
      <c r="AU4719" s="147" t="s">
        <v>88</v>
      </c>
      <c r="AV4719" s="12" t="s">
        <v>88</v>
      </c>
      <c r="AW4719" s="12" t="s">
        <v>33</v>
      </c>
      <c r="AX4719" s="12" t="s">
        <v>78</v>
      </c>
      <c r="AY4719" s="147" t="s">
        <v>176</v>
      </c>
    </row>
    <row r="4720" spans="2:51" s="14" customFormat="1" ht="11.25">
      <c r="B4720" s="160"/>
      <c r="D4720" s="146" t="s">
        <v>185</v>
      </c>
      <c r="E4720" s="161" t="s">
        <v>1</v>
      </c>
      <c r="F4720" s="162" t="s">
        <v>1104</v>
      </c>
      <c r="H4720" s="161" t="s">
        <v>1</v>
      </c>
      <c r="I4720" s="163"/>
      <c r="L4720" s="160"/>
      <c r="M4720" s="164"/>
      <c r="T4720" s="165"/>
      <c r="AT4720" s="161" t="s">
        <v>185</v>
      </c>
      <c r="AU4720" s="161" t="s">
        <v>88</v>
      </c>
      <c r="AV4720" s="14" t="s">
        <v>86</v>
      </c>
      <c r="AW4720" s="14" t="s">
        <v>33</v>
      </c>
      <c r="AX4720" s="14" t="s">
        <v>78</v>
      </c>
      <c r="AY4720" s="161" t="s">
        <v>176</v>
      </c>
    </row>
    <row r="4721" spans="2:51" s="14" customFormat="1" ht="11.25">
      <c r="B4721" s="160"/>
      <c r="D4721" s="146" t="s">
        <v>185</v>
      </c>
      <c r="E4721" s="161" t="s">
        <v>1</v>
      </c>
      <c r="F4721" s="162" t="s">
        <v>2692</v>
      </c>
      <c r="H4721" s="161" t="s">
        <v>1</v>
      </c>
      <c r="I4721" s="163"/>
      <c r="L4721" s="160"/>
      <c r="M4721" s="164"/>
      <c r="T4721" s="165"/>
      <c r="AT4721" s="161" t="s">
        <v>185</v>
      </c>
      <c r="AU4721" s="161" t="s">
        <v>88</v>
      </c>
      <c r="AV4721" s="14" t="s">
        <v>86</v>
      </c>
      <c r="AW4721" s="14" t="s">
        <v>33</v>
      </c>
      <c r="AX4721" s="14" t="s">
        <v>78</v>
      </c>
      <c r="AY4721" s="161" t="s">
        <v>176</v>
      </c>
    </row>
    <row r="4722" spans="2:51" s="12" customFormat="1" ht="11.25">
      <c r="B4722" s="145"/>
      <c r="D4722" s="146" t="s">
        <v>185</v>
      </c>
      <c r="E4722" s="147" t="s">
        <v>1</v>
      </c>
      <c r="F4722" s="148" t="s">
        <v>2728</v>
      </c>
      <c r="H4722" s="149">
        <v>12.055</v>
      </c>
      <c r="I4722" s="150"/>
      <c r="L4722" s="145"/>
      <c r="M4722" s="151"/>
      <c r="T4722" s="152"/>
      <c r="AT4722" s="147" t="s">
        <v>185</v>
      </c>
      <c r="AU4722" s="147" t="s">
        <v>88</v>
      </c>
      <c r="AV4722" s="12" t="s">
        <v>88</v>
      </c>
      <c r="AW4722" s="12" t="s">
        <v>33</v>
      </c>
      <c r="AX4722" s="12" t="s">
        <v>78</v>
      </c>
      <c r="AY4722" s="147" t="s">
        <v>176</v>
      </c>
    </row>
    <row r="4723" spans="2:51" s="14" customFormat="1" ht="11.25">
      <c r="B4723" s="160"/>
      <c r="D4723" s="146" t="s">
        <v>185</v>
      </c>
      <c r="E4723" s="161" t="s">
        <v>1</v>
      </c>
      <c r="F4723" s="162" t="s">
        <v>2693</v>
      </c>
      <c r="H4723" s="161" t="s">
        <v>1</v>
      </c>
      <c r="I4723" s="163"/>
      <c r="L4723" s="160"/>
      <c r="M4723" s="164"/>
      <c r="T4723" s="165"/>
      <c r="AT4723" s="161" t="s">
        <v>185</v>
      </c>
      <c r="AU4723" s="161" t="s">
        <v>88</v>
      </c>
      <c r="AV4723" s="14" t="s">
        <v>86</v>
      </c>
      <c r="AW4723" s="14" t="s">
        <v>33</v>
      </c>
      <c r="AX4723" s="14" t="s">
        <v>78</v>
      </c>
      <c r="AY4723" s="161" t="s">
        <v>176</v>
      </c>
    </row>
    <row r="4724" spans="2:51" s="12" customFormat="1" ht="11.25">
      <c r="B4724" s="145"/>
      <c r="D4724" s="146" t="s">
        <v>185</v>
      </c>
      <c r="E4724" s="147" t="s">
        <v>1</v>
      </c>
      <c r="F4724" s="148" t="s">
        <v>2730</v>
      </c>
      <c r="H4724" s="149">
        <v>16.675000000000001</v>
      </c>
      <c r="I4724" s="150"/>
      <c r="L4724" s="145"/>
      <c r="M4724" s="151"/>
      <c r="T4724" s="152"/>
      <c r="AT4724" s="147" t="s">
        <v>185</v>
      </c>
      <c r="AU4724" s="147" t="s">
        <v>88</v>
      </c>
      <c r="AV4724" s="12" t="s">
        <v>88</v>
      </c>
      <c r="AW4724" s="12" t="s">
        <v>33</v>
      </c>
      <c r="AX4724" s="12" t="s">
        <v>78</v>
      </c>
      <c r="AY4724" s="147" t="s">
        <v>176</v>
      </c>
    </row>
    <row r="4725" spans="2:51" s="14" customFormat="1" ht="11.25">
      <c r="B4725" s="160"/>
      <c r="D4725" s="146" t="s">
        <v>185</v>
      </c>
      <c r="E4725" s="161" t="s">
        <v>1</v>
      </c>
      <c r="F4725" s="162" t="s">
        <v>734</v>
      </c>
      <c r="H4725" s="161" t="s">
        <v>1</v>
      </c>
      <c r="I4725" s="163"/>
      <c r="L4725" s="160"/>
      <c r="M4725" s="164"/>
      <c r="T4725" s="165"/>
      <c r="AT4725" s="161" t="s">
        <v>185</v>
      </c>
      <c r="AU4725" s="161" t="s">
        <v>88</v>
      </c>
      <c r="AV4725" s="14" t="s">
        <v>86</v>
      </c>
      <c r="AW4725" s="14" t="s">
        <v>33</v>
      </c>
      <c r="AX4725" s="14" t="s">
        <v>78</v>
      </c>
      <c r="AY4725" s="161" t="s">
        <v>176</v>
      </c>
    </row>
    <row r="4726" spans="2:51" s="14" customFormat="1" ht="11.25">
      <c r="B4726" s="160"/>
      <c r="D4726" s="146" t="s">
        <v>185</v>
      </c>
      <c r="E4726" s="161" t="s">
        <v>1</v>
      </c>
      <c r="F4726" s="162" t="s">
        <v>2694</v>
      </c>
      <c r="H4726" s="161" t="s">
        <v>1</v>
      </c>
      <c r="I4726" s="163"/>
      <c r="L4726" s="160"/>
      <c r="M4726" s="164"/>
      <c r="T4726" s="165"/>
      <c r="AT4726" s="161" t="s">
        <v>185</v>
      </c>
      <c r="AU4726" s="161" t="s">
        <v>88</v>
      </c>
      <c r="AV4726" s="14" t="s">
        <v>86</v>
      </c>
      <c r="AW4726" s="14" t="s">
        <v>33</v>
      </c>
      <c r="AX4726" s="14" t="s">
        <v>78</v>
      </c>
      <c r="AY4726" s="161" t="s">
        <v>176</v>
      </c>
    </row>
    <row r="4727" spans="2:51" s="12" customFormat="1" ht="11.25">
      <c r="B4727" s="145"/>
      <c r="D4727" s="146" t="s">
        <v>185</v>
      </c>
      <c r="E4727" s="147" t="s">
        <v>1</v>
      </c>
      <c r="F4727" s="148" t="s">
        <v>2732</v>
      </c>
      <c r="H4727" s="149">
        <v>5.5</v>
      </c>
      <c r="I4727" s="150"/>
      <c r="L4727" s="145"/>
      <c r="M4727" s="151"/>
      <c r="T4727" s="152"/>
      <c r="AT4727" s="147" t="s">
        <v>185</v>
      </c>
      <c r="AU4727" s="147" t="s">
        <v>88</v>
      </c>
      <c r="AV4727" s="12" t="s">
        <v>88</v>
      </c>
      <c r="AW4727" s="12" t="s">
        <v>33</v>
      </c>
      <c r="AX4727" s="12" t="s">
        <v>78</v>
      </c>
      <c r="AY4727" s="147" t="s">
        <v>176</v>
      </c>
    </row>
    <row r="4728" spans="2:51" s="14" customFormat="1" ht="11.25">
      <c r="B4728" s="160"/>
      <c r="D4728" s="146" t="s">
        <v>185</v>
      </c>
      <c r="E4728" s="161" t="s">
        <v>1</v>
      </c>
      <c r="F4728" s="162" t="s">
        <v>2696</v>
      </c>
      <c r="H4728" s="161" t="s">
        <v>1</v>
      </c>
      <c r="I4728" s="163"/>
      <c r="L4728" s="160"/>
      <c r="M4728" s="164"/>
      <c r="T4728" s="165"/>
      <c r="AT4728" s="161" t="s">
        <v>185</v>
      </c>
      <c r="AU4728" s="161" t="s">
        <v>88</v>
      </c>
      <c r="AV4728" s="14" t="s">
        <v>86</v>
      </c>
      <c r="AW4728" s="14" t="s">
        <v>33</v>
      </c>
      <c r="AX4728" s="14" t="s">
        <v>78</v>
      </c>
      <c r="AY4728" s="161" t="s">
        <v>176</v>
      </c>
    </row>
    <row r="4729" spans="2:51" s="12" customFormat="1" ht="11.25">
      <c r="B4729" s="145"/>
      <c r="D4729" s="146" t="s">
        <v>185</v>
      </c>
      <c r="E4729" s="147" t="s">
        <v>1</v>
      </c>
      <c r="F4729" s="148" t="s">
        <v>2733</v>
      </c>
      <c r="H4729" s="149">
        <v>3.15</v>
      </c>
      <c r="I4729" s="150"/>
      <c r="L4729" s="145"/>
      <c r="M4729" s="151"/>
      <c r="T4729" s="152"/>
      <c r="AT4729" s="147" t="s">
        <v>185</v>
      </c>
      <c r="AU4729" s="147" t="s">
        <v>88</v>
      </c>
      <c r="AV4729" s="12" t="s">
        <v>88</v>
      </c>
      <c r="AW4729" s="12" t="s">
        <v>33</v>
      </c>
      <c r="AX4729" s="12" t="s">
        <v>78</v>
      </c>
      <c r="AY4729" s="147" t="s">
        <v>176</v>
      </c>
    </row>
    <row r="4730" spans="2:51" s="14" customFormat="1" ht="11.25">
      <c r="B4730" s="160"/>
      <c r="D4730" s="146" t="s">
        <v>185</v>
      </c>
      <c r="E4730" s="161" t="s">
        <v>1</v>
      </c>
      <c r="F4730" s="162" t="s">
        <v>2698</v>
      </c>
      <c r="H4730" s="161" t="s">
        <v>1</v>
      </c>
      <c r="I4730" s="163"/>
      <c r="L4730" s="160"/>
      <c r="M4730" s="164"/>
      <c r="T4730" s="165"/>
      <c r="AT4730" s="161" t="s">
        <v>185</v>
      </c>
      <c r="AU4730" s="161" t="s">
        <v>88</v>
      </c>
      <c r="AV4730" s="14" t="s">
        <v>86</v>
      </c>
      <c r="AW4730" s="14" t="s">
        <v>33</v>
      </c>
      <c r="AX4730" s="14" t="s">
        <v>78</v>
      </c>
      <c r="AY4730" s="161" t="s">
        <v>176</v>
      </c>
    </row>
    <row r="4731" spans="2:51" s="12" customFormat="1" ht="11.25">
      <c r="B4731" s="145"/>
      <c r="D4731" s="146" t="s">
        <v>185</v>
      </c>
      <c r="E4731" s="147" t="s">
        <v>1</v>
      </c>
      <c r="F4731" s="148" t="s">
        <v>2734</v>
      </c>
      <c r="H4731" s="149">
        <v>12.035</v>
      </c>
      <c r="I4731" s="150"/>
      <c r="L4731" s="145"/>
      <c r="M4731" s="151"/>
      <c r="T4731" s="152"/>
      <c r="AT4731" s="147" t="s">
        <v>185</v>
      </c>
      <c r="AU4731" s="147" t="s">
        <v>88</v>
      </c>
      <c r="AV4731" s="12" t="s">
        <v>88</v>
      </c>
      <c r="AW4731" s="12" t="s">
        <v>33</v>
      </c>
      <c r="AX4731" s="12" t="s">
        <v>78</v>
      </c>
      <c r="AY4731" s="147" t="s">
        <v>176</v>
      </c>
    </row>
    <row r="4732" spans="2:51" s="15" customFormat="1" ht="11.25">
      <c r="B4732" s="166"/>
      <c r="D4732" s="146" t="s">
        <v>185</v>
      </c>
      <c r="E4732" s="167" t="s">
        <v>1</v>
      </c>
      <c r="F4732" s="168" t="s">
        <v>228</v>
      </c>
      <c r="H4732" s="169">
        <v>145.13999999999999</v>
      </c>
      <c r="I4732" s="170"/>
      <c r="L4732" s="166"/>
      <c r="M4732" s="171"/>
      <c r="T4732" s="172"/>
      <c r="AT4732" s="167" t="s">
        <v>185</v>
      </c>
      <c r="AU4732" s="167" t="s">
        <v>88</v>
      </c>
      <c r="AV4732" s="15" t="s">
        <v>193</v>
      </c>
      <c r="AW4732" s="15" t="s">
        <v>33</v>
      </c>
      <c r="AX4732" s="15" t="s">
        <v>78</v>
      </c>
      <c r="AY4732" s="167" t="s">
        <v>176</v>
      </c>
    </row>
    <row r="4733" spans="2:51" s="14" customFormat="1" ht="11.25">
      <c r="B4733" s="160"/>
      <c r="D4733" s="146" t="s">
        <v>185</v>
      </c>
      <c r="E4733" s="161" t="s">
        <v>1</v>
      </c>
      <c r="F4733" s="162" t="s">
        <v>981</v>
      </c>
      <c r="H4733" s="161" t="s">
        <v>1</v>
      </c>
      <c r="I4733" s="163"/>
      <c r="L4733" s="160"/>
      <c r="M4733" s="164"/>
      <c r="T4733" s="165"/>
      <c r="AT4733" s="161" t="s">
        <v>185</v>
      </c>
      <c r="AU4733" s="161" t="s">
        <v>88</v>
      </c>
      <c r="AV4733" s="14" t="s">
        <v>86</v>
      </c>
      <c r="AW4733" s="14" t="s">
        <v>33</v>
      </c>
      <c r="AX4733" s="14" t="s">
        <v>78</v>
      </c>
      <c r="AY4733" s="161" t="s">
        <v>176</v>
      </c>
    </row>
    <row r="4734" spans="2:51" s="14" customFormat="1" ht="11.25">
      <c r="B4734" s="160"/>
      <c r="D4734" s="146" t="s">
        <v>185</v>
      </c>
      <c r="E4734" s="161" t="s">
        <v>1</v>
      </c>
      <c r="F4734" s="162" t="s">
        <v>2701</v>
      </c>
      <c r="H4734" s="161" t="s">
        <v>1</v>
      </c>
      <c r="I4734" s="163"/>
      <c r="L4734" s="160"/>
      <c r="M4734" s="164"/>
      <c r="T4734" s="165"/>
      <c r="AT4734" s="161" t="s">
        <v>185</v>
      </c>
      <c r="AU4734" s="161" t="s">
        <v>88</v>
      </c>
      <c r="AV4734" s="14" t="s">
        <v>86</v>
      </c>
      <c r="AW4734" s="14" t="s">
        <v>33</v>
      </c>
      <c r="AX4734" s="14" t="s">
        <v>78</v>
      </c>
      <c r="AY4734" s="161" t="s">
        <v>176</v>
      </c>
    </row>
    <row r="4735" spans="2:51" s="14" customFormat="1" ht="11.25">
      <c r="B4735" s="160"/>
      <c r="D4735" s="146" t="s">
        <v>185</v>
      </c>
      <c r="E4735" s="161" t="s">
        <v>1</v>
      </c>
      <c r="F4735" s="162" t="s">
        <v>2702</v>
      </c>
      <c r="H4735" s="161" t="s">
        <v>1</v>
      </c>
      <c r="I4735" s="163"/>
      <c r="L4735" s="160"/>
      <c r="M4735" s="164"/>
      <c r="T4735" s="165"/>
      <c r="AT4735" s="161" t="s">
        <v>185</v>
      </c>
      <c r="AU4735" s="161" t="s">
        <v>88</v>
      </c>
      <c r="AV4735" s="14" t="s">
        <v>86</v>
      </c>
      <c r="AW4735" s="14" t="s">
        <v>33</v>
      </c>
      <c r="AX4735" s="14" t="s">
        <v>78</v>
      </c>
      <c r="AY4735" s="161" t="s">
        <v>176</v>
      </c>
    </row>
    <row r="4736" spans="2:51" s="14" customFormat="1" ht="11.25">
      <c r="B4736" s="160"/>
      <c r="D4736" s="146" t="s">
        <v>185</v>
      </c>
      <c r="E4736" s="161" t="s">
        <v>1</v>
      </c>
      <c r="F4736" s="162" t="s">
        <v>2705</v>
      </c>
      <c r="H4736" s="161" t="s">
        <v>1</v>
      </c>
      <c r="I4736" s="163"/>
      <c r="L4736" s="160"/>
      <c r="M4736" s="164"/>
      <c r="T4736" s="165"/>
      <c r="AT4736" s="161" t="s">
        <v>185</v>
      </c>
      <c r="AU4736" s="161" t="s">
        <v>88</v>
      </c>
      <c r="AV4736" s="14" t="s">
        <v>86</v>
      </c>
      <c r="AW4736" s="14" t="s">
        <v>33</v>
      </c>
      <c r="AX4736" s="14" t="s">
        <v>78</v>
      </c>
      <c r="AY4736" s="161" t="s">
        <v>176</v>
      </c>
    </row>
    <row r="4737" spans="2:51" s="12" customFormat="1" ht="11.25">
      <c r="B4737" s="145"/>
      <c r="D4737" s="146" t="s">
        <v>185</v>
      </c>
      <c r="E4737" s="147" t="s">
        <v>1</v>
      </c>
      <c r="F4737" s="148" t="s">
        <v>2735</v>
      </c>
      <c r="H4737" s="149">
        <v>3.9</v>
      </c>
      <c r="I4737" s="150"/>
      <c r="L4737" s="145"/>
      <c r="M4737" s="151"/>
      <c r="T4737" s="152"/>
      <c r="AT4737" s="147" t="s">
        <v>185</v>
      </c>
      <c r="AU4737" s="147" t="s">
        <v>88</v>
      </c>
      <c r="AV4737" s="12" t="s">
        <v>88</v>
      </c>
      <c r="AW4737" s="12" t="s">
        <v>33</v>
      </c>
      <c r="AX4737" s="12" t="s">
        <v>78</v>
      </c>
      <c r="AY4737" s="147" t="s">
        <v>176</v>
      </c>
    </row>
    <row r="4738" spans="2:51" s="14" customFormat="1" ht="11.25">
      <c r="B4738" s="160"/>
      <c r="D4738" s="146" t="s">
        <v>185</v>
      </c>
      <c r="E4738" s="161" t="s">
        <v>1</v>
      </c>
      <c r="F4738" s="162" t="s">
        <v>2703</v>
      </c>
      <c r="H4738" s="161" t="s">
        <v>1</v>
      </c>
      <c r="I4738" s="163"/>
      <c r="L4738" s="160"/>
      <c r="M4738" s="164"/>
      <c r="T4738" s="165"/>
      <c r="AT4738" s="161" t="s">
        <v>185</v>
      </c>
      <c r="AU4738" s="161" t="s">
        <v>88</v>
      </c>
      <c r="AV4738" s="14" t="s">
        <v>86</v>
      </c>
      <c r="AW4738" s="14" t="s">
        <v>33</v>
      </c>
      <c r="AX4738" s="14" t="s">
        <v>78</v>
      </c>
      <c r="AY4738" s="161" t="s">
        <v>176</v>
      </c>
    </row>
    <row r="4739" spans="2:51" s="12" customFormat="1" ht="11.25">
      <c r="B4739" s="145"/>
      <c r="D4739" s="146" t="s">
        <v>185</v>
      </c>
      <c r="E4739" s="147" t="s">
        <v>1</v>
      </c>
      <c r="F4739" s="148" t="s">
        <v>2736</v>
      </c>
      <c r="H4739" s="149">
        <v>2.1800000000000002</v>
      </c>
      <c r="I4739" s="150"/>
      <c r="L4739" s="145"/>
      <c r="M4739" s="151"/>
      <c r="T4739" s="152"/>
      <c r="AT4739" s="147" t="s">
        <v>185</v>
      </c>
      <c r="AU4739" s="147" t="s">
        <v>88</v>
      </c>
      <c r="AV4739" s="12" t="s">
        <v>88</v>
      </c>
      <c r="AW4739" s="12" t="s">
        <v>33</v>
      </c>
      <c r="AX4739" s="12" t="s">
        <v>78</v>
      </c>
      <c r="AY4739" s="147" t="s">
        <v>176</v>
      </c>
    </row>
    <row r="4740" spans="2:51" s="15" customFormat="1" ht="11.25">
      <c r="B4740" s="166"/>
      <c r="D4740" s="146" t="s">
        <v>185</v>
      </c>
      <c r="E4740" s="167" t="s">
        <v>1</v>
      </c>
      <c r="F4740" s="168" t="s">
        <v>228</v>
      </c>
      <c r="H4740" s="169">
        <v>6.08</v>
      </c>
      <c r="I4740" s="170"/>
      <c r="L4740" s="166"/>
      <c r="M4740" s="171"/>
      <c r="T4740" s="172"/>
      <c r="AT4740" s="167" t="s">
        <v>185</v>
      </c>
      <c r="AU4740" s="167" t="s">
        <v>88</v>
      </c>
      <c r="AV4740" s="15" t="s">
        <v>193</v>
      </c>
      <c r="AW4740" s="15" t="s">
        <v>33</v>
      </c>
      <c r="AX4740" s="15" t="s">
        <v>78</v>
      </c>
      <c r="AY4740" s="167" t="s">
        <v>176</v>
      </c>
    </row>
    <row r="4741" spans="2:51" s="14" customFormat="1" ht="11.25">
      <c r="B4741" s="160"/>
      <c r="D4741" s="146" t="s">
        <v>185</v>
      </c>
      <c r="E4741" s="161" t="s">
        <v>1</v>
      </c>
      <c r="F4741" s="162" t="s">
        <v>1104</v>
      </c>
      <c r="H4741" s="161" t="s">
        <v>1</v>
      </c>
      <c r="I4741" s="163"/>
      <c r="L4741" s="160"/>
      <c r="M4741" s="164"/>
      <c r="T4741" s="165"/>
      <c r="AT4741" s="161" t="s">
        <v>185</v>
      </c>
      <c r="AU4741" s="161" t="s">
        <v>88</v>
      </c>
      <c r="AV4741" s="14" t="s">
        <v>86</v>
      </c>
      <c r="AW4741" s="14" t="s">
        <v>33</v>
      </c>
      <c r="AX4741" s="14" t="s">
        <v>78</v>
      </c>
      <c r="AY4741" s="161" t="s">
        <v>176</v>
      </c>
    </row>
    <row r="4742" spans="2:51" s="14" customFormat="1" ht="11.25">
      <c r="B4742" s="160"/>
      <c r="D4742" s="146" t="s">
        <v>185</v>
      </c>
      <c r="E4742" s="161" t="s">
        <v>1</v>
      </c>
      <c r="F4742" s="162" t="s">
        <v>2737</v>
      </c>
      <c r="H4742" s="161" t="s">
        <v>1</v>
      </c>
      <c r="I4742" s="163"/>
      <c r="L4742" s="160"/>
      <c r="M4742" s="164"/>
      <c r="T4742" s="165"/>
      <c r="AT4742" s="161" t="s">
        <v>185</v>
      </c>
      <c r="AU4742" s="161" t="s">
        <v>88</v>
      </c>
      <c r="AV4742" s="14" t="s">
        <v>86</v>
      </c>
      <c r="AW4742" s="14" t="s">
        <v>33</v>
      </c>
      <c r="AX4742" s="14" t="s">
        <v>78</v>
      </c>
      <c r="AY4742" s="161" t="s">
        <v>176</v>
      </c>
    </row>
    <row r="4743" spans="2:51" s="12" customFormat="1" ht="11.25">
      <c r="B4743" s="145"/>
      <c r="D4743" s="146" t="s">
        <v>185</v>
      </c>
      <c r="E4743" s="147" t="s">
        <v>1</v>
      </c>
      <c r="F4743" s="148" t="s">
        <v>2738</v>
      </c>
      <c r="H4743" s="149">
        <v>6.15</v>
      </c>
      <c r="I4743" s="150"/>
      <c r="L4743" s="145"/>
      <c r="M4743" s="151"/>
      <c r="T4743" s="152"/>
      <c r="AT4743" s="147" t="s">
        <v>185</v>
      </c>
      <c r="AU4743" s="147" t="s">
        <v>88</v>
      </c>
      <c r="AV4743" s="12" t="s">
        <v>88</v>
      </c>
      <c r="AW4743" s="12" t="s">
        <v>33</v>
      </c>
      <c r="AX4743" s="12" t="s">
        <v>78</v>
      </c>
      <c r="AY4743" s="147" t="s">
        <v>176</v>
      </c>
    </row>
    <row r="4744" spans="2:51" s="15" customFormat="1" ht="11.25">
      <c r="B4744" s="166"/>
      <c r="D4744" s="146" t="s">
        <v>185</v>
      </c>
      <c r="E4744" s="167" t="s">
        <v>1</v>
      </c>
      <c r="F4744" s="168" t="s">
        <v>228</v>
      </c>
      <c r="H4744" s="169">
        <v>6.15</v>
      </c>
      <c r="I4744" s="170"/>
      <c r="L4744" s="166"/>
      <c r="M4744" s="171"/>
      <c r="T4744" s="172"/>
      <c r="AT4744" s="167" t="s">
        <v>185</v>
      </c>
      <c r="AU4744" s="167" t="s">
        <v>88</v>
      </c>
      <c r="AV4744" s="15" t="s">
        <v>193</v>
      </c>
      <c r="AW4744" s="15" t="s">
        <v>33</v>
      </c>
      <c r="AX4744" s="15" t="s">
        <v>78</v>
      </c>
      <c r="AY4744" s="167" t="s">
        <v>176</v>
      </c>
    </row>
    <row r="4745" spans="2:51" s="14" customFormat="1" ht="11.25">
      <c r="B4745" s="160"/>
      <c r="D4745" s="146" t="s">
        <v>185</v>
      </c>
      <c r="E4745" s="161" t="s">
        <v>1</v>
      </c>
      <c r="F4745" s="162" t="s">
        <v>2739</v>
      </c>
      <c r="H4745" s="161" t="s">
        <v>1</v>
      </c>
      <c r="I4745" s="163"/>
      <c r="L4745" s="160"/>
      <c r="M4745" s="164"/>
      <c r="T4745" s="165"/>
      <c r="AT4745" s="161" t="s">
        <v>185</v>
      </c>
      <c r="AU4745" s="161" t="s">
        <v>88</v>
      </c>
      <c r="AV4745" s="14" t="s">
        <v>86</v>
      </c>
      <c r="AW4745" s="14" t="s">
        <v>33</v>
      </c>
      <c r="AX4745" s="14" t="s">
        <v>78</v>
      </c>
      <c r="AY4745" s="161" t="s">
        <v>176</v>
      </c>
    </row>
    <row r="4746" spans="2:51" s="14" customFormat="1" ht="11.25">
      <c r="B4746" s="160"/>
      <c r="D4746" s="146" t="s">
        <v>185</v>
      </c>
      <c r="E4746" s="161" t="s">
        <v>1</v>
      </c>
      <c r="F4746" s="162" t="s">
        <v>2740</v>
      </c>
      <c r="H4746" s="161" t="s">
        <v>1</v>
      </c>
      <c r="I4746" s="163"/>
      <c r="L4746" s="160"/>
      <c r="M4746" s="164"/>
      <c r="T4746" s="165"/>
      <c r="AT4746" s="161" t="s">
        <v>185</v>
      </c>
      <c r="AU4746" s="161" t="s">
        <v>88</v>
      </c>
      <c r="AV4746" s="14" t="s">
        <v>86</v>
      </c>
      <c r="AW4746" s="14" t="s">
        <v>33</v>
      </c>
      <c r="AX4746" s="14" t="s">
        <v>78</v>
      </c>
      <c r="AY4746" s="161" t="s">
        <v>176</v>
      </c>
    </row>
    <row r="4747" spans="2:51" s="12" customFormat="1" ht="11.25">
      <c r="B4747" s="145"/>
      <c r="D4747" s="146" t="s">
        <v>185</v>
      </c>
      <c r="E4747" s="147" t="s">
        <v>1</v>
      </c>
      <c r="F4747" s="148" t="s">
        <v>2738</v>
      </c>
      <c r="H4747" s="149">
        <v>6.15</v>
      </c>
      <c r="I4747" s="150"/>
      <c r="L4747" s="145"/>
      <c r="M4747" s="151"/>
      <c r="T4747" s="152"/>
      <c r="AT4747" s="147" t="s">
        <v>185</v>
      </c>
      <c r="AU4747" s="147" t="s">
        <v>88</v>
      </c>
      <c r="AV4747" s="12" t="s">
        <v>88</v>
      </c>
      <c r="AW4747" s="12" t="s">
        <v>33</v>
      </c>
      <c r="AX4747" s="12" t="s">
        <v>78</v>
      </c>
      <c r="AY4747" s="147" t="s">
        <v>176</v>
      </c>
    </row>
    <row r="4748" spans="2:51" s="15" customFormat="1" ht="11.25">
      <c r="B4748" s="166"/>
      <c r="D4748" s="146" t="s">
        <v>185</v>
      </c>
      <c r="E4748" s="167" t="s">
        <v>1</v>
      </c>
      <c r="F4748" s="168" t="s">
        <v>228</v>
      </c>
      <c r="H4748" s="169">
        <v>6.15</v>
      </c>
      <c r="I4748" s="170"/>
      <c r="L4748" s="166"/>
      <c r="M4748" s="171"/>
      <c r="T4748" s="172"/>
      <c r="AT4748" s="167" t="s">
        <v>185</v>
      </c>
      <c r="AU4748" s="167" t="s">
        <v>88</v>
      </c>
      <c r="AV4748" s="15" t="s">
        <v>193</v>
      </c>
      <c r="AW4748" s="15" t="s">
        <v>33</v>
      </c>
      <c r="AX4748" s="15" t="s">
        <v>78</v>
      </c>
      <c r="AY4748" s="167" t="s">
        <v>176</v>
      </c>
    </row>
    <row r="4749" spans="2:51" s="14" customFormat="1" ht="11.25">
      <c r="B4749" s="160"/>
      <c r="D4749" s="146" t="s">
        <v>185</v>
      </c>
      <c r="E4749" s="161" t="s">
        <v>1</v>
      </c>
      <c r="F4749" s="162" t="s">
        <v>1108</v>
      </c>
      <c r="H4749" s="161" t="s">
        <v>1</v>
      </c>
      <c r="I4749" s="163"/>
      <c r="L4749" s="160"/>
      <c r="M4749" s="164"/>
      <c r="T4749" s="165"/>
      <c r="AT4749" s="161" t="s">
        <v>185</v>
      </c>
      <c r="AU4749" s="161" t="s">
        <v>88</v>
      </c>
      <c r="AV4749" s="14" t="s">
        <v>86</v>
      </c>
      <c r="AW4749" s="14" t="s">
        <v>33</v>
      </c>
      <c r="AX4749" s="14" t="s">
        <v>78</v>
      </c>
      <c r="AY4749" s="161" t="s">
        <v>176</v>
      </c>
    </row>
    <row r="4750" spans="2:51" s="14" customFormat="1" ht="11.25">
      <c r="B4750" s="160"/>
      <c r="D4750" s="146" t="s">
        <v>185</v>
      </c>
      <c r="E4750" s="161" t="s">
        <v>1</v>
      </c>
      <c r="F4750" s="162" t="s">
        <v>2741</v>
      </c>
      <c r="H4750" s="161" t="s">
        <v>1</v>
      </c>
      <c r="I4750" s="163"/>
      <c r="L4750" s="160"/>
      <c r="M4750" s="164"/>
      <c r="T4750" s="165"/>
      <c r="AT4750" s="161" t="s">
        <v>185</v>
      </c>
      <c r="AU4750" s="161" t="s">
        <v>88</v>
      </c>
      <c r="AV4750" s="14" t="s">
        <v>86</v>
      </c>
      <c r="AW4750" s="14" t="s">
        <v>33</v>
      </c>
      <c r="AX4750" s="14" t="s">
        <v>78</v>
      </c>
      <c r="AY4750" s="161" t="s">
        <v>176</v>
      </c>
    </row>
    <row r="4751" spans="2:51" s="12" customFormat="1" ht="11.25">
      <c r="B4751" s="145"/>
      <c r="D4751" s="146" t="s">
        <v>185</v>
      </c>
      <c r="E4751" s="147" t="s">
        <v>1</v>
      </c>
      <c r="F4751" s="148" t="s">
        <v>2738</v>
      </c>
      <c r="H4751" s="149">
        <v>6.15</v>
      </c>
      <c r="I4751" s="150"/>
      <c r="L4751" s="145"/>
      <c r="M4751" s="151"/>
      <c r="T4751" s="152"/>
      <c r="AT4751" s="147" t="s">
        <v>185</v>
      </c>
      <c r="AU4751" s="147" t="s">
        <v>88</v>
      </c>
      <c r="AV4751" s="12" t="s">
        <v>88</v>
      </c>
      <c r="AW4751" s="12" t="s">
        <v>33</v>
      </c>
      <c r="AX4751" s="12" t="s">
        <v>78</v>
      </c>
      <c r="AY4751" s="147" t="s">
        <v>176</v>
      </c>
    </row>
    <row r="4752" spans="2:51" s="15" customFormat="1" ht="11.25">
      <c r="B4752" s="166"/>
      <c r="D4752" s="146" t="s">
        <v>185</v>
      </c>
      <c r="E4752" s="167" t="s">
        <v>1</v>
      </c>
      <c r="F4752" s="168" t="s">
        <v>228</v>
      </c>
      <c r="H4752" s="169">
        <v>6.15</v>
      </c>
      <c r="I4752" s="170"/>
      <c r="L4752" s="166"/>
      <c r="M4752" s="171"/>
      <c r="T4752" s="172"/>
      <c r="AT4752" s="167" t="s">
        <v>185</v>
      </c>
      <c r="AU4752" s="167" t="s">
        <v>88</v>
      </c>
      <c r="AV4752" s="15" t="s">
        <v>193</v>
      </c>
      <c r="AW4752" s="15" t="s">
        <v>33</v>
      </c>
      <c r="AX4752" s="15" t="s">
        <v>78</v>
      </c>
      <c r="AY4752" s="167" t="s">
        <v>176</v>
      </c>
    </row>
    <row r="4753" spans="2:51" s="14" customFormat="1" ht="11.25">
      <c r="B4753" s="160"/>
      <c r="D4753" s="146" t="s">
        <v>185</v>
      </c>
      <c r="E4753" s="161" t="s">
        <v>1</v>
      </c>
      <c r="F4753" s="162" t="s">
        <v>2742</v>
      </c>
      <c r="H4753" s="161" t="s">
        <v>1</v>
      </c>
      <c r="I4753" s="163"/>
      <c r="L4753" s="160"/>
      <c r="M4753" s="164"/>
      <c r="T4753" s="165"/>
      <c r="AT4753" s="161" t="s">
        <v>185</v>
      </c>
      <c r="AU4753" s="161" t="s">
        <v>88</v>
      </c>
      <c r="AV4753" s="14" t="s">
        <v>86</v>
      </c>
      <c r="AW4753" s="14" t="s">
        <v>33</v>
      </c>
      <c r="AX4753" s="14" t="s">
        <v>78</v>
      </c>
      <c r="AY4753" s="161" t="s">
        <v>176</v>
      </c>
    </row>
    <row r="4754" spans="2:51" s="12" customFormat="1" ht="11.25">
      <c r="B4754" s="145"/>
      <c r="D4754" s="146" t="s">
        <v>185</v>
      </c>
      <c r="E4754" s="147" t="s">
        <v>1</v>
      </c>
      <c r="F4754" s="148" t="s">
        <v>2743</v>
      </c>
      <c r="H4754" s="149">
        <v>2.165</v>
      </c>
      <c r="I4754" s="150"/>
      <c r="L4754" s="145"/>
      <c r="M4754" s="151"/>
      <c r="T4754" s="152"/>
      <c r="AT4754" s="147" t="s">
        <v>185</v>
      </c>
      <c r="AU4754" s="147" t="s">
        <v>88</v>
      </c>
      <c r="AV4754" s="12" t="s">
        <v>88</v>
      </c>
      <c r="AW4754" s="12" t="s">
        <v>33</v>
      </c>
      <c r="AX4754" s="12" t="s">
        <v>78</v>
      </c>
      <c r="AY4754" s="147" t="s">
        <v>176</v>
      </c>
    </row>
    <row r="4755" spans="2:51" s="15" customFormat="1" ht="11.25">
      <c r="B4755" s="166"/>
      <c r="D4755" s="146" t="s">
        <v>185</v>
      </c>
      <c r="E4755" s="167" t="s">
        <v>1</v>
      </c>
      <c r="F4755" s="168" t="s">
        <v>228</v>
      </c>
      <c r="H4755" s="169">
        <v>2.165</v>
      </c>
      <c r="I4755" s="170"/>
      <c r="L4755" s="166"/>
      <c r="M4755" s="171"/>
      <c r="T4755" s="172"/>
      <c r="AT4755" s="167" t="s">
        <v>185</v>
      </c>
      <c r="AU4755" s="167" t="s">
        <v>88</v>
      </c>
      <c r="AV4755" s="15" t="s">
        <v>193</v>
      </c>
      <c r="AW4755" s="15" t="s">
        <v>33</v>
      </c>
      <c r="AX4755" s="15" t="s">
        <v>78</v>
      </c>
      <c r="AY4755" s="167" t="s">
        <v>176</v>
      </c>
    </row>
    <row r="4756" spans="2:51" s="14" customFormat="1" ht="11.25">
      <c r="B4756" s="160"/>
      <c r="D4756" s="146" t="s">
        <v>185</v>
      </c>
      <c r="E4756" s="161" t="s">
        <v>1</v>
      </c>
      <c r="F4756" s="162" t="s">
        <v>950</v>
      </c>
      <c r="H4756" s="161" t="s">
        <v>1</v>
      </c>
      <c r="I4756" s="163"/>
      <c r="L4756" s="160"/>
      <c r="M4756" s="164"/>
      <c r="T4756" s="165"/>
      <c r="AT4756" s="161" t="s">
        <v>185</v>
      </c>
      <c r="AU4756" s="161" t="s">
        <v>88</v>
      </c>
      <c r="AV4756" s="14" t="s">
        <v>86</v>
      </c>
      <c r="AW4756" s="14" t="s">
        <v>33</v>
      </c>
      <c r="AX4756" s="14" t="s">
        <v>78</v>
      </c>
      <c r="AY4756" s="161" t="s">
        <v>176</v>
      </c>
    </row>
    <row r="4757" spans="2:51" s="14" customFormat="1" ht="11.25">
      <c r="B4757" s="160"/>
      <c r="D4757" s="146" t="s">
        <v>185</v>
      </c>
      <c r="E4757" s="161" t="s">
        <v>1</v>
      </c>
      <c r="F4757" s="162" t="s">
        <v>2701</v>
      </c>
      <c r="H4757" s="161" t="s">
        <v>1</v>
      </c>
      <c r="I4757" s="163"/>
      <c r="L4757" s="160"/>
      <c r="M4757" s="164"/>
      <c r="T4757" s="165"/>
      <c r="AT4757" s="161" t="s">
        <v>185</v>
      </c>
      <c r="AU4757" s="161" t="s">
        <v>88</v>
      </c>
      <c r="AV4757" s="14" t="s">
        <v>86</v>
      </c>
      <c r="AW4757" s="14" t="s">
        <v>33</v>
      </c>
      <c r="AX4757" s="14" t="s">
        <v>78</v>
      </c>
      <c r="AY4757" s="161" t="s">
        <v>176</v>
      </c>
    </row>
    <row r="4758" spans="2:51" s="14" customFormat="1" ht="11.25">
      <c r="B4758" s="160"/>
      <c r="D4758" s="146" t="s">
        <v>185</v>
      </c>
      <c r="E4758" s="161" t="s">
        <v>1</v>
      </c>
      <c r="F4758" s="162" t="s">
        <v>2713</v>
      </c>
      <c r="H4758" s="161" t="s">
        <v>1</v>
      </c>
      <c r="I4758" s="163"/>
      <c r="L4758" s="160"/>
      <c r="M4758" s="164"/>
      <c r="T4758" s="165"/>
      <c r="AT4758" s="161" t="s">
        <v>185</v>
      </c>
      <c r="AU4758" s="161" t="s">
        <v>88</v>
      </c>
      <c r="AV4758" s="14" t="s">
        <v>86</v>
      </c>
      <c r="AW4758" s="14" t="s">
        <v>33</v>
      </c>
      <c r="AX4758" s="14" t="s">
        <v>78</v>
      </c>
      <c r="AY4758" s="161" t="s">
        <v>176</v>
      </c>
    </row>
    <row r="4759" spans="2:51" s="12" customFormat="1" ht="11.25">
      <c r="B4759" s="145"/>
      <c r="D4759" s="146" t="s">
        <v>185</v>
      </c>
      <c r="E4759" s="147" t="s">
        <v>1</v>
      </c>
      <c r="F4759" s="148" t="s">
        <v>2744</v>
      </c>
      <c r="H4759" s="149">
        <v>5.7</v>
      </c>
      <c r="I4759" s="150"/>
      <c r="L4759" s="145"/>
      <c r="M4759" s="151"/>
      <c r="T4759" s="152"/>
      <c r="AT4759" s="147" t="s">
        <v>185</v>
      </c>
      <c r="AU4759" s="147" t="s">
        <v>88</v>
      </c>
      <c r="AV4759" s="12" t="s">
        <v>88</v>
      </c>
      <c r="AW4759" s="12" t="s">
        <v>33</v>
      </c>
      <c r="AX4759" s="12" t="s">
        <v>78</v>
      </c>
      <c r="AY4759" s="147" t="s">
        <v>176</v>
      </c>
    </row>
    <row r="4760" spans="2:51" s="14" customFormat="1" ht="11.25">
      <c r="B4760" s="160"/>
      <c r="D4760" s="146" t="s">
        <v>185</v>
      </c>
      <c r="E4760" s="161" t="s">
        <v>1</v>
      </c>
      <c r="F4760" s="162" t="s">
        <v>2715</v>
      </c>
      <c r="H4760" s="161" t="s">
        <v>1</v>
      </c>
      <c r="I4760" s="163"/>
      <c r="L4760" s="160"/>
      <c r="M4760" s="164"/>
      <c r="T4760" s="165"/>
      <c r="AT4760" s="161" t="s">
        <v>185</v>
      </c>
      <c r="AU4760" s="161" t="s">
        <v>88</v>
      </c>
      <c r="AV4760" s="14" t="s">
        <v>86</v>
      </c>
      <c r="AW4760" s="14" t="s">
        <v>33</v>
      </c>
      <c r="AX4760" s="14" t="s">
        <v>78</v>
      </c>
      <c r="AY4760" s="161" t="s">
        <v>176</v>
      </c>
    </row>
    <row r="4761" spans="2:51" s="12" customFormat="1" ht="11.25">
      <c r="B4761" s="145"/>
      <c r="D4761" s="146" t="s">
        <v>185</v>
      </c>
      <c r="E4761" s="147" t="s">
        <v>1</v>
      </c>
      <c r="F4761" s="148" t="s">
        <v>2745</v>
      </c>
      <c r="H4761" s="149">
        <v>10.215</v>
      </c>
      <c r="I4761" s="150"/>
      <c r="L4761" s="145"/>
      <c r="M4761" s="151"/>
      <c r="T4761" s="152"/>
      <c r="AT4761" s="147" t="s">
        <v>185</v>
      </c>
      <c r="AU4761" s="147" t="s">
        <v>88</v>
      </c>
      <c r="AV4761" s="12" t="s">
        <v>88</v>
      </c>
      <c r="AW4761" s="12" t="s">
        <v>33</v>
      </c>
      <c r="AX4761" s="12" t="s">
        <v>78</v>
      </c>
      <c r="AY4761" s="147" t="s">
        <v>176</v>
      </c>
    </row>
    <row r="4762" spans="2:51" s="14" customFormat="1" ht="11.25">
      <c r="B4762" s="160"/>
      <c r="D4762" s="146" t="s">
        <v>185</v>
      </c>
      <c r="E4762" s="161" t="s">
        <v>1</v>
      </c>
      <c r="F4762" s="162" t="s">
        <v>4376</v>
      </c>
      <c r="H4762" s="161" t="s">
        <v>1</v>
      </c>
      <c r="I4762" s="163"/>
      <c r="L4762" s="160"/>
      <c r="M4762" s="164"/>
      <c r="T4762" s="165"/>
      <c r="AT4762" s="161" t="s">
        <v>185</v>
      </c>
      <c r="AU4762" s="161" t="s">
        <v>88</v>
      </c>
      <c r="AV4762" s="14" t="s">
        <v>86</v>
      </c>
      <c r="AW4762" s="14" t="s">
        <v>33</v>
      </c>
      <c r="AX4762" s="14" t="s">
        <v>78</v>
      </c>
      <c r="AY4762" s="161" t="s">
        <v>176</v>
      </c>
    </row>
    <row r="4763" spans="2:51" s="12" customFormat="1" ht="11.25">
      <c r="B4763" s="145"/>
      <c r="D4763" s="146" t="s">
        <v>185</v>
      </c>
      <c r="E4763" s="147" t="s">
        <v>1</v>
      </c>
      <c r="F4763" s="148" t="s">
        <v>4377</v>
      </c>
      <c r="H4763" s="149">
        <v>6.1</v>
      </c>
      <c r="I4763" s="150"/>
      <c r="L4763" s="145"/>
      <c r="M4763" s="151"/>
      <c r="T4763" s="152"/>
      <c r="AT4763" s="147" t="s">
        <v>185</v>
      </c>
      <c r="AU4763" s="147" t="s">
        <v>88</v>
      </c>
      <c r="AV4763" s="12" t="s">
        <v>88</v>
      </c>
      <c r="AW4763" s="12" t="s">
        <v>33</v>
      </c>
      <c r="AX4763" s="12" t="s">
        <v>78</v>
      </c>
      <c r="AY4763" s="147" t="s">
        <v>176</v>
      </c>
    </row>
    <row r="4764" spans="2:51" s="12" customFormat="1" ht="11.25">
      <c r="B4764" s="145"/>
      <c r="D4764" s="146" t="s">
        <v>185</v>
      </c>
      <c r="E4764" s="147" t="s">
        <v>1</v>
      </c>
      <c r="F4764" s="148" t="s">
        <v>4378</v>
      </c>
      <c r="H4764" s="149">
        <v>6.6</v>
      </c>
      <c r="I4764" s="150"/>
      <c r="L4764" s="145"/>
      <c r="M4764" s="151"/>
      <c r="T4764" s="152"/>
      <c r="AT4764" s="147" t="s">
        <v>185</v>
      </c>
      <c r="AU4764" s="147" t="s">
        <v>88</v>
      </c>
      <c r="AV4764" s="12" t="s">
        <v>88</v>
      </c>
      <c r="AW4764" s="12" t="s">
        <v>33</v>
      </c>
      <c r="AX4764" s="12" t="s">
        <v>78</v>
      </c>
      <c r="AY4764" s="147" t="s">
        <v>176</v>
      </c>
    </row>
    <row r="4765" spans="2:51" s="14" customFormat="1" ht="11.25">
      <c r="B4765" s="160"/>
      <c r="D4765" s="146" t="s">
        <v>185</v>
      </c>
      <c r="E4765" s="161" t="s">
        <v>1</v>
      </c>
      <c r="F4765" s="162" t="s">
        <v>4339</v>
      </c>
      <c r="H4765" s="161" t="s">
        <v>1</v>
      </c>
      <c r="I4765" s="163"/>
      <c r="L4765" s="160"/>
      <c r="M4765" s="164"/>
      <c r="T4765" s="165"/>
      <c r="AT4765" s="161" t="s">
        <v>185</v>
      </c>
      <c r="AU4765" s="161" t="s">
        <v>88</v>
      </c>
      <c r="AV4765" s="14" t="s">
        <v>86</v>
      </c>
      <c r="AW4765" s="14" t="s">
        <v>33</v>
      </c>
      <c r="AX4765" s="14" t="s">
        <v>78</v>
      </c>
      <c r="AY4765" s="161" t="s">
        <v>176</v>
      </c>
    </row>
    <row r="4766" spans="2:51" s="12" customFormat="1" ht="11.25">
      <c r="B4766" s="145"/>
      <c r="D4766" s="146" t="s">
        <v>185</v>
      </c>
      <c r="E4766" s="147" t="s">
        <v>1</v>
      </c>
      <c r="F4766" s="148" t="s">
        <v>4379</v>
      </c>
      <c r="H4766" s="149">
        <v>2.1</v>
      </c>
      <c r="I4766" s="150"/>
      <c r="L4766" s="145"/>
      <c r="M4766" s="151"/>
      <c r="T4766" s="152"/>
      <c r="AT4766" s="147" t="s">
        <v>185</v>
      </c>
      <c r="AU4766" s="147" t="s">
        <v>88</v>
      </c>
      <c r="AV4766" s="12" t="s">
        <v>88</v>
      </c>
      <c r="AW4766" s="12" t="s">
        <v>33</v>
      </c>
      <c r="AX4766" s="12" t="s">
        <v>78</v>
      </c>
      <c r="AY4766" s="147" t="s">
        <v>176</v>
      </c>
    </row>
    <row r="4767" spans="2:51" s="12" customFormat="1" ht="11.25">
      <c r="B4767" s="145"/>
      <c r="D4767" s="146" t="s">
        <v>185</v>
      </c>
      <c r="E4767" s="147" t="s">
        <v>1</v>
      </c>
      <c r="F4767" s="148" t="s">
        <v>4380</v>
      </c>
      <c r="H4767" s="149">
        <v>2.65</v>
      </c>
      <c r="I4767" s="150"/>
      <c r="L4767" s="145"/>
      <c r="M4767" s="151"/>
      <c r="T4767" s="152"/>
      <c r="AT4767" s="147" t="s">
        <v>185</v>
      </c>
      <c r="AU4767" s="147" t="s">
        <v>88</v>
      </c>
      <c r="AV4767" s="12" t="s">
        <v>88</v>
      </c>
      <c r="AW4767" s="12" t="s">
        <v>33</v>
      </c>
      <c r="AX4767" s="12" t="s">
        <v>78</v>
      </c>
      <c r="AY4767" s="147" t="s">
        <v>176</v>
      </c>
    </row>
    <row r="4768" spans="2:51" s="12" customFormat="1" ht="11.25">
      <c r="B4768" s="145"/>
      <c r="D4768" s="146" t="s">
        <v>185</v>
      </c>
      <c r="E4768" s="147" t="s">
        <v>1</v>
      </c>
      <c r="F4768" s="148" t="s">
        <v>4381</v>
      </c>
      <c r="H4768" s="149">
        <v>2.5</v>
      </c>
      <c r="I4768" s="150"/>
      <c r="L4768" s="145"/>
      <c r="M4768" s="151"/>
      <c r="T4768" s="152"/>
      <c r="AT4768" s="147" t="s">
        <v>185</v>
      </c>
      <c r="AU4768" s="147" t="s">
        <v>88</v>
      </c>
      <c r="AV4768" s="12" t="s">
        <v>88</v>
      </c>
      <c r="AW4768" s="12" t="s">
        <v>33</v>
      </c>
      <c r="AX4768" s="12" t="s">
        <v>78</v>
      </c>
      <c r="AY4768" s="147" t="s">
        <v>176</v>
      </c>
    </row>
    <row r="4769" spans="2:65" s="12" customFormat="1" ht="11.25">
      <c r="B4769" s="145"/>
      <c r="D4769" s="146" t="s">
        <v>185</v>
      </c>
      <c r="E4769" s="147" t="s">
        <v>1</v>
      </c>
      <c r="F4769" s="148" t="s">
        <v>4382</v>
      </c>
      <c r="H4769" s="149">
        <v>2.4</v>
      </c>
      <c r="I4769" s="150"/>
      <c r="L4769" s="145"/>
      <c r="M4769" s="151"/>
      <c r="T4769" s="152"/>
      <c r="AT4769" s="147" t="s">
        <v>185</v>
      </c>
      <c r="AU4769" s="147" t="s">
        <v>88</v>
      </c>
      <c r="AV4769" s="12" t="s">
        <v>88</v>
      </c>
      <c r="AW4769" s="12" t="s">
        <v>33</v>
      </c>
      <c r="AX4769" s="12" t="s">
        <v>78</v>
      </c>
      <c r="AY4769" s="147" t="s">
        <v>176</v>
      </c>
    </row>
    <row r="4770" spans="2:65" s="12" customFormat="1" ht="11.25">
      <c r="B4770" s="145"/>
      <c r="D4770" s="146" t="s">
        <v>185</v>
      </c>
      <c r="E4770" s="147" t="s">
        <v>1</v>
      </c>
      <c r="F4770" s="148" t="s">
        <v>4383</v>
      </c>
      <c r="H4770" s="149">
        <v>2.2999999999999998</v>
      </c>
      <c r="I4770" s="150"/>
      <c r="L4770" s="145"/>
      <c r="M4770" s="151"/>
      <c r="T4770" s="152"/>
      <c r="AT4770" s="147" t="s">
        <v>185</v>
      </c>
      <c r="AU4770" s="147" t="s">
        <v>88</v>
      </c>
      <c r="AV4770" s="12" t="s">
        <v>88</v>
      </c>
      <c r="AW4770" s="12" t="s">
        <v>33</v>
      </c>
      <c r="AX4770" s="12" t="s">
        <v>78</v>
      </c>
      <c r="AY4770" s="147" t="s">
        <v>176</v>
      </c>
    </row>
    <row r="4771" spans="2:65" s="12" customFormat="1" ht="11.25">
      <c r="B4771" s="145"/>
      <c r="D4771" s="146" t="s">
        <v>185</v>
      </c>
      <c r="E4771" s="147" t="s">
        <v>1</v>
      </c>
      <c r="F4771" s="148" t="s">
        <v>4384</v>
      </c>
      <c r="H4771" s="149">
        <v>2.2000000000000002</v>
      </c>
      <c r="I4771" s="150"/>
      <c r="L4771" s="145"/>
      <c r="M4771" s="151"/>
      <c r="T4771" s="152"/>
      <c r="AT4771" s="147" t="s">
        <v>185</v>
      </c>
      <c r="AU4771" s="147" t="s">
        <v>88</v>
      </c>
      <c r="AV4771" s="12" t="s">
        <v>88</v>
      </c>
      <c r="AW4771" s="12" t="s">
        <v>33</v>
      </c>
      <c r="AX4771" s="12" t="s">
        <v>78</v>
      </c>
      <c r="AY4771" s="147" t="s">
        <v>176</v>
      </c>
    </row>
    <row r="4772" spans="2:65" s="15" customFormat="1" ht="11.25">
      <c r="B4772" s="166"/>
      <c r="D4772" s="146" t="s">
        <v>185</v>
      </c>
      <c r="E4772" s="167" t="s">
        <v>1</v>
      </c>
      <c r="F4772" s="168" t="s">
        <v>228</v>
      </c>
      <c r="H4772" s="169">
        <v>42.765000000000001</v>
      </c>
      <c r="I4772" s="170"/>
      <c r="L4772" s="166"/>
      <c r="M4772" s="171"/>
      <c r="T4772" s="172"/>
      <c r="AT4772" s="167" t="s">
        <v>185</v>
      </c>
      <c r="AU4772" s="167" t="s">
        <v>88</v>
      </c>
      <c r="AV4772" s="15" t="s">
        <v>193</v>
      </c>
      <c r="AW4772" s="15" t="s">
        <v>33</v>
      </c>
      <c r="AX4772" s="15" t="s">
        <v>78</v>
      </c>
      <c r="AY4772" s="167" t="s">
        <v>176</v>
      </c>
    </row>
    <row r="4773" spans="2:65" s="13" customFormat="1" ht="11.25">
      <c r="B4773" s="153"/>
      <c r="D4773" s="146" t="s">
        <v>185</v>
      </c>
      <c r="E4773" s="154" t="s">
        <v>1</v>
      </c>
      <c r="F4773" s="155" t="s">
        <v>187</v>
      </c>
      <c r="H4773" s="156">
        <v>214.6</v>
      </c>
      <c r="I4773" s="157"/>
      <c r="L4773" s="153"/>
      <c r="M4773" s="158"/>
      <c r="T4773" s="159"/>
      <c r="AT4773" s="154" t="s">
        <v>185</v>
      </c>
      <c r="AU4773" s="154" t="s">
        <v>88</v>
      </c>
      <c r="AV4773" s="13" t="s">
        <v>183</v>
      </c>
      <c r="AW4773" s="13" t="s">
        <v>33</v>
      </c>
      <c r="AX4773" s="13" t="s">
        <v>86</v>
      </c>
      <c r="AY4773" s="154" t="s">
        <v>176</v>
      </c>
    </row>
    <row r="4774" spans="2:65" s="1" customFormat="1" ht="16.5" customHeight="1">
      <c r="B4774" s="32"/>
      <c r="C4774" s="132" t="s">
        <v>4385</v>
      </c>
      <c r="D4774" s="132" t="s">
        <v>178</v>
      </c>
      <c r="E4774" s="133" t="s">
        <v>4386</v>
      </c>
      <c r="F4774" s="134" t="s">
        <v>4387</v>
      </c>
      <c r="G4774" s="135" t="s">
        <v>181</v>
      </c>
      <c r="H4774" s="136">
        <v>340.95</v>
      </c>
      <c r="I4774" s="137"/>
      <c r="J4774" s="138">
        <f>ROUND(I4774*H4774,2)</f>
        <v>0</v>
      </c>
      <c r="K4774" s="134" t="s">
        <v>207</v>
      </c>
      <c r="L4774" s="32"/>
      <c r="M4774" s="139" t="s">
        <v>1</v>
      </c>
      <c r="N4774" s="140" t="s">
        <v>43</v>
      </c>
      <c r="P4774" s="141">
        <f>O4774*H4774</f>
        <v>0</v>
      </c>
      <c r="Q4774" s="141">
        <v>4.4999999999999997E-3</v>
      </c>
      <c r="R4774" s="141">
        <f>Q4774*H4774</f>
        <v>1.5342749999999998</v>
      </c>
      <c r="S4774" s="141">
        <v>0</v>
      </c>
      <c r="T4774" s="142">
        <f>S4774*H4774</f>
        <v>0</v>
      </c>
      <c r="AR4774" s="143" t="s">
        <v>319</v>
      </c>
      <c r="AT4774" s="143" t="s">
        <v>178</v>
      </c>
      <c r="AU4774" s="143" t="s">
        <v>88</v>
      </c>
      <c r="AY4774" s="17" t="s">
        <v>176</v>
      </c>
      <c r="BE4774" s="144">
        <f>IF(N4774="základní",J4774,0)</f>
        <v>0</v>
      </c>
      <c r="BF4774" s="144">
        <f>IF(N4774="snížená",J4774,0)</f>
        <v>0</v>
      </c>
      <c r="BG4774" s="144">
        <f>IF(N4774="zákl. přenesená",J4774,0)</f>
        <v>0</v>
      </c>
      <c r="BH4774" s="144">
        <f>IF(N4774="sníž. přenesená",J4774,0)</f>
        <v>0</v>
      </c>
      <c r="BI4774" s="144">
        <f>IF(N4774="nulová",J4774,0)</f>
        <v>0</v>
      </c>
      <c r="BJ4774" s="17" t="s">
        <v>86</v>
      </c>
      <c r="BK4774" s="144">
        <f>ROUND(I4774*H4774,2)</f>
        <v>0</v>
      </c>
      <c r="BL4774" s="17" t="s">
        <v>319</v>
      </c>
      <c r="BM4774" s="143" t="s">
        <v>4388</v>
      </c>
    </row>
    <row r="4775" spans="2:65" s="1" customFormat="1" ht="33" customHeight="1">
      <c r="B4775" s="32"/>
      <c r="C4775" s="132" t="s">
        <v>4389</v>
      </c>
      <c r="D4775" s="132" t="s">
        <v>178</v>
      </c>
      <c r="E4775" s="133" t="s">
        <v>4390</v>
      </c>
      <c r="F4775" s="134" t="s">
        <v>4391</v>
      </c>
      <c r="G4775" s="135" t="s">
        <v>181</v>
      </c>
      <c r="H4775" s="136">
        <v>340.95</v>
      </c>
      <c r="I4775" s="137"/>
      <c r="J4775" s="138">
        <f>ROUND(I4775*H4775,2)</f>
        <v>0</v>
      </c>
      <c r="K4775" s="134" t="s">
        <v>207</v>
      </c>
      <c r="L4775" s="32"/>
      <c r="M4775" s="139" t="s">
        <v>1</v>
      </c>
      <c r="N4775" s="140" t="s">
        <v>43</v>
      </c>
      <c r="P4775" s="141">
        <f>O4775*H4775</f>
        <v>0</v>
      </c>
      <c r="Q4775" s="141">
        <v>9.0299999999999998E-3</v>
      </c>
      <c r="R4775" s="141">
        <f>Q4775*H4775</f>
        <v>3.0787784999999999</v>
      </c>
      <c r="S4775" s="141">
        <v>0</v>
      </c>
      <c r="T4775" s="142">
        <f>S4775*H4775</f>
        <v>0</v>
      </c>
      <c r="AR4775" s="143" t="s">
        <v>319</v>
      </c>
      <c r="AT4775" s="143" t="s">
        <v>178</v>
      </c>
      <c r="AU4775" s="143" t="s">
        <v>88</v>
      </c>
      <c r="AY4775" s="17" t="s">
        <v>176</v>
      </c>
      <c r="BE4775" s="144">
        <f>IF(N4775="základní",J4775,0)</f>
        <v>0</v>
      </c>
      <c r="BF4775" s="144">
        <f>IF(N4775="snížená",J4775,0)</f>
        <v>0</v>
      </c>
      <c r="BG4775" s="144">
        <f>IF(N4775="zákl. přenesená",J4775,0)</f>
        <v>0</v>
      </c>
      <c r="BH4775" s="144">
        <f>IF(N4775="sníž. přenesená",J4775,0)</f>
        <v>0</v>
      </c>
      <c r="BI4775" s="144">
        <f>IF(N4775="nulová",J4775,0)</f>
        <v>0</v>
      </c>
      <c r="BJ4775" s="17" t="s">
        <v>86</v>
      </c>
      <c r="BK4775" s="144">
        <f>ROUND(I4775*H4775,2)</f>
        <v>0</v>
      </c>
      <c r="BL4775" s="17" t="s">
        <v>319</v>
      </c>
      <c r="BM4775" s="143" t="s">
        <v>4392</v>
      </c>
    </row>
    <row r="4776" spans="2:65" s="1" customFormat="1" ht="24.2" customHeight="1">
      <c r="B4776" s="32"/>
      <c r="C4776" s="176" t="s">
        <v>4393</v>
      </c>
      <c r="D4776" s="176" t="s">
        <v>304</v>
      </c>
      <c r="E4776" s="177" t="s">
        <v>4394</v>
      </c>
      <c r="F4776" s="178" t="s">
        <v>4395</v>
      </c>
      <c r="G4776" s="179" t="s">
        <v>181</v>
      </c>
      <c r="H4776" s="180">
        <v>426.1875</v>
      </c>
      <c r="I4776" s="181"/>
      <c r="J4776" s="182">
        <f>ROUND(I4776*H4776,2)</f>
        <v>0</v>
      </c>
      <c r="K4776" s="178" t="s">
        <v>207</v>
      </c>
      <c r="L4776" s="183"/>
      <c r="M4776" s="184" t="s">
        <v>1</v>
      </c>
      <c r="N4776" s="185" t="s">
        <v>43</v>
      </c>
      <c r="P4776" s="141">
        <f>O4776*H4776</f>
        <v>0</v>
      </c>
      <c r="Q4776" s="141">
        <v>2.01E-2</v>
      </c>
      <c r="R4776" s="141">
        <f>Q4776*H4776</f>
        <v>8.5663687500000005</v>
      </c>
      <c r="S4776" s="141">
        <v>0</v>
      </c>
      <c r="T4776" s="142">
        <f>S4776*H4776</f>
        <v>0</v>
      </c>
      <c r="AR4776" s="143" t="s">
        <v>398</v>
      </c>
      <c r="AT4776" s="143" t="s">
        <v>304</v>
      </c>
      <c r="AU4776" s="143" t="s">
        <v>88</v>
      </c>
      <c r="AY4776" s="17" t="s">
        <v>176</v>
      </c>
      <c r="BE4776" s="144">
        <f>IF(N4776="základní",J4776,0)</f>
        <v>0</v>
      </c>
      <c r="BF4776" s="144">
        <f>IF(N4776="snížená",J4776,0)</f>
        <v>0</v>
      </c>
      <c r="BG4776" s="144">
        <f>IF(N4776="zákl. přenesená",J4776,0)</f>
        <v>0</v>
      </c>
      <c r="BH4776" s="144">
        <f>IF(N4776="sníž. přenesená",J4776,0)</f>
        <v>0</v>
      </c>
      <c r="BI4776" s="144">
        <f>IF(N4776="nulová",J4776,0)</f>
        <v>0</v>
      </c>
      <c r="BJ4776" s="17" t="s">
        <v>86</v>
      </c>
      <c r="BK4776" s="144">
        <f>ROUND(I4776*H4776,2)</f>
        <v>0</v>
      </c>
      <c r="BL4776" s="17" t="s">
        <v>319</v>
      </c>
      <c r="BM4776" s="143" t="s">
        <v>4396</v>
      </c>
    </row>
    <row r="4777" spans="2:65" s="12" customFormat="1" ht="11.25">
      <c r="B4777" s="145"/>
      <c r="D4777" s="146" t="s">
        <v>185</v>
      </c>
      <c r="F4777" s="148" t="s">
        <v>4397</v>
      </c>
      <c r="H4777" s="149">
        <v>426.1875</v>
      </c>
      <c r="I4777" s="150"/>
      <c r="L4777" s="145"/>
      <c r="M4777" s="151"/>
      <c r="T4777" s="152"/>
      <c r="AT4777" s="147" t="s">
        <v>185</v>
      </c>
      <c r="AU4777" s="147" t="s">
        <v>88</v>
      </c>
      <c r="AV4777" s="12" t="s">
        <v>88</v>
      </c>
      <c r="AW4777" s="12" t="s">
        <v>4</v>
      </c>
      <c r="AX4777" s="12" t="s">
        <v>86</v>
      </c>
      <c r="AY4777" s="147" t="s">
        <v>176</v>
      </c>
    </row>
    <row r="4778" spans="2:65" s="1" customFormat="1" ht="33" customHeight="1">
      <c r="B4778" s="32"/>
      <c r="C4778" s="132" t="s">
        <v>4398</v>
      </c>
      <c r="D4778" s="132" t="s">
        <v>178</v>
      </c>
      <c r="E4778" s="133" t="s">
        <v>4399</v>
      </c>
      <c r="F4778" s="134" t="s">
        <v>4400</v>
      </c>
      <c r="G4778" s="135" t="s">
        <v>181</v>
      </c>
      <c r="H4778" s="136">
        <v>340.95</v>
      </c>
      <c r="I4778" s="137"/>
      <c r="J4778" s="138">
        <f>ROUND(I4778*H4778,2)</f>
        <v>0</v>
      </c>
      <c r="K4778" s="134" t="s">
        <v>207</v>
      </c>
      <c r="L4778" s="32"/>
      <c r="M4778" s="139" t="s">
        <v>1</v>
      </c>
      <c r="N4778" s="140" t="s">
        <v>43</v>
      </c>
      <c r="P4778" s="141">
        <f>O4778*H4778</f>
        <v>0</v>
      </c>
      <c r="Q4778" s="141">
        <v>0</v>
      </c>
      <c r="R4778" s="141">
        <f>Q4778*H4778</f>
        <v>0</v>
      </c>
      <c r="S4778" s="141">
        <v>0</v>
      </c>
      <c r="T4778" s="142">
        <f>S4778*H4778</f>
        <v>0</v>
      </c>
      <c r="AR4778" s="143" t="s">
        <v>319</v>
      </c>
      <c r="AT4778" s="143" t="s">
        <v>178</v>
      </c>
      <c r="AU4778" s="143" t="s">
        <v>88</v>
      </c>
      <c r="AY4778" s="17" t="s">
        <v>176</v>
      </c>
      <c r="BE4778" s="144">
        <f>IF(N4778="základní",J4778,0)</f>
        <v>0</v>
      </c>
      <c r="BF4778" s="144">
        <f>IF(N4778="snížená",J4778,0)</f>
        <v>0</v>
      </c>
      <c r="BG4778" s="144">
        <f>IF(N4778="zákl. přenesená",J4778,0)</f>
        <v>0</v>
      </c>
      <c r="BH4778" s="144">
        <f>IF(N4778="sníž. přenesená",J4778,0)</f>
        <v>0</v>
      </c>
      <c r="BI4778" s="144">
        <f>IF(N4778="nulová",J4778,0)</f>
        <v>0</v>
      </c>
      <c r="BJ4778" s="17" t="s">
        <v>86</v>
      </c>
      <c r="BK4778" s="144">
        <f>ROUND(I4778*H4778,2)</f>
        <v>0</v>
      </c>
      <c r="BL4778" s="17" t="s">
        <v>319</v>
      </c>
      <c r="BM4778" s="143" t="s">
        <v>4401</v>
      </c>
    </row>
    <row r="4779" spans="2:65" s="1" customFormat="1" ht="24.2" customHeight="1">
      <c r="B4779" s="32"/>
      <c r="C4779" s="132" t="s">
        <v>4402</v>
      </c>
      <c r="D4779" s="132" t="s">
        <v>178</v>
      </c>
      <c r="E4779" s="133" t="s">
        <v>4403</v>
      </c>
      <c r="F4779" s="134" t="s">
        <v>4404</v>
      </c>
      <c r="G4779" s="135" t="s">
        <v>298</v>
      </c>
      <c r="H4779" s="136">
        <v>234.85</v>
      </c>
      <c r="I4779" s="137"/>
      <c r="J4779" s="138">
        <f>ROUND(I4779*H4779,2)</f>
        <v>0</v>
      </c>
      <c r="K4779" s="134" t="s">
        <v>207</v>
      </c>
      <c r="L4779" s="32"/>
      <c r="M4779" s="139" t="s">
        <v>1</v>
      </c>
      <c r="N4779" s="140" t="s">
        <v>43</v>
      </c>
      <c r="P4779" s="141">
        <f>O4779*H4779</f>
        <v>0</v>
      </c>
      <c r="Q4779" s="141">
        <v>2.0000000000000001E-4</v>
      </c>
      <c r="R4779" s="141">
        <f>Q4779*H4779</f>
        <v>4.6969999999999998E-2</v>
      </c>
      <c r="S4779" s="141">
        <v>0</v>
      </c>
      <c r="T4779" s="142">
        <f>S4779*H4779</f>
        <v>0</v>
      </c>
      <c r="AR4779" s="143" t="s">
        <v>319</v>
      </c>
      <c r="AT4779" s="143" t="s">
        <v>178</v>
      </c>
      <c r="AU4779" s="143" t="s">
        <v>88</v>
      </c>
      <c r="AY4779" s="17" t="s">
        <v>176</v>
      </c>
      <c r="BE4779" s="144">
        <f>IF(N4779="základní",J4779,0)</f>
        <v>0</v>
      </c>
      <c r="BF4779" s="144">
        <f>IF(N4779="snížená",J4779,0)</f>
        <v>0</v>
      </c>
      <c r="BG4779" s="144">
        <f>IF(N4779="zákl. přenesená",J4779,0)</f>
        <v>0</v>
      </c>
      <c r="BH4779" s="144">
        <f>IF(N4779="sníž. přenesená",J4779,0)</f>
        <v>0</v>
      </c>
      <c r="BI4779" s="144">
        <f>IF(N4779="nulová",J4779,0)</f>
        <v>0</v>
      </c>
      <c r="BJ4779" s="17" t="s">
        <v>86</v>
      </c>
      <c r="BK4779" s="144">
        <f>ROUND(I4779*H4779,2)</f>
        <v>0</v>
      </c>
      <c r="BL4779" s="17" t="s">
        <v>319</v>
      </c>
      <c r="BM4779" s="143" t="s">
        <v>4405</v>
      </c>
    </row>
    <row r="4780" spans="2:65" s="14" customFormat="1" ht="11.25">
      <c r="B4780" s="160"/>
      <c r="D4780" s="146" t="s">
        <v>185</v>
      </c>
      <c r="E4780" s="161" t="s">
        <v>1</v>
      </c>
      <c r="F4780" s="162" t="s">
        <v>2724</v>
      </c>
      <c r="H4780" s="161" t="s">
        <v>1</v>
      </c>
      <c r="I4780" s="163"/>
      <c r="L4780" s="160"/>
      <c r="M4780" s="164"/>
      <c r="T4780" s="165"/>
      <c r="AT4780" s="161" t="s">
        <v>185</v>
      </c>
      <c r="AU4780" s="161" t="s">
        <v>88</v>
      </c>
      <c r="AV4780" s="14" t="s">
        <v>86</v>
      </c>
      <c r="AW4780" s="14" t="s">
        <v>33</v>
      </c>
      <c r="AX4780" s="14" t="s">
        <v>78</v>
      </c>
      <c r="AY4780" s="161" t="s">
        <v>176</v>
      </c>
    </row>
    <row r="4781" spans="2:65" s="14" customFormat="1" ht="11.25">
      <c r="B4781" s="160"/>
      <c r="D4781" s="146" t="s">
        <v>185</v>
      </c>
      <c r="E4781" s="161" t="s">
        <v>1</v>
      </c>
      <c r="F4781" s="162" t="s">
        <v>1110</v>
      </c>
      <c r="H4781" s="161" t="s">
        <v>1</v>
      </c>
      <c r="I4781" s="163"/>
      <c r="L4781" s="160"/>
      <c r="M4781" s="164"/>
      <c r="T4781" s="165"/>
      <c r="AT4781" s="161" t="s">
        <v>185</v>
      </c>
      <c r="AU4781" s="161" t="s">
        <v>88</v>
      </c>
      <c r="AV4781" s="14" t="s">
        <v>86</v>
      </c>
      <c r="AW4781" s="14" t="s">
        <v>33</v>
      </c>
      <c r="AX4781" s="14" t="s">
        <v>78</v>
      </c>
      <c r="AY4781" s="161" t="s">
        <v>176</v>
      </c>
    </row>
    <row r="4782" spans="2:65" s="14" customFormat="1" ht="11.25">
      <c r="B4782" s="160"/>
      <c r="D4782" s="146" t="s">
        <v>185</v>
      </c>
      <c r="E4782" s="161" t="s">
        <v>1</v>
      </c>
      <c r="F4782" s="162" t="s">
        <v>2681</v>
      </c>
      <c r="H4782" s="161" t="s">
        <v>1</v>
      </c>
      <c r="I4782" s="163"/>
      <c r="L4782" s="160"/>
      <c r="M4782" s="164"/>
      <c r="T4782" s="165"/>
      <c r="AT4782" s="161" t="s">
        <v>185</v>
      </c>
      <c r="AU4782" s="161" t="s">
        <v>88</v>
      </c>
      <c r="AV4782" s="14" t="s">
        <v>86</v>
      </c>
      <c r="AW4782" s="14" t="s">
        <v>33</v>
      </c>
      <c r="AX4782" s="14" t="s">
        <v>78</v>
      </c>
      <c r="AY4782" s="161" t="s">
        <v>176</v>
      </c>
    </row>
    <row r="4783" spans="2:65" s="12" customFormat="1" ht="11.25">
      <c r="B4783" s="145"/>
      <c r="D4783" s="146" t="s">
        <v>185</v>
      </c>
      <c r="E4783" s="147" t="s">
        <v>1</v>
      </c>
      <c r="F4783" s="148" t="s">
        <v>2725</v>
      </c>
      <c r="H4783" s="149">
        <v>18.23</v>
      </c>
      <c r="I4783" s="150"/>
      <c r="L4783" s="145"/>
      <c r="M4783" s="151"/>
      <c r="T4783" s="152"/>
      <c r="AT4783" s="147" t="s">
        <v>185</v>
      </c>
      <c r="AU4783" s="147" t="s">
        <v>88</v>
      </c>
      <c r="AV4783" s="12" t="s">
        <v>88</v>
      </c>
      <c r="AW4783" s="12" t="s">
        <v>33</v>
      </c>
      <c r="AX4783" s="12" t="s">
        <v>78</v>
      </c>
      <c r="AY4783" s="147" t="s">
        <v>176</v>
      </c>
    </row>
    <row r="4784" spans="2:65" s="14" customFormat="1" ht="11.25">
      <c r="B4784" s="160"/>
      <c r="D4784" s="146" t="s">
        <v>185</v>
      </c>
      <c r="E4784" s="161" t="s">
        <v>1</v>
      </c>
      <c r="F4784" s="162" t="s">
        <v>2683</v>
      </c>
      <c r="H4784" s="161" t="s">
        <v>1</v>
      </c>
      <c r="I4784" s="163"/>
      <c r="L4784" s="160"/>
      <c r="M4784" s="164"/>
      <c r="T4784" s="165"/>
      <c r="AT4784" s="161" t="s">
        <v>185</v>
      </c>
      <c r="AU4784" s="161" t="s">
        <v>88</v>
      </c>
      <c r="AV4784" s="14" t="s">
        <v>86</v>
      </c>
      <c r="AW4784" s="14" t="s">
        <v>33</v>
      </c>
      <c r="AX4784" s="14" t="s">
        <v>78</v>
      </c>
      <c r="AY4784" s="161" t="s">
        <v>176</v>
      </c>
    </row>
    <row r="4785" spans="2:51" s="12" customFormat="1" ht="11.25">
      <c r="B4785" s="145"/>
      <c r="D4785" s="146" t="s">
        <v>185</v>
      </c>
      <c r="E4785" s="147" t="s">
        <v>1</v>
      </c>
      <c r="F4785" s="148" t="s">
        <v>2726</v>
      </c>
      <c r="H4785" s="149">
        <v>1.635</v>
      </c>
      <c r="I4785" s="150"/>
      <c r="L4785" s="145"/>
      <c r="M4785" s="151"/>
      <c r="T4785" s="152"/>
      <c r="AT4785" s="147" t="s">
        <v>185</v>
      </c>
      <c r="AU4785" s="147" t="s">
        <v>88</v>
      </c>
      <c r="AV4785" s="12" t="s">
        <v>88</v>
      </c>
      <c r="AW4785" s="12" t="s">
        <v>33</v>
      </c>
      <c r="AX4785" s="12" t="s">
        <v>78</v>
      </c>
      <c r="AY4785" s="147" t="s">
        <v>176</v>
      </c>
    </row>
    <row r="4786" spans="2:51" s="12" customFormat="1" ht="11.25">
      <c r="B4786" s="145"/>
      <c r="D4786" s="146" t="s">
        <v>185</v>
      </c>
      <c r="E4786" s="147" t="s">
        <v>1</v>
      </c>
      <c r="F4786" s="148" t="s">
        <v>2727</v>
      </c>
      <c r="H4786" s="149">
        <v>18.399999999999999</v>
      </c>
      <c r="I4786" s="150"/>
      <c r="L4786" s="145"/>
      <c r="M4786" s="151"/>
      <c r="T4786" s="152"/>
      <c r="AT4786" s="147" t="s">
        <v>185</v>
      </c>
      <c r="AU4786" s="147" t="s">
        <v>88</v>
      </c>
      <c r="AV4786" s="12" t="s">
        <v>88</v>
      </c>
      <c r="AW4786" s="12" t="s">
        <v>33</v>
      </c>
      <c r="AX4786" s="12" t="s">
        <v>78</v>
      </c>
      <c r="AY4786" s="147" t="s">
        <v>176</v>
      </c>
    </row>
    <row r="4787" spans="2:51" s="14" customFormat="1" ht="11.25">
      <c r="B4787" s="160"/>
      <c r="D4787" s="146" t="s">
        <v>185</v>
      </c>
      <c r="E4787" s="161" t="s">
        <v>1</v>
      </c>
      <c r="F4787" s="162" t="s">
        <v>1108</v>
      </c>
      <c r="H4787" s="161" t="s">
        <v>1</v>
      </c>
      <c r="I4787" s="163"/>
      <c r="L4787" s="160"/>
      <c r="M4787" s="164"/>
      <c r="T4787" s="165"/>
      <c r="AT4787" s="161" t="s">
        <v>185</v>
      </c>
      <c r="AU4787" s="161" t="s">
        <v>88</v>
      </c>
      <c r="AV4787" s="14" t="s">
        <v>86</v>
      </c>
      <c r="AW4787" s="14" t="s">
        <v>33</v>
      </c>
      <c r="AX4787" s="14" t="s">
        <v>78</v>
      </c>
      <c r="AY4787" s="161" t="s">
        <v>176</v>
      </c>
    </row>
    <row r="4788" spans="2:51" s="14" customFormat="1" ht="11.25">
      <c r="B4788" s="160"/>
      <c r="D4788" s="146" t="s">
        <v>185</v>
      </c>
      <c r="E4788" s="161" t="s">
        <v>1</v>
      </c>
      <c r="F4788" s="162" t="s">
        <v>2686</v>
      </c>
      <c r="H4788" s="161" t="s">
        <v>1</v>
      </c>
      <c r="I4788" s="163"/>
      <c r="L4788" s="160"/>
      <c r="M4788" s="164"/>
      <c r="T4788" s="165"/>
      <c r="AT4788" s="161" t="s">
        <v>185</v>
      </c>
      <c r="AU4788" s="161" t="s">
        <v>88</v>
      </c>
      <c r="AV4788" s="14" t="s">
        <v>86</v>
      </c>
      <c r="AW4788" s="14" t="s">
        <v>33</v>
      </c>
      <c r="AX4788" s="14" t="s">
        <v>78</v>
      </c>
      <c r="AY4788" s="161" t="s">
        <v>176</v>
      </c>
    </row>
    <row r="4789" spans="2:51" s="12" customFormat="1" ht="11.25">
      <c r="B4789" s="145"/>
      <c r="D4789" s="146" t="s">
        <v>185</v>
      </c>
      <c r="E4789" s="147" t="s">
        <v>1</v>
      </c>
      <c r="F4789" s="148" t="s">
        <v>2728</v>
      </c>
      <c r="H4789" s="149">
        <v>12.055</v>
      </c>
      <c r="I4789" s="150"/>
      <c r="L4789" s="145"/>
      <c r="M4789" s="151"/>
      <c r="T4789" s="152"/>
      <c r="AT4789" s="147" t="s">
        <v>185</v>
      </c>
      <c r="AU4789" s="147" t="s">
        <v>88</v>
      </c>
      <c r="AV4789" s="12" t="s">
        <v>88</v>
      </c>
      <c r="AW4789" s="12" t="s">
        <v>33</v>
      </c>
      <c r="AX4789" s="12" t="s">
        <v>78</v>
      </c>
      <c r="AY4789" s="147" t="s">
        <v>176</v>
      </c>
    </row>
    <row r="4790" spans="2:51" s="12" customFormat="1" ht="11.25">
      <c r="B4790" s="145"/>
      <c r="D4790" s="146" t="s">
        <v>185</v>
      </c>
      <c r="E4790" s="147" t="s">
        <v>1</v>
      </c>
      <c r="F4790" s="148" t="s">
        <v>2729</v>
      </c>
      <c r="H4790" s="149">
        <v>1.5</v>
      </c>
      <c r="I4790" s="150"/>
      <c r="L4790" s="145"/>
      <c r="M4790" s="151"/>
      <c r="T4790" s="152"/>
      <c r="AT4790" s="147" t="s">
        <v>185</v>
      </c>
      <c r="AU4790" s="147" t="s">
        <v>88</v>
      </c>
      <c r="AV4790" s="12" t="s">
        <v>88</v>
      </c>
      <c r="AW4790" s="12" t="s">
        <v>33</v>
      </c>
      <c r="AX4790" s="12" t="s">
        <v>78</v>
      </c>
      <c r="AY4790" s="147" t="s">
        <v>176</v>
      </c>
    </row>
    <row r="4791" spans="2:51" s="12" customFormat="1" ht="11.25">
      <c r="B4791" s="145"/>
      <c r="D4791" s="146" t="s">
        <v>185</v>
      </c>
      <c r="E4791" s="147" t="s">
        <v>1</v>
      </c>
      <c r="F4791" s="148" t="s">
        <v>4406</v>
      </c>
      <c r="H4791" s="149">
        <v>0.15</v>
      </c>
      <c r="I4791" s="150"/>
      <c r="L4791" s="145"/>
      <c r="M4791" s="151"/>
      <c r="T4791" s="152"/>
      <c r="AT4791" s="147" t="s">
        <v>185</v>
      </c>
      <c r="AU4791" s="147" t="s">
        <v>88</v>
      </c>
      <c r="AV4791" s="12" t="s">
        <v>88</v>
      </c>
      <c r="AW4791" s="12" t="s">
        <v>33</v>
      </c>
      <c r="AX4791" s="12" t="s">
        <v>78</v>
      </c>
      <c r="AY4791" s="147" t="s">
        <v>176</v>
      </c>
    </row>
    <row r="4792" spans="2:51" s="14" customFormat="1" ht="11.25">
      <c r="B4792" s="160"/>
      <c r="D4792" s="146" t="s">
        <v>185</v>
      </c>
      <c r="E4792" s="161" t="s">
        <v>1</v>
      </c>
      <c r="F4792" s="162" t="s">
        <v>2688</v>
      </c>
      <c r="H4792" s="161" t="s">
        <v>1</v>
      </c>
      <c r="I4792" s="163"/>
      <c r="L4792" s="160"/>
      <c r="M4792" s="164"/>
      <c r="T4792" s="165"/>
      <c r="AT4792" s="161" t="s">
        <v>185</v>
      </c>
      <c r="AU4792" s="161" t="s">
        <v>88</v>
      </c>
      <c r="AV4792" s="14" t="s">
        <v>86</v>
      </c>
      <c r="AW4792" s="14" t="s">
        <v>33</v>
      </c>
      <c r="AX4792" s="14" t="s">
        <v>78</v>
      </c>
      <c r="AY4792" s="161" t="s">
        <v>176</v>
      </c>
    </row>
    <row r="4793" spans="2:51" s="12" customFormat="1" ht="11.25">
      <c r="B4793" s="145"/>
      <c r="D4793" s="146" t="s">
        <v>185</v>
      </c>
      <c r="E4793" s="147" t="s">
        <v>1</v>
      </c>
      <c r="F4793" s="148" t="s">
        <v>2730</v>
      </c>
      <c r="H4793" s="149">
        <v>16.675000000000001</v>
      </c>
      <c r="I4793" s="150"/>
      <c r="L4793" s="145"/>
      <c r="M4793" s="151"/>
      <c r="T4793" s="152"/>
      <c r="AT4793" s="147" t="s">
        <v>185</v>
      </c>
      <c r="AU4793" s="147" t="s">
        <v>88</v>
      </c>
      <c r="AV4793" s="12" t="s">
        <v>88</v>
      </c>
      <c r="AW4793" s="12" t="s">
        <v>33</v>
      </c>
      <c r="AX4793" s="12" t="s">
        <v>78</v>
      </c>
      <c r="AY4793" s="147" t="s">
        <v>176</v>
      </c>
    </row>
    <row r="4794" spans="2:51" s="12" customFormat="1" ht="11.25">
      <c r="B4794" s="145"/>
      <c r="D4794" s="146" t="s">
        <v>185</v>
      </c>
      <c r="E4794" s="147" t="s">
        <v>1</v>
      </c>
      <c r="F4794" s="148" t="s">
        <v>2731</v>
      </c>
      <c r="H4794" s="149">
        <v>1.5</v>
      </c>
      <c r="I4794" s="150"/>
      <c r="L4794" s="145"/>
      <c r="M4794" s="151"/>
      <c r="T4794" s="152"/>
      <c r="AT4794" s="147" t="s">
        <v>185</v>
      </c>
      <c r="AU4794" s="147" t="s">
        <v>88</v>
      </c>
      <c r="AV4794" s="12" t="s">
        <v>88</v>
      </c>
      <c r="AW4794" s="12" t="s">
        <v>33</v>
      </c>
      <c r="AX4794" s="12" t="s">
        <v>78</v>
      </c>
      <c r="AY4794" s="147" t="s">
        <v>176</v>
      </c>
    </row>
    <row r="4795" spans="2:51" s="12" customFormat="1" ht="11.25">
      <c r="B4795" s="145"/>
      <c r="D4795" s="146" t="s">
        <v>185</v>
      </c>
      <c r="E4795" s="147" t="s">
        <v>1</v>
      </c>
      <c r="F4795" s="148" t="s">
        <v>4407</v>
      </c>
      <c r="H4795" s="149">
        <v>0.15</v>
      </c>
      <c r="I4795" s="150"/>
      <c r="L4795" s="145"/>
      <c r="M4795" s="151"/>
      <c r="T4795" s="152"/>
      <c r="AT4795" s="147" t="s">
        <v>185</v>
      </c>
      <c r="AU4795" s="147" t="s">
        <v>88</v>
      </c>
      <c r="AV4795" s="12" t="s">
        <v>88</v>
      </c>
      <c r="AW4795" s="12" t="s">
        <v>33</v>
      </c>
      <c r="AX4795" s="12" t="s">
        <v>78</v>
      </c>
      <c r="AY4795" s="147" t="s">
        <v>176</v>
      </c>
    </row>
    <row r="4796" spans="2:51" s="14" customFormat="1" ht="11.25">
      <c r="B4796" s="160"/>
      <c r="D4796" s="146" t="s">
        <v>185</v>
      </c>
      <c r="E4796" s="161" t="s">
        <v>1</v>
      </c>
      <c r="F4796" s="162" t="s">
        <v>1106</v>
      </c>
      <c r="H4796" s="161" t="s">
        <v>1</v>
      </c>
      <c r="I4796" s="163"/>
      <c r="L4796" s="160"/>
      <c r="M4796" s="164"/>
      <c r="T4796" s="165"/>
      <c r="AT4796" s="161" t="s">
        <v>185</v>
      </c>
      <c r="AU4796" s="161" t="s">
        <v>88</v>
      </c>
      <c r="AV4796" s="14" t="s">
        <v>86</v>
      </c>
      <c r="AW4796" s="14" t="s">
        <v>33</v>
      </c>
      <c r="AX4796" s="14" t="s">
        <v>78</v>
      </c>
      <c r="AY4796" s="161" t="s">
        <v>176</v>
      </c>
    </row>
    <row r="4797" spans="2:51" s="14" customFormat="1" ht="11.25">
      <c r="B4797" s="160"/>
      <c r="D4797" s="146" t="s">
        <v>185</v>
      </c>
      <c r="E4797" s="161" t="s">
        <v>1</v>
      </c>
      <c r="F4797" s="162" t="s">
        <v>2690</v>
      </c>
      <c r="H4797" s="161" t="s">
        <v>1</v>
      </c>
      <c r="I4797" s="163"/>
      <c r="L4797" s="160"/>
      <c r="M4797" s="164"/>
      <c r="T4797" s="165"/>
      <c r="AT4797" s="161" t="s">
        <v>185</v>
      </c>
      <c r="AU4797" s="161" t="s">
        <v>88</v>
      </c>
      <c r="AV4797" s="14" t="s">
        <v>86</v>
      </c>
      <c r="AW4797" s="14" t="s">
        <v>33</v>
      </c>
      <c r="AX4797" s="14" t="s">
        <v>78</v>
      </c>
      <c r="AY4797" s="161" t="s">
        <v>176</v>
      </c>
    </row>
    <row r="4798" spans="2:51" s="12" customFormat="1" ht="11.25">
      <c r="B4798" s="145"/>
      <c r="D4798" s="146" t="s">
        <v>185</v>
      </c>
      <c r="E4798" s="147" t="s">
        <v>1</v>
      </c>
      <c r="F4798" s="148" t="s">
        <v>2728</v>
      </c>
      <c r="H4798" s="149">
        <v>12.055</v>
      </c>
      <c r="I4798" s="150"/>
      <c r="L4798" s="145"/>
      <c r="M4798" s="151"/>
      <c r="T4798" s="152"/>
      <c r="AT4798" s="147" t="s">
        <v>185</v>
      </c>
      <c r="AU4798" s="147" t="s">
        <v>88</v>
      </c>
      <c r="AV4798" s="12" t="s">
        <v>88</v>
      </c>
      <c r="AW4798" s="12" t="s">
        <v>33</v>
      </c>
      <c r="AX4798" s="12" t="s">
        <v>78</v>
      </c>
      <c r="AY4798" s="147" t="s">
        <v>176</v>
      </c>
    </row>
    <row r="4799" spans="2:51" s="12" customFormat="1" ht="11.25">
      <c r="B4799" s="145"/>
      <c r="D4799" s="146" t="s">
        <v>185</v>
      </c>
      <c r="E4799" s="147" t="s">
        <v>1</v>
      </c>
      <c r="F4799" s="148" t="s">
        <v>2731</v>
      </c>
      <c r="H4799" s="149">
        <v>1.5</v>
      </c>
      <c r="I4799" s="150"/>
      <c r="L4799" s="145"/>
      <c r="M4799" s="151"/>
      <c r="T4799" s="152"/>
      <c r="AT4799" s="147" t="s">
        <v>185</v>
      </c>
      <c r="AU4799" s="147" t="s">
        <v>88</v>
      </c>
      <c r="AV4799" s="12" t="s">
        <v>88</v>
      </c>
      <c r="AW4799" s="12" t="s">
        <v>33</v>
      </c>
      <c r="AX4799" s="12" t="s">
        <v>78</v>
      </c>
      <c r="AY4799" s="147" t="s">
        <v>176</v>
      </c>
    </row>
    <row r="4800" spans="2:51" s="12" customFormat="1" ht="11.25">
      <c r="B4800" s="145"/>
      <c r="D4800" s="146" t="s">
        <v>185</v>
      </c>
      <c r="E4800" s="147" t="s">
        <v>1</v>
      </c>
      <c r="F4800" s="148" t="s">
        <v>4407</v>
      </c>
      <c r="H4800" s="149">
        <v>0.15</v>
      </c>
      <c r="I4800" s="150"/>
      <c r="L4800" s="145"/>
      <c r="M4800" s="151"/>
      <c r="T4800" s="152"/>
      <c r="AT4800" s="147" t="s">
        <v>185</v>
      </c>
      <c r="AU4800" s="147" t="s">
        <v>88</v>
      </c>
      <c r="AV4800" s="12" t="s">
        <v>88</v>
      </c>
      <c r="AW4800" s="12" t="s">
        <v>33</v>
      </c>
      <c r="AX4800" s="12" t="s">
        <v>78</v>
      </c>
      <c r="AY4800" s="147" t="s">
        <v>176</v>
      </c>
    </row>
    <row r="4801" spans="2:51" s="14" customFormat="1" ht="11.25">
      <c r="B4801" s="160"/>
      <c r="D4801" s="146" t="s">
        <v>185</v>
      </c>
      <c r="E4801" s="161" t="s">
        <v>1</v>
      </c>
      <c r="F4801" s="162" t="s">
        <v>2691</v>
      </c>
      <c r="H4801" s="161" t="s">
        <v>1</v>
      </c>
      <c r="I4801" s="163"/>
      <c r="L4801" s="160"/>
      <c r="M4801" s="164"/>
      <c r="T4801" s="165"/>
      <c r="AT4801" s="161" t="s">
        <v>185</v>
      </c>
      <c r="AU4801" s="161" t="s">
        <v>88</v>
      </c>
      <c r="AV4801" s="14" t="s">
        <v>86</v>
      </c>
      <c r="AW4801" s="14" t="s">
        <v>33</v>
      </c>
      <c r="AX4801" s="14" t="s">
        <v>78</v>
      </c>
      <c r="AY4801" s="161" t="s">
        <v>176</v>
      </c>
    </row>
    <row r="4802" spans="2:51" s="12" customFormat="1" ht="11.25">
      <c r="B4802" s="145"/>
      <c r="D4802" s="146" t="s">
        <v>185</v>
      </c>
      <c r="E4802" s="147" t="s">
        <v>1</v>
      </c>
      <c r="F4802" s="148" t="s">
        <v>2730</v>
      </c>
      <c r="H4802" s="149">
        <v>16.675000000000001</v>
      </c>
      <c r="I4802" s="150"/>
      <c r="L4802" s="145"/>
      <c r="M4802" s="151"/>
      <c r="T4802" s="152"/>
      <c r="AT4802" s="147" t="s">
        <v>185</v>
      </c>
      <c r="AU4802" s="147" t="s">
        <v>88</v>
      </c>
      <c r="AV4802" s="12" t="s">
        <v>88</v>
      </c>
      <c r="AW4802" s="12" t="s">
        <v>33</v>
      </c>
      <c r="AX4802" s="12" t="s">
        <v>78</v>
      </c>
      <c r="AY4802" s="147" t="s">
        <v>176</v>
      </c>
    </row>
    <row r="4803" spans="2:51" s="12" customFormat="1" ht="11.25">
      <c r="B4803" s="145"/>
      <c r="D4803" s="146" t="s">
        <v>185</v>
      </c>
      <c r="E4803" s="147" t="s">
        <v>1</v>
      </c>
      <c r="F4803" s="148" t="s">
        <v>2731</v>
      </c>
      <c r="H4803" s="149">
        <v>1.5</v>
      </c>
      <c r="I4803" s="150"/>
      <c r="L4803" s="145"/>
      <c r="M4803" s="151"/>
      <c r="T4803" s="152"/>
      <c r="AT4803" s="147" t="s">
        <v>185</v>
      </c>
      <c r="AU4803" s="147" t="s">
        <v>88</v>
      </c>
      <c r="AV4803" s="12" t="s">
        <v>88</v>
      </c>
      <c r="AW4803" s="12" t="s">
        <v>33</v>
      </c>
      <c r="AX4803" s="12" t="s">
        <v>78</v>
      </c>
      <c r="AY4803" s="147" t="s">
        <v>176</v>
      </c>
    </row>
    <row r="4804" spans="2:51" s="12" customFormat="1" ht="11.25">
      <c r="B4804" s="145"/>
      <c r="D4804" s="146" t="s">
        <v>185</v>
      </c>
      <c r="E4804" s="147" t="s">
        <v>1</v>
      </c>
      <c r="F4804" s="148" t="s">
        <v>4407</v>
      </c>
      <c r="H4804" s="149">
        <v>0.15</v>
      </c>
      <c r="I4804" s="150"/>
      <c r="L4804" s="145"/>
      <c r="M4804" s="151"/>
      <c r="T4804" s="152"/>
      <c r="AT4804" s="147" t="s">
        <v>185</v>
      </c>
      <c r="AU4804" s="147" t="s">
        <v>88</v>
      </c>
      <c r="AV4804" s="12" t="s">
        <v>88</v>
      </c>
      <c r="AW4804" s="12" t="s">
        <v>33</v>
      </c>
      <c r="AX4804" s="12" t="s">
        <v>78</v>
      </c>
      <c r="AY4804" s="147" t="s">
        <v>176</v>
      </c>
    </row>
    <row r="4805" spans="2:51" s="14" customFormat="1" ht="11.25">
      <c r="B4805" s="160"/>
      <c r="D4805" s="146" t="s">
        <v>185</v>
      </c>
      <c r="E4805" s="161" t="s">
        <v>1</v>
      </c>
      <c r="F4805" s="162" t="s">
        <v>1104</v>
      </c>
      <c r="H4805" s="161" t="s">
        <v>1</v>
      </c>
      <c r="I4805" s="163"/>
      <c r="L4805" s="160"/>
      <c r="M4805" s="164"/>
      <c r="T4805" s="165"/>
      <c r="AT4805" s="161" t="s">
        <v>185</v>
      </c>
      <c r="AU4805" s="161" t="s">
        <v>88</v>
      </c>
      <c r="AV4805" s="14" t="s">
        <v>86</v>
      </c>
      <c r="AW4805" s="14" t="s">
        <v>33</v>
      </c>
      <c r="AX4805" s="14" t="s">
        <v>78</v>
      </c>
      <c r="AY4805" s="161" t="s">
        <v>176</v>
      </c>
    </row>
    <row r="4806" spans="2:51" s="14" customFormat="1" ht="11.25">
      <c r="B4806" s="160"/>
      <c r="D4806" s="146" t="s">
        <v>185</v>
      </c>
      <c r="E4806" s="161" t="s">
        <v>1</v>
      </c>
      <c r="F4806" s="162" t="s">
        <v>2692</v>
      </c>
      <c r="H4806" s="161" t="s">
        <v>1</v>
      </c>
      <c r="I4806" s="163"/>
      <c r="L4806" s="160"/>
      <c r="M4806" s="164"/>
      <c r="T4806" s="165"/>
      <c r="AT4806" s="161" t="s">
        <v>185</v>
      </c>
      <c r="AU4806" s="161" t="s">
        <v>88</v>
      </c>
      <c r="AV4806" s="14" t="s">
        <v>86</v>
      </c>
      <c r="AW4806" s="14" t="s">
        <v>33</v>
      </c>
      <c r="AX4806" s="14" t="s">
        <v>78</v>
      </c>
      <c r="AY4806" s="161" t="s">
        <v>176</v>
      </c>
    </row>
    <row r="4807" spans="2:51" s="12" customFormat="1" ht="11.25">
      <c r="B4807" s="145"/>
      <c r="D4807" s="146" t="s">
        <v>185</v>
      </c>
      <c r="E4807" s="147" t="s">
        <v>1</v>
      </c>
      <c r="F4807" s="148" t="s">
        <v>2728</v>
      </c>
      <c r="H4807" s="149">
        <v>12.055</v>
      </c>
      <c r="I4807" s="150"/>
      <c r="L4807" s="145"/>
      <c r="M4807" s="151"/>
      <c r="T4807" s="152"/>
      <c r="AT4807" s="147" t="s">
        <v>185</v>
      </c>
      <c r="AU4807" s="147" t="s">
        <v>88</v>
      </c>
      <c r="AV4807" s="12" t="s">
        <v>88</v>
      </c>
      <c r="AW4807" s="12" t="s">
        <v>33</v>
      </c>
      <c r="AX4807" s="12" t="s">
        <v>78</v>
      </c>
      <c r="AY4807" s="147" t="s">
        <v>176</v>
      </c>
    </row>
    <row r="4808" spans="2:51" s="12" customFormat="1" ht="11.25">
      <c r="B4808" s="145"/>
      <c r="D4808" s="146" t="s">
        <v>185</v>
      </c>
      <c r="E4808" s="147" t="s">
        <v>1</v>
      </c>
      <c r="F4808" s="148" t="s">
        <v>2731</v>
      </c>
      <c r="H4808" s="149">
        <v>1.5</v>
      </c>
      <c r="I4808" s="150"/>
      <c r="L4808" s="145"/>
      <c r="M4808" s="151"/>
      <c r="T4808" s="152"/>
      <c r="AT4808" s="147" t="s">
        <v>185</v>
      </c>
      <c r="AU4808" s="147" t="s">
        <v>88</v>
      </c>
      <c r="AV4808" s="12" t="s">
        <v>88</v>
      </c>
      <c r="AW4808" s="12" t="s">
        <v>33</v>
      </c>
      <c r="AX4808" s="12" t="s">
        <v>78</v>
      </c>
      <c r="AY4808" s="147" t="s">
        <v>176</v>
      </c>
    </row>
    <row r="4809" spans="2:51" s="12" customFormat="1" ht="11.25">
      <c r="B4809" s="145"/>
      <c r="D4809" s="146" t="s">
        <v>185</v>
      </c>
      <c r="E4809" s="147" t="s">
        <v>1</v>
      </c>
      <c r="F4809" s="148" t="s">
        <v>4407</v>
      </c>
      <c r="H4809" s="149">
        <v>0.15</v>
      </c>
      <c r="I4809" s="150"/>
      <c r="L4809" s="145"/>
      <c r="M4809" s="151"/>
      <c r="T4809" s="152"/>
      <c r="AT4809" s="147" t="s">
        <v>185</v>
      </c>
      <c r="AU4809" s="147" t="s">
        <v>88</v>
      </c>
      <c r="AV4809" s="12" t="s">
        <v>88</v>
      </c>
      <c r="AW4809" s="12" t="s">
        <v>33</v>
      </c>
      <c r="AX4809" s="12" t="s">
        <v>78</v>
      </c>
      <c r="AY4809" s="147" t="s">
        <v>176</v>
      </c>
    </row>
    <row r="4810" spans="2:51" s="14" customFormat="1" ht="11.25">
      <c r="B4810" s="160"/>
      <c r="D4810" s="146" t="s">
        <v>185</v>
      </c>
      <c r="E4810" s="161" t="s">
        <v>1</v>
      </c>
      <c r="F4810" s="162" t="s">
        <v>2693</v>
      </c>
      <c r="H4810" s="161" t="s">
        <v>1</v>
      </c>
      <c r="I4810" s="163"/>
      <c r="L4810" s="160"/>
      <c r="M4810" s="164"/>
      <c r="T4810" s="165"/>
      <c r="AT4810" s="161" t="s">
        <v>185</v>
      </c>
      <c r="AU4810" s="161" t="s">
        <v>88</v>
      </c>
      <c r="AV4810" s="14" t="s">
        <v>86</v>
      </c>
      <c r="AW4810" s="14" t="s">
        <v>33</v>
      </c>
      <c r="AX4810" s="14" t="s">
        <v>78</v>
      </c>
      <c r="AY4810" s="161" t="s">
        <v>176</v>
      </c>
    </row>
    <row r="4811" spans="2:51" s="12" customFormat="1" ht="11.25">
      <c r="B4811" s="145"/>
      <c r="D4811" s="146" t="s">
        <v>185</v>
      </c>
      <c r="E4811" s="147" t="s">
        <v>1</v>
      </c>
      <c r="F4811" s="148" t="s">
        <v>2730</v>
      </c>
      <c r="H4811" s="149">
        <v>16.675000000000001</v>
      </c>
      <c r="I4811" s="150"/>
      <c r="L4811" s="145"/>
      <c r="M4811" s="151"/>
      <c r="T4811" s="152"/>
      <c r="AT4811" s="147" t="s">
        <v>185</v>
      </c>
      <c r="AU4811" s="147" t="s">
        <v>88</v>
      </c>
      <c r="AV4811" s="12" t="s">
        <v>88</v>
      </c>
      <c r="AW4811" s="12" t="s">
        <v>33</v>
      </c>
      <c r="AX4811" s="12" t="s">
        <v>78</v>
      </c>
      <c r="AY4811" s="147" t="s">
        <v>176</v>
      </c>
    </row>
    <row r="4812" spans="2:51" s="12" customFormat="1" ht="11.25">
      <c r="B4812" s="145"/>
      <c r="D4812" s="146" t="s">
        <v>185</v>
      </c>
      <c r="E4812" s="147" t="s">
        <v>1</v>
      </c>
      <c r="F4812" s="148" t="s">
        <v>2731</v>
      </c>
      <c r="H4812" s="149">
        <v>1.5</v>
      </c>
      <c r="I4812" s="150"/>
      <c r="L4812" s="145"/>
      <c r="M4812" s="151"/>
      <c r="T4812" s="152"/>
      <c r="AT4812" s="147" t="s">
        <v>185</v>
      </c>
      <c r="AU4812" s="147" t="s">
        <v>88</v>
      </c>
      <c r="AV4812" s="12" t="s">
        <v>88</v>
      </c>
      <c r="AW4812" s="12" t="s">
        <v>33</v>
      </c>
      <c r="AX4812" s="12" t="s">
        <v>78</v>
      </c>
      <c r="AY4812" s="147" t="s">
        <v>176</v>
      </c>
    </row>
    <row r="4813" spans="2:51" s="12" customFormat="1" ht="11.25">
      <c r="B4813" s="145"/>
      <c r="D4813" s="146" t="s">
        <v>185</v>
      </c>
      <c r="E4813" s="147" t="s">
        <v>1</v>
      </c>
      <c r="F4813" s="148" t="s">
        <v>4407</v>
      </c>
      <c r="H4813" s="149">
        <v>0.15</v>
      </c>
      <c r="I4813" s="150"/>
      <c r="L4813" s="145"/>
      <c r="M4813" s="151"/>
      <c r="T4813" s="152"/>
      <c r="AT4813" s="147" t="s">
        <v>185</v>
      </c>
      <c r="AU4813" s="147" t="s">
        <v>88</v>
      </c>
      <c r="AV4813" s="12" t="s">
        <v>88</v>
      </c>
      <c r="AW4813" s="12" t="s">
        <v>33</v>
      </c>
      <c r="AX4813" s="12" t="s">
        <v>78</v>
      </c>
      <c r="AY4813" s="147" t="s">
        <v>176</v>
      </c>
    </row>
    <row r="4814" spans="2:51" s="14" customFormat="1" ht="11.25">
      <c r="B4814" s="160"/>
      <c r="D4814" s="146" t="s">
        <v>185</v>
      </c>
      <c r="E4814" s="161" t="s">
        <v>1</v>
      </c>
      <c r="F4814" s="162" t="s">
        <v>734</v>
      </c>
      <c r="H4814" s="161" t="s">
        <v>1</v>
      </c>
      <c r="I4814" s="163"/>
      <c r="L4814" s="160"/>
      <c r="M4814" s="164"/>
      <c r="T4814" s="165"/>
      <c r="AT4814" s="161" t="s">
        <v>185</v>
      </c>
      <c r="AU4814" s="161" t="s">
        <v>88</v>
      </c>
      <c r="AV4814" s="14" t="s">
        <v>86</v>
      </c>
      <c r="AW4814" s="14" t="s">
        <v>33</v>
      </c>
      <c r="AX4814" s="14" t="s">
        <v>78</v>
      </c>
      <c r="AY4814" s="161" t="s">
        <v>176</v>
      </c>
    </row>
    <row r="4815" spans="2:51" s="14" customFormat="1" ht="11.25">
      <c r="B4815" s="160"/>
      <c r="D4815" s="146" t="s">
        <v>185</v>
      </c>
      <c r="E4815" s="161" t="s">
        <v>1</v>
      </c>
      <c r="F4815" s="162" t="s">
        <v>2694</v>
      </c>
      <c r="H4815" s="161" t="s">
        <v>1</v>
      </c>
      <c r="I4815" s="163"/>
      <c r="L4815" s="160"/>
      <c r="M4815" s="164"/>
      <c r="T4815" s="165"/>
      <c r="AT4815" s="161" t="s">
        <v>185</v>
      </c>
      <c r="AU4815" s="161" t="s">
        <v>88</v>
      </c>
      <c r="AV4815" s="14" t="s">
        <v>86</v>
      </c>
      <c r="AW4815" s="14" t="s">
        <v>33</v>
      </c>
      <c r="AX4815" s="14" t="s">
        <v>78</v>
      </c>
      <c r="AY4815" s="161" t="s">
        <v>176</v>
      </c>
    </row>
    <row r="4816" spans="2:51" s="12" customFormat="1" ht="11.25">
      <c r="B4816" s="145"/>
      <c r="D4816" s="146" t="s">
        <v>185</v>
      </c>
      <c r="E4816" s="147" t="s">
        <v>1</v>
      </c>
      <c r="F4816" s="148" t="s">
        <v>2732</v>
      </c>
      <c r="H4816" s="149">
        <v>5.5</v>
      </c>
      <c r="I4816" s="150"/>
      <c r="L4816" s="145"/>
      <c r="M4816" s="151"/>
      <c r="T4816" s="152"/>
      <c r="AT4816" s="147" t="s">
        <v>185</v>
      </c>
      <c r="AU4816" s="147" t="s">
        <v>88</v>
      </c>
      <c r="AV4816" s="12" t="s">
        <v>88</v>
      </c>
      <c r="AW4816" s="12" t="s">
        <v>33</v>
      </c>
      <c r="AX4816" s="12" t="s">
        <v>78</v>
      </c>
      <c r="AY4816" s="147" t="s">
        <v>176</v>
      </c>
    </row>
    <row r="4817" spans="2:51" s="14" customFormat="1" ht="11.25">
      <c r="B4817" s="160"/>
      <c r="D4817" s="146" t="s">
        <v>185</v>
      </c>
      <c r="E4817" s="161" t="s">
        <v>1</v>
      </c>
      <c r="F4817" s="162" t="s">
        <v>2696</v>
      </c>
      <c r="H4817" s="161" t="s">
        <v>1</v>
      </c>
      <c r="I4817" s="163"/>
      <c r="L4817" s="160"/>
      <c r="M4817" s="164"/>
      <c r="T4817" s="165"/>
      <c r="AT4817" s="161" t="s">
        <v>185</v>
      </c>
      <c r="AU4817" s="161" t="s">
        <v>88</v>
      </c>
      <c r="AV4817" s="14" t="s">
        <v>86</v>
      </c>
      <c r="AW4817" s="14" t="s">
        <v>33</v>
      </c>
      <c r="AX4817" s="14" t="s">
        <v>78</v>
      </c>
      <c r="AY4817" s="161" t="s">
        <v>176</v>
      </c>
    </row>
    <row r="4818" spans="2:51" s="12" customFormat="1" ht="11.25">
      <c r="B4818" s="145"/>
      <c r="D4818" s="146" t="s">
        <v>185</v>
      </c>
      <c r="E4818" s="147" t="s">
        <v>1</v>
      </c>
      <c r="F4818" s="148" t="s">
        <v>2733</v>
      </c>
      <c r="H4818" s="149">
        <v>3.15</v>
      </c>
      <c r="I4818" s="150"/>
      <c r="L4818" s="145"/>
      <c r="M4818" s="151"/>
      <c r="T4818" s="152"/>
      <c r="AT4818" s="147" t="s">
        <v>185</v>
      </c>
      <c r="AU4818" s="147" t="s">
        <v>88</v>
      </c>
      <c r="AV4818" s="12" t="s">
        <v>88</v>
      </c>
      <c r="AW4818" s="12" t="s">
        <v>33</v>
      </c>
      <c r="AX4818" s="12" t="s">
        <v>78</v>
      </c>
      <c r="AY4818" s="147" t="s">
        <v>176</v>
      </c>
    </row>
    <row r="4819" spans="2:51" s="14" customFormat="1" ht="11.25">
      <c r="B4819" s="160"/>
      <c r="D4819" s="146" t="s">
        <v>185</v>
      </c>
      <c r="E4819" s="161" t="s">
        <v>1</v>
      </c>
      <c r="F4819" s="162" t="s">
        <v>2698</v>
      </c>
      <c r="H4819" s="161" t="s">
        <v>1</v>
      </c>
      <c r="I4819" s="163"/>
      <c r="L4819" s="160"/>
      <c r="M4819" s="164"/>
      <c r="T4819" s="165"/>
      <c r="AT4819" s="161" t="s">
        <v>185</v>
      </c>
      <c r="AU4819" s="161" t="s">
        <v>88</v>
      </c>
      <c r="AV4819" s="14" t="s">
        <v>86</v>
      </c>
      <c r="AW4819" s="14" t="s">
        <v>33</v>
      </c>
      <c r="AX4819" s="14" t="s">
        <v>78</v>
      </c>
      <c r="AY4819" s="161" t="s">
        <v>176</v>
      </c>
    </row>
    <row r="4820" spans="2:51" s="12" customFormat="1" ht="11.25">
      <c r="B4820" s="145"/>
      <c r="D4820" s="146" t="s">
        <v>185</v>
      </c>
      <c r="E4820" s="147" t="s">
        <v>1</v>
      </c>
      <c r="F4820" s="148" t="s">
        <v>2734</v>
      </c>
      <c r="H4820" s="149">
        <v>12.035</v>
      </c>
      <c r="I4820" s="150"/>
      <c r="L4820" s="145"/>
      <c r="M4820" s="151"/>
      <c r="T4820" s="152"/>
      <c r="AT4820" s="147" t="s">
        <v>185</v>
      </c>
      <c r="AU4820" s="147" t="s">
        <v>88</v>
      </c>
      <c r="AV4820" s="12" t="s">
        <v>88</v>
      </c>
      <c r="AW4820" s="12" t="s">
        <v>33</v>
      </c>
      <c r="AX4820" s="12" t="s">
        <v>78</v>
      </c>
      <c r="AY4820" s="147" t="s">
        <v>176</v>
      </c>
    </row>
    <row r="4821" spans="2:51" s="12" customFormat="1" ht="11.25">
      <c r="B4821" s="145"/>
      <c r="D4821" s="146" t="s">
        <v>185</v>
      </c>
      <c r="E4821" s="147" t="s">
        <v>1</v>
      </c>
      <c r="F4821" s="148" t="s">
        <v>2731</v>
      </c>
      <c r="H4821" s="149">
        <v>1.5</v>
      </c>
      <c r="I4821" s="150"/>
      <c r="L4821" s="145"/>
      <c r="M4821" s="151"/>
      <c r="T4821" s="152"/>
      <c r="AT4821" s="147" t="s">
        <v>185</v>
      </c>
      <c r="AU4821" s="147" t="s">
        <v>88</v>
      </c>
      <c r="AV4821" s="12" t="s">
        <v>88</v>
      </c>
      <c r="AW4821" s="12" t="s">
        <v>33</v>
      </c>
      <c r="AX4821" s="12" t="s">
        <v>78</v>
      </c>
      <c r="AY4821" s="147" t="s">
        <v>176</v>
      </c>
    </row>
    <row r="4822" spans="2:51" s="12" customFormat="1" ht="11.25">
      <c r="B4822" s="145"/>
      <c r="D4822" s="146" t="s">
        <v>185</v>
      </c>
      <c r="E4822" s="147" t="s">
        <v>1</v>
      </c>
      <c r="F4822" s="148" t="s">
        <v>4407</v>
      </c>
      <c r="H4822" s="149">
        <v>0.15</v>
      </c>
      <c r="I4822" s="150"/>
      <c r="L4822" s="145"/>
      <c r="M4822" s="151"/>
      <c r="T4822" s="152"/>
      <c r="AT4822" s="147" t="s">
        <v>185</v>
      </c>
      <c r="AU4822" s="147" t="s">
        <v>88</v>
      </c>
      <c r="AV4822" s="12" t="s">
        <v>88</v>
      </c>
      <c r="AW4822" s="12" t="s">
        <v>33</v>
      </c>
      <c r="AX4822" s="12" t="s">
        <v>78</v>
      </c>
      <c r="AY4822" s="147" t="s">
        <v>176</v>
      </c>
    </row>
    <row r="4823" spans="2:51" s="15" customFormat="1" ht="11.25">
      <c r="B4823" s="166"/>
      <c r="D4823" s="146" t="s">
        <v>185</v>
      </c>
      <c r="E4823" s="167" t="s">
        <v>1</v>
      </c>
      <c r="F4823" s="168" t="s">
        <v>228</v>
      </c>
      <c r="H4823" s="169">
        <v>156.69</v>
      </c>
      <c r="I4823" s="170"/>
      <c r="L4823" s="166"/>
      <c r="M4823" s="171"/>
      <c r="T4823" s="172"/>
      <c r="AT4823" s="167" t="s">
        <v>185</v>
      </c>
      <c r="AU4823" s="167" t="s">
        <v>88</v>
      </c>
      <c r="AV4823" s="15" t="s">
        <v>193</v>
      </c>
      <c r="AW4823" s="15" t="s">
        <v>33</v>
      </c>
      <c r="AX4823" s="15" t="s">
        <v>78</v>
      </c>
      <c r="AY4823" s="167" t="s">
        <v>176</v>
      </c>
    </row>
    <row r="4824" spans="2:51" s="14" customFormat="1" ht="11.25">
      <c r="B4824" s="160"/>
      <c r="D4824" s="146" t="s">
        <v>185</v>
      </c>
      <c r="E4824" s="161" t="s">
        <v>1</v>
      </c>
      <c r="F4824" s="162" t="s">
        <v>981</v>
      </c>
      <c r="H4824" s="161" t="s">
        <v>1</v>
      </c>
      <c r="I4824" s="163"/>
      <c r="L4824" s="160"/>
      <c r="M4824" s="164"/>
      <c r="T4824" s="165"/>
      <c r="AT4824" s="161" t="s">
        <v>185</v>
      </c>
      <c r="AU4824" s="161" t="s">
        <v>88</v>
      </c>
      <c r="AV4824" s="14" t="s">
        <v>86</v>
      </c>
      <c r="AW4824" s="14" t="s">
        <v>33</v>
      </c>
      <c r="AX4824" s="14" t="s">
        <v>78</v>
      </c>
      <c r="AY4824" s="161" t="s">
        <v>176</v>
      </c>
    </row>
    <row r="4825" spans="2:51" s="14" customFormat="1" ht="11.25">
      <c r="B4825" s="160"/>
      <c r="D4825" s="146" t="s">
        <v>185</v>
      </c>
      <c r="E4825" s="161" t="s">
        <v>1</v>
      </c>
      <c r="F4825" s="162" t="s">
        <v>2705</v>
      </c>
      <c r="H4825" s="161" t="s">
        <v>1</v>
      </c>
      <c r="I4825" s="163"/>
      <c r="L4825" s="160"/>
      <c r="M4825" s="164"/>
      <c r="T4825" s="165"/>
      <c r="AT4825" s="161" t="s">
        <v>185</v>
      </c>
      <c r="AU4825" s="161" t="s">
        <v>88</v>
      </c>
      <c r="AV4825" s="14" t="s">
        <v>86</v>
      </c>
      <c r="AW4825" s="14" t="s">
        <v>33</v>
      </c>
      <c r="AX4825" s="14" t="s">
        <v>78</v>
      </c>
      <c r="AY4825" s="161" t="s">
        <v>176</v>
      </c>
    </row>
    <row r="4826" spans="2:51" s="12" customFormat="1" ht="11.25">
      <c r="B4826" s="145"/>
      <c r="D4826" s="146" t="s">
        <v>185</v>
      </c>
      <c r="E4826" s="147" t="s">
        <v>1</v>
      </c>
      <c r="F4826" s="148" t="s">
        <v>2735</v>
      </c>
      <c r="H4826" s="149">
        <v>3.9</v>
      </c>
      <c r="I4826" s="150"/>
      <c r="L4826" s="145"/>
      <c r="M4826" s="151"/>
      <c r="T4826" s="152"/>
      <c r="AT4826" s="147" t="s">
        <v>185</v>
      </c>
      <c r="AU4826" s="147" t="s">
        <v>88</v>
      </c>
      <c r="AV4826" s="12" t="s">
        <v>88</v>
      </c>
      <c r="AW4826" s="12" t="s">
        <v>33</v>
      </c>
      <c r="AX4826" s="12" t="s">
        <v>78</v>
      </c>
      <c r="AY4826" s="147" t="s">
        <v>176</v>
      </c>
    </row>
    <row r="4827" spans="2:51" s="14" customFormat="1" ht="11.25">
      <c r="B4827" s="160"/>
      <c r="D4827" s="146" t="s">
        <v>185</v>
      </c>
      <c r="E4827" s="161" t="s">
        <v>1</v>
      </c>
      <c r="F4827" s="162" t="s">
        <v>2703</v>
      </c>
      <c r="H4827" s="161" t="s">
        <v>1</v>
      </c>
      <c r="I4827" s="163"/>
      <c r="L4827" s="160"/>
      <c r="M4827" s="164"/>
      <c r="T4827" s="165"/>
      <c r="AT4827" s="161" t="s">
        <v>185</v>
      </c>
      <c r="AU4827" s="161" t="s">
        <v>88</v>
      </c>
      <c r="AV4827" s="14" t="s">
        <v>86</v>
      </c>
      <c r="AW4827" s="14" t="s">
        <v>33</v>
      </c>
      <c r="AX4827" s="14" t="s">
        <v>78</v>
      </c>
      <c r="AY4827" s="161" t="s">
        <v>176</v>
      </c>
    </row>
    <row r="4828" spans="2:51" s="12" customFormat="1" ht="11.25">
      <c r="B4828" s="145"/>
      <c r="D4828" s="146" t="s">
        <v>185</v>
      </c>
      <c r="E4828" s="147" t="s">
        <v>1</v>
      </c>
      <c r="F4828" s="148" t="s">
        <v>2736</v>
      </c>
      <c r="H4828" s="149">
        <v>2.1800000000000002</v>
      </c>
      <c r="I4828" s="150"/>
      <c r="L4828" s="145"/>
      <c r="M4828" s="151"/>
      <c r="T4828" s="152"/>
      <c r="AT4828" s="147" t="s">
        <v>185</v>
      </c>
      <c r="AU4828" s="147" t="s">
        <v>88</v>
      </c>
      <c r="AV4828" s="12" t="s">
        <v>88</v>
      </c>
      <c r="AW4828" s="12" t="s">
        <v>33</v>
      </c>
      <c r="AX4828" s="12" t="s">
        <v>78</v>
      </c>
      <c r="AY4828" s="147" t="s">
        <v>176</v>
      </c>
    </row>
    <row r="4829" spans="2:51" s="15" customFormat="1" ht="11.25">
      <c r="B4829" s="166"/>
      <c r="D4829" s="146" t="s">
        <v>185</v>
      </c>
      <c r="E4829" s="167" t="s">
        <v>1</v>
      </c>
      <c r="F4829" s="168" t="s">
        <v>228</v>
      </c>
      <c r="H4829" s="169">
        <v>6.08</v>
      </c>
      <c r="I4829" s="170"/>
      <c r="L4829" s="166"/>
      <c r="M4829" s="171"/>
      <c r="T4829" s="172"/>
      <c r="AT4829" s="167" t="s">
        <v>185</v>
      </c>
      <c r="AU4829" s="167" t="s">
        <v>88</v>
      </c>
      <c r="AV4829" s="15" t="s">
        <v>193</v>
      </c>
      <c r="AW4829" s="15" t="s">
        <v>33</v>
      </c>
      <c r="AX4829" s="15" t="s">
        <v>78</v>
      </c>
      <c r="AY4829" s="167" t="s">
        <v>176</v>
      </c>
    </row>
    <row r="4830" spans="2:51" s="14" customFormat="1" ht="11.25">
      <c r="B4830" s="160"/>
      <c r="D4830" s="146" t="s">
        <v>185</v>
      </c>
      <c r="E4830" s="161" t="s">
        <v>1</v>
      </c>
      <c r="F4830" s="162" t="s">
        <v>1104</v>
      </c>
      <c r="H4830" s="161" t="s">
        <v>1</v>
      </c>
      <c r="I4830" s="163"/>
      <c r="L4830" s="160"/>
      <c r="M4830" s="164"/>
      <c r="T4830" s="165"/>
      <c r="AT4830" s="161" t="s">
        <v>185</v>
      </c>
      <c r="AU4830" s="161" t="s">
        <v>88</v>
      </c>
      <c r="AV4830" s="14" t="s">
        <v>86</v>
      </c>
      <c r="AW4830" s="14" t="s">
        <v>33</v>
      </c>
      <c r="AX4830" s="14" t="s">
        <v>78</v>
      </c>
      <c r="AY4830" s="161" t="s">
        <v>176</v>
      </c>
    </row>
    <row r="4831" spans="2:51" s="14" customFormat="1" ht="11.25">
      <c r="B4831" s="160"/>
      <c r="D4831" s="146" t="s">
        <v>185</v>
      </c>
      <c r="E4831" s="161" t="s">
        <v>1</v>
      </c>
      <c r="F4831" s="162" t="s">
        <v>2737</v>
      </c>
      <c r="H4831" s="161" t="s">
        <v>1</v>
      </c>
      <c r="I4831" s="163"/>
      <c r="L4831" s="160"/>
      <c r="M4831" s="164"/>
      <c r="T4831" s="165"/>
      <c r="AT4831" s="161" t="s">
        <v>185</v>
      </c>
      <c r="AU4831" s="161" t="s">
        <v>88</v>
      </c>
      <c r="AV4831" s="14" t="s">
        <v>86</v>
      </c>
      <c r="AW4831" s="14" t="s">
        <v>33</v>
      </c>
      <c r="AX4831" s="14" t="s">
        <v>78</v>
      </c>
      <c r="AY4831" s="161" t="s">
        <v>176</v>
      </c>
    </row>
    <row r="4832" spans="2:51" s="12" customFormat="1" ht="11.25">
      <c r="B4832" s="145"/>
      <c r="D4832" s="146" t="s">
        <v>185</v>
      </c>
      <c r="E4832" s="147" t="s">
        <v>1</v>
      </c>
      <c r="F4832" s="148" t="s">
        <v>2738</v>
      </c>
      <c r="H4832" s="149">
        <v>6.15</v>
      </c>
      <c r="I4832" s="150"/>
      <c r="L4832" s="145"/>
      <c r="M4832" s="151"/>
      <c r="T4832" s="152"/>
      <c r="AT4832" s="147" t="s">
        <v>185</v>
      </c>
      <c r="AU4832" s="147" t="s">
        <v>88</v>
      </c>
      <c r="AV4832" s="12" t="s">
        <v>88</v>
      </c>
      <c r="AW4832" s="12" t="s">
        <v>33</v>
      </c>
      <c r="AX4832" s="12" t="s">
        <v>78</v>
      </c>
      <c r="AY4832" s="147" t="s">
        <v>176</v>
      </c>
    </row>
    <row r="4833" spans="2:51" s="15" customFormat="1" ht="11.25">
      <c r="B4833" s="166"/>
      <c r="D4833" s="146" t="s">
        <v>185</v>
      </c>
      <c r="E4833" s="167" t="s">
        <v>1</v>
      </c>
      <c r="F4833" s="168" t="s">
        <v>228</v>
      </c>
      <c r="H4833" s="169">
        <v>6.15</v>
      </c>
      <c r="I4833" s="170"/>
      <c r="L4833" s="166"/>
      <c r="M4833" s="171"/>
      <c r="T4833" s="172"/>
      <c r="AT4833" s="167" t="s">
        <v>185</v>
      </c>
      <c r="AU4833" s="167" t="s">
        <v>88</v>
      </c>
      <c r="AV4833" s="15" t="s">
        <v>193</v>
      </c>
      <c r="AW4833" s="15" t="s">
        <v>33</v>
      </c>
      <c r="AX4833" s="15" t="s">
        <v>78</v>
      </c>
      <c r="AY4833" s="167" t="s">
        <v>176</v>
      </c>
    </row>
    <row r="4834" spans="2:51" s="14" customFormat="1" ht="11.25">
      <c r="B4834" s="160"/>
      <c r="D4834" s="146" t="s">
        <v>185</v>
      </c>
      <c r="E4834" s="161" t="s">
        <v>1</v>
      </c>
      <c r="F4834" s="162" t="s">
        <v>2739</v>
      </c>
      <c r="H4834" s="161" t="s">
        <v>1</v>
      </c>
      <c r="I4834" s="163"/>
      <c r="L4834" s="160"/>
      <c r="M4834" s="164"/>
      <c r="T4834" s="165"/>
      <c r="AT4834" s="161" t="s">
        <v>185</v>
      </c>
      <c r="AU4834" s="161" t="s">
        <v>88</v>
      </c>
      <c r="AV4834" s="14" t="s">
        <v>86</v>
      </c>
      <c r="AW4834" s="14" t="s">
        <v>33</v>
      </c>
      <c r="AX4834" s="14" t="s">
        <v>78</v>
      </c>
      <c r="AY4834" s="161" t="s">
        <v>176</v>
      </c>
    </row>
    <row r="4835" spans="2:51" s="14" customFormat="1" ht="11.25">
      <c r="B4835" s="160"/>
      <c r="D4835" s="146" t="s">
        <v>185</v>
      </c>
      <c r="E4835" s="161" t="s">
        <v>1</v>
      </c>
      <c r="F4835" s="162" t="s">
        <v>2740</v>
      </c>
      <c r="H4835" s="161" t="s">
        <v>1</v>
      </c>
      <c r="I4835" s="163"/>
      <c r="L4835" s="160"/>
      <c r="M4835" s="164"/>
      <c r="T4835" s="165"/>
      <c r="AT4835" s="161" t="s">
        <v>185</v>
      </c>
      <c r="AU4835" s="161" t="s">
        <v>88</v>
      </c>
      <c r="AV4835" s="14" t="s">
        <v>86</v>
      </c>
      <c r="AW4835" s="14" t="s">
        <v>33</v>
      </c>
      <c r="AX4835" s="14" t="s">
        <v>78</v>
      </c>
      <c r="AY4835" s="161" t="s">
        <v>176</v>
      </c>
    </row>
    <row r="4836" spans="2:51" s="12" customFormat="1" ht="11.25">
      <c r="B4836" s="145"/>
      <c r="D4836" s="146" t="s">
        <v>185</v>
      </c>
      <c r="E4836" s="147" t="s">
        <v>1</v>
      </c>
      <c r="F4836" s="148" t="s">
        <v>2738</v>
      </c>
      <c r="H4836" s="149">
        <v>6.15</v>
      </c>
      <c r="I4836" s="150"/>
      <c r="L4836" s="145"/>
      <c r="M4836" s="151"/>
      <c r="T4836" s="152"/>
      <c r="AT4836" s="147" t="s">
        <v>185</v>
      </c>
      <c r="AU4836" s="147" t="s">
        <v>88</v>
      </c>
      <c r="AV4836" s="12" t="s">
        <v>88</v>
      </c>
      <c r="AW4836" s="12" t="s">
        <v>33</v>
      </c>
      <c r="AX4836" s="12" t="s">
        <v>78</v>
      </c>
      <c r="AY4836" s="147" t="s">
        <v>176</v>
      </c>
    </row>
    <row r="4837" spans="2:51" s="15" customFormat="1" ht="11.25">
      <c r="B4837" s="166"/>
      <c r="D4837" s="146" t="s">
        <v>185</v>
      </c>
      <c r="E4837" s="167" t="s">
        <v>1</v>
      </c>
      <c r="F4837" s="168" t="s">
        <v>228</v>
      </c>
      <c r="H4837" s="169">
        <v>6.15</v>
      </c>
      <c r="I4837" s="170"/>
      <c r="L4837" s="166"/>
      <c r="M4837" s="171"/>
      <c r="T4837" s="172"/>
      <c r="AT4837" s="167" t="s">
        <v>185</v>
      </c>
      <c r="AU4837" s="167" t="s">
        <v>88</v>
      </c>
      <c r="AV4837" s="15" t="s">
        <v>193</v>
      </c>
      <c r="AW4837" s="15" t="s">
        <v>33</v>
      </c>
      <c r="AX4837" s="15" t="s">
        <v>78</v>
      </c>
      <c r="AY4837" s="167" t="s">
        <v>176</v>
      </c>
    </row>
    <row r="4838" spans="2:51" s="14" customFormat="1" ht="11.25">
      <c r="B4838" s="160"/>
      <c r="D4838" s="146" t="s">
        <v>185</v>
      </c>
      <c r="E4838" s="161" t="s">
        <v>1</v>
      </c>
      <c r="F4838" s="162" t="s">
        <v>1108</v>
      </c>
      <c r="H4838" s="161" t="s">
        <v>1</v>
      </c>
      <c r="I4838" s="163"/>
      <c r="L4838" s="160"/>
      <c r="M4838" s="164"/>
      <c r="T4838" s="165"/>
      <c r="AT4838" s="161" t="s">
        <v>185</v>
      </c>
      <c r="AU4838" s="161" t="s">
        <v>88</v>
      </c>
      <c r="AV4838" s="14" t="s">
        <v>86</v>
      </c>
      <c r="AW4838" s="14" t="s">
        <v>33</v>
      </c>
      <c r="AX4838" s="14" t="s">
        <v>78</v>
      </c>
      <c r="AY4838" s="161" t="s">
        <v>176</v>
      </c>
    </row>
    <row r="4839" spans="2:51" s="14" customFormat="1" ht="11.25">
      <c r="B4839" s="160"/>
      <c r="D4839" s="146" t="s">
        <v>185</v>
      </c>
      <c r="E4839" s="161" t="s">
        <v>1</v>
      </c>
      <c r="F4839" s="162" t="s">
        <v>2741</v>
      </c>
      <c r="H4839" s="161" t="s">
        <v>1</v>
      </c>
      <c r="I4839" s="163"/>
      <c r="L4839" s="160"/>
      <c r="M4839" s="164"/>
      <c r="T4839" s="165"/>
      <c r="AT4839" s="161" t="s">
        <v>185</v>
      </c>
      <c r="AU4839" s="161" t="s">
        <v>88</v>
      </c>
      <c r="AV4839" s="14" t="s">
        <v>86</v>
      </c>
      <c r="AW4839" s="14" t="s">
        <v>33</v>
      </c>
      <c r="AX4839" s="14" t="s">
        <v>78</v>
      </c>
      <c r="AY4839" s="161" t="s">
        <v>176</v>
      </c>
    </row>
    <row r="4840" spans="2:51" s="12" customFormat="1" ht="11.25">
      <c r="B4840" s="145"/>
      <c r="D4840" s="146" t="s">
        <v>185</v>
      </c>
      <c r="E4840" s="147" t="s">
        <v>1</v>
      </c>
      <c r="F4840" s="148" t="s">
        <v>2738</v>
      </c>
      <c r="H4840" s="149">
        <v>6.15</v>
      </c>
      <c r="I4840" s="150"/>
      <c r="L4840" s="145"/>
      <c r="M4840" s="151"/>
      <c r="T4840" s="152"/>
      <c r="AT4840" s="147" t="s">
        <v>185</v>
      </c>
      <c r="AU4840" s="147" t="s">
        <v>88</v>
      </c>
      <c r="AV4840" s="12" t="s">
        <v>88</v>
      </c>
      <c r="AW4840" s="12" t="s">
        <v>33</v>
      </c>
      <c r="AX4840" s="12" t="s">
        <v>78</v>
      </c>
      <c r="AY4840" s="147" t="s">
        <v>176</v>
      </c>
    </row>
    <row r="4841" spans="2:51" s="15" customFormat="1" ht="11.25">
      <c r="B4841" s="166"/>
      <c r="D4841" s="146" t="s">
        <v>185</v>
      </c>
      <c r="E4841" s="167" t="s">
        <v>1</v>
      </c>
      <c r="F4841" s="168" t="s">
        <v>228</v>
      </c>
      <c r="H4841" s="169">
        <v>6.15</v>
      </c>
      <c r="I4841" s="170"/>
      <c r="L4841" s="166"/>
      <c r="M4841" s="171"/>
      <c r="T4841" s="172"/>
      <c r="AT4841" s="167" t="s">
        <v>185</v>
      </c>
      <c r="AU4841" s="167" t="s">
        <v>88</v>
      </c>
      <c r="AV4841" s="15" t="s">
        <v>193</v>
      </c>
      <c r="AW4841" s="15" t="s">
        <v>33</v>
      </c>
      <c r="AX4841" s="15" t="s">
        <v>78</v>
      </c>
      <c r="AY4841" s="167" t="s">
        <v>176</v>
      </c>
    </row>
    <row r="4842" spans="2:51" s="14" customFormat="1" ht="11.25">
      <c r="B4842" s="160"/>
      <c r="D4842" s="146" t="s">
        <v>185</v>
      </c>
      <c r="E4842" s="161" t="s">
        <v>1</v>
      </c>
      <c r="F4842" s="162" t="s">
        <v>2742</v>
      </c>
      <c r="H4842" s="161" t="s">
        <v>1</v>
      </c>
      <c r="I4842" s="163"/>
      <c r="L4842" s="160"/>
      <c r="M4842" s="164"/>
      <c r="T4842" s="165"/>
      <c r="AT4842" s="161" t="s">
        <v>185</v>
      </c>
      <c r="AU4842" s="161" t="s">
        <v>88</v>
      </c>
      <c r="AV4842" s="14" t="s">
        <v>86</v>
      </c>
      <c r="AW4842" s="14" t="s">
        <v>33</v>
      </c>
      <c r="AX4842" s="14" t="s">
        <v>78</v>
      </c>
      <c r="AY4842" s="161" t="s">
        <v>176</v>
      </c>
    </row>
    <row r="4843" spans="2:51" s="12" customFormat="1" ht="11.25">
      <c r="B4843" s="145"/>
      <c r="D4843" s="146" t="s">
        <v>185</v>
      </c>
      <c r="E4843" s="147" t="s">
        <v>1</v>
      </c>
      <c r="F4843" s="148" t="s">
        <v>2743</v>
      </c>
      <c r="H4843" s="149">
        <v>2.165</v>
      </c>
      <c r="I4843" s="150"/>
      <c r="L4843" s="145"/>
      <c r="M4843" s="151"/>
      <c r="T4843" s="152"/>
      <c r="AT4843" s="147" t="s">
        <v>185</v>
      </c>
      <c r="AU4843" s="147" t="s">
        <v>88</v>
      </c>
      <c r="AV4843" s="12" t="s">
        <v>88</v>
      </c>
      <c r="AW4843" s="12" t="s">
        <v>33</v>
      </c>
      <c r="AX4843" s="12" t="s">
        <v>78</v>
      </c>
      <c r="AY4843" s="147" t="s">
        <v>176</v>
      </c>
    </row>
    <row r="4844" spans="2:51" s="15" customFormat="1" ht="11.25">
      <c r="B4844" s="166"/>
      <c r="D4844" s="146" t="s">
        <v>185</v>
      </c>
      <c r="E4844" s="167" t="s">
        <v>1</v>
      </c>
      <c r="F4844" s="168" t="s">
        <v>228</v>
      </c>
      <c r="H4844" s="169">
        <v>2.165</v>
      </c>
      <c r="I4844" s="170"/>
      <c r="L4844" s="166"/>
      <c r="M4844" s="171"/>
      <c r="T4844" s="172"/>
      <c r="AT4844" s="167" t="s">
        <v>185</v>
      </c>
      <c r="AU4844" s="167" t="s">
        <v>88</v>
      </c>
      <c r="AV4844" s="15" t="s">
        <v>193</v>
      </c>
      <c r="AW4844" s="15" t="s">
        <v>33</v>
      </c>
      <c r="AX4844" s="15" t="s">
        <v>78</v>
      </c>
      <c r="AY4844" s="167" t="s">
        <v>176</v>
      </c>
    </row>
    <row r="4845" spans="2:51" s="14" customFormat="1" ht="11.25">
      <c r="B4845" s="160"/>
      <c r="D4845" s="146" t="s">
        <v>185</v>
      </c>
      <c r="E4845" s="161" t="s">
        <v>1</v>
      </c>
      <c r="F4845" s="162" t="s">
        <v>950</v>
      </c>
      <c r="H4845" s="161" t="s">
        <v>1</v>
      </c>
      <c r="I4845" s="163"/>
      <c r="L4845" s="160"/>
      <c r="M4845" s="164"/>
      <c r="T4845" s="165"/>
      <c r="AT4845" s="161" t="s">
        <v>185</v>
      </c>
      <c r="AU4845" s="161" t="s">
        <v>88</v>
      </c>
      <c r="AV4845" s="14" t="s">
        <v>86</v>
      </c>
      <c r="AW4845" s="14" t="s">
        <v>33</v>
      </c>
      <c r="AX4845" s="14" t="s">
        <v>78</v>
      </c>
      <c r="AY4845" s="161" t="s">
        <v>176</v>
      </c>
    </row>
    <row r="4846" spans="2:51" s="14" customFormat="1" ht="11.25">
      <c r="B4846" s="160"/>
      <c r="D4846" s="146" t="s">
        <v>185</v>
      </c>
      <c r="E4846" s="161" t="s">
        <v>1</v>
      </c>
      <c r="F4846" s="162" t="s">
        <v>2701</v>
      </c>
      <c r="H4846" s="161" t="s">
        <v>1</v>
      </c>
      <c r="I4846" s="163"/>
      <c r="L4846" s="160"/>
      <c r="M4846" s="164"/>
      <c r="T4846" s="165"/>
      <c r="AT4846" s="161" t="s">
        <v>185</v>
      </c>
      <c r="AU4846" s="161" t="s">
        <v>88</v>
      </c>
      <c r="AV4846" s="14" t="s">
        <v>86</v>
      </c>
      <c r="AW4846" s="14" t="s">
        <v>33</v>
      </c>
      <c r="AX4846" s="14" t="s">
        <v>78</v>
      </c>
      <c r="AY4846" s="161" t="s">
        <v>176</v>
      </c>
    </row>
    <row r="4847" spans="2:51" s="14" customFormat="1" ht="11.25">
      <c r="B4847" s="160"/>
      <c r="D4847" s="146" t="s">
        <v>185</v>
      </c>
      <c r="E4847" s="161" t="s">
        <v>1</v>
      </c>
      <c r="F4847" s="162" t="s">
        <v>2713</v>
      </c>
      <c r="H4847" s="161" t="s">
        <v>1</v>
      </c>
      <c r="I4847" s="163"/>
      <c r="L4847" s="160"/>
      <c r="M4847" s="164"/>
      <c r="T4847" s="165"/>
      <c r="AT4847" s="161" t="s">
        <v>185</v>
      </c>
      <c r="AU4847" s="161" t="s">
        <v>88</v>
      </c>
      <c r="AV4847" s="14" t="s">
        <v>86</v>
      </c>
      <c r="AW4847" s="14" t="s">
        <v>33</v>
      </c>
      <c r="AX4847" s="14" t="s">
        <v>78</v>
      </c>
      <c r="AY4847" s="161" t="s">
        <v>176</v>
      </c>
    </row>
    <row r="4848" spans="2:51" s="12" customFormat="1" ht="11.25">
      <c r="B4848" s="145"/>
      <c r="D4848" s="146" t="s">
        <v>185</v>
      </c>
      <c r="E4848" s="147" t="s">
        <v>1</v>
      </c>
      <c r="F4848" s="148" t="s">
        <v>2744</v>
      </c>
      <c r="H4848" s="149">
        <v>5.7</v>
      </c>
      <c r="I4848" s="150"/>
      <c r="L4848" s="145"/>
      <c r="M4848" s="151"/>
      <c r="T4848" s="152"/>
      <c r="AT4848" s="147" t="s">
        <v>185</v>
      </c>
      <c r="AU4848" s="147" t="s">
        <v>88</v>
      </c>
      <c r="AV4848" s="12" t="s">
        <v>88</v>
      </c>
      <c r="AW4848" s="12" t="s">
        <v>33</v>
      </c>
      <c r="AX4848" s="12" t="s">
        <v>78</v>
      </c>
      <c r="AY4848" s="147" t="s">
        <v>176</v>
      </c>
    </row>
    <row r="4849" spans="2:65" s="14" customFormat="1" ht="11.25">
      <c r="B4849" s="160"/>
      <c r="D4849" s="146" t="s">
        <v>185</v>
      </c>
      <c r="E4849" s="161" t="s">
        <v>1</v>
      </c>
      <c r="F4849" s="162" t="s">
        <v>2715</v>
      </c>
      <c r="H4849" s="161" t="s">
        <v>1</v>
      </c>
      <c r="I4849" s="163"/>
      <c r="L4849" s="160"/>
      <c r="M4849" s="164"/>
      <c r="T4849" s="165"/>
      <c r="AT4849" s="161" t="s">
        <v>185</v>
      </c>
      <c r="AU4849" s="161" t="s">
        <v>88</v>
      </c>
      <c r="AV4849" s="14" t="s">
        <v>86</v>
      </c>
      <c r="AW4849" s="14" t="s">
        <v>33</v>
      </c>
      <c r="AX4849" s="14" t="s">
        <v>78</v>
      </c>
      <c r="AY4849" s="161" t="s">
        <v>176</v>
      </c>
    </row>
    <row r="4850" spans="2:65" s="12" customFormat="1" ht="11.25">
      <c r="B4850" s="145"/>
      <c r="D4850" s="146" t="s">
        <v>185</v>
      </c>
      <c r="E4850" s="147" t="s">
        <v>1</v>
      </c>
      <c r="F4850" s="148" t="s">
        <v>2745</v>
      </c>
      <c r="H4850" s="149">
        <v>10.215</v>
      </c>
      <c r="I4850" s="150"/>
      <c r="L4850" s="145"/>
      <c r="M4850" s="151"/>
      <c r="T4850" s="152"/>
      <c r="AT4850" s="147" t="s">
        <v>185</v>
      </c>
      <c r="AU4850" s="147" t="s">
        <v>88</v>
      </c>
      <c r="AV4850" s="12" t="s">
        <v>88</v>
      </c>
      <c r="AW4850" s="12" t="s">
        <v>33</v>
      </c>
      <c r="AX4850" s="12" t="s">
        <v>78</v>
      </c>
      <c r="AY4850" s="147" t="s">
        <v>176</v>
      </c>
    </row>
    <row r="4851" spans="2:65" s="12" customFormat="1" ht="11.25">
      <c r="B4851" s="145"/>
      <c r="D4851" s="146" t="s">
        <v>185</v>
      </c>
      <c r="E4851" s="147" t="s">
        <v>1</v>
      </c>
      <c r="F4851" s="148" t="s">
        <v>2760</v>
      </c>
      <c r="H4851" s="149">
        <v>3</v>
      </c>
      <c r="I4851" s="150"/>
      <c r="L4851" s="145"/>
      <c r="M4851" s="151"/>
      <c r="T4851" s="152"/>
      <c r="AT4851" s="147" t="s">
        <v>185</v>
      </c>
      <c r="AU4851" s="147" t="s">
        <v>88</v>
      </c>
      <c r="AV4851" s="12" t="s">
        <v>88</v>
      </c>
      <c r="AW4851" s="12" t="s">
        <v>33</v>
      </c>
      <c r="AX4851" s="12" t="s">
        <v>78</v>
      </c>
      <c r="AY4851" s="147" t="s">
        <v>176</v>
      </c>
    </row>
    <row r="4852" spans="2:65" s="12" customFormat="1" ht="11.25">
      <c r="B4852" s="145"/>
      <c r="D4852" s="146" t="s">
        <v>185</v>
      </c>
      <c r="E4852" s="147" t="s">
        <v>1</v>
      </c>
      <c r="F4852" s="148" t="s">
        <v>4408</v>
      </c>
      <c r="H4852" s="149">
        <v>0.4</v>
      </c>
      <c r="I4852" s="150"/>
      <c r="L4852" s="145"/>
      <c r="M4852" s="151"/>
      <c r="T4852" s="152"/>
      <c r="AT4852" s="147" t="s">
        <v>185</v>
      </c>
      <c r="AU4852" s="147" t="s">
        <v>88</v>
      </c>
      <c r="AV4852" s="12" t="s">
        <v>88</v>
      </c>
      <c r="AW4852" s="12" t="s">
        <v>33</v>
      </c>
      <c r="AX4852" s="12" t="s">
        <v>78</v>
      </c>
      <c r="AY4852" s="147" t="s">
        <v>176</v>
      </c>
    </row>
    <row r="4853" spans="2:65" s="14" customFormat="1" ht="11.25">
      <c r="B4853" s="160"/>
      <c r="D4853" s="146" t="s">
        <v>185</v>
      </c>
      <c r="E4853" s="161" t="s">
        <v>1</v>
      </c>
      <c r="F4853" s="162" t="s">
        <v>4339</v>
      </c>
      <c r="H4853" s="161" t="s">
        <v>1</v>
      </c>
      <c r="I4853" s="163"/>
      <c r="L4853" s="160"/>
      <c r="M4853" s="164"/>
      <c r="T4853" s="165"/>
      <c r="AT4853" s="161" t="s">
        <v>185</v>
      </c>
      <c r="AU4853" s="161" t="s">
        <v>88</v>
      </c>
      <c r="AV4853" s="14" t="s">
        <v>86</v>
      </c>
      <c r="AW4853" s="14" t="s">
        <v>33</v>
      </c>
      <c r="AX4853" s="14" t="s">
        <v>78</v>
      </c>
      <c r="AY4853" s="161" t="s">
        <v>176</v>
      </c>
    </row>
    <row r="4854" spans="2:65" s="12" customFormat="1" ht="11.25">
      <c r="B4854" s="145"/>
      <c r="D4854" s="146" t="s">
        <v>185</v>
      </c>
      <c r="E4854" s="147" t="s">
        <v>1</v>
      </c>
      <c r="F4854" s="148" t="s">
        <v>4379</v>
      </c>
      <c r="H4854" s="149">
        <v>2.1</v>
      </c>
      <c r="I4854" s="150"/>
      <c r="L4854" s="145"/>
      <c r="M4854" s="151"/>
      <c r="T4854" s="152"/>
      <c r="AT4854" s="147" t="s">
        <v>185</v>
      </c>
      <c r="AU4854" s="147" t="s">
        <v>88</v>
      </c>
      <c r="AV4854" s="12" t="s">
        <v>88</v>
      </c>
      <c r="AW4854" s="12" t="s">
        <v>33</v>
      </c>
      <c r="AX4854" s="12" t="s">
        <v>78</v>
      </c>
      <c r="AY4854" s="147" t="s">
        <v>176</v>
      </c>
    </row>
    <row r="4855" spans="2:65" s="12" customFormat="1" ht="11.25">
      <c r="B4855" s="145"/>
      <c r="D4855" s="146" t="s">
        <v>185</v>
      </c>
      <c r="E4855" s="147" t="s">
        <v>1</v>
      </c>
      <c r="F4855" s="148" t="s">
        <v>4380</v>
      </c>
      <c r="H4855" s="149">
        <v>2.65</v>
      </c>
      <c r="I4855" s="150"/>
      <c r="L4855" s="145"/>
      <c r="M4855" s="151"/>
      <c r="T4855" s="152"/>
      <c r="AT4855" s="147" t="s">
        <v>185</v>
      </c>
      <c r="AU4855" s="147" t="s">
        <v>88</v>
      </c>
      <c r="AV4855" s="12" t="s">
        <v>88</v>
      </c>
      <c r="AW4855" s="12" t="s">
        <v>33</v>
      </c>
      <c r="AX4855" s="12" t="s">
        <v>78</v>
      </c>
      <c r="AY4855" s="147" t="s">
        <v>176</v>
      </c>
    </row>
    <row r="4856" spans="2:65" s="12" customFormat="1" ht="11.25">
      <c r="B4856" s="145"/>
      <c r="D4856" s="146" t="s">
        <v>185</v>
      </c>
      <c r="E4856" s="147" t="s">
        <v>1</v>
      </c>
      <c r="F4856" s="148" t="s">
        <v>4381</v>
      </c>
      <c r="H4856" s="149">
        <v>2.5</v>
      </c>
      <c r="I4856" s="150"/>
      <c r="L4856" s="145"/>
      <c r="M4856" s="151"/>
      <c r="T4856" s="152"/>
      <c r="AT4856" s="147" t="s">
        <v>185</v>
      </c>
      <c r="AU4856" s="147" t="s">
        <v>88</v>
      </c>
      <c r="AV4856" s="12" t="s">
        <v>88</v>
      </c>
      <c r="AW4856" s="12" t="s">
        <v>33</v>
      </c>
      <c r="AX4856" s="12" t="s">
        <v>78</v>
      </c>
      <c r="AY4856" s="147" t="s">
        <v>176</v>
      </c>
    </row>
    <row r="4857" spans="2:65" s="12" customFormat="1" ht="11.25">
      <c r="B4857" s="145"/>
      <c r="D4857" s="146" t="s">
        <v>185</v>
      </c>
      <c r="E4857" s="147" t="s">
        <v>1</v>
      </c>
      <c r="F4857" s="148" t="s">
        <v>4382</v>
      </c>
      <c r="H4857" s="149">
        <v>2.4</v>
      </c>
      <c r="I4857" s="150"/>
      <c r="L4857" s="145"/>
      <c r="M4857" s="151"/>
      <c r="T4857" s="152"/>
      <c r="AT4857" s="147" t="s">
        <v>185</v>
      </c>
      <c r="AU4857" s="147" t="s">
        <v>88</v>
      </c>
      <c r="AV4857" s="12" t="s">
        <v>88</v>
      </c>
      <c r="AW4857" s="12" t="s">
        <v>33</v>
      </c>
      <c r="AX4857" s="12" t="s">
        <v>78</v>
      </c>
      <c r="AY4857" s="147" t="s">
        <v>176</v>
      </c>
    </row>
    <row r="4858" spans="2:65" s="12" customFormat="1" ht="11.25">
      <c r="B4858" s="145"/>
      <c r="D4858" s="146" t="s">
        <v>185</v>
      </c>
      <c r="E4858" s="147" t="s">
        <v>1</v>
      </c>
      <c r="F4858" s="148" t="s">
        <v>4383</v>
      </c>
      <c r="H4858" s="149">
        <v>2.2999999999999998</v>
      </c>
      <c r="I4858" s="150"/>
      <c r="L4858" s="145"/>
      <c r="M4858" s="151"/>
      <c r="T4858" s="152"/>
      <c r="AT4858" s="147" t="s">
        <v>185</v>
      </c>
      <c r="AU4858" s="147" t="s">
        <v>88</v>
      </c>
      <c r="AV4858" s="12" t="s">
        <v>88</v>
      </c>
      <c r="AW4858" s="12" t="s">
        <v>33</v>
      </c>
      <c r="AX4858" s="12" t="s">
        <v>78</v>
      </c>
      <c r="AY4858" s="147" t="s">
        <v>176</v>
      </c>
    </row>
    <row r="4859" spans="2:65" s="12" customFormat="1" ht="11.25">
      <c r="B4859" s="145"/>
      <c r="D4859" s="146" t="s">
        <v>185</v>
      </c>
      <c r="E4859" s="147" t="s">
        <v>1</v>
      </c>
      <c r="F4859" s="148" t="s">
        <v>4384</v>
      </c>
      <c r="H4859" s="149">
        <v>2.2000000000000002</v>
      </c>
      <c r="I4859" s="150"/>
      <c r="L4859" s="145"/>
      <c r="M4859" s="151"/>
      <c r="T4859" s="152"/>
      <c r="AT4859" s="147" t="s">
        <v>185</v>
      </c>
      <c r="AU4859" s="147" t="s">
        <v>88</v>
      </c>
      <c r="AV4859" s="12" t="s">
        <v>88</v>
      </c>
      <c r="AW4859" s="12" t="s">
        <v>33</v>
      </c>
      <c r="AX4859" s="12" t="s">
        <v>78</v>
      </c>
      <c r="AY4859" s="147" t="s">
        <v>176</v>
      </c>
    </row>
    <row r="4860" spans="2:65" s="12" customFormat="1" ht="11.25">
      <c r="B4860" s="145"/>
      <c r="D4860" s="146" t="s">
        <v>185</v>
      </c>
      <c r="E4860" s="147" t="s">
        <v>1</v>
      </c>
      <c r="F4860" s="148" t="s">
        <v>4409</v>
      </c>
      <c r="H4860" s="149">
        <v>18</v>
      </c>
      <c r="I4860" s="150"/>
      <c r="L4860" s="145"/>
      <c r="M4860" s="151"/>
      <c r="T4860" s="152"/>
      <c r="AT4860" s="147" t="s">
        <v>185</v>
      </c>
      <c r="AU4860" s="147" t="s">
        <v>88</v>
      </c>
      <c r="AV4860" s="12" t="s">
        <v>88</v>
      </c>
      <c r="AW4860" s="12" t="s">
        <v>33</v>
      </c>
      <c r="AX4860" s="12" t="s">
        <v>78</v>
      </c>
      <c r="AY4860" s="147" t="s">
        <v>176</v>
      </c>
    </row>
    <row r="4861" spans="2:65" s="15" customFormat="1" ht="11.25">
      <c r="B4861" s="166"/>
      <c r="D4861" s="146" t="s">
        <v>185</v>
      </c>
      <c r="E4861" s="167" t="s">
        <v>1</v>
      </c>
      <c r="F4861" s="168" t="s">
        <v>228</v>
      </c>
      <c r="H4861" s="169">
        <v>51.465000000000003</v>
      </c>
      <c r="I4861" s="170"/>
      <c r="L4861" s="166"/>
      <c r="M4861" s="171"/>
      <c r="T4861" s="172"/>
      <c r="AT4861" s="167" t="s">
        <v>185</v>
      </c>
      <c r="AU4861" s="167" t="s">
        <v>88</v>
      </c>
      <c r="AV4861" s="15" t="s">
        <v>193</v>
      </c>
      <c r="AW4861" s="15" t="s">
        <v>33</v>
      </c>
      <c r="AX4861" s="15" t="s">
        <v>78</v>
      </c>
      <c r="AY4861" s="167" t="s">
        <v>176</v>
      </c>
    </row>
    <row r="4862" spans="2:65" s="13" customFormat="1" ht="11.25">
      <c r="B4862" s="153"/>
      <c r="D4862" s="146" t="s">
        <v>185</v>
      </c>
      <c r="E4862" s="154" t="s">
        <v>1</v>
      </c>
      <c r="F4862" s="155" t="s">
        <v>187</v>
      </c>
      <c r="H4862" s="156">
        <v>234.85</v>
      </c>
      <c r="I4862" s="157"/>
      <c r="L4862" s="153"/>
      <c r="M4862" s="158"/>
      <c r="T4862" s="159"/>
      <c r="AT4862" s="154" t="s">
        <v>185</v>
      </c>
      <c r="AU4862" s="154" t="s">
        <v>88</v>
      </c>
      <c r="AV4862" s="13" t="s">
        <v>183</v>
      </c>
      <c r="AW4862" s="13" t="s">
        <v>33</v>
      </c>
      <c r="AX4862" s="13" t="s">
        <v>86</v>
      </c>
      <c r="AY4862" s="154" t="s">
        <v>176</v>
      </c>
    </row>
    <row r="4863" spans="2:65" s="1" customFormat="1" ht="16.5" customHeight="1">
      <c r="B4863" s="32"/>
      <c r="C4863" s="176" t="s">
        <v>4410</v>
      </c>
      <c r="D4863" s="176" t="s">
        <v>304</v>
      </c>
      <c r="E4863" s="177" t="s">
        <v>4411</v>
      </c>
      <c r="F4863" s="178" t="s">
        <v>4412</v>
      </c>
      <c r="G4863" s="179" t="s">
        <v>298</v>
      </c>
      <c r="H4863" s="180">
        <v>270.07749999999999</v>
      </c>
      <c r="I4863" s="181"/>
      <c r="J4863" s="182">
        <f>ROUND(I4863*H4863,2)</f>
        <v>0</v>
      </c>
      <c r="K4863" s="178" t="s">
        <v>207</v>
      </c>
      <c r="L4863" s="183"/>
      <c r="M4863" s="184" t="s">
        <v>1</v>
      </c>
      <c r="N4863" s="185" t="s">
        <v>43</v>
      </c>
      <c r="P4863" s="141">
        <f>O4863*H4863</f>
        <v>0</v>
      </c>
      <c r="Q4863" s="141">
        <v>1.2E-4</v>
      </c>
      <c r="R4863" s="141">
        <f>Q4863*H4863</f>
        <v>3.2409300000000002E-2</v>
      </c>
      <c r="S4863" s="141">
        <v>0</v>
      </c>
      <c r="T4863" s="142">
        <f>S4863*H4863</f>
        <v>0</v>
      </c>
      <c r="AR4863" s="143" t="s">
        <v>398</v>
      </c>
      <c r="AT4863" s="143" t="s">
        <v>304</v>
      </c>
      <c r="AU4863" s="143" t="s">
        <v>88</v>
      </c>
      <c r="AY4863" s="17" t="s">
        <v>176</v>
      </c>
      <c r="BE4863" s="144">
        <f>IF(N4863="základní",J4863,0)</f>
        <v>0</v>
      </c>
      <c r="BF4863" s="144">
        <f>IF(N4863="snížená",J4863,0)</f>
        <v>0</v>
      </c>
      <c r="BG4863" s="144">
        <f>IF(N4863="zákl. přenesená",J4863,0)</f>
        <v>0</v>
      </c>
      <c r="BH4863" s="144">
        <f>IF(N4863="sníž. přenesená",J4863,0)</f>
        <v>0</v>
      </c>
      <c r="BI4863" s="144">
        <f>IF(N4863="nulová",J4863,0)</f>
        <v>0</v>
      </c>
      <c r="BJ4863" s="17" t="s">
        <v>86</v>
      </c>
      <c r="BK4863" s="144">
        <f>ROUND(I4863*H4863,2)</f>
        <v>0</v>
      </c>
      <c r="BL4863" s="17" t="s">
        <v>319</v>
      </c>
      <c r="BM4863" s="143" t="s">
        <v>4413</v>
      </c>
    </row>
    <row r="4864" spans="2:65" s="12" customFormat="1" ht="11.25">
      <c r="B4864" s="145"/>
      <c r="D4864" s="146" t="s">
        <v>185</v>
      </c>
      <c r="F4864" s="148" t="s">
        <v>4414</v>
      </c>
      <c r="H4864" s="149">
        <v>270.07749999999999</v>
      </c>
      <c r="I4864" s="150"/>
      <c r="L4864" s="145"/>
      <c r="M4864" s="151"/>
      <c r="T4864" s="152"/>
      <c r="AT4864" s="147" t="s">
        <v>185</v>
      </c>
      <c r="AU4864" s="147" t="s">
        <v>88</v>
      </c>
      <c r="AV4864" s="12" t="s">
        <v>88</v>
      </c>
      <c r="AW4864" s="12" t="s">
        <v>4</v>
      </c>
      <c r="AX4864" s="12" t="s">
        <v>86</v>
      </c>
      <c r="AY4864" s="147" t="s">
        <v>176</v>
      </c>
    </row>
    <row r="4865" spans="2:65" s="1" customFormat="1" ht="16.5" customHeight="1">
      <c r="B4865" s="32"/>
      <c r="C4865" s="132" t="s">
        <v>4415</v>
      </c>
      <c r="D4865" s="132" t="s">
        <v>178</v>
      </c>
      <c r="E4865" s="133" t="s">
        <v>4416</v>
      </c>
      <c r="F4865" s="134" t="s">
        <v>4417</v>
      </c>
      <c r="G4865" s="135" t="s">
        <v>298</v>
      </c>
      <c r="H4865" s="136">
        <v>509.23500000000001</v>
      </c>
      <c r="I4865" s="137"/>
      <c r="J4865" s="138">
        <f>ROUND(I4865*H4865,2)</f>
        <v>0</v>
      </c>
      <c r="K4865" s="134" t="s">
        <v>207</v>
      </c>
      <c r="L4865" s="32"/>
      <c r="M4865" s="139" t="s">
        <v>1</v>
      </c>
      <c r="N4865" s="140" t="s">
        <v>43</v>
      </c>
      <c r="P4865" s="141">
        <f>O4865*H4865</f>
        <v>0</v>
      </c>
      <c r="Q4865" s="141">
        <v>9.0000000000000006E-5</v>
      </c>
      <c r="R4865" s="141">
        <f>Q4865*H4865</f>
        <v>4.5831150000000001E-2</v>
      </c>
      <c r="S4865" s="141">
        <v>0</v>
      </c>
      <c r="T4865" s="142">
        <f>S4865*H4865</f>
        <v>0</v>
      </c>
      <c r="AR4865" s="143" t="s">
        <v>319</v>
      </c>
      <c r="AT4865" s="143" t="s">
        <v>178</v>
      </c>
      <c r="AU4865" s="143" t="s">
        <v>88</v>
      </c>
      <c r="AY4865" s="17" t="s">
        <v>176</v>
      </c>
      <c r="BE4865" s="144">
        <f>IF(N4865="základní",J4865,0)</f>
        <v>0</v>
      </c>
      <c r="BF4865" s="144">
        <f>IF(N4865="snížená",J4865,0)</f>
        <v>0</v>
      </c>
      <c r="BG4865" s="144">
        <f>IF(N4865="zákl. přenesená",J4865,0)</f>
        <v>0</v>
      </c>
      <c r="BH4865" s="144">
        <f>IF(N4865="sníž. přenesená",J4865,0)</f>
        <v>0</v>
      </c>
      <c r="BI4865" s="144">
        <f>IF(N4865="nulová",J4865,0)</f>
        <v>0</v>
      </c>
      <c r="BJ4865" s="17" t="s">
        <v>86</v>
      </c>
      <c r="BK4865" s="144">
        <f>ROUND(I4865*H4865,2)</f>
        <v>0</v>
      </c>
      <c r="BL4865" s="17" t="s">
        <v>319</v>
      </c>
      <c r="BM4865" s="143" t="s">
        <v>4418</v>
      </c>
    </row>
    <row r="4866" spans="2:65" s="12" customFormat="1" ht="11.25">
      <c r="B4866" s="145"/>
      <c r="D4866" s="146" t="s">
        <v>185</v>
      </c>
      <c r="E4866" s="147" t="s">
        <v>1</v>
      </c>
      <c r="F4866" s="148" t="s">
        <v>2759</v>
      </c>
      <c r="H4866" s="149">
        <v>313.38</v>
      </c>
      <c r="I4866" s="150"/>
      <c r="L4866" s="145"/>
      <c r="M4866" s="151"/>
      <c r="T4866" s="152"/>
      <c r="AT4866" s="147" t="s">
        <v>185</v>
      </c>
      <c r="AU4866" s="147" t="s">
        <v>88</v>
      </c>
      <c r="AV4866" s="12" t="s">
        <v>88</v>
      </c>
      <c r="AW4866" s="12" t="s">
        <v>33</v>
      </c>
      <c r="AX4866" s="12" t="s">
        <v>78</v>
      </c>
      <c r="AY4866" s="147" t="s">
        <v>176</v>
      </c>
    </row>
    <row r="4867" spans="2:65" s="12" customFormat="1" ht="11.25">
      <c r="B4867" s="145"/>
      <c r="D4867" s="146" t="s">
        <v>185</v>
      </c>
      <c r="E4867" s="147" t="s">
        <v>1</v>
      </c>
      <c r="F4867" s="148" t="s">
        <v>2760</v>
      </c>
      <c r="H4867" s="149">
        <v>3</v>
      </c>
      <c r="I4867" s="150"/>
      <c r="L4867" s="145"/>
      <c r="M4867" s="151"/>
      <c r="T4867" s="152"/>
      <c r="AT4867" s="147" t="s">
        <v>185</v>
      </c>
      <c r="AU4867" s="147" t="s">
        <v>88</v>
      </c>
      <c r="AV4867" s="12" t="s">
        <v>88</v>
      </c>
      <c r="AW4867" s="12" t="s">
        <v>33</v>
      </c>
      <c r="AX4867" s="12" t="s">
        <v>78</v>
      </c>
      <c r="AY4867" s="147" t="s">
        <v>176</v>
      </c>
    </row>
    <row r="4868" spans="2:65" s="15" customFormat="1" ht="11.25">
      <c r="B4868" s="166"/>
      <c r="D4868" s="146" t="s">
        <v>185</v>
      </c>
      <c r="E4868" s="167" t="s">
        <v>1</v>
      </c>
      <c r="F4868" s="168" t="s">
        <v>228</v>
      </c>
      <c r="H4868" s="169">
        <v>316.38</v>
      </c>
      <c r="I4868" s="170"/>
      <c r="L4868" s="166"/>
      <c r="M4868" s="171"/>
      <c r="T4868" s="172"/>
      <c r="AT4868" s="167" t="s">
        <v>185</v>
      </c>
      <c r="AU4868" s="167" t="s">
        <v>88</v>
      </c>
      <c r="AV4868" s="15" t="s">
        <v>193</v>
      </c>
      <c r="AW4868" s="15" t="s">
        <v>33</v>
      </c>
      <c r="AX4868" s="15" t="s">
        <v>78</v>
      </c>
      <c r="AY4868" s="167" t="s">
        <v>176</v>
      </c>
    </row>
    <row r="4869" spans="2:65" s="12" customFormat="1" ht="11.25">
      <c r="B4869" s="145"/>
      <c r="D4869" s="146" t="s">
        <v>185</v>
      </c>
      <c r="E4869" s="147" t="s">
        <v>1</v>
      </c>
      <c r="F4869" s="148" t="s">
        <v>2762</v>
      </c>
      <c r="H4869" s="149">
        <v>53.39</v>
      </c>
      <c r="I4869" s="150"/>
      <c r="L4869" s="145"/>
      <c r="M4869" s="151"/>
      <c r="T4869" s="152"/>
      <c r="AT4869" s="147" t="s">
        <v>185</v>
      </c>
      <c r="AU4869" s="147" t="s">
        <v>88</v>
      </c>
      <c r="AV4869" s="12" t="s">
        <v>88</v>
      </c>
      <c r="AW4869" s="12" t="s">
        <v>33</v>
      </c>
      <c r="AX4869" s="12" t="s">
        <v>78</v>
      </c>
      <c r="AY4869" s="147" t="s">
        <v>176</v>
      </c>
    </row>
    <row r="4870" spans="2:65" s="12" customFormat="1" ht="11.25">
      <c r="B4870" s="145"/>
      <c r="D4870" s="146" t="s">
        <v>185</v>
      </c>
      <c r="E4870" s="147" t="s">
        <v>1</v>
      </c>
      <c r="F4870" s="148" t="s">
        <v>2763</v>
      </c>
      <c r="H4870" s="149">
        <v>5.2</v>
      </c>
      <c r="I4870" s="150"/>
      <c r="L4870" s="145"/>
      <c r="M4870" s="151"/>
      <c r="T4870" s="152"/>
      <c r="AT4870" s="147" t="s">
        <v>185</v>
      </c>
      <c r="AU4870" s="147" t="s">
        <v>88</v>
      </c>
      <c r="AV4870" s="12" t="s">
        <v>88</v>
      </c>
      <c r="AW4870" s="12" t="s">
        <v>33</v>
      </c>
      <c r="AX4870" s="12" t="s">
        <v>78</v>
      </c>
      <c r="AY4870" s="147" t="s">
        <v>176</v>
      </c>
    </row>
    <row r="4871" spans="2:65" s="12" customFormat="1" ht="11.25">
      <c r="B4871" s="145"/>
      <c r="D4871" s="146" t="s">
        <v>185</v>
      </c>
      <c r="E4871" s="147" t="s">
        <v>1</v>
      </c>
      <c r="F4871" s="148" t="s">
        <v>2764</v>
      </c>
      <c r="H4871" s="149">
        <v>39</v>
      </c>
      <c r="I4871" s="150"/>
      <c r="L4871" s="145"/>
      <c r="M4871" s="151"/>
      <c r="T4871" s="152"/>
      <c r="AT4871" s="147" t="s">
        <v>185</v>
      </c>
      <c r="AU4871" s="147" t="s">
        <v>88</v>
      </c>
      <c r="AV4871" s="12" t="s">
        <v>88</v>
      </c>
      <c r="AW4871" s="12" t="s">
        <v>33</v>
      </c>
      <c r="AX4871" s="12" t="s">
        <v>78</v>
      </c>
      <c r="AY4871" s="147" t="s">
        <v>176</v>
      </c>
    </row>
    <row r="4872" spans="2:65" s="15" customFormat="1" ht="11.25">
      <c r="B4872" s="166"/>
      <c r="D4872" s="146" t="s">
        <v>185</v>
      </c>
      <c r="E4872" s="167" t="s">
        <v>1</v>
      </c>
      <c r="F4872" s="168" t="s">
        <v>228</v>
      </c>
      <c r="H4872" s="169">
        <v>97.59</v>
      </c>
      <c r="I4872" s="170"/>
      <c r="L4872" s="166"/>
      <c r="M4872" s="171"/>
      <c r="T4872" s="172"/>
      <c r="AT4872" s="167" t="s">
        <v>185</v>
      </c>
      <c r="AU4872" s="167" t="s">
        <v>88</v>
      </c>
      <c r="AV4872" s="15" t="s">
        <v>193</v>
      </c>
      <c r="AW4872" s="15" t="s">
        <v>33</v>
      </c>
      <c r="AX4872" s="15" t="s">
        <v>78</v>
      </c>
      <c r="AY4872" s="167" t="s">
        <v>176</v>
      </c>
    </row>
    <row r="4873" spans="2:65" s="12" customFormat="1" ht="11.25">
      <c r="B4873" s="145"/>
      <c r="D4873" s="146" t="s">
        <v>185</v>
      </c>
      <c r="E4873" s="147" t="s">
        <v>1</v>
      </c>
      <c r="F4873" s="148" t="s">
        <v>4419</v>
      </c>
      <c r="H4873" s="149">
        <v>95.265000000000001</v>
      </c>
      <c r="I4873" s="150"/>
      <c r="L4873" s="145"/>
      <c r="M4873" s="151"/>
      <c r="T4873" s="152"/>
      <c r="AT4873" s="147" t="s">
        <v>185</v>
      </c>
      <c r="AU4873" s="147" t="s">
        <v>88</v>
      </c>
      <c r="AV4873" s="12" t="s">
        <v>88</v>
      </c>
      <c r="AW4873" s="12" t="s">
        <v>33</v>
      </c>
      <c r="AX4873" s="12" t="s">
        <v>78</v>
      </c>
      <c r="AY4873" s="147" t="s">
        <v>176</v>
      </c>
    </row>
    <row r="4874" spans="2:65" s="15" customFormat="1" ht="11.25">
      <c r="B4874" s="166"/>
      <c r="D4874" s="146" t="s">
        <v>185</v>
      </c>
      <c r="E4874" s="167" t="s">
        <v>1</v>
      </c>
      <c r="F4874" s="168" t="s">
        <v>228</v>
      </c>
      <c r="H4874" s="169">
        <v>95.265000000000001</v>
      </c>
      <c r="I4874" s="170"/>
      <c r="L4874" s="166"/>
      <c r="M4874" s="171"/>
      <c r="T4874" s="172"/>
      <c r="AT4874" s="167" t="s">
        <v>185</v>
      </c>
      <c r="AU4874" s="167" t="s">
        <v>88</v>
      </c>
      <c r="AV4874" s="15" t="s">
        <v>193</v>
      </c>
      <c r="AW4874" s="15" t="s">
        <v>33</v>
      </c>
      <c r="AX4874" s="15" t="s">
        <v>78</v>
      </c>
      <c r="AY4874" s="167" t="s">
        <v>176</v>
      </c>
    </row>
    <row r="4875" spans="2:65" s="13" customFormat="1" ht="11.25">
      <c r="B4875" s="153"/>
      <c r="D4875" s="146" t="s">
        <v>185</v>
      </c>
      <c r="E4875" s="154" t="s">
        <v>1</v>
      </c>
      <c r="F4875" s="155" t="s">
        <v>187</v>
      </c>
      <c r="H4875" s="156">
        <v>509.23500000000001</v>
      </c>
      <c r="I4875" s="157"/>
      <c r="L4875" s="153"/>
      <c r="M4875" s="158"/>
      <c r="T4875" s="159"/>
      <c r="AT4875" s="154" t="s">
        <v>185</v>
      </c>
      <c r="AU4875" s="154" t="s">
        <v>88</v>
      </c>
      <c r="AV4875" s="13" t="s">
        <v>183</v>
      </c>
      <c r="AW4875" s="13" t="s">
        <v>33</v>
      </c>
      <c r="AX4875" s="13" t="s">
        <v>86</v>
      </c>
      <c r="AY4875" s="154" t="s">
        <v>176</v>
      </c>
    </row>
    <row r="4876" spans="2:65" s="1" customFormat="1" ht="21.75" customHeight="1">
      <c r="B4876" s="32"/>
      <c r="C4876" s="132" t="s">
        <v>4420</v>
      </c>
      <c r="D4876" s="132" t="s">
        <v>178</v>
      </c>
      <c r="E4876" s="133" t="s">
        <v>4421</v>
      </c>
      <c r="F4876" s="134" t="s">
        <v>4422</v>
      </c>
      <c r="G4876" s="135" t="s">
        <v>298</v>
      </c>
      <c r="H4876" s="136">
        <v>374.89499999999998</v>
      </c>
      <c r="I4876" s="137"/>
      <c r="J4876" s="138">
        <f>ROUND(I4876*H4876,2)</f>
        <v>0</v>
      </c>
      <c r="K4876" s="134" t="s">
        <v>207</v>
      </c>
      <c r="L4876" s="32"/>
      <c r="M4876" s="139" t="s">
        <v>1</v>
      </c>
      <c r="N4876" s="140" t="s">
        <v>43</v>
      </c>
      <c r="P4876" s="141">
        <f>O4876*H4876</f>
        <v>0</v>
      </c>
      <c r="Q4876" s="141">
        <v>2.0000000000000002E-5</v>
      </c>
      <c r="R4876" s="141">
        <f>Q4876*H4876</f>
        <v>7.4979000000000001E-3</v>
      </c>
      <c r="S4876" s="141">
        <v>0</v>
      </c>
      <c r="T4876" s="142">
        <f>S4876*H4876</f>
        <v>0</v>
      </c>
      <c r="AR4876" s="143" t="s">
        <v>319</v>
      </c>
      <c r="AT4876" s="143" t="s">
        <v>178</v>
      </c>
      <c r="AU4876" s="143" t="s">
        <v>88</v>
      </c>
      <c r="AY4876" s="17" t="s">
        <v>176</v>
      </c>
      <c r="BE4876" s="144">
        <f>IF(N4876="základní",J4876,0)</f>
        <v>0</v>
      </c>
      <c r="BF4876" s="144">
        <f>IF(N4876="snížená",J4876,0)</f>
        <v>0</v>
      </c>
      <c r="BG4876" s="144">
        <f>IF(N4876="zákl. přenesená",J4876,0)</f>
        <v>0</v>
      </c>
      <c r="BH4876" s="144">
        <f>IF(N4876="sníž. přenesená",J4876,0)</f>
        <v>0</v>
      </c>
      <c r="BI4876" s="144">
        <f>IF(N4876="nulová",J4876,0)</f>
        <v>0</v>
      </c>
      <c r="BJ4876" s="17" t="s">
        <v>86</v>
      </c>
      <c r="BK4876" s="144">
        <f>ROUND(I4876*H4876,2)</f>
        <v>0</v>
      </c>
      <c r="BL4876" s="17" t="s">
        <v>319</v>
      </c>
      <c r="BM4876" s="143" t="s">
        <v>4423</v>
      </c>
    </row>
    <row r="4877" spans="2:65" s="12" customFormat="1" ht="11.25">
      <c r="B4877" s="145"/>
      <c r="D4877" s="146" t="s">
        <v>185</v>
      </c>
      <c r="E4877" s="147" t="s">
        <v>1</v>
      </c>
      <c r="F4877" s="148" t="s">
        <v>4424</v>
      </c>
      <c r="H4877" s="149">
        <v>182.04</v>
      </c>
      <c r="I4877" s="150"/>
      <c r="L4877" s="145"/>
      <c r="M4877" s="151"/>
      <c r="T4877" s="152"/>
      <c r="AT4877" s="147" t="s">
        <v>185</v>
      </c>
      <c r="AU4877" s="147" t="s">
        <v>88</v>
      </c>
      <c r="AV4877" s="12" t="s">
        <v>88</v>
      </c>
      <c r="AW4877" s="12" t="s">
        <v>33</v>
      </c>
      <c r="AX4877" s="12" t="s">
        <v>78</v>
      </c>
      <c r="AY4877" s="147" t="s">
        <v>176</v>
      </c>
    </row>
    <row r="4878" spans="2:65" s="12" customFormat="1" ht="11.25">
      <c r="B4878" s="145"/>
      <c r="D4878" s="146" t="s">
        <v>185</v>
      </c>
      <c r="E4878" s="147" t="s">
        <v>1</v>
      </c>
      <c r="F4878" s="148" t="s">
        <v>4425</v>
      </c>
      <c r="H4878" s="149">
        <v>97.59</v>
      </c>
      <c r="I4878" s="150"/>
      <c r="L4878" s="145"/>
      <c r="M4878" s="151"/>
      <c r="T4878" s="152"/>
      <c r="AT4878" s="147" t="s">
        <v>185</v>
      </c>
      <c r="AU4878" s="147" t="s">
        <v>88</v>
      </c>
      <c r="AV4878" s="12" t="s">
        <v>88</v>
      </c>
      <c r="AW4878" s="12" t="s">
        <v>33</v>
      </c>
      <c r="AX4878" s="12" t="s">
        <v>78</v>
      </c>
      <c r="AY4878" s="147" t="s">
        <v>176</v>
      </c>
    </row>
    <row r="4879" spans="2:65" s="12" customFormat="1" ht="11.25">
      <c r="B4879" s="145"/>
      <c r="D4879" s="146" t="s">
        <v>185</v>
      </c>
      <c r="E4879" s="147" t="s">
        <v>1</v>
      </c>
      <c r="F4879" s="148" t="s">
        <v>4426</v>
      </c>
      <c r="H4879" s="149">
        <v>95.265000000000001</v>
      </c>
      <c r="I4879" s="150"/>
      <c r="L4879" s="145"/>
      <c r="M4879" s="151"/>
      <c r="T4879" s="152"/>
      <c r="AT4879" s="147" t="s">
        <v>185</v>
      </c>
      <c r="AU4879" s="147" t="s">
        <v>88</v>
      </c>
      <c r="AV4879" s="12" t="s">
        <v>88</v>
      </c>
      <c r="AW4879" s="12" t="s">
        <v>33</v>
      </c>
      <c r="AX4879" s="12" t="s">
        <v>78</v>
      </c>
      <c r="AY4879" s="147" t="s">
        <v>176</v>
      </c>
    </row>
    <row r="4880" spans="2:65" s="13" customFormat="1" ht="11.25">
      <c r="B4880" s="153"/>
      <c r="D4880" s="146" t="s">
        <v>185</v>
      </c>
      <c r="E4880" s="154" t="s">
        <v>1</v>
      </c>
      <c r="F4880" s="155" t="s">
        <v>187</v>
      </c>
      <c r="H4880" s="156">
        <v>374.89499999999998</v>
      </c>
      <c r="I4880" s="157"/>
      <c r="L4880" s="153"/>
      <c r="M4880" s="158"/>
      <c r="T4880" s="159"/>
      <c r="AT4880" s="154" t="s">
        <v>185</v>
      </c>
      <c r="AU4880" s="154" t="s">
        <v>88</v>
      </c>
      <c r="AV4880" s="13" t="s">
        <v>183</v>
      </c>
      <c r="AW4880" s="13" t="s">
        <v>33</v>
      </c>
      <c r="AX4880" s="13" t="s">
        <v>86</v>
      </c>
      <c r="AY4880" s="154" t="s">
        <v>176</v>
      </c>
    </row>
    <row r="4881" spans="2:65" s="1" customFormat="1" ht="21.75" customHeight="1">
      <c r="B4881" s="32"/>
      <c r="C4881" s="132" t="s">
        <v>4427</v>
      </c>
      <c r="D4881" s="132" t="s">
        <v>178</v>
      </c>
      <c r="E4881" s="133" t="s">
        <v>4428</v>
      </c>
      <c r="F4881" s="134" t="s">
        <v>4429</v>
      </c>
      <c r="G4881" s="135" t="s">
        <v>355</v>
      </c>
      <c r="H4881" s="136">
        <v>479</v>
      </c>
      <c r="I4881" s="137"/>
      <c r="J4881" s="138">
        <f>ROUND(I4881*H4881,2)</f>
        <v>0</v>
      </c>
      <c r="K4881" s="134" t="s">
        <v>207</v>
      </c>
      <c r="L4881" s="32"/>
      <c r="M4881" s="139" t="s">
        <v>1</v>
      </c>
      <c r="N4881" s="140" t="s">
        <v>43</v>
      </c>
      <c r="P4881" s="141">
        <f>O4881*H4881</f>
        <v>0</v>
      </c>
      <c r="Q4881" s="141">
        <v>0</v>
      </c>
      <c r="R4881" s="141">
        <f>Q4881*H4881</f>
        <v>0</v>
      </c>
      <c r="S4881" s="141">
        <v>0</v>
      </c>
      <c r="T4881" s="142">
        <f>S4881*H4881</f>
        <v>0</v>
      </c>
      <c r="AR4881" s="143" t="s">
        <v>319</v>
      </c>
      <c r="AT4881" s="143" t="s">
        <v>178</v>
      </c>
      <c r="AU4881" s="143" t="s">
        <v>88</v>
      </c>
      <c r="AY4881" s="17" t="s">
        <v>176</v>
      </c>
      <c r="BE4881" s="144">
        <f>IF(N4881="základní",J4881,0)</f>
        <v>0</v>
      </c>
      <c r="BF4881" s="144">
        <f>IF(N4881="snížená",J4881,0)</f>
        <v>0</v>
      </c>
      <c r="BG4881" s="144">
        <f>IF(N4881="zákl. přenesená",J4881,0)</f>
        <v>0</v>
      </c>
      <c r="BH4881" s="144">
        <f>IF(N4881="sníž. přenesená",J4881,0)</f>
        <v>0</v>
      </c>
      <c r="BI4881" s="144">
        <f>IF(N4881="nulová",J4881,0)</f>
        <v>0</v>
      </c>
      <c r="BJ4881" s="17" t="s">
        <v>86</v>
      </c>
      <c r="BK4881" s="144">
        <f>ROUND(I4881*H4881,2)</f>
        <v>0</v>
      </c>
      <c r="BL4881" s="17" t="s">
        <v>319</v>
      </c>
      <c r="BM4881" s="143" t="s">
        <v>4430</v>
      </c>
    </row>
    <row r="4882" spans="2:65" s="1" customFormat="1" ht="19.5">
      <c r="B4882" s="32"/>
      <c r="D4882" s="146" t="s">
        <v>234</v>
      </c>
      <c r="F4882" s="173" t="s">
        <v>4431</v>
      </c>
      <c r="I4882" s="174"/>
      <c r="L4882" s="32"/>
      <c r="M4882" s="175"/>
      <c r="T4882" s="56"/>
      <c r="AT4882" s="17" t="s">
        <v>234</v>
      </c>
      <c r="AU4882" s="17" t="s">
        <v>88</v>
      </c>
    </row>
    <row r="4883" spans="2:65" s="12" customFormat="1" ht="11.25">
      <c r="B4883" s="145"/>
      <c r="D4883" s="146" t="s">
        <v>185</v>
      </c>
      <c r="E4883" s="147" t="s">
        <v>1</v>
      </c>
      <c r="F4883" s="148" t="s">
        <v>2887</v>
      </c>
      <c r="H4883" s="149">
        <v>380</v>
      </c>
      <c r="I4883" s="150"/>
      <c r="L4883" s="145"/>
      <c r="M4883" s="151"/>
      <c r="T4883" s="152"/>
      <c r="AT4883" s="147" t="s">
        <v>185</v>
      </c>
      <c r="AU4883" s="147" t="s">
        <v>88</v>
      </c>
      <c r="AV4883" s="12" t="s">
        <v>88</v>
      </c>
      <c r="AW4883" s="12" t="s">
        <v>33</v>
      </c>
      <c r="AX4883" s="12" t="s">
        <v>78</v>
      </c>
      <c r="AY4883" s="147" t="s">
        <v>176</v>
      </c>
    </row>
    <row r="4884" spans="2:65" s="12" customFormat="1" ht="11.25">
      <c r="B4884" s="145"/>
      <c r="D4884" s="146" t="s">
        <v>185</v>
      </c>
      <c r="E4884" s="147" t="s">
        <v>1</v>
      </c>
      <c r="F4884" s="148" t="s">
        <v>517</v>
      </c>
      <c r="H4884" s="149">
        <v>50</v>
      </c>
      <c r="I4884" s="150"/>
      <c r="L4884" s="145"/>
      <c r="M4884" s="151"/>
      <c r="T4884" s="152"/>
      <c r="AT4884" s="147" t="s">
        <v>185</v>
      </c>
      <c r="AU4884" s="147" t="s">
        <v>88</v>
      </c>
      <c r="AV4884" s="12" t="s">
        <v>88</v>
      </c>
      <c r="AW4884" s="12" t="s">
        <v>33</v>
      </c>
      <c r="AX4884" s="12" t="s">
        <v>78</v>
      </c>
      <c r="AY4884" s="147" t="s">
        <v>176</v>
      </c>
    </row>
    <row r="4885" spans="2:65" s="14" customFormat="1" ht="11.25">
      <c r="B4885" s="160"/>
      <c r="D4885" s="146" t="s">
        <v>185</v>
      </c>
      <c r="E4885" s="161" t="s">
        <v>1</v>
      </c>
      <c r="F4885" s="162" t="s">
        <v>950</v>
      </c>
      <c r="H4885" s="161" t="s">
        <v>1</v>
      </c>
      <c r="I4885" s="163"/>
      <c r="L4885" s="160"/>
      <c r="M4885" s="164"/>
      <c r="T4885" s="165"/>
      <c r="AT4885" s="161" t="s">
        <v>185</v>
      </c>
      <c r="AU4885" s="161" t="s">
        <v>88</v>
      </c>
      <c r="AV4885" s="14" t="s">
        <v>86</v>
      </c>
      <c r="AW4885" s="14" t="s">
        <v>33</v>
      </c>
      <c r="AX4885" s="14" t="s">
        <v>78</v>
      </c>
      <c r="AY4885" s="161" t="s">
        <v>176</v>
      </c>
    </row>
    <row r="4886" spans="2:65" s="12" customFormat="1" ht="11.25">
      <c r="B4886" s="145"/>
      <c r="D4886" s="146" t="s">
        <v>185</v>
      </c>
      <c r="E4886" s="147" t="s">
        <v>1</v>
      </c>
      <c r="F4886" s="148" t="s">
        <v>4432</v>
      </c>
      <c r="H4886" s="149">
        <v>24</v>
      </c>
      <c r="I4886" s="150"/>
      <c r="L4886" s="145"/>
      <c r="M4886" s="151"/>
      <c r="T4886" s="152"/>
      <c r="AT4886" s="147" t="s">
        <v>185</v>
      </c>
      <c r="AU4886" s="147" t="s">
        <v>88</v>
      </c>
      <c r="AV4886" s="12" t="s">
        <v>88</v>
      </c>
      <c r="AW4886" s="12" t="s">
        <v>33</v>
      </c>
      <c r="AX4886" s="12" t="s">
        <v>78</v>
      </c>
      <c r="AY4886" s="147" t="s">
        <v>176</v>
      </c>
    </row>
    <row r="4887" spans="2:65" s="12" customFormat="1" ht="11.25">
      <c r="B4887" s="145"/>
      <c r="D4887" s="146" t="s">
        <v>185</v>
      </c>
      <c r="E4887" s="147" t="s">
        <v>1</v>
      </c>
      <c r="F4887" s="148" t="s">
        <v>362</v>
      </c>
      <c r="H4887" s="149">
        <v>25</v>
      </c>
      <c r="I4887" s="150"/>
      <c r="L4887" s="145"/>
      <c r="M4887" s="151"/>
      <c r="T4887" s="152"/>
      <c r="AT4887" s="147" t="s">
        <v>185</v>
      </c>
      <c r="AU4887" s="147" t="s">
        <v>88</v>
      </c>
      <c r="AV4887" s="12" t="s">
        <v>88</v>
      </c>
      <c r="AW4887" s="12" t="s">
        <v>33</v>
      </c>
      <c r="AX4887" s="12" t="s">
        <v>78</v>
      </c>
      <c r="AY4887" s="147" t="s">
        <v>176</v>
      </c>
    </row>
    <row r="4888" spans="2:65" s="13" customFormat="1" ht="11.25">
      <c r="B4888" s="153"/>
      <c r="D4888" s="146" t="s">
        <v>185</v>
      </c>
      <c r="E4888" s="154" t="s">
        <v>1</v>
      </c>
      <c r="F4888" s="155" t="s">
        <v>187</v>
      </c>
      <c r="H4888" s="156">
        <v>479</v>
      </c>
      <c r="I4888" s="157"/>
      <c r="L4888" s="153"/>
      <c r="M4888" s="158"/>
      <c r="T4888" s="159"/>
      <c r="AT4888" s="154" t="s">
        <v>185</v>
      </c>
      <c r="AU4888" s="154" t="s">
        <v>88</v>
      </c>
      <c r="AV4888" s="13" t="s">
        <v>183</v>
      </c>
      <c r="AW4888" s="13" t="s">
        <v>33</v>
      </c>
      <c r="AX4888" s="13" t="s">
        <v>86</v>
      </c>
      <c r="AY4888" s="154" t="s">
        <v>176</v>
      </c>
    </row>
    <row r="4889" spans="2:65" s="1" customFormat="1" ht="16.5" customHeight="1">
      <c r="B4889" s="32"/>
      <c r="C4889" s="132" t="s">
        <v>4433</v>
      </c>
      <c r="D4889" s="132" t="s">
        <v>178</v>
      </c>
      <c r="E4889" s="133" t="s">
        <v>4434</v>
      </c>
      <c r="F4889" s="134" t="s">
        <v>4435</v>
      </c>
      <c r="G4889" s="135" t="s">
        <v>355</v>
      </c>
      <c r="H4889" s="136">
        <v>117</v>
      </c>
      <c r="I4889" s="137"/>
      <c r="J4889" s="138">
        <f>ROUND(I4889*H4889,2)</f>
        <v>0</v>
      </c>
      <c r="K4889" s="134" t="s">
        <v>207</v>
      </c>
      <c r="L4889" s="32"/>
      <c r="M4889" s="139" t="s">
        <v>1</v>
      </c>
      <c r="N4889" s="140" t="s">
        <v>43</v>
      </c>
      <c r="P4889" s="141">
        <f>O4889*H4889</f>
        <v>0</v>
      </c>
      <c r="Q4889" s="141">
        <v>0</v>
      </c>
      <c r="R4889" s="141">
        <f>Q4889*H4889</f>
        <v>0</v>
      </c>
      <c r="S4889" s="141">
        <v>0</v>
      </c>
      <c r="T4889" s="142">
        <f>S4889*H4889</f>
        <v>0</v>
      </c>
      <c r="AR4889" s="143" t="s">
        <v>319</v>
      </c>
      <c r="AT4889" s="143" t="s">
        <v>178</v>
      </c>
      <c r="AU4889" s="143" t="s">
        <v>88</v>
      </c>
      <c r="AY4889" s="17" t="s">
        <v>176</v>
      </c>
      <c r="BE4889" s="144">
        <f>IF(N4889="základní",J4889,0)</f>
        <v>0</v>
      </c>
      <c r="BF4889" s="144">
        <f>IF(N4889="snížená",J4889,0)</f>
        <v>0</v>
      </c>
      <c r="BG4889" s="144">
        <f>IF(N4889="zákl. přenesená",J4889,0)</f>
        <v>0</v>
      </c>
      <c r="BH4889" s="144">
        <f>IF(N4889="sníž. přenesená",J4889,0)</f>
        <v>0</v>
      </c>
      <c r="BI4889" s="144">
        <f>IF(N4889="nulová",J4889,0)</f>
        <v>0</v>
      </c>
      <c r="BJ4889" s="17" t="s">
        <v>86</v>
      </c>
      <c r="BK4889" s="144">
        <f>ROUND(I4889*H4889,2)</f>
        <v>0</v>
      </c>
      <c r="BL4889" s="17" t="s">
        <v>319</v>
      </c>
      <c r="BM4889" s="143" t="s">
        <v>4436</v>
      </c>
    </row>
    <row r="4890" spans="2:65" s="1" customFormat="1" ht="19.5">
      <c r="B4890" s="32"/>
      <c r="D4890" s="146" t="s">
        <v>234</v>
      </c>
      <c r="F4890" s="173" t="s">
        <v>4431</v>
      </c>
      <c r="I4890" s="174"/>
      <c r="L4890" s="32"/>
      <c r="M4890" s="175"/>
      <c r="T4890" s="56"/>
      <c r="AT4890" s="17" t="s">
        <v>234</v>
      </c>
      <c r="AU4890" s="17" t="s">
        <v>88</v>
      </c>
    </row>
    <row r="4891" spans="2:65" s="12" customFormat="1" ht="11.25">
      <c r="B4891" s="145"/>
      <c r="D4891" s="146" t="s">
        <v>185</v>
      </c>
      <c r="E4891" s="147" t="s">
        <v>1</v>
      </c>
      <c r="F4891" s="148" t="s">
        <v>622</v>
      </c>
      <c r="H4891" s="149">
        <v>60</v>
      </c>
      <c r="I4891" s="150"/>
      <c r="L4891" s="145"/>
      <c r="M4891" s="151"/>
      <c r="T4891" s="152"/>
      <c r="AT4891" s="147" t="s">
        <v>185</v>
      </c>
      <c r="AU4891" s="147" t="s">
        <v>88</v>
      </c>
      <c r="AV4891" s="12" t="s">
        <v>88</v>
      </c>
      <c r="AW4891" s="12" t="s">
        <v>33</v>
      </c>
      <c r="AX4891" s="12" t="s">
        <v>78</v>
      </c>
      <c r="AY4891" s="147" t="s">
        <v>176</v>
      </c>
    </row>
    <row r="4892" spans="2:65" s="12" customFormat="1" ht="11.25">
      <c r="B4892" s="145"/>
      <c r="D4892" s="146" t="s">
        <v>185</v>
      </c>
      <c r="E4892" s="147" t="s">
        <v>1</v>
      </c>
      <c r="F4892" s="148" t="s">
        <v>517</v>
      </c>
      <c r="H4892" s="149">
        <v>50</v>
      </c>
      <c r="I4892" s="150"/>
      <c r="L4892" s="145"/>
      <c r="M4892" s="151"/>
      <c r="T4892" s="152"/>
      <c r="AT4892" s="147" t="s">
        <v>185</v>
      </c>
      <c r="AU4892" s="147" t="s">
        <v>88</v>
      </c>
      <c r="AV4892" s="12" t="s">
        <v>88</v>
      </c>
      <c r="AW4892" s="12" t="s">
        <v>33</v>
      </c>
      <c r="AX4892" s="12" t="s">
        <v>78</v>
      </c>
      <c r="AY4892" s="147" t="s">
        <v>176</v>
      </c>
    </row>
    <row r="4893" spans="2:65" s="12" customFormat="1" ht="11.25">
      <c r="B4893" s="145"/>
      <c r="D4893" s="146" t="s">
        <v>185</v>
      </c>
      <c r="E4893" s="147" t="s">
        <v>1</v>
      </c>
      <c r="F4893" s="148" t="s">
        <v>237</v>
      </c>
      <c r="H4893" s="149">
        <v>7</v>
      </c>
      <c r="I4893" s="150"/>
      <c r="L4893" s="145"/>
      <c r="M4893" s="151"/>
      <c r="T4893" s="152"/>
      <c r="AT4893" s="147" t="s">
        <v>185</v>
      </c>
      <c r="AU4893" s="147" t="s">
        <v>88</v>
      </c>
      <c r="AV4893" s="12" t="s">
        <v>88</v>
      </c>
      <c r="AW4893" s="12" t="s">
        <v>33</v>
      </c>
      <c r="AX4893" s="12" t="s">
        <v>78</v>
      </c>
      <c r="AY4893" s="147" t="s">
        <v>176</v>
      </c>
    </row>
    <row r="4894" spans="2:65" s="13" customFormat="1" ht="11.25">
      <c r="B4894" s="153"/>
      <c r="D4894" s="146" t="s">
        <v>185</v>
      </c>
      <c r="E4894" s="154" t="s">
        <v>1</v>
      </c>
      <c r="F4894" s="155" t="s">
        <v>187</v>
      </c>
      <c r="H4894" s="156">
        <v>117</v>
      </c>
      <c r="I4894" s="157"/>
      <c r="L4894" s="153"/>
      <c r="M4894" s="158"/>
      <c r="T4894" s="159"/>
      <c r="AT4894" s="154" t="s">
        <v>185</v>
      </c>
      <c r="AU4894" s="154" t="s">
        <v>88</v>
      </c>
      <c r="AV4894" s="13" t="s">
        <v>183</v>
      </c>
      <c r="AW4894" s="13" t="s">
        <v>33</v>
      </c>
      <c r="AX4894" s="13" t="s">
        <v>86</v>
      </c>
      <c r="AY4894" s="154" t="s">
        <v>176</v>
      </c>
    </row>
    <row r="4895" spans="2:65" s="1" customFormat="1" ht="16.5" customHeight="1">
      <c r="B4895" s="32"/>
      <c r="C4895" s="132" t="s">
        <v>2931</v>
      </c>
      <c r="D4895" s="132" t="s">
        <v>178</v>
      </c>
      <c r="E4895" s="133" t="s">
        <v>4437</v>
      </c>
      <c r="F4895" s="134" t="s">
        <v>4438</v>
      </c>
      <c r="G4895" s="135" t="s">
        <v>298</v>
      </c>
      <c r="H4895" s="136">
        <v>505.995</v>
      </c>
      <c r="I4895" s="137"/>
      <c r="J4895" s="138">
        <f>ROUND(I4895*H4895,2)</f>
        <v>0</v>
      </c>
      <c r="K4895" s="134" t="s">
        <v>207</v>
      </c>
      <c r="L4895" s="32"/>
      <c r="M4895" s="139" t="s">
        <v>1</v>
      </c>
      <c r="N4895" s="140" t="s">
        <v>43</v>
      </c>
      <c r="P4895" s="141">
        <f>O4895*H4895</f>
        <v>0</v>
      </c>
      <c r="Q4895" s="141">
        <v>0</v>
      </c>
      <c r="R4895" s="141">
        <f>Q4895*H4895</f>
        <v>0</v>
      </c>
      <c r="S4895" s="141">
        <v>0</v>
      </c>
      <c r="T4895" s="142">
        <f>S4895*H4895</f>
        <v>0</v>
      </c>
      <c r="AR4895" s="143" t="s">
        <v>319</v>
      </c>
      <c r="AT4895" s="143" t="s">
        <v>178</v>
      </c>
      <c r="AU4895" s="143" t="s">
        <v>88</v>
      </c>
      <c r="AY4895" s="17" t="s">
        <v>176</v>
      </c>
      <c r="BE4895" s="144">
        <f>IF(N4895="základní",J4895,0)</f>
        <v>0</v>
      </c>
      <c r="BF4895" s="144">
        <f>IF(N4895="snížená",J4895,0)</f>
        <v>0</v>
      </c>
      <c r="BG4895" s="144">
        <f>IF(N4895="zákl. přenesená",J4895,0)</f>
        <v>0</v>
      </c>
      <c r="BH4895" s="144">
        <f>IF(N4895="sníž. přenesená",J4895,0)</f>
        <v>0</v>
      </c>
      <c r="BI4895" s="144">
        <f>IF(N4895="nulová",J4895,0)</f>
        <v>0</v>
      </c>
      <c r="BJ4895" s="17" t="s">
        <v>86</v>
      </c>
      <c r="BK4895" s="144">
        <f>ROUND(I4895*H4895,2)</f>
        <v>0</v>
      </c>
      <c r="BL4895" s="17" t="s">
        <v>319</v>
      </c>
      <c r="BM4895" s="143" t="s">
        <v>4439</v>
      </c>
    </row>
    <row r="4896" spans="2:65" s="12" customFormat="1" ht="11.25">
      <c r="B4896" s="145"/>
      <c r="D4896" s="146" t="s">
        <v>185</v>
      </c>
      <c r="E4896" s="147" t="s">
        <v>1</v>
      </c>
      <c r="F4896" s="148" t="s">
        <v>4440</v>
      </c>
      <c r="H4896" s="149">
        <v>166.14</v>
      </c>
      <c r="I4896" s="150"/>
      <c r="L4896" s="145"/>
      <c r="M4896" s="151"/>
      <c r="T4896" s="152"/>
      <c r="AT4896" s="147" t="s">
        <v>185</v>
      </c>
      <c r="AU4896" s="147" t="s">
        <v>88</v>
      </c>
      <c r="AV4896" s="12" t="s">
        <v>88</v>
      </c>
      <c r="AW4896" s="12" t="s">
        <v>33</v>
      </c>
      <c r="AX4896" s="12" t="s">
        <v>78</v>
      </c>
      <c r="AY4896" s="147" t="s">
        <v>176</v>
      </c>
    </row>
    <row r="4897" spans="2:65" s="12" customFormat="1" ht="11.25">
      <c r="B4897" s="145"/>
      <c r="D4897" s="146" t="s">
        <v>185</v>
      </c>
      <c r="E4897" s="147" t="s">
        <v>1</v>
      </c>
      <c r="F4897" s="148" t="s">
        <v>4441</v>
      </c>
      <c r="H4897" s="149">
        <v>3</v>
      </c>
      <c r="I4897" s="150"/>
      <c r="L4897" s="145"/>
      <c r="M4897" s="151"/>
      <c r="T4897" s="152"/>
      <c r="AT4897" s="147" t="s">
        <v>185</v>
      </c>
      <c r="AU4897" s="147" t="s">
        <v>88</v>
      </c>
      <c r="AV4897" s="12" t="s">
        <v>88</v>
      </c>
      <c r="AW4897" s="12" t="s">
        <v>33</v>
      </c>
      <c r="AX4897" s="12" t="s">
        <v>78</v>
      </c>
      <c r="AY4897" s="147" t="s">
        <v>176</v>
      </c>
    </row>
    <row r="4898" spans="2:65" s="12" customFormat="1" ht="11.25">
      <c r="B4898" s="145"/>
      <c r="D4898" s="146" t="s">
        <v>185</v>
      </c>
      <c r="E4898" s="147" t="s">
        <v>1</v>
      </c>
      <c r="F4898" s="148" t="s">
        <v>2761</v>
      </c>
      <c r="H4898" s="149">
        <v>144</v>
      </c>
      <c r="I4898" s="150"/>
      <c r="L4898" s="145"/>
      <c r="M4898" s="151"/>
      <c r="T4898" s="152"/>
      <c r="AT4898" s="147" t="s">
        <v>185</v>
      </c>
      <c r="AU4898" s="147" t="s">
        <v>88</v>
      </c>
      <c r="AV4898" s="12" t="s">
        <v>88</v>
      </c>
      <c r="AW4898" s="12" t="s">
        <v>33</v>
      </c>
      <c r="AX4898" s="12" t="s">
        <v>78</v>
      </c>
      <c r="AY4898" s="147" t="s">
        <v>176</v>
      </c>
    </row>
    <row r="4899" spans="2:65" s="15" customFormat="1" ht="11.25">
      <c r="B4899" s="166"/>
      <c r="D4899" s="146" t="s">
        <v>185</v>
      </c>
      <c r="E4899" s="167" t="s">
        <v>1</v>
      </c>
      <c r="F4899" s="168" t="s">
        <v>228</v>
      </c>
      <c r="H4899" s="169">
        <v>313.14</v>
      </c>
      <c r="I4899" s="170"/>
      <c r="L4899" s="166"/>
      <c r="M4899" s="171"/>
      <c r="T4899" s="172"/>
      <c r="AT4899" s="167" t="s">
        <v>185</v>
      </c>
      <c r="AU4899" s="167" t="s">
        <v>88</v>
      </c>
      <c r="AV4899" s="15" t="s">
        <v>193</v>
      </c>
      <c r="AW4899" s="15" t="s">
        <v>33</v>
      </c>
      <c r="AX4899" s="15" t="s">
        <v>78</v>
      </c>
      <c r="AY4899" s="167" t="s">
        <v>176</v>
      </c>
    </row>
    <row r="4900" spans="2:65" s="12" customFormat="1" ht="11.25">
      <c r="B4900" s="145"/>
      <c r="D4900" s="146" t="s">
        <v>185</v>
      </c>
      <c r="E4900" s="147" t="s">
        <v>1</v>
      </c>
      <c r="F4900" s="148" t="s">
        <v>2762</v>
      </c>
      <c r="H4900" s="149">
        <v>53.39</v>
      </c>
      <c r="I4900" s="150"/>
      <c r="L4900" s="145"/>
      <c r="M4900" s="151"/>
      <c r="T4900" s="152"/>
      <c r="AT4900" s="147" t="s">
        <v>185</v>
      </c>
      <c r="AU4900" s="147" t="s">
        <v>88</v>
      </c>
      <c r="AV4900" s="12" t="s">
        <v>88</v>
      </c>
      <c r="AW4900" s="12" t="s">
        <v>33</v>
      </c>
      <c r="AX4900" s="12" t="s">
        <v>78</v>
      </c>
      <c r="AY4900" s="147" t="s">
        <v>176</v>
      </c>
    </row>
    <row r="4901" spans="2:65" s="12" customFormat="1" ht="11.25">
      <c r="B4901" s="145"/>
      <c r="D4901" s="146" t="s">
        <v>185</v>
      </c>
      <c r="E4901" s="147" t="s">
        <v>1</v>
      </c>
      <c r="F4901" s="148" t="s">
        <v>2763</v>
      </c>
      <c r="H4901" s="149">
        <v>5.2</v>
      </c>
      <c r="I4901" s="150"/>
      <c r="L4901" s="145"/>
      <c r="M4901" s="151"/>
      <c r="T4901" s="152"/>
      <c r="AT4901" s="147" t="s">
        <v>185</v>
      </c>
      <c r="AU4901" s="147" t="s">
        <v>88</v>
      </c>
      <c r="AV4901" s="12" t="s">
        <v>88</v>
      </c>
      <c r="AW4901" s="12" t="s">
        <v>33</v>
      </c>
      <c r="AX4901" s="12" t="s">
        <v>78</v>
      </c>
      <c r="AY4901" s="147" t="s">
        <v>176</v>
      </c>
    </row>
    <row r="4902" spans="2:65" s="12" customFormat="1" ht="11.25">
      <c r="B4902" s="145"/>
      <c r="D4902" s="146" t="s">
        <v>185</v>
      </c>
      <c r="E4902" s="147" t="s">
        <v>1</v>
      </c>
      <c r="F4902" s="148" t="s">
        <v>2764</v>
      </c>
      <c r="H4902" s="149">
        <v>39</v>
      </c>
      <c r="I4902" s="150"/>
      <c r="L4902" s="145"/>
      <c r="M4902" s="151"/>
      <c r="T4902" s="152"/>
      <c r="AT4902" s="147" t="s">
        <v>185</v>
      </c>
      <c r="AU4902" s="147" t="s">
        <v>88</v>
      </c>
      <c r="AV4902" s="12" t="s">
        <v>88</v>
      </c>
      <c r="AW4902" s="12" t="s">
        <v>33</v>
      </c>
      <c r="AX4902" s="12" t="s">
        <v>78</v>
      </c>
      <c r="AY4902" s="147" t="s">
        <v>176</v>
      </c>
    </row>
    <row r="4903" spans="2:65" s="15" customFormat="1" ht="11.25">
      <c r="B4903" s="166"/>
      <c r="D4903" s="146" t="s">
        <v>185</v>
      </c>
      <c r="E4903" s="167" t="s">
        <v>1</v>
      </c>
      <c r="F4903" s="168" t="s">
        <v>228</v>
      </c>
      <c r="H4903" s="169">
        <v>97.59</v>
      </c>
      <c r="I4903" s="170"/>
      <c r="L4903" s="166"/>
      <c r="M4903" s="171"/>
      <c r="T4903" s="172"/>
      <c r="AT4903" s="167" t="s">
        <v>185</v>
      </c>
      <c r="AU4903" s="167" t="s">
        <v>88</v>
      </c>
      <c r="AV4903" s="15" t="s">
        <v>193</v>
      </c>
      <c r="AW4903" s="15" t="s">
        <v>33</v>
      </c>
      <c r="AX4903" s="15" t="s">
        <v>78</v>
      </c>
      <c r="AY4903" s="167" t="s">
        <v>176</v>
      </c>
    </row>
    <row r="4904" spans="2:65" s="12" customFormat="1" ht="11.25">
      <c r="B4904" s="145"/>
      <c r="D4904" s="146" t="s">
        <v>185</v>
      </c>
      <c r="E4904" s="147" t="s">
        <v>1</v>
      </c>
      <c r="F4904" s="148" t="s">
        <v>4426</v>
      </c>
      <c r="H4904" s="149">
        <v>95.265000000000001</v>
      </c>
      <c r="I4904" s="150"/>
      <c r="L4904" s="145"/>
      <c r="M4904" s="151"/>
      <c r="T4904" s="152"/>
      <c r="AT4904" s="147" t="s">
        <v>185</v>
      </c>
      <c r="AU4904" s="147" t="s">
        <v>88</v>
      </c>
      <c r="AV4904" s="12" t="s">
        <v>88</v>
      </c>
      <c r="AW4904" s="12" t="s">
        <v>33</v>
      </c>
      <c r="AX4904" s="12" t="s">
        <v>78</v>
      </c>
      <c r="AY4904" s="147" t="s">
        <v>176</v>
      </c>
    </row>
    <row r="4905" spans="2:65" s="15" customFormat="1" ht="11.25">
      <c r="B4905" s="166"/>
      <c r="D4905" s="146" t="s">
        <v>185</v>
      </c>
      <c r="E4905" s="167" t="s">
        <v>1</v>
      </c>
      <c r="F4905" s="168" t="s">
        <v>228</v>
      </c>
      <c r="H4905" s="169">
        <v>95.265000000000001</v>
      </c>
      <c r="I4905" s="170"/>
      <c r="L4905" s="166"/>
      <c r="M4905" s="171"/>
      <c r="T4905" s="172"/>
      <c r="AT4905" s="167" t="s">
        <v>185</v>
      </c>
      <c r="AU4905" s="167" t="s">
        <v>88</v>
      </c>
      <c r="AV4905" s="15" t="s">
        <v>193</v>
      </c>
      <c r="AW4905" s="15" t="s">
        <v>33</v>
      </c>
      <c r="AX4905" s="15" t="s">
        <v>78</v>
      </c>
      <c r="AY4905" s="167" t="s">
        <v>176</v>
      </c>
    </row>
    <row r="4906" spans="2:65" s="13" customFormat="1" ht="11.25">
      <c r="B4906" s="153"/>
      <c r="D4906" s="146" t="s">
        <v>185</v>
      </c>
      <c r="E4906" s="154" t="s">
        <v>1</v>
      </c>
      <c r="F4906" s="155" t="s">
        <v>187</v>
      </c>
      <c r="H4906" s="156">
        <v>505.995</v>
      </c>
      <c r="I4906" s="157"/>
      <c r="L4906" s="153"/>
      <c r="M4906" s="158"/>
      <c r="T4906" s="159"/>
      <c r="AT4906" s="154" t="s">
        <v>185</v>
      </c>
      <c r="AU4906" s="154" t="s">
        <v>88</v>
      </c>
      <c r="AV4906" s="13" t="s">
        <v>183</v>
      </c>
      <c r="AW4906" s="13" t="s">
        <v>33</v>
      </c>
      <c r="AX4906" s="13" t="s">
        <v>86</v>
      </c>
      <c r="AY4906" s="154" t="s">
        <v>176</v>
      </c>
    </row>
    <row r="4907" spans="2:65" s="1" customFormat="1" ht="24.2" customHeight="1">
      <c r="B4907" s="32"/>
      <c r="C4907" s="132" t="s">
        <v>4442</v>
      </c>
      <c r="D4907" s="132" t="s">
        <v>178</v>
      </c>
      <c r="E4907" s="133" t="s">
        <v>4443</v>
      </c>
      <c r="F4907" s="134" t="s">
        <v>4444</v>
      </c>
      <c r="G4907" s="135" t="s">
        <v>298</v>
      </c>
      <c r="H4907" s="136">
        <v>10.5</v>
      </c>
      <c r="I4907" s="137"/>
      <c r="J4907" s="138">
        <f>ROUND(I4907*H4907,2)</f>
        <v>0</v>
      </c>
      <c r="K4907" s="134" t="s">
        <v>207</v>
      </c>
      <c r="L4907" s="32"/>
      <c r="M4907" s="139" t="s">
        <v>1</v>
      </c>
      <c r="N4907" s="140" t="s">
        <v>43</v>
      </c>
      <c r="P4907" s="141">
        <f>O4907*H4907</f>
        <v>0</v>
      </c>
      <c r="Q4907" s="141">
        <v>9.5E-4</v>
      </c>
      <c r="R4907" s="141">
        <f>Q4907*H4907</f>
        <v>9.9749999999999995E-3</v>
      </c>
      <c r="S4907" s="141">
        <v>0</v>
      </c>
      <c r="T4907" s="142">
        <f>S4907*H4907</f>
        <v>0</v>
      </c>
      <c r="AR4907" s="143" t="s">
        <v>319</v>
      </c>
      <c r="AT4907" s="143" t="s">
        <v>178</v>
      </c>
      <c r="AU4907" s="143" t="s">
        <v>88</v>
      </c>
      <c r="AY4907" s="17" t="s">
        <v>176</v>
      </c>
      <c r="BE4907" s="144">
        <f>IF(N4907="základní",J4907,0)</f>
        <v>0</v>
      </c>
      <c r="BF4907" s="144">
        <f>IF(N4907="snížená",J4907,0)</f>
        <v>0</v>
      </c>
      <c r="BG4907" s="144">
        <f>IF(N4907="zákl. přenesená",J4907,0)</f>
        <v>0</v>
      </c>
      <c r="BH4907" s="144">
        <f>IF(N4907="sníž. přenesená",J4907,0)</f>
        <v>0</v>
      </c>
      <c r="BI4907" s="144">
        <f>IF(N4907="nulová",J4907,0)</f>
        <v>0</v>
      </c>
      <c r="BJ4907" s="17" t="s">
        <v>86</v>
      </c>
      <c r="BK4907" s="144">
        <f>ROUND(I4907*H4907,2)</f>
        <v>0</v>
      </c>
      <c r="BL4907" s="17" t="s">
        <v>319</v>
      </c>
      <c r="BM4907" s="143" t="s">
        <v>4445</v>
      </c>
    </row>
    <row r="4908" spans="2:65" s="14" customFormat="1" ht="11.25">
      <c r="B4908" s="160"/>
      <c r="D4908" s="146" t="s">
        <v>185</v>
      </c>
      <c r="E4908" s="161" t="s">
        <v>1</v>
      </c>
      <c r="F4908" s="162" t="s">
        <v>2724</v>
      </c>
      <c r="H4908" s="161" t="s">
        <v>1</v>
      </c>
      <c r="I4908" s="163"/>
      <c r="L4908" s="160"/>
      <c r="M4908" s="164"/>
      <c r="T4908" s="165"/>
      <c r="AT4908" s="161" t="s">
        <v>185</v>
      </c>
      <c r="AU4908" s="161" t="s">
        <v>88</v>
      </c>
      <c r="AV4908" s="14" t="s">
        <v>86</v>
      </c>
      <c r="AW4908" s="14" t="s">
        <v>33</v>
      </c>
      <c r="AX4908" s="14" t="s">
        <v>78</v>
      </c>
      <c r="AY4908" s="161" t="s">
        <v>176</v>
      </c>
    </row>
    <row r="4909" spans="2:65" s="14" customFormat="1" ht="11.25">
      <c r="B4909" s="160"/>
      <c r="D4909" s="146" t="s">
        <v>185</v>
      </c>
      <c r="E4909" s="161" t="s">
        <v>1</v>
      </c>
      <c r="F4909" s="162" t="s">
        <v>1108</v>
      </c>
      <c r="H4909" s="161" t="s">
        <v>1</v>
      </c>
      <c r="I4909" s="163"/>
      <c r="L4909" s="160"/>
      <c r="M4909" s="164"/>
      <c r="T4909" s="165"/>
      <c r="AT4909" s="161" t="s">
        <v>185</v>
      </c>
      <c r="AU4909" s="161" t="s">
        <v>88</v>
      </c>
      <c r="AV4909" s="14" t="s">
        <v>86</v>
      </c>
      <c r="AW4909" s="14" t="s">
        <v>33</v>
      </c>
      <c r="AX4909" s="14" t="s">
        <v>78</v>
      </c>
      <c r="AY4909" s="161" t="s">
        <v>176</v>
      </c>
    </row>
    <row r="4910" spans="2:65" s="14" customFormat="1" ht="11.25">
      <c r="B4910" s="160"/>
      <c r="D4910" s="146" t="s">
        <v>185</v>
      </c>
      <c r="E4910" s="161" t="s">
        <v>1</v>
      </c>
      <c r="F4910" s="162" t="s">
        <v>2686</v>
      </c>
      <c r="H4910" s="161" t="s">
        <v>1</v>
      </c>
      <c r="I4910" s="163"/>
      <c r="L4910" s="160"/>
      <c r="M4910" s="164"/>
      <c r="T4910" s="165"/>
      <c r="AT4910" s="161" t="s">
        <v>185</v>
      </c>
      <c r="AU4910" s="161" t="s">
        <v>88</v>
      </c>
      <c r="AV4910" s="14" t="s">
        <v>86</v>
      </c>
      <c r="AW4910" s="14" t="s">
        <v>33</v>
      </c>
      <c r="AX4910" s="14" t="s">
        <v>78</v>
      </c>
      <c r="AY4910" s="161" t="s">
        <v>176</v>
      </c>
    </row>
    <row r="4911" spans="2:65" s="12" customFormat="1" ht="11.25">
      <c r="B4911" s="145"/>
      <c r="D4911" s="146" t="s">
        <v>185</v>
      </c>
      <c r="E4911" s="147" t="s">
        <v>1</v>
      </c>
      <c r="F4911" s="148" t="s">
        <v>2729</v>
      </c>
      <c r="H4911" s="149">
        <v>1.5</v>
      </c>
      <c r="I4911" s="150"/>
      <c r="L4911" s="145"/>
      <c r="M4911" s="151"/>
      <c r="T4911" s="152"/>
      <c r="AT4911" s="147" t="s">
        <v>185</v>
      </c>
      <c r="AU4911" s="147" t="s">
        <v>88</v>
      </c>
      <c r="AV4911" s="12" t="s">
        <v>88</v>
      </c>
      <c r="AW4911" s="12" t="s">
        <v>33</v>
      </c>
      <c r="AX4911" s="12" t="s">
        <v>78</v>
      </c>
      <c r="AY4911" s="147" t="s">
        <v>176</v>
      </c>
    </row>
    <row r="4912" spans="2:65" s="14" customFormat="1" ht="11.25">
      <c r="B4912" s="160"/>
      <c r="D4912" s="146" t="s">
        <v>185</v>
      </c>
      <c r="E4912" s="161" t="s">
        <v>1</v>
      </c>
      <c r="F4912" s="162" t="s">
        <v>2688</v>
      </c>
      <c r="H4912" s="161" t="s">
        <v>1</v>
      </c>
      <c r="I4912" s="163"/>
      <c r="L4912" s="160"/>
      <c r="M4912" s="164"/>
      <c r="T4912" s="165"/>
      <c r="AT4912" s="161" t="s">
        <v>185</v>
      </c>
      <c r="AU4912" s="161" t="s">
        <v>88</v>
      </c>
      <c r="AV4912" s="14" t="s">
        <v>86</v>
      </c>
      <c r="AW4912" s="14" t="s">
        <v>33</v>
      </c>
      <c r="AX4912" s="14" t="s">
        <v>78</v>
      </c>
      <c r="AY4912" s="161" t="s">
        <v>176</v>
      </c>
    </row>
    <row r="4913" spans="2:65" s="12" customFormat="1" ht="11.25">
      <c r="B4913" s="145"/>
      <c r="D4913" s="146" t="s">
        <v>185</v>
      </c>
      <c r="E4913" s="147" t="s">
        <v>1</v>
      </c>
      <c r="F4913" s="148" t="s">
        <v>2731</v>
      </c>
      <c r="H4913" s="149">
        <v>1.5</v>
      </c>
      <c r="I4913" s="150"/>
      <c r="L4913" s="145"/>
      <c r="M4913" s="151"/>
      <c r="T4913" s="152"/>
      <c r="AT4913" s="147" t="s">
        <v>185</v>
      </c>
      <c r="AU4913" s="147" t="s">
        <v>88</v>
      </c>
      <c r="AV4913" s="12" t="s">
        <v>88</v>
      </c>
      <c r="AW4913" s="12" t="s">
        <v>33</v>
      </c>
      <c r="AX4913" s="12" t="s">
        <v>78</v>
      </c>
      <c r="AY4913" s="147" t="s">
        <v>176</v>
      </c>
    </row>
    <row r="4914" spans="2:65" s="14" customFormat="1" ht="11.25">
      <c r="B4914" s="160"/>
      <c r="D4914" s="146" t="s">
        <v>185</v>
      </c>
      <c r="E4914" s="161" t="s">
        <v>1</v>
      </c>
      <c r="F4914" s="162" t="s">
        <v>1106</v>
      </c>
      <c r="H4914" s="161" t="s">
        <v>1</v>
      </c>
      <c r="I4914" s="163"/>
      <c r="L4914" s="160"/>
      <c r="M4914" s="164"/>
      <c r="T4914" s="165"/>
      <c r="AT4914" s="161" t="s">
        <v>185</v>
      </c>
      <c r="AU4914" s="161" t="s">
        <v>88</v>
      </c>
      <c r="AV4914" s="14" t="s">
        <v>86</v>
      </c>
      <c r="AW4914" s="14" t="s">
        <v>33</v>
      </c>
      <c r="AX4914" s="14" t="s">
        <v>78</v>
      </c>
      <c r="AY4914" s="161" t="s">
        <v>176</v>
      </c>
    </row>
    <row r="4915" spans="2:65" s="14" customFormat="1" ht="11.25">
      <c r="B4915" s="160"/>
      <c r="D4915" s="146" t="s">
        <v>185</v>
      </c>
      <c r="E4915" s="161" t="s">
        <v>1</v>
      </c>
      <c r="F4915" s="162" t="s">
        <v>2690</v>
      </c>
      <c r="H4915" s="161" t="s">
        <v>1</v>
      </c>
      <c r="I4915" s="163"/>
      <c r="L4915" s="160"/>
      <c r="M4915" s="164"/>
      <c r="T4915" s="165"/>
      <c r="AT4915" s="161" t="s">
        <v>185</v>
      </c>
      <c r="AU4915" s="161" t="s">
        <v>88</v>
      </c>
      <c r="AV4915" s="14" t="s">
        <v>86</v>
      </c>
      <c r="AW4915" s="14" t="s">
        <v>33</v>
      </c>
      <c r="AX4915" s="14" t="s">
        <v>78</v>
      </c>
      <c r="AY4915" s="161" t="s">
        <v>176</v>
      </c>
    </row>
    <row r="4916" spans="2:65" s="12" customFormat="1" ht="11.25">
      <c r="B4916" s="145"/>
      <c r="D4916" s="146" t="s">
        <v>185</v>
      </c>
      <c r="E4916" s="147" t="s">
        <v>1</v>
      </c>
      <c r="F4916" s="148" t="s">
        <v>2731</v>
      </c>
      <c r="H4916" s="149">
        <v>1.5</v>
      </c>
      <c r="I4916" s="150"/>
      <c r="L4916" s="145"/>
      <c r="M4916" s="151"/>
      <c r="T4916" s="152"/>
      <c r="AT4916" s="147" t="s">
        <v>185</v>
      </c>
      <c r="AU4916" s="147" t="s">
        <v>88</v>
      </c>
      <c r="AV4916" s="12" t="s">
        <v>88</v>
      </c>
      <c r="AW4916" s="12" t="s">
        <v>33</v>
      </c>
      <c r="AX4916" s="12" t="s">
        <v>78</v>
      </c>
      <c r="AY4916" s="147" t="s">
        <v>176</v>
      </c>
    </row>
    <row r="4917" spans="2:65" s="14" customFormat="1" ht="11.25">
      <c r="B4917" s="160"/>
      <c r="D4917" s="146" t="s">
        <v>185</v>
      </c>
      <c r="E4917" s="161" t="s">
        <v>1</v>
      </c>
      <c r="F4917" s="162" t="s">
        <v>2691</v>
      </c>
      <c r="H4917" s="161" t="s">
        <v>1</v>
      </c>
      <c r="I4917" s="163"/>
      <c r="L4917" s="160"/>
      <c r="M4917" s="164"/>
      <c r="T4917" s="165"/>
      <c r="AT4917" s="161" t="s">
        <v>185</v>
      </c>
      <c r="AU4917" s="161" t="s">
        <v>88</v>
      </c>
      <c r="AV4917" s="14" t="s">
        <v>86</v>
      </c>
      <c r="AW4917" s="14" t="s">
        <v>33</v>
      </c>
      <c r="AX4917" s="14" t="s">
        <v>78</v>
      </c>
      <c r="AY4917" s="161" t="s">
        <v>176</v>
      </c>
    </row>
    <row r="4918" spans="2:65" s="12" customFormat="1" ht="11.25">
      <c r="B4918" s="145"/>
      <c r="D4918" s="146" t="s">
        <v>185</v>
      </c>
      <c r="E4918" s="147" t="s">
        <v>1</v>
      </c>
      <c r="F4918" s="148" t="s">
        <v>2731</v>
      </c>
      <c r="H4918" s="149">
        <v>1.5</v>
      </c>
      <c r="I4918" s="150"/>
      <c r="L4918" s="145"/>
      <c r="M4918" s="151"/>
      <c r="T4918" s="152"/>
      <c r="AT4918" s="147" t="s">
        <v>185</v>
      </c>
      <c r="AU4918" s="147" t="s">
        <v>88</v>
      </c>
      <c r="AV4918" s="12" t="s">
        <v>88</v>
      </c>
      <c r="AW4918" s="12" t="s">
        <v>33</v>
      </c>
      <c r="AX4918" s="12" t="s">
        <v>78</v>
      </c>
      <c r="AY4918" s="147" t="s">
        <v>176</v>
      </c>
    </row>
    <row r="4919" spans="2:65" s="14" customFormat="1" ht="11.25">
      <c r="B4919" s="160"/>
      <c r="D4919" s="146" t="s">
        <v>185</v>
      </c>
      <c r="E4919" s="161" t="s">
        <v>1</v>
      </c>
      <c r="F4919" s="162" t="s">
        <v>1104</v>
      </c>
      <c r="H4919" s="161" t="s">
        <v>1</v>
      </c>
      <c r="I4919" s="163"/>
      <c r="L4919" s="160"/>
      <c r="M4919" s="164"/>
      <c r="T4919" s="165"/>
      <c r="AT4919" s="161" t="s">
        <v>185</v>
      </c>
      <c r="AU4919" s="161" t="s">
        <v>88</v>
      </c>
      <c r="AV4919" s="14" t="s">
        <v>86</v>
      </c>
      <c r="AW4919" s="14" t="s">
        <v>33</v>
      </c>
      <c r="AX4919" s="14" t="s">
        <v>78</v>
      </c>
      <c r="AY4919" s="161" t="s">
        <v>176</v>
      </c>
    </row>
    <row r="4920" spans="2:65" s="14" customFormat="1" ht="11.25">
      <c r="B4920" s="160"/>
      <c r="D4920" s="146" t="s">
        <v>185</v>
      </c>
      <c r="E4920" s="161" t="s">
        <v>1</v>
      </c>
      <c r="F4920" s="162" t="s">
        <v>2692</v>
      </c>
      <c r="H4920" s="161" t="s">
        <v>1</v>
      </c>
      <c r="I4920" s="163"/>
      <c r="L4920" s="160"/>
      <c r="M4920" s="164"/>
      <c r="T4920" s="165"/>
      <c r="AT4920" s="161" t="s">
        <v>185</v>
      </c>
      <c r="AU4920" s="161" t="s">
        <v>88</v>
      </c>
      <c r="AV4920" s="14" t="s">
        <v>86</v>
      </c>
      <c r="AW4920" s="14" t="s">
        <v>33</v>
      </c>
      <c r="AX4920" s="14" t="s">
        <v>78</v>
      </c>
      <c r="AY4920" s="161" t="s">
        <v>176</v>
      </c>
    </row>
    <row r="4921" spans="2:65" s="12" customFormat="1" ht="11.25">
      <c r="B4921" s="145"/>
      <c r="D4921" s="146" t="s">
        <v>185</v>
      </c>
      <c r="E4921" s="147" t="s">
        <v>1</v>
      </c>
      <c r="F4921" s="148" t="s">
        <v>2731</v>
      </c>
      <c r="H4921" s="149">
        <v>1.5</v>
      </c>
      <c r="I4921" s="150"/>
      <c r="L4921" s="145"/>
      <c r="M4921" s="151"/>
      <c r="T4921" s="152"/>
      <c r="AT4921" s="147" t="s">
        <v>185</v>
      </c>
      <c r="AU4921" s="147" t="s">
        <v>88</v>
      </c>
      <c r="AV4921" s="12" t="s">
        <v>88</v>
      </c>
      <c r="AW4921" s="12" t="s">
        <v>33</v>
      </c>
      <c r="AX4921" s="12" t="s">
        <v>78</v>
      </c>
      <c r="AY4921" s="147" t="s">
        <v>176</v>
      </c>
    </row>
    <row r="4922" spans="2:65" s="14" customFormat="1" ht="11.25">
      <c r="B4922" s="160"/>
      <c r="D4922" s="146" t="s">
        <v>185</v>
      </c>
      <c r="E4922" s="161" t="s">
        <v>1</v>
      </c>
      <c r="F4922" s="162" t="s">
        <v>2693</v>
      </c>
      <c r="H4922" s="161" t="s">
        <v>1</v>
      </c>
      <c r="I4922" s="163"/>
      <c r="L4922" s="160"/>
      <c r="M4922" s="164"/>
      <c r="T4922" s="165"/>
      <c r="AT4922" s="161" t="s">
        <v>185</v>
      </c>
      <c r="AU4922" s="161" t="s">
        <v>88</v>
      </c>
      <c r="AV4922" s="14" t="s">
        <v>86</v>
      </c>
      <c r="AW4922" s="14" t="s">
        <v>33</v>
      </c>
      <c r="AX4922" s="14" t="s">
        <v>78</v>
      </c>
      <c r="AY4922" s="161" t="s">
        <v>176</v>
      </c>
    </row>
    <row r="4923" spans="2:65" s="12" customFormat="1" ht="11.25">
      <c r="B4923" s="145"/>
      <c r="D4923" s="146" t="s">
        <v>185</v>
      </c>
      <c r="E4923" s="147" t="s">
        <v>1</v>
      </c>
      <c r="F4923" s="148" t="s">
        <v>2731</v>
      </c>
      <c r="H4923" s="149">
        <v>1.5</v>
      </c>
      <c r="I4923" s="150"/>
      <c r="L4923" s="145"/>
      <c r="M4923" s="151"/>
      <c r="T4923" s="152"/>
      <c r="AT4923" s="147" t="s">
        <v>185</v>
      </c>
      <c r="AU4923" s="147" t="s">
        <v>88</v>
      </c>
      <c r="AV4923" s="12" t="s">
        <v>88</v>
      </c>
      <c r="AW4923" s="12" t="s">
        <v>33</v>
      </c>
      <c r="AX4923" s="12" t="s">
        <v>78</v>
      </c>
      <c r="AY4923" s="147" t="s">
        <v>176</v>
      </c>
    </row>
    <row r="4924" spans="2:65" s="14" customFormat="1" ht="11.25">
      <c r="B4924" s="160"/>
      <c r="D4924" s="146" t="s">
        <v>185</v>
      </c>
      <c r="E4924" s="161" t="s">
        <v>1</v>
      </c>
      <c r="F4924" s="162" t="s">
        <v>734</v>
      </c>
      <c r="H4924" s="161" t="s">
        <v>1</v>
      </c>
      <c r="I4924" s="163"/>
      <c r="L4924" s="160"/>
      <c r="M4924" s="164"/>
      <c r="T4924" s="165"/>
      <c r="AT4924" s="161" t="s">
        <v>185</v>
      </c>
      <c r="AU4924" s="161" t="s">
        <v>88</v>
      </c>
      <c r="AV4924" s="14" t="s">
        <v>86</v>
      </c>
      <c r="AW4924" s="14" t="s">
        <v>33</v>
      </c>
      <c r="AX4924" s="14" t="s">
        <v>78</v>
      </c>
      <c r="AY4924" s="161" t="s">
        <v>176</v>
      </c>
    </row>
    <row r="4925" spans="2:65" s="14" customFormat="1" ht="11.25">
      <c r="B4925" s="160"/>
      <c r="D4925" s="146" t="s">
        <v>185</v>
      </c>
      <c r="E4925" s="161" t="s">
        <v>1</v>
      </c>
      <c r="F4925" s="162" t="s">
        <v>2698</v>
      </c>
      <c r="H4925" s="161" t="s">
        <v>1</v>
      </c>
      <c r="I4925" s="163"/>
      <c r="L4925" s="160"/>
      <c r="M4925" s="164"/>
      <c r="T4925" s="165"/>
      <c r="AT4925" s="161" t="s">
        <v>185</v>
      </c>
      <c r="AU4925" s="161" t="s">
        <v>88</v>
      </c>
      <c r="AV4925" s="14" t="s">
        <v>86</v>
      </c>
      <c r="AW4925" s="14" t="s">
        <v>33</v>
      </c>
      <c r="AX4925" s="14" t="s">
        <v>78</v>
      </c>
      <c r="AY4925" s="161" t="s">
        <v>176</v>
      </c>
    </row>
    <row r="4926" spans="2:65" s="12" customFormat="1" ht="11.25">
      <c r="B4926" s="145"/>
      <c r="D4926" s="146" t="s">
        <v>185</v>
      </c>
      <c r="E4926" s="147" t="s">
        <v>1</v>
      </c>
      <c r="F4926" s="148" t="s">
        <v>2731</v>
      </c>
      <c r="H4926" s="149">
        <v>1.5</v>
      </c>
      <c r="I4926" s="150"/>
      <c r="L4926" s="145"/>
      <c r="M4926" s="151"/>
      <c r="T4926" s="152"/>
      <c r="AT4926" s="147" t="s">
        <v>185</v>
      </c>
      <c r="AU4926" s="147" t="s">
        <v>88</v>
      </c>
      <c r="AV4926" s="12" t="s">
        <v>88</v>
      </c>
      <c r="AW4926" s="12" t="s">
        <v>33</v>
      </c>
      <c r="AX4926" s="12" t="s">
        <v>78</v>
      </c>
      <c r="AY4926" s="147" t="s">
        <v>176</v>
      </c>
    </row>
    <row r="4927" spans="2:65" s="13" customFormat="1" ht="11.25">
      <c r="B4927" s="153"/>
      <c r="D4927" s="146" t="s">
        <v>185</v>
      </c>
      <c r="E4927" s="154" t="s">
        <v>1</v>
      </c>
      <c r="F4927" s="155" t="s">
        <v>187</v>
      </c>
      <c r="H4927" s="156">
        <v>10.5</v>
      </c>
      <c r="I4927" s="157"/>
      <c r="L4927" s="153"/>
      <c r="M4927" s="158"/>
      <c r="T4927" s="159"/>
      <c r="AT4927" s="154" t="s">
        <v>185</v>
      </c>
      <c r="AU4927" s="154" t="s">
        <v>88</v>
      </c>
      <c r="AV4927" s="13" t="s">
        <v>183</v>
      </c>
      <c r="AW4927" s="13" t="s">
        <v>33</v>
      </c>
      <c r="AX4927" s="13" t="s">
        <v>86</v>
      </c>
      <c r="AY4927" s="154" t="s">
        <v>176</v>
      </c>
    </row>
    <row r="4928" spans="2:65" s="1" customFormat="1" ht="24.2" customHeight="1">
      <c r="B4928" s="32"/>
      <c r="C4928" s="176" t="s">
        <v>4446</v>
      </c>
      <c r="D4928" s="176" t="s">
        <v>304</v>
      </c>
      <c r="E4928" s="177" t="s">
        <v>4394</v>
      </c>
      <c r="F4928" s="178" t="s">
        <v>4395</v>
      </c>
      <c r="G4928" s="179" t="s">
        <v>181</v>
      </c>
      <c r="H4928" s="180">
        <v>2.625</v>
      </c>
      <c r="I4928" s="181"/>
      <c r="J4928" s="182">
        <f>ROUND(I4928*H4928,2)</f>
        <v>0</v>
      </c>
      <c r="K4928" s="178" t="s">
        <v>207</v>
      </c>
      <c r="L4928" s="183"/>
      <c r="M4928" s="184" t="s">
        <v>1</v>
      </c>
      <c r="N4928" s="185" t="s">
        <v>43</v>
      </c>
      <c r="P4928" s="141">
        <f>O4928*H4928</f>
        <v>0</v>
      </c>
      <c r="Q4928" s="141">
        <v>2.01E-2</v>
      </c>
      <c r="R4928" s="141">
        <f>Q4928*H4928</f>
        <v>5.2762499999999997E-2</v>
      </c>
      <c r="S4928" s="141">
        <v>0</v>
      </c>
      <c r="T4928" s="142">
        <f>S4928*H4928</f>
        <v>0</v>
      </c>
      <c r="AR4928" s="143" t="s">
        <v>398</v>
      </c>
      <c r="AT4928" s="143" t="s">
        <v>304</v>
      </c>
      <c r="AU4928" s="143" t="s">
        <v>88</v>
      </c>
      <c r="AY4928" s="17" t="s">
        <v>176</v>
      </c>
      <c r="BE4928" s="144">
        <f>IF(N4928="základní",J4928,0)</f>
        <v>0</v>
      </c>
      <c r="BF4928" s="144">
        <f>IF(N4928="snížená",J4928,0)</f>
        <v>0</v>
      </c>
      <c r="BG4928" s="144">
        <f>IF(N4928="zákl. přenesená",J4928,0)</f>
        <v>0</v>
      </c>
      <c r="BH4928" s="144">
        <f>IF(N4928="sníž. přenesená",J4928,0)</f>
        <v>0</v>
      </c>
      <c r="BI4928" s="144">
        <f>IF(N4928="nulová",J4928,0)</f>
        <v>0</v>
      </c>
      <c r="BJ4928" s="17" t="s">
        <v>86</v>
      </c>
      <c r="BK4928" s="144">
        <f>ROUND(I4928*H4928,2)</f>
        <v>0</v>
      </c>
      <c r="BL4928" s="17" t="s">
        <v>319</v>
      </c>
      <c r="BM4928" s="143" t="s">
        <v>4447</v>
      </c>
    </row>
    <row r="4929" spans="2:65" s="12" customFormat="1" ht="11.25">
      <c r="B4929" s="145"/>
      <c r="D4929" s="146" t="s">
        <v>185</v>
      </c>
      <c r="E4929" s="147" t="s">
        <v>1</v>
      </c>
      <c r="F4929" s="148" t="s">
        <v>4448</v>
      </c>
      <c r="H4929" s="149">
        <v>2.1</v>
      </c>
      <c r="I4929" s="150"/>
      <c r="L4929" s="145"/>
      <c r="M4929" s="151"/>
      <c r="T4929" s="152"/>
      <c r="AT4929" s="147" t="s">
        <v>185</v>
      </c>
      <c r="AU4929" s="147" t="s">
        <v>88</v>
      </c>
      <c r="AV4929" s="12" t="s">
        <v>88</v>
      </c>
      <c r="AW4929" s="12" t="s">
        <v>33</v>
      </c>
      <c r="AX4929" s="12" t="s">
        <v>86</v>
      </c>
      <c r="AY4929" s="147" t="s">
        <v>176</v>
      </c>
    </row>
    <row r="4930" spans="2:65" s="12" customFormat="1" ht="11.25">
      <c r="B4930" s="145"/>
      <c r="D4930" s="146" t="s">
        <v>185</v>
      </c>
      <c r="F4930" s="148" t="s">
        <v>4449</v>
      </c>
      <c r="H4930" s="149">
        <v>2.625</v>
      </c>
      <c r="I4930" s="150"/>
      <c r="L4930" s="145"/>
      <c r="M4930" s="151"/>
      <c r="T4930" s="152"/>
      <c r="AT4930" s="147" t="s">
        <v>185</v>
      </c>
      <c r="AU4930" s="147" t="s">
        <v>88</v>
      </c>
      <c r="AV4930" s="12" t="s">
        <v>88</v>
      </c>
      <c r="AW4930" s="12" t="s">
        <v>4</v>
      </c>
      <c r="AX4930" s="12" t="s">
        <v>86</v>
      </c>
      <c r="AY4930" s="147" t="s">
        <v>176</v>
      </c>
    </row>
    <row r="4931" spans="2:65" s="1" customFormat="1" ht="24.2" customHeight="1">
      <c r="B4931" s="32"/>
      <c r="C4931" s="132" t="s">
        <v>4450</v>
      </c>
      <c r="D4931" s="132" t="s">
        <v>178</v>
      </c>
      <c r="E4931" s="133" t="s">
        <v>4451</v>
      </c>
      <c r="F4931" s="134" t="s">
        <v>4452</v>
      </c>
      <c r="G4931" s="135" t="s">
        <v>298</v>
      </c>
      <c r="H4931" s="136">
        <v>201.25</v>
      </c>
      <c r="I4931" s="137"/>
      <c r="J4931" s="138">
        <f>ROUND(I4931*H4931,2)</f>
        <v>0</v>
      </c>
      <c r="K4931" s="134" t="s">
        <v>207</v>
      </c>
      <c r="L4931" s="32"/>
      <c r="M4931" s="139" t="s">
        <v>1</v>
      </c>
      <c r="N4931" s="140" t="s">
        <v>43</v>
      </c>
      <c r="P4931" s="141">
        <f>O4931*H4931</f>
        <v>0</v>
      </c>
      <c r="Q4931" s="141">
        <v>9.7999999999999997E-4</v>
      </c>
      <c r="R4931" s="141">
        <f>Q4931*H4931</f>
        <v>0.19722499999999998</v>
      </c>
      <c r="S4931" s="141">
        <v>0</v>
      </c>
      <c r="T4931" s="142">
        <f>S4931*H4931</f>
        <v>0</v>
      </c>
      <c r="AR4931" s="143" t="s">
        <v>319</v>
      </c>
      <c r="AT4931" s="143" t="s">
        <v>178</v>
      </c>
      <c r="AU4931" s="143" t="s">
        <v>88</v>
      </c>
      <c r="AY4931" s="17" t="s">
        <v>176</v>
      </c>
      <c r="BE4931" s="144">
        <f>IF(N4931="základní",J4931,0)</f>
        <v>0</v>
      </c>
      <c r="BF4931" s="144">
        <f>IF(N4931="snížená",J4931,0)</f>
        <v>0</v>
      </c>
      <c r="BG4931" s="144">
        <f>IF(N4931="zákl. přenesená",J4931,0)</f>
        <v>0</v>
      </c>
      <c r="BH4931" s="144">
        <f>IF(N4931="sníž. přenesená",J4931,0)</f>
        <v>0</v>
      </c>
      <c r="BI4931" s="144">
        <f>IF(N4931="nulová",J4931,0)</f>
        <v>0</v>
      </c>
      <c r="BJ4931" s="17" t="s">
        <v>86</v>
      </c>
      <c r="BK4931" s="144">
        <f>ROUND(I4931*H4931,2)</f>
        <v>0</v>
      </c>
      <c r="BL4931" s="17" t="s">
        <v>319</v>
      </c>
      <c r="BM4931" s="143" t="s">
        <v>4453</v>
      </c>
    </row>
    <row r="4932" spans="2:65" s="14" customFormat="1" ht="11.25">
      <c r="B4932" s="160"/>
      <c r="D4932" s="146" t="s">
        <v>185</v>
      </c>
      <c r="E4932" s="161" t="s">
        <v>1</v>
      </c>
      <c r="F4932" s="162" t="s">
        <v>2724</v>
      </c>
      <c r="H4932" s="161" t="s">
        <v>1</v>
      </c>
      <c r="I4932" s="163"/>
      <c r="L4932" s="160"/>
      <c r="M4932" s="164"/>
      <c r="T4932" s="165"/>
      <c r="AT4932" s="161" t="s">
        <v>185</v>
      </c>
      <c r="AU4932" s="161" t="s">
        <v>88</v>
      </c>
      <c r="AV4932" s="14" t="s">
        <v>86</v>
      </c>
      <c r="AW4932" s="14" t="s">
        <v>33</v>
      </c>
      <c r="AX4932" s="14" t="s">
        <v>78</v>
      </c>
      <c r="AY4932" s="161" t="s">
        <v>176</v>
      </c>
    </row>
    <row r="4933" spans="2:65" s="14" customFormat="1" ht="11.25">
      <c r="B4933" s="160"/>
      <c r="D4933" s="146" t="s">
        <v>185</v>
      </c>
      <c r="E4933" s="161" t="s">
        <v>1</v>
      </c>
      <c r="F4933" s="162" t="s">
        <v>1110</v>
      </c>
      <c r="H4933" s="161" t="s">
        <v>1</v>
      </c>
      <c r="I4933" s="163"/>
      <c r="L4933" s="160"/>
      <c r="M4933" s="164"/>
      <c r="T4933" s="165"/>
      <c r="AT4933" s="161" t="s">
        <v>185</v>
      </c>
      <c r="AU4933" s="161" t="s">
        <v>88</v>
      </c>
      <c r="AV4933" s="14" t="s">
        <v>86</v>
      </c>
      <c r="AW4933" s="14" t="s">
        <v>33</v>
      </c>
      <c r="AX4933" s="14" t="s">
        <v>78</v>
      </c>
      <c r="AY4933" s="161" t="s">
        <v>176</v>
      </c>
    </row>
    <row r="4934" spans="2:65" s="14" customFormat="1" ht="11.25">
      <c r="B4934" s="160"/>
      <c r="D4934" s="146" t="s">
        <v>185</v>
      </c>
      <c r="E4934" s="161" t="s">
        <v>1</v>
      </c>
      <c r="F4934" s="162" t="s">
        <v>2681</v>
      </c>
      <c r="H4934" s="161" t="s">
        <v>1</v>
      </c>
      <c r="I4934" s="163"/>
      <c r="L4934" s="160"/>
      <c r="M4934" s="164"/>
      <c r="T4934" s="165"/>
      <c r="AT4934" s="161" t="s">
        <v>185</v>
      </c>
      <c r="AU4934" s="161" t="s">
        <v>88</v>
      </c>
      <c r="AV4934" s="14" t="s">
        <v>86</v>
      </c>
      <c r="AW4934" s="14" t="s">
        <v>33</v>
      </c>
      <c r="AX4934" s="14" t="s">
        <v>78</v>
      </c>
      <c r="AY4934" s="161" t="s">
        <v>176</v>
      </c>
    </row>
    <row r="4935" spans="2:65" s="12" customFormat="1" ht="11.25">
      <c r="B4935" s="145"/>
      <c r="D4935" s="146" t="s">
        <v>185</v>
      </c>
      <c r="E4935" s="147" t="s">
        <v>1</v>
      </c>
      <c r="F4935" s="148" t="s">
        <v>2725</v>
      </c>
      <c r="H4935" s="149">
        <v>18.23</v>
      </c>
      <c r="I4935" s="150"/>
      <c r="L4935" s="145"/>
      <c r="M4935" s="151"/>
      <c r="T4935" s="152"/>
      <c r="AT4935" s="147" t="s">
        <v>185</v>
      </c>
      <c r="AU4935" s="147" t="s">
        <v>88</v>
      </c>
      <c r="AV4935" s="12" t="s">
        <v>88</v>
      </c>
      <c r="AW4935" s="12" t="s">
        <v>33</v>
      </c>
      <c r="AX4935" s="12" t="s">
        <v>78</v>
      </c>
      <c r="AY4935" s="147" t="s">
        <v>176</v>
      </c>
    </row>
    <row r="4936" spans="2:65" s="14" customFormat="1" ht="11.25">
      <c r="B4936" s="160"/>
      <c r="D4936" s="146" t="s">
        <v>185</v>
      </c>
      <c r="E4936" s="161" t="s">
        <v>1</v>
      </c>
      <c r="F4936" s="162" t="s">
        <v>2683</v>
      </c>
      <c r="H4936" s="161" t="s">
        <v>1</v>
      </c>
      <c r="I4936" s="163"/>
      <c r="L4936" s="160"/>
      <c r="M4936" s="164"/>
      <c r="T4936" s="165"/>
      <c r="AT4936" s="161" t="s">
        <v>185</v>
      </c>
      <c r="AU4936" s="161" t="s">
        <v>88</v>
      </c>
      <c r="AV4936" s="14" t="s">
        <v>86</v>
      </c>
      <c r="AW4936" s="14" t="s">
        <v>33</v>
      </c>
      <c r="AX4936" s="14" t="s">
        <v>78</v>
      </c>
      <c r="AY4936" s="161" t="s">
        <v>176</v>
      </c>
    </row>
    <row r="4937" spans="2:65" s="12" customFormat="1" ht="11.25">
      <c r="B4937" s="145"/>
      <c r="D4937" s="146" t="s">
        <v>185</v>
      </c>
      <c r="E4937" s="147" t="s">
        <v>1</v>
      </c>
      <c r="F4937" s="148" t="s">
        <v>2726</v>
      </c>
      <c r="H4937" s="149">
        <v>1.635</v>
      </c>
      <c r="I4937" s="150"/>
      <c r="L4937" s="145"/>
      <c r="M4937" s="151"/>
      <c r="T4937" s="152"/>
      <c r="AT4937" s="147" t="s">
        <v>185</v>
      </c>
      <c r="AU4937" s="147" t="s">
        <v>88</v>
      </c>
      <c r="AV4937" s="12" t="s">
        <v>88</v>
      </c>
      <c r="AW4937" s="12" t="s">
        <v>33</v>
      </c>
      <c r="AX4937" s="12" t="s">
        <v>78</v>
      </c>
      <c r="AY4937" s="147" t="s">
        <v>176</v>
      </c>
    </row>
    <row r="4938" spans="2:65" s="12" customFormat="1" ht="11.25">
      <c r="B4938" s="145"/>
      <c r="D4938" s="146" t="s">
        <v>185</v>
      </c>
      <c r="E4938" s="147" t="s">
        <v>1</v>
      </c>
      <c r="F4938" s="148" t="s">
        <v>2727</v>
      </c>
      <c r="H4938" s="149">
        <v>18.399999999999999</v>
      </c>
      <c r="I4938" s="150"/>
      <c r="L4938" s="145"/>
      <c r="M4938" s="151"/>
      <c r="T4938" s="152"/>
      <c r="AT4938" s="147" t="s">
        <v>185</v>
      </c>
      <c r="AU4938" s="147" t="s">
        <v>88</v>
      </c>
      <c r="AV4938" s="12" t="s">
        <v>88</v>
      </c>
      <c r="AW4938" s="12" t="s">
        <v>33</v>
      </c>
      <c r="AX4938" s="12" t="s">
        <v>78</v>
      </c>
      <c r="AY4938" s="147" t="s">
        <v>176</v>
      </c>
    </row>
    <row r="4939" spans="2:65" s="14" customFormat="1" ht="11.25">
      <c r="B4939" s="160"/>
      <c r="D4939" s="146" t="s">
        <v>185</v>
      </c>
      <c r="E4939" s="161" t="s">
        <v>1</v>
      </c>
      <c r="F4939" s="162" t="s">
        <v>1108</v>
      </c>
      <c r="H4939" s="161" t="s">
        <v>1</v>
      </c>
      <c r="I4939" s="163"/>
      <c r="L4939" s="160"/>
      <c r="M4939" s="164"/>
      <c r="T4939" s="165"/>
      <c r="AT4939" s="161" t="s">
        <v>185</v>
      </c>
      <c r="AU4939" s="161" t="s">
        <v>88</v>
      </c>
      <c r="AV4939" s="14" t="s">
        <v>86</v>
      </c>
      <c r="AW4939" s="14" t="s">
        <v>33</v>
      </c>
      <c r="AX4939" s="14" t="s">
        <v>78</v>
      </c>
      <c r="AY4939" s="161" t="s">
        <v>176</v>
      </c>
    </row>
    <row r="4940" spans="2:65" s="14" customFormat="1" ht="11.25">
      <c r="B4940" s="160"/>
      <c r="D4940" s="146" t="s">
        <v>185</v>
      </c>
      <c r="E4940" s="161" t="s">
        <v>1</v>
      </c>
      <c r="F4940" s="162" t="s">
        <v>2686</v>
      </c>
      <c r="H4940" s="161" t="s">
        <v>1</v>
      </c>
      <c r="I4940" s="163"/>
      <c r="L4940" s="160"/>
      <c r="M4940" s="164"/>
      <c r="T4940" s="165"/>
      <c r="AT4940" s="161" t="s">
        <v>185</v>
      </c>
      <c r="AU4940" s="161" t="s">
        <v>88</v>
      </c>
      <c r="AV4940" s="14" t="s">
        <v>86</v>
      </c>
      <c r="AW4940" s="14" t="s">
        <v>33</v>
      </c>
      <c r="AX4940" s="14" t="s">
        <v>78</v>
      </c>
      <c r="AY4940" s="161" t="s">
        <v>176</v>
      </c>
    </row>
    <row r="4941" spans="2:65" s="12" customFormat="1" ht="11.25">
      <c r="B4941" s="145"/>
      <c r="D4941" s="146" t="s">
        <v>185</v>
      </c>
      <c r="E4941" s="147" t="s">
        <v>1</v>
      </c>
      <c r="F4941" s="148" t="s">
        <v>2728</v>
      </c>
      <c r="H4941" s="149">
        <v>12.055</v>
      </c>
      <c r="I4941" s="150"/>
      <c r="L4941" s="145"/>
      <c r="M4941" s="151"/>
      <c r="T4941" s="152"/>
      <c r="AT4941" s="147" t="s">
        <v>185</v>
      </c>
      <c r="AU4941" s="147" t="s">
        <v>88</v>
      </c>
      <c r="AV4941" s="12" t="s">
        <v>88</v>
      </c>
      <c r="AW4941" s="12" t="s">
        <v>33</v>
      </c>
      <c r="AX4941" s="12" t="s">
        <v>78</v>
      </c>
      <c r="AY4941" s="147" t="s">
        <v>176</v>
      </c>
    </row>
    <row r="4942" spans="2:65" s="12" customFormat="1" ht="11.25">
      <c r="B4942" s="145"/>
      <c r="D4942" s="146" t="s">
        <v>185</v>
      </c>
      <c r="E4942" s="147" t="s">
        <v>1</v>
      </c>
      <c r="F4942" s="148" t="s">
        <v>2729</v>
      </c>
      <c r="H4942" s="149">
        <v>1.5</v>
      </c>
      <c r="I4942" s="150"/>
      <c r="L4942" s="145"/>
      <c r="M4942" s="151"/>
      <c r="T4942" s="152"/>
      <c r="AT4942" s="147" t="s">
        <v>185</v>
      </c>
      <c r="AU4942" s="147" t="s">
        <v>88</v>
      </c>
      <c r="AV4942" s="12" t="s">
        <v>88</v>
      </c>
      <c r="AW4942" s="12" t="s">
        <v>33</v>
      </c>
      <c r="AX4942" s="12" t="s">
        <v>78</v>
      </c>
      <c r="AY4942" s="147" t="s">
        <v>176</v>
      </c>
    </row>
    <row r="4943" spans="2:65" s="14" customFormat="1" ht="11.25">
      <c r="B4943" s="160"/>
      <c r="D4943" s="146" t="s">
        <v>185</v>
      </c>
      <c r="E4943" s="161" t="s">
        <v>1</v>
      </c>
      <c r="F4943" s="162" t="s">
        <v>2688</v>
      </c>
      <c r="H4943" s="161" t="s">
        <v>1</v>
      </c>
      <c r="I4943" s="163"/>
      <c r="L4943" s="160"/>
      <c r="M4943" s="164"/>
      <c r="T4943" s="165"/>
      <c r="AT4943" s="161" t="s">
        <v>185</v>
      </c>
      <c r="AU4943" s="161" t="s">
        <v>88</v>
      </c>
      <c r="AV4943" s="14" t="s">
        <v>86</v>
      </c>
      <c r="AW4943" s="14" t="s">
        <v>33</v>
      </c>
      <c r="AX4943" s="14" t="s">
        <v>78</v>
      </c>
      <c r="AY4943" s="161" t="s">
        <v>176</v>
      </c>
    </row>
    <row r="4944" spans="2:65" s="12" customFormat="1" ht="11.25">
      <c r="B4944" s="145"/>
      <c r="D4944" s="146" t="s">
        <v>185</v>
      </c>
      <c r="E4944" s="147" t="s">
        <v>1</v>
      </c>
      <c r="F4944" s="148" t="s">
        <v>2730</v>
      </c>
      <c r="H4944" s="149">
        <v>16.675000000000001</v>
      </c>
      <c r="I4944" s="150"/>
      <c r="L4944" s="145"/>
      <c r="M4944" s="151"/>
      <c r="T4944" s="152"/>
      <c r="AT4944" s="147" t="s">
        <v>185</v>
      </c>
      <c r="AU4944" s="147" t="s">
        <v>88</v>
      </c>
      <c r="AV4944" s="12" t="s">
        <v>88</v>
      </c>
      <c r="AW4944" s="12" t="s">
        <v>33</v>
      </c>
      <c r="AX4944" s="12" t="s">
        <v>78</v>
      </c>
      <c r="AY4944" s="147" t="s">
        <v>176</v>
      </c>
    </row>
    <row r="4945" spans="2:51" s="12" customFormat="1" ht="11.25">
      <c r="B4945" s="145"/>
      <c r="D4945" s="146" t="s">
        <v>185</v>
      </c>
      <c r="E4945" s="147" t="s">
        <v>1</v>
      </c>
      <c r="F4945" s="148" t="s">
        <v>2731</v>
      </c>
      <c r="H4945" s="149">
        <v>1.5</v>
      </c>
      <c r="I4945" s="150"/>
      <c r="L4945" s="145"/>
      <c r="M4945" s="151"/>
      <c r="T4945" s="152"/>
      <c r="AT4945" s="147" t="s">
        <v>185</v>
      </c>
      <c r="AU4945" s="147" t="s">
        <v>88</v>
      </c>
      <c r="AV4945" s="12" t="s">
        <v>88</v>
      </c>
      <c r="AW4945" s="12" t="s">
        <v>33</v>
      </c>
      <c r="AX4945" s="12" t="s">
        <v>78</v>
      </c>
      <c r="AY4945" s="147" t="s">
        <v>176</v>
      </c>
    </row>
    <row r="4946" spans="2:51" s="14" customFormat="1" ht="11.25">
      <c r="B4946" s="160"/>
      <c r="D4946" s="146" t="s">
        <v>185</v>
      </c>
      <c r="E4946" s="161" t="s">
        <v>1</v>
      </c>
      <c r="F4946" s="162" t="s">
        <v>1106</v>
      </c>
      <c r="H4946" s="161" t="s">
        <v>1</v>
      </c>
      <c r="I4946" s="163"/>
      <c r="L4946" s="160"/>
      <c r="M4946" s="164"/>
      <c r="T4946" s="165"/>
      <c r="AT4946" s="161" t="s">
        <v>185</v>
      </c>
      <c r="AU4946" s="161" t="s">
        <v>88</v>
      </c>
      <c r="AV4946" s="14" t="s">
        <v>86</v>
      </c>
      <c r="AW4946" s="14" t="s">
        <v>33</v>
      </c>
      <c r="AX4946" s="14" t="s">
        <v>78</v>
      </c>
      <c r="AY4946" s="161" t="s">
        <v>176</v>
      </c>
    </row>
    <row r="4947" spans="2:51" s="14" customFormat="1" ht="11.25">
      <c r="B4947" s="160"/>
      <c r="D4947" s="146" t="s">
        <v>185</v>
      </c>
      <c r="E4947" s="161" t="s">
        <v>1</v>
      </c>
      <c r="F4947" s="162" t="s">
        <v>2690</v>
      </c>
      <c r="H4947" s="161" t="s">
        <v>1</v>
      </c>
      <c r="I4947" s="163"/>
      <c r="L4947" s="160"/>
      <c r="M4947" s="164"/>
      <c r="T4947" s="165"/>
      <c r="AT4947" s="161" t="s">
        <v>185</v>
      </c>
      <c r="AU4947" s="161" t="s">
        <v>88</v>
      </c>
      <c r="AV4947" s="14" t="s">
        <v>86</v>
      </c>
      <c r="AW4947" s="14" t="s">
        <v>33</v>
      </c>
      <c r="AX4947" s="14" t="s">
        <v>78</v>
      </c>
      <c r="AY4947" s="161" t="s">
        <v>176</v>
      </c>
    </row>
    <row r="4948" spans="2:51" s="12" customFormat="1" ht="11.25">
      <c r="B4948" s="145"/>
      <c r="D4948" s="146" t="s">
        <v>185</v>
      </c>
      <c r="E4948" s="147" t="s">
        <v>1</v>
      </c>
      <c r="F4948" s="148" t="s">
        <v>2728</v>
      </c>
      <c r="H4948" s="149">
        <v>12.055</v>
      </c>
      <c r="I4948" s="150"/>
      <c r="L4948" s="145"/>
      <c r="M4948" s="151"/>
      <c r="T4948" s="152"/>
      <c r="AT4948" s="147" t="s">
        <v>185</v>
      </c>
      <c r="AU4948" s="147" t="s">
        <v>88</v>
      </c>
      <c r="AV4948" s="12" t="s">
        <v>88</v>
      </c>
      <c r="AW4948" s="12" t="s">
        <v>33</v>
      </c>
      <c r="AX4948" s="12" t="s">
        <v>78</v>
      </c>
      <c r="AY4948" s="147" t="s">
        <v>176</v>
      </c>
    </row>
    <row r="4949" spans="2:51" s="12" customFormat="1" ht="11.25">
      <c r="B4949" s="145"/>
      <c r="D4949" s="146" t="s">
        <v>185</v>
      </c>
      <c r="E4949" s="147" t="s">
        <v>1</v>
      </c>
      <c r="F4949" s="148" t="s">
        <v>2731</v>
      </c>
      <c r="H4949" s="149">
        <v>1.5</v>
      </c>
      <c r="I4949" s="150"/>
      <c r="L4949" s="145"/>
      <c r="M4949" s="151"/>
      <c r="T4949" s="152"/>
      <c r="AT4949" s="147" t="s">
        <v>185</v>
      </c>
      <c r="AU4949" s="147" t="s">
        <v>88</v>
      </c>
      <c r="AV4949" s="12" t="s">
        <v>88</v>
      </c>
      <c r="AW4949" s="12" t="s">
        <v>33</v>
      </c>
      <c r="AX4949" s="12" t="s">
        <v>78</v>
      </c>
      <c r="AY4949" s="147" t="s">
        <v>176</v>
      </c>
    </row>
    <row r="4950" spans="2:51" s="14" customFormat="1" ht="11.25">
      <c r="B4950" s="160"/>
      <c r="D4950" s="146" t="s">
        <v>185</v>
      </c>
      <c r="E4950" s="161" t="s">
        <v>1</v>
      </c>
      <c r="F4950" s="162" t="s">
        <v>2691</v>
      </c>
      <c r="H4950" s="161" t="s">
        <v>1</v>
      </c>
      <c r="I4950" s="163"/>
      <c r="L4950" s="160"/>
      <c r="M4950" s="164"/>
      <c r="T4950" s="165"/>
      <c r="AT4950" s="161" t="s">
        <v>185</v>
      </c>
      <c r="AU4950" s="161" t="s">
        <v>88</v>
      </c>
      <c r="AV4950" s="14" t="s">
        <v>86</v>
      </c>
      <c r="AW4950" s="14" t="s">
        <v>33</v>
      </c>
      <c r="AX4950" s="14" t="s">
        <v>78</v>
      </c>
      <c r="AY4950" s="161" t="s">
        <v>176</v>
      </c>
    </row>
    <row r="4951" spans="2:51" s="12" customFormat="1" ht="11.25">
      <c r="B4951" s="145"/>
      <c r="D4951" s="146" t="s">
        <v>185</v>
      </c>
      <c r="E4951" s="147" t="s">
        <v>1</v>
      </c>
      <c r="F4951" s="148" t="s">
        <v>2730</v>
      </c>
      <c r="H4951" s="149">
        <v>16.675000000000001</v>
      </c>
      <c r="I4951" s="150"/>
      <c r="L4951" s="145"/>
      <c r="M4951" s="151"/>
      <c r="T4951" s="152"/>
      <c r="AT4951" s="147" t="s">
        <v>185</v>
      </c>
      <c r="AU4951" s="147" t="s">
        <v>88</v>
      </c>
      <c r="AV4951" s="12" t="s">
        <v>88</v>
      </c>
      <c r="AW4951" s="12" t="s">
        <v>33</v>
      </c>
      <c r="AX4951" s="12" t="s">
        <v>78</v>
      </c>
      <c r="AY4951" s="147" t="s">
        <v>176</v>
      </c>
    </row>
    <row r="4952" spans="2:51" s="12" customFormat="1" ht="11.25">
      <c r="B4952" s="145"/>
      <c r="D4952" s="146" t="s">
        <v>185</v>
      </c>
      <c r="E4952" s="147" t="s">
        <v>1</v>
      </c>
      <c r="F4952" s="148" t="s">
        <v>2731</v>
      </c>
      <c r="H4952" s="149">
        <v>1.5</v>
      </c>
      <c r="I4952" s="150"/>
      <c r="L4952" s="145"/>
      <c r="M4952" s="151"/>
      <c r="T4952" s="152"/>
      <c r="AT4952" s="147" t="s">
        <v>185</v>
      </c>
      <c r="AU4952" s="147" t="s">
        <v>88</v>
      </c>
      <c r="AV4952" s="12" t="s">
        <v>88</v>
      </c>
      <c r="AW4952" s="12" t="s">
        <v>33</v>
      </c>
      <c r="AX4952" s="12" t="s">
        <v>78</v>
      </c>
      <c r="AY4952" s="147" t="s">
        <v>176</v>
      </c>
    </row>
    <row r="4953" spans="2:51" s="14" customFormat="1" ht="11.25">
      <c r="B4953" s="160"/>
      <c r="D4953" s="146" t="s">
        <v>185</v>
      </c>
      <c r="E4953" s="161" t="s">
        <v>1</v>
      </c>
      <c r="F4953" s="162" t="s">
        <v>1104</v>
      </c>
      <c r="H4953" s="161" t="s">
        <v>1</v>
      </c>
      <c r="I4953" s="163"/>
      <c r="L4953" s="160"/>
      <c r="M4953" s="164"/>
      <c r="T4953" s="165"/>
      <c r="AT4953" s="161" t="s">
        <v>185</v>
      </c>
      <c r="AU4953" s="161" t="s">
        <v>88</v>
      </c>
      <c r="AV4953" s="14" t="s">
        <v>86</v>
      </c>
      <c r="AW4953" s="14" t="s">
        <v>33</v>
      </c>
      <c r="AX4953" s="14" t="s">
        <v>78</v>
      </c>
      <c r="AY4953" s="161" t="s">
        <v>176</v>
      </c>
    </row>
    <row r="4954" spans="2:51" s="14" customFormat="1" ht="11.25">
      <c r="B4954" s="160"/>
      <c r="D4954" s="146" t="s">
        <v>185</v>
      </c>
      <c r="E4954" s="161" t="s">
        <v>1</v>
      </c>
      <c r="F4954" s="162" t="s">
        <v>2692</v>
      </c>
      <c r="H4954" s="161" t="s">
        <v>1</v>
      </c>
      <c r="I4954" s="163"/>
      <c r="L4954" s="160"/>
      <c r="M4954" s="164"/>
      <c r="T4954" s="165"/>
      <c r="AT4954" s="161" t="s">
        <v>185</v>
      </c>
      <c r="AU4954" s="161" t="s">
        <v>88</v>
      </c>
      <c r="AV4954" s="14" t="s">
        <v>86</v>
      </c>
      <c r="AW4954" s="14" t="s">
        <v>33</v>
      </c>
      <c r="AX4954" s="14" t="s">
        <v>78</v>
      </c>
      <c r="AY4954" s="161" t="s">
        <v>176</v>
      </c>
    </row>
    <row r="4955" spans="2:51" s="12" customFormat="1" ht="11.25">
      <c r="B4955" s="145"/>
      <c r="D4955" s="146" t="s">
        <v>185</v>
      </c>
      <c r="E4955" s="147" t="s">
        <v>1</v>
      </c>
      <c r="F4955" s="148" t="s">
        <v>2728</v>
      </c>
      <c r="H4955" s="149">
        <v>12.055</v>
      </c>
      <c r="I4955" s="150"/>
      <c r="L4955" s="145"/>
      <c r="M4955" s="151"/>
      <c r="T4955" s="152"/>
      <c r="AT4955" s="147" t="s">
        <v>185</v>
      </c>
      <c r="AU4955" s="147" t="s">
        <v>88</v>
      </c>
      <c r="AV4955" s="12" t="s">
        <v>88</v>
      </c>
      <c r="AW4955" s="12" t="s">
        <v>33</v>
      </c>
      <c r="AX4955" s="12" t="s">
        <v>78</v>
      </c>
      <c r="AY4955" s="147" t="s">
        <v>176</v>
      </c>
    </row>
    <row r="4956" spans="2:51" s="12" customFormat="1" ht="11.25">
      <c r="B4956" s="145"/>
      <c r="D4956" s="146" t="s">
        <v>185</v>
      </c>
      <c r="E4956" s="147" t="s">
        <v>1</v>
      </c>
      <c r="F4956" s="148" t="s">
        <v>2731</v>
      </c>
      <c r="H4956" s="149">
        <v>1.5</v>
      </c>
      <c r="I4956" s="150"/>
      <c r="L4956" s="145"/>
      <c r="M4956" s="151"/>
      <c r="T4956" s="152"/>
      <c r="AT4956" s="147" t="s">
        <v>185</v>
      </c>
      <c r="AU4956" s="147" t="s">
        <v>88</v>
      </c>
      <c r="AV4956" s="12" t="s">
        <v>88</v>
      </c>
      <c r="AW4956" s="12" t="s">
        <v>33</v>
      </c>
      <c r="AX4956" s="12" t="s">
        <v>78</v>
      </c>
      <c r="AY4956" s="147" t="s">
        <v>176</v>
      </c>
    </row>
    <row r="4957" spans="2:51" s="14" customFormat="1" ht="11.25">
      <c r="B4957" s="160"/>
      <c r="D4957" s="146" t="s">
        <v>185</v>
      </c>
      <c r="E4957" s="161" t="s">
        <v>1</v>
      </c>
      <c r="F4957" s="162" t="s">
        <v>2693</v>
      </c>
      <c r="H4957" s="161" t="s">
        <v>1</v>
      </c>
      <c r="I4957" s="163"/>
      <c r="L4957" s="160"/>
      <c r="M4957" s="164"/>
      <c r="T4957" s="165"/>
      <c r="AT4957" s="161" t="s">
        <v>185</v>
      </c>
      <c r="AU4957" s="161" t="s">
        <v>88</v>
      </c>
      <c r="AV4957" s="14" t="s">
        <v>86</v>
      </c>
      <c r="AW4957" s="14" t="s">
        <v>33</v>
      </c>
      <c r="AX4957" s="14" t="s">
        <v>78</v>
      </c>
      <c r="AY4957" s="161" t="s">
        <v>176</v>
      </c>
    </row>
    <row r="4958" spans="2:51" s="12" customFormat="1" ht="11.25">
      <c r="B4958" s="145"/>
      <c r="D4958" s="146" t="s">
        <v>185</v>
      </c>
      <c r="E4958" s="147" t="s">
        <v>1</v>
      </c>
      <c r="F4958" s="148" t="s">
        <v>2730</v>
      </c>
      <c r="H4958" s="149">
        <v>16.675000000000001</v>
      </c>
      <c r="I4958" s="150"/>
      <c r="L4958" s="145"/>
      <c r="M4958" s="151"/>
      <c r="T4958" s="152"/>
      <c r="AT4958" s="147" t="s">
        <v>185</v>
      </c>
      <c r="AU4958" s="147" t="s">
        <v>88</v>
      </c>
      <c r="AV4958" s="12" t="s">
        <v>88</v>
      </c>
      <c r="AW4958" s="12" t="s">
        <v>33</v>
      </c>
      <c r="AX4958" s="12" t="s">
        <v>78</v>
      </c>
      <c r="AY4958" s="147" t="s">
        <v>176</v>
      </c>
    </row>
    <row r="4959" spans="2:51" s="12" customFormat="1" ht="11.25">
      <c r="B4959" s="145"/>
      <c r="D4959" s="146" t="s">
        <v>185</v>
      </c>
      <c r="E4959" s="147" t="s">
        <v>1</v>
      </c>
      <c r="F4959" s="148" t="s">
        <v>2731</v>
      </c>
      <c r="H4959" s="149">
        <v>1.5</v>
      </c>
      <c r="I4959" s="150"/>
      <c r="L4959" s="145"/>
      <c r="M4959" s="151"/>
      <c r="T4959" s="152"/>
      <c r="AT4959" s="147" t="s">
        <v>185</v>
      </c>
      <c r="AU4959" s="147" t="s">
        <v>88</v>
      </c>
      <c r="AV4959" s="12" t="s">
        <v>88</v>
      </c>
      <c r="AW4959" s="12" t="s">
        <v>33</v>
      </c>
      <c r="AX4959" s="12" t="s">
        <v>78</v>
      </c>
      <c r="AY4959" s="147" t="s">
        <v>176</v>
      </c>
    </row>
    <row r="4960" spans="2:51" s="14" customFormat="1" ht="11.25">
      <c r="B4960" s="160"/>
      <c r="D4960" s="146" t="s">
        <v>185</v>
      </c>
      <c r="E4960" s="161" t="s">
        <v>1</v>
      </c>
      <c r="F4960" s="162" t="s">
        <v>734</v>
      </c>
      <c r="H4960" s="161" t="s">
        <v>1</v>
      </c>
      <c r="I4960" s="163"/>
      <c r="L4960" s="160"/>
      <c r="M4960" s="164"/>
      <c r="T4960" s="165"/>
      <c r="AT4960" s="161" t="s">
        <v>185</v>
      </c>
      <c r="AU4960" s="161" t="s">
        <v>88</v>
      </c>
      <c r="AV4960" s="14" t="s">
        <v>86</v>
      </c>
      <c r="AW4960" s="14" t="s">
        <v>33</v>
      </c>
      <c r="AX4960" s="14" t="s">
        <v>78</v>
      </c>
      <c r="AY4960" s="161" t="s">
        <v>176</v>
      </c>
    </row>
    <row r="4961" spans="2:51" s="14" customFormat="1" ht="11.25">
      <c r="B4961" s="160"/>
      <c r="D4961" s="146" t="s">
        <v>185</v>
      </c>
      <c r="E4961" s="161" t="s">
        <v>1</v>
      </c>
      <c r="F4961" s="162" t="s">
        <v>2694</v>
      </c>
      <c r="H4961" s="161" t="s">
        <v>1</v>
      </c>
      <c r="I4961" s="163"/>
      <c r="L4961" s="160"/>
      <c r="M4961" s="164"/>
      <c r="T4961" s="165"/>
      <c r="AT4961" s="161" t="s">
        <v>185</v>
      </c>
      <c r="AU4961" s="161" t="s">
        <v>88</v>
      </c>
      <c r="AV4961" s="14" t="s">
        <v>86</v>
      </c>
      <c r="AW4961" s="14" t="s">
        <v>33</v>
      </c>
      <c r="AX4961" s="14" t="s">
        <v>78</v>
      </c>
      <c r="AY4961" s="161" t="s">
        <v>176</v>
      </c>
    </row>
    <row r="4962" spans="2:51" s="12" customFormat="1" ht="11.25">
      <c r="B4962" s="145"/>
      <c r="D4962" s="146" t="s">
        <v>185</v>
      </c>
      <c r="E4962" s="147" t="s">
        <v>1</v>
      </c>
      <c r="F4962" s="148" t="s">
        <v>2732</v>
      </c>
      <c r="H4962" s="149">
        <v>5.5</v>
      </c>
      <c r="I4962" s="150"/>
      <c r="L4962" s="145"/>
      <c r="M4962" s="151"/>
      <c r="T4962" s="152"/>
      <c r="AT4962" s="147" t="s">
        <v>185</v>
      </c>
      <c r="AU4962" s="147" t="s">
        <v>88</v>
      </c>
      <c r="AV4962" s="12" t="s">
        <v>88</v>
      </c>
      <c r="AW4962" s="12" t="s">
        <v>33</v>
      </c>
      <c r="AX4962" s="12" t="s">
        <v>78</v>
      </c>
      <c r="AY4962" s="147" t="s">
        <v>176</v>
      </c>
    </row>
    <row r="4963" spans="2:51" s="14" customFormat="1" ht="11.25">
      <c r="B4963" s="160"/>
      <c r="D4963" s="146" t="s">
        <v>185</v>
      </c>
      <c r="E4963" s="161" t="s">
        <v>1</v>
      </c>
      <c r="F4963" s="162" t="s">
        <v>2696</v>
      </c>
      <c r="H4963" s="161" t="s">
        <v>1</v>
      </c>
      <c r="I4963" s="163"/>
      <c r="L4963" s="160"/>
      <c r="M4963" s="164"/>
      <c r="T4963" s="165"/>
      <c r="AT4963" s="161" t="s">
        <v>185</v>
      </c>
      <c r="AU4963" s="161" t="s">
        <v>88</v>
      </c>
      <c r="AV4963" s="14" t="s">
        <v>86</v>
      </c>
      <c r="AW4963" s="14" t="s">
        <v>33</v>
      </c>
      <c r="AX4963" s="14" t="s">
        <v>78</v>
      </c>
      <c r="AY4963" s="161" t="s">
        <v>176</v>
      </c>
    </row>
    <row r="4964" spans="2:51" s="12" customFormat="1" ht="11.25">
      <c r="B4964" s="145"/>
      <c r="D4964" s="146" t="s">
        <v>185</v>
      </c>
      <c r="E4964" s="147" t="s">
        <v>1</v>
      </c>
      <c r="F4964" s="148" t="s">
        <v>2733</v>
      </c>
      <c r="H4964" s="149">
        <v>3.15</v>
      </c>
      <c r="I4964" s="150"/>
      <c r="L4964" s="145"/>
      <c r="M4964" s="151"/>
      <c r="T4964" s="152"/>
      <c r="AT4964" s="147" t="s">
        <v>185</v>
      </c>
      <c r="AU4964" s="147" t="s">
        <v>88</v>
      </c>
      <c r="AV4964" s="12" t="s">
        <v>88</v>
      </c>
      <c r="AW4964" s="12" t="s">
        <v>33</v>
      </c>
      <c r="AX4964" s="12" t="s">
        <v>78</v>
      </c>
      <c r="AY4964" s="147" t="s">
        <v>176</v>
      </c>
    </row>
    <row r="4965" spans="2:51" s="14" customFormat="1" ht="11.25">
      <c r="B4965" s="160"/>
      <c r="D4965" s="146" t="s">
        <v>185</v>
      </c>
      <c r="E4965" s="161" t="s">
        <v>1</v>
      </c>
      <c r="F4965" s="162" t="s">
        <v>2698</v>
      </c>
      <c r="H4965" s="161" t="s">
        <v>1</v>
      </c>
      <c r="I4965" s="163"/>
      <c r="L4965" s="160"/>
      <c r="M4965" s="164"/>
      <c r="T4965" s="165"/>
      <c r="AT4965" s="161" t="s">
        <v>185</v>
      </c>
      <c r="AU4965" s="161" t="s">
        <v>88</v>
      </c>
      <c r="AV4965" s="14" t="s">
        <v>86</v>
      </c>
      <c r="AW4965" s="14" t="s">
        <v>33</v>
      </c>
      <c r="AX4965" s="14" t="s">
        <v>78</v>
      </c>
      <c r="AY4965" s="161" t="s">
        <v>176</v>
      </c>
    </row>
    <row r="4966" spans="2:51" s="12" customFormat="1" ht="11.25">
      <c r="B4966" s="145"/>
      <c r="D4966" s="146" t="s">
        <v>185</v>
      </c>
      <c r="E4966" s="147" t="s">
        <v>1</v>
      </c>
      <c r="F4966" s="148" t="s">
        <v>2734</v>
      </c>
      <c r="H4966" s="149">
        <v>12.035</v>
      </c>
      <c r="I4966" s="150"/>
      <c r="L4966" s="145"/>
      <c r="M4966" s="151"/>
      <c r="T4966" s="152"/>
      <c r="AT4966" s="147" t="s">
        <v>185</v>
      </c>
      <c r="AU4966" s="147" t="s">
        <v>88</v>
      </c>
      <c r="AV4966" s="12" t="s">
        <v>88</v>
      </c>
      <c r="AW4966" s="12" t="s">
        <v>33</v>
      </c>
      <c r="AX4966" s="12" t="s">
        <v>78</v>
      </c>
      <c r="AY4966" s="147" t="s">
        <v>176</v>
      </c>
    </row>
    <row r="4967" spans="2:51" s="12" customFormat="1" ht="11.25">
      <c r="B4967" s="145"/>
      <c r="D4967" s="146" t="s">
        <v>185</v>
      </c>
      <c r="E4967" s="147" t="s">
        <v>1</v>
      </c>
      <c r="F4967" s="148" t="s">
        <v>2731</v>
      </c>
      <c r="H4967" s="149">
        <v>1.5</v>
      </c>
      <c r="I4967" s="150"/>
      <c r="L4967" s="145"/>
      <c r="M4967" s="151"/>
      <c r="T4967" s="152"/>
      <c r="AT4967" s="147" t="s">
        <v>185</v>
      </c>
      <c r="AU4967" s="147" t="s">
        <v>88</v>
      </c>
      <c r="AV4967" s="12" t="s">
        <v>88</v>
      </c>
      <c r="AW4967" s="12" t="s">
        <v>33</v>
      </c>
      <c r="AX4967" s="12" t="s">
        <v>78</v>
      </c>
      <c r="AY4967" s="147" t="s">
        <v>176</v>
      </c>
    </row>
    <row r="4968" spans="2:51" s="15" customFormat="1" ht="11.25">
      <c r="B4968" s="166"/>
      <c r="D4968" s="146" t="s">
        <v>185</v>
      </c>
      <c r="E4968" s="167" t="s">
        <v>1</v>
      </c>
      <c r="F4968" s="168" t="s">
        <v>228</v>
      </c>
      <c r="H4968" s="169">
        <v>155.63999999999999</v>
      </c>
      <c r="I4968" s="170"/>
      <c r="L4968" s="166"/>
      <c r="M4968" s="171"/>
      <c r="T4968" s="172"/>
      <c r="AT4968" s="167" t="s">
        <v>185</v>
      </c>
      <c r="AU4968" s="167" t="s">
        <v>88</v>
      </c>
      <c r="AV4968" s="15" t="s">
        <v>193</v>
      </c>
      <c r="AW4968" s="15" t="s">
        <v>33</v>
      </c>
      <c r="AX4968" s="15" t="s">
        <v>78</v>
      </c>
      <c r="AY4968" s="167" t="s">
        <v>176</v>
      </c>
    </row>
    <row r="4969" spans="2:51" s="14" customFormat="1" ht="11.25">
      <c r="B4969" s="160"/>
      <c r="D4969" s="146" t="s">
        <v>185</v>
      </c>
      <c r="E4969" s="161" t="s">
        <v>1</v>
      </c>
      <c r="F4969" s="162" t="s">
        <v>981</v>
      </c>
      <c r="H4969" s="161" t="s">
        <v>1</v>
      </c>
      <c r="I4969" s="163"/>
      <c r="L4969" s="160"/>
      <c r="M4969" s="164"/>
      <c r="T4969" s="165"/>
      <c r="AT4969" s="161" t="s">
        <v>185</v>
      </c>
      <c r="AU4969" s="161" t="s">
        <v>88</v>
      </c>
      <c r="AV4969" s="14" t="s">
        <v>86</v>
      </c>
      <c r="AW4969" s="14" t="s">
        <v>33</v>
      </c>
      <c r="AX4969" s="14" t="s">
        <v>78</v>
      </c>
      <c r="AY4969" s="161" t="s">
        <v>176</v>
      </c>
    </row>
    <row r="4970" spans="2:51" s="14" customFormat="1" ht="11.25">
      <c r="B4970" s="160"/>
      <c r="D4970" s="146" t="s">
        <v>185</v>
      </c>
      <c r="E4970" s="161" t="s">
        <v>1</v>
      </c>
      <c r="F4970" s="162" t="s">
        <v>2705</v>
      </c>
      <c r="H4970" s="161" t="s">
        <v>1</v>
      </c>
      <c r="I4970" s="163"/>
      <c r="L4970" s="160"/>
      <c r="M4970" s="164"/>
      <c r="T4970" s="165"/>
      <c r="AT4970" s="161" t="s">
        <v>185</v>
      </c>
      <c r="AU4970" s="161" t="s">
        <v>88</v>
      </c>
      <c r="AV4970" s="14" t="s">
        <v>86</v>
      </c>
      <c r="AW4970" s="14" t="s">
        <v>33</v>
      </c>
      <c r="AX4970" s="14" t="s">
        <v>78</v>
      </c>
      <c r="AY4970" s="161" t="s">
        <v>176</v>
      </c>
    </row>
    <row r="4971" spans="2:51" s="12" customFormat="1" ht="11.25">
      <c r="B4971" s="145"/>
      <c r="D4971" s="146" t="s">
        <v>185</v>
      </c>
      <c r="E4971" s="147" t="s">
        <v>1</v>
      </c>
      <c r="F4971" s="148" t="s">
        <v>2735</v>
      </c>
      <c r="H4971" s="149">
        <v>3.9</v>
      </c>
      <c r="I4971" s="150"/>
      <c r="L4971" s="145"/>
      <c r="M4971" s="151"/>
      <c r="T4971" s="152"/>
      <c r="AT4971" s="147" t="s">
        <v>185</v>
      </c>
      <c r="AU4971" s="147" t="s">
        <v>88</v>
      </c>
      <c r="AV4971" s="12" t="s">
        <v>88</v>
      </c>
      <c r="AW4971" s="12" t="s">
        <v>33</v>
      </c>
      <c r="AX4971" s="12" t="s">
        <v>78</v>
      </c>
      <c r="AY4971" s="147" t="s">
        <v>176</v>
      </c>
    </row>
    <row r="4972" spans="2:51" s="14" customFormat="1" ht="11.25">
      <c r="B4972" s="160"/>
      <c r="D4972" s="146" t="s">
        <v>185</v>
      </c>
      <c r="E4972" s="161" t="s">
        <v>1</v>
      </c>
      <c r="F4972" s="162" t="s">
        <v>2703</v>
      </c>
      <c r="H4972" s="161" t="s">
        <v>1</v>
      </c>
      <c r="I4972" s="163"/>
      <c r="L4972" s="160"/>
      <c r="M4972" s="164"/>
      <c r="T4972" s="165"/>
      <c r="AT4972" s="161" t="s">
        <v>185</v>
      </c>
      <c r="AU4972" s="161" t="s">
        <v>88</v>
      </c>
      <c r="AV4972" s="14" t="s">
        <v>86</v>
      </c>
      <c r="AW4972" s="14" t="s">
        <v>33</v>
      </c>
      <c r="AX4972" s="14" t="s">
        <v>78</v>
      </c>
      <c r="AY4972" s="161" t="s">
        <v>176</v>
      </c>
    </row>
    <row r="4973" spans="2:51" s="12" customFormat="1" ht="11.25">
      <c r="B4973" s="145"/>
      <c r="D4973" s="146" t="s">
        <v>185</v>
      </c>
      <c r="E4973" s="147" t="s">
        <v>1</v>
      </c>
      <c r="F4973" s="148" t="s">
        <v>2736</v>
      </c>
      <c r="H4973" s="149">
        <v>2.1800000000000002</v>
      </c>
      <c r="I4973" s="150"/>
      <c r="L4973" s="145"/>
      <c r="M4973" s="151"/>
      <c r="T4973" s="152"/>
      <c r="AT4973" s="147" t="s">
        <v>185</v>
      </c>
      <c r="AU4973" s="147" t="s">
        <v>88</v>
      </c>
      <c r="AV4973" s="12" t="s">
        <v>88</v>
      </c>
      <c r="AW4973" s="12" t="s">
        <v>33</v>
      </c>
      <c r="AX4973" s="12" t="s">
        <v>78</v>
      </c>
      <c r="AY4973" s="147" t="s">
        <v>176</v>
      </c>
    </row>
    <row r="4974" spans="2:51" s="15" customFormat="1" ht="11.25">
      <c r="B4974" s="166"/>
      <c r="D4974" s="146" t="s">
        <v>185</v>
      </c>
      <c r="E4974" s="167" t="s">
        <v>1</v>
      </c>
      <c r="F4974" s="168" t="s">
        <v>228</v>
      </c>
      <c r="H4974" s="169">
        <v>6.08</v>
      </c>
      <c r="I4974" s="170"/>
      <c r="L4974" s="166"/>
      <c r="M4974" s="171"/>
      <c r="T4974" s="172"/>
      <c r="AT4974" s="167" t="s">
        <v>185</v>
      </c>
      <c r="AU4974" s="167" t="s">
        <v>88</v>
      </c>
      <c r="AV4974" s="15" t="s">
        <v>193</v>
      </c>
      <c r="AW4974" s="15" t="s">
        <v>33</v>
      </c>
      <c r="AX4974" s="15" t="s">
        <v>78</v>
      </c>
      <c r="AY4974" s="167" t="s">
        <v>176</v>
      </c>
    </row>
    <row r="4975" spans="2:51" s="14" customFormat="1" ht="11.25">
      <c r="B4975" s="160"/>
      <c r="D4975" s="146" t="s">
        <v>185</v>
      </c>
      <c r="E4975" s="161" t="s">
        <v>1</v>
      </c>
      <c r="F4975" s="162" t="s">
        <v>1104</v>
      </c>
      <c r="H4975" s="161" t="s">
        <v>1</v>
      </c>
      <c r="I4975" s="163"/>
      <c r="L4975" s="160"/>
      <c r="M4975" s="164"/>
      <c r="T4975" s="165"/>
      <c r="AT4975" s="161" t="s">
        <v>185</v>
      </c>
      <c r="AU4975" s="161" t="s">
        <v>88</v>
      </c>
      <c r="AV4975" s="14" t="s">
        <v>86</v>
      </c>
      <c r="AW4975" s="14" t="s">
        <v>33</v>
      </c>
      <c r="AX4975" s="14" t="s">
        <v>78</v>
      </c>
      <c r="AY4975" s="161" t="s">
        <v>176</v>
      </c>
    </row>
    <row r="4976" spans="2:51" s="14" customFormat="1" ht="11.25">
      <c r="B4976" s="160"/>
      <c r="D4976" s="146" t="s">
        <v>185</v>
      </c>
      <c r="E4976" s="161" t="s">
        <v>1</v>
      </c>
      <c r="F4976" s="162" t="s">
        <v>2737</v>
      </c>
      <c r="H4976" s="161" t="s">
        <v>1</v>
      </c>
      <c r="I4976" s="163"/>
      <c r="L4976" s="160"/>
      <c r="M4976" s="164"/>
      <c r="T4976" s="165"/>
      <c r="AT4976" s="161" t="s">
        <v>185</v>
      </c>
      <c r="AU4976" s="161" t="s">
        <v>88</v>
      </c>
      <c r="AV4976" s="14" t="s">
        <v>86</v>
      </c>
      <c r="AW4976" s="14" t="s">
        <v>33</v>
      </c>
      <c r="AX4976" s="14" t="s">
        <v>78</v>
      </c>
      <c r="AY4976" s="161" t="s">
        <v>176</v>
      </c>
    </row>
    <row r="4977" spans="2:51" s="12" customFormat="1" ht="11.25">
      <c r="B4977" s="145"/>
      <c r="D4977" s="146" t="s">
        <v>185</v>
      </c>
      <c r="E4977" s="147" t="s">
        <v>1</v>
      </c>
      <c r="F4977" s="148" t="s">
        <v>2738</v>
      </c>
      <c r="H4977" s="149">
        <v>6.15</v>
      </c>
      <c r="I4977" s="150"/>
      <c r="L4977" s="145"/>
      <c r="M4977" s="151"/>
      <c r="T4977" s="152"/>
      <c r="AT4977" s="147" t="s">
        <v>185</v>
      </c>
      <c r="AU4977" s="147" t="s">
        <v>88</v>
      </c>
      <c r="AV4977" s="12" t="s">
        <v>88</v>
      </c>
      <c r="AW4977" s="12" t="s">
        <v>33</v>
      </c>
      <c r="AX4977" s="12" t="s">
        <v>78</v>
      </c>
      <c r="AY4977" s="147" t="s">
        <v>176</v>
      </c>
    </row>
    <row r="4978" spans="2:51" s="15" customFormat="1" ht="11.25">
      <c r="B4978" s="166"/>
      <c r="D4978" s="146" t="s">
        <v>185</v>
      </c>
      <c r="E4978" s="167" t="s">
        <v>1</v>
      </c>
      <c r="F4978" s="168" t="s">
        <v>228</v>
      </c>
      <c r="H4978" s="169">
        <v>6.15</v>
      </c>
      <c r="I4978" s="170"/>
      <c r="L4978" s="166"/>
      <c r="M4978" s="171"/>
      <c r="T4978" s="172"/>
      <c r="AT4978" s="167" t="s">
        <v>185</v>
      </c>
      <c r="AU4978" s="167" t="s">
        <v>88</v>
      </c>
      <c r="AV4978" s="15" t="s">
        <v>193</v>
      </c>
      <c r="AW4978" s="15" t="s">
        <v>33</v>
      </c>
      <c r="AX4978" s="15" t="s">
        <v>78</v>
      </c>
      <c r="AY4978" s="167" t="s">
        <v>176</v>
      </c>
    </row>
    <row r="4979" spans="2:51" s="14" customFormat="1" ht="11.25">
      <c r="B4979" s="160"/>
      <c r="D4979" s="146" t="s">
        <v>185</v>
      </c>
      <c r="E4979" s="161" t="s">
        <v>1</v>
      </c>
      <c r="F4979" s="162" t="s">
        <v>2739</v>
      </c>
      <c r="H4979" s="161" t="s">
        <v>1</v>
      </c>
      <c r="I4979" s="163"/>
      <c r="L4979" s="160"/>
      <c r="M4979" s="164"/>
      <c r="T4979" s="165"/>
      <c r="AT4979" s="161" t="s">
        <v>185</v>
      </c>
      <c r="AU4979" s="161" t="s">
        <v>88</v>
      </c>
      <c r="AV4979" s="14" t="s">
        <v>86</v>
      </c>
      <c r="AW4979" s="14" t="s">
        <v>33</v>
      </c>
      <c r="AX4979" s="14" t="s">
        <v>78</v>
      </c>
      <c r="AY4979" s="161" t="s">
        <v>176</v>
      </c>
    </row>
    <row r="4980" spans="2:51" s="14" customFormat="1" ht="11.25">
      <c r="B4980" s="160"/>
      <c r="D4980" s="146" t="s">
        <v>185</v>
      </c>
      <c r="E4980" s="161" t="s">
        <v>1</v>
      </c>
      <c r="F4980" s="162" t="s">
        <v>2740</v>
      </c>
      <c r="H4980" s="161" t="s">
        <v>1</v>
      </c>
      <c r="I4980" s="163"/>
      <c r="L4980" s="160"/>
      <c r="M4980" s="164"/>
      <c r="T4980" s="165"/>
      <c r="AT4980" s="161" t="s">
        <v>185</v>
      </c>
      <c r="AU4980" s="161" t="s">
        <v>88</v>
      </c>
      <c r="AV4980" s="14" t="s">
        <v>86</v>
      </c>
      <c r="AW4980" s="14" t="s">
        <v>33</v>
      </c>
      <c r="AX4980" s="14" t="s">
        <v>78</v>
      </c>
      <c r="AY4980" s="161" t="s">
        <v>176</v>
      </c>
    </row>
    <row r="4981" spans="2:51" s="12" customFormat="1" ht="11.25">
      <c r="B4981" s="145"/>
      <c r="D4981" s="146" t="s">
        <v>185</v>
      </c>
      <c r="E4981" s="147" t="s">
        <v>1</v>
      </c>
      <c r="F4981" s="148" t="s">
        <v>2738</v>
      </c>
      <c r="H4981" s="149">
        <v>6.15</v>
      </c>
      <c r="I4981" s="150"/>
      <c r="L4981" s="145"/>
      <c r="M4981" s="151"/>
      <c r="T4981" s="152"/>
      <c r="AT4981" s="147" t="s">
        <v>185</v>
      </c>
      <c r="AU4981" s="147" t="s">
        <v>88</v>
      </c>
      <c r="AV4981" s="12" t="s">
        <v>88</v>
      </c>
      <c r="AW4981" s="12" t="s">
        <v>33</v>
      </c>
      <c r="AX4981" s="12" t="s">
        <v>78</v>
      </c>
      <c r="AY4981" s="147" t="s">
        <v>176</v>
      </c>
    </row>
    <row r="4982" spans="2:51" s="15" customFormat="1" ht="11.25">
      <c r="B4982" s="166"/>
      <c r="D4982" s="146" t="s">
        <v>185</v>
      </c>
      <c r="E4982" s="167" t="s">
        <v>1</v>
      </c>
      <c r="F4982" s="168" t="s">
        <v>228</v>
      </c>
      <c r="H4982" s="169">
        <v>6.15</v>
      </c>
      <c r="I4982" s="170"/>
      <c r="L4982" s="166"/>
      <c r="M4982" s="171"/>
      <c r="T4982" s="172"/>
      <c r="AT4982" s="167" t="s">
        <v>185</v>
      </c>
      <c r="AU4982" s="167" t="s">
        <v>88</v>
      </c>
      <c r="AV4982" s="15" t="s">
        <v>193</v>
      </c>
      <c r="AW4982" s="15" t="s">
        <v>33</v>
      </c>
      <c r="AX4982" s="15" t="s">
        <v>78</v>
      </c>
      <c r="AY4982" s="167" t="s">
        <v>176</v>
      </c>
    </row>
    <row r="4983" spans="2:51" s="14" customFormat="1" ht="11.25">
      <c r="B4983" s="160"/>
      <c r="D4983" s="146" t="s">
        <v>185</v>
      </c>
      <c r="E4983" s="161" t="s">
        <v>1</v>
      </c>
      <c r="F4983" s="162" t="s">
        <v>1108</v>
      </c>
      <c r="H4983" s="161" t="s">
        <v>1</v>
      </c>
      <c r="I4983" s="163"/>
      <c r="L4983" s="160"/>
      <c r="M4983" s="164"/>
      <c r="T4983" s="165"/>
      <c r="AT4983" s="161" t="s">
        <v>185</v>
      </c>
      <c r="AU4983" s="161" t="s">
        <v>88</v>
      </c>
      <c r="AV4983" s="14" t="s">
        <v>86</v>
      </c>
      <c r="AW4983" s="14" t="s">
        <v>33</v>
      </c>
      <c r="AX4983" s="14" t="s">
        <v>78</v>
      </c>
      <c r="AY4983" s="161" t="s">
        <v>176</v>
      </c>
    </row>
    <row r="4984" spans="2:51" s="14" customFormat="1" ht="11.25">
      <c r="B4984" s="160"/>
      <c r="D4984" s="146" t="s">
        <v>185</v>
      </c>
      <c r="E4984" s="161" t="s">
        <v>1</v>
      </c>
      <c r="F4984" s="162" t="s">
        <v>2741</v>
      </c>
      <c r="H4984" s="161" t="s">
        <v>1</v>
      </c>
      <c r="I4984" s="163"/>
      <c r="L4984" s="160"/>
      <c r="M4984" s="164"/>
      <c r="T4984" s="165"/>
      <c r="AT4984" s="161" t="s">
        <v>185</v>
      </c>
      <c r="AU4984" s="161" t="s">
        <v>88</v>
      </c>
      <c r="AV4984" s="14" t="s">
        <v>86</v>
      </c>
      <c r="AW4984" s="14" t="s">
        <v>33</v>
      </c>
      <c r="AX4984" s="14" t="s">
        <v>78</v>
      </c>
      <c r="AY4984" s="161" t="s">
        <v>176</v>
      </c>
    </row>
    <row r="4985" spans="2:51" s="12" customFormat="1" ht="11.25">
      <c r="B4985" s="145"/>
      <c r="D4985" s="146" t="s">
        <v>185</v>
      </c>
      <c r="E4985" s="147" t="s">
        <v>1</v>
      </c>
      <c r="F4985" s="148" t="s">
        <v>2738</v>
      </c>
      <c r="H4985" s="149">
        <v>6.15</v>
      </c>
      <c r="I4985" s="150"/>
      <c r="L4985" s="145"/>
      <c r="M4985" s="151"/>
      <c r="T4985" s="152"/>
      <c r="AT4985" s="147" t="s">
        <v>185</v>
      </c>
      <c r="AU4985" s="147" t="s">
        <v>88</v>
      </c>
      <c r="AV4985" s="12" t="s">
        <v>88</v>
      </c>
      <c r="AW4985" s="12" t="s">
        <v>33</v>
      </c>
      <c r="AX4985" s="12" t="s">
        <v>78</v>
      </c>
      <c r="AY4985" s="147" t="s">
        <v>176</v>
      </c>
    </row>
    <row r="4986" spans="2:51" s="15" customFormat="1" ht="11.25">
      <c r="B4986" s="166"/>
      <c r="D4986" s="146" t="s">
        <v>185</v>
      </c>
      <c r="E4986" s="167" t="s">
        <v>1</v>
      </c>
      <c r="F4986" s="168" t="s">
        <v>228</v>
      </c>
      <c r="H4986" s="169">
        <v>6.15</v>
      </c>
      <c r="I4986" s="170"/>
      <c r="L4986" s="166"/>
      <c r="M4986" s="171"/>
      <c r="T4986" s="172"/>
      <c r="AT4986" s="167" t="s">
        <v>185</v>
      </c>
      <c r="AU4986" s="167" t="s">
        <v>88</v>
      </c>
      <c r="AV4986" s="15" t="s">
        <v>193</v>
      </c>
      <c r="AW4986" s="15" t="s">
        <v>33</v>
      </c>
      <c r="AX4986" s="15" t="s">
        <v>78</v>
      </c>
      <c r="AY4986" s="167" t="s">
        <v>176</v>
      </c>
    </row>
    <row r="4987" spans="2:51" s="14" customFormat="1" ht="11.25">
      <c r="B4987" s="160"/>
      <c r="D4987" s="146" t="s">
        <v>185</v>
      </c>
      <c r="E4987" s="161" t="s">
        <v>1</v>
      </c>
      <c r="F4987" s="162" t="s">
        <v>2742</v>
      </c>
      <c r="H4987" s="161" t="s">
        <v>1</v>
      </c>
      <c r="I4987" s="163"/>
      <c r="L4987" s="160"/>
      <c r="M4987" s="164"/>
      <c r="T4987" s="165"/>
      <c r="AT4987" s="161" t="s">
        <v>185</v>
      </c>
      <c r="AU4987" s="161" t="s">
        <v>88</v>
      </c>
      <c r="AV4987" s="14" t="s">
        <v>86</v>
      </c>
      <c r="AW4987" s="14" t="s">
        <v>33</v>
      </c>
      <c r="AX4987" s="14" t="s">
        <v>78</v>
      </c>
      <c r="AY4987" s="161" t="s">
        <v>176</v>
      </c>
    </row>
    <row r="4988" spans="2:51" s="12" customFormat="1" ht="11.25">
      <c r="B4988" s="145"/>
      <c r="D4988" s="146" t="s">
        <v>185</v>
      </c>
      <c r="E4988" s="147" t="s">
        <v>1</v>
      </c>
      <c r="F4988" s="148" t="s">
        <v>2743</v>
      </c>
      <c r="H4988" s="149">
        <v>2.165</v>
      </c>
      <c r="I4988" s="150"/>
      <c r="L4988" s="145"/>
      <c r="M4988" s="151"/>
      <c r="T4988" s="152"/>
      <c r="AT4988" s="147" t="s">
        <v>185</v>
      </c>
      <c r="AU4988" s="147" t="s">
        <v>88</v>
      </c>
      <c r="AV4988" s="12" t="s">
        <v>88</v>
      </c>
      <c r="AW4988" s="12" t="s">
        <v>33</v>
      </c>
      <c r="AX4988" s="12" t="s">
        <v>78</v>
      </c>
      <c r="AY4988" s="147" t="s">
        <v>176</v>
      </c>
    </row>
    <row r="4989" spans="2:51" s="15" customFormat="1" ht="11.25">
      <c r="B4989" s="166"/>
      <c r="D4989" s="146" t="s">
        <v>185</v>
      </c>
      <c r="E4989" s="167" t="s">
        <v>1</v>
      </c>
      <c r="F4989" s="168" t="s">
        <v>228</v>
      </c>
      <c r="H4989" s="169">
        <v>2.165</v>
      </c>
      <c r="I4989" s="170"/>
      <c r="L4989" s="166"/>
      <c r="M4989" s="171"/>
      <c r="T4989" s="172"/>
      <c r="AT4989" s="167" t="s">
        <v>185</v>
      </c>
      <c r="AU4989" s="167" t="s">
        <v>88</v>
      </c>
      <c r="AV4989" s="15" t="s">
        <v>193</v>
      </c>
      <c r="AW4989" s="15" t="s">
        <v>33</v>
      </c>
      <c r="AX4989" s="15" t="s">
        <v>78</v>
      </c>
      <c r="AY4989" s="167" t="s">
        <v>176</v>
      </c>
    </row>
    <row r="4990" spans="2:51" s="14" customFormat="1" ht="11.25">
      <c r="B4990" s="160"/>
      <c r="D4990" s="146" t="s">
        <v>185</v>
      </c>
      <c r="E4990" s="161" t="s">
        <v>1</v>
      </c>
      <c r="F4990" s="162" t="s">
        <v>950</v>
      </c>
      <c r="H4990" s="161" t="s">
        <v>1</v>
      </c>
      <c r="I4990" s="163"/>
      <c r="L4990" s="160"/>
      <c r="M4990" s="164"/>
      <c r="T4990" s="165"/>
      <c r="AT4990" s="161" t="s">
        <v>185</v>
      </c>
      <c r="AU4990" s="161" t="s">
        <v>88</v>
      </c>
      <c r="AV4990" s="14" t="s">
        <v>86</v>
      </c>
      <c r="AW4990" s="14" t="s">
        <v>33</v>
      </c>
      <c r="AX4990" s="14" t="s">
        <v>78</v>
      </c>
      <c r="AY4990" s="161" t="s">
        <v>176</v>
      </c>
    </row>
    <row r="4991" spans="2:51" s="14" customFormat="1" ht="11.25">
      <c r="B4991" s="160"/>
      <c r="D4991" s="146" t="s">
        <v>185</v>
      </c>
      <c r="E4991" s="161" t="s">
        <v>1</v>
      </c>
      <c r="F4991" s="162" t="s">
        <v>2701</v>
      </c>
      <c r="H4991" s="161" t="s">
        <v>1</v>
      </c>
      <c r="I4991" s="163"/>
      <c r="L4991" s="160"/>
      <c r="M4991" s="164"/>
      <c r="T4991" s="165"/>
      <c r="AT4991" s="161" t="s">
        <v>185</v>
      </c>
      <c r="AU4991" s="161" t="s">
        <v>88</v>
      </c>
      <c r="AV4991" s="14" t="s">
        <v>86</v>
      </c>
      <c r="AW4991" s="14" t="s">
        <v>33</v>
      </c>
      <c r="AX4991" s="14" t="s">
        <v>78</v>
      </c>
      <c r="AY4991" s="161" t="s">
        <v>176</v>
      </c>
    </row>
    <row r="4992" spans="2:51" s="14" customFormat="1" ht="11.25">
      <c r="B4992" s="160"/>
      <c r="D4992" s="146" t="s">
        <v>185</v>
      </c>
      <c r="E4992" s="161" t="s">
        <v>1</v>
      </c>
      <c r="F4992" s="162" t="s">
        <v>2713</v>
      </c>
      <c r="H4992" s="161" t="s">
        <v>1</v>
      </c>
      <c r="I4992" s="163"/>
      <c r="L4992" s="160"/>
      <c r="M4992" s="164"/>
      <c r="T4992" s="165"/>
      <c r="AT4992" s="161" t="s">
        <v>185</v>
      </c>
      <c r="AU4992" s="161" t="s">
        <v>88</v>
      </c>
      <c r="AV4992" s="14" t="s">
        <v>86</v>
      </c>
      <c r="AW4992" s="14" t="s">
        <v>33</v>
      </c>
      <c r="AX4992" s="14" t="s">
        <v>78</v>
      </c>
      <c r="AY4992" s="161" t="s">
        <v>176</v>
      </c>
    </row>
    <row r="4993" spans="2:65" s="12" customFormat="1" ht="11.25">
      <c r="B4993" s="145"/>
      <c r="D4993" s="146" t="s">
        <v>185</v>
      </c>
      <c r="E4993" s="147" t="s">
        <v>1</v>
      </c>
      <c r="F4993" s="148" t="s">
        <v>2744</v>
      </c>
      <c r="H4993" s="149">
        <v>5.7</v>
      </c>
      <c r="I4993" s="150"/>
      <c r="L4993" s="145"/>
      <c r="M4993" s="151"/>
      <c r="T4993" s="152"/>
      <c r="AT4993" s="147" t="s">
        <v>185</v>
      </c>
      <c r="AU4993" s="147" t="s">
        <v>88</v>
      </c>
      <c r="AV4993" s="12" t="s">
        <v>88</v>
      </c>
      <c r="AW4993" s="12" t="s">
        <v>33</v>
      </c>
      <c r="AX4993" s="12" t="s">
        <v>78</v>
      </c>
      <c r="AY4993" s="147" t="s">
        <v>176</v>
      </c>
    </row>
    <row r="4994" spans="2:65" s="14" customFormat="1" ht="11.25">
      <c r="B4994" s="160"/>
      <c r="D4994" s="146" t="s">
        <v>185</v>
      </c>
      <c r="E4994" s="161" t="s">
        <v>1</v>
      </c>
      <c r="F4994" s="162" t="s">
        <v>2715</v>
      </c>
      <c r="H4994" s="161" t="s">
        <v>1</v>
      </c>
      <c r="I4994" s="163"/>
      <c r="L4994" s="160"/>
      <c r="M4994" s="164"/>
      <c r="T4994" s="165"/>
      <c r="AT4994" s="161" t="s">
        <v>185</v>
      </c>
      <c r="AU4994" s="161" t="s">
        <v>88</v>
      </c>
      <c r="AV4994" s="14" t="s">
        <v>86</v>
      </c>
      <c r="AW4994" s="14" t="s">
        <v>33</v>
      </c>
      <c r="AX4994" s="14" t="s">
        <v>78</v>
      </c>
      <c r="AY4994" s="161" t="s">
        <v>176</v>
      </c>
    </row>
    <row r="4995" spans="2:65" s="12" customFormat="1" ht="11.25">
      <c r="B4995" s="145"/>
      <c r="D4995" s="146" t="s">
        <v>185</v>
      </c>
      <c r="E4995" s="147" t="s">
        <v>1</v>
      </c>
      <c r="F4995" s="148" t="s">
        <v>2745</v>
      </c>
      <c r="H4995" s="149">
        <v>10.215</v>
      </c>
      <c r="I4995" s="150"/>
      <c r="L4995" s="145"/>
      <c r="M4995" s="151"/>
      <c r="T4995" s="152"/>
      <c r="AT4995" s="147" t="s">
        <v>185</v>
      </c>
      <c r="AU4995" s="147" t="s">
        <v>88</v>
      </c>
      <c r="AV4995" s="12" t="s">
        <v>88</v>
      </c>
      <c r="AW4995" s="12" t="s">
        <v>33</v>
      </c>
      <c r="AX4995" s="12" t="s">
        <v>78</v>
      </c>
      <c r="AY4995" s="147" t="s">
        <v>176</v>
      </c>
    </row>
    <row r="4996" spans="2:65" s="12" customFormat="1" ht="11.25">
      <c r="B4996" s="145"/>
      <c r="D4996" s="146" t="s">
        <v>185</v>
      </c>
      <c r="E4996" s="147" t="s">
        <v>1</v>
      </c>
      <c r="F4996" s="148" t="s">
        <v>2760</v>
      </c>
      <c r="H4996" s="149">
        <v>3</v>
      </c>
      <c r="I4996" s="150"/>
      <c r="L4996" s="145"/>
      <c r="M4996" s="151"/>
      <c r="T4996" s="152"/>
      <c r="AT4996" s="147" t="s">
        <v>185</v>
      </c>
      <c r="AU4996" s="147" t="s">
        <v>88</v>
      </c>
      <c r="AV4996" s="12" t="s">
        <v>88</v>
      </c>
      <c r="AW4996" s="12" t="s">
        <v>33</v>
      </c>
      <c r="AX4996" s="12" t="s">
        <v>78</v>
      </c>
      <c r="AY4996" s="147" t="s">
        <v>176</v>
      </c>
    </row>
    <row r="4997" spans="2:65" s="15" customFormat="1" ht="11.25">
      <c r="B4997" s="166"/>
      <c r="D4997" s="146" t="s">
        <v>185</v>
      </c>
      <c r="E4997" s="167" t="s">
        <v>1</v>
      </c>
      <c r="F4997" s="168" t="s">
        <v>228</v>
      </c>
      <c r="H4997" s="169">
        <v>18.914999999999999</v>
      </c>
      <c r="I4997" s="170"/>
      <c r="L4997" s="166"/>
      <c r="M4997" s="171"/>
      <c r="T4997" s="172"/>
      <c r="AT4997" s="167" t="s">
        <v>185</v>
      </c>
      <c r="AU4997" s="167" t="s">
        <v>88</v>
      </c>
      <c r="AV4997" s="15" t="s">
        <v>193</v>
      </c>
      <c r="AW4997" s="15" t="s">
        <v>33</v>
      </c>
      <c r="AX4997" s="15" t="s">
        <v>78</v>
      </c>
      <c r="AY4997" s="167" t="s">
        <v>176</v>
      </c>
    </row>
    <row r="4998" spans="2:65" s="13" customFormat="1" ht="11.25">
      <c r="B4998" s="153"/>
      <c r="D4998" s="146" t="s">
        <v>185</v>
      </c>
      <c r="E4998" s="154" t="s">
        <v>1</v>
      </c>
      <c r="F4998" s="155" t="s">
        <v>187</v>
      </c>
      <c r="H4998" s="156">
        <v>201.25</v>
      </c>
      <c r="I4998" s="157"/>
      <c r="L4998" s="153"/>
      <c r="M4998" s="158"/>
      <c r="T4998" s="159"/>
      <c r="AT4998" s="154" t="s">
        <v>185</v>
      </c>
      <c r="AU4998" s="154" t="s">
        <v>88</v>
      </c>
      <c r="AV4998" s="13" t="s">
        <v>183</v>
      </c>
      <c r="AW4998" s="13" t="s">
        <v>33</v>
      </c>
      <c r="AX4998" s="13" t="s">
        <v>86</v>
      </c>
      <c r="AY4998" s="154" t="s">
        <v>176</v>
      </c>
    </row>
    <row r="4999" spans="2:65" s="1" customFormat="1" ht="24.2" customHeight="1">
      <c r="B4999" s="32"/>
      <c r="C4999" s="176" t="s">
        <v>4454</v>
      </c>
      <c r="D4999" s="176" t="s">
        <v>304</v>
      </c>
      <c r="E4999" s="177" t="s">
        <v>4394</v>
      </c>
      <c r="F4999" s="178" t="s">
        <v>4395</v>
      </c>
      <c r="G4999" s="179" t="s">
        <v>181</v>
      </c>
      <c r="H4999" s="180">
        <v>50.3125</v>
      </c>
      <c r="I4999" s="181"/>
      <c r="J4999" s="182">
        <f>ROUND(I4999*H4999,2)</f>
        <v>0</v>
      </c>
      <c r="K4999" s="178" t="s">
        <v>207</v>
      </c>
      <c r="L4999" s="183"/>
      <c r="M4999" s="184" t="s">
        <v>1</v>
      </c>
      <c r="N4999" s="185" t="s">
        <v>43</v>
      </c>
      <c r="P4999" s="141">
        <f>O4999*H4999</f>
        <v>0</v>
      </c>
      <c r="Q4999" s="141">
        <v>2.01E-2</v>
      </c>
      <c r="R4999" s="141">
        <f>Q4999*H4999</f>
        <v>1.0112812499999999</v>
      </c>
      <c r="S4999" s="141">
        <v>0</v>
      </c>
      <c r="T4999" s="142">
        <f>S4999*H4999</f>
        <v>0</v>
      </c>
      <c r="AR4999" s="143" t="s">
        <v>398</v>
      </c>
      <c r="AT4999" s="143" t="s">
        <v>304</v>
      </c>
      <c r="AU4999" s="143" t="s">
        <v>88</v>
      </c>
      <c r="AY4999" s="17" t="s">
        <v>176</v>
      </c>
      <c r="BE4999" s="144">
        <f>IF(N4999="základní",J4999,0)</f>
        <v>0</v>
      </c>
      <c r="BF4999" s="144">
        <f>IF(N4999="snížená",J4999,0)</f>
        <v>0</v>
      </c>
      <c r="BG4999" s="144">
        <f>IF(N4999="zákl. přenesená",J4999,0)</f>
        <v>0</v>
      </c>
      <c r="BH4999" s="144">
        <f>IF(N4999="sníž. přenesená",J4999,0)</f>
        <v>0</v>
      </c>
      <c r="BI4999" s="144">
        <f>IF(N4999="nulová",J4999,0)</f>
        <v>0</v>
      </c>
      <c r="BJ4999" s="17" t="s">
        <v>86</v>
      </c>
      <c r="BK4999" s="144">
        <f>ROUND(I4999*H4999,2)</f>
        <v>0</v>
      </c>
      <c r="BL4999" s="17" t="s">
        <v>319</v>
      </c>
      <c r="BM4999" s="143" t="s">
        <v>4455</v>
      </c>
    </row>
    <row r="5000" spans="2:65" s="12" customFormat="1" ht="11.25">
      <c r="B5000" s="145"/>
      <c r="D5000" s="146" t="s">
        <v>185</v>
      </c>
      <c r="E5000" s="147" t="s">
        <v>1</v>
      </c>
      <c r="F5000" s="148" t="s">
        <v>4456</v>
      </c>
      <c r="H5000" s="149">
        <v>40.25</v>
      </c>
      <c r="I5000" s="150"/>
      <c r="L5000" s="145"/>
      <c r="M5000" s="151"/>
      <c r="T5000" s="152"/>
      <c r="AT5000" s="147" t="s">
        <v>185</v>
      </c>
      <c r="AU5000" s="147" t="s">
        <v>88</v>
      </c>
      <c r="AV5000" s="12" t="s">
        <v>88</v>
      </c>
      <c r="AW5000" s="12" t="s">
        <v>33</v>
      </c>
      <c r="AX5000" s="12" t="s">
        <v>86</v>
      </c>
      <c r="AY5000" s="147" t="s">
        <v>176</v>
      </c>
    </row>
    <row r="5001" spans="2:65" s="12" customFormat="1" ht="11.25">
      <c r="B5001" s="145"/>
      <c r="D5001" s="146" t="s">
        <v>185</v>
      </c>
      <c r="F5001" s="148" t="s">
        <v>4457</v>
      </c>
      <c r="H5001" s="149">
        <v>50.3125</v>
      </c>
      <c r="I5001" s="150"/>
      <c r="L5001" s="145"/>
      <c r="M5001" s="151"/>
      <c r="T5001" s="152"/>
      <c r="AT5001" s="147" t="s">
        <v>185</v>
      </c>
      <c r="AU5001" s="147" t="s">
        <v>88</v>
      </c>
      <c r="AV5001" s="12" t="s">
        <v>88</v>
      </c>
      <c r="AW5001" s="12" t="s">
        <v>4</v>
      </c>
      <c r="AX5001" s="12" t="s">
        <v>86</v>
      </c>
      <c r="AY5001" s="147" t="s">
        <v>176</v>
      </c>
    </row>
    <row r="5002" spans="2:65" s="1" customFormat="1" ht="33" customHeight="1">
      <c r="B5002" s="32"/>
      <c r="C5002" s="132" t="s">
        <v>4458</v>
      </c>
      <c r="D5002" s="132" t="s">
        <v>178</v>
      </c>
      <c r="E5002" s="133" t="s">
        <v>4459</v>
      </c>
      <c r="F5002" s="134" t="s">
        <v>4460</v>
      </c>
      <c r="G5002" s="135" t="s">
        <v>307</v>
      </c>
      <c r="H5002" s="136">
        <v>15.658609999999999</v>
      </c>
      <c r="I5002" s="137"/>
      <c r="J5002" s="138">
        <f>ROUND(I5002*H5002,2)</f>
        <v>0</v>
      </c>
      <c r="K5002" s="134" t="s">
        <v>207</v>
      </c>
      <c r="L5002" s="32"/>
      <c r="M5002" s="139" t="s">
        <v>1</v>
      </c>
      <c r="N5002" s="140" t="s">
        <v>43</v>
      </c>
      <c r="P5002" s="141">
        <f>O5002*H5002</f>
        <v>0</v>
      </c>
      <c r="Q5002" s="141">
        <v>0</v>
      </c>
      <c r="R5002" s="141">
        <f>Q5002*H5002</f>
        <v>0</v>
      </c>
      <c r="S5002" s="141">
        <v>0</v>
      </c>
      <c r="T5002" s="142">
        <f>S5002*H5002</f>
        <v>0</v>
      </c>
      <c r="AR5002" s="143" t="s">
        <v>319</v>
      </c>
      <c r="AT5002" s="143" t="s">
        <v>178</v>
      </c>
      <c r="AU5002" s="143" t="s">
        <v>88</v>
      </c>
      <c r="AY5002" s="17" t="s">
        <v>176</v>
      </c>
      <c r="BE5002" s="144">
        <f>IF(N5002="základní",J5002,0)</f>
        <v>0</v>
      </c>
      <c r="BF5002" s="144">
        <f>IF(N5002="snížená",J5002,0)</f>
        <v>0</v>
      </c>
      <c r="BG5002" s="144">
        <f>IF(N5002="zákl. přenesená",J5002,0)</f>
        <v>0</v>
      </c>
      <c r="BH5002" s="144">
        <f>IF(N5002="sníž. přenesená",J5002,0)</f>
        <v>0</v>
      </c>
      <c r="BI5002" s="144">
        <f>IF(N5002="nulová",J5002,0)</f>
        <v>0</v>
      </c>
      <c r="BJ5002" s="17" t="s">
        <v>86</v>
      </c>
      <c r="BK5002" s="144">
        <f>ROUND(I5002*H5002,2)</f>
        <v>0</v>
      </c>
      <c r="BL5002" s="17" t="s">
        <v>319</v>
      </c>
      <c r="BM5002" s="143" t="s">
        <v>4461</v>
      </c>
    </row>
    <row r="5003" spans="2:65" s="1" customFormat="1" ht="24.2" customHeight="1">
      <c r="B5003" s="32"/>
      <c r="C5003" s="132" t="s">
        <v>4462</v>
      </c>
      <c r="D5003" s="132" t="s">
        <v>178</v>
      </c>
      <c r="E5003" s="133" t="s">
        <v>4463</v>
      </c>
      <c r="F5003" s="134" t="s">
        <v>4464</v>
      </c>
      <c r="G5003" s="135" t="s">
        <v>307</v>
      </c>
      <c r="H5003" s="136">
        <v>15.658609999999999</v>
      </c>
      <c r="I5003" s="137"/>
      <c r="J5003" s="138">
        <f>ROUND(I5003*H5003,2)</f>
        <v>0</v>
      </c>
      <c r="K5003" s="134" t="s">
        <v>207</v>
      </c>
      <c r="L5003" s="32"/>
      <c r="M5003" s="139" t="s">
        <v>1</v>
      </c>
      <c r="N5003" s="140" t="s">
        <v>43</v>
      </c>
      <c r="P5003" s="141">
        <f>O5003*H5003</f>
        <v>0</v>
      </c>
      <c r="Q5003" s="141">
        <v>0</v>
      </c>
      <c r="R5003" s="141">
        <f>Q5003*H5003</f>
        <v>0</v>
      </c>
      <c r="S5003" s="141">
        <v>0</v>
      </c>
      <c r="T5003" s="142">
        <f>S5003*H5003</f>
        <v>0</v>
      </c>
      <c r="AR5003" s="143" t="s">
        <v>319</v>
      </c>
      <c r="AT5003" s="143" t="s">
        <v>178</v>
      </c>
      <c r="AU5003" s="143" t="s">
        <v>88</v>
      </c>
      <c r="AY5003" s="17" t="s">
        <v>176</v>
      </c>
      <c r="BE5003" s="144">
        <f>IF(N5003="základní",J5003,0)</f>
        <v>0</v>
      </c>
      <c r="BF5003" s="144">
        <f>IF(N5003="snížená",J5003,0)</f>
        <v>0</v>
      </c>
      <c r="BG5003" s="144">
        <f>IF(N5003="zákl. přenesená",J5003,0)</f>
        <v>0</v>
      </c>
      <c r="BH5003" s="144">
        <f>IF(N5003="sníž. přenesená",J5003,0)</f>
        <v>0</v>
      </c>
      <c r="BI5003" s="144">
        <f>IF(N5003="nulová",J5003,0)</f>
        <v>0</v>
      </c>
      <c r="BJ5003" s="17" t="s">
        <v>86</v>
      </c>
      <c r="BK5003" s="144">
        <f>ROUND(I5003*H5003,2)</f>
        <v>0</v>
      </c>
      <c r="BL5003" s="17" t="s">
        <v>319</v>
      </c>
      <c r="BM5003" s="143" t="s">
        <v>4465</v>
      </c>
    </row>
    <row r="5004" spans="2:65" s="11" customFormat="1" ht="22.9" customHeight="1">
      <c r="B5004" s="120"/>
      <c r="D5004" s="121" t="s">
        <v>77</v>
      </c>
      <c r="E5004" s="130" t="s">
        <v>4466</v>
      </c>
      <c r="F5004" s="130" t="s">
        <v>4467</v>
      </c>
      <c r="I5004" s="123"/>
      <c r="J5004" s="131">
        <f>BK5004</f>
        <v>0</v>
      </c>
      <c r="L5004" s="120"/>
      <c r="M5004" s="125"/>
      <c r="P5004" s="126">
        <f>SUM(P5005:P5173)</f>
        <v>0</v>
      </c>
      <c r="R5004" s="126">
        <f>SUM(R5005:R5173)</f>
        <v>3.0389008949999998</v>
      </c>
      <c r="T5004" s="127">
        <f>SUM(T5005:T5173)</f>
        <v>0</v>
      </c>
      <c r="AR5004" s="121" t="s">
        <v>88</v>
      </c>
      <c r="AT5004" s="128" t="s">
        <v>77</v>
      </c>
      <c r="AU5004" s="128" t="s">
        <v>86</v>
      </c>
      <c r="AY5004" s="121" t="s">
        <v>176</v>
      </c>
      <c r="BK5004" s="129">
        <f>SUM(BK5005:BK5173)</f>
        <v>0</v>
      </c>
    </row>
    <row r="5005" spans="2:65" s="1" customFormat="1" ht="16.5" customHeight="1">
      <c r="B5005" s="32"/>
      <c r="C5005" s="132" t="s">
        <v>4468</v>
      </c>
      <c r="D5005" s="132" t="s">
        <v>178</v>
      </c>
      <c r="E5005" s="133" t="s">
        <v>4334</v>
      </c>
      <c r="F5005" s="134" t="s">
        <v>4335</v>
      </c>
      <c r="G5005" s="135" t="s">
        <v>181</v>
      </c>
      <c r="H5005" s="136">
        <v>72.135000000000005</v>
      </c>
      <c r="I5005" s="137"/>
      <c r="J5005" s="138">
        <f>ROUND(I5005*H5005,2)</f>
        <v>0</v>
      </c>
      <c r="K5005" s="134" t="s">
        <v>207</v>
      </c>
      <c r="L5005" s="32"/>
      <c r="M5005" s="139" t="s">
        <v>1</v>
      </c>
      <c r="N5005" s="140" t="s">
        <v>43</v>
      </c>
      <c r="P5005" s="141">
        <f>O5005*H5005</f>
        <v>0</v>
      </c>
      <c r="Q5005" s="141">
        <v>0</v>
      </c>
      <c r="R5005" s="141">
        <f>Q5005*H5005</f>
        <v>0</v>
      </c>
      <c r="S5005" s="141">
        <v>0</v>
      </c>
      <c r="T5005" s="142">
        <f>S5005*H5005</f>
        <v>0</v>
      </c>
      <c r="AR5005" s="143" t="s">
        <v>319</v>
      </c>
      <c r="AT5005" s="143" t="s">
        <v>178</v>
      </c>
      <c r="AU5005" s="143" t="s">
        <v>88</v>
      </c>
      <c r="AY5005" s="17" t="s">
        <v>176</v>
      </c>
      <c r="BE5005" s="144">
        <f>IF(N5005="základní",J5005,0)</f>
        <v>0</v>
      </c>
      <c r="BF5005" s="144">
        <f>IF(N5005="snížená",J5005,0)</f>
        <v>0</v>
      </c>
      <c r="BG5005" s="144">
        <f>IF(N5005="zákl. přenesená",J5005,0)</f>
        <v>0</v>
      </c>
      <c r="BH5005" s="144">
        <f>IF(N5005="sníž. přenesená",J5005,0)</f>
        <v>0</v>
      </c>
      <c r="BI5005" s="144">
        <f>IF(N5005="nulová",J5005,0)</f>
        <v>0</v>
      </c>
      <c r="BJ5005" s="17" t="s">
        <v>86</v>
      </c>
      <c r="BK5005" s="144">
        <f>ROUND(I5005*H5005,2)</f>
        <v>0</v>
      </c>
      <c r="BL5005" s="17" t="s">
        <v>319</v>
      </c>
      <c r="BM5005" s="143" t="s">
        <v>4469</v>
      </c>
    </row>
    <row r="5006" spans="2:65" s="14" customFormat="1" ht="11.25">
      <c r="B5006" s="160"/>
      <c r="D5006" s="146" t="s">
        <v>185</v>
      </c>
      <c r="E5006" s="161" t="s">
        <v>1</v>
      </c>
      <c r="F5006" s="162" t="s">
        <v>1580</v>
      </c>
      <c r="H5006" s="161" t="s">
        <v>1</v>
      </c>
      <c r="I5006" s="163"/>
      <c r="L5006" s="160"/>
      <c r="M5006" s="164"/>
      <c r="T5006" s="165"/>
      <c r="AT5006" s="161" t="s">
        <v>185</v>
      </c>
      <c r="AU5006" s="161" t="s">
        <v>88</v>
      </c>
      <c r="AV5006" s="14" t="s">
        <v>86</v>
      </c>
      <c r="AW5006" s="14" t="s">
        <v>33</v>
      </c>
      <c r="AX5006" s="14" t="s">
        <v>78</v>
      </c>
      <c r="AY5006" s="161" t="s">
        <v>176</v>
      </c>
    </row>
    <row r="5007" spans="2:65" s="14" customFormat="1" ht="11.25">
      <c r="B5007" s="160"/>
      <c r="D5007" s="146" t="s">
        <v>185</v>
      </c>
      <c r="E5007" s="161" t="s">
        <v>1</v>
      </c>
      <c r="F5007" s="162" t="s">
        <v>819</v>
      </c>
      <c r="H5007" s="161" t="s">
        <v>1</v>
      </c>
      <c r="I5007" s="163"/>
      <c r="L5007" s="160"/>
      <c r="M5007" s="164"/>
      <c r="T5007" s="165"/>
      <c r="AT5007" s="161" t="s">
        <v>185</v>
      </c>
      <c r="AU5007" s="161" t="s">
        <v>88</v>
      </c>
      <c r="AV5007" s="14" t="s">
        <v>86</v>
      </c>
      <c r="AW5007" s="14" t="s">
        <v>33</v>
      </c>
      <c r="AX5007" s="14" t="s">
        <v>78</v>
      </c>
      <c r="AY5007" s="161" t="s">
        <v>176</v>
      </c>
    </row>
    <row r="5008" spans="2:65" s="14" customFormat="1" ht="11.25">
      <c r="B5008" s="160"/>
      <c r="D5008" s="146" t="s">
        <v>185</v>
      </c>
      <c r="E5008" s="161" t="s">
        <v>1</v>
      </c>
      <c r="F5008" s="162" t="s">
        <v>4470</v>
      </c>
      <c r="H5008" s="161" t="s">
        <v>1</v>
      </c>
      <c r="I5008" s="163"/>
      <c r="L5008" s="160"/>
      <c r="M5008" s="164"/>
      <c r="T5008" s="165"/>
      <c r="AT5008" s="161" t="s">
        <v>185</v>
      </c>
      <c r="AU5008" s="161" t="s">
        <v>88</v>
      </c>
      <c r="AV5008" s="14" t="s">
        <v>86</v>
      </c>
      <c r="AW5008" s="14" t="s">
        <v>33</v>
      </c>
      <c r="AX5008" s="14" t="s">
        <v>78</v>
      </c>
      <c r="AY5008" s="161" t="s">
        <v>176</v>
      </c>
    </row>
    <row r="5009" spans="2:51" s="12" customFormat="1" ht="11.25">
      <c r="B5009" s="145"/>
      <c r="D5009" s="146" t="s">
        <v>185</v>
      </c>
      <c r="E5009" s="147" t="s">
        <v>1</v>
      </c>
      <c r="F5009" s="148" t="s">
        <v>4471</v>
      </c>
      <c r="H5009" s="149">
        <v>4.2</v>
      </c>
      <c r="I5009" s="150"/>
      <c r="L5009" s="145"/>
      <c r="M5009" s="151"/>
      <c r="T5009" s="152"/>
      <c r="AT5009" s="147" t="s">
        <v>185</v>
      </c>
      <c r="AU5009" s="147" t="s">
        <v>88</v>
      </c>
      <c r="AV5009" s="12" t="s">
        <v>88</v>
      </c>
      <c r="AW5009" s="12" t="s">
        <v>33</v>
      </c>
      <c r="AX5009" s="12" t="s">
        <v>78</v>
      </c>
      <c r="AY5009" s="147" t="s">
        <v>176</v>
      </c>
    </row>
    <row r="5010" spans="2:51" s="12" customFormat="1" ht="11.25">
      <c r="B5010" s="145"/>
      <c r="D5010" s="146" t="s">
        <v>185</v>
      </c>
      <c r="E5010" s="147" t="s">
        <v>1</v>
      </c>
      <c r="F5010" s="148" t="s">
        <v>4472</v>
      </c>
      <c r="H5010" s="149">
        <v>2.25</v>
      </c>
      <c r="I5010" s="150"/>
      <c r="L5010" s="145"/>
      <c r="M5010" s="151"/>
      <c r="T5010" s="152"/>
      <c r="AT5010" s="147" t="s">
        <v>185</v>
      </c>
      <c r="AU5010" s="147" t="s">
        <v>88</v>
      </c>
      <c r="AV5010" s="12" t="s">
        <v>88</v>
      </c>
      <c r="AW5010" s="12" t="s">
        <v>33</v>
      </c>
      <c r="AX5010" s="12" t="s">
        <v>78</v>
      </c>
      <c r="AY5010" s="147" t="s">
        <v>176</v>
      </c>
    </row>
    <row r="5011" spans="2:51" s="14" customFormat="1" ht="11.25">
      <c r="B5011" s="160"/>
      <c r="D5011" s="146" t="s">
        <v>185</v>
      </c>
      <c r="E5011" s="161" t="s">
        <v>1</v>
      </c>
      <c r="F5011" s="162" t="s">
        <v>1104</v>
      </c>
      <c r="H5011" s="161" t="s">
        <v>1</v>
      </c>
      <c r="I5011" s="163"/>
      <c r="L5011" s="160"/>
      <c r="M5011" s="164"/>
      <c r="T5011" s="165"/>
      <c r="AT5011" s="161" t="s">
        <v>185</v>
      </c>
      <c r="AU5011" s="161" t="s">
        <v>88</v>
      </c>
      <c r="AV5011" s="14" t="s">
        <v>86</v>
      </c>
      <c r="AW5011" s="14" t="s">
        <v>33</v>
      </c>
      <c r="AX5011" s="14" t="s">
        <v>78</v>
      </c>
      <c r="AY5011" s="161" t="s">
        <v>176</v>
      </c>
    </row>
    <row r="5012" spans="2:51" s="14" customFormat="1" ht="11.25">
      <c r="B5012" s="160"/>
      <c r="D5012" s="146" t="s">
        <v>185</v>
      </c>
      <c r="E5012" s="161" t="s">
        <v>1</v>
      </c>
      <c r="F5012" s="162" t="s">
        <v>4473</v>
      </c>
      <c r="H5012" s="161" t="s">
        <v>1</v>
      </c>
      <c r="I5012" s="163"/>
      <c r="L5012" s="160"/>
      <c r="M5012" s="164"/>
      <c r="T5012" s="165"/>
      <c r="AT5012" s="161" t="s">
        <v>185</v>
      </c>
      <c r="AU5012" s="161" t="s">
        <v>88</v>
      </c>
      <c r="AV5012" s="14" t="s">
        <v>86</v>
      </c>
      <c r="AW5012" s="14" t="s">
        <v>33</v>
      </c>
      <c r="AX5012" s="14" t="s">
        <v>78</v>
      </c>
      <c r="AY5012" s="161" t="s">
        <v>176</v>
      </c>
    </row>
    <row r="5013" spans="2:51" s="12" customFormat="1" ht="11.25">
      <c r="B5013" s="145"/>
      <c r="D5013" s="146" t="s">
        <v>185</v>
      </c>
      <c r="E5013" s="147" t="s">
        <v>1</v>
      </c>
      <c r="F5013" s="148" t="s">
        <v>4474</v>
      </c>
      <c r="H5013" s="149">
        <v>2.355</v>
      </c>
      <c r="I5013" s="150"/>
      <c r="L5013" s="145"/>
      <c r="M5013" s="151"/>
      <c r="T5013" s="152"/>
      <c r="AT5013" s="147" t="s">
        <v>185</v>
      </c>
      <c r="AU5013" s="147" t="s">
        <v>88</v>
      </c>
      <c r="AV5013" s="12" t="s">
        <v>88</v>
      </c>
      <c r="AW5013" s="12" t="s">
        <v>33</v>
      </c>
      <c r="AX5013" s="12" t="s">
        <v>78</v>
      </c>
      <c r="AY5013" s="147" t="s">
        <v>176</v>
      </c>
    </row>
    <row r="5014" spans="2:51" s="12" customFormat="1" ht="11.25">
      <c r="B5014" s="145"/>
      <c r="D5014" s="146" t="s">
        <v>185</v>
      </c>
      <c r="E5014" s="147" t="s">
        <v>1</v>
      </c>
      <c r="F5014" s="148" t="s">
        <v>4475</v>
      </c>
      <c r="H5014" s="149">
        <v>3.9750000000000001</v>
      </c>
      <c r="I5014" s="150"/>
      <c r="L5014" s="145"/>
      <c r="M5014" s="151"/>
      <c r="T5014" s="152"/>
      <c r="AT5014" s="147" t="s">
        <v>185</v>
      </c>
      <c r="AU5014" s="147" t="s">
        <v>88</v>
      </c>
      <c r="AV5014" s="12" t="s">
        <v>88</v>
      </c>
      <c r="AW5014" s="12" t="s">
        <v>33</v>
      </c>
      <c r="AX5014" s="12" t="s">
        <v>78</v>
      </c>
      <c r="AY5014" s="147" t="s">
        <v>176</v>
      </c>
    </row>
    <row r="5015" spans="2:51" s="12" customFormat="1" ht="11.25">
      <c r="B5015" s="145"/>
      <c r="D5015" s="146" t="s">
        <v>185</v>
      </c>
      <c r="E5015" s="147" t="s">
        <v>1</v>
      </c>
      <c r="F5015" s="148" t="s">
        <v>4475</v>
      </c>
      <c r="H5015" s="149">
        <v>3.9750000000000001</v>
      </c>
      <c r="I5015" s="150"/>
      <c r="L5015" s="145"/>
      <c r="M5015" s="151"/>
      <c r="T5015" s="152"/>
      <c r="AT5015" s="147" t="s">
        <v>185</v>
      </c>
      <c r="AU5015" s="147" t="s">
        <v>88</v>
      </c>
      <c r="AV5015" s="12" t="s">
        <v>88</v>
      </c>
      <c r="AW5015" s="12" t="s">
        <v>33</v>
      </c>
      <c r="AX5015" s="12" t="s">
        <v>78</v>
      </c>
      <c r="AY5015" s="147" t="s">
        <v>176</v>
      </c>
    </row>
    <row r="5016" spans="2:51" s="12" customFormat="1" ht="11.25">
      <c r="B5016" s="145"/>
      <c r="D5016" s="146" t="s">
        <v>185</v>
      </c>
      <c r="E5016" s="147" t="s">
        <v>1</v>
      </c>
      <c r="F5016" s="148" t="s">
        <v>4476</v>
      </c>
      <c r="H5016" s="149">
        <v>3.75</v>
      </c>
      <c r="I5016" s="150"/>
      <c r="L5016" s="145"/>
      <c r="M5016" s="151"/>
      <c r="T5016" s="152"/>
      <c r="AT5016" s="147" t="s">
        <v>185</v>
      </c>
      <c r="AU5016" s="147" t="s">
        <v>88</v>
      </c>
      <c r="AV5016" s="12" t="s">
        <v>88</v>
      </c>
      <c r="AW5016" s="12" t="s">
        <v>33</v>
      </c>
      <c r="AX5016" s="12" t="s">
        <v>78</v>
      </c>
      <c r="AY5016" s="147" t="s">
        <v>176</v>
      </c>
    </row>
    <row r="5017" spans="2:51" s="14" customFormat="1" ht="11.25">
      <c r="B5017" s="160"/>
      <c r="D5017" s="146" t="s">
        <v>185</v>
      </c>
      <c r="E5017" s="161" t="s">
        <v>1</v>
      </c>
      <c r="F5017" s="162" t="s">
        <v>4477</v>
      </c>
      <c r="H5017" s="161" t="s">
        <v>1</v>
      </c>
      <c r="I5017" s="163"/>
      <c r="L5017" s="160"/>
      <c r="M5017" s="164"/>
      <c r="T5017" s="165"/>
      <c r="AT5017" s="161" t="s">
        <v>185</v>
      </c>
      <c r="AU5017" s="161" t="s">
        <v>88</v>
      </c>
      <c r="AV5017" s="14" t="s">
        <v>86</v>
      </c>
      <c r="AW5017" s="14" t="s">
        <v>33</v>
      </c>
      <c r="AX5017" s="14" t="s">
        <v>78</v>
      </c>
      <c r="AY5017" s="161" t="s">
        <v>176</v>
      </c>
    </row>
    <row r="5018" spans="2:51" s="12" customFormat="1" ht="11.25">
      <c r="B5018" s="145"/>
      <c r="D5018" s="146" t="s">
        <v>185</v>
      </c>
      <c r="E5018" s="147" t="s">
        <v>1</v>
      </c>
      <c r="F5018" s="148" t="s">
        <v>4478</v>
      </c>
      <c r="H5018" s="149">
        <v>2.4</v>
      </c>
      <c r="I5018" s="150"/>
      <c r="L5018" s="145"/>
      <c r="M5018" s="151"/>
      <c r="T5018" s="152"/>
      <c r="AT5018" s="147" t="s">
        <v>185</v>
      </c>
      <c r="AU5018" s="147" t="s">
        <v>88</v>
      </c>
      <c r="AV5018" s="12" t="s">
        <v>88</v>
      </c>
      <c r="AW5018" s="12" t="s">
        <v>33</v>
      </c>
      <c r="AX5018" s="12" t="s">
        <v>78</v>
      </c>
      <c r="AY5018" s="147" t="s">
        <v>176</v>
      </c>
    </row>
    <row r="5019" spans="2:51" s="14" customFormat="1" ht="11.25">
      <c r="B5019" s="160"/>
      <c r="D5019" s="146" t="s">
        <v>185</v>
      </c>
      <c r="E5019" s="161" t="s">
        <v>1</v>
      </c>
      <c r="F5019" s="162" t="s">
        <v>4479</v>
      </c>
      <c r="H5019" s="161" t="s">
        <v>1</v>
      </c>
      <c r="I5019" s="163"/>
      <c r="L5019" s="160"/>
      <c r="M5019" s="164"/>
      <c r="T5019" s="165"/>
      <c r="AT5019" s="161" t="s">
        <v>185</v>
      </c>
      <c r="AU5019" s="161" t="s">
        <v>88</v>
      </c>
      <c r="AV5019" s="14" t="s">
        <v>86</v>
      </c>
      <c r="AW5019" s="14" t="s">
        <v>33</v>
      </c>
      <c r="AX5019" s="14" t="s">
        <v>78</v>
      </c>
      <c r="AY5019" s="161" t="s">
        <v>176</v>
      </c>
    </row>
    <row r="5020" spans="2:51" s="12" customFormat="1" ht="11.25">
      <c r="B5020" s="145"/>
      <c r="D5020" s="146" t="s">
        <v>185</v>
      </c>
      <c r="E5020" s="147" t="s">
        <v>1</v>
      </c>
      <c r="F5020" s="148" t="s">
        <v>4478</v>
      </c>
      <c r="H5020" s="149">
        <v>2.4</v>
      </c>
      <c r="I5020" s="150"/>
      <c r="L5020" s="145"/>
      <c r="M5020" s="151"/>
      <c r="T5020" s="152"/>
      <c r="AT5020" s="147" t="s">
        <v>185</v>
      </c>
      <c r="AU5020" s="147" t="s">
        <v>88</v>
      </c>
      <c r="AV5020" s="12" t="s">
        <v>88</v>
      </c>
      <c r="AW5020" s="12" t="s">
        <v>33</v>
      </c>
      <c r="AX5020" s="12" t="s">
        <v>78</v>
      </c>
      <c r="AY5020" s="147" t="s">
        <v>176</v>
      </c>
    </row>
    <row r="5021" spans="2:51" s="14" customFormat="1" ht="11.25">
      <c r="B5021" s="160"/>
      <c r="D5021" s="146" t="s">
        <v>185</v>
      </c>
      <c r="E5021" s="161" t="s">
        <v>1</v>
      </c>
      <c r="F5021" s="162" t="s">
        <v>2466</v>
      </c>
      <c r="H5021" s="161" t="s">
        <v>1</v>
      </c>
      <c r="I5021" s="163"/>
      <c r="L5021" s="160"/>
      <c r="M5021" s="164"/>
      <c r="T5021" s="165"/>
      <c r="AT5021" s="161" t="s">
        <v>185</v>
      </c>
      <c r="AU5021" s="161" t="s">
        <v>88</v>
      </c>
      <c r="AV5021" s="14" t="s">
        <v>86</v>
      </c>
      <c r="AW5021" s="14" t="s">
        <v>33</v>
      </c>
      <c r="AX5021" s="14" t="s">
        <v>78</v>
      </c>
      <c r="AY5021" s="161" t="s">
        <v>176</v>
      </c>
    </row>
    <row r="5022" spans="2:51" s="12" customFormat="1" ht="11.25">
      <c r="B5022" s="145"/>
      <c r="D5022" s="146" t="s">
        <v>185</v>
      </c>
      <c r="E5022" s="147" t="s">
        <v>1</v>
      </c>
      <c r="F5022" s="148" t="s">
        <v>4480</v>
      </c>
      <c r="H5022" s="149">
        <v>3.9</v>
      </c>
      <c r="I5022" s="150"/>
      <c r="L5022" s="145"/>
      <c r="M5022" s="151"/>
      <c r="T5022" s="152"/>
      <c r="AT5022" s="147" t="s">
        <v>185</v>
      </c>
      <c r="AU5022" s="147" t="s">
        <v>88</v>
      </c>
      <c r="AV5022" s="12" t="s">
        <v>88</v>
      </c>
      <c r="AW5022" s="12" t="s">
        <v>33</v>
      </c>
      <c r="AX5022" s="12" t="s">
        <v>78</v>
      </c>
      <c r="AY5022" s="147" t="s">
        <v>176</v>
      </c>
    </row>
    <row r="5023" spans="2:51" s="12" customFormat="1" ht="11.25">
      <c r="B5023" s="145"/>
      <c r="D5023" s="146" t="s">
        <v>185</v>
      </c>
      <c r="E5023" s="147" t="s">
        <v>1</v>
      </c>
      <c r="F5023" s="148" t="s">
        <v>4480</v>
      </c>
      <c r="H5023" s="149">
        <v>3.9</v>
      </c>
      <c r="I5023" s="150"/>
      <c r="L5023" s="145"/>
      <c r="M5023" s="151"/>
      <c r="T5023" s="152"/>
      <c r="AT5023" s="147" t="s">
        <v>185</v>
      </c>
      <c r="AU5023" s="147" t="s">
        <v>88</v>
      </c>
      <c r="AV5023" s="12" t="s">
        <v>88</v>
      </c>
      <c r="AW5023" s="12" t="s">
        <v>33</v>
      </c>
      <c r="AX5023" s="12" t="s">
        <v>78</v>
      </c>
      <c r="AY5023" s="147" t="s">
        <v>176</v>
      </c>
    </row>
    <row r="5024" spans="2:51" s="12" customFormat="1" ht="11.25">
      <c r="B5024" s="145"/>
      <c r="D5024" s="146" t="s">
        <v>185</v>
      </c>
      <c r="E5024" s="147" t="s">
        <v>1</v>
      </c>
      <c r="F5024" s="148" t="s">
        <v>4480</v>
      </c>
      <c r="H5024" s="149">
        <v>3.9</v>
      </c>
      <c r="I5024" s="150"/>
      <c r="L5024" s="145"/>
      <c r="M5024" s="151"/>
      <c r="T5024" s="152"/>
      <c r="AT5024" s="147" t="s">
        <v>185</v>
      </c>
      <c r="AU5024" s="147" t="s">
        <v>88</v>
      </c>
      <c r="AV5024" s="12" t="s">
        <v>88</v>
      </c>
      <c r="AW5024" s="12" t="s">
        <v>33</v>
      </c>
      <c r="AX5024" s="12" t="s">
        <v>78</v>
      </c>
      <c r="AY5024" s="147" t="s">
        <v>176</v>
      </c>
    </row>
    <row r="5025" spans="2:51" s="12" customFormat="1" ht="11.25">
      <c r="B5025" s="145"/>
      <c r="D5025" s="146" t="s">
        <v>185</v>
      </c>
      <c r="E5025" s="147" t="s">
        <v>1</v>
      </c>
      <c r="F5025" s="148" t="s">
        <v>4475</v>
      </c>
      <c r="H5025" s="149">
        <v>3.9750000000000001</v>
      </c>
      <c r="I5025" s="150"/>
      <c r="L5025" s="145"/>
      <c r="M5025" s="151"/>
      <c r="T5025" s="152"/>
      <c r="AT5025" s="147" t="s">
        <v>185</v>
      </c>
      <c r="AU5025" s="147" t="s">
        <v>88</v>
      </c>
      <c r="AV5025" s="12" t="s">
        <v>88</v>
      </c>
      <c r="AW5025" s="12" t="s">
        <v>33</v>
      </c>
      <c r="AX5025" s="12" t="s">
        <v>78</v>
      </c>
      <c r="AY5025" s="147" t="s">
        <v>176</v>
      </c>
    </row>
    <row r="5026" spans="2:51" s="12" customFormat="1" ht="11.25">
      <c r="B5026" s="145"/>
      <c r="D5026" s="146" t="s">
        <v>185</v>
      </c>
      <c r="E5026" s="147" t="s">
        <v>1</v>
      </c>
      <c r="F5026" s="148" t="s">
        <v>4475</v>
      </c>
      <c r="H5026" s="149">
        <v>3.9750000000000001</v>
      </c>
      <c r="I5026" s="150"/>
      <c r="L5026" s="145"/>
      <c r="M5026" s="151"/>
      <c r="T5026" s="152"/>
      <c r="AT5026" s="147" t="s">
        <v>185</v>
      </c>
      <c r="AU5026" s="147" t="s">
        <v>88</v>
      </c>
      <c r="AV5026" s="12" t="s">
        <v>88</v>
      </c>
      <c r="AW5026" s="12" t="s">
        <v>33</v>
      </c>
      <c r="AX5026" s="12" t="s">
        <v>78</v>
      </c>
      <c r="AY5026" s="147" t="s">
        <v>176</v>
      </c>
    </row>
    <row r="5027" spans="2:51" s="14" customFormat="1" ht="11.25">
      <c r="B5027" s="160"/>
      <c r="D5027" s="146" t="s">
        <v>185</v>
      </c>
      <c r="E5027" s="161" t="s">
        <v>1</v>
      </c>
      <c r="F5027" s="162" t="s">
        <v>1106</v>
      </c>
      <c r="H5027" s="161" t="s">
        <v>1</v>
      </c>
      <c r="I5027" s="163"/>
      <c r="L5027" s="160"/>
      <c r="M5027" s="164"/>
      <c r="T5027" s="165"/>
      <c r="AT5027" s="161" t="s">
        <v>185</v>
      </c>
      <c r="AU5027" s="161" t="s">
        <v>88</v>
      </c>
      <c r="AV5027" s="14" t="s">
        <v>86</v>
      </c>
      <c r="AW5027" s="14" t="s">
        <v>33</v>
      </c>
      <c r="AX5027" s="14" t="s">
        <v>78</v>
      </c>
      <c r="AY5027" s="161" t="s">
        <v>176</v>
      </c>
    </row>
    <row r="5028" spans="2:51" s="14" customFormat="1" ht="11.25">
      <c r="B5028" s="160"/>
      <c r="D5028" s="146" t="s">
        <v>185</v>
      </c>
      <c r="E5028" s="161" t="s">
        <v>1</v>
      </c>
      <c r="F5028" s="162" t="s">
        <v>4481</v>
      </c>
      <c r="H5028" s="161" t="s">
        <v>1</v>
      </c>
      <c r="I5028" s="163"/>
      <c r="L5028" s="160"/>
      <c r="M5028" s="164"/>
      <c r="T5028" s="165"/>
      <c r="AT5028" s="161" t="s">
        <v>185</v>
      </c>
      <c r="AU5028" s="161" t="s">
        <v>88</v>
      </c>
      <c r="AV5028" s="14" t="s">
        <v>86</v>
      </c>
      <c r="AW5028" s="14" t="s">
        <v>33</v>
      </c>
      <c r="AX5028" s="14" t="s">
        <v>78</v>
      </c>
      <c r="AY5028" s="161" t="s">
        <v>176</v>
      </c>
    </row>
    <row r="5029" spans="2:51" s="12" customFormat="1" ht="11.25">
      <c r="B5029" s="145"/>
      <c r="D5029" s="146" t="s">
        <v>185</v>
      </c>
      <c r="E5029" s="147" t="s">
        <v>1</v>
      </c>
      <c r="F5029" s="148" t="s">
        <v>4474</v>
      </c>
      <c r="H5029" s="149">
        <v>2.355</v>
      </c>
      <c r="I5029" s="150"/>
      <c r="L5029" s="145"/>
      <c r="M5029" s="151"/>
      <c r="T5029" s="152"/>
      <c r="AT5029" s="147" t="s">
        <v>185</v>
      </c>
      <c r="AU5029" s="147" t="s">
        <v>88</v>
      </c>
      <c r="AV5029" s="12" t="s">
        <v>88</v>
      </c>
      <c r="AW5029" s="12" t="s">
        <v>33</v>
      </c>
      <c r="AX5029" s="12" t="s">
        <v>78</v>
      </c>
      <c r="AY5029" s="147" t="s">
        <v>176</v>
      </c>
    </row>
    <row r="5030" spans="2:51" s="12" customFormat="1" ht="11.25">
      <c r="B5030" s="145"/>
      <c r="D5030" s="146" t="s">
        <v>185</v>
      </c>
      <c r="E5030" s="147" t="s">
        <v>1</v>
      </c>
      <c r="F5030" s="148" t="s">
        <v>4475</v>
      </c>
      <c r="H5030" s="149">
        <v>3.9750000000000001</v>
      </c>
      <c r="I5030" s="150"/>
      <c r="L5030" s="145"/>
      <c r="M5030" s="151"/>
      <c r="T5030" s="152"/>
      <c r="AT5030" s="147" t="s">
        <v>185</v>
      </c>
      <c r="AU5030" s="147" t="s">
        <v>88</v>
      </c>
      <c r="AV5030" s="12" t="s">
        <v>88</v>
      </c>
      <c r="AW5030" s="12" t="s">
        <v>33</v>
      </c>
      <c r="AX5030" s="12" t="s">
        <v>78</v>
      </c>
      <c r="AY5030" s="147" t="s">
        <v>176</v>
      </c>
    </row>
    <row r="5031" spans="2:51" s="12" customFormat="1" ht="11.25">
      <c r="B5031" s="145"/>
      <c r="D5031" s="146" t="s">
        <v>185</v>
      </c>
      <c r="E5031" s="147" t="s">
        <v>1</v>
      </c>
      <c r="F5031" s="148" t="s">
        <v>4475</v>
      </c>
      <c r="H5031" s="149">
        <v>3.9750000000000001</v>
      </c>
      <c r="I5031" s="150"/>
      <c r="L5031" s="145"/>
      <c r="M5031" s="151"/>
      <c r="T5031" s="152"/>
      <c r="AT5031" s="147" t="s">
        <v>185</v>
      </c>
      <c r="AU5031" s="147" t="s">
        <v>88</v>
      </c>
      <c r="AV5031" s="12" t="s">
        <v>88</v>
      </c>
      <c r="AW5031" s="12" t="s">
        <v>33</v>
      </c>
      <c r="AX5031" s="12" t="s">
        <v>78</v>
      </c>
      <c r="AY5031" s="147" t="s">
        <v>176</v>
      </c>
    </row>
    <row r="5032" spans="2:51" s="12" customFormat="1" ht="11.25">
      <c r="B5032" s="145"/>
      <c r="D5032" s="146" t="s">
        <v>185</v>
      </c>
      <c r="E5032" s="147" t="s">
        <v>1</v>
      </c>
      <c r="F5032" s="148" t="s">
        <v>4476</v>
      </c>
      <c r="H5032" s="149">
        <v>3.75</v>
      </c>
      <c r="I5032" s="150"/>
      <c r="L5032" s="145"/>
      <c r="M5032" s="151"/>
      <c r="T5032" s="152"/>
      <c r="AT5032" s="147" t="s">
        <v>185</v>
      </c>
      <c r="AU5032" s="147" t="s">
        <v>88</v>
      </c>
      <c r="AV5032" s="12" t="s">
        <v>88</v>
      </c>
      <c r="AW5032" s="12" t="s">
        <v>33</v>
      </c>
      <c r="AX5032" s="12" t="s">
        <v>78</v>
      </c>
      <c r="AY5032" s="147" t="s">
        <v>176</v>
      </c>
    </row>
    <row r="5033" spans="2:51" s="14" customFormat="1" ht="11.25">
      <c r="B5033" s="160"/>
      <c r="D5033" s="146" t="s">
        <v>185</v>
      </c>
      <c r="E5033" s="161" t="s">
        <v>1</v>
      </c>
      <c r="F5033" s="162" t="s">
        <v>4482</v>
      </c>
      <c r="H5033" s="161" t="s">
        <v>1</v>
      </c>
      <c r="I5033" s="163"/>
      <c r="L5033" s="160"/>
      <c r="M5033" s="164"/>
      <c r="T5033" s="165"/>
      <c r="AT5033" s="161" t="s">
        <v>185</v>
      </c>
      <c r="AU5033" s="161" t="s">
        <v>88</v>
      </c>
      <c r="AV5033" s="14" t="s">
        <v>86</v>
      </c>
      <c r="AW5033" s="14" t="s">
        <v>33</v>
      </c>
      <c r="AX5033" s="14" t="s">
        <v>78</v>
      </c>
      <c r="AY5033" s="161" t="s">
        <v>176</v>
      </c>
    </row>
    <row r="5034" spans="2:51" s="12" customFormat="1" ht="11.25">
      <c r="B5034" s="145"/>
      <c r="D5034" s="146" t="s">
        <v>185</v>
      </c>
      <c r="E5034" s="147" t="s">
        <v>1</v>
      </c>
      <c r="F5034" s="148" t="s">
        <v>4472</v>
      </c>
      <c r="H5034" s="149">
        <v>2.25</v>
      </c>
      <c r="I5034" s="150"/>
      <c r="L5034" s="145"/>
      <c r="M5034" s="151"/>
      <c r="T5034" s="152"/>
      <c r="AT5034" s="147" t="s">
        <v>185</v>
      </c>
      <c r="AU5034" s="147" t="s">
        <v>88</v>
      </c>
      <c r="AV5034" s="12" t="s">
        <v>88</v>
      </c>
      <c r="AW5034" s="12" t="s">
        <v>33</v>
      </c>
      <c r="AX5034" s="12" t="s">
        <v>78</v>
      </c>
      <c r="AY5034" s="147" t="s">
        <v>176</v>
      </c>
    </row>
    <row r="5035" spans="2:51" s="14" customFormat="1" ht="11.25">
      <c r="B5035" s="160"/>
      <c r="D5035" s="146" t="s">
        <v>185</v>
      </c>
      <c r="E5035" s="161" t="s">
        <v>1</v>
      </c>
      <c r="F5035" s="162" t="s">
        <v>1108</v>
      </c>
      <c r="H5035" s="161" t="s">
        <v>1</v>
      </c>
      <c r="I5035" s="163"/>
      <c r="L5035" s="160"/>
      <c r="M5035" s="164"/>
      <c r="T5035" s="165"/>
      <c r="AT5035" s="161" t="s">
        <v>185</v>
      </c>
      <c r="AU5035" s="161" t="s">
        <v>88</v>
      </c>
      <c r="AV5035" s="14" t="s">
        <v>86</v>
      </c>
      <c r="AW5035" s="14" t="s">
        <v>33</v>
      </c>
      <c r="AX5035" s="14" t="s">
        <v>78</v>
      </c>
      <c r="AY5035" s="161" t="s">
        <v>176</v>
      </c>
    </row>
    <row r="5036" spans="2:51" s="14" customFormat="1" ht="11.25">
      <c r="B5036" s="160"/>
      <c r="D5036" s="146" t="s">
        <v>185</v>
      </c>
      <c r="E5036" s="161" t="s">
        <v>1</v>
      </c>
      <c r="F5036" s="162" t="s">
        <v>4483</v>
      </c>
      <c r="H5036" s="161" t="s">
        <v>1</v>
      </c>
      <c r="I5036" s="163"/>
      <c r="L5036" s="160"/>
      <c r="M5036" s="164"/>
      <c r="T5036" s="165"/>
      <c r="AT5036" s="161" t="s">
        <v>185</v>
      </c>
      <c r="AU5036" s="161" t="s">
        <v>88</v>
      </c>
      <c r="AV5036" s="14" t="s">
        <v>86</v>
      </c>
      <c r="AW5036" s="14" t="s">
        <v>33</v>
      </c>
      <c r="AX5036" s="14" t="s">
        <v>78</v>
      </c>
      <c r="AY5036" s="161" t="s">
        <v>176</v>
      </c>
    </row>
    <row r="5037" spans="2:51" s="12" customFormat="1" ht="11.25">
      <c r="B5037" s="145"/>
      <c r="D5037" s="146" t="s">
        <v>185</v>
      </c>
      <c r="E5037" s="147" t="s">
        <v>1</v>
      </c>
      <c r="F5037" s="148" t="s">
        <v>4484</v>
      </c>
      <c r="H5037" s="149">
        <v>2.4</v>
      </c>
      <c r="I5037" s="150"/>
      <c r="L5037" s="145"/>
      <c r="M5037" s="151"/>
      <c r="T5037" s="152"/>
      <c r="AT5037" s="147" t="s">
        <v>185</v>
      </c>
      <c r="AU5037" s="147" t="s">
        <v>88</v>
      </c>
      <c r="AV5037" s="12" t="s">
        <v>88</v>
      </c>
      <c r="AW5037" s="12" t="s">
        <v>33</v>
      </c>
      <c r="AX5037" s="12" t="s">
        <v>78</v>
      </c>
      <c r="AY5037" s="147" t="s">
        <v>176</v>
      </c>
    </row>
    <row r="5038" spans="2:51" s="12" customFormat="1" ht="11.25">
      <c r="B5038" s="145"/>
      <c r="D5038" s="146" t="s">
        <v>185</v>
      </c>
      <c r="E5038" s="147" t="s">
        <v>1</v>
      </c>
      <c r="F5038" s="148" t="s">
        <v>4485</v>
      </c>
      <c r="H5038" s="149">
        <v>2.25</v>
      </c>
      <c r="I5038" s="150"/>
      <c r="L5038" s="145"/>
      <c r="M5038" s="151"/>
      <c r="T5038" s="152"/>
      <c r="AT5038" s="147" t="s">
        <v>185</v>
      </c>
      <c r="AU5038" s="147" t="s">
        <v>88</v>
      </c>
      <c r="AV5038" s="12" t="s">
        <v>88</v>
      </c>
      <c r="AW5038" s="12" t="s">
        <v>33</v>
      </c>
      <c r="AX5038" s="12" t="s">
        <v>78</v>
      </c>
      <c r="AY5038" s="147" t="s">
        <v>176</v>
      </c>
    </row>
    <row r="5039" spans="2:51" s="14" customFormat="1" ht="11.25">
      <c r="B5039" s="160"/>
      <c r="D5039" s="146" t="s">
        <v>185</v>
      </c>
      <c r="E5039" s="161" t="s">
        <v>1</v>
      </c>
      <c r="F5039" s="162" t="s">
        <v>4486</v>
      </c>
      <c r="H5039" s="161" t="s">
        <v>1</v>
      </c>
      <c r="I5039" s="163"/>
      <c r="L5039" s="160"/>
      <c r="M5039" s="164"/>
      <c r="T5039" s="165"/>
      <c r="AT5039" s="161" t="s">
        <v>185</v>
      </c>
      <c r="AU5039" s="161" t="s">
        <v>88</v>
      </c>
      <c r="AV5039" s="14" t="s">
        <v>86</v>
      </c>
      <c r="AW5039" s="14" t="s">
        <v>33</v>
      </c>
      <c r="AX5039" s="14" t="s">
        <v>78</v>
      </c>
      <c r="AY5039" s="161" t="s">
        <v>176</v>
      </c>
    </row>
    <row r="5040" spans="2:51" s="12" customFormat="1" ht="11.25">
      <c r="B5040" s="145"/>
      <c r="D5040" s="146" t="s">
        <v>185</v>
      </c>
      <c r="E5040" s="147" t="s">
        <v>1</v>
      </c>
      <c r="F5040" s="148" t="s">
        <v>4475</v>
      </c>
      <c r="H5040" s="149">
        <v>3.9750000000000001</v>
      </c>
      <c r="I5040" s="150"/>
      <c r="L5040" s="145"/>
      <c r="M5040" s="151"/>
      <c r="T5040" s="152"/>
      <c r="AT5040" s="147" t="s">
        <v>185</v>
      </c>
      <c r="AU5040" s="147" t="s">
        <v>88</v>
      </c>
      <c r="AV5040" s="12" t="s">
        <v>88</v>
      </c>
      <c r="AW5040" s="12" t="s">
        <v>33</v>
      </c>
      <c r="AX5040" s="12" t="s">
        <v>78</v>
      </c>
      <c r="AY5040" s="147" t="s">
        <v>176</v>
      </c>
    </row>
    <row r="5041" spans="2:65" s="14" customFormat="1" ht="11.25">
      <c r="B5041" s="160"/>
      <c r="D5041" s="146" t="s">
        <v>185</v>
      </c>
      <c r="E5041" s="161" t="s">
        <v>1</v>
      </c>
      <c r="F5041" s="162" t="s">
        <v>1110</v>
      </c>
      <c r="H5041" s="161" t="s">
        <v>1</v>
      </c>
      <c r="I5041" s="163"/>
      <c r="L5041" s="160"/>
      <c r="M5041" s="164"/>
      <c r="T5041" s="165"/>
      <c r="AT5041" s="161" t="s">
        <v>185</v>
      </c>
      <c r="AU5041" s="161" t="s">
        <v>88</v>
      </c>
      <c r="AV5041" s="14" t="s">
        <v>86</v>
      </c>
      <c r="AW5041" s="14" t="s">
        <v>33</v>
      </c>
      <c r="AX5041" s="14" t="s">
        <v>78</v>
      </c>
      <c r="AY5041" s="161" t="s">
        <v>176</v>
      </c>
    </row>
    <row r="5042" spans="2:65" s="14" customFormat="1" ht="11.25">
      <c r="B5042" s="160"/>
      <c r="D5042" s="146" t="s">
        <v>185</v>
      </c>
      <c r="E5042" s="161" t="s">
        <v>1</v>
      </c>
      <c r="F5042" s="162" t="s">
        <v>3904</v>
      </c>
      <c r="H5042" s="161" t="s">
        <v>1</v>
      </c>
      <c r="I5042" s="163"/>
      <c r="L5042" s="160"/>
      <c r="M5042" s="164"/>
      <c r="T5042" s="165"/>
      <c r="AT5042" s="161" t="s">
        <v>185</v>
      </c>
      <c r="AU5042" s="161" t="s">
        <v>88</v>
      </c>
      <c r="AV5042" s="14" t="s">
        <v>86</v>
      </c>
      <c r="AW5042" s="14" t="s">
        <v>33</v>
      </c>
      <c r="AX5042" s="14" t="s">
        <v>78</v>
      </c>
      <c r="AY5042" s="161" t="s">
        <v>176</v>
      </c>
    </row>
    <row r="5043" spans="2:65" s="12" customFormat="1" ht="11.25">
      <c r="B5043" s="145"/>
      <c r="D5043" s="146" t="s">
        <v>185</v>
      </c>
      <c r="E5043" s="147" t="s">
        <v>1</v>
      </c>
      <c r="F5043" s="148" t="s">
        <v>4485</v>
      </c>
      <c r="H5043" s="149">
        <v>2.25</v>
      </c>
      <c r="I5043" s="150"/>
      <c r="L5043" s="145"/>
      <c r="M5043" s="151"/>
      <c r="T5043" s="152"/>
      <c r="AT5043" s="147" t="s">
        <v>185</v>
      </c>
      <c r="AU5043" s="147" t="s">
        <v>88</v>
      </c>
      <c r="AV5043" s="12" t="s">
        <v>88</v>
      </c>
      <c r="AW5043" s="12" t="s">
        <v>33</v>
      </c>
      <c r="AX5043" s="12" t="s">
        <v>78</v>
      </c>
      <c r="AY5043" s="147" t="s">
        <v>176</v>
      </c>
    </row>
    <row r="5044" spans="2:65" s="13" customFormat="1" ht="11.25">
      <c r="B5044" s="153"/>
      <c r="D5044" s="146" t="s">
        <v>185</v>
      </c>
      <c r="E5044" s="154" t="s">
        <v>1</v>
      </c>
      <c r="F5044" s="155" t="s">
        <v>187</v>
      </c>
      <c r="H5044" s="156">
        <v>72.134999999999991</v>
      </c>
      <c r="I5044" s="157"/>
      <c r="L5044" s="153"/>
      <c r="M5044" s="158"/>
      <c r="T5044" s="159"/>
      <c r="AT5044" s="154" t="s">
        <v>185</v>
      </c>
      <c r="AU5044" s="154" t="s">
        <v>88</v>
      </c>
      <c r="AV5044" s="13" t="s">
        <v>183</v>
      </c>
      <c r="AW5044" s="13" t="s">
        <v>33</v>
      </c>
      <c r="AX5044" s="13" t="s">
        <v>86</v>
      </c>
      <c r="AY5044" s="154" t="s">
        <v>176</v>
      </c>
    </row>
    <row r="5045" spans="2:65" s="1" customFormat="1" ht="16.5" customHeight="1">
      <c r="B5045" s="32"/>
      <c r="C5045" s="132" t="s">
        <v>4487</v>
      </c>
      <c r="D5045" s="132" t="s">
        <v>178</v>
      </c>
      <c r="E5045" s="133" t="s">
        <v>4347</v>
      </c>
      <c r="F5045" s="134" t="s">
        <v>4348</v>
      </c>
      <c r="G5045" s="135" t="s">
        <v>181</v>
      </c>
      <c r="H5045" s="136">
        <v>72.135000000000005</v>
      </c>
      <c r="I5045" s="137"/>
      <c r="J5045" s="138">
        <f>ROUND(I5045*H5045,2)</f>
        <v>0</v>
      </c>
      <c r="K5045" s="134" t="s">
        <v>207</v>
      </c>
      <c r="L5045" s="32"/>
      <c r="M5045" s="139" t="s">
        <v>1</v>
      </c>
      <c r="N5045" s="140" t="s">
        <v>43</v>
      </c>
      <c r="P5045" s="141">
        <f>O5045*H5045</f>
        <v>0</v>
      </c>
      <c r="Q5045" s="141">
        <v>2.9999999999999997E-4</v>
      </c>
      <c r="R5045" s="141">
        <f>Q5045*H5045</f>
        <v>2.16405E-2</v>
      </c>
      <c r="S5045" s="141">
        <v>0</v>
      </c>
      <c r="T5045" s="142">
        <f>S5045*H5045</f>
        <v>0</v>
      </c>
      <c r="AR5045" s="143" t="s">
        <v>319</v>
      </c>
      <c r="AT5045" s="143" t="s">
        <v>178</v>
      </c>
      <c r="AU5045" s="143" t="s">
        <v>88</v>
      </c>
      <c r="AY5045" s="17" t="s">
        <v>176</v>
      </c>
      <c r="BE5045" s="144">
        <f>IF(N5045="základní",J5045,0)</f>
        <v>0</v>
      </c>
      <c r="BF5045" s="144">
        <f>IF(N5045="snížená",J5045,0)</f>
        <v>0</v>
      </c>
      <c r="BG5045" s="144">
        <f>IF(N5045="zákl. přenesená",J5045,0)</f>
        <v>0</v>
      </c>
      <c r="BH5045" s="144">
        <f>IF(N5045="sníž. přenesená",J5045,0)</f>
        <v>0</v>
      </c>
      <c r="BI5045" s="144">
        <f>IF(N5045="nulová",J5045,0)</f>
        <v>0</v>
      </c>
      <c r="BJ5045" s="17" t="s">
        <v>86</v>
      </c>
      <c r="BK5045" s="144">
        <f>ROUND(I5045*H5045,2)</f>
        <v>0</v>
      </c>
      <c r="BL5045" s="17" t="s">
        <v>319</v>
      </c>
      <c r="BM5045" s="143" t="s">
        <v>4488</v>
      </c>
    </row>
    <row r="5046" spans="2:65" s="1" customFormat="1" ht="24.2" customHeight="1">
      <c r="B5046" s="32"/>
      <c r="C5046" s="132" t="s">
        <v>4489</v>
      </c>
      <c r="D5046" s="132" t="s">
        <v>178</v>
      </c>
      <c r="E5046" s="133" t="s">
        <v>4351</v>
      </c>
      <c r="F5046" s="134" t="s">
        <v>4352</v>
      </c>
      <c r="G5046" s="135" t="s">
        <v>181</v>
      </c>
      <c r="H5046" s="136">
        <v>72.135000000000005</v>
      </c>
      <c r="I5046" s="137"/>
      <c r="J5046" s="138">
        <f>ROUND(I5046*H5046,2)</f>
        <v>0</v>
      </c>
      <c r="K5046" s="134" t="s">
        <v>207</v>
      </c>
      <c r="L5046" s="32"/>
      <c r="M5046" s="139" t="s">
        <v>1</v>
      </c>
      <c r="N5046" s="140" t="s">
        <v>43</v>
      </c>
      <c r="P5046" s="141">
        <f>O5046*H5046</f>
        <v>0</v>
      </c>
      <c r="Q5046" s="141">
        <v>1.5E-3</v>
      </c>
      <c r="R5046" s="141">
        <f>Q5046*H5046</f>
        <v>0.10820250000000001</v>
      </c>
      <c r="S5046" s="141">
        <v>0</v>
      </c>
      <c r="T5046" s="142">
        <f>S5046*H5046</f>
        <v>0</v>
      </c>
      <c r="AR5046" s="143" t="s">
        <v>319</v>
      </c>
      <c r="AT5046" s="143" t="s">
        <v>178</v>
      </c>
      <c r="AU5046" s="143" t="s">
        <v>88</v>
      </c>
      <c r="AY5046" s="17" t="s">
        <v>176</v>
      </c>
      <c r="BE5046" s="144">
        <f>IF(N5046="základní",J5046,0)</f>
        <v>0</v>
      </c>
      <c r="BF5046" s="144">
        <f>IF(N5046="snížená",J5046,0)</f>
        <v>0</v>
      </c>
      <c r="BG5046" s="144">
        <f>IF(N5046="zákl. přenesená",J5046,0)</f>
        <v>0</v>
      </c>
      <c r="BH5046" s="144">
        <f>IF(N5046="sníž. přenesená",J5046,0)</f>
        <v>0</v>
      </c>
      <c r="BI5046" s="144">
        <f>IF(N5046="nulová",J5046,0)</f>
        <v>0</v>
      </c>
      <c r="BJ5046" s="17" t="s">
        <v>86</v>
      </c>
      <c r="BK5046" s="144">
        <f>ROUND(I5046*H5046,2)</f>
        <v>0</v>
      </c>
      <c r="BL5046" s="17" t="s">
        <v>319</v>
      </c>
      <c r="BM5046" s="143" t="s">
        <v>4490</v>
      </c>
    </row>
    <row r="5047" spans="2:65" s="1" customFormat="1" ht="19.5">
      <c r="B5047" s="32"/>
      <c r="D5047" s="146" t="s">
        <v>234</v>
      </c>
      <c r="F5047" s="173" t="s">
        <v>4354</v>
      </c>
      <c r="I5047" s="174"/>
      <c r="L5047" s="32"/>
      <c r="M5047" s="175"/>
      <c r="T5047" s="56"/>
      <c r="AT5047" s="17" t="s">
        <v>234</v>
      </c>
      <c r="AU5047" s="17" t="s">
        <v>88</v>
      </c>
    </row>
    <row r="5048" spans="2:65" s="1" customFormat="1" ht="24.2" customHeight="1">
      <c r="B5048" s="32"/>
      <c r="C5048" s="132" t="s">
        <v>4491</v>
      </c>
      <c r="D5048" s="132" t="s">
        <v>178</v>
      </c>
      <c r="E5048" s="133" t="s">
        <v>4373</v>
      </c>
      <c r="F5048" s="134" t="s">
        <v>4374</v>
      </c>
      <c r="G5048" s="135" t="s">
        <v>298</v>
      </c>
      <c r="H5048" s="136">
        <v>48.09</v>
      </c>
      <c r="I5048" s="137"/>
      <c r="J5048" s="138">
        <f>ROUND(I5048*H5048,2)</f>
        <v>0</v>
      </c>
      <c r="K5048" s="134" t="s">
        <v>207</v>
      </c>
      <c r="L5048" s="32"/>
      <c r="M5048" s="139" t="s">
        <v>1</v>
      </c>
      <c r="N5048" s="140" t="s">
        <v>43</v>
      </c>
      <c r="P5048" s="141">
        <f>O5048*H5048</f>
        <v>0</v>
      </c>
      <c r="Q5048" s="141">
        <v>1.42E-3</v>
      </c>
      <c r="R5048" s="141">
        <f>Q5048*H5048</f>
        <v>6.828780000000001E-2</v>
      </c>
      <c r="S5048" s="141">
        <v>0</v>
      </c>
      <c r="T5048" s="142">
        <f>S5048*H5048</f>
        <v>0</v>
      </c>
      <c r="AR5048" s="143" t="s">
        <v>319</v>
      </c>
      <c r="AT5048" s="143" t="s">
        <v>178</v>
      </c>
      <c r="AU5048" s="143" t="s">
        <v>88</v>
      </c>
      <c r="AY5048" s="17" t="s">
        <v>176</v>
      </c>
      <c r="BE5048" s="144">
        <f>IF(N5048="základní",J5048,0)</f>
        <v>0</v>
      </c>
      <c r="BF5048" s="144">
        <f>IF(N5048="snížená",J5048,0)</f>
        <v>0</v>
      </c>
      <c r="BG5048" s="144">
        <f>IF(N5048="zákl. přenesená",J5048,0)</f>
        <v>0</v>
      </c>
      <c r="BH5048" s="144">
        <f>IF(N5048="sníž. přenesená",J5048,0)</f>
        <v>0</v>
      </c>
      <c r="BI5048" s="144">
        <f>IF(N5048="nulová",J5048,0)</f>
        <v>0</v>
      </c>
      <c r="BJ5048" s="17" t="s">
        <v>86</v>
      </c>
      <c r="BK5048" s="144">
        <f>ROUND(I5048*H5048,2)</f>
        <v>0</v>
      </c>
      <c r="BL5048" s="17" t="s">
        <v>319</v>
      </c>
      <c r="BM5048" s="143" t="s">
        <v>4492</v>
      </c>
    </row>
    <row r="5049" spans="2:65" s="14" customFormat="1" ht="11.25">
      <c r="B5049" s="160"/>
      <c r="D5049" s="146" t="s">
        <v>185</v>
      </c>
      <c r="E5049" s="161" t="s">
        <v>1</v>
      </c>
      <c r="F5049" s="162" t="s">
        <v>1580</v>
      </c>
      <c r="H5049" s="161" t="s">
        <v>1</v>
      </c>
      <c r="I5049" s="163"/>
      <c r="L5049" s="160"/>
      <c r="M5049" s="164"/>
      <c r="T5049" s="165"/>
      <c r="AT5049" s="161" t="s">
        <v>185</v>
      </c>
      <c r="AU5049" s="161" t="s">
        <v>88</v>
      </c>
      <c r="AV5049" s="14" t="s">
        <v>86</v>
      </c>
      <c r="AW5049" s="14" t="s">
        <v>33</v>
      </c>
      <c r="AX5049" s="14" t="s">
        <v>78</v>
      </c>
      <c r="AY5049" s="161" t="s">
        <v>176</v>
      </c>
    </row>
    <row r="5050" spans="2:65" s="14" customFormat="1" ht="11.25">
      <c r="B5050" s="160"/>
      <c r="D5050" s="146" t="s">
        <v>185</v>
      </c>
      <c r="E5050" s="161" t="s">
        <v>1</v>
      </c>
      <c r="F5050" s="162" t="s">
        <v>819</v>
      </c>
      <c r="H5050" s="161" t="s">
        <v>1</v>
      </c>
      <c r="I5050" s="163"/>
      <c r="L5050" s="160"/>
      <c r="M5050" s="164"/>
      <c r="T5050" s="165"/>
      <c r="AT5050" s="161" t="s">
        <v>185</v>
      </c>
      <c r="AU5050" s="161" t="s">
        <v>88</v>
      </c>
      <c r="AV5050" s="14" t="s">
        <v>86</v>
      </c>
      <c r="AW5050" s="14" t="s">
        <v>33</v>
      </c>
      <c r="AX5050" s="14" t="s">
        <v>78</v>
      </c>
      <c r="AY5050" s="161" t="s">
        <v>176</v>
      </c>
    </row>
    <row r="5051" spans="2:65" s="14" customFormat="1" ht="11.25">
      <c r="B5051" s="160"/>
      <c r="D5051" s="146" t="s">
        <v>185</v>
      </c>
      <c r="E5051" s="161" t="s">
        <v>1</v>
      </c>
      <c r="F5051" s="162" t="s">
        <v>4470</v>
      </c>
      <c r="H5051" s="161" t="s">
        <v>1</v>
      </c>
      <c r="I5051" s="163"/>
      <c r="L5051" s="160"/>
      <c r="M5051" s="164"/>
      <c r="T5051" s="165"/>
      <c r="AT5051" s="161" t="s">
        <v>185</v>
      </c>
      <c r="AU5051" s="161" t="s">
        <v>88</v>
      </c>
      <c r="AV5051" s="14" t="s">
        <v>86</v>
      </c>
      <c r="AW5051" s="14" t="s">
        <v>33</v>
      </c>
      <c r="AX5051" s="14" t="s">
        <v>78</v>
      </c>
      <c r="AY5051" s="161" t="s">
        <v>176</v>
      </c>
    </row>
    <row r="5052" spans="2:65" s="12" customFormat="1" ht="11.25">
      <c r="B5052" s="145"/>
      <c r="D5052" s="146" t="s">
        <v>185</v>
      </c>
      <c r="E5052" s="147" t="s">
        <v>1</v>
      </c>
      <c r="F5052" s="148" t="s">
        <v>4493</v>
      </c>
      <c r="H5052" s="149">
        <v>2.8</v>
      </c>
      <c r="I5052" s="150"/>
      <c r="L5052" s="145"/>
      <c r="M5052" s="151"/>
      <c r="T5052" s="152"/>
      <c r="AT5052" s="147" t="s">
        <v>185</v>
      </c>
      <c r="AU5052" s="147" t="s">
        <v>88</v>
      </c>
      <c r="AV5052" s="12" t="s">
        <v>88</v>
      </c>
      <c r="AW5052" s="12" t="s">
        <v>33</v>
      </c>
      <c r="AX5052" s="12" t="s">
        <v>78</v>
      </c>
      <c r="AY5052" s="147" t="s">
        <v>176</v>
      </c>
    </row>
    <row r="5053" spans="2:65" s="12" customFormat="1" ht="11.25">
      <c r="B5053" s="145"/>
      <c r="D5053" s="146" t="s">
        <v>185</v>
      </c>
      <c r="E5053" s="147" t="s">
        <v>1</v>
      </c>
      <c r="F5053" s="148" t="s">
        <v>4494</v>
      </c>
      <c r="H5053" s="149">
        <v>1.5</v>
      </c>
      <c r="I5053" s="150"/>
      <c r="L5053" s="145"/>
      <c r="M5053" s="151"/>
      <c r="T5053" s="152"/>
      <c r="AT5053" s="147" t="s">
        <v>185</v>
      </c>
      <c r="AU5053" s="147" t="s">
        <v>88</v>
      </c>
      <c r="AV5053" s="12" t="s">
        <v>88</v>
      </c>
      <c r="AW5053" s="12" t="s">
        <v>33</v>
      </c>
      <c r="AX5053" s="12" t="s">
        <v>78</v>
      </c>
      <c r="AY5053" s="147" t="s">
        <v>176</v>
      </c>
    </row>
    <row r="5054" spans="2:65" s="14" customFormat="1" ht="11.25">
      <c r="B5054" s="160"/>
      <c r="D5054" s="146" t="s">
        <v>185</v>
      </c>
      <c r="E5054" s="161" t="s">
        <v>1</v>
      </c>
      <c r="F5054" s="162" t="s">
        <v>1104</v>
      </c>
      <c r="H5054" s="161" t="s">
        <v>1</v>
      </c>
      <c r="I5054" s="163"/>
      <c r="L5054" s="160"/>
      <c r="M5054" s="164"/>
      <c r="T5054" s="165"/>
      <c r="AT5054" s="161" t="s">
        <v>185</v>
      </c>
      <c r="AU5054" s="161" t="s">
        <v>88</v>
      </c>
      <c r="AV5054" s="14" t="s">
        <v>86</v>
      </c>
      <c r="AW5054" s="14" t="s">
        <v>33</v>
      </c>
      <c r="AX5054" s="14" t="s">
        <v>78</v>
      </c>
      <c r="AY5054" s="161" t="s">
        <v>176</v>
      </c>
    </row>
    <row r="5055" spans="2:65" s="14" customFormat="1" ht="11.25">
      <c r="B5055" s="160"/>
      <c r="D5055" s="146" t="s">
        <v>185</v>
      </c>
      <c r="E5055" s="161" t="s">
        <v>1</v>
      </c>
      <c r="F5055" s="162" t="s">
        <v>4473</v>
      </c>
      <c r="H5055" s="161" t="s">
        <v>1</v>
      </c>
      <c r="I5055" s="163"/>
      <c r="L5055" s="160"/>
      <c r="M5055" s="164"/>
      <c r="T5055" s="165"/>
      <c r="AT5055" s="161" t="s">
        <v>185</v>
      </c>
      <c r="AU5055" s="161" t="s">
        <v>88</v>
      </c>
      <c r="AV5055" s="14" t="s">
        <v>86</v>
      </c>
      <c r="AW5055" s="14" t="s">
        <v>33</v>
      </c>
      <c r="AX5055" s="14" t="s">
        <v>78</v>
      </c>
      <c r="AY5055" s="161" t="s">
        <v>176</v>
      </c>
    </row>
    <row r="5056" spans="2:65" s="12" customFormat="1" ht="11.25">
      <c r="B5056" s="145"/>
      <c r="D5056" s="146" t="s">
        <v>185</v>
      </c>
      <c r="E5056" s="147" t="s">
        <v>1</v>
      </c>
      <c r="F5056" s="148" t="s">
        <v>4495</v>
      </c>
      <c r="H5056" s="149">
        <v>1.57</v>
      </c>
      <c r="I5056" s="150"/>
      <c r="L5056" s="145"/>
      <c r="M5056" s="151"/>
      <c r="T5056" s="152"/>
      <c r="AT5056" s="147" t="s">
        <v>185</v>
      </c>
      <c r="AU5056" s="147" t="s">
        <v>88</v>
      </c>
      <c r="AV5056" s="12" t="s">
        <v>88</v>
      </c>
      <c r="AW5056" s="12" t="s">
        <v>33</v>
      </c>
      <c r="AX5056" s="12" t="s">
        <v>78</v>
      </c>
      <c r="AY5056" s="147" t="s">
        <v>176</v>
      </c>
    </row>
    <row r="5057" spans="2:51" s="12" customFormat="1" ht="11.25">
      <c r="B5057" s="145"/>
      <c r="D5057" s="146" t="s">
        <v>185</v>
      </c>
      <c r="E5057" s="147" t="s">
        <v>1</v>
      </c>
      <c r="F5057" s="148" t="s">
        <v>4496</v>
      </c>
      <c r="H5057" s="149">
        <v>2.65</v>
      </c>
      <c r="I5057" s="150"/>
      <c r="L5057" s="145"/>
      <c r="M5057" s="151"/>
      <c r="T5057" s="152"/>
      <c r="AT5057" s="147" t="s">
        <v>185</v>
      </c>
      <c r="AU5057" s="147" t="s">
        <v>88</v>
      </c>
      <c r="AV5057" s="12" t="s">
        <v>88</v>
      </c>
      <c r="AW5057" s="12" t="s">
        <v>33</v>
      </c>
      <c r="AX5057" s="12" t="s">
        <v>78</v>
      </c>
      <c r="AY5057" s="147" t="s">
        <v>176</v>
      </c>
    </row>
    <row r="5058" spans="2:51" s="12" customFormat="1" ht="11.25">
      <c r="B5058" s="145"/>
      <c r="D5058" s="146" t="s">
        <v>185</v>
      </c>
      <c r="E5058" s="147" t="s">
        <v>1</v>
      </c>
      <c r="F5058" s="148" t="s">
        <v>4496</v>
      </c>
      <c r="H5058" s="149">
        <v>2.65</v>
      </c>
      <c r="I5058" s="150"/>
      <c r="L5058" s="145"/>
      <c r="M5058" s="151"/>
      <c r="T5058" s="152"/>
      <c r="AT5058" s="147" t="s">
        <v>185</v>
      </c>
      <c r="AU5058" s="147" t="s">
        <v>88</v>
      </c>
      <c r="AV5058" s="12" t="s">
        <v>88</v>
      </c>
      <c r="AW5058" s="12" t="s">
        <v>33</v>
      </c>
      <c r="AX5058" s="12" t="s">
        <v>78</v>
      </c>
      <c r="AY5058" s="147" t="s">
        <v>176</v>
      </c>
    </row>
    <row r="5059" spans="2:51" s="12" customFormat="1" ht="11.25">
      <c r="B5059" s="145"/>
      <c r="D5059" s="146" t="s">
        <v>185</v>
      </c>
      <c r="E5059" s="147" t="s">
        <v>1</v>
      </c>
      <c r="F5059" s="148" t="s">
        <v>4497</v>
      </c>
      <c r="H5059" s="149">
        <v>2.5</v>
      </c>
      <c r="I5059" s="150"/>
      <c r="L5059" s="145"/>
      <c r="M5059" s="151"/>
      <c r="T5059" s="152"/>
      <c r="AT5059" s="147" t="s">
        <v>185</v>
      </c>
      <c r="AU5059" s="147" t="s">
        <v>88</v>
      </c>
      <c r="AV5059" s="12" t="s">
        <v>88</v>
      </c>
      <c r="AW5059" s="12" t="s">
        <v>33</v>
      </c>
      <c r="AX5059" s="12" t="s">
        <v>78</v>
      </c>
      <c r="AY5059" s="147" t="s">
        <v>176</v>
      </c>
    </row>
    <row r="5060" spans="2:51" s="14" customFormat="1" ht="11.25">
      <c r="B5060" s="160"/>
      <c r="D5060" s="146" t="s">
        <v>185</v>
      </c>
      <c r="E5060" s="161" t="s">
        <v>1</v>
      </c>
      <c r="F5060" s="162" t="s">
        <v>4477</v>
      </c>
      <c r="H5060" s="161" t="s">
        <v>1</v>
      </c>
      <c r="I5060" s="163"/>
      <c r="L5060" s="160"/>
      <c r="M5060" s="164"/>
      <c r="T5060" s="165"/>
      <c r="AT5060" s="161" t="s">
        <v>185</v>
      </c>
      <c r="AU5060" s="161" t="s">
        <v>88</v>
      </c>
      <c r="AV5060" s="14" t="s">
        <v>86</v>
      </c>
      <c r="AW5060" s="14" t="s">
        <v>33</v>
      </c>
      <c r="AX5060" s="14" t="s">
        <v>78</v>
      </c>
      <c r="AY5060" s="161" t="s">
        <v>176</v>
      </c>
    </row>
    <row r="5061" spans="2:51" s="12" customFormat="1" ht="11.25">
      <c r="B5061" s="145"/>
      <c r="D5061" s="146" t="s">
        <v>185</v>
      </c>
      <c r="E5061" s="147" t="s">
        <v>1</v>
      </c>
      <c r="F5061" s="148" t="s">
        <v>4498</v>
      </c>
      <c r="H5061" s="149">
        <v>1.6</v>
      </c>
      <c r="I5061" s="150"/>
      <c r="L5061" s="145"/>
      <c r="M5061" s="151"/>
      <c r="T5061" s="152"/>
      <c r="AT5061" s="147" t="s">
        <v>185</v>
      </c>
      <c r="AU5061" s="147" t="s">
        <v>88</v>
      </c>
      <c r="AV5061" s="12" t="s">
        <v>88</v>
      </c>
      <c r="AW5061" s="12" t="s">
        <v>33</v>
      </c>
      <c r="AX5061" s="12" t="s">
        <v>78</v>
      </c>
      <c r="AY5061" s="147" t="s">
        <v>176</v>
      </c>
    </row>
    <row r="5062" spans="2:51" s="14" customFormat="1" ht="11.25">
      <c r="B5062" s="160"/>
      <c r="D5062" s="146" t="s">
        <v>185</v>
      </c>
      <c r="E5062" s="161" t="s">
        <v>1</v>
      </c>
      <c r="F5062" s="162" t="s">
        <v>4479</v>
      </c>
      <c r="H5062" s="161" t="s">
        <v>1</v>
      </c>
      <c r="I5062" s="163"/>
      <c r="L5062" s="160"/>
      <c r="M5062" s="164"/>
      <c r="T5062" s="165"/>
      <c r="AT5062" s="161" t="s">
        <v>185</v>
      </c>
      <c r="AU5062" s="161" t="s">
        <v>88</v>
      </c>
      <c r="AV5062" s="14" t="s">
        <v>86</v>
      </c>
      <c r="AW5062" s="14" t="s">
        <v>33</v>
      </c>
      <c r="AX5062" s="14" t="s">
        <v>78</v>
      </c>
      <c r="AY5062" s="161" t="s">
        <v>176</v>
      </c>
    </row>
    <row r="5063" spans="2:51" s="12" customFormat="1" ht="11.25">
      <c r="B5063" s="145"/>
      <c r="D5063" s="146" t="s">
        <v>185</v>
      </c>
      <c r="E5063" s="147" t="s">
        <v>1</v>
      </c>
      <c r="F5063" s="148" t="s">
        <v>4498</v>
      </c>
      <c r="H5063" s="149">
        <v>1.6</v>
      </c>
      <c r="I5063" s="150"/>
      <c r="L5063" s="145"/>
      <c r="M5063" s="151"/>
      <c r="T5063" s="152"/>
      <c r="AT5063" s="147" t="s">
        <v>185</v>
      </c>
      <c r="AU5063" s="147" t="s">
        <v>88</v>
      </c>
      <c r="AV5063" s="12" t="s">
        <v>88</v>
      </c>
      <c r="AW5063" s="12" t="s">
        <v>33</v>
      </c>
      <c r="AX5063" s="12" t="s">
        <v>78</v>
      </c>
      <c r="AY5063" s="147" t="s">
        <v>176</v>
      </c>
    </row>
    <row r="5064" spans="2:51" s="14" customFormat="1" ht="11.25">
      <c r="B5064" s="160"/>
      <c r="D5064" s="146" t="s">
        <v>185</v>
      </c>
      <c r="E5064" s="161" t="s">
        <v>1</v>
      </c>
      <c r="F5064" s="162" t="s">
        <v>2466</v>
      </c>
      <c r="H5064" s="161" t="s">
        <v>1</v>
      </c>
      <c r="I5064" s="163"/>
      <c r="L5064" s="160"/>
      <c r="M5064" s="164"/>
      <c r="T5064" s="165"/>
      <c r="AT5064" s="161" t="s">
        <v>185</v>
      </c>
      <c r="AU5064" s="161" t="s">
        <v>88</v>
      </c>
      <c r="AV5064" s="14" t="s">
        <v>86</v>
      </c>
      <c r="AW5064" s="14" t="s">
        <v>33</v>
      </c>
      <c r="AX5064" s="14" t="s">
        <v>78</v>
      </c>
      <c r="AY5064" s="161" t="s">
        <v>176</v>
      </c>
    </row>
    <row r="5065" spans="2:51" s="12" customFormat="1" ht="11.25">
      <c r="B5065" s="145"/>
      <c r="D5065" s="146" t="s">
        <v>185</v>
      </c>
      <c r="E5065" s="147" t="s">
        <v>1</v>
      </c>
      <c r="F5065" s="148" t="s">
        <v>4499</v>
      </c>
      <c r="H5065" s="149">
        <v>2.6</v>
      </c>
      <c r="I5065" s="150"/>
      <c r="L5065" s="145"/>
      <c r="M5065" s="151"/>
      <c r="T5065" s="152"/>
      <c r="AT5065" s="147" t="s">
        <v>185</v>
      </c>
      <c r="AU5065" s="147" t="s">
        <v>88</v>
      </c>
      <c r="AV5065" s="12" t="s">
        <v>88</v>
      </c>
      <c r="AW5065" s="12" t="s">
        <v>33</v>
      </c>
      <c r="AX5065" s="12" t="s">
        <v>78</v>
      </c>
      <c r="AY5065" s="147" t="s">
        <v>176</v>
      </c>
    </row>
    <row r="5066" spans="2:51" s="12" customFormat="1" ht="11.25">
      <c r="B5066" s="145"/>
      <c r="D5066" s="146" t="s">
        <v>185</v>
      </c>
      <c r="E5066" s="147" t="s">
        <v>1</v>
      </c>
      <c r="F5066" s="148" t="s">
        <v>4499</v>
      </c>
      <c r="H5066" s="149">
        <v>2.6</v>
      </c>
      <c r="I5066" s="150"/>
      <c r="L5066" s="145"/>
      <c r="M5066" s="151"/>
      <c r="T5066" s="152"/>
      <c r="AT5066" s="147" t="s">
        <v>185</v>
      </c>
      <c r="AU5066" s="147" t="s">
        <v>88</v>
      </c>
      <c r="AV5066" s="12" t="s">
        <v>88</v>
      </c>
      <c r="AW5066" s="12" t="s">
        <v>33</v>
      </c>
      <c r="AX5066" s="12" t="s">
        <v>78</v>
      </c>
      <c r="AY5066" s="147" t="s">
        <v>176</v>
      </c>
    </row>
    <row r="5067" spans="2:51" s="12" customFormat="1" ht="11.25">
      <c r="B5067" s="145"/>
      <c r="D5067" s="146" t="s">
        <v>185</v>
      </c>
      <c r="E5067" s="147" t="s">
        <v>1</v>
      </c>
      <c r="F5067" s="148" t="s">
        <v>4499</v>
      </c>
      <c r="H5067" s="149">
        <v>2.6</v>
      </c>
      <c r="I5067" s="150"/>
      <c r="L5067" s="145"/>
      <c r="M5067" s="151"/>
      <c r="T5067" s="152"/>
      <c r="AT5067" s="147" t="s">
        <v>185</v>
      </c>
      <c r="AU5067" s="147" t="s">
        <v>88</v>
      </c>
      <c r="AV5067" s="12" t="s">
        <v>88</v>
      </c>
      <c r="AW5067" s="12" t="s">
        <v>33</v>
      </c>
      <c r="AX5067" s="12" t="s">
        <v>78</v>
      </c>
      <c r="AY5067" s="147" t="s">
        <v>176</v>
      </c>
    </row>
    <row r="5068" spans="2:51" s="12" customFormat="1" ht="11.25">
      <c r="B5068" s="145"/>
      <c r="D5068" s="146" t="s">
        <v>185</v>
      </c>
      <c r="E5068" s="147" t="s">
        <v>1</v>
      </c>
      <c r="F5068" s="148" t="s">
        <v>4496</v>
      </c>
      <c r="H5068" s="149">
        <v>2.65</v>
      </c>
      <c r="I5068" s="150"/>
      <c r="L5068" s="145"/>
      <c r="M5068" s="151"/>
      <c r="T5068" s="152"/>
      <c r="AT5068" s="147" t="s">
        <v>185</v>
      </c>
      <c r="AU5068" s="147" t="s">
        <v>88</v>
      </c>
      <c r="AV5068" s="12" t="s">
        <v>88</v>
      </c>
      <c r="AW5068" s="12" t="s">
        <v>33</v>
      </c>
      <c r="AX5068" s="12" t="s">
        <v>78</v>
      </c>
      <c r="AY5068" s="147" t="s">
        <v>176</v>
      </c>
    </row>
    <row r="5069" spans="2:51" s="12" customFormat="1" ht="11.25">
      <c r="B5069" s="145"/>
      <c r="D5069" s="146" t="s">
        <v>185</v>
      </c>
      <c r="E5069" s="147" t="s">
        <v>1</v>
      </c>
      <c r="F5069" s="148" t="s">
        <v>4496</v>
      </c>
      <c r="H5069" s="149">
        <v>2.65</v>
      </c>
      <c r="I5069" s="150"/>
      <c r="L5069" s="145"/>
      <c r="M5069" s="151"/>
      <c r="T5069" s="152"/>
      <c r="AT5069" s="147" t="s">
        <v>185</v>
      </c>
      <c r="AU5069" s="147" t="s">
        <v>88</v>
      </c>
      <c r="AV5069" s="12" t="s">
        <v>88</v>
      </c>
      <c r="AW5069" s="12" t="s">
        <v>33</v>
      </c>
      <c r="AX5069" s="12" t="s">
        <v>78</v>
      </c>
      <c r="AY5069" s="147" t="s">
        <v>176</v>
      </c>
    </row>
    <row r="5070" spans="2:51" s="14" customFormat="1" ht="11.25">
      <c r="B5070" s="160"/>
      <c r="D5070" s="146" t="s">
        <v>185</v>
      </c>
      <c r="E5070" s="161" t="s">
        <v>1</v>
      </c>
      <c r="F5070" s="162" t="s">
        <v>1106</v>
      </c>
      <c r="H5070" s="161" t="s">
        <v>1</v>
      </c>
      <c r="I5070" s="163"/>
      <c r="L5070" s="160"/>
      <c r="M5070" s="164"/>
      <c r="T5070" s="165"/>
      <c r="AT5070" s="161" t="s">
        <v>185</v>
      </c>
      <c r="AU5070" s="161" t="s">
        <v>88</v>
      </c>
      <c r="AV5070" s="14" t="s">
        <v>86</v>
      </c>
      <c r="AW5070" s="14" t="s">
        <v>33</v>
      </c>
      <c r="AX5070" s="14" t="s">
        <v>78</v>
      </c>
      <c r="AY5070" s="161" t="s">
        <v>176</v>
      </c>
    </row>
    <row r="5071" spans="2:51" s="14" customFormat="1" ht="11.25">
      <c r="B5071" s="160"/>
      <c r="D5071" s="146" t="s">
        <v>185</v>
      </c>
      <c r="E5071" s="161" t="s">
        <v>1</v>
      </c>
      <c r="F5071" s="162" t="s">
        <v>4481</v>
      </c>
      <c r="H5071" s="161" t="s">
        <v>1</v>
      </c>
      <c r="I5071" s="163"/>
      <c r="L5071" s="160"/>
      <c r="M5071" s="164"/>
      <c r="T5071" s="165"/>
      <c r="AT5071" s="161" t="s">
        <v>185</v>
      </c>
      <c r="AU5071" s="161" t="s">
        <v>88</v>
      </c>
      <c r="AV5071" s="14" t="s">
        <v>86</v>
      </c>
      <c r="AW5071" s="14" t="s">
        <v>33</v>
      </c>
      <c r="AX5071" s="14" t="s">
        <v>78</v>
      </c>
      <c r="AY5071" s="161" t="s">
        <v>176</v>
      </c>
    </row>
    <row r="5072" spans="2:51" s="12" customFormat="1" ht="11.25">
      <c r="B5072" s="145"/>
      <c r="D5072" s="146" t="s">
        <v>185</v>
      </c>
      <c r="E5072" s="147" t="s">
        <v>1</v>
      </c>
      <c r="F5072" s="148" t="s">
        <v>4495</v>
      </c>
      <c r="H5072" s="149">
        <v>1.57</v>
      </c>
      <c r="I5072" s="150"/>
      <c r="L5072" s="145"/>
      <c r="M5072" s="151"/>
      <c r="T5072" s="152"/>
      <c r="AT5072" s="147" t="s">
        <v>185</v>
      </c>
      <c r="AU5072" s="147" t="s">
        <v>88</v>
      </c>
      <c r="AV5072" s="12" t="s">
        <v>88</v>
      </c>
      <c r="AW5072" s="12" t="s">
        <v>33</v>
      </c>
      <c r="AX5072" s="12" t="s">
        <v>78</v>
      </c>
      <c r="AY5072" s="147" t="s">
        <v>176</v>
      </c>
    </row>
    <row r="5073" spans="2:65" s="12" customFormat="1" ht="11.25">
      <c r="B5073" s="145"/>
      <c r="D5073" s="146" t="s">
        <v>185</v>
      </c>
      <c r="E5073" s="147" t="s">
        <v>1</v>
      </c>
      <c r="F5073" s="148" t="s">
        <v>4496</v>
      </c>
      <c r="H5073" s="149">
        <v>2.65</v>
      </c>
      <c r="I5073" s="150"/>
      <c r="L5073" s="145"/>
      <c r="M5073" s="151"/>
      <c r="T5073" s="152"/>
      <c r="AT5073" s="147" t="s">
        <v>185</v>
      </c>
      <c r="AU5073" s="147" t="s">
        <v>88</v>
      </c>
      <c r="AV5073" s="12" t="s">
        <v>88</v>
      </c>
      <c r="AW5073" s="12" t="s">
        <v>33</v>
      </c>
      <c r="AX5073" s="12" t="s">
        <v>78</v>
      </c>
      <c r="AY5073" s="147" t="s">
        <v>176</v>
      </c>
    </row>
    <row r="5074" spans="2:65" s="12" customFormat="1" ht="11.25">
      <c r="B5074" s="145"/>
      <c r="D5074" s="146" t="s">
        <v>185</v>
      </c>
      <c r="E5074" s="147" t="s">
        <v>1</v>
      </c>
      <c r="F5074" s="148" t="s">
        <v>4496</v>
      </c>
      <c r="H5074" s="149">
        <v>2.65</v>
      </c>
      <c r="I5074" s="150"/>
      <c r="L5074" s="145"/>
      <c r="M5074" s="151"/>
      <c r="T5074" s="152"/>
      <c r="AT5074" s="147" t="s">
        <v>185</v>
      </c>
      <c r="AU5074" s="147" t="s">
        <v>88</v>
      </c>
      <c r="AV5074" s="12" t="s">
        <v>88</v>
      </c>
      <c r="AW5074" s="12" t="s">
        <v>33</v>
      </c>
      <c r="AX5074" s="12" t="s">
        <v>78</v>
      </c>
      <c r="AY5074" s="147" t="s">
        <v>176</v>
      </c>
    </row>
    <row r="5075" spans="2:65" s="12" customFormat="1" ht="11.25">
      <c r="B5075" s="145"/>
      <c r="D5075" s="146" t="s">
        <v>185</v>
      </c>
      <c r="E5075" s="147" t="s">
        <v>1</v>
      </c>
      <c r="F5075" s="148" t="s">
        <v>4497</v>
      </c>
      <c r="H5075" s="149">
        <v>2.5</v>
      </c>
      <c r="I5075" s="150"/>
      <c r="L5075" s="145"/>
      <c r="M5075" s="151"/>
      <c r="T5075" s="152"/>
      <c r="AT5075" s="147" t="s">
        <v>185</v>
      </c>
      <c r="AU5075" s="147" t="s">
        <v>88</v>
      </c>
      <c r="AV5075" s="12" t="s">
        <v>88</v>
      </c>
      <c r="AW5075" s="12" t="s">
        <v>33</v>
      </c>
      <c r="AX5075" s="12" t="s">
        <v>78</v>
      </c>
      <c r="AY5075" s="147" t="s">
        <v>176</v>
      </c>
    </row>
    <row r="5076" spans="2:65" s="14" customFormat="1" ht="11.25">
      <c r="B5076" s="160"/>
      <c r="D5076" s="146" t="s">
        <v>185</v>
      </c>
      <c r="E5076" s="161" t="s">
        <v>1</v>
      </c>
      <c r="F5076" s="162" t="s">
        <v>4482</v>
      </c>
      <c r="H5076" s="161" t="s">
        <v>1</v>
      </c>
      <c r="I5076" s="163"/>
      <c r="L5076" s="160"/>
      <c r="M5076" s="164"/>
      <c r="T5076" s="165"/>
      <c r="AT5076" s="161" t="s">
        <v>185</v>
      </c>
      <c r="AU5076" s="161" t="s">
        <v>88</v>
      </c>
      <c r="AV5076" s="14" t="s">
        <v>86</v>
      </c>
      <c r="AW5076" s="14" t="s">
        <v>33</v>
      </c>
      <c r="AX5076" s="14" t="s">
        <v>78</v>
      </c>
      <c r="AY5076" s="161" t="s">
        <v>176</v>
      </c>
    </row>
    <row r="5077" spans="2:65" s="12" customFormat="1" ht="11.25">
      <c r="B5077" s="145"/>
      <c r="D5077" s="146" t="s">
        <v>185</v>
      </c>
      <c r="E5077" s="147" t="s">
        <v>1</v>
      </c>
      <c r="F5077" s="148" t="s">
        <v>4494</v>
      </c>
      <c r="H5077" s="149">
        <v>1.5</v>
      </c>
      <c r="I5077" s="150"/>
      <c r="L5077" s="145"/>
      <c r="M5077" s="151"/>
      <c r="T5077" s="152"/>
      <c r="AT5077" s="147" t="s">
        <v>185</v>
      </c>
      <c r="AU5077" s="147" t="s">
        <v>88</v>
      </c>
      <c r="AV5077" s="12" t="s">
        <v>88</v>
      </c>
      <c r="AW5077" s="12" t="s">
        <v>33</v>
      </c>
      <c r="AX5077" s="12" t="s">
        <v>78</v>
      </c>
      <c r="AY5077" s="147" t="s">
        <v>176</v>
      </c>
    </row>
    <row r="5078" spans="2:65" s="14" customFormat="1" ht="11.25">
      <c r="B5078" s="160"/>
      <c r="D5078" s="146" t="s">
        <v>185</v>
      </c>
      <c r="E5078" s="161" t="s">
        <v>1</v>
      </c>
      <c r="F5078" s="162" t="s">
        <v>1108</v>
      </c>
      <c r="H5078" s="161" t="s">
        <v>1</v>
      </c>
      <c r="I5078" s="163"/>
      <c r="L5078" s="160"/>
      <c r="M5078" s="164"/>
      <c r="T5078" s="165"/>
      <c r="AT5078" s="161" t="s">
        <v>185</v>
      </c>
      <c r="AU5078" s="161" t="s">
        <v>88</v>
      </c>
      <c r="AV5078" s="14" t="s">
        <v>86</v>
      </c>
      <c r="AW5078" s="14" t="s">
        <v>33</v>
      </c>
      <c r="AX5078" s="14" t="s">
        <v>78</v>
      </c>
      <c r="AY5078" s="161" t="s">
        <v>176</v>
      </c>
    </row>
    <row r="5079" spans="2:65" s="14" customFormat="1" ht="11.25">
      <c r="B5079" s="160"/>
      <c r="D5079" s="146" t="s">
        <v>185</v>
      </c>
      <c r="E5079" s="161" t="s">
        <v>1</v>
      </c>
      <c r="F5079" s="162" t="s">
        <v>4483</v>
      </c>
      <c r="H5079" s="161" t="s">
        <v>1</v>
      </c>
      <c r="I5079" s="163"/>
      <c r="L5079" s="160"/>
      <c r="M5079" s="164"/>
      <c r="T5079" s="165"/>
      <c r="AT5079" s="161" t="s">
        <v>185</v>
      </c>
      <c r="AU5079" s="161" t="s">
        <v>88</v>
      </c>
      <c r="AV5079" s="14" t="s">
        <v>86</v>
      </c>
      <c r="AW5079" s="14" t="s">
        <v>33</v>
      </c>
      <c r="AX5079" s="14" t="s">
        <v>78</v>
      </c>
      <c r="AY5079" s="161" t="s">
        <v>176</v>
      </c>
    </row>
    <row r="5080" spans="2:65" s="12" customFormat="1" ht="11.25">
      <c r="B5080" s="145"/>
      <c r="D5080" s="146" t="s">
        <v>185</v>
      </c>
      <c r="E5080" s="147" t="s">
        <v>1</v>
      </c>
      <c r="F5080" s="148" t="s">
        <v>4500</v>
      </c>
      <c r="H5080" s="149">
        <v>1.6</v>
      </c>
      <c r="I5080" s="150"/>
      <c r="L5080" s="145"/>
      <c r="M5080" s="151"/>
      <c r="T5080" s="152"/>
      <c r="AT5080" s="147" t="s">
        <v>185</v>
      </c>
      <c r="AU5080" s="147" t="s">
        <v>88</v>
      </c>
      <c r="AV5080" s="12" t="s">
        <v>88</v>
      </c>
      <c r="AW5080" s="12" t="s">
        <v>33</v>
      </c>
      <c r="AX5080" s="12" t="s">
        <v>78</v>
      </c>
      <c r="AY5080" s="147" t="s">
        <v>176</v>
      </c>
    </row>
    <row r="5081" spans="2:65" s="12" customFormat="1" ht="11.25">
      <c r="B5081" s="145"/>
      <c r="D5081" s="146" t="s">
        <v>185</v>
      </c>
      <c r="E5081" s="147" t="s">
        <v>1</v>
      </c>
      <c r="F5081" s="148" t="s">
        <v>4501</v>
      </c>
      <c r="H5081" s="149">
        <v>1.5</v>
      </c>
      <c r="I5081" s="150"/>
      <c r="L5081" s="145"/>
      <c r="M5081" s="151"/>
      <c r="T5081" s="152"/>
      <c r="AT5081" s="147" t="s">
        <v>185</v>
      </c>
      <c r="AU5081" s="147" t="s">
        <v>88</v>
      </c>
      <c r="AV5081" s="12" t="s">
        <v>88</v>
      </c>
      <c r="AW5081" s="12" t="s">
        <v>33</v>
      </c>
      <c r="AX5081" s="12" t="s">
        <v>78</v>
      </c>
      <c r="AY5081" s="147" t="s">
        <v>176</v>
      </c>
    </row>
    <row r="5082" spans="2:65" s="14" customFormat="1" ht="11.25">
      <c r="B5082" s="160"/>
      <c r="D5082" s="146" t="s">
        <v>185</v>
      </c>
      <c r="E5082" s="161" t="s">
        <v>1</v>
      </c>
      <c r="F5082" s="162" t="s">
        <v>4486</v>
      </c>
      <c r="H5082" s="161" t="s">
        <v>1</v>
      </c>
      <c r="I5082" s="163"/>
      <c r="L5082" s="160"/>
      <c r="M5082" s="164"/>
      <c r="T5082" s="165"/>
      <c r="AT5082" s="161" t="s">
        <v>185</v>
      </c>
      <c r="AU5082" s="161" t="s">
        <v>88</v>
      </c>
      <c r="AV5082" s="14" t="s">
        <v>86</v>
      </c>
      <c r="AW5082" s="14" t="s">
        <v>33</v>
      </c>
      <c r="AX5082" s="14" t="s">
        <v>78</v>
      </c>
      <c r="AY5082" s="161" t="s">
        <v>176</v>
      </c>
    </row>
    <row r="5083" spans="2:65" s="12" customFormat="1" ht="11.25">
      <c r="B5083" s="145"/>
      <c r="D5083" s="146" t="s">
        <v>185</v>
      </c>
      <c r="E5083" s="147" t="s">
        <v>1</v>
      </c>
      <c r="F5083" s="148" t="s">
        <v>4496</v>
      </c>
      <c r="H5083" s="149">
        <v>2.65</v>
      </c>
      <c r="I5083" s="150"/>
      <c r="L5083" s="145"/>
      <c r="M5083" s="151"/>
      <c r="T5083" s="152"/>
      <c r="AT5083" s="147" t="s">
        <v>185</v>
      </c>
      <c r="AU5083" s="147" t="s">
        <v>88</v>
      </c>
      <c r="AV5083" s="12" t="s">
        <v>88</v>
      </c>
      <c r="AW5083" s="12" t="s">
        <v>33</v>
      </c>
      <c r="AX5083" s="12" t="s">
        <v>78</v>
      </c>
      <c r="AY5083" s="147" t="s">
        <v>176</v>
      </c>
    </row>
    <row r="5084" spans="2:65" s="14" customFormat="1" ht="11.25">
      <c r="B5084" s="160"/>
      <c r="D5084" s="146" t="s">
        <v>185</v>
      </c>
      <c r="E5084" s="161" t="s">
        <v>1</v>
      </c>
      <c r="F5084" s="162" t="s">
        <v>1110</v>
      </c>
      <c r="H5084" s="161" t="s">
        <v>1</v>
      </c>
      <c r="I5084" s="163"/>
      <c r="L5084" s="160"/>
      <c r="M5084" s="164"/>
      <c r="T5084" s="165"/>
      <c r="AT5084" s="161" t="s">
        <v>185</v>
      </c>
      <c r="AU5084" s="161" t="s">
        <v>88</v>
      </c>
      <c r="AV5084" s="14" t="s">
        <v>86</v>
      </c>
      <c r="AW5084" s="14" t="s">
        <v>33</v>
      </c>
      <c r="AX5084" s="14" t="s">
        <v>78</v>
      </c>
      <c r="AY5084" s="161" t="s">
        <v>176</v>
      </c>
    </row>
    <row r="5085" spans="2:65" s="14" customFormat="1" ht="11.25">
      <c r="B5085" s="160"/>
      <c r="D5085" s="146" t="s">
        <v>185</v>
      </c>
      <c r="E5085" s="161" t="s">
        <v>1</v>
      </c>
      <c r="F5085" s="162" t="s">
        <v>3904</v>
      </c>
      <c r="H5085" s="161" t="s">
        <v>1</v>
      </c>
      <c r="I5085" s="163"/>
      <c r="L5085" s="160"/>
      <c r="M5085" s="164"/>
      <c r="T5085" s="165"/>
      <c r="AT5085" s="161" t="s">
        <v>185</v>
      </c>
      <c r="AU5085" s="161" t="s">
        <v>88</v>
      </c>
      <c r="AV5085" s="14" t="s">
        <v>86</v>
      </c>
      <c r="AW5085" s="14" t="s">
        <v>33</v>
      </c>
      <c r="AX5085" s="14" t="s">
        <v>78</v>
      </c>
      <c r="AY5085" s="161" t="s">
        <v>176</v>
      </c>
    </row>
    <row r="5086" spans="2:65" s="12" customFormat="1" ht="11.25">
      <c r="B5086" s="145"/>
      <c r="D5086" s="146" t="s">
        <v>185</v>
      </c>
      <c r="E5086" s="147" t="s">
        <v>1</v>
      </c>
      <c r="F5086" s="148" t="s">
        <v>4501</v>
      </c>
      <c r="H5086" s="149">
        <v>1.5</v>
      </c>
      <c r="I5086" s="150"/>
      <c r="L5086" s="145"/>
      <c r="M5086" s="151"/>
      <c r="T5086" s="152"/>
      <c r="AT5086" s="147" t="s">
        <v>185</v>
      </c>
      <c r="AU5086" s="147" t="s">
        <v>88</v>
      </c>
      <c r="AV5086" s="12" t="s">
        <v>88</v>
      </c>
      <c r="AW5086" s="12" t="s">
        <v>33</v>
      </c>
      <c r="AX5086" s="12" t="s">
        <v>78</v>
      </c>
      <c r="AY5086" s="147" t="s">
        <v>176</v>
      </c>
    </row>
    <row r="5087" spans="2:65" s="13" customFormat="1" ht="11.25">
      <c r="B5087" s="153"/>
      <c r="D5087" s="146" t="s">
        <v>185</v>
      </c>
      <c r="E5087" s="154" t="s">
        <v>1</v>
      </c>
      <c r="F5087" s="155" t="s">
        <v>187</v>
      </c>
      <c r="H5087" s="156">
        <v>48.09</v>
      </c>
      <c r="I5087" s="157"/>
      <c r="L5087" s="153"/>
      <c r="M5087" s="158"/>
      <c r="T5087" s="159"/>
      <c r="AT5087" s="154" t="s">
        <v>185</v>
      </c>
      <c r="AU5087" s="154" t="s">
        <v>88</v>
      </c>
      <c r="AV5087" s="13" t="s">
        <v>183</v>
      </c>
      <c r="AW5087" s="13" t="s">
        <v>33</v>
      </c>
      <c r="AX5087" s="13" t="s">
        <v>86</v>
      </c>
      <c r="AY5087" s="154" t="s">
        <v>176</v>
      </c>
    </row>
    <row r="5088" spans="2:65" s="1" customFormat="1" ht="16.5" customHeight="1">
      <c r="B5088" s="32"/>
      <c r="C5088" s="132" t="s">
        <v>4502</v>
      </c>
      <c r="D5088" s="132" t="s">
        <v>178</v>
      </c>
      <c r="E5088" s="133" t="s">
        <v>4386</v>
      </c>
      <c r="F5088" s="134" t="s">
        <v>4387</v>
      </c>
      <c r="G5088" s="135" t="s">
        <v>181</v>
      </c>
      <c r="H5088" s="136">
        <v>72.135000000000005</v>
      </c>
      <c r="I5088" s="137"/>
      <c r="J5088" s="138">
        <f>ROUND(I5088*H5088,2)</f>
        <v>0</v>
      </c>
      <c r="K5088" s="134" t="s">
        <v>207</v>
      </c>
      <c r="L5088" s="32"/>
      <c r="M5088" s="139" t="s">
        <v>1</v>
      </c>
      <c r="N5088" s="140" t="s">
        <v>43</v>
      </c>
      <c r="P5088" s="141">
        <f>O5088*H5088</f>
        <v>0</v>
      </c>
      <c r="Q5088" s="141">
        <v>4.4999999999999997E-3</v>
      </c>
      <c r="R5088" s="141">
        <f>Q5088*H5088</f>
        <v>0.32460749999999999</v>
      </c>
      <c r="S5088" s="141">
        <v>0</v>
      </c>
      <c r="T5088" s="142">
        <f>S5088*H5088</f>
        <v>0</v>
      </c>
      <c r="AR5088" s="143" t="s">
        <v>319</v>
      </c>
      <c r="AT5088" s="143" t="s">
        <v>178</v>
      </c>
      <c r="AU5088" s="143" t="s">
        <v>88</v>
      </c>
      <c r="AY5088" s="17" t="s">
        <v>176</v>
      </c>
      <c r="BE5088" s="144">
        <f>IF(N5088="základní",J5088,0)</f>
        <v>0</v>
      </c>
      <c r="BF5088" s="144">
        <f>IF(N5088="snížená",J5088,0)</f>
        <v>0</v>
      </c>
      <c r="BG5088" s="144">
        <f>IF(N5088="zákl. přenesená",J5088,0)</f>
        <v>0</v>
      </c>
      <c r="BH5088" s="144">
        <f>IF(N5088="sníž. přenesená",J5088,0)</f>
        <v>0</v>
      </c>
      <c r="BI5088" s="144">
        <f>IF(N5088="nulová",J5088,0)</f>
        <v>0</v>
      </c>
      <c r="BJ5088" s="17" t="s">
        <v>86</v>
      </c>
      <c r="BK5088" s="144">
        <f>ROUND(I5088*H5088,2)</f>
        <v>0</v>
      </c>
      <c r="BL5088" s="17" t="s">
        <v>319</v>
      </c>
      <c r="BM5088" s="143" t="s">
        <v>4503</v>
      </c>
    </row>
    <row r="5089" spans="2:65" s="1" customFormat="1" ht="33" customHeight="1">
      <c r="B5089" s="32"/>
      <c r="C5089" s="132" t="s">
        <v>4504</v>
      </c>
      <c r="D5089" s="132" t="s">
        <v>178</v>
      </c>
      <c r="E5089" s="133" t="s">
        <v>4390</v>
      </c>
      <c r="F5089" s="134" t="s">
        <v>4391</v>
      </c>
      <c r="G5089" s="135" t="s">
        <v>181</v>
      </c>
      <c r="H5089" s="136">
        <v>72.135000000000005</v>
      </c>
      <c r="I5089" s="137"/>
      <c r="J5089" s="138">
        <f>ROUND(I5089*H5089,2)</f>
        <v>0</v>
      </c>
      <c r="K5089" s="134" t="s">
        <v>207</v>
      </c>
      <c r="L5089" s="32"/>
      <c r="M5089" s="139" t="s">
        <v>1</v>
      </c>
      <c r="N5089" s="140" t="s">
        <v>43</v>
      </c>
      <c r="P5089" s="141">
        <f>O5089*H5089</f>
        <v>0</v>
      </c>
      <c r="Q5089" s="141">
        <v>9.0299999999999998E-3</v>
      </c>
      <c r="R5089" s="141">
        <f>Q5089*H5089</f>
        <v>0.65137905000000007</v>
      </c>
      <c r="S5089" s="141">
        <v>0</v>
      </c>
      <c r="T5089" s="142">
        <f>S5089*H5089</f>
        <v>0</v>
      </c>
      <c r="AR5089" s="143" t="s">
        <v>319</v>
      </c>
      <c r="AT5089" s="143" t="s">
        <v>178</v>
      </c>
      <c r="AU5089" s="143" t="s">
        <v>88</v>
      </c>
      <c r="AY5089" s="17" t="s">
        <v>176</v>
      </c>
      <c r="BE5089" s="144">
        <f>IF(N5089="základní",J5089,0)</f>
        <v>0</v>
      </c>
      <c r="BF5089" s="144">
        <f>IF(N5089="snížená",J5089,0)</f>
        <v>0</v>
      </c>
      <c r="BG5089" s="144">
        <f>IF(N5089="zákl. přenesená",J5089,0)</f>
        <v>0</v>
      </c>
      <c r="BH5089" s="144">
        <f>IF(N5089="sníž. přenesená",J5089,0)</f>
        <v>0</v>
      </c>
      <c r="BI5089" s="144">
        <f>IF(N5089="nulová",J5089,0)</f>
        <v>0</v>
      </c>
      <c r="BJ5089" s="17" t="s">
        <v>86</v>
      </c>
      <c r="BK5089" s="144">
        <f>ROUND(I5089*H5089,2)</f>
        <v>0</v>
      </c>
      <c r="BL5089" s="17" t="s">
        <v>319</v>
      </c>
      <c r="BM5089" s="143" t="s">
        <v>4505</v>
      </c>
    </row>
    <row r="5090" spans="2:65" s="1" customFormat="1" ht="24.2" customHeight="1">
      <c r="B5090" s="32"/>
      <c r="C5090" s="176" t="s">
        <v>4506</v>
      </c>
      <c r="D5090" s="176" t="s">
        <v>304</v>
      </c>
      <c r="E5090" s="177" t="s">
        <v>4394</v>
      </c>
      <c r="F5090" s="178" t="s">
        <v>4395</v>
      </c>
      <c r="G5090" s="179" t="s">
        <v>181</v>
      </c>
      <c r="H5090" s="180">
        <v>90.168750000000003</v>
      </c>
      <c r="I5090" s="181"/>
      <c r="J5090" s="182">
        <f>ROUND(I5090*H5090,2)</f>
        <v>0</v>
      </c>
      <c r="K5090" s="178" t="s">
        <v>207</v>
      </c>
      <c r="L5090" s="183"/>
      <c r="M5090" s="184" t="s">
        <v>1</v>
      </c>
      <c r="N5090" s="185" t="s">
        <v>43</v>
      </c>
      <c r="P5090" s="141">
        <f>O5090*H5090</f>
        <v>0</v>
      </c>
      <c r="Q5090" s="141">
        <v>2.01E-2</v>
      </c>
      <c r="R5090" s="141">
        <f>Q5090*H5090</f>
        <v>1.8123918750000001</v>
      </c>
      <c r="S5090" s="141">
        <v>0</v>
      </c>
      <c r="T5090" s="142">
        <f>S5090*H5090</f>
        <v>0</v>
      </c>
      <c r="AR5090" s="143" t="s">
        <v>398</v>
      </c>
      <c r="AT5090" s="143" t="s">
        <v>304</v>
      </c>
      <c r="AU5090" s="143" t="s">
        <v>88</v>
      </c>
      <c r="AY5090" s="17" t="s">
        <v>176</v>
      </c>
      <c r="BE5090" s="144">
        <f>IF(N5090="základní",J5090,0)</f>
        <v>0</v>
      </c>
      <c r="BF5090" s="144">
        <f>IF(N5090="snížená",J5090,0)</f>
        <v>0</v>
      </c>
      <c r="BG5090" s="144">
        <f>IF(N5090="zákl. přenesená",J5090,0)</f>
        <v>0</v>
      </c>
      <c r="BH5090" s="144">
        <f>IF(N5090="sníž. přenesená",J5090,0)</f>
        <v>0</v>
      </c>
      <c r="BI5090" s="144">
        <f>IF(N5090="nulová",J5090,0)</f>
        <v>0</v>
      </c>
      <c r="BJ5090" s="17" t="s">
        <v>86</v>
      </c>
      <c r="BK5090" s="144">
        <f>ROUND(I5090*H5090,2)</f>
        <v>0</v>
      </c>
      <c r="BL5090" s="17" t="s">
        <v>319</v>
      </c>
      <c r="BM5090" s="143" t="s">
        <v>4507</v>
      </c>
    </row>
    <row r="5091" spans="2:65" s="12" customFormat="1" ht="11.25">
      <c r="B5091" s="145"/>
      <c r="D5091" s="146" t="s">
        <v>185</v>
      </c>
      <c r="F5091" s="148" t="s">
        <v>4508</v>
      </c>
      <c r="H5091" s="149">
        <v>90.168750000000003</v>
      </c>
      <c r="I5091" s="150"/>
      <c r="L5091" s="145"/>
      <c r="M5091" s="151"/>
      <c r="T5091" s="152"/>
      <c r="AT5091" s="147" t="s">
        <v>185</v>
      </c>
      <c r="AU5091" s="147" t="s">
        <v>88</v>
      </c>
      <c r="AV5091" s="12" t="s">
        <v>88</v>
      </c>
      <c r="AW5091" s="12" t="s">
        <v>4</v>
      </c>
      <c r="AX5091" s="12" t="s">
        <v>86</v>
      </c>
      <c r="AY5091" s="147" t="s">
        <v>176</v>
      </c>
    </row>
    <row r="5092" spans="2:65" s="1" customFormat="1" ht="33" customHeight="1">
      <c r="B5092" s="32"/>
      <c r="C5092" s="132" t="s">
        <v>4509</v>
      </c>
      <c r="D5092" s="132" t="s">
        <v>178</v>
      </c>
      <c r="E5092" s="133" t="s">
        <v>4399</v>
      </c>
      <c r="F5092" s="134" t="s">
        <v>4400</v>
      </c>
      <c r="G5092" s="135" t="s">
        <v>181</v>
      </c>
      <c r="H5092" s="136">
        <v>72.135000000000005</v>
      </c>
      <c r="I5092" s="137"/>
      <c r="J5092" s="138">
        <f>ROUND(I5092*H5092,2)</f>
        <v>0</v>
      </c>
      <c r="K5092" s="134" t="s">
        <v>207</v>
      </c>
      <c r="L5092" s="32"/>
      <c r="M5092" s="139" t="s">
        <v>1</v>
      </c>
      <c r="N5092" s="140" t="s">
        <v>43</v>
      </c>
      <c r="P5092" s="141">
        <f>O5092*H5092</f>
        <v>0</v>
      </c>
      <c r="Q5092" s="141">
        <v>0</v>
      </c>
      <c r="R5092" s="141">
        <f>Q5092*H5092</f>
        <v>0</v>
      </c>
      <c r="S5092" s="141">
        <v>0</v>
      </c>
      <c r="T5092" s="142">
        <f>S5092*H5092</f>
        <v>0</v>
      </c>
      <c r="AR5092" s="143" t="s">
        <v>319</v>
      </c>
      <c r="AT5092" s="143" t="s">
        <v>178</v>
      </c>
      <c r="AU5092" s="143" t="s">
        <v>88</v>
      </c>
      <c r="AY5092" s="17" t="s">
        <v>176</v>
      </c>
      <c r="BE5092" s="144">
        <f>IF(N5092="základní",J5092,0)</f>
        <v>0</v>
      </c>
      <c r="BF5092" s="144">
        <f>IF(N5092="snížená",J5092,0)</f>
        <v>0</v>
      </c>
      <c r="BG5092" s="144">
        <f>IF(N5092="zákl. přenesená",J5092,0)</f>
        <v>0</v>
      </c>
      <c r="BH5092" s="144">
        <f>IF(N5092="sníž. přenesená",J5092,0)</f>
        <v>0</v>
      </c>
      <c r="BI5092" s="144">
        <f>IF(N5092="nulová",J5092,0)</f>
        <v>0</v>
      </c>
      <c r="BJ5092" s="17" t="s">
        <v>86</v>
      </c>
      <c r="BK5092" s="144">
        <f>ROUND(I5092*H5092,2)</f>
        <v>0</v>
      </c>
      <c r="BL5092" s="17" t="s">
        <v>319</v>
      </c>
      <c r="BM5092" s="143" t="s">
        <v>4510</v>
      </c>
    </row>
    <row r="5093" spans="2:65" s="1" customFormat="1" ht="24.2" customHeight="1">
      <c r="B5093" s="32"/>
      <c r="C5093" s="132" t="s">
        <v>4511</v>
      </c>
      <c r="D5093" s="132" t="s">
        <v>178</v>
      </c>
      <c r="E5093" s="133" t="s">
        <v>4403</v>
      </c>
      <c r="F5093" s="134" t="s">
        <v>4404</v>
      </c>
      <c r="G5093" s="135" t="s">
        <v>298</v>
      </c>
      <c r="H5093" s="136">
        <v>48.09</v>
      </c>
      <c r="I5093" s="137"/>
      <c r="J5093" s="138">
        <f>ROUND(I5093*H5093,2)</f>
        <v>0</v>
      </c>
      <c r="K5093" s="134" t="s">
        <v>207</v>
      </c>
      <c r="L5093" s="32"/>
      <c r="M5093" s="139" t="s">
        <v>1</v>
      </c>
      <c r="N5093" s="140" t="s">
        <v>43</v>
      </c>
      <c r="P5093" s="141">
        <f>O5093*H5093</f>
        <v>0</v>
      </c>
      <c r="Q5093" s="141">
        <v>2.0000000000000001E-4</v>
      </c>
      <c r="R5093" s="141">
        <f>Q5093*H5093</f>
        <v>9.6180000000000015E-3</v>
      </c>
      <c r="S5093" s="141">
        <v>0</v>
      </c>
      <c r="T5093" s="142">
        <f>S5093*H5093</f>
        <v>0</v>
      </c>
      <c r="AR5093" s="143" t="s">
        <v>319</v>
      </c>
      <c r="AT5093" s="143" t="s">
        <v>178</v>
      </c>
      <c r="AU5093" s="143" t="s">
        <v>88</v>
      </c>
      <c r="AY5093" s="17" t="s">
        <v>176</v>
      </c>
      <c r="BE5093" s="144">
        <f>IF(N5093="základní",J5093,0)</f>
        <v>0</v>
      </c>
      <c r="BF5093" s="144">
        <f>IF(N5093="snížená",J5093,0)</f>
        <v>0</v>
      </c>
      <c r="BG5093" s="144">
        <f>IF(N5093="zákl. přenesená",J5093,0)</f>
        <v>0</v>
      </c>
      <c r="BH5093" s="144">
        <f>IF(N5093="sníž. přenesená",J5093,0)</f>
        <v>0</v>
      </c>
      <c r="BI5093" s="144">
        <f>IF(N5093="nulová",J5093,0)</f>
        <v>0</v>
      </c>
      <c r="BJ5093" s="17" t="s">
        <v>86</v>
      </c>
      <c r="BK5093" s="144">
        <f>ROUND(I5093*H5093,2)</f>
        <v>0</v>
      </c>
      <c r="BL5093" s="17" t="s">
        <v>319</v>
      </c>
      <c r="BM5093" s="143" t="s">
        <v>4512</v>
      </c>
    </row>
    <row r="5094" spans="2:65" s="14" customFormat="1" ht="11.25">
      <c r="B5094" s="160"/>
      <c r="D5094" s="146" t="s">
        <v>185</v>
      </c>
      <c r="E5094" s="161" t="s">
        <v>1</v>
      </c>
      <c r="F5094" s="162" t="s">
        <v>1580</v>
      </c>
      <c r="H5094" s="161" t="s">
        <v>1</v>
      </c>
      <c r="I5094" s="163"/>
      <c r="L5094" s="160"/>
      <c r="M5094" s="164"/>
      <c r="T5094" s="165"/>
      <c r="AT5094" s="161" t="s">
        <v>185</v>
      </c>
      <c r="AU5094" s="161" t="s">
        <v>88</v>
      </c>
      <c r="AV5094" s="14" t="s">
        <v>86</v>
      </c>
      <c r="AW5094" s="14" t="s">
        <v>33</v>
      </c>
      <c r="AX5094" s="14" t="s">
        <v>78</v>
      </c>
      <c r="AY5094" s="161" t="s">
        <v>176</v>
      </c>
    </row>
    <row r="5095" spans="2:65" s="14" customFormat="1" ht="11.25">
      <c r="B5095" s="160"/>
      <c r="D5095" s="146" t="s">
        <v>185</v>
      </c>
      <c r="E5095" s="161" t="s">
        <v>1</v>
      </c>
      <c r="F5095" s="162" t="s">
        <v>819</v>
      </c>
      <c r="H5095" s="161" t="s">
        <v>1</v>
      </c>
      <c r="I5095" s="163"/>
      <c r="L5095" s="160"/>
      <c r="M5095" s="164"/>
      <c r="T5095" s="165"/>
      <c r="AT5095" s="161" t="s">
        <v>185</v>
      </c>
      <c r="AU5095" s="161" t="s">
        <v>88</v>
      </c>
      <c r="AV5095" s="14" t="s">
        <v>86</v>
      </c>
      <c r="AW5095" s="14" t="s">
        <v>33</v>
      </c>
      <c r="AX5095" s="14" t="s">
        <v>78</v>
      </c>
      <c r="AY5095" s="161" t="s">
        <v>176</v>
      </c>
    </row>
    <row r="5096" spans="2:65" s="14" customFormat="1" ht="11.25">
      <c r="B5096" s="160"/>
      <c r="D5096" s="146" t="s">
        <v>185</v>
      </c>
      <c r="E5096" s="161" t="s">
        <v>1</v>
      </c>
      <c r="F5096" s="162" t="s">
        <v>4470</v>
      </c>
      <c r="H5096" s="161" t="s">
        <v>1</v>
      </c>
      <c r="I5096" s="163"/>
      <c r="L5096" s="160"/>
      <c r="M5096" s="164"/>
      <c r="T5096" s="165"/>
      <c r="AT5096" s="161" t="s">
        <v>185</v>
      </c>
      <c r="AU5096" s="161" t="s">
        <v>88</v>
      </c>
      <c r="AV5096" s="14" t="s">
        <v>86</v>
      </c>
      <c r="AW5096" s="14" t="s">
        <v>33</v>
      </c>
      <c r="AX5096" s="14" t="s">
        <v>78</v>
      </c>
      <c r="AY5096" s="161" t="s">
        <v>176</v>
      </c>
    </row>
    <row r="5097" spans="2:65" s="12" customFormat="1" ht="11.25">
      <c r="B5097" s="145"/>
      <c r="D5097" s="146" t="s">
        <v>185</v>
      </c>
      <c r="E5097" s="147" t="s">
        <v>1</v>
      </c>
      <c r="F5097" s="148" t="s">
        <v>4493</v>
      </c>
      <c r="H5097" s="149">
        <v>2.8</v>
      </c>
      <c r="I5097" s="150"/>
      <c r="L5097" s="145"/>
      <c r="M5097" s="151"/>
      <c r="T5097" s="152"/>
      <c r="AT5097" s="147" t="s">
        <v>185</v>
      </c>
      <c r="AU5097" s="147" t="s">
        <v>88</v>
      </c>
      <c r="AV5097" s="12" t="s">
        <v>88</v>
      </c>
      <c r="AW5097" s="12" t="s">
        <v>33</v>
      </c>
      <c r="AX5097" s="12" t="s">
        <v>78</v>
      </c>
      <c r="AY5097" s="147" t="s">
        <v>176</v>
      </c>
    </row>
    <row r="5098" spans="2:65" s="12" customFormat="1" ht="11.25">
      <c r="B5098" s="145"/>
      <c r="D5098" s="146" t="s">
        <v>185</v>
      </c>
      <c r="E5098" s="147" t="s">
        <v>1</v>
      </c>
      <c r="F5098" s="148" t="s">
        <v>4494</v>
      </c>
      <c r="H5098" s="149">
        <v>1.5</v>
      </c>
      <c r="I5098" s="150"/>
      <c r="L5098" s="145"/>
      <c r="M5098" s="151"/>
      <c r="T5098" s="152"/>
      <c r="AT5098" s="147" t="s">
        <v>185</v>
      </c>
      <c r="AU5098" s="147" t="s">
        <v>88</v>
      </c>
      <c r="AV5098" s="12" t="s">
        <v>88</v>
      </c>
      <c r="AW5098" s="12" t="s">
        <v>33</v>
      </c>
      <c r="AX5098" s="12" t="s">
        <v>78</v>
      </c>
      <c r="AY5098" s="147" t="s">
        <v>176</v>
      </c>
    </row>
    <row r="5099" spans="2:65" s="14" customFormat="1" ht="11.25">
      <c r="B5099" s="160"/>
      <c r="D5099" s="146" t="s">
        <v>185</v>
      </c>
      <c r="E5099" s="161" t="s">
        <v>1</v>
      </c>
      <c r="F5099" s="162" t="s">
        <v>1104</v>
      </c>
      <c r="H5099" s="161" t="s">
        <v>1</v>
      </c>
      <c r="I5099" s="163"/>
      <c r="L5099" s="160"/>
      <c r="M5099" s="164"/>
      <c r="T5099" s="165"/>
      <c r="AT5099" s="161" t="s">
        <v>185</v>
      </c>
      <c r="AU5099" s="161" t="s">
        <v>88</v>
      </c>
      <c r="AV5099" s="14" t="s">
        <v>86</v>
      </c>
      <c r="AW5099" s="14" t="s">
        <v>33</v>
      </c>
      <c r="AX5099" s="14" t="s">
        <v>78</v>
      </c>
      <c r="AY5099" s="161" t="s">
        <v>176</v>
      </c>
    </row>
    <row r="5100" spans="2:65" s="14" customFormat="1" ht="11.25">
      <c r="B5100" s="160"/>
      <c r="D5100" s="146" t="s">
        <v>185</v>
      </c>
      <c r="E5100" s="161" t="s">
        <v>1</v>
      </c>
      <c r="F5100" s="162" t="s">
        <v>4473</v>
      </c>
      <c r="H5100" s="161" t="s">
        <v>1</v>
      </c>
      <c r="I5100" s="163"/>
      <c r="L5100" s="160"/>
      <c r="M5100" s="164"/>
      <c r="T5100" s="165"/>
      <c r="AT5100" s="161" t="s">
        <v>185</v>
      </c>
      <c r="AU5100" s="161" t="s">
        <v>88</v>
      </c>
      <c r="AV5100" s="14" t="s">
        <v>86</v>
      </c>
      <c r="AW5100" s="14" t="s">
        <v>33</v>
      </c>
      <c r="AX5100" s="14" t="s">
        <v>78</v>
      </c>
      <c r="AY5100" s="161" t="s">
        <v>176</v>
      </c>
    </row>
    <row r="5101" spans="2:65" s="12" customFormat="1" ht="11.25">
      <c r="B5101" s="145"/>
      <c r="D5101" s="146" t="s">
        <v>185</v>
      </c>
      <c r="E5101" s="147" t="s">
        <v>1</v>
      </c>
      <c r="F5101" s="148" t="s">
        <v>4495</v>
      </c>
      <c r="H5101" s="149">
        <v>1.57</v>
      </c>
      <c r="I5101" s="150"/>
      <c r="L5101" s="145"/>
      <c r="M5101" s="151"/>
      <c r="T5101" s="152"/>
      <c r="AT5101" s="147" t="s">
        <v>185</v>
      </c>
      <c r="AU5101" s="147" t="s">
        <v>88</v>
      </c>
      <c r="AV5101" s="12" t="s">
        <v>88</v>
      </c>
      <c r="AW5101" s="12" t="s">
        <v>33</v>
      </c>
      <c r="AX5101" s="12" t="s">
        <v>78</v>
      </c>
      <c r="AY5101" s="147" t="s">
        <v>176</v>
      </c>
    </row>
    <row r="5102" spans="2:65" s="12" customFormat="1" ht="11.25">
      <c r="B5102" s="145"/>
      <c r="D5102" s="146" t="s">
        <v>185</v>
      </c>
      <c r="E5102" s="147" t="s">
        <v>1</v>
      </c>
      <c r="F5102" s="148" t="s">
        <v>4496</v>
      </c>
      <c r="H5102" s="149">
        <v>2.65</v>
      </c>
      <c r="I5102" s="150"/>
      <c r="L5102" s="145"/>
      <c r="M5102" s="151"/>
      <c r="T5102" s="152"/>
      <c r="AT5102" s="147" t="s">
        <v>185</v>
      </c>
      <c r="AU5102" s="147" t="s">
        <v>88</v>
      </c>
      <c r="AV5102" s="12" t="s">
        <v>88</v>
      </c>
      <c r="AW5102" s="12" t="s">
        <v>33</v>
      </c>
      <c r="AX5102" s="12" t="s">
        <v>78</v>
      </c>
      <c r="AY5102" s="147" t="s">
        <v>176</v>
      </c>
    </row>
    <row r="5103" spans="2:65" s="12" customFormat="1" ht="11.25">
      <c r="B5103" s="145"/>
      <c r="D5103" s="146" t="s">
        <v>185</v>
      </c>
      <c r="E5103" s="147" t="s">
        <v>1</v>
      </c>
      <c r="F5103" s="148" t="s">
        <v>4496</v>
      </c>
      <c r="H5103" s="149">
        <v>2.65</v>
      </c>
      <c r="I5103" s="150"/>
      <c r="L5103" s="145"/>
      <c r="M5103" s="151"/>
      <c r="T5103" s="152"/>
      <c r="AT5103" s="147" t="s">
        <v>185</v>
      </c>
      <c r="AU5103" s="147" t="s">
        <v>88</v>
      </c>
      <c r="AV5103" s="12" t="s">
        <v>88</v>
      </c>
      <c r="AW5103" s="12" t="s">
        <v>33</v>
      </c>
      <c r="AX5103" s="12" t="s">
        <v>78</v>
      </c>
      <c r="AY5103" s="147" t="s">
        <v>176</v>
      </c>
    </row>
    <row r="5104" spans="2:65" s="12" customFormat="1" ht="11.25">
      <c r="B5104" s="145"/>
      <c r="D5104" s="146" t="s">
        <v>185</v>
      </c>
      <c r="E5104" s="147" t="s">
        <v>1</v>
      </c>
      <c r="F5104" s="148" t="s">
        <v>4497</v>
      </c>
      <c r="H5104" s="149">
        <v>2.5</v>
      </c>
      <c r="I5104" s="150"/>
      <c r="L5104" s="145"/>
      <c r="M5104" s="151"/>
      <c r="T5104" s="152"/>
      <c r="AT5104" s="147" t="s">
        <v>185</v>
      </c>
      <c r="AU5104" s="147" t="s">
        <v>88</v>
      </c>
      <c r="AV5104" s="12" t="s">
        <v>88</v>
      </c>
      <c r="AW5104" s="12" t="s">
        <v>33</v>
      </c>
      <c r="AX5104" s="12" t="s">
        <v>78</v>
      </c>
      <c r="AY5104" s="147" t="s">
        <v>176</v>
      </c>
    </row>
    <row r="5105" spans="2:51" s="14" customFormat="1" ht="11.25">
      <c r="B5105" s="160"/>
      <c r="D5105" s="146" t="s">
        <v>185</v>
      </c>
      <c r="E5105" s="161" t="s">
        <v>1</v>
      </c>
      <c r="F5105" s="162" t="s">
        <v>4477</v>
      </c>
      <c r="H5105" s="161" t="s">
        <v>1</v>
      </c>
      <c r="I5105" s="163"/>
      <c r="L5105" s="160"/>
      <c r="M5105" s="164"/>
      <c r="T5105" s="165"/>
      <c r="AT5105" s="161" t="s">
        <v>185</v>
      </c>
      <c r="AU5105" s="161" t="s">
        <v>88</v>
      </c>
      <c r="AV5105" s="14" t="s">
        <v>86</v>
      </c>
      <c r="AW5105" s="14" t="s">
        <v>33</v>
      </c>
      <c r="AX5105" s="14" t="s">
        <v>78</v>
      </c>
      <c r="AY5105" s="161" t="s">
        <v>176</v>
      </c>
    </row>
    <row r="5106" spans="2:51" s="12" customFormat="1" ht="11.25">
      <c r="B5106" s="145"/>
      <c r="D5106" s="146" t="s">
        <v>185</v>
      </c>
      <c r="E5106" s="147" t="s">
        <v>1</v>
      </c>
      <c r="F5106" s="148" t="s">
        <v>4498</v>
      </c>
      <c r="H5106" s="149">
        <v>1.6</v>
      </c>
      <c r="I5106" s="150"/>
      <c r="L5106" s="145"/>
      <c r="M5106" s="151"/>
      <c r="T5106" s="152"/>
      <c r="AT5106" s="147" t="s">
        <v>185</v>
      </c>
      <c r="AU5106" s="147" t="s">
        <v>88</v>
      </c>
      <c r="AV5106" s="12" t="s">
        <v>88</v>
      </c>
      <c r="AW5106" s="12" t="s">
        <v>33</v>
      </c>
      <c r="AX5106" s="12" t="s">
        <v>78</v>
      </c>
      <c r="AY5106" s="147" t="s">
        <v>176</v>
      </c>
    </row>
    <row r="5107" spans="2:51" s="14" customFormat="1" ht="11.25">
      <c r="B5107" s="160"/>
      <c r="D5107" s="146" t="s">
        <v>185</v>
      </c>
      <c r="E5107" s="161" t="s">
        <v>1</v>
      </c>
      <c r="F5107" s="162" t="s">
        <v>4479</v>
      </c>
      <c r="H5107" s="161" t="s">
        <v>1</v>
      </c>
      <c r="I5107" s="163"/>
      <c r="L5107" s="160"/>
      <c r="M5107" s="164"/>
      <c r="T5107" s="165"/>
      <c r="AT5107" s="161" t="s">
        <v>185</v>
      </c>
      <c r="AU5107" s="161" t="s">
        <v>88</v>
      </c>
      <c r="AV5107" s="14" t="s">
        <v>86</v>
      </c>
      <c r="AW5107" s="14" t="s">
        <v>33</v>
      </c>
      <c r="AX5107" s="14" t="s">
        <v>78</v>
      </c>
      <c r="AY5107" s="161" t="s">
        <v>176</v>
      </c>
    </row>
    <row r="5108" spans="2:51" s="12" customFormat="1" ht="11.25">
      <c r="B5108" s="145"/>
      <c r="D5108" s="146" t="s">
        <v>185</v>
      </c>
      <c r="E5108" s="147" t="s">
        <v>1</v>
      </c>
      <c r="F5108" s="148" t="s">
        <v>4498</v>
      </c>
      <c r="H5108" s="149">
        <v>1.6</v>
      </c>
      <c r="I5108" s="150"/>
      <c r="L5108" s="145"/>
      <c r="M5108" s="151"/>
      <c r="T5108" s="152"/>
      <c r="AT5108" s="147" t="s">
        <v>185</v>
      </c>
      <c r="AU5108" s="147" t="s">
        <v>88</v>
      </c>
      <c r="AV5108" s="12" t="s">
        <v>88</v>
      </c>
      <c r="AW5108" s="12" t="s">
        <v>33</v>
      </c>
      <c r="AX5108" s="12" t="s">
        <v>78</v>
      </c>
      <c r="AY5108" s="147" t="s">
        <v>176</v>
      </c>
    </row>
    <row r="5109" spans="2:51" s="14" customFormat="1" ht="11.25">
      <c r="B5109" s="160"/>
      <c r="D5109" s="146" t="s">
        <v>185</v>
      </c>
      <c r="E5109" s="161" t="s">
        <v>1</v>
      </c>
      <c r="F5109" s="162" t="s">
        <v>2466</v>
      </c>
      <c r="H5109" s="161" t="s">
        <v>1</v>
      </c>
      <c r="I5109" s="163"/>
      <c r="L5109" s="160"/>
      <c r="M5109" s="164"/>
      <c r="T5109" s="165"/>
      <c r="AT5109" s="161" t="s">
        <v>185</v>
      </c>
      <c r="AU5109" s="161" t="s">
        <v>88</v>
      </c>
      <c r="AV5109" s="14" t="s">
        <v>86</v>
      </c>
      <c r="AW5109" s="14" t="s">
        <v>33</v>
      </c>
      <c r="AX5109" s="14" t="s">
        <v>78</v>
      </c>
      <c r="AY5109" s="161" t="s">
        <v>176</v>
      </c>
    </row>
    <row r="5110" spans="2:51" s="12" customFormat="1" ht="11.25">
      <c r="B5110" s="145"/>
      <c r="D5110" s="146" t="s">
        <v>185</v>
      </c>
      <c r="E5110" s="147" t="s">
        <v>1</v>
      </c>
      <c r="F5110" s="148" t="s">
        <v>4499</v>
      </c>
      <c r="H5110" s="149">
        <v>2.6</v>
      </c>
      <c r="I5110" s="150"/>
      <c r="L5110" s="145"/>
      <c r="M5110" s="151"/>
      <c r="T5110" s="152"/>
      <c r="AT5110" s="147" t="s">
        <v>185</v>
      </c>
      <c r="AU5110" s="147" t="s">
        <v>88</v>
      </c>
      <c r="AV5110" s="12" t="s">
        <v>88</v>
      </c>
      <c r="AW5110" s="12" t="s">
        <v>33</v>
      </c>
      <c r="AX5110" s="12" t="s">
        <v>78</v>
      </c>
      <c r="AY5110" s="147" t="s">
        <v>176</v>
      </c>
    </row>
    <row r="5111" spans="2:51" s="12" customFormat="1" ht="11.25">
      <c r="B5111" s="145"/>
      <c r="D5111" s="146" t="s">
        <v>185</v>
      </c>
      <c r="E5111" s="147" t="s">
        <v>1</v>
      </c>
      <c r="F5111" s="148" t="s">
        <v>4499</v>
      </c>
      <c r="H5111" s="149">
        <v>2.6</v>
      </c>
      <c r="I5111" s="150"/>
      <c r="L5111" s="145"/>
      <c r="M5111" s="151"/>
      <c r="T5111" s="152"/>
      <c r="AT5111" s="147" t="s">
        <v>185</v>
      </c>
      <c r="AU5111" s="147" t="s">
        <v>88</v>
      </c>
      <c r="AV5111" s="12" t="s">
        <v>88</v>
      </c>
      <c r="AW5111" s="12" t="s">
        <v>33</v>
      </c>
      <c r="AX5111" s="12" t="s">
        <v>78</v>
      </c>
      <c r="AY5111" s="147" t="s">
        <v>176</v>
      </c>
    </row>
    <row r="5112" spans="2:51" s="12" customFormat="1" ht="11.25">
      <c r="B5112" s="145"/>
      <c r="D5112" s="146" t="s">
        <v>185</v>
      </c>
      <c r="E5112" s="147" t="s">
        <v>1</v>
      </c>
      <c r="F5112" s="148" t="s">
        <v>4499</v>
      </c>
      <c r="H5112" s="149">
        <v>2.6</v>
      </c>
      <c r="I5112" s="150"/>
      <c r="L5112" s="145"/>
      <c r="M5112" s="151"/>
      <c r="T5112" s="152"/>
      <c r="AT5112" s="147" t="s">
        <v>185</v>
      </c>
      <c r="AU5112" s="147" t="s">
        <v>88</v>
      </c>
      <c r="AV5112" s="12" t="s">
        <v>88</v>
      </c>
      <c r="AW5112" s="12" t="s">
        <v>33</v>
      </c>
      <c r="AX5112" s="12" t="s">
        <v>78</v>
      </c>
      <c r="AY5112" s="147" t="s">
        <v>176</v>
      </c>
    </row>
    <row r="5113" spans="2:51" s="12" customFormat="1" ht="11.25">
      <c r="B5113" s="145"/>
      <c r="D5113" s="146" t="s">
        <v>185</v>
      </c>
      <c r="E5113" s="147" t="s">
        <v>1</v>
      </c>
      <c r="F5113" s="148" t="s">
        <v>4496</v>
      </c>
      <c r="H5113" s="149">
        <v>2.65</v>
      </c>
      <c r="I5113" s="150"/>
      <c r="L5113" s="145"/>
      <c r="M5113" s="151"/>
      <c r="T5113" s="152"/>
      <c r="AT5113" s="147" t="s">
        <v>185</v>
      </c>
      <c r="AU5113" s="147" t="s">
        <v>88</v>
      </c>
      <c r="AV5113" s="12" t="s">
        <v>88</v>
      </c>
      <c r="AW5113" s="12" t="s">
        <v>33</v>
      </c>
      <c r="AX5113" s="12" t="s">
        <v>78</v>
      </c>
      <c r="AY5113" s="147" t="s">
        <v>176</v>
      </c>
    </row>
    <row r="5114" spans="2:51" s="12" customFormat="1" ht="11.25">
      <c r="B5114" s="145"/>
      <c r="D5114" s="146" t="s">
        <v>185</v>
      </c>
      <c r="E5114" s="147" t="s">
        <v>1</v>
      </c>
      <c r="F5114" s="148" t="s">
        <v>4496</v>
      </c>
      <c r="H5114" s="149">
        <v>2.65</v>
      </c>
      <c r="I5114" s="150"/>
      <c r="L5114" s="145"/>
      <c r="M5114" s="151"/>
      <c r="T5114" s="152"/>
      <c r="AT5114" s="147" t="s">
        <v>185</v>
      </c>
      <c r="AU5114" s="147" t="s">
        <v>88</v>
      </c>
      <c r="AV5114" s="12" t="s">
        <v>88</v>
      </c>
      <c r="AW5114" s="12" t="s">
        <v>33</v>
      </c>
      <c r="AX5114" s="12" t="s">
        <v>78</v>
      </c>
      <c r="AY5114" s="147" t="s">
        <v>176</v>
      </c>
    </row>
    <row r="5115" spans="2:51" s="14" customFormat="1" ht="11.25">
      <c r="B5115" s="160"/>
      <c r="D5115" s="146" t="s">
        <v>185</v>
      </c>
      <c r="E5115" s="161" t="s">
        <v>1</v>
      </c>
      <c r="F5115" s="162" t="s">
        <v>1106</v>
      </c>
      <c r="H5115" s="161" t="s">
        <v>1</v>
      </c>
      <c r="I5115" s="163"/>
      <c r="L5115" s="160"/>
      <c r="M5115" s="164"/>
      <c r="T5115" s="165"/>
      <c r="AT5115" s="161" t="s">
        <v>185</v>
      </c>
      <c r="AU5115" s="161" t="s">
        <v>88</v>
      </c>
      <c r="AV5115" s="14" t="s">
        <v>86</v>
      </c>
      <c r="AW5115" s="14" t="s">
        <v>33</v>
      </c>
      <c r="AX5115" s="14" t="s">
        <v>78</v>
      </c>
      <c r="AY5115" s="161" t="s">
        <v>176</v>
      </c>
    </row>
    <row r="5116" spans="2:51" s="14" customFormat="1" ht="11.25">
      <c r="B5116" s="160"/>
      <c r="D5116" s="146" t="s">
        <v>185</v>
      </c>
      <c r="E5116" s="161" t="s">
        <v>1</v>
      </c>
      <c r="F5116" s="162" t="s">
        <v>4481</v>
      </c>
      <c r="H5116" s="161" t="s">
        <v>1</v>
      </c>
      <c r="I5116" s="163"/>
      <c r="L5116" s="160"/>
      <c r="M5116" s="164"/>
      <c r="T5116" s="165"/>
      <c r="AT5116" s="161" t="s">
        <v>185</v>
      </c>
      <c r="AU5116" s="161" t="s">
        <v>88</v>
      </c>
      <c r="AV5116" s="14" t="s">
        <v>86</v>
      </c>
      <c r="AW5116" s="14" t="s">
        <v>33</v>
      </c>
      <c r="AX5116" s="14" t="s">
        <v>78</v>
      </c>
      <c r="AY5116" s="161" t="s">
        <v>176</v>
      </c>
    </row>
    <row r="5117" spans="2:51" s="12" customFormat="1" ht="11.25">
      <c r="B5117" s="145"/>
      <c r="D5117" s="146" t="s">
        <v>185</v>
      </c>
      <c r="E5117" s="147" t="s">
        <v>1</v>
      </c>
      <c r="F5117" s="148" t="s">
        <v>4495</v>
      </c>
      <c r="H5117" s="149">
        <v>1.57</v>
      </c>
      <c r="I5117" s="150"/>
      <c r="L5117" s="145"/>
      <c r="M5117" s="151"/>
      <c r="T5117" s="152"/>
      <c r="AT5117" s="147" t="s">
        <v>185</v>
      </c>
      <c r="AU5117" s="147" t="s">
        <v>88</v>
      </c>
      <c r="AV5117" s="12" t="s">
        <v>88</v>
      </c>
      <c r="AW5117" s="12" t="s">
        <v>33</v>
      </c>
      <c r="AX5117" s="12" t="s">
        <v>78</v>
      </c>
      <c r="AY5117" s="147" t="s">
        <v>176</v>
      </c>
    </row>
    <row r="5118" spans="2:51" s="12" customFormat="1" ht="11.25">
      <c r="B5118" s="145"/>
      <c r="D5118" s="146" t="s">
        <v>185</v>
      </c>
      <c r="E5118" s="147" t="s">
        <v>1</v>
      </c>
      <c r="F5118" s="148" t="s">
        <v>4496</v>
      </c>
      <c r="H5118" s="149">
        <v>2.65</v>
      </c>
      <c r="I5118" s="150"/>
      <c r="L5118" s="145"/>
      <c r="M5118" s="151"/>
      <c r="T5118" s="152"/>
      <c r="AT5118" s="147" t="s">
        <v>185</v>
      </c>
      <c r="AU5118" s="147" t="s">
        <v>88</v>
      </c>
      <c r="AV5118" s="12" t="s">
        <v>88</v>
      </c>
      <c r="AW5118" s="12" t="s">
        <v>33</v>
      </c>
      <c r="AX5118" s="12" t="s">
        <v>78</v>
      </c>
      <c r="AY5118" s="147" t="s">
        <v>176</v>
      </c>
    </row>
    <row r="5119" spans="2:51" s="12" customFormat="1" ht="11.25">
      <c r="B5119" s="145"/>
      <c r="D5119" s="146" t="s">
        <v>185</v>
      </c>
      <c r="E5119" s="147" t="s">
        <v>1</v>
      </c>
      <c r="F5119" s="148" t="s">
        <v>4496</v>
      </c>
      <c r="H5119" s="149">
        <v>2.65</v>
      </c>
      <c r="I5119" s="150"/>
      <c r="L5119" s="145"/>
      <c r="M5119" s="151"/>
      <c r="T5119" s="152"/>
      <c r="AT5119" s="147" t="s">
        <v>185</v>
      </c>
      <c r="AU5119" s="147" t="s">
        <v>88</v>
      </c>
      <c r="AV5119" s="12" t="s">
        <v>88</v>
      </c>
      <c r="AW5119" s="12" t="s">
        <v>33</v>
      </c>
      <c r="AX5119" s="12" t="s">
        <v>78</v>
      </c>
      <c r="AY5119" s="147" t="s">
        <v>176</v>
      </c>
    </row>
    <row r="5120" spans="2:51" s="12" customFormat="1" ht="11.25">
      <c r="B5120" s="145"/>
      <c r="D5120" s="146" t="s">
        <v>185</v>
      </c>
      <c r="E5120" s="147" t="s">
        <v>1</v>
      </c>
      <c r="F5120" s="148" t="s">
        <v>4497</v>
      </c>
      <c r="H5120" s="149">
        <v>2.5</v>
      </c>
      <c r="I5120" s="150"/>
      <c r="L5120" s="145"/>
      <c r="M5120" s="151"/>
      <c r="T5120" s="152"/>
      <c r="AT5120" s="147" t="s">
        <v>185</v>
      </c>
      <c r="AU5120" s="147" t="s">
        <v>88</v>
      </c>
      <c r="AV5120" s="12" t="s">
        <v>88</v>
      </c>
      <c r="AW5120" s="12" t="s">
        <v>33</v>
      </c>
      <c r="AX5120" s="12" t="s">
        <v>78</v>
      </c>
      <c r="AY5120" s="147" t="s">
        <v>176</v>
      </c>
    </row>
    <row r="5121" spans="2:65" s="14" customFormat="1" ht="11.25">
      <c r="B5121" s="160"/>
      <c r="D5121" s="146" t="s">
        <v>185</v>
      </c>
      <c r="E5121" s="161" t="s">
        <v>1</v>
      </c>
      <c r="F5121" s="162" t="s">
        <v>4482</v>
      </c>
      <c r="H5121" s="161" t="s">
        <v>1</v>
      </c>
      <c r="I5121" s="163"/>
      <c r="L5121" s="160"/>
      <c r="M5121" s="164"/>
      <c r="T5121" s="165"/>
      <c r="AT5121" s="161" t="s">
        <v>185</v>
      </c>
      <c r="AU5121" s="161" t="s">
        <v>88</v>
      </c>
      <c r="AV5121" s="14" t="s">
        <v>86</v>
      </c>
      <c r="AW5121" s="14" t="s">
        <v>33</v>
      </c>
      <c r="AX5121" s="14" t="s">
        <v>78</v>
      </c>
      <c r="AY5121" s="161" t="s">
        <v>176</v>
      </c>
    </row>
    <row r="5122" spans="2:65" s="12" customFormat="1" ht="11.25">
      <c r="B5122" s="145"/>
      <c r="D5122" s="146" t="s">
        <v>185</v>
      </c>
      <c r="E5122" s="147" t="s">
        <v>1</v>
      </c>
      <c r="F5122" s="148" t="s">
        <v>4494</v>
      </c>
      <c r="H5122" s="149">
        <v>1.5</v>
      </c>
      <c r="I5122" s="150"/>
      <c r="L5122" s="145"/>
      <c r="M5122" s="151"/>
      <c r="T5122" s="152"/>
      <c r="AT5122" s="147" t="s">
        <v>185</v>
      </c>
      <c r="AU5122" s="147" t="s">
        <v>88</v>
      </c>
      <c r="AV5122" s="12" t="s">
        <v>88</v>
      </c>
      <c r="AW5122" s="12" t="s">
        <v>33</v>
      </c>
      <c r="AX5122" s="12" t="s">
        <v>78</v>
      </c>
      <c r="AY5122" s="147" t="s">
        <v>176</v>
      </c>
    </row>
    <row r="5123" spans="2:65" s="14" customFormat="1" ht="11.25">
      <c r="B5123" s="160"/>
      <c r="D5123" s="146" t="s">
        <v>185</v>
      </c>
      <c r="E5123" s="161" t="s">
        <v>1</v>
      </c>
      <c r="F5123" s="162" t="s">
        <v>1108</v>
      </c>
      <c r="H5123" s="161" t="s">
        <v>1</v>
      </c>
      <c r="I5123" s="163"/>
      <c r="L5123" s="160"/>
      <c r="M5123" s="164"/>
      <c r="T5123" s="165"/>
      <c r="AT5123" s="161" t="s">
        <v>185</v>
      </c>
      <c r="AU5123" s="161" t="s">
        <v>88</v>
      </c>
      <c r="AV5123" s="14" t="s">
        <v>86</v>
      </c>
      <c r="AW5123" s="14" t="s">
        <v>33</v>
      </c>
      <c r="AX5123" s="14" t="s">
        <v>78</v>
      </c>
      <c r="AY5123" s="161" t="s">
        <v>176</v>
      </c>
    </row>
    <row r="5124" spans="2:65" s="14" customFormat="1" ht="11.25">
      <c r="B5124" s="160"/>
      <c r="D5124" s="146" t="s">
        <v>185</v>
      </c>
      <c r="E5124" s="161" t="s">
        <v>1</v>
      </c>
      <c r="F5124" s="162" t="s">
        <v>4483</v>
      </c>
      <c r="H5124" s="161" t="s">
        <v>1</v>
      </c>
      <c r="I5124" s="163"/>
      <c r="L5124" s="160"/>
      <c r="M5124" s="164"/>
      <c r="T5124" s="165"/>
      <c r="AT5124" s="161" t="s">
        <v>185</v>
      </c>
      <c r="AU5124" s="161" t="s">
        <v>88</v>
      </c>
      <c r="AV5124" s="14" t="s">
        <v>86</v>
      </c>
      <c r="AW5124" s="14" t="s">
        <v>33</v>
      </c>
      <c r="AX5124" s="14" t="s">
        <v>78</v>
      </c>
      <c r="AY5124" s="161" t="s">
        <v>176</v>
      </c>
    </row>
    <row r="5125" spans="2:65" s="12" customFormat="1" ht="11.25">
      <c r="B5125" s="145"/>
      <c r="D5125" s="146" t="s">
        <v>185</v>
      </c>
      <c r="E5125" s="147" t="s">
        <v>1</v>
      </c>
      <c r="F5125" s="148" t="s">
        <v>4500</v>
      </c>
      <c r="H5125" s="149">
        <v>1.6</v>
      </c>
      <c r="I5125" s="150"/>
      <c r="L5125" s="145"/>
      <c r="M5125" s="151"/>
      <c r="T5125" s="152"/>
      <c r="AT5125" s="147" t="s">
        <v>185</v>
      </c>
      <c r="AU5125" s="147" t="s">
        <v>88</v>
      </c>
      <c r="AV5125" s="12" t="s">
        <v>88</v>
      </c>
      <c r="AW5125" s="12" t="s">
        <v>33</v>
      </c>
      <c r="AX5125" s="12" t="s">
        <v>78</v>
      </c>
      <c r="AY5125" s="147" t="s">
        <v>176</v>
      </c>
    </row>
    <row r="5126" spans="2:65" s="12" customFormat="1" ht="11.25">
      <c r="B5126" s="145"/>
      <c r="D5126" s="146" t="s">
        <v>185</v>
      </c>
      <c r="E5126" s="147" t="s">
        <v>1</v>
      </c>
      <c r="F5126" s="148" t="s">
        <v>4501</v>
      </c>
      <c r="H5126" s="149">
        <v>1.5</v>
      </c>
      <c r="I5126" s="150"/>
      <c r="L5126" s="145"/>
      <c r="M5126" s="151"/>
      <c r="T5126" s="152"/>
      <c r="AT5126" s="147" t="s">
        <v>185</v>
      </c>
      <c r="AU5126" s="147" t="s">
        <v>88</v>
      </c>
      <c r="AV5126" s="12" t="s">
        <v>88</v>
      </c>
      <c r="AW5126" s="12" t="s">
        <v>33</v>
      </c>
      <c r="AX5126" s="12" t="s">
        <v>78</v>
      </c>
      <c r="AY5126" s="147" t="s">
        <v>176</v>
      </c>
    </row>
    <row r="5127" spans="2:65" s="14" customFormat="1" ht="11.25">
      <c r="B5127" s="160"/>
      <c r="D5127" s="146" t="s">
        <v>185</v>
      </c>
      <c r="E5127" s="161" t="s">
        <v>1</v>
      </c>
      <c r="F5127" s="162" t="s">
        <v>4486</v>
      </c>
      <c r="H5127" s="161" t="s">
        <v>1</v>
      </c>
      <c r="I5127" s="163"/>
      <c r="L5127" s="160"/>
      <c r="M5127" s="164"/>
      <c r="T5127" s="165"/>
      <c r="AT5127" s="161" t="s">
        <v>185</v>
      </c>
      <c r="AU5127" s="161" t="s">
        <v>88</v>
      </c>
      <c r="AV5127" s="14" t="s">
        <v>86</v>
      </c>
      <c r="AW5127" s="14" t="s">
        <v>33</v>
      </c>
      <c r="AX5127" s="14" t="s">
        <v>78</v>
      </c>
      <c r="AY5127" s="161" t="s">
        <v>176</v>
      </c>
    </row>
    <row r="5128" spans="2:65" s="12" customFormat="1" ht="11.25">
      <c r="B5128" s="145"/>
      <c r="D5128" s="146" t="s">
        <v>185</v>
      </c>
      <c r="E5128" s="147" t="s">
        <v>1</v>
      </c>
      <c r="F5128" s="148" t="s">
        <v>4496</v>
      </c>
      <c r="H5128" s="149">
        <v>2.65</v>
      </c>
      <c r="I5128" s="150"/>
      <c r="L5128" s="145"/>
      <c r="M5128" s="151"/>
      <c r="T5128" s="152"/>
      <c r="AT5128" s="147" t="s">
        <v>185</v>
      </c>
      <c r="AU5128" s="147" t="s">
        <v>88</v>
      </c>
      <c r="AV5128" s="12" t="s">
        <v>88</v>
      </c>
      <c r="AW5128" s="12" t="s">
        <v>33</v>
      </c>
      <c r="AX5128" s="12" t="s">
        <v>78</v>
      </c>
      <c r="AY5128" s="147" t="s">
        <v>176</v>
      </c>
    </row>
    <row r="5129" spans="2:65" s="14" customFormat="1" ht="11.25">
      <c r="B5129" s="160"/>
      <c r="D5129" s="146" t="s">
        <v>185</v>
      </c>
      <c r="E5129" s="161" t="s">
        <v>1</v>
      </c>
      <c r="F5129" s="162" t="s">
        <v>1110</v>
      </c>
      <c r="H5129" s="161" t="s">
        <v>1</v>
      </c>
      <c r="I5129" s="163"/>
      <c r="L5129" s="160"/>
      <c r="M5129" s="164"/>
      <c r="T5129" s="165"/>
      <c r="AT5129" s="161" t="s">
        <v>185</v>
      </c>
      <c r="AU5129" s="161" t="s">
        <v>88</v>
      </c>
      <c r="AV5129" s="14" t="s">
        <v>86</v>
      </c>
      <c r="AW5129" s="14" t="s">
        <v>33</v>
      </c>
      <c r="AX5129" s="14" t="s">
        <v>78</v>
      </c>
      <c r="AY5129" s="161" t="s">
        <v>176</v>
      </c>
    </row>
    <row r="5130" spans="2:65" s="14" customFormat="1" ht="11.25">
      <c r="B5130" s="160"/>
      <c r="D5130" s="146" t="s">
        <v>185</v>
      </c>
      <c r="E5130" s="161" t="s">
        <v>1</v>
      </c>
      <c r="F5130" s="162" t="s">
        <v>3904</v>
      </c>
      <c r="H5130" s="161" t="s">
        <v>1</v>
      </c>
      <c r="I5130" s="163"/>
      <c r="L5130" s="160"/>
      <c r="M5130" s="164"/>
      <c r="T5130" s="165"/>
      <c r="AT5130" s="161" t="s">
        <v>185</v>
      </c>
      <c r="AU5130" s="161" t="s">
        <v>88</v>
      </c>
      <c r="AV5130" s="14" t="s">
        <v>86</v>
      </c>
      <c r="AW5130" s="14" t="s">
        <v>33</v>
      </c>
      <c r="AX5130" s="14" t="s">
        <v>78</v>
      </c>
      <c r="AY5130" s="161" t="s">
        <v>176</v>
      </c>
    </row>
    <row r="5131" spans="2:65" s="12" customFormat="1" ht="11.25">
      <c r="B5131" s="145"/>
      <c r="D5131" s="146" t="s">
        <v>185</v>
      </c>
      <c r="E5131" s="147" t="s">
        <v>1</v>
      </c>
      <c r="F5131" s="148" t="s">
        <v>4501</v>
      </c>
      <c r="H5131" s="149">
        <v>1.5</v>
      </c>
      <c r="I5131" s="150"/>
      <c r="L5131" s="145"/>
      <c r="M5131" s="151"/>
      <c r="T5131" s="152"/>
      <c r="AT5131" s="147" t="s">
        <v>185</v>
      </c>
      <c r="AU5131" s="147" t="s">
        <v>88</v>
      </c>
      <c r="AV5131" s="12" t="s">
        <v>88</v>
      </c>
      <c r="AW5131" s="12" t="s">
        <v>33</v>
      </c>
      <c r="AX5131" s="12" t="s">
        <v>78</v>
      </c>
      <c r="AY5131" s="147" t="s">
        <v>176</v>
      </c>
    </row>
    <row r="5132" spans="2:65" s="13" customFormat="1" ht="11.25">
      <c r="B5132" s="153"/>
      <c r="D5132" s="146" t="s">
        <v>185</v>
      </c>
      <c r="E5132" s="154" t="s">
        <v>1</v>
      </c>
      <c r="F5132" s="155" t="s">
        <v>187</v>
      </c>
      <c r="H5132" s="156">
        <v>48.09</v>
      </c>
      <c r="I5132" s="157"/>
      <c r="L5132" s="153"/>
      <c r="M5132" s="158"/>
      <c r="T5132" s="159"/>
      <c r="AT5132" s="154" t="s">
        <v>185</v>
      </c>
      <c r="AU5132" s="154" t="s">
        <v>88</v>
      </c>
      <c r="AV5132" s="13" t="s">
        <v>183</v>
      </c>
      <c r="AW5132" s="13" t="s">
        <v>33</v>
      </c>
      <c r="AX5132" s="13" t="s">
        <v>86</v>
      </c>
      <c r="AY5132" s="154" t="s">
        <v>176</v>
      </c>
    </row>
    <row r="5133" spans="2:65" s="1" customFormat="1" ht="16.5" customHeight="1">
      <c r="B5133" s="32"/>
      <c r="C5133" s="176" t="s">
        <v>4513</v>
      </c>
      <c r="D5133" s="176" t="s">
        <v>304</v>
      </c>
      <c r="E5133" s="177" t="s">
        <v>4514</v>
      </c>
      <c r="F5133" s="178" t="s">
        <v>4515</v>
      </c>
      <c r="G5133" s="179" t="s">
        <v>298</v>
      </c>
      <c r="H5133" s="180">
        <v>55.3035</v>
      </c>
      <c r="I5133" s="181"/>
      <c r="J5133" s="182">
        <f>ROUND(I5133*H5133,2)</f>
        <v>0</v>
      </c>
      <c r="K5133" s="178" t="s">
        <v>207</v>
      </c>
      <c r="L5133" s="183"/>
      <c r="M5133" s="184" t="s">
        <v>1</v>
      </c>
      <c r="N5133" s="185" t="s">
        <v>43</v>
      </c>
      <c r="P5133" s="141">
        <f>O5133*H5133</f>
        <v>0</v>
      </c>
      <c r="Q5133" s="141">
        <v>3.2000000000000003E-4</v>
      </c>
      <c r="R5133" s="141">
        <f>Q5133*H5133</f>
        <v>1.769712E-2</v>
      </c>
      <c r="S5133" s="141">
        <v>0</v>
      </c>
      <c r="T5133" s="142">
        <f>S5133*H5133</f>
        <v>0</v>
      </c>
      <c r="AR5133" s="143" t="s">
        <v>398</v>
      </c>
      <c r="AT5133" s="143" t="s">
        <v>304</v>
      </c>
      <c r="AU5133" s="143" t="s">
        <v>88</v>
      </c>
      <c r="AY5133" s="17" t="s">
        <v>176</v>
      </c>
      <c r="BE5133" s="144">
        <f>IF(N5133="základní",J5133,0)</f>
        <v>0</v>
      </c>
      <c r="BF5133" s="144">
        <f>IF(N5133="snížená",J5133,0)</f>
        <v>0</v>
      </c>
      <c r="BG5133" s="144">
        <f>IF(N5133="zákl. přenesená",J5133,0)</f>
        <v>0</v>
      </c>
      <c r="BH5133" s="144">
        <f>IF(N5133="sníž. přenesená",J5133,0)</f>
        <v>0</v>
      </c>
      <c r="BI5133" s="144">
        <f>IF(N5133="nulová",J5133,0)</f>
        <v>0</v>
      </c>
      <c r="BJ5133" s="17" t="s">
        <v>86</v>
      </c>
      <c r="BK5133" s="144">
        <f>ROUND(I5133*H5133,2)</f>
        <v>0</v>
      </c>
      <c r="BL5133" s="17" t="s">
        <v>319</v>
      </c>
      <c r="BM5133" s="143" t="s">
        <v>4516</v>
      </c>
    </row>
    <row r="5134" spans="2:65" s="12" customFormat="1" ht="11.25">
      <c r="B5134" s="145"/>
      <c r="D5134" s="146" t="s">
        <v>185</v>
      </c>
      <c r="F5134" s="148" t="s">
        <v>4517</v>
      </c>
      <c r="H5134" s="149">
        <v>55.3035</v>
      </c>
      <c r="I5134" s="150"/>
      <c r="L5134" s="145"/>
      <c r="M5134" s="151"/>
      <c r="T5134" s="152"/>
      <c r="AT5134" s="147" t="s">
        <v>185</v>
      </c>
      <c r="AU5134" s="147" t="s">
        <v>88</v>
      </c>
      <c r="AV5134" s="12" t="s">
        <v>88</v>
      </c>
      <c r="AW5134" s="12" t="s">
        <v>4</v>
      </c>
      <c r="AX5134" s="12" t="s">
        <v>86</v>
      </c>
      <c r="AY5134" s="147" t="s">
        <v>176</v>
      </c>
    </row>
    <row r="5135" spans="2:65" s="1" customFormat="1" ht="16.5" customHeight="1">
      <c r="B5135" s="32"/>
      <c r="C5135" s="132" t="s">
        <v>4518</v>
      </c>
      <c r="D5135" s="132" t="s">
        <v>178</v>
      </c>
      <c r="E5135" s="133" t="s">
        <v>4416</v>
      </c>
      <c r="F5135" s="134" t="s">
        <v>4417</v>
      </c>
      <c r="G5135" s="135" t="s">
        <v>298</v>
      </c>
      <c r="H5135" s="136">
        <v>195.18</v>
      </c>
      <c r="I5135" s="137"/>
      <c r="J5135" s="138">
        <f>ROUND(I5135*H5135,2)</f>
        <v>0</v>
      </c>
      <c r="K5135" s="134" t="s">
        <v>207</v>
      </c>
      <c r="L5135" s="32"/>
      <c r="M5135" s="139" t="s">
        <v>1</v>
      </c>
      <c r="N5135" s="140" t="s">
        <v>43</v>
      </c>
      <c r="P5135" s="141">
        <f>O5135*H5135</f>
        <v>0</v>
      </c>
      <c r="Q5135" s="141">
        <v>9.0000000000000006E-5</v>
      </c>
      <c r="R5135" s="141">
        <f>Q5135*H5135</f>
        <v>1.7566200000000001E-2</v>
      </c>
      <c r="S5135" s="141">
        <v>0</v>
      </c>
      <c r="T5135" s="142">
        <f>S5135*H5135</f>
        <v>0</v>
      </c>
      <c r="AR5135" s="143" t="s">
        <v>319</v>
      </c>
      <c r="AT5135" s="143" t="s">
        <v>178</v>
      </c>
      <c r="AU5135" s="143" t="s">
        <v>88</v>
      </c>
      <c r="AY5135" s="17" t="s">
        <v>176</v>
      </c>
      <c r="BE5135" s="144">
        <f>IF(N5135="základní",J5135,0)</f>
        <v>0</v>
      </c>
      <c r="BF5135" s="144">
        <f>IF(N5135="snížená",J5135,0)</f>
        <v>0</v>
      </c>
      <c r="BG5135" s="144">
        <f>IF(N5135="zákl. přenesená",J5135,0)</f>
        <v>0</v>
      </c>
      <c r="BH5135" s="144">
        <f>IF(N5135="sníž. přenesená",J5135,0)</f>
        <v>0</v>
      </c>
      <c r="BI5135" s="144">
        <f>IF(N5135="nulová",J5135,0)</f>
        <v>0</v>
      </c>
      <c r="BJ5135" s="17" t="s">
        <v>86</v>
      </c>
      <c r="BK5135" s="144">
        <f>ROUND(I5135*H5135,2)</f>
        <v>0</v>
      </c>
      <c r="BL5135" s="17" t="s">
        <v>319</v>
      </c>
      <c r="BM5135" s="143" t="s">
        <v>4519</v>
      </c>
    </row>
    <row r="5136" spans="2:65" s="14" customFormat="1" ht="11.25">
      <c r="B5136" s="160"/>
      <c r="D5136" s="146" t="s">
        <v>185</v>
      </c>
      <c r="E5136" s="161" t="s">
        <v>1</v>
      </c>
      <c r="F5136" s="162" t="s">
        <v>4520</v>
      </c>
      <c r="H5136" s="161" t="s">
        <v>1</v>
      </c>
      <c r="I5136" s="163"/>
      <c r="L5136" s="160"/>
      <c r="M5136" s="164"/>
      <c r="T5136" s="165"/>
      <c r="AT5136" s="161" t="s">
        <v>185</v>
      </c>
      <c r="AU5136" s="161" t="s">
        <v>88</v>
      </c>
      <c r="AV5136" s="14" t="s">
        <v>86</v>
      </c>
      <c r="AW5136" s="14" t="s">
        <v>33</v>
      </c>
      <c r="AX5136" s="14" t="s">
        <v>78</v>
      </c>
      <c r="AY5136" s="161" t="s">
        <v>176</v>
      </c>
    </row>
    <row r="5137" spans="2:51" s="12" customFormat="1" ht="11.25">
      <c r="B5137" s="145"/>
      <c r="D5137" s="146" t="s">
        <v>185</v>
      </c>
      <c r="E5137" s="147" t="s">
        <v>1</v>
      </c>
      <c r="F5137" s="148" t="s">
        <v>4521</v>
      </c>
      <c r="H5137" s="149">
        <v>96.18</v>
      </c>
      <c r="I5137" s="150"/>
      <c r="L5137" s="145"/>
      <c r="M5137" s="151"/>
      <c r="T5137" s="152"/>
      <c r="AT5137" s="147" t="s">
        <v>185</v>
      </c>
      <c r="AU5137" s="147" t="s">
        <v>88</v>
      </c>
      <c r="AV5137" s="12" t="s">
        <v>88</v>
      </c>
      <c r="AW5137" s="12" t="s">
        <v>33</v>
      </c>
      <c r="AX5137" s="12" t="s">
        <v>78</v>
      </c>
      <c r="AY5137" s="147" t="s">
        <v>176</v>
      </c>
    </row>
    <row r="5138" spans="2:51" s="14" customFormat="1" ht="11.25">
      <c r="B5138" s="160"/>
      <c r="D5138" s="146" t="s">
        <v>185</v>
      </c>
      <c r="E5138" s="161" t="s">
        <v>1</v>
      </c>
      <c r="F5138" s="162" t="s">
        <v>4522</v>
      </c>
      <c r="H5138" s="161" t="s">
        <v>1</v>
      </c>
      <c r="I5138" s="163"/>
      <c r="L5138" s="160"/>
      <c r="M5138" s="164"/>
      <c r="T5138" s="165"/>
      <c r="AT5138" s="161" t="s">
        <v>185</v>
      </c>
      <c r="AU5138" s="161" t="s">
        <v>88</v>
      </c>
      <c r="AV5138" s="14" t="s">
        <v>86</v>
      </c>
      <c r="AW5138" s="14" t="s">
        <v>33</v>
      </c>
      <c r="AX5138" s="14" t="s">
        <v>78</v>
      </c>
      <c r="AY5138" s="161" t="s">
        <v>176</v>
      </c>
    </row>
    <row r="5139" spans="2:51" s="14" customFormat="1" ht="11.25">
      <c r="B5139" s="160"/>
      <c r="D5139" s="146" t="s">
        <v>185</v>
      </c>
      <c r="E5139" s="161" t="s">
        <v>1</v>
      </c>
      <c r="F5139" s="162" t="s">
        <v>1580</v>
      </c>
      <c r="H5139" s="161" t="s">
        <v>1</v>
      </c>
      <c r="I5139" s="163"/>
      <c r="L5139" s="160"/>
      <c r="M5139" s="164"/>
      <c r="T5139" s="165"/>
      <c r="AT5139" s="161" t="s">
        <v>185</v>
      </c>
      <c r="AU5139" s="161" t="s">
        <v>88</v>
      </c>
      <c r="AV5139" s="14" t="s">
        <v>86</v>
      </c>
      <c r="AW5139" s="14" t="s">
        <v>33</v>
      </c>
      <c r="AX5139" s="14" t="s">
        <v>78</v>
      </c>
      <c r="AY5139" s="161" t="s">
        <v>176</v>
      </c>
    </row>
    <row r="5140" spans="2:51" s="14" customFormat="1" ht="11.25">
      <c r="B5140" s="160"/>
      <c r="D5140" s="146" t="s">
        <v>185</v>
      </c>
      <c r="E5140" s="161" t="s">
        <v>1</v>
      </c>
      <c r="F5140" s="162" t="s">
        <v>819</v>
      </c>
      <c r="H5140" s="161" t="s">
        <v>1</v>
      </c>
      <c r="I5140" s="163"/>
      <c r="L5140" s="160"/>
      <c r="M5140" s="164"/>
      <c r="T5140" s="165"/>
      <c r="AT5140" s="161" t="s">
        <v>185</v>
      </c>
      <c r="AU5140" s="161" t="s">
        <v>88</v>
      </c>
      <c r="AV5140" s="14" t="s">
        <v>86</v>
      </c>
      <c r="AW5140" s="14" t="s">
        <v>33</v>
      </c>
      <c r="AX5140" s="14" t="s">
        <v>78</v>
      </c>
      <c r="AY5140" s="161" t="s">
        <v>176</v>
      </c>
    </row>
    <row r="5141" spans="2:51" s="14" customFormat="1" ht="11.25">
      <c r="B5141" s="160"/>
      <c r="D5141" s="146" t="s">
        <v>185</v>
      </c>
      <c r="E5141" s="161" t="s">
        <v>1</v>
      </c>
      <c r="F5141" s="162" t="s">
        <v>4470</v>
      </c>
      <c r="H5141" s="161" t="s">
        <v>1</v>
      </c>
      <c r="I5141" s="163"/>
      <c r="L5141" s="160"/>
      <c r="M5141" s="164"/>
      <c r="T5141" s="165"/>
      <c r="AT5141" s="161" t="s">
        <v>185</v>
      </c>
      <c r="AU5141" s="161" t="s">
        <v>88</v>
      </c>
      <c r="AV5141" s="14" t="s">
        <v>86</v>
      </c>
      <c r="AW5141" s="14" t="s">
        <v>33</v>
      </c>
      <c r="AX5141" s="14" t="s">
        <v>78</v>
      </c>
      <c r="AY5141" s="161" t="s">
        <v>176</v>
      </c>
    </row>
    <row r="5142" spans="2:51" s="12" customFormat="1" ht="11.25">
      <c r="B5142" s="145"/>
      <c r="D5142" s="146" t="s">
        <v>185</v>
      </c>
      <c r="E5142" s="147" t="s">
        <v>1</v>
      </c>
      <c r="F5142" s="148" t="s">
        <v>4523</v>
      </c>
      <c r="H5142" s="149">
        <v>9</v>
      </c>
      <c r="I5142" s="150"/>
      <c r="L5142" s="145"/>
      <c r="M5142" s="151"/>
      <c r="T5142" s="152"/>
      <c r="AT5142" s="147" t="s">
        <v>185</v>
      </c>
      <c r="AU5142" s="147" t="s">
        <v>88</v>
      </c>
      <c r="AV5142" s="12" t="s">
        <v>88</v>
      </c>
      <c r="AW5142" s="12" t="s">
        <v>33</v>
      </c>
      <c r="AX5142" s="12" t="s">
        <v>78</v>
      </c>
      <c r="AY5142" s="147" t="s">
        <v>176</v>
      </c>
    </row>
    <row r="5143" spans="2:51" s="14" customFormat="1" ht="11.25">
      <c r="B5143" s="160"/>
      <c r="D5143" s="146" t="s">
        <v>185</v>
      </c>
      <c r="E5143" s="161" t="s">
        <v>1</v>
      </c>
      <c r="F5143" s="162" t="s">
        <v>1104</v>
      </c>
      <c r="H5143" s="161" t="s">
        <v>1</v>
      </c>
      <c r="I5143" s="163"/>
      <c r="L5143" s="160"/>
      <c r="M5143" s="164"/>
      <c r="T5143" s="165"/>
      <c r="AT5143" s="161" t="s">
        <v>185</v>
      </c>
      <c r="AU5143" s="161" t="s">
        <v>88</v>
      </c>
      <c r="AV5143" s="14" t="s">
        <v>86</v>
      </c>
      <c r="AW5143" s="14" t="s">
        <v>33</v>
      </c>
      <c r="AX5143" s="14" t="s">
        <v>78</v>
      </c>
      <c r="AY5143" s="161" t="s">
        <v>176</v>
      </c>
    </row>
    <row r="5144" spans="2:51" s="14" customFormat="1" ht="11.25">
      <c r="B5144" s="160"/>
      <c r="D5144" s="146" t="s">
        <v>185</v>
      </c>
      <c r="E5144" s="161" t="s">
        <v>1</v>
      </c>
      <c r="F5144" s="162" t="s">
        <v>4473</v>
      </c>
      <c r="H5144" s="161" t="s">
        <v>1</v>
      </c>
      <c r="I5144" s="163"/>
      <c r="L5144" s="160"/>
      <c r="M5144" s="164"/>
      <c r="T5144" s="165"/>
      <c r="AT5144" s="161" t="s">
        <v>185</v>
      </c>
      <c r="AU5144" s="161" t="s">
        <v>88</v>
      </c>
      <c r="AV5144" s="14" t="s">
        <v>86</v>
      </c>
      <c r="AW5144" s="14" t="s">
        <v>33</v>
      </c>
      <c r="AX5144" s="14" t="s">
        <v>78</v>
      </c>
      <c r="AY5144" s="161" t="s">
        <v>176</v>
      </c>
    </row>
    <row r="5145" spans="2:51" s="12" customFormat="1" ht="11.25">
      <c r="B5145" s="145"/>
      <c r="D5145" s="146" t="s">
        <v>185</v>
      </c>
      <c r="E5145" s="147" t="s">
        <v>1</v>
      </c>
      <c r="F5145" s="148" t="s">
        <v>4524</v>
      </c>
      <c r="H5145" s="149">
        <v>18</v>
      </c>
      <c r="I5145" s="150"/>
      <c r="L5145" s="145"/>
      <c r="M5145" s="151"/>
      <c r="T5145" s="152"/>
      <c r="AT5145" s="147" t="s">
        <v>185</v>
      </c>
      <c r="AU5145" s="147" t="s">
        <v>88</v>
      </c>
      <c r="AV5145" s="12" t="s">
        <v>88</v>
      </c>
      <c r="AW5145" s="12" t="s">
        <v>33</v>
      </c>
      <c r="AX5145" s="12" t="s">
        <v>78</v>
      </c>
      <c r="AY5145" s="147" t="s">
        <v>176</v>
      </c>
    </row>
    <row r="5146" spans="2:51" s="14" customFormat="1" ht="11.25">
      <c r="B5146" s="160"/>
      <c r="D5146" s="146" t="s">
        <v>185</v>
      </c>
      <c r="E5146" s="161" t="s">
        <v>1</v>
      </c>
      <c r="F5146" s="162" t="s">
        <v>4477</v>
      </c>
      <c r="H5146" s="161" t="s">
        <v>1</v>
      </c>
      <c r="I5146" s="163"/>
      <c r="L5146" s="160"/>
      <c r="M5146" s="164"/>
      <c r="T5146" s="165"/>
      <c r="AT5146" s="161" t="s">
        <v>185</v>
      </c>
      <c r="AU5146" s="161" t="s">
        <v>88</v>
      </c>
      <c r="AV5146" s="14" t="s">
        <v>86</v>
      </c>
      <c r="AW5146" s="14" t="s">
        <v>33</v>
      </c>
      <c r="AX5146" s="14" t="s">
        <v>78</v>
      </c>
      <c r="AY5146" s="161" t="s">
        <v>176</v>
      </c>
    </row>
    <row r="5147" spans="2:51" s="12" customFormat="1" ht="11.25">
      <c r="B5147" s="145"/>
      <c r="D5147" s="146" t="s">
        <v>185</v>
      </c>
      <c r="E5147" s="147" t="s">
        <v>1</v>
      </c>
      <c r="F5147" s="148" t="s">
        <v>2760</v>
      </c>
      <c r="H5147" s="149">
        <v>3</v>
      </c>
      <c r="I5147" s="150"/>
      <c r="L5147" s="145"/>
      <c r="M5147" s="151"/>
      <c r="T5147" s="152"/>
      <c r="AT5147" s="147" t="s">
        <v>185</v>
      </c>
      <c r="AU5147" s="147" t="s">
        <v>88</v>
      </c>
      <c r="AV5147" s="12" t="s">
        <v>88</v>
      </c>
      <c r="AW5147" s="12" t="s">
        <v>33</v>
      </c>
      <c r="AX5147" s="12" t="s">
        <v>78</v>
      </c>
      <c r="AY5147" s="147" t="s">
        <v>176</v>
      </c>
    </row>
    <row r="5148" spans="2:51" s="14" customFormat="1" ht="11.25">
      <c r="B5148" s="160"/>
      <c r="D5148" s="146" t="s">
        <v>185</v>
      </c>
      <c r="E5148" s="161" t="s">
        <v>1</v>
      </c>
      <c r="F5148" s="162" t="s">
        <v>4479</v>
      </c>
      <c r="H5148" s="161" t="s">
        <v>1</v>
      </c>
      <c r="I5148" s="163"/>
      <c r="L5148" s="160"/>
      <c r="M5148" s="164"/>
      <c r="T5148" s="165"/>
      <c r="AT5148" s="161" t="s">
        <v>185</v>
      </c>
      <c r="AU5148" s="161" t="s">
        <v>88</v>
      </c>
      <c r="AV5148" s="14" t="s">
        <v>86</v>
      </c>
      <c r="AW5148" s="14" t="s">
        <v>33</v>
      </c>
      <c r="AX5148" s="14" t="s">
        <v>78</v>
      </c>
      <c r="AY5148" s="161" t="s">
        <v>176</v>
      </c>
    </row>
    <row r="5149" spans="2:51" s="12" customFormat="1" ht="11.25">
      <c r="B5149" s="145"/>
      <c r="D5149" s="146" t="s">
        <v>185</v>
      </c>
      <c r="E5149" s="147" t="s">
        <v>1</v>
      </c>
      <c r="F5149" s="148" t="s">
        <v>2760</v>
      </c>
      <c r="H5149" s="149">
        <v>3</v>
      </c>
      <c r="I5149" s="150"/>
      <c r="L5149" s="145"/>
      <c r="M5149" s="151"/>
      <c r="T5149" s="152"/>
      <c r="AT5149" s="147" t="s">
        <v>185</v>
      </c>
      <c r="AU5149" s="147" t="s">
        <v>88</v>
      </c>
      <c r="AV5149" s="12" t="s">
        <v>88</v>
      </c>
      <c r="AW5149" s="12" t="s">
        <v>33</v>
      </c>
      <c r="AX5149" s="12" t="s">
        <v>78</v>
      </c>
      <c r="AY5149" s="147" t="s">
        <v>176</v>
      </c>
    </row>
    <row r="5150" spans="2:51" s="14" customFormat="1" ht="11.25">
      <c r="B5150" s="160"/>
      <c r="D5150" s="146" t="s">
        <v>185</v>
      </c>
      <c r="E5150" s="161" t="s">
        <v>1</v>
      </c>
      <c r="F5150" s="162" t="s">
        <v>2466</v>
      </c>
      <c r="H5150" s="161" t="s">
        <v>1</v>
      </c>
      <c r="I5150" s="163"/>
      <c r="L5150" s="160"/>
      <c r="M5150" s="164"/>
      <c r="T5150" s="165"/>
      <c r="AT5150" s="161" t="s">
        <v>185</v>
      </c>
      <c r="AU5150" s="161" t="s">
        <v>88</v>
      </c>
      <c r="AV5150" s="14" t="s">
        <v>86</v>
      </c>
      <c r="AW5150" s="14" t="s">
        <v>33</v>
      </c>
      <c r="AX5150" s="14" t="s">
        <v>78</v>
      </c>
      <c r="AY5150" s="161" t="s">
        <v>176</v>
      </c>
    </row>
    <row r="5151" spans="2:51" s="12" customFormat="1" ht="11.25">
      <c r="B5151" s="145"/>
      <c r="D5151" s="146" t="s">
        <v>185</v>
      </c>
      <c r="E5151" s="147" t="s">
        <v>1</v>
      </c>
      <c r="F5151" s="148" t="s">
        <v>4525</v>
      </c>
      <c r="H5151" s="149">
        <v>22.5</v>
      </c>
      <c r="I5151" s="150"/>
      <c r="L5151" s="145"/>
      <c r="M5151" s="151"/>
      <c r="T5151" s="152"/>
      <c r="AT5151" s="147" t="s">
        <v>185</v>
      </c>
      <c r="AU5151" s="147" t="s">
        <v>88</v>
      </c>
      <c r="AV5151" s="12" t="s">
        <v>88</v>
      </c>
      <c r="AW5151" s="12" t="s">
        <v>33</v>
      </c>
      <c r="AX5151" s="12" t="s">
        <v>78</v>
      </c>
      <c r="AY5151" s="147" t="s">
        <v>176</v>
      </c>
    </row>
    <row r="5152" spans="2:51" s="14" customFormat="1" ht="11.25">
      <c r="B5152" s="160"/>
      <c r="D5152" s="146" t="s">
        <v>185</v>
      </c>
      <c r="E5152" s="161" t="s">
        <v>1</v>
      </c>
      <c r="F5152" s="162" t="s">
        <v>1106</v>
      </c>
      <c r="H5152" s="161" t="s">
        <v>1</v>
      </c>
      <c r="I5152" s="163"/>
      <c r="L5152" s="160"/>
      <c r="M5152" s="164"/>
      <c r="T5152" s="165"/>
      <c r="AT5152" s="161" t="s">
        <v>185</v>
      </c>
      <c r="AU5152" s="161" t="s">
        <v>88</v>
      </c>
      <c r="AV5152" s="14" t="s">
        <v>86</v>
      </c>
      <c r="AW5152" s="14" t="s">
        <v>33</v>
      </c>
      <c r="AX5152" s="14" t="s">
        <v>78</v>
      </c>
      <c r="AY5152" s="161" t="s">
        <v>176</v>
      </c>
    </row>
    <row r="5153" spans="2:65" s="14" customFormat="1" ht="11.25">
      <c r="B5153" s="160"/>
      <c r="D5153" s="146" t="s">
        <v>185</v>
      </c>
      <c r="E5153" s="161" t="s">
        <v>1</v>
      </c>
      <c r="F5153" s="162" t="s">
        <v>4481</v>
      </c>
      <c r="H5153" s="161" t="s">
        <v>1</v>
      </c>
      <c r="I5153" s="163"/>
      <c r="L5153" s="160"/>
      <c r="M5153" s="164"/>
      <c r="T5153" s="165"/>
      <c r="AT5153" s="161" t="s">
        <v>185</v>
      </c>
      <c r="AU5153" s="161" t="s">
        <v>88</v>
      </c>
      <c r="AV5153" s="14" t="s">
        <v>86</v>
      </c>
      <c r="AW5153" s="14" t="s">
        <v>33</v>
      </c>
      <c r="AX5153" s="14" t="s">
        <v>78</v>
      </c>
      <c r="AY5153" s="161" t="s">
        <v>176</v>
      </c>
    </row>
    <row r="5154" spans="2:65" s="12" customFormat="1" ht="11.25">
      <c r="B5154" s="145"/>
      <c r="D5154" s="146" t="s">
        <v>185</v>
      </c>
      <c r="E5154" s="147" t="s">
        <v>1</v>
      </c>
      <c r="F5154" s="148" t="s">
        <v>4524</v>
      </c>
      <c r="H5154" s="149">
        <v>18</v>
      </c>
      <c r="I5154" s="150"/>
      <c r="L5154" s="145"/>
      <c r="M5154" s="151"/>
      <c r="T5154" s="152"/>
      <c r="AT5154" s="147" t="s">
        <v>185</v>
      </c>
      <c r="AU5154" s="147" t="s">
        <v>88</v>
      </c>
      <c r="AV5154" s="12" t="s">
        <v>88</v>
      </c>
      <c r="AW5154" s="12" t="s">
        <v>33</v>
      </c>
      <c r="AX5154" s="12" t="s">
        <v>78</v>
      </c>
      <c r="AY5154" s="147" t="s">
        <v>176</v>
      </c>
    </row>
    <row r="5155" spans="2:65" s="14" customFormat="1" ht="11.25">
      <c r="B5155" s="160"/>
      <c r="D5155" s="146" t="s">
        <v>185</v>
      </c>
      <c r="E5155" s="161" t="s">
        <v>1</v>
      </c>
      <c r="F5155" s="162" t="s">
        <v>4482</v>
      </c>
      <c r="H5155" s="161" t="s">
        <v>1</v>
      </c>
      <c r="I5155" s="163"/>
      <c r="L5155" s="160"/>
      <c r="M5155" s="164"/>
      <c r="T5155" s="165"/>
      <c r="AT5155" s="161" t="s">
        <v>185</v>
      </c>
      <c r="AU5155" s="161" t="s">
        <v>88</v>
      </c>
      <c r="AV5155" s="14" t="s">
        <v>86</v>
      </c>
      <c r="AW5155" s="14" t="s">
        <v>33</v>
      </c>
      <c r="AX5155" s="14" t="s">
        <v>78</v>
      </c>
      <c r="AY5155" s="161" t="s">
        <v>176</v>
      </c>
    </row>
    <row r="5156" spans="2:65" s="12" customFormat="1" ht="11.25">
      <c r="B5156" s="145"/>
      <c r="D5156" s="146" t="s">
        <v>185</v>
      </c>
      <c r="E5156" s="147" t="s">
        <v>1</v>
      </c>
      <c r="F5156" s="148" t="s">
        <v>4526</v>
      </c>
      <c r="H5156" s="149">
        <v>3</v>
      </c>
      <c r="I5156" s="150"/>
      <c r="L5156" s="145"/>
      <c r="M5156" s="151"/>
      <c r="T5156" s="152"/>
      <c r="AT5156" s="147" t="s">
        <v>185</v>
      </c>
      <c r="AU5156" s="147" t="s">
        <v>88</v>
      </c>
      <c r="AV5156" s="12" t="s">
        <v>88</v>
      </c>
      <c r="AW5156" s="12" t="s">
        <v>33</v>
      </c>
      <c r="AX5156" s="12" t="s">
        <v>78</v>
      </c>
      <c r="AY5156" s="147" t="s">
        <v>176</v>
      </c>
    </row>
    <row r="5157" spans="2:65" s="14" customFormat="1" ht="11.25">
      <c r="B5157" s="160"/>
      <c r="D5157" s="146" t="s">
        <v>185</v>
      </c>
      <c r="E5157" s="161" t="s">
        <v>1</v>
      </c>
      <c r="F5157" s="162" t="s">
        <v>1108</v>
      </c>
      <c r="H5157" s="161" t="s">
        <v>1</v>
      </c>
      <c r="I5157" s="163"/>
      <c r="L5157" s="160"/>
      <c r="M5157" s="164"/>
      <c r="T5157" s="165"/>
      <c r="AT5157" s="161" t="s">
        <v>185</v>
      </c>
      <c r="AU5157" s="161" t="s">
        <v>88</v>
      </c>
      <c r="AV5157" s="14" t="s">
        <v>86</v>
      </c>
      <c r="AW5157" s="14" t="s">
        <v>33</v>
      </c>
      <c r="AX5157" s="14" t="s">
        <v>78</v>
      </c>
      <c r="AY5157" s="161" t="s">
        <v>176</v>
      </c>
    </row>
    <row r="5158" spans="2:65" s="14" customFormat="1" ht="11.25">
      <c r="B5158" s="160"/>
      <c r="D5158" s="146" t="s">
        <v>185</v>
      </c>
      <c r="E5158" s="161" t="s">
        <v>1</v>
      </c>
      <c r="F5158" s="162" t="s">
        <v>4483</v>
      </c>
      <c r="H5158" s="161" t="s">
        <v>1</v>
      </c>
      <c r="I5158" s="163"/>
      <c r="L5158" s="160"/>
      <c r="M5158" s="164"/>
      <c r="T5158" s="165"/>
      <c r="AT5158" s="161" t="s">
        <v>185</v>
      </c>
      <c r="AU5158" s="161" t="s">
        <v>88</v>
      </c>
      <c r="AV5158" s="14" t="s">
        <v>86</v>
      </c>
      <c r="AW5158" s="14" t="s">
        <v>33</v>
      </c>
      <c r="AX5158" s="14" t="s">
        <v>78</v>
      </c>
      <c r="AY5158" s="161" t="s">
        <v>176</v>
      </c>
    </row>
    <row r="5159" spans="2:65" s="12" customFormat="1" ht="11.25">
      <c r="B5159" s="145"/>
      <c r="D5159" s="146" t="s">
        <v>185</v>
      </c>
      <c r="E5159" s="147" t="s">
        <v>1</v>
      </c>
      <c r="F5159" s="148" t="s">
        <v>4527</v>
      </c>
      <c r="H5159" s="149">
        <v>13.5</v>
      </c>
      <c r="I5159" s="150"/>
      <c r="L5159" s="145"/>
      <c r="M5159" s="151"/>
      <c r="T5159" s="152"/>
      <c r="AT5159" s="147" t="s">
        <v>185</v>
      </c>
      <c r="AU5159" s="147" t="s">
        <v>88</v>
      </c>
      <c r="AV5159" s="12" t="s">
        <v>88</v>
      </c>
      <c r="AW5159" s="12" t="s">
        <v>33</v>
      </c>
      <c r="AX5159" s="12" t="s">
        <v>78</v>
      </c>
      <c r="AY5159" s="147" t="s">
        <v>176</v>
      </c>
    </row>
    <row r="5160" spans="2:65" s="14" customFormat="1" ht="11.25">
      <c r="B5160" s="160"/>
      <c r="D5160" s="146" t="s">
        <v>185</v>
      </c>
      <c r="E5160" s="161" t="s">
        <v>1</v>
      </c>
      <c r="F5160" s="162" t="s">
        <v>4486</v>
      </c>
      <c r="H5160" s="161" t="s">
        <v>1</v>
      </c>
      <c r="I5160" s="163"/>
      <c r="L5160" s="160"/>
      <c r="M5160" s="164"/>
      <c r="T5160" s="165"/>
      <c r="AT5160" s="161" t="s">
        <v>185</v>
      </c>
      <c r="AU5160" s="161" t="s">
        <v>88</v>
      </c>
      <c r="AV5160" s="14" t="s">
        <v>86</v>
      </c>
      <c r="AW5160" s="14" t="s">
        <v>33</v>
      </c>
      <c r="AX5160" s="14" t="s">
        <v>78</v>
      </c>
      <c r="AY5160" s="161" t="s">
        <v>176</v>
      </c>
    </row>
    <row r="5161" spans="2:65" s="12" customFormat="1" ht="11.25">
      <c r="B5161" s="145"/>
      <c r="D5161" s="146" t="s">
        <v>185</v>
      </c>
      <c r="E5161" s="147" t="s">
        <v>1</v>
      </c>
      <c r="F5161" s="148" t="s">
        <v>4528</v>
      </c>
      <c r="H5161" s="149">
        <v>6</v>
      </c>
      <c r="I5161" s="150"/>
      <c r="L5161" s="145"/>
      <c r="M5161" s="151"/>
      <c r="T5161" s="152"/>
      <c r="AT5161" s="147" t="s">
        <v>185</v>
      </c>
      <c r="AU5161" s="147" t="s">
        <v>88</v>
      </c>
      <c r="AV5161" s="12" t="s">
        <v>88</v>
      </c>
      <c r="AW5161" s="12" t="s">
        <v>33</v>
      </c>
      <c r="AX5161" s="12" t="s">
        <v>78</v>
      </c>
      <c r="AY5161" s="147" t="s">
        <v>176</v>
      </c>
    </row>
    <row r="5162" spans="2:65" s="14" customFormat="1" ht="11.25">
      <c r="B5162" s="160"/>
      <c r="D5162" s="146" t="s">
        <v>185</v>
      </c>
      <c r="E5162" s="161" t="s">
        <v>1</v>
      </c>
      <c r="F5162" s="162" t="s">
        <v>1110</v>
      </c>
      <c r="H5162" s="161" t="s">
        <v>1</v>
      </c>
      <c r="I5162" s="163"/>
      <c r="L5162" s="160"/>
      <c r="M5162" s="164"/>
      <c r="T5162" s="165"/>
      <c r="AT5162" s="161" t="s">
        <v>185</v>
      </c>
      <c r="AU5162" s="161" t="s">
        <v>88</v>
      </c>
      <c r="AV5162" s="14" t="s">
        <v>86</v>
      </c>
      <c r="AW5162" s="14" t="s">
        <v>33</v>
      </c>
      <c r="AX5162" s="14" t="s">
        <v>78</v>
      </c>
      <c r="AY5162" s="161" t="s">
        <v>176</v>
      </c>
    </row>
    <row r="5163" spans="2:65" s="14" customFormat="1" ht="11.25">
      <c r="B5163" s="160"/>
      <c r="D5163" s="146" t="s">
        <v>185</v>
      </c>
      <c r="E5163" s="161" t="s">
        <v>1</v>
      </c>
      <c r="F5163" s="162" t="s">
        <v>3904</v>
      </c>
      <c r="H5163" s="161" t="s">
        <v>1</v>
      </c>
      <c r="I5163" s="163"/>
      <c r="L5163" s="160"/>
      <c r="M5163" s="164"/>
      <c r="T5163" s="165"/>
      <c r="AT5163" s="161" t="s">
        <v>185</v>
      </c>
      <c r="AU5163" s="161" t="s">
        <v>88</v>
      </c>
      <c r="AV5163" s="14" t="s">
        <v>86</v>
      </c>
      <c r="AW5163" s="14" t="s">
        <v>33</v>
      </c>
      <c r="AX5163" s="14" t="s">
        <v>78</v>
      </c>
      <c r="AY5163" s="161" t="s">
        <v>176</v>
      </c>
    </row>
    <row r="5164" spans="2:65" s="12" customFormat="1" ht="11.25">
      <c r="B5164" s="145"/>
      <c r="D5164" s="146" t="s">
        <v>185</v>
      </c>
      <c r="E5164" s="147" t="s">
        <v>1</v>
      </c>
      <c r="F5164" s="148" t="s">
        <v>2760</v>
      </c>
      <c r="H5164" s="149">
        <v>3</v>
      </c>
      <c r="I5164" s="150"/>
      <c r="L5164" s="145"/>
      <c r="M5164" s="151"/>
      <c r="T5164" s="152"/>
      <c r="AT5164" s="147" t="s">
        <v>185</v>
      </c>
      <c r="AU5164" s="147" t="s">
        <v>88</v>
      </c>
      <c r="AV5164" s="12" t="s">
        <v>88</v>
      </c>
      <c r="AW5164" s="12" t="s">
        <v>33</v>
      </c>
      <c r="AX5164" s="12" t="s">
        <v>78</v>
      </c>
      <c r="AY5164" s="147" t="s">
        <v>176</v>
      </c>
    </row>
    <row r="5165" spans="2:65" s="13" customFormat="1" ht="11.25">
      <c r="B5165" s="153"/>
      <c r="D5165" s="146" t="s">
        <v>185</v>
      </c>
      <c r="E5165" s="154" t="s">
        <v>1</v>
      </c>
      <c r="F5165" s="155" t="s">
        <v>187</v>
      </c>
      <c r="H5165" s="156">
        <v>195.18</v>
      </c>
      <c r="I5165" s="157"/>
      <c r="L5165" s="153"/>
      <c r="M5165" s="158"/>
      <c r="T5165" s="159"/>
      <c r="AT5165" s="154" t="s">
        <v>185</v>
      </c>
      <c r="AU5165" s="154" t="s">
        <v>88</v>
      </c>
      <c r="AV5165" s="13" t="s">
        <v>183</v>
      </c>
      <c r="AW5165" s="13" t="s">
        <v>33</v>
      </c>
      <c r="AX5165" s="13" t="s">
        <v>86</v>
      </c>
      <c r="AY5165" s="154" t="s">
        <v>176</v>
      </c>
    </row>
    <row r="5166" spans="2:65" s="1" customFormat="1" ht="21.75" customHeight="1">
      <c r="B5166" s="32"/>
      <c r="C5166" s="132" t="s">
        <v>4529</v>
      </c>
      <c r="D5166" s="132" t="s">
        <v>178</v>
      </c>
      <c r="E5166" s="133" t="s">
        <v>4421</v>
      </c>
      <c r="F5166" s="134" t="s">
        <v>4422</v>
      </c>
      <c r="G5166" s="135" t="s">
        <v>298</v>
      </c>
      <c r="H5166" s="136">
        <v>195.18</v>
      </c>
      <c r="I5166" s="137"/>
      <c r="J5166" s="138">
        <f>ROUND(I5166*H5166,2)</f>
        <v>0</v>
      </c>
      <c r="K5166" s="134" t="s">
        <v>207</v>
      </c>
      <c r="L5166" s="32"/>
      <c r="M5166" s="139" t="s">
        <v>1</v>
      </c>
      <c r="N5166" s="140" t="s">
        <v>43</v>
      </c>
      <c r="P5166" s="141">
        <f>O5166*H5166</f>
        <v>0</v>
      </c>
      <c r="Q5166" s="141">
        <v>2.0000000000000002E-5</v>
      </c>
      <c r="R5166" s="141">
        <f>Q5166*H5166</f>
        <v>3.9036000000000006E-3</v>
      </c>
      <c r="S5166" s="141">
        <v>0</v>
      </c>
      <c r="T5166" s="142">
        <f>S5166*H5166</f>
        <v>0</v>
      </c>
      <c r="AR5166" s="143" t="s">
        <v>319</v>
      </c>
      <c r="AT5166" s="143" t="s">
        <v>178</v>
      </c>
      <c r="AU5166" s="143" t="s">
        <v>88</v>
      </c>
      <c r="AY5166" s="17" t="s">
        <v>176</v>
      </c>
      <c r="BE5166" s="144">
        <f>IF(N5166="základní",J5166,0)</f>
        <v>0</v>
      </c>
      <c r="BF5166" s="144">
        <f>IF(N5166="snížená",J5166,0)</f>
        <v>0</v>
      </c>
      <c r="BG5166" s="144">
        <f>IF(N5166="zákl. přenesená",J5166,0)</f>
        <v>0</v>
      </c>
      <c r="BH5166" s="144">
        <f>IF(N5166="sníž. přenesená",J5166,0)</f>
        <v>0</v>
      </c>
      <c r="BI5166" s="144">
        <f>IF(N5166="nulová",J5166,0)</f>
        <v>0</v>
      </c>
      <c r="BJ5166" s="17" t="s">
        <v>86</v>
      </c>
      <c r="BK5166" s="144">
        <f>ROUND(I5166*H5166,2)</f>
        <v>0</v>
      </c>
      <c r="BL5166" s="17" t="s">
        <v>319</v>
      </c>
      <c r="BM5166" s="143" t="s">
        <v>4530</v>
      </c>
    </row>
    <row r="5167" spans="2:65" s="1" customFormat="1" ht="21.75" customHeight="1">
      <c r="B5167" s="32"/>
      <c r="C5167" s="132" t="s">
        <v>4531</v>
      </c>
      <c r="D5167" s="132" t="s">
        <v>178</v>
      </c>
      <c r="E5167" s="133" t="s">
        <v>4428</v>
      </c>
      <c r="F5167" s="134" t="s">
        <v>4429</v>
      </c>
      <c r="G5167" s="135" t="s">
        <v>355</v>
      </c>
      <c r="H5167" s="136">
        <v>66</v>
      </c>
      <c r="I5167" s="137"/>
      <c r="J5167" s="138">
        <f>ROUND(I5167*H5167,2)</f>
        <v>0</v>
      </c>
      <c r="K5167" s="134" t="s">
        <v>207</v>
      </c>
      <c r="L5167" s="32"/>
      <c r="M5167" s="139" t="s">
        <v>1</v>
      </c>
      <c r="N5167" s="140" t="s">
        <v>43</v>
      </c>
      <c r="P5167" s="141">
        <f>O5167*H5167</f>
        <v>0</v>
      </c>
      <c r="Q5167" s="141">
        <v>0</v>
      </c>
      <c r="R5167" s="141">
        <f>Q5167*H5167</f>
        <v>0</v>
      </c>
      <c r="S5167" s="141">
        <v>0</v>
      </c>
      <c r="T5167" s="142">
        <f>S5167*H5167</f>
        <v>0</v>
      </c>
      <c r="AR5167" s="143" t="s">
        <v>319</v>
      </c>
      <c r="AT5167" s="143" t="s">
        <v>178</v>
      </c>
      <c r="AU5167" s="143" t="s">
        <v>88</v>
      </c>
      <c r="AY5167" s="17" t="s">
        <v>176</v>
      </c>
      <c r="BE5167" s="144">
        <f>IF(N5167="základní",J5167,0)</f>
        <v>0</v>
      </c>
      <c r="BF5167" s="144">
        <f>IF(N5167="snížená",J5167,0)</f>
        <v>0</v>
      </c>
      <c r="BG5167" s="144">
        <f>IF(N5167="zákl. přenesená",J5167,0)</f>
        <v>0</v>
      </c>
      <c r="BH5167" s="144">
        <f>IF(N5167="sníž. přenesená",J5167,0)</f>
        <v>0</v>
      </c>
      <c r="BI5167" s="144">
        <f>IF(N5167="nulová",J5167,0)</f>
        <v>0</v>
      </c>
      <c r="BJ5167" s="17" t="s">
        <v>86</v>
      </c>
      <c r="BK5167" s="144">
        <f>ROUND(I5167*H5167,2)</f>
        <v>0</v>
      </c>
      <c r="BL5167" s="17" t="s">
        <v>319</v>
      </c>
      <c r="BM5167" s="143" t="s">
        <v>4532</v>
      </c>
    </row>
    <row r="5168" spans="2:65" s="1" customFormat="1" ht="19.5">
      <c r="B5168" s="32"/>
      <c r="D5168" s="146" t="s">
        <v>234</v>
      </c>
      <c r="F5168" s="173" t="s">
        <v>4431</v>
      </c>
      <c r="I5168" s="174"/>
      <c r="L5168" s="32"/>
      <c r="M5168" s="175"/>
      <c r="T5168" s="56"/>
      <c r="AT5168" s="17" t="s">
        <v>234</v>
      </c>
      <c r="AU5168" s="17" t="s">
        <v>88</v>
      </c>
    </row>
    <row r="5169" spans="2:65" s="12" customFormat="1" ht="11.25">
      <c r="B5169" s="145"/>
      <c r="D5169" s="146" t="s">
        <v>185</v>
      </c>
      <c r="E5169" s="147" t="s">
        <v>1</v>
      </c>
      <c r="F5169" s="148" t="s">
        <v>4533</v>
      </c>
      <c r="H5169" s="149">
        <v>66</v>
      </c>
      <c r="I5169" s="150"/>
      <c r="L5169" s="145"/>
      <c r="M5169" s="151"/>
      <c r="T5169" s="152"/>
      <c r="AT5169" s="147" t="s">
        <v>185</v>
      </c>
      <c r="AU5169" s="147" t="s">
        <v>88</v>
      </c>
      <c r="AV5169" s="12" t="s">
        <v>88</v>
      </c>
      <c r="AW5169" s="12" t="s">
        <v>33</v>
      </c>
      <c r="AX5169" s="12" t="s">
        <v>86</v>
      </c>
      <c r="AY5169" s="147" t="s">
        <v>176</v>
      </c>
    </row>
    <row r="5170" spans="2:65" s="1" customFormat="1" ht="16.5" customHeight="1">
      <c r="B5170" s="32"/>
      <c r="C5170" s="132" t="s">
        <v>2126</v>
      </c>
      <c r="D5170" s="132" t="s">
        <v>178</v>
      </c>
      <c r="E5170" s="133" t="s">
        <v>4437</v>
      </c>
      <c r="F5170" s="134" t="s">
        <v>4438</v>
      </c>
      <c r="G5170" s="135" t="s">
        <v>298</v>
      </c>
      <c r="H5170" s="136">
        <v>195.18</v>
      </c>
      <c r="I5170" s="137"/>
      <c r="J5170" s="138">
        <f>ROUND(I5170*H5170,2)</f>
        <v>0</v>
      </c>
      <c r="K5170" s="134" t="s">
        <v>207</v>
      </c>
      <c r="L5170" s="32"/>
      <c r="M5170" s="139" t="s">
        <v>1</v>
      </c>
      <c r="N5170" s="140" t="s">
        <v>43</v>
      </c>
      <c r="P5170" s="141">
        <f>O5170*H5170</f>
        <v>0</v>
      </c>
      <c r="Q5170" s="141">
        <v>0</v>
      </c>
      <c r="R5170" s="141">
        <f>Q5170*H5170</f>
        <v>0</v>
      </c>
      <c r="S5170" s="141">
        <v>0</v>
      </c>
      <c r="T5170" s="142">
        <f>S5170*H5170</f>
        <v>0</v>
      </c>
      <c r="AR5170" s="143" t="s">
        <v>319</v>
      </c>
      <c r="AT5170" s="143" t="s">
        <v>178</v>
      </c>
      <c r="AU5170" s="143" t="s">
        <v>88</v>
      </c>
      <c r="AY5170" s="17" t="s">
        <v>176</v>
      </c>
      <c r="BE5170" s="144">
        <f>IF(N5170="základní",J5170,0)</f>
        <v>0</v>
      </c>
      <c r="BF5170" s="144">
        <f>IF(N5170="snížená",J5170,0)</f>
        <v>0</v>
      </c>
      <c r="BG5170" s="144">
        <f>IF(N5170="zákl. přenesená",J5170,0)</f>
        <v>0</v>
      </c>
      <c r="BH5170" s="144">
        <f>IF(N5170="sníž. přenesená",J5170,0)</f>
        <v>0</v>
      </c>
      <c r="BI5170" s="144">
        <f>IF(N5170="nulová",J5170,0)</f>
        <v>0</v>
      </c>
      <c r="BJ5170" s="17" t="s">
        <v>86</v>
      </c>
      <c r="BK5170" s="144">
        <f>ROUND(I5170*H5170,2)</f>
        <v>0</v>
      </c>
      <c r="BL5170" s="17" t="s">
        <v>319</v>
      </c>
      <c r="BM5170" s="143" t="s">
        <v>4534</v>
      </c>
    </row>
    <row r="5171" spans="2:65" s="1" customFormat="1" ht="24.2" customHeight="1">
      <c r="B5171" s="32"/>
      <c r="C5171" s="132" t="s">
        <v>4535</v>
      </c>
      <c r="D5171" s="132" t="s">
        <v>178</v>
      </c>
      <c r="E5171" s="133" t="s">
        <v>4536</v>
      </c>
      <c r="F5171" s="134" t="s">
        <v>4537</v>
      </c>
      <c r="G5171" s="135" t="s">
        <v>181</v>
      </c>
      <c r="H5171" s="136">
        <v>72.135000000000005</v>
      </c>
      <c r="I5171" s="137"/>
      <c r="J5171" s="138">
        <f>ROUND(I5171*H5171,2)</f>
        <v>0</v>
      </c>
      <c r="K5171" s="134" t="s">
        <v>207</v>
      </c>
      <c r="L5171" s="32"/>
      <c r="M5171" s="139" t="s">
        <v>1</v>
      </c>
      <c r="N5171" s="140" t="s">
        <v>43</v>
      </c>
      <c r="P5171" s="141">
        <f>O5171*H5171</f>
        <v>0</v>
      </c>
      <c r="Q5171" s="141">
        <v>5.0000000000000002E-5</v>
      </c>
      <c r="R5171" s="141">
        <f>Q5171*H5171</f>
        <v>3.6067500000000006E-3</v>
      </c>
      <c r="S5171" s="141">
        <v>0</v>
      </c>
      <c r="T5171" s="142">
        <f>S5171*H5171</f>
        <v>0</v>
      </c>
      <c r="AR5171" s="143" t="s">
        <v>319</v>
      </c>
      <c r="AT5171" s="143" t="s">
        <v>178</v>
      </c>
      <c r="AU5171" s="143" t="s">
        <v>88</v>
      </c>
      <c r="AY5171" s="17" t="s">
        <v>176</v>
      </c>
      <c r="BE5171" s="144">
        <f>IF(N5171="základní",J5171,0)</f>
        <v>0</v>
      </c>
      <c r="BF5171" s="144">
        <f>IF(N5171="snížená",J5171,0)</f>
        <v>0</v>
      </c>
      <c r="BG5171" s="144">
        <f>IF(N5171="zákl. přenesená",J5171,0)</f>
        <v>0</v>
      </c>
      <c r="BH5171" s="144">
        <f>IF(N5171="sníž. přenesená",J5171,0)</f>
        <v>0</v>
      </c>
      <c r="BI5171" s="144">
        <f>IF(N5171="nulová",J5171,0)</f>
        <v>0</v>
      </c>
      <c r="BJ5171" s="17" t="s">
        <v>86</v>
      </c>
      <c r="BK5171" s="144">
        <f>ROUND(I5171*H5171,2)</f>
        <v>0</v>
      </c>
      <c r="BL5171" s="17" t="s">
        <v>319</v>
      </c>
      <c r="BM5171" s="143" t="s">
        <v>4538</v>
      </c>
    </row>
    <row r="5172" spans="2:65" s="1" customFormat="1" ht="33" customHeight="1">
      <c r="B5172" s="32"/>
      <c r="C5172" s="132" t="s">
        <v>4539</v>
      </c>
      <c r="D5172" s="132" t="s">
        <v>178</v>
      </c>
      <c r="E5172" s="133" t="s">
        <v>4459</v>
      </c>
      <c r="F5172" s="134" t="s">
        <v>4460</v>
      </c>
      <c r="G5172" s="135" t="s">
        <v>307</v>
      </c>
      <c r="H5172" s="136">
        <v>15.658609999999999</v>
      </c>
      <c r="I5172" s="137"/>
      <c r="J5172" s="138">
        <f>ROUND(I5172*H5172,2)</f>
        <v>0</v>
      </c>
      <c r="K5172" s="134" t="s">
        <v>207</v>
      </c>
      <c r="L5172" s="32"/>
      <c r="M5172" s="139" t="s">
        <v>1</v>
      </c>
      <c r="N5172" s="140" t="s">
        <v>43</v>
      </c>
      <c r="P5172" s="141">
        <f>O5172*H5172</f>
        <v>0</v>
      </c>
      <c r="Q5172" s="141">
        <v>0</v>
      </c>
      <c r="R5172" s="141">
        <f>Q5172*H5172</f>
        <v>0</v>
      </c>
      <c r="S5172" s="141">
        <v>0</v>
      </c>
      <c r="T5172" s="142">
        <f>S5172*H5172</f>
        <v>0</v>
      </c>
      <c r="AR5172" s="143" t="s">
        <v>319</v>
      </c>
      <c r="AT5172" s="143" t="s">
        <v>178</v>
      </c>
      <c r="AU5172" s="143" t="s">
        <v>88</v>
      </c>
      <c r="AY5172" s="17" t="s">
        <v>176</v>
      </c>
      <c r="BE5172" s="144">
        <f>IF(N5172="základní",J5172,0)</f>
        <v>0</v>
      </c>
      <c r="BF5172" s="144">
        <f>IF(N5172="snížená",J5172,0)</f>
        <v>0</v>
      </c>
      <c r="BG5172" s="144">
        <f>IF(N5172="zákl. přenesená",J5172,0)</f>
        <v>0</v>
      </c>
      <c r="BH5172" s="144">
        <f>IF(N5172="sníž. přenesená",J5172,0)</f>
        <v>0</v>
      </c>
      <c r="BI5172" s="144">
        <f>IF(N5172="nulová",J5172,0)</f>
        <v>0</v>
      </c>
      <c r="BJ5172" s="17" t="s">
        <v>86</v>
      </c>
      <c r="BK5172" s="144">
        <f>ROUND(I5172*H5172,2)</f>
        <v>0</v>
      </c>
      <c r="BL5172" s="17" t="s">
        <v>319</v>
      </c>
      <c r="BM5172" s="143" t="s">
        <v>4540</v>
      </c>
    </row>
    <row r="5173" spans="2:65" s="1" customFormat="1" ht="24.2" customHeight="1">
      <c r="B5173" s="32"/>
      <c r="C5173" s="132" t="s">
        <v>4541</v>
      </c>
      <c r="D5173" s="132" t="s">
        <v>178</v>
      </c>
      <c r="E5173" s="133" t="s">
        <v>4463</v>
      </c>
      <c r="F5173" s="134" t="s">
        <v>4464</v>
      </c>
      <c r="G5173" s="135" t="s">
        <v>307</v>
      </c>
      <c r="H5173" s="136">
        <v>15.658609999999999</v>
      </c>
      <c r="I5173" s="137"/>
      <c r="J5173" s="138">
        <f>ROUND(I5173*H5173,2)</f>
        <v>0</v>
      </c>
      <c r="K5173" s="134" t="s">
        <v>207</v>
      </c>
      <c r="L5173" s="32"/>
      <c r="M5173" s="139" t="s">
        <v>1</v>
      </c>
      <c r="N5173" s="140" t="s">
        <v>43</v>
      </c>
      <c r="P5173" s="141">
        <f>O5173*H5173</f>
        <v>0</v>
      </c>
      <c r="Q5173" s="141">
        <v>0</v>
      </c>
      <c r="R5173" s="141">
        <f>Q5173*H5173</f>
        <v>0</v>
      </c>
      <c r="S5173" s="141">
        <v>0</v>
      </c>
      <c r="T5173" s="142">
        <f>S5173*H5173</f>
        <v>0</v>
      </c>
      <c r="AR5173" s="143" t="s">
        <v>319</v>
      </c>
      <c r="AT5173" s="143" t="s">
        <v>178</v>
      </c>
      <c r="AU5173" s="143" t="s">
        <v>88</v>
      </c>
      <c r="AY5173" s="17" t="s">
        <v>176</v>
      </c>
      <c r="BE5173" s="144">
        <f>IF(N5173="základní",J5173,0)</f>
        <v>0</v>
      </c>
      <c r="BF5173" s="144">
        <f>IF(N5173="snížená",J5173,0)</f>
        <v>0</v>
      </c>
      <c r="BG5173" s="144">
        <f>IF(N5173="zákl. přenesená",J5173,0)</f>
        <v>0</v>
      </c>
      <c r="BH5173" s="144">
        <f>IF(N5173="sníž. přenesená",J5173,0)</f>
        <v>0</v>
      </c>
      <c r="BI5173" s="144">
        <f>IF(N5173="nulová",J5173,0)</f>
        <v>0</v>
      </c>
      <c r="BJ5173" s="17" t="s">
        <v>86</v>
      </c>
      <c r="BK5173" s="144">
        <f>ROUND(I5173*H5173,2)</f>
        <v>0</v>
      </c>
      <c r="BL5173" s="17" t="s">
        <v>319</v>
      </c>
      <c r="BM5173" s="143" t="s">
        <v>4542</v>
      </c>
    </row>
    <row r="5174" spans="2:65" s="11" customFormat="1" ht="22.9" customHeight="1">
      <c r="B5174" s="120"/>
      <c r="D5174" s="121" t="s">
        <v>77</v>
      </c>
      <c r="E5174" s="130" t="s">
        <v>4543</v>
      </c>
      <c r="F5174" s="130" t="s">
        <v>4544</v>
      </c>
      <c r="I5174" s="123"/>
      <c r="J5174" s="131">
        <f>BK5174</f>
        <v>0</v>
      </c>
      <c r="L5174" s="120"/>
      <c r="M5174" s="125"/>
      <c r="P5174" s="126">
        <f>SUM(P5175:P5376)</f>
        <v>0</v>
      </c>
      <c r="R5174" s="126">
        <f>SUM(R5175:R5376)</f>
        <v>28.684923600000001</v>
      </c>
      <c r="T5174" s="127">
        <f>SUM(T5175:T5376)</f>
        <v>0</v>
      </c>
      <c r="AR5174" s="121" t="s">
        <v>88</v>
      </c>
      <c r="AT5174" s="128" t="s">
        <v>77</v>
      </c>
      <c r="AU5174" s="128" t="s">
        <v>86</v>
      </c>
      <c r="AY5174" s="121" t="s">
        <v>176</v>
      </c>
      <c r="BK5174" s="129">
        <f>SUM(BK5175:BK5376)</f>
        <v>0</v>
      </c>
    </row>
    <row r="5175" spans="2:65" s="1" customFormat="1" ht="16.5" customHeight="1">
      <c r="B5175" s="32"/>
      <c r="C5175" s="132" t="s">
        <v>4545</v>
      </c>
      <c r="D5175" s="132" t="s">
        <v>178</v>
      </c>
      <c r="E5175" s="133" t="s">
        <v>4546</v>
      </c>
      <c r="F5175" s="134" t="s">
        <v>4547</v>
      </c>
      <c r="G5175" s="135" t="s">
        <v>181</v>
      </c>
      <c r="H5175" s="136">
        <v>241.92</v>
      </c>
      <c r="I5175" s="137"/>
      <c r="J5175" s="138">
        <f>ROUND(I5175*H5175,2)</f>
        <v>0</v>
      </c>
      <c r="K5175" s="134" t="s">
        <v>1</v>
      </c>
      <c r="L5175" s="32"/>
      <c r="M5175" s="139" t="s">
        <v>1</v>
      </c>
      <c r="N5175" s="140" t="s">
        <v>43</v>
      </c>
      <c r="P5175" s="141">
        <f>O5175*H5175</f>
        <v>0</v>
      </c>
      <c r="Q5175" s="141">
        <v>0</v>
      </c>
      <c r="R5175" s="141">
        <f>Q5175*H5175</f>
        <v>0</v>
      </c>
      <c r="S5175" s="141">
        <v>0</v>
      </c>
      <c r="T5175" s="142">
        <f>S5175*H5175</f>
        <v>0</v>
      </c>
      <c r="AR5175" s="143" t="s">
        <v>319</v>
      </c>
      <c r="AT5175" s="143" t="s">
        <v>178</v>
      </c>
      <c r="AU5175" s="143" t="s">
        <v>88</v>
      </c>
      <c r="AY5175" s="17" t="s">
        <v>176</v>
      </c>
      <c r="BE5175" s="144">
        <f>IF(N5175="základní",J5175,0)</f>
        <v>0</v>
      </c>
      <c r="BF5175" s="144">
        <f>IF(N5175="snížená",J5175,0)</f>
        <v>0</v>
      </c>
      <c r="BG5175" s="144">
        <f>IF(N5175="zákl. přenesená",J5175,0)</f>
        <v>0</v>
      </c>
      <c r="BH5175" s="144">
        <f>IF(N5175="sníž. přenesená",J5175,0)</f>
        <v>0</v>
      </c>
      <c r="BI5175" s="144">
        <f>IF(N5175="nulová",J5175,0)</f>
        <v>0</v>
      </c>
      <c r="BJ5175" s="17" t="s">
        <v>86</v>
      </c>
      <c r="BK5175" s="144">
        <f>ROUND(I5175*H5175,2)</f>
        <v>0</v>
      </c>
      <c r="BL5175" s="17" t="s">
        <v>319</v>
      </c>
      <c r="BM5175" s="143" t="s">
        <v>4548</v>
      </c>
    </row>
    <row r="5176" spans="2:65" s="12" customFormat="1" ht="11.25">
      <c r="B5176" s="145"/>
      <c r="D5176" s="146" t="s">
        <v>185</v>
      </c>
      <c r="E5176" s="147" t="s">
        <v>1</v>
      </c>
      <c r="F5176" s="148" t="s">
        <v>4549</v>
      </c>
      <c r="H5176" s="149">
        <v>241.92</v>
      </c>
      <c r="I5176" s="150"/>
      <c r="L5176" s="145"/>
      <c r="M5176" s="151"/>
      <c r="T5176" s="152"/>
      <c r="AT5176" s="147" t="s">
        <v>185</v>
      </c>
      <c r="AU5176" s="147" t="s">
        <v>88</v>
      </c>
      <c r="AV5176" s="12" t="s">
        <v>88</v>
      </c>
      <c r="AW5176" s="12" t="s">
        <v>33</v>
      </c>
      <c r="AX5176" s="12" t="s">
        <v>86</v>
      </c>
      <c r="AY5176" s="147" t="s">
        <v>176</v>
      </c>
    </row>
    <row r="5177" spans="2:65" s="1" customFormat="1" ht="24.2" customHeight="1">
      <c r="B5177" s="32"/>
      <c r="C5177" s="132" t="s">
        <v>4550</v>
      </c>
      <c r="D5177" s="132" t="s">
        <v>178</v>
      </c>
      <c r="E5177" s="133" t="s">
        <v>4551</v>
      </c>
      <c r="F5177" s="134" t="s">
        <v>4552</v>
      </c>
      <c r="G5177" s="135" t="s">
        <v>181</v>
      </c>
      <c r="H5177" s="136">
        <v>714</v>
      </c>
      <c r="I5177" s="137"/>
      <c r="J5177" s="138">
        <f>ROUND(I5177*H5177,2)</f>
        <v>0</v>
      </c>
      <c r="K5177" s="134" t="s">
        <v>182</v>
      </c>
      <c r="L5177" s="32"/>
      <c r="M5177" s="139" t="s">
        <v>1</v>
      </c>
      <c r="N5177" s="140" t="s">
        <v>43</v>
      </c>
      <c r="P5177" s="141">
        <f>O5177*H5177</f>
        <v>0</v>
      </c>
      <c r="Q5177" s="141">
        <v>6.9999999999999994E-5</v>
      </c>
      <c r="R5177" s="141">
        <f>Q5177*H5177</f>
        <v>4.9979999999999997E-2</v>
      </c>
      <c r="S5177" s="141">
        <v>0</v>
      </c>
      <c r="T5177" s="142">
        <f>S5177*H5177</f>
        <v>0</v>
      </c>
      <c r="AR5177" s="143" t="s">
        <v>319</v>
      </c>
      <c r="AT5177" s="143" t="s">
        <v>178</v>
      </c>
      <c r="AU5177" s="143" t="s">
        <v>88</v>
      </c>
      <c r="AY5177" s="17" t="s">
        <v>176</v>
      </c>
      <c r="BE5177" s="144">
        <f>IF(N5177="základní",J5177,0)</f>
        <v>0</v>
      </c>
      <c r="BF5177" s="144">
        <f>IF(N5177="snížená",J5177,0)</f>
        <v>0</v>
      </c>
      <c r="BG5177" s="144">
        <f>IF(N5177="zákl. přenesená",J5177,0)</f>
        <v>0</v>
      </c>
      <c r="BH5177" s="144">
        <f>IF(N5177="sníž. přenesená",J5177,0)</f>
        <v>0</v>
      </c>
      <c r="BI5177" s="144">
        <f>IF(N5177="nulová",J5177,0)</f>
        <v>0</v>
      </c>
      <c r="BJ5177" s="17" t="s">
        <v>86</v>
      </c>
      <c r="BK5177" s="144">
        <f>ROUND(I5177*H5177,2)</f>
        <v>0</v>
      </c>
      <c r="BL5177" s="17" t="s">
        <v>319</v>
      </c>
      <c r="BM5177" s="143" t="s">
        <v>4553</v>
      </c>
    </row>
    <row r="5178" spans="2:65" s="14" customFormat="1" ht="11.25">
      <c r="B5178" s="160"/>
      <c r="D5178" s="146" t="s">
        <v>185</v>
      </c>
      <c r="E5178" s="161" t="s">
        <v>1</v>
      </c>
      <c r="F5178" s="162" t="s">
        <v>4554</v>
      </c>
      <c r="H5178" s="161" t="s">
        <v>1</v>
      </c>
      <c r="I5178" s="163"/>
      <c r="L5178" s="160"/>
      <c r="M5178" s="164"/>
      <c r="T5178" s="165"/>
      <c r="AT5178" s="161" t="s">
        <v>185</v>
      </c>
      <c r="AU5178" s="161" t="s">
        <v>88</v>
      </c>
      <c r="AV5178" s="14" t="s">
        <v>86</v>
      </c>
      <c r="AW5178" s="14" t="s">
        <v>33</v>
      </c>
      <c r="AX5178" s="14" t="s">
        <v>78</v>
      </c>
      <c r="AY5178" s="161" t="s">
        <v>176</v>
      </c>
    </row>
    <row r="5179" spans="2:65" s="12" customFormat="1" ht="11.25">
      <c r="B5179" s="145"/>
      <c r="D5179" s="146" t="s">
        <v>185</v>
      </c>
      <c r="E5179" s="147" t="s">
        <v>1</v>
      </c>
      <c r="F5179" s="148" t="s">
        <v>1296</v>
      </c>
      <c r="H5179" s="149">
        <v>714</v>
      </c>
      <c r="I5179" s="150"/>
      <c r="L5179" s="145"/>
      <c r="M5179" s="151"/>
      <c r="T5179" s="152"/>
      <c r="AT5179" s="147" t="s">
        <v>185</v>
      </c>
      <c r="AU5179" s="147" t="s">
        <v>88</v>
      </c>
      <c r="AV5179" s="12" t="s">
        <v>88</v>
      </c>
      <c r="AW5179" s="12" t="s">
        <v>33</v>
      </c>
      <c r="AX5179" s="12" t="s">
        <v>78</v>
      </c>
      <c r="AY5179" s="147" t="s">
        <v>176</v>
      </c>
    </row>
    <row r="5180" spans="2:65" s="13" customFormat="1" ht="11.25">
      <c r="B5180" s="153"/>
      <c r="D5180" s="146" t="s">
        <v>185</v>
      </c>
      <c r="E5180" s="154" t="s">
        <v>1</v>
      </c>
      <c r="F5180" s="155" t="s">
        <v>187</v>
      </c>
      <c r="H5180" s="156">
        <v>714</v>
      </c>
      <c r="I5180" s="157"/>
      <c r="L5180" s="153"/>
      <c r="M5180" s="158"/>
      <c r="T5180" s="159"/>
      <c r="AT5180" s="154" t="s">
        <v>185</v>
      </c>
      <c r="AU5180" s="154" t="s">
        <v>88</v>
      </c>
      <c r="AV5180" s="13" t="s">
        <v>183</v>
      </c>
      <c r="AW5180" s="13" t="s">
        <v>33</v>
      </c>
      <c r="AX5180" s="13" t="s">
        <v>86</v>
      </c>
      <c r="AY5180" s="154" t="s">
        <v>176</v>
      </c>
    </row>
    <row r="5181" spans="2:65" s="1" customFormat="1" ht="33" customHeight="1">
      <c r="B5181" s="32"/>
      <c r="C5181" s="132" t="s">
        <v>4555</v>
      </c>
      <c r="D5181" s="132" t="s">
        <v>178</v>
      </c>
      <c r="E5181" s="133" t="s">
        <v>4556</v>
      </c>
      <c r="F5181" s="134" t="s">
        <v>4557</v>
      </c>
      <c r="G5181" s="135" t="s">
        <v>181</v>
      </c>
      <c r="H5181" s="136">
        <v>7431.25</v>
      </c>
      <c r="I5181" s="137"/>
      <c r="J5181" s="138">
        <f>ROUND(I5181*H5181,2)</f>
        <v>0</v>
      </c>
      <c r="K5181" s="134" t="s">
        <v>342</v>
      </c>
      <c r="L5181" s="32"/>
      <c r="M5181" s="139" t="s">
        <v>1</v>
      </c>
      <c r="N5181" s="140" t="s">
        <v>43</v>
      </c>
      <c r="P5181" s="141">
        <f>O5181*H5181</f>
        <v>0</v>
      </c>
      <c r="Q5181" s="141">
        <v>0</v>
      </c>
      <c r="R5181" s="141">
        <f>Q5181*H5181</f>
        <v>0</v>
      </c>
      <c r="S5181" s="141">
        <v>0</v>
      </c>
      <c r="T5181" s="142">
        <f>S5181*H5181</f>
        <v>0</v>
      </c>
      <c r="AR5181" s="143" t="s">
        <v>319</v>
      </c>
      <c r="AT5181" s="143" t="s">
        <v>178</v>
      </c>
      <c r="AU5181" s="143" t="s">
        <v>88</v>
      </c>
      <c r="AY5181" s="17" t="s">
        <v>176</v>
      </c>
      <c r="BE5181" s="144">
        <f>IF(N5181="základní",J5181,0)</f>
        <v>0</v>
      </c>
      <c r="BF5181" s="144">
        <f>IF(N5181="snížená",J5181,0)</f>
        <v>0</v>
      </c>
      <c r="BG5181" s="144">
        <f>IF(N5181="zákl. přenesená",J5181,0)</f>
        <v>0</v>
      </c>
      <c r="BH5181" s="144">
        <f>IF(N5181="sníž. přenesená",J5181,0)</f>
        <v>0</v>
      </c>
      <c r="BI5181" s="144">
        <f>IF(N5181="nulová",J5181,0)</f>
        <v>0</v>
      </c>
      <c r="BJ5181" s="17" t="s">
        <v>86</v>
      </c>
      <c r="BK5181" s="144">
        <f>ROUND(I5181*H5181,2)</f>
        <v>0</v>
      </c>
      <c r="BL5181" s="17" t="s">
        <v>319</v>
      </c>
      <c r="BM5181" s="143" t="s">
        <v>4558</v>
      </c>
    </row>
    <row r="5182" spans="2:65" s="14" customFormat="1" ht="11.25">
      <c r="B5182" s="160"/>
      <c r="D5182" s="146" t="s">
        <v>185</v>
      </c>
      <c r="E5182" s="161" t="s">
        <v>1</v>
      </c>
      <c r="F5182" s="162" t="s">
        <v>734</v>
      </c>
      <c r="H5182" s="161" t="s">
        <v>1</v>
      </c>
      <c r="I5182" s="163"/>
      <c r="L5182" s="160"/>
      <c r="M5182" s="164"/>
      <c r="T5182" s="165"/>
      <c r="AT5182" s="161" t="s">
        <v>185</v>
      </c>
      <c r="AU5182" s="161" t="s">
        <v>88</v>
      </c>
      <c r="AV5182" s="14" t="s">
        <v>86</v>
      </c>
      <c r="AW5182" s="14" t="s">
        <v>33</v>
      </c>
      <c r="AX5182" s="14" t="s">
        <v>78</v>
      </c>
      <c r="AY5182" s="161" t="s">
        <v>176</v>
      </c>
    </row>
    <row r="5183" spans="2:65" s="14" customFormat="1" ht="11.25">
      <c r="B5183" s="160"/>
      <c r="D5183" s="146" t="s">
        <v>185</v>
      </c>
      <c r="E5183" s="161" t="s">
        <v>1</v>
      </c>
      <c r="F5183" s="162" t="s">
        <v>4559</v>
      </c>
      <c r="H5183" s="161" t="s">
        <v>1</v>
      </c>
      <c r="I5183" s="163"/>
      <c r="L5183" s="160"/>
      <c r="M5183" s="164"/>
      <c r="T5183" s="165"/>
      <c r="AT5183" s="161" t="s">
        <v>185</v>
      </c>
      <c r="AU5183" s="161" t="s">
        <v>88</v>
      </c>
      <c r="AV5183" s="14" t="s">
        <v>86</v>
      </c>
      <c r="AW5183" s="14" t="s">
        <v>33</v>
      </c>
      <c r="AX5183" s="14" t="s">
        <v>78</v>
      </c>
      <c r="AY5183" s="161" t="s">
        <v>176</v>
      </c>
    </row>
    <row r="5184" spans="2:65" s="12" customFormat="1" ht="22.5">
      <c r="B5184" s="145"/>
      <c r="D5184" s="146" t="s">
        <v>185</v>
      </c>
      <c r="E5184" s="147" t="s">
        <v>1</v>
      </c>
      <c r="F5184" s="148" t="s">
        <v>4560</v>
      </c>
      <c r="H5184" s="149">
        <v>1202.02</v>
      </c>
      <c r="I5184" s="150"/>
      <c r="L5184" s="145"/>
      <c r="M5184" s="151"/>
      <c r="T5184" s="152"/>
      <c r="AT5184" s="147" t="s">
        <v>185</v>
      </c>
      <c r="AU5184" s="147" t="s">
        <v>88</v>
      </c>
      <c r="AV5184" s="12" t="s">
        <v>88</v>
      </c>
      <c r="AW5184" s="12" t="s">
        <v>33</v>
      </c>
      <c r="AX5184" s="12" t="s">
        <v>78</v>
      </c>
      <c r="AY5184" s="147" t="s">
        <v>176</v>
      </c>
    </row>
    <row r="5185" spans="2:51" s="14" customFormat="1" ht="11.25">
      <c r="B5185" s="160"/>
      <c r="D5185" s="146" t="s">
        <v>185</v>
      </c>
      <c r="E5185" s="161" t="s">
        <v>1</v>
      </c>
      <c r="F5185" s="162" t="s">
        <v>4561</v>
      </c>
      <c r="H5185" s="161" t="s">
        <v>1</v>
      </c>
      <c r="I5185" s="163"/>
      <c r="L5185" s="160"/>
      <c r="M5185" s="164"/>
      <c r="T5185" s="165"/>
      <c r="AT5185" s="161" t="s">
        <v>185</v>
      </c>
      <c r="AU5185" s="161" t="s">
        <v>88</v>
      </c>
      <c r="AV5185" s="14" t="s">
        <v>86</v>
      </c>
      <c r="AW5185" s="14" t="s">
        <v>33</v>
      </c>
      <c r="AX5185" s="14" t="s">
        <v>78</v>
      </c>
      <c r="AY5185" s="161" t="s">
        <v>176</v>
      </c>
    </row>
    <row r="5186" spans="2:51" s="12" customFormat="1" ht="11.25">
      <c r="B5186" s="145"/>
      <c r="D5186" s="146" t="s">
        <v>185</v>
      </c>
      <c r="E5186" s="147" t="s">
        <v>1</v>
      </c>
      <c r="F5186" s="148" t="s">
        <v>4562</v>
      </c>
      <c r="H5186" s="149">
        <v>49.91</v>
      </c>
      <c r="I5186" s="150"/>
      <c r="L5186" s="145"/>
      <c r="M5186" s="151"/>
      <c r="T5186" s="152"/>
      <c r="AT5186" s="147" t="s">
        <v>185</v>
      </c>
      <c r="AU5186" s="147" t="s">
        <v>88</v>
      </c>
      <c r="AV5186" s="12" t="s">
        <v>88</v>
      </c>
      <c r="AW5186" s="12" t="s">
        <v>33</v>
      </c>
      <c r="AX5186" s="12" t="s">
        <v>78</v>
      </c>
      <c r="AY5186" s="147" t="s">
        <v>176</v>
      </c>
    </row>
    <row r="5187" spans="2:51" s="14" customFormat="1" ht="11.25">
      <c r="B5187" s="160"/>
      <c r="D5187" s="146" t="s">
        <v>185</v>
      </c>
      <c r="E5187" s="161" t="s">
        <v>1</v>
      </c>
      <c r="F5187" s="162" t="s">
        <v>4563</v>
      </c>
      <c r="H5187" s="161" t="s">
        <v>1</v>
      </c>
      <c r="I5187" s="163"/>
      <c r="L5187" s="160"/>
      <c r="M5187" s="164"/>
      <c r="T5187" s="165"/>
      <c r="AT5187" s="161" t="s">
        <v>185</v>
      </c>
      <c r="AU5187" s="161" t="s">
        <v>88</v>
      </c>
      <c r="AV5187" s="14" t="s">
        <v>86</v>
      </c>
      <c r="AW5187" s="14" t="s">
        <v>33</v>
      </c>
      <c r="AX5187" s="14" t="s">
        <v>78</v>
      </c>
      <c r="AY5187" s="161" t="s">
        <v>176</v>
      </c>
    </row>
    <row r="5188" spans="2:51" s="12" customFormat="1" ht="11.25">
      <c r="B5188" s="145"/>
      <c r="D5188" s="146" t="s">
        <v>185</v>
      </c>
      <c r="E5188" s="147" t="s">
        <v>1</v>
      </c>
      <c r="F5188" s="148" t="s">
        <v>4564</v>
      </c>
      <c r="H5188" s="149">
        <v>314.24</v>
      </c>
      <c r="I5188" s="150"/>
      <c r="L5188" s="145"/>
      <c r="M5188" s="151"/>
      <c r="T5188" s="152"/>
      <c r="AT5188" s="147" t="s">
        <v>185</v>
      </c>
      <c r="AU5188" s="147" t="s">
        <v>88</v>
      </c>
      <c r="AV5188" s="12" t="s">
        <v>88</v>
      </c>
      <c r="AW5188" s="12" t="s">
        <v>33</v>
      </c>
      <c r="AX5188" s="12" t="s">
        <v>78</v>
      </c>
      <c r="AY5188" s="147" t="s">
        <v>176</v>
      </c>
    </row>
    <row r="5189" spans="2:51" s="14" customFormat="1" ht="11.25">
      <c r="B5189" s="160"/>
      <c r="D5189" s="146" t="s">
        <v>185</v>
      </c>
      <c r="E5189" s="161" t="s">
        <v>1</v>
      </c>
      <c r="F5189" s="162" t="s">
        <v>4565</v>
      </c>
      <c r="H5189" s="161" t="s">
        <v>1</v>
      </c>
      <c r="I5189" s="163"/>
      <c r="L5189" s="160"/>
      <c r="M5189" s="164"/>
      <c r="T5189" s="165"/>
      <c r="AT5189" s="161" t="s">
        <v>185</v>
      </c>
      <c r="AU5189" s="161" t="s">
        <v>88</v>
      </c>
      <c r="AV5189" s="14" t="s">
        <v>86</v>
      </c>
      <c r="AW5189" s="14" t="s">
        <v>33</v>
      </c>
      <c r="AX5189" s="14" t="s">
        <v>78</v>
      </c>
      <c r="AY5189" s="161" t="s">
        <v>176</v>
      </c>
    </row>
    <row r="5190" spans="2:51" s="12" customFormat="1" ht="11.25">
      <c r="B5190" s="145"/>
      <c r="D5190" s="146" t="s">
        <v>185</v>
      </c>
      <c r="E5190" s="147" t="s">
        <v>1</v>
      </c>
      <c r="F5190" s="148" t="s">
        <v>4566</v>
      </c>
      <c r="H5190" s="149">
        <v>197.74</v>
      </c>
      <c r="I5190" s="150"/>
      <c r="L5190" s="145"/>
      <c r="M5190" s="151"/>
      <c r="T5190" s="152"/>
      <c r="AT5190" s="147" t="s">
        <v>185</v>
      </c>
      <c r="AU5190" s="147" t="s">
        <v>88</v>
      </c>
      <c r="AV5190" s="12" t="s">
        <v>88</v>
      </c>
      <c r="AW5190" s="12" t="s">
        <v>33</v>
      </c>
      <c r="AX5190" s="12" t="s">
        <v>78</v>
      </c>
      <c r="AY5190" s="147" t="s">
        <v>176</v>
      </c>
    </row>
    <row r="5191" spans="2:51" s="15" customFormat="1" ht="11.25">
      <c r="B5191" s="166"/>
      <c r="D5191" s="146" t="s">
        <v>185</v>
      </c>
      <c r="E5191" s="167" t="s">
        <v>1</v>
      </c>
      <c r="F5191" s="168" t="s">
        <v>228</v>
      </c>
      <c r="H5191" s="169">
        <v>1763.91</v>
      </c>
      <c r="I5191" s="170"/>
      <c r="L5191" s="166"/>
      <c r="M5191" s="171"/>
      <c r="T5191" s="172"/>
      <c r="AT5191" s="167" t="s">
        <v>185</v>
      </c>
      <c r="AU5191" s="167" t="s">
        <v>88</v>
      </c>
      <c r="AV5191" s="15" t="s">
        <v>193</v>
      </c>
      <c r="AW5191" s="15" t="s">
        <v>33</v>
      </c>
      <c r="AX5191" s="15" t="s">
        <v>78</v>
      </c>
      <c r="AY5191" s="167" t="s">
        <v>176</v>
      </c>
    </row>
    <row r="5192" spans="2:51" s="14" customFormat="1" ht="11.25">
      <c r="B5192" s="160"/>
      <c r="D5192" s="146" t="s">
        <v>185</v>
      </c>
      <c r="E5192" s="161" t="s">
        <v>1</v>
      </c>
      <c r="F5192" s="162" t="s">
        <v>1104</v>
      </c>
      <c r="H5192" s="161" t="s">
        <v>1</v>
      </c>
      <c r="I5192" s="163"/>
      <c r="L5192" s="160"/>
      <c r="M5192" s="164"/>
      <c r="T5192" s="165"/>
      <c r="AT5192" s="161" t="s">
        <v>185</v>
      </c>
      <c r="AU5192" s="161" t="s">
        <v>88</v>
      </c>
      <c r="AV5192" s="14" t="s">
        <v>86</v>
      </c>
      <c r="AW5192" s="14" t="s">
        <v>33</v>
      </c>
      <c r="AX5192" s="14" t="s">
        <v>78</v>
      </c>
      <c r="AY5192" s="161" t="s">
        <v>176</v>
      </c>
    </row>
    <row r="5193" spans="2:51" s="12" customFormat="1" ht="11.25">
      <c r="B5193" s="145"/>
      <c r="D5193" s="146" t="s">
        <v>185</v>
      </c>
      <c r="E5193" s="147" t="s">
        <v>1</v>
      </c>
      <c r="F5193" s="148" t="s">
        <v>4567</v>
      </c>
      <c r="H5193" s="149">
        <v>405.62</v>
      </c>
      <c r="I5193" s="150"/>
      <c r="L5193" s="145"/>
      <c r="M5193" s="151"/>
      <c r="T5193" s="152"/>
      <c r="AT5193" s="147" t="s">
        <v>185</v>
      </c>
      <c r="AU5193" s="147" t="s">
        <v>88</v>
      </c>
      <c r="AV5193" s="12" t="s">
        <v>88</v>
      </c>
      <c r="AW5193" s="12" t="s">
        <v>33</v>
      </c>
      <c r="AX5193" s="12" t="s">
        <v>78</v>
      </c>
      <c r="AY5193" s="147" t="s">
        <v>176</v>
      </c>
    </row>
    <row r="5194" spans="2:51" s="12" customFormat="1" ht="22.5">
      <c r="B5194" s="145"/>
      <c r="D5194" s="146" t="s">
        <v>185</v>
      </c>
      <c r="E5194" s="147" t="s">
        <v>1</v>
      </c>
      <c r="F5194" s="148" t="s">
        <v>4568</v>
      </c>
      <c r="H5194" s="149">
        <v>516.57000000000005</v>
      </c>
      <c r="I5194" s="150"/>
      <c r="L5194" s="145"/>
      <c r="M5194" s="151"/>
      <c r="T5194" s="152"/>
      <c r="AT5194" s="147" t="s">
        <v>185</v>
      </c>
      <c r="AU5194" s="147" t="s">
        <v>88</v>
      </c>
      <c r="AV5194" s="12" t="s">
        <v>88</v>
      </c>
      <c r="AW5194" s="12" t="s">
        <v>33</v>
      </c>
      <c r="AX5194" s="12" t="s">
        <v>78</v>
      </c>
      <c r="AY5194" s="147" t="s">
        <v>176</v>
      </c>
    </row>
    <row r="5195" spans="2:51" s="12" customFormat="1" ht="11.25">
      <c r="B5195" s="145"/>
      <c r="D5195" s="146" t="s">
        <v>185</v>
      </c>
      <c r="E5195" s="147" t="s">
        <v>1</v>
      </c>
      <c r="F5195" s="148" t="s">
        <v>4569</v>
      </c>
      <c r="H5195" s="149">
        <v>436.33</v>
      </c>
      <c r="I5195" s="150"/>
      <c r="L5195" s="145"/>
      <c r="M5195" s="151"/>
      <c r="T5195" s="152"/>
      <c r="AT5195" s="147" t="s">
        <v>185</v>
      </c>
      <c r="AU5195" s="147" t="s">
        <v>88</v>
      </c>
      <c r="AV5195" s="12" t="s">
        <v>88</v>
      </c>
      <c r="AW5195" s="12" t="s">
        <v>33</v>
      </c>
      <c r="AX5195" s="12" t="s">
        <v>78</v>
      </c>
      <c r="AY5195" s="147" t="s">
        <v>176</v>
      </c>
    </row>
    <row r="5196" spans="2:51" s="15" customFormat="1" ht="11.25">
      <c r="B5196" s="166"/>
      <c r="D5196" s="146" t="s">
        <v>185</v>
      </c>
      <c r="E5196" s="167" t="s">
        <v>1</v>
      </c>
      <c r="F5196" s="168" t="s">
        <v>228</v>
      </c>
      <c r="H5196" s="169">
        <v>1358.52</v>
      </c>
      <c r="I5196" s="170"/>
      <c r="L5196" s="166"/>
      <c r="M5196" s="171"/>
      <c r="T5196" s="172"/>
      <c r="AT5196" s="167" t="s">
        <v>185</v>
      </c>
      <c r="AU5196" s="167" t="s">
        <v>88</v>
      </c>
      <c r="AV5196" s="15" t="s">
        <v>193</v>
      </c>
      <c r="AW5196" s="15" t="s">
        <v>33</v>
      </c>
      <c r="AX5196" s="15" t="s">
        <v>78</v>
      </c>
      <c r="AY5196" s="167" t="s">
        <v>176</v>
      </c>
    </row>
    <row r="5197" spans="2:51" s="14" customFormat="1" ht="11.25">
      <c r="B5197" s="160"/>
      <c r="D5197" s="146" t="s">
        <v>185</v>
      </c>
      <c r="E5197" s="161" t="s">
        <v>1</v>
      </c>
      <c r="F5197" s="162" t="s">
        <v>1106</v>
      </c>
      <c r="H5197" s="161" t="s">
        <v>1</v>
      </c>
      <c r="I5197" s="163"/>
      <c r="L5197" s="160"/>
      <c r="M5197" s="164"/>
      <c r="T5197" s="165"/>
      <c r="AT5197" s="161" t="s">
        <v>185</v>
      </c>
      <c r="AU5197" s="161" t="s">
        <v>88</v>
      </c>
      <c r="AV5197" s="14" t="s">
        <v>86</v>
      </c>
      <c r="AW5197" s="14" t="s">
        <v>33</v>
      </c>
      <c r="AX5197" s="14" t="s">
        <v>78</v>
      </c>
      <c r="AY5197" s="161" t="s">
        <v>176</v>
      </c>
    </row>
    <row r="5198" spans="2:51" s="12" customFormat="1" ht="22.5">
      <c r="B5198" s="145"/>
      <c r="D5198" s="146" t="s">
        <v>185</v>
      </c>
      <c r="E5198" s="147" t="s">
        <v>1</v>
      </c>
      <c r="F5198" s="148" t="s">
        <v>4570</v>
      </c>
      <c r="H5198" s="149">
        <v>485.01</v>
      </c>
      <c r="I5198" s="150"/>
      <c r="L5198" s="145"/>
      <c r="M5198" s="151"/>
      <c r="T5198" s="152"/>
      <c r="AT5198" s="147" t="s">
        <v>185</v>
      </c>
      <c r="AU5198" s="147" t="s">
        <v>88</v>
      </c>
      <c r="AV5198" s="12" t="s">
        <v>88</v>
      </c>
      <c r="AW5198" s="12" t="s">
        <v>33</v>
      </c>
      <c r="AX5198" s="12" t="s">
        <v>78</v>
      </c>
      <c r="AY5198" s="147" t="s">
        <v>176</v>
      </c>
    </row>
    <row r="5199" spans="2:51" s="12" customFormat="1" ht="22.5">
      <c r="B5199" s="145"/>
      <c r="D5199" s="146" t="s">
        <v>185</v>
      </c>
      <c r="E5199" s="147" t="s">
        <v>1</v>
      </c>
      <c r="F5199" s="148" t="s">
        <v>4571</v>
      </c>
      <c r="H5199" s="149">
        <v>434.86</v>
      </c>
      <c r="I5199" s="150"/>
      <c r="L5199" s="145"/>
      <c r="M5199" s="151"/>
      <c r="T5199" s="152"/>
      <c r="AT5199" s="147" t="s">
        <v>185</v>
      </c>
      <c r="AU5199" s="147" t="s">
        <v>88</v>
      </c>
      <c r="AV5199" s="12" t="s">
        <v>88</v>
      </c>
      <c r="AW5199" s="12" t="s">
        <v>33</v>
      </c>
      <c r="AX5199" s="12" t="s">
        <v>78</v>
      </c>
      <c r="AY5199" s="147" t="s">
        <v>176</v>
      </c>
    </row>
    <row r="5200" spans="2:51" s="12" customFormat="1" ht="22.5">
      <c r="B5200" s="145"/>
      <c r="D5200" s="146" t="s">
        <v>185</v>
      </c>
      <c r="E5200" s="147" t="s">
        <v>1</v>
      </c>
      <c r="F5200" s="148" t="s">
        <v>4572</v>
      </c>
      <c r="H5200" s="149">
        <v>432.06</v>
      </c>
      <c r="I5200" s="150"/>
      <c r="L5200" s="145"/>
      <c r="M5200" s="151"/>
      <c r="T5200" s="152"/>
      <c r="AT5200" s="147" t="s">
        <v>185</v>
      </c>
      <c r="AU5200" s="147" t="s">
        <v>88</v>
      </c>
      <c r="AV5200" s="12" t="s">
        <v>88</v>
      </c>
      <c r="AW5200" s="12" t="s">
        <v>33</v>
      </c>
      <c r="AX5200" s="12" t="s">
        <v>78</v>
      </c>
      <c r="AY5200" s="147" t="s">
        <v>176</v>
      </c>
    </row>
    <row r="5201" spans="2:51" s="15" customFormat="1" ht="11.25">
      <c r="B5201" s="166"/>
      <c r="D5201" s="146" t="s">
        <v>185</v>
      </c>
      <c r="E5201" s="167" t="s">
        <v>1</v>
      </c>
      <c r="F5201" s="168" t="s">
        <v>228</v>
      </c>
      <c r="H5201" s="169">
        <v>1351.93</v>
      </c>
      <c r="I5201" s="170"/>
      <c r="L5201" s="166"/>
      <c r="M5201" s="171"/>
      <c r="T5201" s="172"/>
      <c r="AT5201" s="167" t="s">
        <v>185</v>
      </c>
      <c r="AU5201" s="167" t="s">
        <v>88</v>
      </c>
      <c r="AV5201" s="15" t="s">
        <v>193</v>
      </c>
      <c r="AW5201" s="15" t="s">
        <v>33</v>
      </c>
      <c r="AX5201" s="15" t="s">
        <v>78</v>
      </c>
      <c r="AY5201" s="167" t="s">
        <v>176</v>
      </c>
    </row>
    <row r="5202" spans="2:51" s="14" customFormat="1" ht="11.25">
      <c r="B5202" s="160"/>
      <c r="D5202" s="146" t="s">
        <v>185</v>
      </c>
      <c r="E5202" s="161" t="s">
        <v>1</v>
      </c>
      <c r="F5202" s="162" t="s">
        <v>1108</v>
      </c>
      <c r="H5202" s="161" t="s">
        <v>1</v>
      </c>
      <c r="I5202" s="163"/>
      <c r="L5202" s="160"/>
      <c r="M5202" s="164"/>
      <c r="T5202" s="165"/>
      <c r="AT5202" s="161" t="s">
        <v>185</v>
      </c>
      <c r="AU5202" s="161" t="s">
        <v>88</v>
      </c>
      <c r="AV5202" s="14" t="s">
        <v>86</v>
      </c>
      <c r="AW5202" s="14" t="s">
        <v>33</v>
      </c>
      <c r="AX5202" s="14" t="s">
        <v>78</v>
      </c>
      <c r="AY5202" s="161" t="s">
        <v>176</v>
      </c>
    </row>
    <row r="5203" spans="2:51" s="12" customFormat="1" ht="22.5">
      <c r="B5203" s="145"/>
      <c r="D5203" s="146" t="s">
        <v>185</v>
      </c>
      <c r="E5203" s="147" t="s">
        <v>1</v>
      </c>
      <c r="F5203" s="148" t="s">
        <v>4573</v>
      </c>
      <c r="H5203" s="149">
        <v>462.54</v>
      </c>
      <c r="I5203" s="150"/>
      <c r="L5203" s="145"/>
      <c r="M5203" s="151"/>
      <c r="T5203" s="152"/>
      <c r="AT5203" s="147" t="s">
        <v>185</v>
      </c>
      <c r="AU5203" s="147" t="s">
        <v>88</v>
      </c>
      <c r="AV5203" s="12" t="s">
        <v>88</v>
      </c>
      <c r="AW5203" s="12" t="s">
        <v>33</v>
      </c>
      <c r="AX5203" s="12" t="s">
        <v>78</v>
      </c>
      <c r="AY5203" s="147" t="s">
        <v>176</v>
      </c>
    </row>
    <row r="5204" spans="2:51" s="12" customFormat="1" ht="22.5">
      <c r="B5204" s="145"/>
      <c r="D5204" s="146" t="s">
        <v>185</v>
      </c>
      <c r="E5204" s="147" t="s">
        <v>1</v>
      </c>
      <c r="F5204" s="148" t="s">
        <v>4574</v>
      </c>
      <c r="H5204" s="149">
        <v>520.55999999999995</v>
      </c>
      <c r="I5204" s="150"/>
      <c r="L5204" s="145"/>
      <c r="M5204" s="151"/>
      <c r="T5204" s="152"/>
      <c r="AT5204" s="147" t="s">
        <v>185</v>
      </c>
      <c r="AU5204" s="147" t="s">
        <v>88</v>
      </c>
      <c r="AV5204" s="12" t="s">
        <v>88</v>
      </c>
      <c r="AW5204" s="12" t="s">
        <v>33</v>
      </c>
      <c r="AX5204" s="12" t="s">
        <v>78</v>
      </c>
      <c r="AY5204" s="147" t="s">
        <v>176</v>
      </c>
    </row>
    <row r="5205" spans="2:51" s="12" customFormat="1" ht="22.5">
      <c r="B5205" s="145"/>
      <c r="D5205" s="146" t="s">
        <v>185</v>
      </c>
      <c r="E5205" s="147" t="s">
        <v>1</v>
      </c>
      <c r="F5205" s="148" t="s">
        <v>4575</v>
      </c>
      <c r="H5205" s="149">
        <v>434.42</v>
      </c>
      <c r="I5205" s="150"/>
      <c r="L5205" s="145"/>
      <c r="M5205" s="151"/>
      <c r="T5205" s="152"/>
      <c r="AT5205" s="147" t="s">
        <v>185</v>
      </c>
      <c r="AU5205" s="147" t="s">
        <v>88</v>
      </c>
      <c r="AV5205" s="12" t="s">
        <v>88</v>
      </c>
      <c r="AW5205" s="12" t="s">
        <v>33</v>
      </c>
      <c r="AX5205" s="12" t="s">
        <v>78</v>
      </c>
      <c r="AY5205" s="147" t="s">
        <v>176</v>
      </c>
    </row>
    <row r="5206" spans="2:51" s="15" customFormat="1" ht="11.25">
      <c r="B5206" s="166"/>
      <c r="D5206" s="146" t="s">
        <v>185</v>
      </c>
      <c r="E5206" s="167" t="s">
        <v>1</v>
      </c>
      <c r="F5206" s="168" t="s">
        <v>228</v>
      </c>
      <c r="H5206" s="169">
        <v>1417.52</v>
      </c>
      <c r="I5206" s="170"/>
      <c r="L5206" s="166"/>
      <c r="M5206" s="171"/>
      <c r="T5206" s="172"/>
      <c r="AT5206" s="167" t="s">
        <v>185</v>
      </c>
      <c r="AU5206" s="167" t="s">
        <v>88</v>
      </c>
      <c r="AV5206" s="15" t="s">
        <v>193</v>
      </c>
      <c r="AW5206" s="15" t="s">
        <v>33</v>
      </c>
      <c r="AX5206" s="15" t="s">
        <v>78</v>
      </c>
      <c r="AY5206" s="167" t="s">
        <v>176</v>
      </c>
    </row>
    <row r="5207" spans="2:51" s="14" customFormat="1" ht="11.25">
      <c r="B5207" s="160"/>
      <c r="D5207" s="146" t="s">
        <v>185</v>
      </c>
      <c r="E5207" s="161" t="s">
        <v>1</v>
      </c>
      <c r="F5207" s="162" t="s">
        <v>4576</v>
      </c>
      <c r="H5207" s="161" t="s">
        <v>1</v>
      </c>
      <c r="I5207" s="163"/>
      <c r="L5207" s="160"/>
      <c r="M5207" s="164"/>
      <c r="T5207" s="165"/>
      <c r="AT5207" s="161" t="s">
        <v>185</v>
      </c>
      <c r="AU5207" s="161" t="s">
        <v>88</v>
      </c>
      <c r="AV5207" s="14" t="s">
        <v>86</v>
      </c>
      <c r="AW5207" s="14" t="s">
        <v>33</v>
      </c>
      <c r="AX5207" s="14" t="s">
        <v>78</v>
      </c>
      <c r="AY5207" s="161" t="s">
        <v>176</v>
      </c>
    </row>
    <row r="5208" spans="2:51" s="12" customFormat="1" ht="22.5">
      <c r="B5208" s="145"/>
      <c r="D5208" s="146" t="s">
        <v>185</v>
      </c>
      <c r="E5208" s="147" t="s">
        <v>1</v>
      </c>
      <c r="F5208" s="148" t="s">
        <v>4577</v>
      </c>
      <c r="H5208" s="149">
        <v>402.32</v>
      </c>
      <c r="I5208" s="150"/>
      <c r="L5208" s="145"/>
      <c r="M5208" s="151"/>
      <c r="T5208" s="152"/>
      <c r="AT5208" s="147" t="s">
        <v>185</v>
      </c>
      <c r="AU5208" s="147" t="s">
        <v>88</v>
      </c>
      <c r="AV5208" s="12" t="s">
        <v>88</v>
      </c>
      <c r="AW5208" s="12" t="s">
        <v>33</v>
      </c>
      <c r="AX5208" s="12" t="s">
        <v>78</v>
      </c>
      <c r="AY5208" s="147" t="s">
        <v>176</v>
      </c>
    </row>
    <row r="5209" spans="2:51" s="12" customFormat="1" ht="11.25">
      <c r="B5209" s="145"/>
      <c r="D5209" s="146" t="s">
        <v>185</v>
      </c>
      <c r="E5209" s="147" t="s">
        <v>1</v>
      </c>
      <c r="F5209" s="148" t="s">
        <v>4578</v>
      </c>
      <c r="H5209" s="149">
        <v>619.62</v>
      </c>
      <c r="I5209" s="150"/>
      <c r="L5209" s="145"/>
      <c r="M5209" s="151"/>
      <c r="T5209" s="152"/>
      <c r="AT5209" s="147" t="s">
        <v>185</v>
      </c>
      <c r="AU5209" s="147" t="s">
        <v>88</v>
      </c>
      <c r="AV5209" s="12" t="s">
        <v>88</v>
      </c>
      <c r="AW5209" s="12" t="s">
        <v>33</v>
      </c>
      <c r="AX5209" s="12" t="s">
        <v>78</v>
      </c>
      <c r="AY5209" s="147" t="s">
        <v>176</v>
      </c>
    </row>
    <row r="5210" spans="2:51" s="15" customFormat="1" ht="11.25">
      <c r="B5210" s="166"/>
      <c r="D5210" s="146" t="s">
        <v>185</v>
      </c>
      <c r="E5210" s="167" t="s">
        <v>1</v>
      </c>
      <c r="F5210" s="168" t="s">
        <v>228</v>
      </c>
      <c r="H5210" s="169">
        <v>1021.94</v>
      </c>
      <c r="I5210" s="170"/>
      <c r="L5210" s="166"/>
      <c r="M5210" s="171"/>
      <c r="T5210" s="172"/>
      <c r="AT5210" s="167" t="s">
        <v>185</v>
      </c>
      <c r="AU5210" s="167" t="s">
        <v>88</v>
      </c>
      <c r="AV5210" s="15" t="s">
        <v>193</v>
      </c>
      <c r="AW5210" s="15" t="s">
        <v>33</v>
      </c>
      <c r="AX5210" s="15" t="s">
        <v>78</v>
      </c>
      <c r="AY5210" s="167" t="s">
        <v>176</v>
      </c>
    </row>
    <row r="5211" spans="2:51" s="14" customFormat="1" ht="11.25">
      <c r="B5211" s="160"/>
      <c r="D5211" s="146" t="s">
        <v>185</v>
      </c>
      <c r="E5211" s="161" t="s">
        <v>1</v>
      </c>
      <c r="F5211" s="162" t="s">
        <v>950</v>
      </c>
      <c r="H5211" s="161" t="s">
        <v>1</v>
      </c>
      <c r="I5211" s="163"/>
      <c r="L5211" s="160"/>
      <c r="M5211" s="164"/>
      <c r="T5211" s="165"/>
      <c r="AT5211" s="161" t="s">
        <v>185</v>
      </c>
      <c r="AU5211" s="161" t="s">
        <v>88</v>
      </c>
      <c r="AV5211" s="14" t="s">
        <v>86</v>
      </c>
      <c r="AW5211" s="14" t="s">
        <v>33</v>
      </c>
      <c r="AX5211" s="14" t="s">
        <v>78</v>
      </c>
      <c r="AY5211" s="161" t="s">
        <v>176</v>
      </c>
    </row>
    <row r="5212" spans="2:51" s="14" customFormat="1" ht="11.25">
      <c r="B5212" s="160"/>
      <c r="D5212" s="146" t="s">
        <v>185</v>
      </c>
      <c r="E5212" s="161" t="s">
        <v>1</v>
      </c>
      <c r="F5212" s="162" t="s">
        <v>734</v>
      </c>
      <c r="H5212" s="161" t="s">
        <v>1</v>
      </c>
      <c r="I5212" s="163"/>
      <c r="L5212" s="160"/>
      <c r="M5212" s="164"/>
      <c r="T5212" s="165"/>
      <c r="AT5212" s="161" t="s">
        <v>185</v>
      </c>
      <c r="AU5212" s="161" t="s">
        <v>88</v>
      </c>
      <c r="AV5212" s="14" t="s">
        <v>86</v>
      </c>
      <c r="AW5212" s="14" t="s">
        <v>33</v>
      </c>
      <c r="AX5212" s="14" t="s">
        <v>78</v>
      </c>
      <c r="AY5212" s="161" t="s">
        <v>176</v>
      </c>
    </row>
    <row r="5213" spans="2:51" s="14" customFormat="1" ht="11.25">
      <c r="B5213" s="160"/>
      <c r="D5213" s="146" t="s">
        <v>185</v>
      </c>
      <c r="E5213" s="161" t="s">
        <v>1</v>
      </c>
      <c r="F5213" s="162" t="s">
        <v>4579</v>
      </c>
      <c r="H5213" s="161" t="s">
        <v>1</v>
      </c>
      <c r="I5213" s="163"/>
      <c r="L5213" s="160"/>
      <c r="M5213" s="164"/>
      <c r="T5213" s="165"/>
      <c r="AT5213" s="161" t="s">
        <v>185</v>
      </c>
      <c r="AU5213" s="161" t="s">
        <v>88</v>
      </c>
      <c r="AV5213" s="14" t="s">
        <v>86</v>
      </c>
      <c r="AW5213" s="14" t="s">
        <v>33</v>
      </c>
      <c r="AX5213" s="14" t="s">
        <v>78</v>
      </c>
      <c r="AY5213" s="161" t="s">
        <v>176</v>
      </c>
    </row>
    <row r="5214" spans="2:51" s="12" customFormat="1" ht="11.25">
      <c r="B5214" s="145"/>
      <c r="D5214" s="146" t="s">
        <v>185</v>
      </c>
      <c r="E5214" s="147" t="s">
        <v>1</v>
      </c>
      <c r="F5214" s="148" t="s">
        <v>4580</v>
      </c>
      <c r="H5214" s="149">
        <v>279.99</v>
      </c>
      <c r="I5214" s="150"/>
      <c r="L5214" s="145"/>
      <c r="M5214" s="151"/>
      <c r="T5214" s="152"/>
      <c r="AT5214" s="147" t="s">
        <v>185</v>
      </c>
      <c r="AU5214" s="147" t="s">
        <v>88</v>
      </c>
      <c r="AV5214" s="12" t="s">
        <v>88</v>
      </c>
      <c r="AW5214" s="12" t="s">
        <v>33</v>
      </c>
      <c r="AX5214" s="12" t="s">
        <v>78</v>
      </c>
      <c r="AY5214" s="147" t="s">
        <v>176</v>
      </c>
    </row>
    <row r="5215" spans="2:51" s="14" customFormat="1" ht="11.25">
      <c r="B5215" s="160"/>
      <c r="D5215" s="146" t="s">
        <v>185</v>
      </c>
      <c r="E5215" s="161" t="s">
        <v>1</v>
      </c>
      <c r="F5215" s="162" t="s">
        <v>4581</v>
      </c>
      <c r="H5215" s="161" t="s">
        <v>1</v>
      </c>
      <c r="I5215" s="163"/>
      <c r="L5215" s="160"/>
      <c r="M5215" s="164"/>
      <c r="T5215" s="165"/>
      <c r="AT5215" s="161" t="s">
        <v>185</v>
      </c>
      <c r="AU5215" s="161" t="s">
        <v>88</v>
      </c>
      <c r="AV5215" s="14" t="s">
        <v>86</v>
      </c>
      <c r="AW5215" s="14" t="s">
        <v>33</v>
      </c>
      <c r="AX5215" s="14" t="s">
        <v>78</v>
      </c>
      <c r="AY5215" s="161" t="s">
        <v>176</v>
      </c>
    </row>
    <row r="5216" spans="2:51" s="12" customFormat="1" ht="11.25">
      <c r="B5216" s="145"/>
      <c r="D5216" s="146" t="s">
        <v>185</v>
      </c>
      <c r="E5216" s="147" t="s">
        <v>1</v>
      </c>
      <c r="F5216" s="148" t="s">
        <v>4582</v>
      </c>
      <c r="H5216" s="149">
        <v>37.5</v>
      </c>
      <c r="I5216" s="150"/>
      <c r="L5216" s="145"/>
      <c r="M5216" s="151"/>
      <c r="T5216" s="152"/>
      <c r="AT5216" s="147" t="s">
        <v>185</v>
      </c>
      <c r="AU5216" s="147" t="s">
        <v>88</v>
      </c>
      <c r="AV5216" s="12" t="s">
        <v>88</v>
      </c>
      <c r="AW5216" s="12" t="s">
        <v>33</v>
      </c>
      <c r="AX5216" s="12" t="s">
        <v>78</v>
      </c>
      <c r="AY5216" s="147" t="s">
        <v>176</v>
      </c>
    </row>
    <row r="5217" spans="2:65" s="14" customFormat="1" ht="11.25">
      <c r="B5217" s="160"/>
      <c r="D5217" s="146" t="s">
        <v>185</v>
      </c>
      <c r="E5217" s="161" t="s">
        <v>1</v>
      </c>
      <c r="F5217" s="162" t="s">
        <v>4583</v>
      </c>
      <c r="H5217" s="161" t="s">
        <v>1</v>
      </c>
      <c r="I5217" s="163"/>
      <c r="L5217" s="160"/>
      <c r="M5217" s="164"/>
      <c r="T5217" s="165"/>
      <c r="AT5217" s="161" t="s">
        <v>185</v>
      </c>
      <c r="AU5217" s="161" t="s">
        <v>88</v>
      </c>
      <c r="AV5217" s="14" t="s">
        <v>86</v>
      </c>
      <c r="AW5217" s="14" t="s">
        <v>33</v>
      </c>
      <c r="AX5217" s="14" t="s">
        <v>78</v>
      </c>
      <c r="AY5217" s="161" t="s">
        <v>176</v>
      </c>
    </row>
    <row r="5218" spans="2:65" s="12" customFormat="1" ht="11.25">
      <c r="B5218" s="145"/>
      <c r="D5218" s="146" t="s">
        <v>185</v>
      </c>
      <c r="E5218" s="147" t="s">
        <v>1</v>
      </c>
      <c r="F5218" s="148" t="s">
        <v>4584</v>
      </c>
      <c r="H5218" s="149">
        <v>152.97</v>
      </c>
      <c r="I5218" s="150"/>
      <c r="L5218" s="145"/>
      <c r="M5218" s="151"/>
      <c r="T5218" s="152"/>
      <c r="AT5218" s="147" t="s">
        <v>185</v>
      </c>
      <c r="AU5218" s="147" t="s">
        <v>88</v>
      </c>
      <c r="AV5218" s="12" t="s">
        <v>88</v>
      </c>
      <c r="AW5218" s="12" t="s">
        <v>33</v>
      </c>
      <c r="AX5218" s="12" t="s">
        <v>78</v>
      </c>
      <c r="AY5218" s="147" t="s">
        <v>176</v>
      </c>
    </row>
    <row r="5219" spans="2:65" s="14" customFormat="1" ht="11.25">
      <c r="B5219" s="160"/>
      <c r="D5219" s="146" t="s">
        <v>185</v>
      </c>
      <c r="E5219" s="161" t="s">
        <v>1</v>
      </c>
      <c r="F5219" s="162" t="s">
        <v>1495</v>
      </c>
      <c r="H5219" s="161" t="s">
        <v>1</v>
      </c>
      <c r="I5219" s="163"/>
      <c r="L5219" s="160"/>
      <c r="M5219" s="164"/>
      <c r="T5219" s="165"/>
      <c r="AT5219" s="161" t="s">
        <v>185</v>
      </c>
      <c r="AU5219" s="161" t="s">
        <v>88</v>
      </c>
      <c r="AV5219" s="14" t="s">
        <v>86</v>
      </c>
      <c r="AW5219" s="14" t="s">
        <v>33</v>
      </c>
      <c r="AX5219" s="14" t="s">
        <v>78</v>
      </c>
      <c r="AY5219" s="161" t="s">
        <v>176</v>
      </c>
    </row>
    <row r="5220" spans="2:65" s="12" customFormat="1" ht="11.25">
      <c r="B5220" s="145"/>
      <c r="D5220" s="146" t="s">
        <v>185</v>
      </c>
      <c r="E5220" s="147" t="s">
        <v>1</v>
      </c>
      <c r="F5220" s="148" t="s">
        <v>1496</v>
      </c>
      <c r="H5220" s="149">
        <v>46.97</v>
      </c>
      <c r="I5220" s="150"/>
      <c r="L5220" s="145"/>
      <c r="M5220" s="151"/>
      <c r="T5220" s="152"/>
      <c r="AT5220" s="147" t="s">
        <v>185</v>
      </c>
      <c r="AU5220" s="147" t="s">
        <v>88</v>
      </c>
      <c r="AV5220" s="12" t="s">
        <v>88</v>
      </c>
      <c r="AW5220" s="12" t="s">
        <v>33</v>
      </c>
      <c r="AX5220" s="12" t="s">
        <v>78</v>
      </c>
      <c r="AY5220" s="147" t="s">
        <v>176</v>
      </c>
    </row>
    <row r="5221" spans="2:65" s="15" customFormat="1" ht="11.25">
      <c r="B5221" s="166"/>
      <c r="D5221" s="146" t="s">
        <v>185</v>
      </c>
      <c r="E5221" s="167" t="s">
        <v>1</v>
      </c>
      <c r="F5221" s="168" t="s">
        <v>228</v>
      </c>
      <c r="H5221" s="169">
        <v>517.42999999999995</v>
      </c>
      <c r="I5221" s="170"/>
      <c r="L5221" s="166"/>
      <c r="M5221" s="171"/>
      <c r="T5221" s="172"/>
      <c r="AT5221" s="167" t="s">
        <v>185</v>
      </c>
      <c r="AU5221" s="167" t="s">
        <v>88</v>
      </c>
      <c r="AV5221" s="15" t="s">
        <v>193</v>
      </c>
      <c r="AW5221" s="15" t="s">
        <v>33</v>
      </c>
      <c r="AX5221" s="15" t="s">
        <v>78</v>
      </c>
      <c r="AY5221" s="167" t="s">
        <v>176</v>
      </c>
    </row>
    <row r="5222" spans="2:65" s="13" customFormat="1" ht="11.25">
      <c r="B5222" s="153"/>
      <c r="D5222" s="146" t="s">
        <v>185</v>
      </c>
      <c r="E5222" s="154" t="s">
        <v>1</v>
      </c>
      <c r="F5222" s="155" t="s">
        <v>187</v>
      </c>
      <c r="H5222" s="156">
        <v>7431.25</v>
      </c>
      <c r="I5222" s="157"/>
      <c r="L5222" s="153"/>
      <c r="M5222" s="158"/>
      <c r="T5222" s="159"/>
      <c r="AT5222" s="154" t="s">
        <v>185</v>
      </c>
      <c r="AU5222" s="154" t="s">
        <v>88</v>
      </c>
      <c r="AV5222" s="13" t="s">
        <v>183</v>
      </c>
      <c r="AW5222" s="13" t="s">
        <v>33</v>
      </c>
      <c r="AX5222" s="13" t="s">
        <v>86</v>
      </c>
      <c r="AY5222" s="154" t="s">
        <v>176</v>
      </c>
    </row>
    <row r="5223" spans="2:65" s="1" customFormat="1" ht="16.5" customHeight="1">
      <c r="B5223" s="32"/>
      <c r="C5223" s="132" t="s">
        <v>4585</v>
      </c>
      <c r="D5223" s="132" t="s">
        <v>178</v>
      </c>
      <c r="E5223" s="133" t="s">
        <v>4586</v>
      </c>
      <c r="F5223" s="134" t="s">
        <v>4587</v>
      </c>
      <c r="G5223" s="135" t="s">
        <v>298</v>
      </c>
      <c r="H5223" s="136">
        <v>597</v>
      </c>
      <c r="I5223" s="137"/>
      <c r="J5223" s="138">
        <f>ROUND(I5223*H5223,2)</f>
        <v>0</v>
      </c>
      <c r="K5223" s="134" t="s">
        <v>342</v>
      </c>
      <c r="L5223" s="32"/>
      <c r="M5223" s="139" t="s">
        <v>1</v>
      </c>
      <c r="N5223" s="140" t="s">
        <v>43</v>
      </c>
      <c r="P5223" s="141">
        <f>O5223*H5223</f>
        <v>0</v>
      </c>
      <c r="Q5223" s="141">
        <v>0</v>
      </c>
      <c r="R5223" s="141">
        <f>Q5223*H5223</f>
        <v>0</v>
      </c>
      <c r="S5223" s="141">
        <v>0</v>
      </c>
      <c r="T5223" s="142">
        <f>S5223*H5223</f>
        <v>0</v>
      </c>
      <c r="AR5223" s="143" t="s">
        <v>319</v>
      </c>
      <c r="AT5223" s="143" t="s">
        <v>178</v>
      </c>
      <c r="AU5223" s="143" t="s">
        <v>88</v>
      </c>
      <c r="AY5223" s="17" t="s">
        <v>176</v>
      </c>
      <c r="BE5223" s="144">
        <f>IF(N5223="základní",J5223,0)</f>
        <v>0</v>
      </c>
      <c r="BF5223" s="144">
        <f>IF(N5223="snížená",J5223,0)</f>
        <v>0</v>
      </c>
      <c r="BG5223" s="144">
        <f>IF(N5223="zákl. přenesená",J5223,0)</f>
        <v>0</v>
      </c>
      <c r="BH5223" s="144">
        <f>IF(N5223="sníž. přenesená",J5223,0)</f>
        <v>0</v>
      </c>
      <c r="BI5223" s="144">
        <f>IF(N5223="nulová",J5223,0)</f>
        <v>0</v>
      </c>
      <c r="BJ5223" s="17" t="s">
        <v>86</v>
      </c>
      <c r="BK5223" s="144">
        <f>ROUND(I5223*H5223,2)</f>
        <v>0</v>
      </c>
      <c r="BL5223" s="17" t="s">
        <v>319</v>
      </c>
      <c r="BM5223" s="143" t="s">
        <v>4588</v>
      </c>
    </row>
    <row r="5224" spans="2:65" s="12" customFormat="1" ht="11.25">
      <c r="B5224" s="145"/>
      <c r="D5224" s="146" t="s">
        <v>185</v>
      </c>
      <c r="E5224" s="147" t="s">
        <v>1</v>
      </c>
      <c r="F5224" s="148" t="s">
        <v>4589</v>
      </c>
      <c r="H5224" s="149">
        <v>63</v>
      </c>
      <c r="I5224" s="150"/>
      <c r="L5224" s="145"/>
      <c r="M5224" s="151"/>
      <c r="T5224" s="152"/>
      <c r="AT5224" s="147" t="s">
        <v>185</v>
      </c>
      <c r="AU5224" s="147" t="s">
        <v>88</v>
      </c>
      <c r="AV5224" s="12" t="s">
        <v>88</v>
      </c>
      <c r="AW5224" s="12" t="s">
        <v>33</v>
      </c>
      <c r="AX5224" s="12" t="s">
        <v>78</v>
      </c>
      <c r="AY5224" s="147" t="s">
        <v>176</v>
      </c>
    </row>
    <row r="5225" spans="2:65" s="12" customFormat="1" ht="11.25">
      <c r="B5225" s="145"/>
      <c r="D5225" s="146" t="s">
        <v>185</v>
      </c>
      <c r="E5225" s="147" t="s">
        <v>1</v>
      </c>
      <c r="F5225" s="148" t="s">
        <v>4590</v>
      </c>
      <c r="H5225" s="149">
        <v>156</v>
      </c>
      <c r="I5225" s="150"/>
      <c r="L5225" s="145"/>
      <c r="M5225" s="151"/>
      <c r="T5225" s="152"/>
      <c r="AT5225" s="147" t="s">
        <v>185</v>
      </c>
      <c r="AU5225" s="147" t="s">
        <v>88</v>
      </c>
      <c r="AV5225" s="12" t="s">
        <v>88</v>
      </c>
      <c r="AW5225" s="12" t="s">
        <v>33</v>
      </c>
      <c r="AX5225" s="12" t="s">
        <v>78</v>
      </c>
      <c r="AY5225" s="147" t="s">
        <v>176</v>
      </c>
    </row>
    <row r="5226" spans="2:65" s="12" customFormat="1" ht="11.25">
      <c r="B5226" s="145"/>
      <c r="D5226" s="146" t="s">
        <v>185</v>
      </c>
      <c r="E5226" s="147" t="s">
        <v>1</v>
      </c>
      <c r="F5226" s="148" t="s">
        <v>4591</v>
      </c>
      <c r="H5226" s="149">
        <v>336</v>
      </c>
      <c r="I5226" s="150"/>
      <c r="L5226" s="145"/>
      <c r="M5226" s="151"/>
      <c r="T5226" s="152"/>
      <c r="AT5226" s="147" t="s">
        <v>185</v>
      </c>
      <c r="AU5226" s="147" t="s">
        <v>88</v>
      </c>
      <c r="AV5226" s="12" t="s">
        <v>88</v>
      </c>
      <c r="AW5226" s="12" t="s">
        <v>33</v>
      </c>
      <c r="AX5226" s="12" t="s">
        <v>78</v>
      </c>
      <c r="AY5226" s="147" t="s">
        <v>176</v>
      </c>
    </row>
    <row r="5227" spans="2:65" s="12" customFormat="1" ht="11.25">
      <c r="B5227" s="145"/>
      <c r="D5227" s="146" t="s">
        <v>185</v>
      </c>
      <c r="E5227" s="147" t="s">
        <v>1</v>
      </c>
      <c r="F5227" s="148" t="s">
        <v>4592</v>
      </c>
      <c r="H5227" s="149">
        <v>42</v>
      </c>
      <c r="I5227" s="150"/>
      <c r="L5227" s="145"/>
      <c r="M5227" s="151"/>
      <c r="T5227" s="152"/>
      <c r="AT5227" s="147" t="s">
        <v>185</v>
      </c>
      <c r="AU5227" s="147" t="s">
        <v>88</v>
      </c>
      <c r="AV5227" s="12" t="s">
        <v>88</v>
      </c>
      <c r="AW5227" s="12" t="s">
        <v>33</v>
      </c>
      <c r="AX5227" s="12" t="s">
        <v>78</v>
      </c>
      <c r="AY5227" s="147" t="s">
        <v>176</v>
      </c>
    </row>
    <row r="5228" spans="2:65" s="13" customFormat="1" ht="11.25">
      <c r="B5228" s="153"/>
      <c r="D5228" s="146" t="s">
        <v>185</v>
      </c>
      <c r="E5228" s="154" t="s">
        <v>1</v>
      </c>
      <c r="F5228" s="155" t="s">
        <v>187</v>
      </c>
      <c r="H5228" s="156">
        <v>597</v>
      </c>
      <c r="I5228" s="157"/>
      <c r="L5228" s="153"/>
      <c r="M5228" s="158"/>
      <c r="T5228" s="159"/>
      <c r="AT5228" s="154" t="s">
        <v>185</v>
      </c>
      <c r="AU5228" s="154" t="s">
        <v>88</v>
      </c>
      <c r="AV5228" s="13" t="s">
        <v>183</v>
      </c>
      <c r="AW5228" s="13" t="s">
        <v>33</v>
      </c>
      <c r="AX5228" s="13" t="s">
        <v>86</v>
      </c>
      <c r="AY5228" s="154" t="s">
        <v>176</v>
      </c>
    </row>
    <row r="5229" spans="2:65" s="1" customFormat="1" ht="16.5" customHeight="1">
      <c r="B5229" s="32"/>
      <c r="C5229" s="132" t="s">
        <v>4593</v>
      </c>
      <c r="D5229" s="132" t="s">
        <v>178</v>
      </c>
      <c r="E5229" s="133" t="s">
        <v>4594</v>
      </c>
      <c r="F5229" s="134" t="s">
        <v>4595</v>
      </c>
      <c r="G5229" s="135" t="s">
        <v>181</v>
      </c>
      <c r="H5229" s="136">
        <v>250.82</v>
      </c>
      <c r="I5229" s="137"/>
      <c r="J5229" s="138">
        <f>ROUND(I5229*H5229,2)</f>
        <v>0</v>
      </c>
      <c r="K5229" s="134" t="s">
        <v>342</v>
      </c>
      <c r="L5229" s="32"/>
      <c r="M5229" s="139" t="s">
        <v>1</v>
      </c>
      <c r="N5229" s="140" t="s">
        <v>43</v>
      </c>
      <c r="P5229" s="141">
        <f>O5229*H5229</f>
        <v>0</v>
      </c>
      <c r="Q5229" s="141">
        <v>0</v>
      </c>
      <c r="R5229" s="141">
        <f>Q5229*H5229</f>
        <v>0</v>
      </c>
      <c r="S5229" s="141">
        <v>0</v>
      </c>
      <c r="T5229" s="142">
        <f>S5229*H5229</f>
        <v>0</v>
      </c>
      <c r="AR5229" s="143" t="s">
        <v>319</v>
      </c>
      <c r="AT5229" s="143" t="s">
        <v>178</v>
      </c>
      <c r="AU5229" s="143" t="s">
        <v>88</v>
      </c>
      <c r="AY5229" s="17" t="s">
        <v>176</v>
      </c>
      <c r="BE5229" s="144">
        <f>IF(N5229="základní",J5229,0)</f>
        <v>0</v>
      </c>
      <c r="BF5229" s="144">
        <f>IF(N5229="snížená",J5229,0)</f>
        <v>0</v>
      </c>
      <c r="BG5229" s="144">
        <f>IF(N5229="zákl. přenesená",J5229,0)</f>
        <v>0</v>
      </c>
      <c r="BH5229" s="144">
        <f>IF(N5229="sníž. přenesená",J5229,0)</f>
        <v>0</v>
      </c>
      <c r="BI5229" s="144">
        <f>IF(N5229="nulová",J5229,0)</f>
        <v>0</v>
      </c>
      <c r="BJ5229" s="17" t="s">
        <v>86</v>
      </c>
      <c r="BK5229" s="144">
        <f>ROUND(I5229*H5229,2)</f>
        <v>0</v>
      </c>
      <c r="BL5229" s="17" t="s">
        <v>319</v>
      </c>
      <c r="BM5229" s="143" t="s">
        <v>4596</v>
      </c>
    </row>
    <row r="5230" spans="2:65" s="12" customFormat="1" ht="11.25">
      <c r="B5230" s="145"/>
      <c r="D5230" s="146" t="s">
        <v>185</v>
      </c>
      <c r="E5230" s="147" t="s">
        <v>1</v>
      </c>
      <c r="F5230" s="148" t="s">
        <v>4597</v>
      </c>
      <c r="H5230" s="149">
        <v>60.78</v>
      </c>
      <c r="I5230" s="150"/>
      <c r="L5230" s="145"/>
      <c r="M5230" s="151"/>
      <c r="T5230" s="152"/>
      <c r="AT5230" s="147" t="s">
        <v>185</v>
      </c>
      <c r="AU5230" s="147" t="s">
        <v>88</v>
      </c>
      <c r="AV5230" s="12" t="s">
        <v>88</v>
      </c>
      <c r="AW5230" s="12" t="s">
        <v>33</v>
      </c>
      <c r="AX5230" s="12" t="s">
        <v>78</v>
      </c>
      <c r="AY5230" s="147" t="s">
        <v>176</v>
      </c>
    </row>
    <row r="5231" spans="2:65" s="12" customFormat="1" ht="11.25">
      <c r="B5231" s="145"/>
      <c r="D5231" s="146" t="s">
        <v>185</v>
      </c>
      <c r="E5231" s="147" t="s">
        <v>1</v>
      </c>
      <c r="F5231" s="148" t="s">
        <v>4598</v>
      </c>
      <c r="H5231" s="149">
        <v>47.48</v>
      </c>
      <c r="I5231" s="150"/>
      <c r="L5231" s="145"/>
      <c r="M5231" s="151"/>
      <c r="T5231" s="152"/>
      <c r="AT5231" s="147" t="s">
        <v>185</v>
      </c>
      <c r="AU5231" s="147" t="s">
        <v>88</v>
      </c>
      <c r="AV5231" s="12" t="s">
        <v>88</v>
      </c>
      <c r="AW5231" s="12" t="s">
        <v>33</v>
      </c>
      <c r="AX5231" s="12" t="s">
        <v>78</v>
      </c>
      <c r="AY5231" s="147" t="s">
        <v>176</v>
      </c>
    </row>
    <row r="5232" spans="2:65" s="12" customFormat="1" ht="11.25">
      <c r="B5232" s="145"/>
      <c r="D5232" s="146" t="s">
        <v>185</v>
      </c>
      <c r="E5232" s="147" t="s">
        <v>1</v>
      </c>
      <c r="F5232" s="148" t="s">
        <v>4599</v>
      </c>
      <c r="H5232" s="149">
        <v>142.56</v>
      </c>
      <c r="I5232" s="150"/>
      <c r="L5232" s="145"/>
      <c r="M5232" s="151"/>
      <c r="T5232" s="152"/>
      <c r="AT5232" s="147" t="s">
        <v>185</v>
      </c>
      <c r="AU5232" s="147" t="s">
        <v>88</v>
      </c>
      <c r="AV5232" s="12" t="s">
        <v>88</v>
      </c>
      <c r="AW5232" s="12" t="s">
        <v>33</v>
      </c>
      <c r="AX5232" s="12" t="s">
        <v>78</v>
      </c>
      <c r="AY5232" s="147" t="s">
        <v>176</v>
      </c>
    </row>
    <row r="5233" spans="2:65" s="13" customFormat="1" ht="11.25">
      <c r="B5233" s="153"/>
      <c r="D5233" s="146" t="s">
        <v>185</v>
      </c>
      <c r="E5233" s="154" t="s">
        <v>1</v>
      </c>
      <c r="F5233" s="155" t="s">
        <v>187</v>
      </c>
      <c r="H5233" s="156">
        <v>250.82</v>
      </c>
      <c r="I5233" s="157"/>
      <c r="L5233" s="153"/>
      <c r="M5233" s="158"/>
      <c r="T5233" s="159"/>
      <c r="AT5233" s="154" t="s">
        <v>185</v>
      </c>
      <c r="AU5233" s="154" t="s">
        <v>88</v>
      </c>
      <c r="AV5233" s="13" t="s">
        <v>183</v>
      </c>
      <c r="AW5233" s="13" t="s">
        <v>33</v>
      </c>
      <c r="AX5233" s="13" t="s">
        <v>86</v>
      </c>
      <c r="AY5233" s="154" t="s">
        <v>176</v>
      </c>
    </row>
    <row r="5234" spans="2:65" s="1" customFormat="1" ht="24.2" customHeight="1">
      <c r="B5234" s="32"/>
      <c r="C5234" s="132" t="s">
        <v>4600</v>
      </c>
      <c r="D5234" s="132" t="s">
        <v>178</v>
      </c>
      <c r="E5234" s="133" t="s">
        <v>4601</v>
      </c>
      <c r="F5234" s="134" t="s">
        <v>4602</v>
      </c>
      <c r="G5234" s="135" t="s">
        <v>181</v>
      </c>
      <c r="H5234" s="136">
        <v>1709.7075</v>
      </c>
      <c r="I5234" s="137"/>
      <c r="J5234" s="138">
        <f>ROUND(I5234*H5234,2)</f>
        <v>0</v>
      </c>
      <c r="K5234" s="134" t="s">
        <v>342</v>
      </c>
      <c r="L5234" s="32"/>
      <c r="M5234" s="139" t="s">
        <v>1</v>
      </c>
      <c r="N5234" s="140" t="s">
        <v>43</v>
      </c>
      <c r="P5234" s="141">
        <f>O5234*H5234</f>
        <v>0</v>
      </c>
      <c r="Q5234" s="141">
        <v>1.6000000000000001E-4</v>
      </c>
      <c r="R5234" s="141">
        <f>Q5234*H5234</f>
        <v>0.2735532</v>
      </c>
      <c r="S5234" s="141">
        <v>0</v>
      </c>
      <c r="T5234" s="142">
        <f>S5234*H5234</f>
        <v>0</v>
      </c>
      <c r="AR5234" s="143" t="s">
        <v>319</v>
      </c>
      <c r="AT5234" s="143" t="s">
        <v>178</v>
      </c>
      <c r="AU5234" s="143" t="s">
        <v>88</v>
      </c>
      <c r="AY5234" s="17" t="s">
        <v>176</v>
      </c>
      <c r="BE5234" s="144">
        <f>IF(N5234="základní",J5234,0)</f>
        <v>0</v>
      </c>
      <c r="BF5234" s="144">
        <f>IF(N5234="snížená",J5234,0)</f>
        <v>0</v>
      </c>
      <c r="BG5234" s="144">
        <f>IF(N5234="zákl. přenesená",J5234,0)</f>
        <v>0</v>
      </c>
      <c r="BH5234" s="144">
        <f>IF(N5234="sníž. přenesená",J5234,0)</f>
        <v>0</v>
      </c>
      <c r="BI5234" s="144">
        <f>IF(N5234="nulová",J5234,0)</f>
        <v>0</v>
      </c>
      <c r="BJ5234" s="17" t="s">
        <v>86</v>
      </c>
      <c r="BK5234" s="144">
        <f>ROUND(I5234*H5234,2)</f>
        <v>0</v>
      </c>
      <c r="BL5234" s="17" t="s">
        <v>319</v>
      </c>
      <c r="BM5234" s="143" t="s">
        <v>4603</v>
      </c>
    </row>
    <row r="5235" spans="2:65" s="14" customFormat="1" ht="11.25">
      <c r="B5235" s="160"/>
      <c r="D5235" s="146" t="s">
        <v>185</v>
      </c>
      <c r="E5235" s="161" t="s">
        <v>1</v>
      </c>
      <c r="F5235" s="162" t="s">
        <v>2679</v>
      </c>
      <c r="H5235" s="161" t="s">
        <v>1</v>
      </c>
      <c r="I5235" s="163"/>
      <c r="L5235" s="160"/>
      <c r="M5235" s="164"/>
      <c r="T5235" s="165"/>
      <c r="AT5235" s="161" t="s">
        <v>185</v>
      </c>
      <c r="AU5235" s="161" t="s">
        <v>88</v>
      </c>
      <c r="AV5235" s="14" t="s">
        <v>86</v>
      </c>
      <c r="AW5235" s="14" t="s">
        <v>33</v>
      </c>
      <c r="AX5235" s="14" t="s">
        <v>78</v>
      </c>
      <c r="AY5235" s="161" t="s">
        <v>176</v>
      </c>
    </row>
    <row r="5236" spans="2:65" s="14" customFormat="1" ht="11.25">
      <c r="B5236" s="160"/>
      <c r="D5236" s="146" t="s">
        <v>185</v>
      </c>
      <c r="E5236" s="161" t="s">
        <v>1</v>
      </c>
      <c r="F5236" s="162" t="s">
        <v>734</v>
      </c>
      <c r="H5236" s="161" t="s">
        <v>1</v>
      </c>
      <c r="I5236" s="163"/>
      <c r="L5236" s="160"/>
      <c r="M5236" s="164"/>
      <c r="T5236" s="165"/>
      <c r="AT5236" s="161" t="s">
        <v>185</v>
      </c>
      <c r="AU5236" s="161" t="s">
        <v>88</v>
      </c>
      <c r="AV5236" s="14" t="s">
        <v>86</v>
      </c>
      <c r="AW5236" s="14" t="s">
        <v>33</v>
      </c>
      <c r="AX5236" s="14" t="s">
        <v>78</v>
      </c>
      <c r="AY5236" s="161" t="s">
        <v>176</v>
      </c>
    </row>
    <row r="5237" spans="2:65" s="14" customFormat="1" ht="11.25">
      <c r="B5237" s="160"/>
      <c r="D5237" s="146" t="s">
        <v>185</v>
      </c>
      <c r="E5237" s="161" t="s">
        <v>1</v>
      </c>
      <c r="F5237" s="162" t="s">
        <v>2826</v>
      </c>
      <c r="H5237" s="161" t="s">
        <v>1</v>
      </c>
      <c r="I5237" s="163"/>
      <c r="L5237" s="160"/>
      <c r="M5237" s="164"/>
      <c r="T5237" s="165"/>
      <c r="AT5237" s="161" t="s">
        <v>185</v>
      </c>
      <c r="AU5237" s="161" t="s">
        <v>88</v>
      </c>
      <c r="AV5237" s="14" t="s">
        <v>86</v>
      </c>
      <c r="AW5237" s="14" t="s">
        <v>33</v>
      </c>
      <c r="AX5237" s="14" t="s">
        <v>78</v>
      </c>
      <c r="AY5237" s="161" t="s">
        <v>176</v>
      </c>
    </row>
    <row r="5238" spans="2:65" s="12" customFormat="1" ht="11.25">
      <c r="B5238" s="145"/>
      <c r="D5238" s="146" t="s">
        <v>185</v>
      </c>
      <c r="E5238" s="147" t="s">
        <v>1</v>
      </c>
      <c r="F5238" s="148" t="s">
        <v>2891</v>
      </c>
      <c r="H5238" s="149">
        <v>31.85</v>
      </c>
      <c r="I5238" s="150"/>
      <c r="L5238" s="145"/>
      <c r="M5238" s="151"/>
      <c r="T5238" s="152"/>
      <c r="AT5238" s="147" t="s">
        <v>185</v>
      </c>
      <c r="AU5238" s="147" t="s">
        <v>88</v>
      </c>
      <c r="AV5238" s="12" t="s">
        <v>88</v>
      </c>
      <c r="AW5238" s="12" t="s">
        <v>33</v>
      </c>
      <c r="AX5238" s="12" t="s">
        <v>78</v>
      </c>
      <c r="AY5238" s="147" t="s">
        <v>176</v>
      </c>
    </row>
    <row r="5239" spans="2:65" s="14" customFormat="1" ht="11.25">
      <c r="B5239" s="160"/>
      <c r="D5239" s="146" t="s">
        <v>185</v>
      </c>
      <c r="E5239" s="161" t="s">
        <v>1</v>
      </c>
      <c r="F5239" s="162" t="s">
        <v>2828</v>
      </c>
      <c r="H5239" s="161" t="s">
        <v>1</v>
      </c>
      <c r="I5239" s="163"/>
      <c r="L5239" s="160"/>
      <c r="M5239" s="164"/>
      <c r="T5239" s="165"/>
      <c r="AT5239" s="161" t="s">
        <v>185</v>
      </c>
      <c r="AU5239" s="161" t="s">
        <v>88</v>
      </c>
      <c r="AV5239" s="14" t="s">
        <v>86</v>
      </c>
      <c r="AW5239" s="14" t="s">
        <v>33</v>
      </c>
      <c r="AX5239" s="14" t="s">
        <v>78</v>
      </c>
      <c r="AY5239" s="161" t="s">
        <v>176</v>
      </c>
    </row>
    <row r="5240" spans="2:65" s="12" customFormat="1" ht="11.25">
      <c r="B5240" s="145"/>
      <c r="D5240" s="146" t="s">
        <v>185</v>
      </c>
      <c r="E5240" s="147" t="s">
        <v>1</v>
      </c>
      <c r="F5240" s="148" t="s">
        <v>2892</v>
      </c>
      <c r="H5240" s="149">
        <v>47.16</v>
      </c>
      <c r="I5240" s="150"/>
      <c r="L5240" s="145"/>
      <c r="M5240" s="151"/>
      <c r="T5240" s="152"/>
      <c r="AT5240" s="147" t="s">
        <v>185</v>
      </c>
      <c r="AU5240" s="147" t="s">
        <v>88</v>
      </c>
      <c r="AV5240" s="12" t="s">
        <v>88</v>
      </c>
      <c r="AW5240" s="12" t="s">
        <v>33</v>
      </c>
      <c r="AX5240" s="12" t="s">
        <v>78</v>
      </c>
      <c r="AY5240" s="147" t="s">
        <v>176</v>
      </c>
    </row>
    <row r="5241" spans="2:65" s="14" customFormat="1" ht="11.25">
      <c r="B5241" s="160"/>
      <c r="D5241" s="146" t="s">
        <v>185</v>
      </c>
      <c r="E5241" s="161" t="s">
        <v>1</v>
      </c>
      <c r="F5241" s="162" t="s">
        <v>2830</v>
      </c>
      <c r="H5241" s="161" t="s">
        <v>1</v>
      </c>
      <c r="I5241" s="163"/>
      <c r="L5241" s="160"/>
      <c r="M5241" s="164"/>
      <c r="T5241" s="165"/>
      <c r="AT5241" s="161" t="s">
        <v>185</v>
      </c>
      <c r="AU5241" s="161" t="s">
        <v>88</v>
      </c>
      <c r="AV5241" s="14" t="s">
        <v>86</v>
      </c>
      <c r="AW5241" s="14" t="s">
        <v>33</v>
      </c>
      <c r="AX5241" s="14" t="s">
        <v>78</v>
      </c>
      <c r="AY5241" s="161" t="s">
        <v>176</v>
      </c>
    </row>
    <row r="5242" spans="2:65" s="12" customFormat="1" ht="11.25">
      <c r="B5242" s="145"/>
      <c r="D5242" s="146" t="s">
        <v>185</v>
      </c>
      <c r="E5242" s="147" t="s">
        <v>1</v>
      </c>
      <c r="F5242" s="148" t="s">
        <v>2893</v>
      </c>
      <c r="H5242" s="149">
        <v>12.82</v>
      </c>
      <c r="I5242" s="150"/>
      <c r="L5242" s="145"/>
      <c r="M5242" s="151"/>
      <c r="T5242" s="152"/>
      <c r="AT5242" s="147" t="s">
        <v>185</v>
      </c>
      <c r="AU5242" s="147" t="s">
        <v>88</v>
      </c>
      <c r="AV5242" s="12" t="s">
        <v>88</v>
      </c>
      <c r="AW5242" s="12" t="s">
        <v>33</v>
      </c>
      <c r="AX5242" s="12" t="s">
        <v>78</v>
      </c>
      <c r="AY5242" s="147" t="s">
        <v>176</v>
      </c>
    </row>
    <row r="5243" spans="2:65" s="14" customFormat="1" ht="11.25">
      <c r="B5243" s="160"/>
      <c r="D5243" s="146" t="s">
        <v>185</v>
      </c>
      <c r="E5243" s="161" t="s">
        <v>1</v>
      </c>
      <c r="F5243" s="162" t="s">
        <v>1104</v>
      </c>
      <c r="H5243" s="161" t="s">
        <v>1</v>
      </c>
      <c r="I5243" s="163"/>
      <c r="L5243" s="160"/>
      <c r="M5243" s="164"/>
      <c r="T5243" s="165"/>
      <c r="AT5243" s="161" t="s">
        <v>185</v>
      </c>
      <c r="AU5243" s="161" t="s">
        <v>88</v>
      </c>
      <c r="AV5243" s="14" t="s">
        <v>86</v>
      </c>
      <c r="AW5243" s="14" t="s">
        <v>33</v>
      </c>
      <c r="AX5243" s="14" t="s">
        <v>78</v>
      </c>
      <c r="AY5243" s="161" t="s">
        <v>176</v>
      </c>
    </row>
    <row r="5244" spans="2:65" s="14" customFormat="1" ht="11.25">
      <c r="B5244" s="160"/>
      <c r="D5244" s="146" t="s">
        <v>185</v>
      </c>
      <c r="E5244" s="161" t="s">
        <v>1</v>
      </c>
      <c r="F5244" s="162" t="s">
        <v>2832</v>
      </c>
      <c r="H5244" s="161" t="s">
        <v>1</v>
      </c>
      <c r="I5244" s="163"/>
      <c r="L5244" s="160"/>
      <c r="M5244" s="164"/>
      <c r="T5244" s="165"/>
      <c r="AT5244" s="161" t="s">
        <v>185</v>
      </c>
      <c r="AU5244" s="161" t="s">
        <v>88</v>
      </c>
      <c r="AV5244" s="14" t="s">
        <v>86</v>
      </c>
      <c r="AW5244" s="14" t="s">
        <v>33</v>
      </c>
      <c r="AX5244" s="14" t="s">
        <v>78</v>
      </c>
      <c r="AY5244" s="161" t="s">
        <v>176</v>
      </c>
    </row>
    <row r="5245" spans="2:65" s="12" customFormat="1" ht="11.25">
      <c r="B5245" s="145"/>
      <c r="D5245" s="146" t="s">
        <v>185</v>
      </c>
      <c r="E5245" s="147" t="s">
        <v>1</v>
      </c>
      <c r="F5245" s="148" t="s">
        <v>2892</v>
      </c>
      <c r="H5245" s="149">
        <v>47.16</v>
      </c>
      <c r="I5245" s="150"/>
      <c r="L5245" s="145"/>
      <c r="M5245" s="151"/>
      <c r="T5245" s="152"/>
      <c r="AT5245" s="147" t="s">
        <v>185</v>
      </c>
      <c r="AU5245" s="147" t="s">
        <v>88</v>
      </c>
      <c r="AV5245" s="12" t="s">
        <v>88</v>
      </c>
      <c r="AW5245" s="12" t="s">
        <v>33</v>
      </c>
      <c r="AX5245" s="12" t="s">
        <v>78</v>
      </c>
      <c r="AY5245" s="147" t="s">
        <v>176</v>
      </c>
    </row>
    <row r="5246" spans="2:65" s="14" customFormat="1" ht="11.25">
      <c r="B5246" s="160"/>
      <c r="D5246" s="146" t="s">
        <v>185</v>
      </c>
      <c r="E5246" s="161" t="s">
        <v>1</v>
      </c>
      <c r="F5246" s="162" t="s">
        <v>2833</v>
      </c>
      <c r="H5246" s="161" t="s">
        <v>1</v>
      </c>
      <c r="I5246" s="163"/>
      <c r="L5246" s="160"/>
      <c r="M5246" s="164"/>
      <c r="T5246" s="165"/>
      <c r="AT5246" s="161" t="s">
        <v>185</v>
      </c>
      <c r="AU5246" s="161" t="s">
        <v>88</v>
      </c>
      <c r="AV5246" s="14" t="s">
        <v>86</v>
      </c>
      <c r="AW5246" s="14" t="s">
        <v>33</v>
      </c>
      <c r="AX5246" s="14" t="s">
        <v>78</v>
      </c>
      <c r="AY5246" s="161" t="s">
        <v>176</v>
      </c>
    </row>
    <row r="5247" spans="2:65" s="12" customFormat="1" ht="11.25">
      <c r="B5247" s="145"/>
      <c r="D5247" s="146" t="s">
        <v>185</v>
      </c>
      <c r="E5247" s="147" t="s">
        <v>1</v>
      </c>
      <c r="F5247" s="148" t="s">
        <v>2894</v>
      </c>
      <c r="H5247" s="149">
        <v>49.06</v>
      </c>
      <c r="I5247" s="150"/>
      <c r="L5247" s="145"/>
      <c r="M5247" s="151"/>
      <c r="T5247" s="152"/>
      <c r="AT5247" s="147" t="s">
        <v>185</v>
      </c>
      <c r="AU5247" s="147" t="s">
        <v>88</v>
      </c>
      <c r="AV5247" s="12" t="s">
        <v>88</v>
      </c>
      <c r="AW5247" s="12" t="s">
        <v>33</v>
      </c>
      <c r="AX5247" s="12" t="s">
        <v>78</v>
      </c>
      <c r="AY5247" s="147" t="s">
        <v>176</v>
      </c>
    </row>
    <row r="5248" spans="2:65" s="14" customFormat="1" ht="11.25">
      <c r="B5248" s="160"/>
      <c r="D5248" s="146" t="s">
        <v>185</v>
      </c>
      <c r="E5248" s="161" t="s">
        <v>1</v>
      </c>
      <c r="F5248" s="162" t="s">
        <v>1106</v>
      </c>
      <c r="H5248" s="161" t="s">
        <v>1</v>
      </c>
      <c r="I5248" s="163"/>
      <c r="L5248" s="160"/>
      <c r="M5248" s="164"/>
      <c r="T5248" s="165"/>
      <c r="AT5248" s="161" t="s">
        <v>185</v>
      </c>
      <c r="AU5248" s="161" t="s">
        <v>88</v>
      </c>
      <c r="AV5248" s="14" t="s">
        <v>86</v>
      </c>
      <c r="AW5248" s="14" t="s">
        <v>33</v>
      </c>
      <c r="AX5248" s="14" t="s">
        <v>78</v>
      </c>
      <c r="AY5248" s="161" t="s">
        <v>176</v>
      </c>
    </row>
    <row r="5249" spans="2:51" s="14" customFormat="1" ht="11.25">
      <c r="B5249" s="160"/>
      <c r="D5249" s="146" t="s">
        <v>185</v>
      </c>
      <c r="E5249" s="161" t="s">
        <v>1</v>
      </c>
      <c r="F5249" s="162" t="s">
        <v>2835</v>
      </c>
      <c r="H5249" s="161" t="s">
        <v>1</v>
      </c>
      <c r="I5249" s="163"/>
      <c r="L5249" s="160"/>
      <c r="M5249" s="164"/>
      <c r="T5249" s="165"/>
      <c r="AT5249" s="161" t="s">
        <v>185</v>
      </c>
      <c r="AU5249" s="161" t="s">
        <v>88</v>
      </c>
      <c r="AV5249" s="14" t="s">
        <v>86</v>
      </c>
      <c r="AW5249" s="14" t="s">
        <v>33</v>
      </c>
      <c r="AX5249" s="14" t="s">
        <v>78</v>
      </c>
      <c r="AY5249" s="161" t="s">
        <v>176</v>
      </c>
    </row>
    <row r="5250" spans="2:51" s="12" customFormat="1" ht="11.25">
      <c r="B5250" s="145"/>
      <c r="D5250" s="146" t="s">
        <v>185</v>
      </c>
      <c r="E5250" s="147" t="s">
        <v>1</v>
      </c>
      <c r="F5250" s="148" t="s">
        <v>2892</v>
      </c>
      <c r="H5250" s="149">
        <v>47.16</v>
      </c>
      <c r="I5250" s="150"/>
      <c r="L5250" s="145"/>
      <c r="M5250" s="151"/>
      <c r="T5250" s="152"/>
      <c r="AT5250" s="147" t="s">
        <v>185</v>
      </c>
      <c r="AU5250" s="147" t="s">
        <v>88</v>
      </c>
      <c r="AV5250" s="12" t="s">
        <v>88</v>
      </c>
      <c r="AW5250" s="12" t="s">
        <v>33</v>
      </c>
      <c r="AX5250" s="12" t="s">
        <v>78</v>
      </c>
      <c r="AY5250" s="147" t="s">
        <v>176</v>
      </c>
    </row>
    <row r="5251" spans="2:51" s="14" customFormat="1" ht="11.25">
      <c r="B5251" s="160"/>
      <c r="D5251" s="146" t="s">
        <v>185</v>
      </c>
      <c r="E5251" s="161" t="s">
        <v>1</v>
      </c>
      <c r="F5251" s="162" t="s">
        <v>2836</v>
      </c>
      <c r="H5251" s="161" t="s">
        <v>1</v>
      </c>
      <c r="I5251" s="163"/>
      <c r="L5251" s="160"/>
      <c r="M5251" s="164"/>
      <c r="T5251" s="165"/>
      <c r="AT5251" s="161" t="s">
        <v>185</v>
      </c>
      <c r="AU5251" s="161" t="s">
        <v>88</v>
      </c>
      <c r="AV5251" s="14" t="s">
        <v>86</v>
      </c>
      <c r="AW5251" s="14" t="s">
        <v>33</v>
      </c>
      <c r="AX5251" s="14" t="s">
        <v>78</v>
      </c>
      <c r="AY5251" s="161" t="s">
        <v>176</v>
      </c>
    </row>
    <row r="5252" spans="2:51" s="12" customFormat="1" ht="11.25">
      <c r="B5252" s="145"/>
      <c r="D5252" s="146" t="s">
        <v>185</v>
      </c>
      <c r="E5252" s="147" t="s">
        <v>1</v>
      </c>
      <c r="F5252" s="148" t="s">
        <v>2894</v>
      </c>
      <c r="H5252" s="149">
        <v>49.06</v>
      </c>
      <c r="I5252" s="150"/>
      <c r="L5252" s="145"/>
      <c r="M5252" s="151"/>
      <c r="T5252" s="152"/>
      <c r="AT5252" s="147" t="s">
        <v>185</v>
      </c>
      <c r="AU5252" s="147" t="s">
        <v>88</v>
      </c>
      <c r="AV5252" s="12" t="s">
        <v>88</v>
      </c>
      <c r="AW5252" s="12" t="s">
        <v>33</v>
      </c>
      <c r="AX5252" s="12" t="s">
        <v>78</v>
      </c>
      <c r="AY5252" s="147" t="s">
        <v>176</v>
      </c>
    </row>
    <row r="5253" spans="2:51" s="14" customFormat="1" ht="11.25">
      <c r="B5253" s="160"/>
      <c r="D5253" s="146" t="s">
        <v>185</v>
      </c>
      <c r="E5253" s="161" t="s">
        <v>1</v>
      </c>
      <c r="F5253" s="162" t="s">
        <v>1108</v>
      </c>
      <c r="H5253" s="161" t="s">
        <v>1</v>
      </c>
      <c r="I5253" s="163"/>
      <c r="L5253" s="160"/>
      <c r="M5253" s="164"/>
      <c r="T5253" s="165"/>
      <c r="AT5253" s="161" t="s">
        <v>185</v>
      </c>
      <c r="AU5253" s="161" t="s">
        <v>88</v>
      </c>
      <c r="AV5253" s="14" t="s">
        <v>86</v>
      </c>
      <c r="AW5253" s="14" t="s">
        <v>33</v>
      </c>
      <c r="AX5253" s="14" t="s">
        <v>78</v>
      </c>
      <c r="AY5253" s="161" t="s">
        <v>176</v>
      </c>
    </row>
    <row r="5254" spans="2:51" s="14" customFormat="1" ht="11.25">
      <c r="B5254" s="160"/>
      <c r="D5254" s="146" t="s">
        <v>185</v>
      </c>
      <c r="E5254" s="161" t="s">
        <v>1</v>
      </c>
      <c r="F5254" s="162" t="s">
        <v>2838</v>
      </c>
      <c r="H5254" s="161" t="s">
        <v>1</v>
      </c>
      <c r="I5254" s="163"/>
      <c r="L5254" s="160"/>
      <c r="M5254" s="164"/>
      <c r="T5254" s="165"/>
      <c r="AT5254" s="161" t="s">
        <v>185</v>
      </c>
      <c r="AU5254" s="161" t="s">
        <v>88</v>
      </c>
      <c r="AV5254" s="14" t="s">
        <v>86</v>
      </c>
      <c r="AW5254" s="14" t="s">
        <v>33</v>
      </c>
      <c r="AX5254" s="14" t="s">
        <v>78</v>
      </c>
      <c r="AY5254" s="161" t="s">
        <v>176</v>
      </c>
    </row>
    <row r="5255" spans="2:51" s="12" customFormat="1" ht="11.25">
      <c r="B5255" s="145"/>
      <c r="D5255" s="146" t="s">
        <v>185</v>
      </c>
      <c r="E5255" s="147" t="s">
        <v>1</v>
      </c>
      <c r="F5255" s="148" t="s">
        <v>2892</v>
      </c>
      <c r="H5255" s="149">
        <v>47.16</v>
      </c>
      <c r="I5255" s="150"/>
      <c r="L5255" s="145"/>
      <c r="M5255" s="151"/>
      <c r="T5255" s="152"/>
      <c r="AT5255" s="147" t="s">
        <v>185</v>
      </c>
      <c r="AU5255" s="147" t="s">
        <v>88</v>
      </c>
      <c r="AV5255" s="12" t="s">
        <v>88</v>
      </c>
      <c r="AW5255" s="12" t="s">
        <v>33</v>
      </c>
      <c r="AX5255" s="12" t="s">
        <v>78</v>
      </c>
      <c r="AY5255" s="147" t="s">
        <v>176</v>
      </c>
    </row>
    <row r="5256" spans="2:51" s="14" customFormat="1" ht="11.25">
      <c r="B5256" s="160"/>
      <c r="D5256" s="146" t="s">
        <v>185</v>
      </c>
      <c r="E5256" s="161" t="s">
        <v>1</v>
      </c>
      <c r="F5256" s="162" t="s">
        <v>2895</v>
      </c>
      <c r="H5256" s="161" t="s">
        <v>1</v>
      </c>
      <c r="I5256" s="163"/>
      <c r="L5256" s="160"/>
      <c r="M5256" s="164"/>
      <c r="T5256" s="165"/>
      <c r="AT5256" s="161" t="s">
        <v>185</v>
      </c>
      <c r="AU5256" s="161" t="s">
        <v>88</v>
      </c>
      <c r="AV5256" s="14" t="s">
        <v>86</v>
      </c>
      <c r="AW5256" s="14" t="s">
        <v>33</v>
      </c>
      <c r="AX5256" s="14" t="s">
        <v>78</v>
      </c>
      <c r="AY5256" s="161" t="s">
        <v>176</v>
      </c>
    </row>
    <row r="5257" spans="2:51" s="12" customFormat="1" ht="11.25">
      <c r="B5257" s="145"/>
      <c r="D5257" s="146" t="s">
        <v>185</v>
      </c>
      <c r="E5257" s="147" t="s">
        <v>1</v>
      </c>
      <c r="F5257" s="148" t="s">
        <v>2894</v>
      </c>
      <c r="H5257" s="149">
        <v>49.06</v>
      </c>
      <c r="I5257" s="150"/>
      <c r="L5257" s="145"/>
      <c r="M5257" s="151"/>
      <c r="T5257" s="152"/>
      <c r="AT5257" s="147" t="s">
        <v>185</v>
      </c>
      <c r="AU5257" s="147" t="s">
        <v>88</v>
      </c>
      <c r="AV5257" s="12" t="s">
        <v>88</v>
      </c>
      <c r="AW5257" s="12" t="s">
        <v>33</v>
      </c>
      <c r="AX5257" s="12" t="s">
        <v>78</v>
      </c>
      <c r="AY5257" s="147" t="s">
        <v>176</v>
      </c>
    </row>
    <row r="5258" spans="2:51" s="14" customFormat="1" ht="11.25">
      <c r="B5258" s="160"/>
      <c r="D5258" s="146" t="s">
        <v>185</v>
      </c>
      <c r="E5258" s="161" t="s">
        <v>1</v>
      </c>
      <c r="F5258" s="162" t="s">
        <v>1110</v>
      </c>
      <c r="H5258" s="161" t="s">
        <v>1</v>
      </c>
      <c r="I5258" s="163"/>
      <c r="L5258" s="160"/>
      <c r="M5258" s="164"/>
      <c r="T5258" s="165"/>
      <c r="AT5258" s="161" t="s">
        <v>185</v>
      </c>
      <c r="AU5258" s="161" t="s">
        <v>88</v>
      </c>
      <c r="AV5258" s="14" t="s">
        <v>86</v>
      </c>
      <c r="AW5258" s="14" t="s">
        <v>33</v>
      </c>
      <c r="AX5258" s="14" t="s">
        <v>78</v>
      </c>
      <c r="AY5258" s="161" t="s">
        <v>176</v>
      </c>
    </row>
    <row r="5259" spans="2:51" s="14" customFormat="1" ht="11.25">
      <c r="B5259" s="160"/>
      <c r="D5259" s="146" t="s">
        <v>185</v>
      </c>
      <c r="E5259" s="161" t="s">
        <v>1</v>
      </c>
      <c r="F5259" s="162" t="s">
        <v>2840</v>
      </c>
      <c r="H5259" s="161" t="s">
        <v>1</v>
      </c>
      <c r="I5259" s="163"/>
      <c r="L5259" s="160"/>
      <c r="M5259" s="164"/>
      <c r="T5259" s="165"/>
      <c r="AT5259" s="161" t="s">
        <v>185</v>
      </c>
      <c r="AU5259" s="161" t="s">
        <v>88</v>
      </c>
      <c r="AV5259" s="14" t="s">
        <v>86</v>
      </c>
      <c r="AW5259" s="14" t="s">
        <v>33</v>
      </c>
      <c r="AX5259" s="14" t="s">
        <v>78</v>
      </c>
      <c r="AY5259" s="161" t="s">
        <v>176</v>
      </c>
    </row>
    <row r="5260" spans="2:51" s="12" customFormat="1" ht="11.25">
      <c r="B5260" s="145"/>
      <c r="D5260" s="146" t="s">
        <v>185</v>
      </c>
      <c r="E5260" s="147" t="s">
        <v>1</v>
      </c>
      <c r="F5260" s="148" t="s">
        <v>2896</v>
      </c>
      <c r="H5260" s="149">
        <v>51.91</v>
      </c>
      <c r="I5260" s="150"/>
      <c r="L5260" s="145"/>
      <c r="M5260" s="151"/>
      <c r="T5260" s="152"/>
      <c r="AT5260" s="147" t="s">
        <v>185</v>
      </c>
      <c r="AU5260" s="147" t="s">
        <v>88</v>
      </c>
      <c r="AV5260" s="12" t="s">
        <v>88</v>
      </c>
      <c r="AW5260" s="12" t="s">
        <v>33</v>
      </c>
      <c r="AX5260" s="12" t="s">
        <v>78</v>
      </c>
      <c r="AY5260" s="147" t="s">
        <v>176</v>
      </c>
    </row>
    <row r="5261" spans="2:51" s="14" customFormat="1" ht="11.25">
      <c r="B5261" s="160"/>
      <c r="D5261" s="146" t="s">
        <v>185</v>
      </c>
      <c r="E5261" s="161" t="s">
        <v>1</v>
      </c>
      <c r="F5261" s="162" t="s">
        <v>2842</v>
      </c>
      <c r="H5261" s="161" t="s">
        <v>1</v>
      </c>
      <c r="I5261" s="163"/>
      <c r="L5261" s="160"/>
      <c r="M5261" s="164"/>
      <c r="T5261" s="165"/>
      <c r="AT5261" s="161" t="s">
        <v>185</v>
      </c>
      <c r="AU5261" s="161" t="s">
        <v>88</v>
      </c>
      <c r="AV5261" s="14" t="s">
        <v>86</v>
      </c>
      <c r="AW5261" s="14" t="s">
        <v>33</v>
      </c>
      <c r="AX5261" s="14" t="s">
        <v>78</v>
      </c>
      <c r="AY5261" s="161" t="s">
        <v>176</v>
      </c>
    </row>
    <row r="5262" spans="2:51" s="12" customFormat="1" ht="11.25">
      <c r="B5262" s="145"/>
      <c r="D5262" s="146" t="s">
        <v>185</v>
      </c>
      <c r="E5262" s="147" t="s">
        <v>1</v>
      </c>
      <c r="F5262" s="148" t="s">
        <v>2897</v>
      </c>
      <c r="H5262" s="149">
        <v>42.96</v>
      </c>
      <c r="I5262" s="150"/>
      <c r="L5262" s="145"/>
      <c r="M5262" s="151"/>
      <c r="T5262" s="152"/>
      <c r="AT5262" s="147" t="s">
        <v>185</v>
      </c>
      <c r="AU5262" s="147" t="s">
        <v>88</v>
      </c>
      <c r="AV5262" s="12" t="s">
        <v>88</v>
      </c>
      <c r="AW5262" s="12" t="s">
        <v>33</v>
      </c>
      <c r="AX5262" s="12" t="s">
        <v>78</v>
      </c>
      <c r="AY5262" s="147" t="s">
        <v>176</v>
      </c>
    </row>
    <row r="5263" spans="2:51" s="13" customFormat="1" ht="11.25">
      <c r="B5263" s="153"/>
      <c r="D5263" s="146" t="s">
        <v>185</v>
      </c>
      <c r="E5263" s="154" t="s">
        <v>1</v>
      </c>
      <c r="F5263" s="155" t="s">
        <v>187</v>
      </c>
      <c r="H5263" s="156">
        <v>475.36</v>
      </c>
      <c r="I5263" s="157"/>
      <c r="L5263" s="153"/>
      <c r="M5263" s="158"/>
      <c r="T5263" s="159"/>
      <c r="AT5263" s="154" t="s">
        <v>185</v>
      </c>
      <c r="AU5263" s="154" t="s">
        <v>88</v>
      </c>
      <c r="AV5263" s="13" t="s">
        <v>183</v>
      </c>
      <c r="AW5263" s="13" t="s">
        <v>33</v>
      </c>
      <c r="AX5263" s="13" t="s">
        <v>78</v>
      </c>
      <c r="AY5263" s="154" t="s">
        <v>176</v>
      </c>
    </row>
    <row r="5264" spans="2:51" s="12" customFormat="1" ht="11.25">
      <c r="B5264" s="145"/>
      <c r="D5264" s="146" t="s">
        <v>185</v>
      </c>
      <c r="E5264" s="147" t="s">
        <v>1</v>
      </c>
      <c r="F5264" s="148" t="s">
        <v>4604</v>
      </c>
      <c r="H5264" s="149">
        <v>1426.08</v>
      </c>
      <c r="I5264" s="150"/>
      <c r="L5264" s="145"/>
      <c r="M5264" s="151"/>
      <c r="T5264" s="152"/>
      <c r="AT5264" s="147" t="s">
        <v>185</v>
      </c>
      <c r="AU5264" s="147" t="s">
        <v>88</v>
      </c>
      <c r="AV5264" s="12" t="s">
        <v>88</v>
      </c>
      <c r="AW5264" s="12" t="s">
        <v>33</v>
      </c>
      <c r="AX5264" s="12" t="s">
        <v>78</v>
      </c>
      <c r="AY5264" s="147" t="s">
        <v>176</v>
      </c>
    </row>
    <row r="5265" spans="2:51" s="12" customFormat="1" ht="11.25">
      <c r="B5265" s="145"/>
      <c r="D5265" s="146" t="s">
        <v>185</v>
      </c>
      <c r="E5265" s="147" t="s">
        <v>1</v>
      </c>
      <c r="F5265" s="148" t="s">
        <v>4605</v>
      </c>
      <c r="H5265" s="149">
        <v>-217.71</v>
      </c>
      <c r="I5265" s="150"/>
      <c r="L5265" s="145"/>
      <c r="M5265" s="151"/>
      <c r="T5265" s="152"/>
      <c r="AT5265" s="147" t="s">
        <v>185</v>
      </c>
      <c r="AU5265" s="147" t="s">
        <v>88</v>
      </c>
      <c r="AV5265" s="12" t="s">
        <v>88</v>
      </c>
      <c r="AW5265" s="12" t="s">
        <v>33</v>
      </c>
      <c r="AX5265" s="12" t="s">
        <v>78</v>
      </c>
      <c r="AY5265" s="147" t="s">
        <v>176</v>
      </c>
    </row>
    <row r="5266" spans="2:51" s="15" customFormat="1" ht="11.25">
      <c r="B5266" s="166"/>
      <c r="D5266" s="146" t="s">
        <v>185</v>
      </c>
      <c r="E5266" s="167" t="s">
        <v>1</v>
      </c>
      <c r="F5266" s="168" t="s">
        <v>228</v>
      </c>
      <c r="H5266" s="169">
        <v>1208.3699999999999</v>
      </c>
      <c r="I5266" s="170"/>
      <c r="L5266" s="166"/>
      <c r="M5266" s="171"/>
      <c r="T5266" s="172"/>
      <c r="AT5266" s="167" t="s">
        <v>185</v>
      </c>
      <c r="AU5266" s="167" t="s">
        <v>88</v>
      </c>
      <c r="AV5266" s="15" t="s">
        <v>193</v>
      </c>
      <c r="AW5266" s="15" t="s">
        <v>33</v>
      </c>
      <c r="AX5266" s="15" t="s">
        <v>78</v>
      </c>
      <c r="AY5266" s="167" t="s">
        <v>176</v>
      </c>
    </row>
    <row r="5267" spans="2:51" s="14" customFormat="1" ht="11.25">
      <c r="B5267" s="160"/>
      <c r="D5267" s="146" t="s">
        <v>185</v>
      </c>
      <c r="E5267" s="161" t="s">
        <v>1</v>
      </c>
      <c r="F5267" s="162" t="s">
        <v>981</v>
      </c>
      <c r="H5267" s="161" t="s">
        <v>1</v>
      </c>
      <c r="I5267" s="163"/>
      <c r="L5267" s="160"/>
      <c r="M5267" s="164"/>
      <c r="T5267" s="165"/>
      <c r="AT5267" s="161" t="s">
        <v>185</v>
      </c>
      <c r="AU5267" s="161" t="s">
        <v>88</v>
      </c>
      <c r="AV5267" s="14" t="s">
        <v>86</v>
      </c>
      <c r="AW5267" s="14" t="s">
        <v>33</v>
      </c>
      <c r="AX5267" s="14" t="s">
        <v>78</v>
      </c>
      <c r="AY5267" s="161" t="s">
        <v>176</v>
      </c>
    </row>
    <row r="5268" spans="2:51" s="14" customFormat="1" ht="11.25">
      <c r="B5268" s="160"/>
      <c r="D5268" s="146" t="s">
        <v>185</v>
      </c>
      <c r="E5268" s="161" t="s">
        <v>1</v>
      </c>
      <c r="F5268" s="162" t="s">
        <v>734</v>
      </c>
      <c r="H5268" s="161" t="s">
        <v>1</v>
      </c>
      <c r="I5268" s="163"/>
      <c r="L5268" s="160"/>
      <c r="M5268" s="164"/>
      <c r="T5268" s="165"/>
      <c r="AT5268" s="161" t="s">
        <v>185</v>
      </c>
      <c r="AU5268" s="161" t="s">
        <v>88</v>
      </c>
      <c r="AV5268" s="14" t="s">
        <v>86</v>
      </c>
      <c r="AW5268" s="14" t="s">
        <v>33</v>
      </c>
      <c r="AX5268" s="14" t="s">
        <v>78</v>
      </c>
      <c r="AY5268" s="161" t="s">
        <v>176</v>
      </c>
    </row>
    <row r="5269" spans="2:51" s="14" customFormat="1" ht="11.25">
      <c r="B5269" s="160"/>
      <c r="D5269" s="146" t="s">
        <v>185</v>
      </c>
      <c r="E5269" s="161" t="s">
        <v>1</v>
      </c>
      <c r="F5269" s="162" t="s">
        <v>4606</v>
      </c>
      <c r="H5269" s="161" t="s">
        <v>1</v>
      </c>
      <c r="I5269" s="163"/>
      <c r="L5269" s="160"/>
      <c r="M5269" s="164"/>
      <c r="T5269" s="165"/>
      <c r="AT5269" s="161" t="s">
        <v>185</v>
      </c>
      <c r="AU5269" s="161" t="s">
        <v>88</v>
      </c>
      <c r="AV5269" s="14" t="s">
        <v>86</v>
      </c>
      <c r="AW5269" s="14" t="s">
        <v>33</v>
      </c>
      <c r="AX5269" s="14" t="s">
        <v>78</v>
      </c>
      <c r="AY5269" s="161" t="s">
        <v>176</v>
      </c>
    </row>
    <row r="5270" spans="2:51" s="12" customFormat="1" ht="11.25">
      <c r="B5270" s="145"/>
      <c r="D5270" s="146" t="s">
        <v>185</v>
      </c>
      <c r="E5270" s="147" t="s">
        <v>1</v>
      </c>
      <c r="F5270" s="148" t="s">
        <v>4607</v>
      </c>
      <c r="H5270" s="149">
        <v>96.24</v>
      </c>
      <c r="I5270" s="150"/>
      <c r="L5270" s="145"/>
      <c r="M5270" s="151"/>
      <c r="T5270" s="152"/>
      <c r="AT5270" s="147" t="s">
        <v>185</v>
      </c>
      <c r="AU5270" s="147" t="s">
        <v>88</v>
      </c>
      <c r="AV5270" s="12" t="s">
        <v>88</v>
      </c>
      <c r="AW5270" s="12" t="s">
        <v>33</v>
      </c>
      <c r="AX5270" s="12" t="s">
        <v>78</v>
      </c>
      <c r="AY5270" s="147" t="s">
        <v>176</v>
      </c>
    </row>
    <row r="5271" spans="2:51" s="14" customFormat="1" ht="11.25">
      <c r="B5271" s="160"/>
      <c r="D5271" s="146" t="s">
        <v>185</v>
      </c>
      <c r="E5271" s="161" t="s">
        <v>1</v>
      </c>
      <c r="F5271" s="162" t="s">
        <v>1104</v>
      </c>
      <c r="H5271" s="161" t="s">
        <v>1</v>
      </c>
      <c r="I5271" s="163"/>
      <c r="L5271" s="160"/>
      <c r="M5271" s="164"/>
      <c r="T5271" s="165"/>
      <c r="AT5271" s="161" t="s">
        <v>185</v>
      </c>
      <c r="AU5271" s="161" t="s">
        <v>88</v>
      </c>
      <c r="AV5271" s="14" t="s">
        <v>86</v>
      </c>
      <c r="AW5271" s="14" t="s">
        <v>33</v>
      </c>
      <c r="AX5271" s="14" t="s">
        <v>78</v>
      </c>
      <c r="AY5271" s="161" t="s">
        <v>176</v>
      </c>
    </row>
    <row r="5272" spans="2:51" s="14" customFormat="1" ht="11.25">
      <c r="B5272" s="160"/>
      <c r="D5272" s="146" t="s">
        <v>185</v>
      </c>
      <c r="E5272" s="161" t="s">
        <v>1</v>
      </c>
      <c r="F5272" s="162" t="s">
        <v>4608</v>
      </c>
      <c r="H5272" s="161" t="s">
        <v>1</v>
      </c>
      <c r="I5272" s="163"/>
      <c r="L5272" s="160"/>
      <c r="M5272" s="164"/>
      <c r="T5272" s="165"/>
      <c r="AT5272" s="161" t="s">
        <v>185</v>
      </c>
      <c r="AU5272" s="161" t="s">
        <v>88</v>
      </c>
      <c r="AV5272" s="14" t="s">
        <v>86</v>
      </c>
      <c r="AW5272" s="14" t="s">
        <v>33</v>
      </c>
      <c r="AX5272" s="14" t="s">
        <v>78</v>
      </c>
      <c r="AY5272" s="161" t="s">
        <v>176</v>
      </c>
    </row>
    <row r="5273" spans="2:51" s="12" customFormat="1" ht="11.25">
      <c r="B5273" s="145"/>
      <c r="D5273" s="146" t="s">
        <v>185</v>
      </c>
      <c r="E5273" s="147" t="s">
        <v>1</v>
      </c>
      <c r="F5273" s="148" t="s">
        <v>4609</v>
      </c>
      <c r="H5273" s="149">
        <v>79.38</v>
      </c>
      <c r="I5273" s="150"/>
      <c r="L5273" s="145"/>
      <c r="M5273" s="151"/>
      <c r="T5273" s="152"/>
      <c r="AT5273" s="147" t="s">
        <v>185</v>
      </c>
      <c r="AU5273" s="147" t="s">
        <v>88</v>
      </c>
      <c r="AV5273" s="12" t="s">
        <v>88</v>
      </c>
      <c r="AW5273" s="12" t="s">
        <v>33</v>
      </c>
      <c r="AX5273" s="12" t="s">
        <v>78</v>
      </c>
      <c r="AY5273" s="147" t="s">
        <v>176</v>
      </c>
    </row>
    <row r="5274" spans="2:51" s="14" customFormat="1" ht="11.25">
      <c r="B5274" s="160"/>
      <c r="D5274" s="146" t="s">
        <v>185</v>
      </c>
      <c r="E5274" s="161" t="s">
        <v>1</v>
      </c>
      <c r="F5274" s="162" t="s">
        <v>1106</v>
      </c>
      <c r="H5274" s="161" t="s">
        <v>1</v>
      </c>
      <c r="I5274" s="163"/>
      <c r="L5274" s="160"/>
      <c r="M5274" s="164"/>
      <c r="T5274" s="165"/>
      <c r="AT5274" s="161" t="s">
        <v>185</v>
      </c>
      <c r="AU5274" s="161" t="s">
        <v>88</v>
      </c>
      <c r="AV5274" s="14" t="s">
        <v>86</v>
      </c>
      <c r="AW5274" s="14" t="s">
        <v>33</v>
      </c>
      <c r="AX5274" s="14" t="s">
        <v>78</v>
      </c>
      <c r="AY5274" s="161" t="s">
        <v>176</v>
      </c>
    </row>
    <row r="5275" spans="2:51" s="14" customFormat="1" ht="11.25">
      <c r="B5275" s="160"/>
      <c r="D5275" s="146" t="s">
        <v>185</v>
      </c>
      <c r="E5275" s="161" t="s">
        <v>1</v>
      </c>
      <c r="F5275" s="162" t="s">
        <v>4610</v>
      </c>
      <c r="H5275" s="161" t="s">
        <v>1</v>
      </c>
      <c r="I5275" s="163"/>
      <c r="L5275" s="160"/>
      <c r="M5275" s="164"/>
      <c r="T5275" s="165"/>
      <c r="AT5275" s="161" t="s">
        <v>185</v>
      </c>
      <c r="AU5275" s="161" t="s">
        <v>88</v>
      </c>
      <c r="AV5275" s="14" t="s">
        <v>86</v>
      </c>
      <c r="AW5275" s="14" t="s">
        <v>33</v>
      </c>
      <c r="AX5275" s="14" t="s">
        <v>78</v>
      </c>
      <c r="AY5275" s="161" t="s">
        <v>176</v>
      </c>
    </row>
    <row r="5276" spans="2:51" s="12" customFormat="1" ht="11.25">
      <c r="B5276" s="145"/>
      <c r="D5276" s="146" t="s">
        <v>185</v>
      </c>
      <c r="E5276" s="147" t="s">
        <v>1</v>
      </c>
      <c r="F5276" s="148" t="s">
        <v>4609</v>
      </c>
      <c r="H5276" s="149">
        <v>79.38</v>
      </c>
      <c r="I5276" s="150"/>
      <c r="L5276" s="145"/>
      <c r="M5276" s="151"/>
      <c r="T5276" s="152"/>
      <c r="AT5276" s="147" t="s">
        <v>185</v>
      </c>
      <c r="AU5276" s="147" t="s">
        <v>88</v>
      </c>
      <c r="AV5276" s="12" t="s">
        <v>88</v>
      </c>
      <c r="AW5276" s="12" t="s">
        <v>33</v>
      </c>
      <c r="AX5276" s="12" t="s">
        <v>78</v>
      </c>
      <c r="AY5276" s="147" t="s">
        <v>176</v>
      </c>
    </row>
    <row r="5277" spans="2:51" s="14" customFormat="1" ht="11.25">
      <c r="B5277" s="160"/>
      <c r="D5277" s="146" t="s">
        <v>185</v>
      </c>
      <c r="E5277" s="161" t="s">
        <v>1</v>
      </c>
      <c r="F5277" s="162" t="s">
        <v>1108</v>
      </c>
      <c r="H5277" s="161" t="s">
        <v>1</v>
      </c>
      <c r="I5277" s="163"/>
      <c r="L5277" s="160"/>
      <c r="M5277" s="164"/>
      <c r="T5277" s="165"/>
      <c r="AT5277" s="161" t="s">
        <v>185</v>
      </c>
      <c r="AU5277" s="161" t="s">
        <v>88</v>
      </c>
      <c r="AV5277" s="14" t="s">
        <v>86</v>
      </c>
      <c r="AW5277" s="14" t="s">
        <v>33</v>
      </c>
      <c r="AX5277" s="14" t="s">
        <v>78</v>
      </c>
      <c r="AY5277" s="161" t="s">
        <v>176</v>
      </c>
    </row>
    <row r="5278" spans="2:51" s="14" customFormat="1" ht="11.25">
      <c r="B5278" s="160"/>
      <c r="D5278" s="146" t="s">
        <v>185</v>
      </c>
      <c r="E5278" s="161" t="s">
        <v>1</v>
      </c>
      <c r="F5278" s="162" t="s">
        <v>4611</v>
      </c>
      <c r="H5278" s="161" t="s">
        <v>1</v>
      </c>
      <c r="I5278" s="163"/>
      <c r="L5278" s="160"/>
      <c r="M5278" s="164"/>
      <c r="T5278" s="165"/>
      <c r="AT5278" s="161" t="s">
        <v>185</v>
      </c>
      <c r="AU5278" s="161" t="s">
        <v>88</v>
      </c>
      <c r="AV5278" s="14" t="s">
        <v>86</v>
      </c>
      <c r="AW5278" s="14" t="s">
        <v>33</v>
      </c>
      <c r="AX5278" s="14" t="s">
        <v>78</v>
      </c>
      <c r="AY5278" s="161" t="s">
        <v>176</v>
      </c>
    </row>
    <row r="5279" spans="2:51" s="12" customFormat="1" ht="11.25">
      <c r="B5279" s="145"/>
      <c r="D5279" s="146" t="s">
        <v>185</v>
      </c>
      <c r="E5279" s="147" t="s">
        <v>1</v>
      </c>
      <c r="F5279" s="148" t="s">
        <v>4609</v>
      </c>
      <c r="H5279" s="149">
        <v>79.38</v>
      </c>
      <c r="I5279" s="150"/>
      <c r="L5279" s="145"/>
      <c r="M5279" s="151"/>
      <c r="T5279" s="152"/>
      <c r="AT5279" s="147" t="s">
        <v>185</v>
      </c>
      <c r="AU5279" s="147" t="s">
        <v>88</v>
      </c>
      <c r="AV5279" s="12" t="s">
        <v>88</v>
      </c>
      <c r="AW5279" s="12" t="s">
        <v>33</v>
      </c>
      <c r="AX5279" s="12" t="s">
        <v>78</v>
      </c>
      <c r="AY5279" s="147" t="s">
        <v>176</v>
      </c>
    </row>
    <row r="5280" spans="2:51" s="14" customFormat="1" ht="11.25">
      <c r="B5280" s="160"/>
      <c r="D5280" s="146" t="s">
        <v>185</v>
      </c>
      <c r="E5280" s="161" t="s">
        <v>1</v>
      </c>
      <c r="F5280" s="162" t="s">
        <v>1110</v>
      </c>
      <c r="H5280" s="161" t="s">
        <v>1</v>
      </c>
      <c r="I5280" s="163"/>
      <c r="L5280" s="160"/>
      <c r="M5280" s="164"/>
      <c r="T5280" s="165"/>
      <c r="AT5280" s="161" t="s">
        <v>185</v>
      </c>
      <c r="AU5280" s="161" t="s">
        <v>88</v>
      </c>
      <c r="AV5280" s="14" t="s">
        <v>86</v>
      </c>
      <c r="AW5280" s="14" t="s">
        <v>33</v>
      </c>
      <c r="AX5280" s="14" t="s">
        <v>78</v>
      </c>
      <c r="AY5280" s="161" t="s">
        <v>176</v>
      </c>
    </row>
    <row r="5281" spans="2:65" s="14" customFormat="1" ht="11.25">
      <c r="B5281" s="160"/>
      <c r="D5281" s="146" t="s">
        <v>185</v>
      </c>
      <c r="E5281" s="161" t="s">
        <v>1</v>
      </c>
      <c r="F5281" s="162" t="s">
        <v>4612</v>
      </c>
      <c r="H5281" s="161" t="s">
        <v>1</v>
      </c>
      <c r="I5281" s="163"/>
      <c r="L5281" s="160"/>
      <c r="M5281" s="164"/>
      <c r="T5281" s="165"/>
      <c r="AT5281" s="161" t="s">
        <v>185</v>
      </c>
      <c r="AU5281" s="161" t="s">
        <v>88</v>
      </c>
      <c r="AV5281" s="14" t="s">
        <v>86</v>
      </c>
      <c r="AW5281" s="14" t="s">
        <v>33</v>
      </c>
      <c r="AX5281" s="14" t="s">
        <v>78</v>
      </c>
      <c r="AY5281" s="161" t="s">
        <v>176</v>
      </c>
    </row>
    <row r="5282" spans="2:65" s="12" customFormat="1" ht="11.25">
      <c r="B5282" s="145"/>
      <c r="D5282" s="146" t="s">
        <v>185</v>
      </c>
      <c r="E5282" s="147" t="s">
        <v>1</v>
      </c>
      <c r="F5282" s="148" t="s">
        <v>4613</v>
      </c>
      <c r="H5282" s="149">
        <v>26.73</v>
      </c>
      <c r="I5282" s="150"/>
      <c r="L5282" s="145"/>
      <c r="M5282" s="151"/>
      <c r="T5282" s="152"/>
      <c r="AT5282" s="147" t="s">
        <v>185</v>
      </c>
      <c r="AU5282" s="147" t="s">
        <v>88</v>
      </c>
      <c r="AV5282" s="12" t="s">
        <v>88</v>
      </c>
      <c r="AW5282" s="12" t="s">
        <v>33</v>
      </c>
      <c r="AX5282" s="12" t="s">
        <v>78</v>
      </c>
      <c r="AY5282" s="147" t="s">
        <v>176</v>
      </c>
    </row>
    <row r="5283" spans="2:65" s="12" customFormat="1" ht="11.25">
      <c r="B5283" s="145"/>
      <c r="D5283" s="146" t="s">
        <v>185</v>
      </c>
      <c r="E5283" s="147" t="s">
        <v>1</v>
      </c>
      <c r="F5283" s="148" t="s">
        <v>4614</v>
      </c>
      <c r="H5283" s="149">
        <v>-40.042499999999997</v>
      </c>
      <c r="I5283" s="150"/>
      <c r="L5283" s="145"/>
      <c r="M5283" s="151"/>
      <c r="T5283" s="152"/>
      <c r="AT5283" s="147" t="s">
        <v>185</v>
      </c>
      <c r="AU5283" s="147" t="s">
        <v>88</v>
      </c>
      <c r="AV5283" s="12" t="s">
        <v>88</v>
      </c>
      <c r="AW5283" s="12" t="s">
        <v>33</v>
      </c>
      <c r="AX5283" s="12" t="s">
        <v>78</v>
      </c>
      <c r="AY5283" s="147" t="s">
        <v>176</v>
      </c>
    </row>
    <row r="5284" spans="2:65" s="15" customFormat="1" ht="11.25">
      <c r="B5284" s="166"/>
      <c r="D5284" s="146" t="s">
        <v>185</v>
      </c>
      <c r="E5284" s="167" t="s">
        <v>1</v>
      </c>
      <c r="F5284" s="168" t="s">
        <v>228</v>
      </c>
      <c r="H5284" s="169">
        <v>321.0675</v>
      </c>
      <c r="I5284" s="170"/>
      <c r="L5284" s="166"/>
      <c r="M5284" s="171"/>
      <c r="T5284" s="172"/>
      <c r="AT5284" s="167" t="s">
        <v>185</v>
      </c>
      <c r="AU5284" s="167" t="s">
        <v>88</v>
      </c>
      <c r="AV5284" s="15" t="s">
        <v>193</v>
      </c>
      <c r="AW5284" s="15" t="s">
        <v>33</v>
      </c>
      <c r="AX5284" s="15" t="s">
        <v>78</v>
      </c>
      <c r="AY5284" s="167" t="s">
        <v>176</v>
      </c>
    </row>
    <row r="5285" spans="2:65" s="14" customFormat="1" ht="11.25">
      <c r="B5285" s="160"/>
      <c r="D5285" s="146" t="s">
        <v>185</v>
      </c>
      <c r="E5285" s="161" t="s">
        <v>1</v>
      </c>
      <c r="F5285" s="162" t="s">
        <v>950</v>
      </c>
      <c r="H5285" s="161" t="s">
        <v>1</v>
      </c>
      <c r="I5285" s="163"/>
      <c r="L5285" s="160"/>
      <c r="M5285" s="164"/>
      <c r="T5285" s="165"/>
      <c r="AT5285" s="161" t="s">
        <v>185</v>
      </c>
      <c r="AU5285" s="161" t="s">
        <v>88</v>
      </c>
      <c r="AV5285" s="14" t="s">
        <v>86</v>
      </c>
      <c r="AW5285" s="14" t="s">
        <v>33</v>
      </c>
      <c r="AX5285" s="14" t="s">
        <v>78</v>
      </c>
      <c r="AY5285" s="161" t="s">
        <v>176</v>
      </c>
    </row>
    <row r="5286" spans="2:65" s="14" customFormat="1" ht="11.25">
      <c r="B5286" s="160"/>
      <c r="D5286" s="146" t="s">
        <v>185</v>
      </c>
      <c r="E5286" s="161" t="s">
        <v>1</v>
      </c>
      <c r="F5286" s="162" t="s">
        <v>4615</v>
      </c>
      <c r="H5286" s="161" t="s">
        <v>1</v>
      </c>
      <c r="I5286" s="163"/>
      <c r="L5286" s="160"/>
      <c r="M5286" s="164"/>
      <c r="T5286" s="165"/>
      <c r="AT5286" s="161" t="s">
        <v>185</v>
      </c>
      <c r="AU5286" s="161" t="s">
        <v>88</v>
      </c>
      <c r="AV5286" s="14" t="s">
        <v>86</v>
      </c>
      <c r="AW5286" s="14" t="s">
        <v>33</v>
      </c>
      <c r="AX5286" s="14" t="s">
        <v>78</v>
      </c>
      <c r="AY5286" s="161" t="s">
        <v>176</v>
      </c>
    </row>
    <row r="5287" spans="2:65" s="12" customFormat="1" ht="11.25">
      <c r="B5287" s="145"/>
      <c r="D5287" s="146" t="s">
        <v>185</v>
      </c>
      <c r="E5287" s="147" t="s">
        <v>1</v>
      </c>
      <c r="F5287" s="148" t="s">
        <v>4616</v>
      </c>
      <c r="H5287" s="149">
        <v>88.83</v>
      </c>
      <c r="I5287" s="150"/>
      <c r="L5287" s="145"/>
      <c r="M5287" s="151"/>
      <c r="T5287" s="152"/>
      <c r="AT5287" s="147" t="s">
        <v>185</v>
      </c>
      <c r="AU5287" s="147" t="s">
        <v>88</v>
      </c>
      <c r="AV5287" s="12" t="s">
        <v>88</v>
      </c>
      <c r="AW5287" s="12" t="s">
        <v>33</v>
      </c>
      <c r="AX5287" s="12" t="s">
        <v>78</v>
      </c>
      <c r="AY5287" s="147" t="s">
        <v>176</v>
      </c>
    </row>
    <row r="5288" spans="2:65" s="14" customFormat="1" ht="11.25">
      <c r="B5288" s="160"/>
      <c r="D5288" s="146" t="s">
        <v>185</v>
      </c>
      <c r="E5288" s="161" t="s">
        <v>1</v>
      </c>
      <c r="F5288" s="162" t="s">
        <v>2713</v>
      </c>
      <c r="H5288" s="161" t="s">
        <v>1</v>
      </c>
      <c r="I5288" s="163"/>
      <c r="L5288" s="160"/>
      <c r="M5288" s="164"/>
      <c r="T5288" s="165"/>
      <c r="AT5288" s="161" t="s">
        <v>185</v>
      </c>
      <c r="AU5288" s="161" t="s">
        <v>88</v>
      </c>
      <c r="AV5288" s="14" t="s">
        <v>86</v>
      </c>
      <c r="AW5288" s="14" t="s">
        <v>33</v>
      </c>
      <c r="AX5288" s="14" t="s">
        <v>78</v>
      </c>
      <c r="AY5288" s="161" t="s">
        <v>176</v>
      </c>
    </row>
    <row r="5289" spans="2:65" s="12" customFormat="1" ht="11.25">
      <c r="B5289" s="145"/>
      <c r="D5289" s="146" t="s">
        <v>185</v>
      </c>
      <c r="E5289" s="147" t="s">
        <v>1</v>
      </c>
      <c r="F5289" s="148" t="s">
        <v>4617</v>
      </c>
      <c r="H5289" s="149">
        <v>91.44</v>
      </c>
      <c r="I5289" s="150"/>
      <c r="L5289" s="145"/>
      <c r="M5289" s="151"/>
      <c r="T5289" s="152"/>
      <c r="AT5289" s="147" t="s">
        <v>185</v>
      </c>
      <c r="AU5289" s="147" t="s">
        <v>88</v>
      </c>
      <c r="AV5289" s="12" t="s">
        <v>88</v>
      </c>
      <c r="AW5289" s="12" t="s">
        <v>33</v>
      </c>
      <c r="AX5289" s="12" t="s">
        <v>78</v>
      </c>
      <c r="AY5289" s="147" t="s">
        <v>176</v>
      </c>
    </row>
    <row r="5290" spans="2:65" s="15" customFormat="1" ht="11.25">
      <c r="B5290" s="166"/>
      <c r="D5290" s="146" t="s">
        <v>185</v>
      </c>
      <c r="E5290" s="167" t="s">
        <v>1</v>
      </c>
      <c r="F5290" s="168" t="s">
        <v>228</v>
      </c>
      <c r="H5290" s="169">
        <v>180.27</v>
      </c>
      <c r="I5290" s="170"/>
      <c r="L5290" s="166"/>
      <c r="M5290" s="171"/>
      <c r="T5290" s="172"/>
      <c r="AT5290" s="167" t="s">
        <v>185</v>
      </c>
      <c r="AU5290" s="167" t="s">
        <v>88</v>
      </c>
      <c r="AV5290" s="15" t="s">
        <v>193</v>
      </c>
      <c r="AW5290" s="15" t="s">
        <v>33</v>
      </c>
      <c r="AX5290" s="15" t="s">
        <v>78</v>
      </c>
      <c r="AY5290" s="167" t="s">
        <v>176</v>
      </c>
    </row>
    <row r="5291" spans="2:65" s="13" customFormat="1" ht="11.25">
      <c r="B5291" s="153"/>
      <c r="D5291" s="146" t="s">
        <v>185</v>
      </c>
      <c r="E5291" s="154" t="s">
        <v>1</v>
      </c>
      <c r="F5291" s="155" t="s">
        <v>187</v>
      </c>
      <c r="H5291" s="156">
        <v>1709.7075</v>
      </c>
      <c r="I5291" s="157"/>
      <c r="L5291" s="153"/>
      <c r="M5291" s="158"/>
      <c r="T5291" s="159"/>
      <c r="AT5291" s="154" t="s">
        <v>185</v>
      </c>
      <c r="AU5291" s="154" t="s">
        <v>88</v>
      </c>
      <c r="AV5291" s="13" t="s">
        <v>183</v>
      </c>
      <c r="AW5291" s="13" t="s">
        <v>33</v>
      </c>
      <c r="AX5291" s="13" t="s">
        <v>86</v>
      </c>
      <c r="AY5291" s="154" t="s">
        <v>176</v>
      </c>
    </row>
    <row r="5292" spans="2:65" s="1" customFormat="1" ht="24.2" customHeight="1">
      <c r="B5292" s="32"/>
      <c r="C5292" s="132" t="s">
        <v>4618</v>
      </c>
      <c r="D5292" s="132" t="s">
        <v>178</v>
      </c>
      <c r="E5292" s="133" t="s">
        <v>4619</v>
      </c>
      <c r="F5292" s="134" t="s">
        <v>4620</v>
      </c>
      <c r="G5292" s="135" t="s">
        <v>181</v>
      </c>
      <c r="H5292" s="136">
        <v>282.20999999999998</v>
      </c>
      <c r="I5292" s="137"/>
      <c r="J5292" s="138">
        <f>ROUND(I5292*H5292,2)</f>
        <v>0</v>
      </c>
      <c r="K5292" s="134" t="s">
        <v>1</v>
      </c>
      <c r="L5292" s="32"/>
      <c r="M5292" s="139" t="s">
        <v>1</v>
      </c>
      <c r="N5292" s="140" t="s">
        <v>43</v>
      </c>
      <c r="P5292" s="141">
        <f>O5292*H5292</f>
        <v>0</v>
      </c>
      <c r="Q5292" s="141">
        <v>0.1</v>
      </c>
      <c r="R5292" s="141">
        <f>Q5292*H5292</f>
        <v>28.221</v>
      </c>
      <c r="S5292" s="141">
        <v>0</v>
      </c>
      <c r="T5292" s="142">
        <f>S5292*H5292</f>
        <v>0</v>
      </c>
      <c r="AR5292" s="143" t="s">
        <v>183</v>
      </c>
      <c r="AT5292" s="143" t="s">
        <v>178</v>
      </c>
      <c r="AU5292" s="143" t="s">
        <v>88</v>
      </c>
      <c r="AY5292" s="17" t="s">
        <v>176</v>
      </c>
      <c r="BE5292" s="144">
        <f>IF(N5292="základní",J5292,0)</f>
        <v>0</v>
      </c>
      <c r="BF5292" s="144">
        <f>IF(N5292="snížená",J5292,0)</f>
        <v>0</v>
      </c>
      <c r="BG5292" s="144">
        <f>IF(N5292="zákl. přenesená",J5292,0)</f>
        <v>0</v>
      </c>
      <c r="BH5292" s="144">
        <f>IF(N5292="sníž. přenesená",J5292,0)</f>
        <v>0</v>
      </c>
      <c r="BI5292" s="144">
        <f>IF(N5292="nulová",J5292,0)</f>
        <v>0</v>
      </c>
      <c r="BJ5292" s="17" t="s">
        <v>86</v>
      </c>
      <c r="BK5292" s="144">
        <f>ROUND(I5292*H5292,2)</f>
        <v>0</v>
      </c>
      <c r="BL5292" s="17" t="s">
        <v>183</v>
      </c>
      <c r="BM5292" s="143" t="s">
        <v>4621</v>
      </c>
    </row>
    <row r="5293" spans="2:65" s="14" customFormat="1" ht="11.25">
      <c r="B5293" s="160"/>
      <c r="D5293" s="146" t="s">
        <v>185</v>
      </c>
      <c r="E5293" s="161" t="s">
        <v>1</v>
      </c>
      <c r="F5293" s="162" t="s">
        <v>667</v>
      </c>
      <c r="H5293" s="161" t="s">
        <v>1</v>
      </c>
      <c r="I5293" s="163"/>
      <c r="L5293" s="160"/>
      <c r="M5293" s="164"/>
      <c r="T5293" s="165"/>
      <c r="AT5293" s="161" t="s">
        <v>185</v>
      </c>
      <c r="AU5293" s="161" t="s">
        <v>88</v>
      </c>
      <c r="AV5293" s="14" t="s">
        <v>86</v>
      </c>
      <c r="AW5293" s="14" t="s">
        <v>33</v>
      </c>
      <c r="AX5293" s="14" t="s">
        <v>78</v>
      </c>
      <c r="AY5293" s="161" t="s">
        <v>176</v>
      </c>
    </row>
    <row r="5294" spans="2:65" s="14" customFormat="1" ht="11.25">
      <c r="B5294" s="160"/>
      <c r="D5294" s="146" t="s">
        <v>185</v>
      </c>
      <c r="E5294" s="161" t="s">
        <v>1</v>
      </c>
      <c r="F5294" s="162" t="s">
        <v>4622</v>
      </c>
      <c r="H5294" s="161" t="s">
        <v>1</v>
      </c>
      <c r="I5294" s="163"/>
      <c r="L5294" s="160"/>
      <c r="M5294" s="164"/>
      <c r="T5294" s="165"/>
      <c r="AT5294" s="161" t="s">
        <v>185</v>
      </c>
      <c r="AU5294" s="161" t="s">
        <v>88</v>
      </c>
      <c r="AV5294" s="14" t="s">
        <v>86</v>
      </c>
      <c r="AW5294" s="14" t="s">
        <v>33</v>
      </c>
      <c r="AX5294" s="14" t="s">
        <v>78</v>
      </c>
      <c r="AY5294" s="161" t="s">
        <v>176</v>
      </c>
    </row>
    <row r="5295" spans="2:65" s="12" customFormat="1" ht="11.25">
      <c r="B5295" s="145"/>
      <c r="D5295" s="146" t="s">
        <v>185</v>
      </c>
      <c r="E5295" s="147" t="s">
        <v>1</v>
      </c>
      <c r="F5295" s="148" t="s">
        <v>4623</v>
      </c>
      <c r="H5295" s="149">
        <v>10.99</v>
      </c>
      <c r="I5295" s="150"/>
      <c r="L5295" s="145"/>
      <c r="M5295" s="151"/>
      <c r="T5295" s="152"/>
      <c r="AT5295" s="147" t="s">
        <v>185</v>
      </c>
      <c r="AU5295" s="147" t="s">
        <v>88</v>
      </c>
      <c r="AV5295" s="12" t="s">
        <v>88</v>
      </c>
      <c r="AW5295" s="12" t="s">
        <v>33</v>
      </c>
      <c r="AX5295" s="12" t="s">
        <v>78</v>
      </c>
      <c r="AY5295" s="147" t="s">
        <v>176</v>
      </c>
    </row>
    <row r="5296" spans="2:65" s="14" customFormat="1" ht="11.25">
      <c r="B5296" s="160"/>
      <c r="D5296" s="146" t="s">
        <v>185</v>
      </c>
      <c r="E5296" s="161" t="s">
        <v>1</v>
      </c>
      <c r="F5296" s="162" t="s">
        <v>4624</v>
      </c>
      <c r="H5296" s="161" t="s">
        <v>1</v>
      </c>
      <c r="I5296" s="163"/>
      <c r="L5296" s="160"/>
      <c r="M5296" s="164"/>
      <c r="T5296" s="165"/>
      <c r="AT5296" s="161" t="s">
        <v>185</v>
      </c>
      <c r="AU5296" s="161" t="s">
        <v>88</v>
      </c>
      <c r="AV5296" s="14" t="s">
        <v>86</v>
      </c>
      <c r="AW5296" s="14" t="s">
        <v>33</v>
      </c>
      <c r="AX5296" s="14" t="s">
        <v>78</v>
      </c>
      <c r="AY5296" s="161" t="s">
        <v>176</v>
      </c>
    </row>
    <row r="5297" spans="2:51" s="12" customFormat="1" ht="11.25">
      <c r="B5297" s="145"/>
      <c r="D5297" s="146" t="s">
        <v>185</v>
      </c>
      <c r="E5297" s="147" t="s">
        <v>1</v>
      </c>
      <c r="F5297" s="148" t="s">
        <v>4625</v>
      </c>
      <c r="H5297" s="149">
        <v>7.19</v>
      </c>
      <c r="I5297" s="150"/>
      <c r="L5297" s="145"/>
      <c r="M5297" s="151"/>
      <c r="T5297" s="152"/>
      <c r="AT5297" s="147" t="s">
        <v>185</v>
      </c>
      <c r="AU5297" s="147" t="s">
        <v>88</v>
      </c>
      <c r="AV5297" s="12" t="s">
        <v>88</v>
      </c>
      <c r="AW5297" s="12" t="s">
        <v>33</v>
      </c>
      <c r="AX5297" s="12" t="s">
        <v>78</v>
      </c>
      <c r="AY5297" s="147" t="s">
        <v>176</v>
      </c>
    </row>
    <row r="5298" spans="2:51" s="14" customFormat="1" ht="11.25">
      <c r="B5298" s="160"/>
      <c r="D5298" s="146" t="s">
        <v>185</v>
      </c>
      <c r="E5298" s="161" t="s">
        <v>1</v>
      </c>
      <c r="F5298" s="162" t="s">
        <v>1451</v>
      </c>
      <c r="H5298" s="161" t="s">
        <v>1</v>
      </c>
      <c r="I5298" s="163"/>
      <c r="L5298" s="160"/>
      <c r="M5298" s="164"/>
      <c r="T5298" s="165"/>
      <c r="AT5298" s="161" t="s">
        <v>185</v>
      </c>
      <c r="AU5298" s="161" t="s">
        <v>88</v>
      </c>
      <c r="AV5298" s="14" t="s">
        <v>86</v>
      </c>
      <c r="AW5298" s="14" t="s">
        <v>33</v>
      </c>
      <c r="AX5298" s="14" t="s">
        <v>78</v>
      </c>
      <c r="AY5298" s="161" t="s">
        <v>176</v>
      </c>
    </row>
    <row r="5299" spans="2:51" s="12" customFormat="1" ht="11.25">
      <c r="B5299" s="145"/>
      <c r="D5299" s="146" t="s">
        <v>185</v>
      </c>
      <c r="E5299" s="147" t="s">
        <v>1</v>
      </c>
      <c r="F5299" s="148" t="s">
        <v>1452</v>
      </c>
      <c r="H5299" s="149">
        <v>8.77</v>
      </c>
      <c r="I5299" s="150"/>
      <c r="L5299" s="145"/>
      <c r="M5299" s="151"/>
      <c r="T5299" s="152"/>
      <c r="AT5299" s="147" t="s">
        <v>185</v>
      </c>
      <c r="AU5299" s="147" t="s">
        <v>88</v>
      </c>
      <c r="AV5299" s="12" t="s">
        <v>88</v>
      </c>
      <c r="AW5299" s="12" t="s">
        <v>33</v>
      </c>
      <c r="AX5299" s="12" t="s">
        <v>78</v>
      </c>
      <c r="AY5299" s="147" t="s">
        <v>176</v>
      </c>
    </row>
    <row r="5300" spans="2:51" s="15" customFormat="1" ht="11.25">
      <c r="B5300" s="166"/>
      <c r="D5300" s="146" t="s">
        <v>185</v>
      </c>
      <c r="E5300" s="167" t="s">
        <v>1</v>
      </c>
      <c r="F5300" s="168" t="s">
        <v>228</v>
      </c>
      <c r="H5300" s="169">
        <v>26.95</v>
      </c>
      <c r="I5300" s="170"/>
      <c r="L5300" s="166"/>
      <c r="M5300" s="171"/>
      <c r="T5300" s="172"/>
      <c r="AT5300" s="167" t="s">
        <v>185</v>
      </c>
      <c r="AU5300" s="167" t="s">
        <v>88</v>
      </c>
      <c r="AV5300" s="15" t="s">
        <v>193</v>
      </c>
      <c r="AW5300" s="15" t="s">
        <v>33</v>
      </c>
      <c r="AX5300" s="15" t="s">
        <v>78</v>
      </c>
      <c r="AY5300" s="167" t="s">
        <v>176</v>
      </c>
    </row>
    <row r="5301" spans="2:51" s="14" customFormat="1" ht="11.25">
      <c r="B5301" s="160"/>
      <c r="D5301" s="146" t="s">
        <v>185</v>
      </c>
      <c r="E5301" s="161" t="s">
        <v>1</v>
      </c>
      <c r="F5301" s="162" t="s">
        <v>734</v>
      </c>
      <c r="H5301" s="161" t="s">
        <v>1</v>
      </c>
      <c r="I5301" s="163"/>
      <c r="L5301" s="160"/>
      <c r="M5301" s="164"/>
      <c r="T5301" s="165"/>
      <c r="AT5301" s="161" t="s">
        <v>185</v>
      </c>
      <c r="AU5301" s="161" t="s">
        <v>88</v>
      </c>
      <c r="AV5301" s="14" t="s">
        <v>86</v>
      </c>
      <c r="AW5301" s="14" t="s">
        <v>33</v>
      </c>
      <c r="AX5301" s="14" t="s">
        <v>78</v>
      </c>
      <c r="AY5301" s="161" t="s">
        <v>176</v>
      </c>
    </row>
    <row r="5302" spans="2:51" s="14" customFormat="1" ht="11.25">
      <c r="B5302" s="160"/>
      <c r="D5302" s="146" t="s">
        <v>185</v>
      </c>
      <c r="E5302" s="161" t="s">
        <v>1</v>
      </c>
      <c r="F5302" s="162" t="s">
        <v>4626</v>
      </c>
      <c r="H5302" s="161" t="s">
        <v>1</v>
      </c>
      <c r="I5302" s="163"/>
      <c r="L5302" s="160"/>
      <c r="M5302" s="164"/>
      <c r="T5302" s="165"/>
      <c r="AT5302" s="161" t="s">
        <v>185</v>
      </c>
      <c r="AU5302" s="161" t="s">
        <v>88</v>
      </c>
      <c r="AV5302" s="14" t="s">
        <v>86</v>
      </c>
      <c r="AW5302" s="14" t="s">
        <v>33</v>
      </c>
      <c r="AX5302" s="14" t="s">
        <v>78</v>
      </c>
      <c r="AY5302" s="161" t="s">
        <v>176</v>
      </c>
    </row>
    <row r="5303" spans="2:51" s="12" customFormat="1" ht="11.25">
      <c r="B5303" s="145"/>
      <c r="D5303" s="146" t="s">
        <v>185</v>
      </c>
      <c r="E5303" s="147" t="s">
        <v>1</v>
      </c>
      <c r="F5303" s="148" t="s">
        <v>4242</v>
      </c>
      <c r="H5303" s="149">
        <v>12.285</v>
      </c>
      <c r="I5303" s="150"/>
      <c r="L5303" s="145"/>
      <c r="M5303" s="151"/>
      <c r="T5303" s="152"/>
      <c r="AT5303" s="147" t="s">
        <v>185</v>
      </c>
      <c r="AU5303" s="147" t="s">
        <v>88</v>
      </c>
      <c r="AV5303" s="12" t="s">
        <v>88</v>
      </c>
      <c r="AW5303" s="12" t="s">
        <v>33</v>
      </c>
      <c r="AX5303" s="12" t="s">
        <v>78</v>
      </c>
      <c r="AY5303" s="147" t="s">
        <v>176</v>
      </c>
    </row>
    <row r="5304" spans="2:51" s="14" customFormat="1" ht="11.25">
      <c r="B5304" s="160"/>
      <c r="D5304" s="146" t="s">
        <v>185</v>
      </c>
      <c r="E5304" s="161" t="s">
        <v>1</v>
      </c>
      <c r="F5304" s="162" t="s">
        <v>1587</v>
      </c>
      <c r="H5304" s="161" t="s">
        <v>1</v>
      </c>
      <c r="I5304" s="163"/>
      <c r="L5304" s="160"/>
      <c r="M5304" s="164"/>
      <c r="T5304" s="165"/>
      <c r="AT5304" s="161" t="s">
        <v>185</v>
      </c>
      <c r="AU5304" s="161" t="s">
        <v>88</v>
      </c>
      <c r="AV5304" s="14" t="s">
        <v>86</v>
      </c>
      <c r="AW5304" s="14" t="s">
        <v>33</v>
      </c>
      <c r="AX5304" s="14" t="s">
        <v>78</v>
      </c>
      <c r="AY5304" s="161" t="s">
        <v>176</v>
      </c>
    </row>
    <row r="5305" spans="2:51" s="12" customFormat="1" ht="11.25">
      <c r="B5305" s="145"/>
      <c r="D5305" s="146" t="s">
        <v>185</v>
      </c>
      <c r="E5305" s="147" t="s">
        <v>1</v>
      </c>
      <c r="F5305" s="148" t="s">
        <v>4234</v>
      </c>
      <c r="H5305" s="149">
        <v>19.39</v>
      </c>
      <c r="I5305" s="150"/>
      <c r="L5305" s="145"/>
      <c r="M5305" s="151"/>
      <c r="T5305" s="152"/>
      <c r="AT5305" s="147" t="s">
        <v>185</v>
      </c>
      <c r="AU5305" s="147" t="s">
        <v>88</v>
      </c>
      <c r="AV5305" s="12" t="s">
        <v>88</v>
      </c>
      <c r="AW5305" s="12" t="s">
        <v>33</v>
      </c>
      <c r="AX5305" s="12" t="s">
        <v>78</v>
      </c>
      <c r="AY5305" s="147" t="s">
        <v>176</v>
      </c>
    </row>
    <row r="5306" spans="2:51" s="14" customFormat="1" ht="11.25">
      <c r="B5306" s="160"/>
      <c r="D5306" s="146" t="s">
        <v>185</v>
      </c>
      <c r="E5306" s="161" t="s">
        <v>1</v>
      </c>
      <c r="F5306" s="162" t="s">
        <v>1589</v>
      </c>
      <c r="H5306" s="161" t="s">
        <v>1</v>
      </c>
      <c r="I5306" s="163"/>
      <c r="L5306" s="160"/>
      <c r="M5306" s="164"/>
      <c r="T5306" s="165"/>
      <c r="AT5306" s="161" t="s">
        <v>185</v>
      </c>
      <c r="AU5306" s="161" t="s">
        <v>88</v>
      </c>
      <c r="AV5306" s="14" t="s">
        <v>86</v>
      </c>
      <c r="AW5306" s="14" t="s">
        <v>33</v>
      </c>
      <c r="AX5306" s="14" t="s">
        <v>78</v>
      </c>
      <c r="AY5306" s="161" t="s">
        <v>176</v>
      </c>
    </row>
    <row r="5307" spans="2:51" s="12" customFormat="1" ht="11.25">
      <c r="B5307" s="145"/>
      <c r="D5307" s="146" t="s">
        <v>185</v>
      </c>
      <c r="E5307" s="147" t="s">
        <v>1</v>
      </c>
      <c r="F5307" s="148" t="s">
        <v>4234</v>
      </c>
      <c r="H5307" s="149">
        <v>19.39</v>
      </c>
      <c r="I5307" s="150"/>
      <c r="L5307" s="145"/>
      <c r="M5307" s="151"/>
      <c r="T5307" s="152"/>
      <c r="AT5307" s="147" t="s">
        <v>185</v>
      </c>
      <c r="AU5307" s="147" t="s">
        <v>88</v>
      </c>
      <c r="AV5307" s="12" t="s">
        <v>88</v>
      </c>
      <c r="AW5307" s="12" t="s">
        <v>33</v>
      </c>
      <c r="AX5307" s="12" t="s">
        <v>78</v>
      </c>
      <c r="AY5307" s="147" t="s">
        <v>176</v>
      </c>
    </row>
    <row r="5308" spans="2:51" s="14" customFormat="1" ht="11.25">
      <c r="B5308" s="160"/>
      <c r="D5308" s="146" t="s">
        <v>185</v>
      </c>
      <c r="E5308" s="161" t="s">
        <v>1</v>
      </c>
      <c r="F5308" s="162" t="s">
        <v>1596</v>
      </c>
      <c r="H5308" s="161" t="s">
        <v>1</v>
      </c>
      <c r="I5308" s="163"/>
      <c r="L5308" s="160"/>
      <c r="M5308" s="164"/>
      <c r="T5308" s="165"/>
      <c r="AT5308" s="161" t="s">
        <v>185</v>
      </c>
      <c r="AU5308" s="161" t="s">
        <v>88</v>
      </c>
      <c r="AV5308" s="14" t="s">
        <v>86</v>
      </c>
      <c r="AW5308" s="14" t="s">
        <v>33</v>
      </c>
      <c r="AX5308" s="14" t="s">
        <v>78</v>
      </c>
      <c r="AY5308" s="161" t="s">
        <v>176</v>
      </c>
    </row>
    <row r="5309" spans="2:51" s="12" customFormat="1" ht="11.25">
      <c r="B5309" s="145"/>
      <c r="D5309" s="146" t="s">
        <v>185</v>
      </c>
      <c r="E5309" s="147" t="s">
        <v>1</v>
      </c>
      <c r="F5309" s="148" t="s">
        <v>4236</v>
      </c>
      <c r="H5309" s="149">
        <v>10.065</v>
      </c>
      <c r="I5309" s="150"/>
      <c r="L5309" s="145"/>
      <c r="M5309" s="151"/>
      <c r="T5309" s="152"/>
      <c r="AT5309" s="147" t="s">
        <v>185</v>
      </c>
      <c r="AU5309" s="147" t="s">
        <v>88</v>
      </c>
      <c r="AV5309" s="12" t="s">
        <v>88</v>
      </c>
      <c r="AW5309" s="12" t="s">
        <v>33</v>
      </c>
      <c r="AX5309" s="12" t="s">
        <v>78</v>
      </c>
      <c r="AY5309" s="147" t="s">
        <v>176</v>
      </c>
    </row>
    <row r="5310" spans="2:51" s="14" customFormat="1" ht="11.25">
      <c r="B5310" s="160"/>
      <c r="D5310" s="146" t="s">
        <v>185</v>
      </c>
      <c r="E5310" s="161" t="s">
        <v>1</v>
      </c>
      <c r="F5310" s="162" t="s">
        <v>1625</v>
      </c>
      <c r="H5310" s="161" t="s">
        <v>1</v>
      </c>
      <c r="I5310" s="163"/>
      <c r="L5310" s="160"/>
      <c r="M5310" s="164"/>
      <c r="T5310" s="165"/>
      <c r="AT5310" s="161" t="s">
        <v>185</v>
      </c>
      <c r="AU5310" s="161" t="s">
        <v>88</v>
      </c>
      <c r="AV5310" s="14" t="s">
        <v>86</v>
      </c>
      <c r="AW5310" s="14" t="s">
        <v>33</v>
      </c>
      <c r="AX5310" s="14" t="s">
        <v>78</v>
      </c>
      <c r="AY5310" s="161" t="s">
        <v>176</v>
      </c>
    </row>
    <row r="5311" spans="2:51" s="12" customFormat="1" ht="11.25">
      <c r="B5311" s="145"/>
      <c r="D5311" s="146" t="s">
        <v>185</v>
      </c>
      <c r="E5311" s="147" t="s">
        <v>1</v>
      </c>
      <c r="F5311" s="148" t="s">
        <v>4244</v>
      </c>
      <c r="H5311" s="149">
        <v>7.92</v>
      </c>
      <c r="I5311" s="150"/>
      <c r="L5311" s="145"/>
      <c r="M5311" s="151"/>
      <c r="T5311" s="152"/>
      <c r="AT5311" s="147" t="s">
        <v>185</v>
      </c>
      <c r="AU5311" s="147" t="s">
        <v>88</v>
      </c>
      <c r="AV5311" s="12" t="s">
        <v>88</v>
      </c>
      <c r="AW5311" s="12" t="s">
        <v>33</v>
      </c>
      <c r="AX5311" s="12" t="s">
        <v>78</v>
      </c>
      <c r="AY5311" s="147" t="s">
        <v>176</v>
      </c>
    </row>
    <row r="5312" spans="2:51" s="14" customFormat="1" ht="11.25">
      <c r="B5312" s="160"/>
      <c r="D5312" s="146" t="s">
        <v>185</v>
      </c>
      <c r="E5312" s="161" t="s">
        <v>1</v>
      </c>
      <c r="F5312" s="162" t="s">
        <v>4627</v>
      </c>
      <c r="H5312" s="161" t="s">
        <v>1</v>
      </c>
      <c r="I5312" s="163"/>
      <c r="L5312" s="160"/>
      <c r="M5312" s="164"/>
      <c r="T5312" s="165"/>
      <c r="AT5312" s="161" t="s">
        <v>185</v>
      </c>
      <c r="AU5312" s="161" t="s">
        <v>88</v>
      </c>
      <c r="AV5312" s="14" t="s">
        <v>86</v>
      </c>
      <c r="AW5312" s="14" t="s">
        <v>33</v>
      </c>
      <c r="AX5312" s="14" t="s">
        <v>78</v>
      </c>
      <c r="AY5312" s="161" t="s">
        <v>176</v>
      </c>
    </row>
    <row r="5313" spans="2:51" s="12" customFormat="1" ht="11.25">
      <c r="B5313" s="145"/>
      <c r="D5313" s="146" t="s">
        <v>185</v>
      </c>
      <c r="E5313" s="147" t="s">
        <v>1</v>
      </c>
      <c r="F5313" s="148" t="s">
        <v>4628</v>
      </c>
      <c r="H5313" s="149">
        <v>13.95</v>
      </c>
      <c r="I5313" s="150"/>
      <c r="L5313" s="145"/>
      <c r="M5313" s="151"/>
      <c r="T5313" s="152"/>
      <c r="AT5313" s="147" t="s">
        <v>185</v>
      </c>
      <c r="AU5313" s="147" t="s">
        <v>88</v>
      </c>
      <c r="AV5313" s="12" t="s">
        <v>88</v>
      </c>
      <c r="AW5313" s="12" t="s">
        <v>33</v>
      </c>
      <c r="AX5313" s="12" t="s">
        <v>78</v>
      </c>
      <c r="AY5313" s="147" t="s">
        <v>176</v>
      </c>
    </row>
    <row r="5314" spans="2:51" s="15" customFormat="1" ht="11.25">
      <c r="B5314" s="166"/>
      <c r="D5314" s="146" t="s">
        <v>185</v>
      </c>
      <c r="E5314" s="167" t="s">
        <v>1</v>
      </c>
      <c r="F5314" s="168" t="s">
        <v>228</v>
      </c>
      <c r="H5314" s="169">
        <v>83</v>
      </c>
      <c r="I5314" s="170"/>
      <c r="L5314" s="166"/>
      <c r="M5314" s="171"/>
      <c r="T5314" s="172"/>
      <c r="AT5314" s="167" t="s">
        <v>185</v>
      </c>
      <c r="AU5314" s="167" t="s">
        <v>88</v>
      </c>
      <c r="AV5314" s="15" t="s">
        <v>193</v>
      </c>
      <c r="AW5314" s="15" t="s">
        <v>33</v>
      </c>
      <c r="AX5314" s="15" t="s">
        <v>78</v>
      </c>
      <c r="AY5314" s="167" t="s">
        <v>176</v>
      </c>
    </row>
    <row r="5315" spans="2:51" s="14" customFormat="1" ht="11.25">
      <c r="B5315" s="160"/>
      <c r="D5315" s="146" t="s">
        <v>185</v>
      </c>
      <c r="E5315" s="161" t="s">
        <v>1</v>
      </c>
      <c r="F5315" s="162" t="s">
        <v>1104</v>
      </c>
      <c r="H5315" s="161" t="s">
        <v>1</v>
      </c>
      <c r="I5315" s="163"/>
      <c r="L5315" s="160"/>
      <c r="M5315" s="164"/>
      <c r="T5315" s="165"/>
      <c r="AT5315" s="161" t="s">
        <v>185</v>
      </c>
      <c r="AU5315" s="161" t="s">
        <v>88</v>
      </c>
      <c r="AV5315" s="14" t="s">
        <v>86</v>
      </c>
      <c r="AW5315" s="14" t="s">
        <v>33</v>
      </c>
      <c r="AX5315" s="14" t="s">
        <v>78</v>
      </c>
      <c r="AY5315" s="161" t="s">
        <v>176</v>
      </c>
    </row>
    <row r="5316" spans="2:51" s="14" customFormat="1" ht="11.25">
      <c r="B5316" s="160"/>
      <c r="D5316" s="146" t="s">
        <v>185</v>
      </c>
      <c r="E5316" s="161" t="s">
        <v>1</v>
      </c>
      <c r="F5316" s="162" t="s">
        <v>4629</v>
      </c>
      <c r="H5316" s="161" t="s">
        <v>1</v>
      </c>
      <c r="I5316" s="163"/>
      <c r="L5316" s="160"/>
      <c r="M5316" s="164"/>
      <c r="T5316" s="165"/>
      <c r="AT5316" s="161" t="s">
        <v>185</v>
      </c>
      <c r="AU5316" s="161" t="s">
        <v>88</v>
      </c>
      <c r="AV5316" s="14" t="s">
        <v>86</v>
      </c>
      <c r="AW5316" s="14" t="s">
        <v>33</v>
      </c>
      <c r="AX5316" s="14" t="s">
        <v>78</v>
      </c>
      <c r="AY5316" s="161" t="s">
        <v>176</v>
      </c>
    </row>
    <row r="5317" spans="2:51" s="12" customFormat="1" ht="11.25">
      <c r="B5317" s="145"/>
      <c r="D5317" s="146" t="s">
        <v>185</v>
      </c>
      <c r="E5317" s="147" t="s">
        <v>1</v>
      </c>
      <c r="F5317" s="148" t="s">
        <v>1659</v>
      </c>
      <c r="H5317" s="149">
        <v>19.355</v>
      </c>
      <c r="I5317" s="150"/>
      <c r="L5317" s="145"/>
      <c r="M5317" s="151"/>
      <c r="T5317" s="152"/>
      <c r="AT5317" s="147" t="s">
        <v>185</v>
      </c>
      <c r="AU5317" s="147" t="s">
        <v>88</v>
      </c>
      <c r="AV5317" s="12" t="s">
        <v>88</v>
      </c>
      <c r="AW5317" s="12" t="s">
        <v>33</v>
      </c>
      <c r="AX5317" s="12" t="s">
        <v>78</v>
      </c>
      <c r="AY5317" s="147" t="s">
        <v>176</v>
      </c>
    </row>
    <row r="5318" spans="2:51" s="14" customFormat="1" ht="11.25">
      <c r="B5318" s="160"/>
      <c r="D5318" s="146" t="s">
        <v>185</v>
      </c>
      <c r="E5318" s="161" t="s">
        <v>1</v>
      </c>
      <c r="F5318" s="162" t="s">
        <v>4630</v>
      </c>
      <c r="H5318" s="161" t="s">
        <v>1</v>
      </c>
      <c r="I5318" s="163"/>
      <c r="L5318" s="160"/>
      <c r="M5318" s="164"/>
      <c r="T5318" s="165"/>
      <c r="AT5318" s="161" t="s">
        <v>185</v>
      </c>
      <c r="AU5318" s="161" t="s">
        <v>88</v>
      </c>
      <c r="AV5318" s="14" t="s">
        <v>86</v>
      </c>
      <c r="AW5318" s="14" t="s">
        <v>33</v>
      </c>
      <c r="AX5318" s="14" t="s">
        <v>78</v>
      </c>
      <c r="AY5318" s="161" t="s">
        <v>176</v>
      </c>
    </row>
    <row r="5319" spans="2:51" s="12" customFormat="1" ht="11.25">
      <c r="B5319" s="145"/>
      <c r="D5319" s="146" t="s">
        <v>185</v>
      </c>
      <c r="E5319" s="147" t="s">
        <v>1</v>
      </c>
      <c r="F5319" s="148" t="s">
        <v>4631</v>
      </c>
      <c r="H5319" s="149">
        <v>16.649999999999999</v>
      </c>
      <c r="I5319" s="150"/>
      <c r="L5319" s="145"/>
      <c r="M5319" s="151"/>
      <c r="T5319" s="152"/>
      <c r="AT5319" s="147" t="s">
        <v>185</v>
      </c>
      <c r="AU5319" s="147" t="s">
        <v>88</v>
      </c>
      <c r="AV5319" s="12" t="s">
        <v>88</v>
      </c>
      <c r="AW5319" s="12" t="s">
        <v>33</v>
      </c>
      <c r="AX5319" s="12" t="s">
        <v>78</v>
      </c>
      <c r="AY5319" s="147" t="s">
        <v>176</v>
      </c>
    </row>
    <row r="5320" spans="2:51" s="14" customFormat="1" ht="11.25">
      <c r="B5320" s="160"/>
      <c r="D5320" s="146" t="s">
        <v>185</v>
      </c>
      <c r="E5320" s="161" t="s">
        <v>1</v>
      </c>
      <c r="F5320" s="162" t="s">
        <v>4632</v>
      </c>
      <c r="H5320" s="161" t="s">
        <v>1</v>
      </c>
      <c r="I5320" s="163"/>
      <c r="L5320" s="160"/>
      <c r="M5320" s="164"/>
      <c r="T5320" s="165"/>
      <c r="AT5320" s="161" t="s">
        <v>185</v>
      </c>
      <c r="AU5320" s="161" t="s">
        <v>88</v>
      </c>
      <c r="AV5320" s="14" t="s">
        <v>86</v>
      </c>
      <c r="AW5320" s="14" t="s">
        <v>33</v>
      </c>
      <c r="AX5320" s="14" t="s">
        <v>78</v>
      </c>
      <c r="AY5320" s="161" t="s">
        <v>176</v>
      </c>
    </row>
    <row r="5321" spans="2:51" s="12" customFormat="1" ht="11.25">
      <c r="B5321" s="145"/>
      <c r="D5321" s="146" t="s">
        <v>185</v>
      </c>
      <c r="E5321" s="147" t="s">
        <v>1</v>
      </c>
      <c r="F5321" s="148" t="s">
        <v>1659</v>
      </c>
      <c r="H5321" s="149">
        <v>19.355</v>
      </c>
      <c r="I5321" s="150"/>
      <c r="L5321" s="145"/>
      <c r="M5321" s="151"/>
      <c r="T5321" s="152"/>
      <c r="AT5321" s="147" t="s">
        <v>185</v>
      </c>
      <c r="AU5321" s="147" t="s">
        <v>88</v>
      </c>
      <c r="AV5321" s="12" t="s">
        <v>88</v>
      </c>
      <c r="AW5321" s="12" t="s">
        <v>33</v>
      </c>
      <c r="AX5321" s="12" t="s">
        <v>78</v>
      </c>
      <c r="AY5321" s="147" t="s">
        <v>176</v>
      </c>
    </row>
    <row r="5322" spans="2:51" s="14" customFormat="1" ht="11.25">
      <c r="B5322" s="160"/>
      <c r="D5322" s="146" t="s">
        <v>185</v>
      </c>
      <c r="E5322" s="161" t="s">
        <v>1</v>
      </c>
      <c r="F5322" s="162" t="s">
        <v>1652</v>
      </c>
      <c r="H5322" s="161" t="s">
        <v>1</v>
      </c>
      <c r="I5322" s="163"/>
      <c r="L5322" s="160"/>
      <c r="M5322" s="164"/>
      <c r="T5322" s="165"/>
      <c r="AT5322" s="161" t="s">
        <v>185</v>
      </c>
      <c r="AU5322" s="161" t="s">
        <v>88</v>
      </c>
      <c r="AV5322" s="14" t="s">
        <v>86</v>
      </c>
      <c r="AW5322" s="14" t="s">
        <v>33</v>
      </c>
      <c r="AX5322" s="14" t="s">
        <v>78</v>
      </c>
      <c r="AY5322" s="161" t="s">
        <v>176</v>
      </c>
    </row>
    <row r="5323" spans="2:51" s="12" customFormat="1" ht="11.25">
      <c r="B5323" s="145"/>
      <c r="D5323" s="146" t="s">
        <v>185</v>
      </c>
      <c r="E5323" s="147" t="s">
        <v>1</v>
      </c>
      <c r="F5323" s="148" t="s">
        <v>4247</v>
      </c>
      <c r="H5323" s="149">
        <v>11.475</v>
      </c>
      <c r="I5323" s="150"/>
      <c r="L5323" s="145"/>
      <c r="M5323" s="151"/>
      <c r="T5323" s="152"/>
      <c r="AT5323" s="147" t="s">
        <v>185</v>
      </c>
      <c r="AU5323" s="147" t="s">
        <v>88</v>
      </c>
      <c r="AV5323" s="12" t="s">
        <v>88</v>
      </c>
      <c r="AW5323" s="12" t="s">
        <v>33</v>
      </c>
      <c r="AX5323" s="12" t="s">
        <v>78</v>
      </c>
      <c r="AY5323" s="147" t="s">
        <v>176</v>
      </c>
    </row>
    <row r="5324" spans="2:51" s="15" customFormat="1" ht="11.25">
      <c r="B5324" s="166"/>
      <c r="D5324" s="146" t="s">
        <v>185</v>
      </c>
      <c r="E5324" s="167" t="s">
        <v>1</v>
      </c>
      <c r="F5324" s="168" t="s">
        <v>228</v>
      </c>
      <c r="H5324" s="169">
        <v>66.834999999999994</v>
      </c>
      <c r="I5324" s="170"/>
      <c r="L5324" s="166"/>
      <c r="M5324" s="171"/>
      <c r="T5324" s="172"/>
      <c r="AT5324" s="167" t="s">
        <v>185</v>
      </c>
      <c r="AU5324" s="167" t="s">
        <v>88</v>
      </c>
      <c r="AV5324" s="15" t="s">
        <v>193</v>
      </c>
      <c r="AW5324" s="15" t="s">
        <v>33</v>
      </c>
      <c r="AX5324" s="15" t="s">
        <v>78</v>
      </c>
      <c r="AY5324" s="167" t="s">
        <v>176</v>
      </c>
    </row>
    <row r="5325" spans="2:51" s="14" customFormat="1" ht="11.25">
      <c r="B5325" s="160"/>
      <c r="D5325" s="146" t="s">
        <v>185</v>
      </c>
      <c r="E5325" s="161" t="s">
        <v>1</v>
      </c>
      <c r="F5325" s="162" t="s">
        <v>1106</v>
      </c>
      <c r="H5325" s="161" t="s">
        <v>1</v>
      </c>
      <c r="I5325" s="163"/>
      <c r="L5325" s="160"/>
      <c r="M5325" s="164"/>
      <c r="T5325" s="165"/>
      <c r="AT5325" s="161" t="s">
        <v>185</v>
      </c>
      <c r="AU5325" s="161" t="s">
        <v>88</v>
      </c>
      <c r="AV5325" s="14" t="s">
        <v>86</v>
      </c>
      <c r="AW5325" s="14" t="s">
        <v>33</v>
      </c>
      <c r="AX5325" s="14" t="s">
        <v>78</v>
      </c>
      <c r="AY5325" s="161" t="s">
        <v>176</v>
      </c>
    </row>
    <row r="5326" spans="2:51" s="14" customFormat="1" ht="11.25">
      <c r="B5326" s="160"/>
      <c r="D5326" s="146" t="s">
        <v>185</v>
      </c>
      <c r="E5326" s="161" t="s">
        <v>1</v>
      </c>
      <c r="F5326" s="162" t="s">
        <v>1658</v>
      </c>
      <c r="H5326" s="161" t="s">
        <v>1</v>
      </c>
      <c r="I5326" s="163"/>
      <c r="L5326" s="160"/>
      <c r="M5326" s="164"/>
      <c r="T5326" s="165"/>
      <c r="AT5326" s="161" t="s">
        <v>185</v>
      </c>
      <c r="AU5326" s="161" t="s">
        <v>88</v>
      </c>
      <c r="AV5326" s="14" t="s">
        <v>86</v>
      </c>
      <c r="AW5326" s="14" t="s">
        <v>33</v>
      </c>
      <c r="AX5326" s="14" t="s">
        <v>78</v>
      </c>
      <c r="AY5326" s="161" t="s">
        <v>176</v>
      </c>
    </row>
    <row r="5327" spans="2:51" s="12" customFormat="1" ht="11.25">
      <c r="B5327" s="145"/>
      <c r="D5327" s="146" t="s">
        <v>185</v>
      </c>
      <c r="E5327" s="147" t="s">
        <v>1</v>
      </c>
      <c r="F5327" s="148" t="s">
        <v>1659</v>
      </c>
      <c r="H5327" s="149">
        <v>19.355</v>
      </c>
      <c r="I5327" s="150"/>
      <c r="L5327" s="145"/>
      <c r="M5327" s="151"/>
      <c r="T5327" s="152"/>
      <c r="AT5327" s="147" t="s">
        <v>185</v>
      </c>
      <c r="AU5327" s="147" t="s">
        <v>88</v>
      </c>
      <c r="AV5327" s="12" t="s">
        <v>88</v>
      </c>
      <c r="AW5327" s="12" t="s">
        <v>33</v>
      </c>
      <c r="AX5327" s="12" t="s">
        <v>78</v>
      </c>
      <c r="AY5327" s="147" t="s">
        <v>176</v>
      </c>
    </row>
    <row r="5328" spans="2:51" s="14" customFormat="1" ht="11.25">
      <c r="B5328" s="160"/>
      <c r="D5328" s="146" t="s">
        <v>185</v>
      </c>
      <c r="E5328" s="161" t="s">
        <v>1</v>
      </c>
      <c r="F5328" s="162" t="s">
        <v>1662</v>
      </c>
      <c r="H5328" s="161" t="s">
        <v>1</v>
      </c>
      <c r="I5328" s="163"/>
      <c r="L5328" s="160"/>
      <c r="M5328" s="164"/>
      <c r="T5328" s="165"/>
      <c r="AT5328" s="161" t="s">
        <v>185</v>
      </c>
      <c r="AU5328" s="161" t="s">
        <v>88</v>
      </c>
      <c r="AV5328" s="14" t="s">
        <v>86</v>
      </c>
      <c r="AW5328" s="14" t="s">
        <v>33</v>
      </c>
      <c r="AX5328" s="14" t="s">
        <v>78</v>
      </c>
      <c r="AY5328" s="161" t="s">
        <v>176</v>
      </c>
    </row>
    <row r="5329" spans="2:65" s="12" customFormat="1" ht="11.25">
      <c r="B5329" s="145"/>
      <c r="D5329" s="146" t="s">
        <v>185</v>
      </c>
      <c r="E5329" s="147" t="s">
        <v>1</v>
      </c>
      <c r="F5329" s="148" t="s">
        <v>1659</v>
      </c>
      <c r="H5329" s="149">
        <v>19.355</v>
      </c>
      <c r="I5329" s="150"/>
      <c r="L5329" s="145"/>
      <c r="M5329" s="151"/>
      <c r="T5329" s="152"/>
      <c r="AT5329" s="147" t="s">
        <v>185</v>
      </c>
      <c r="AU5329" s="147" t="s">
        <v>88</v>
      </c>
      <c r="AV5329" s="12" t="s">
        <v>88</v>
      </c>
      <c r="AW5329" s="12" t="s">
        <v>33</v>
      </c>
      <c r="AX5329" s="12" t="s">
        <v>78</v>
      </c>
      <c r="AY5329" s="147" t="s">
        <v>176</v>
      </c>
    </row>
    <row r="5330" spans="2:65" s="14" customFormat="1" ht="11.25">
      <c r="B5330" s="160"/>
      <c r="D5330" s="146" t="s">
        <v>185</v>
      </c>
      <c r="E5330" s="161" t="s">
        <v>1</v>
      </c>
      <c r="F5330" s="162" t="s">
        <v>4633</v>
      </c>
      <c r="H5330" s="161" t="s">
        <v>1</v>
      </c>
      <c r="I5330" s="163"/>
      <c r="L5330" s="160"/>
      <c r="M5330" s="164"/>
      <c r="T5330" s="165"/>
      <c r="AT5330" s="161" t="s">
        <v>185</v>
      </c>
      <c r="AU5330" s="161" t="s">
        <v>88</v>
      </c>
      <c r="AV5330" s="14" t="s">
        <v>86</v>
      </c>
      <c r="AW5330" s="14" t="s">
        <v>33</v>
      </c>
      <c r="AX5330" s="14" t="s">
        <v>78</v>
      </c>
      <c r="AY5330" s="161" t="s">
        <v>176</v>
      </c>
    </row>
    <row r="5331" spans="2:65" s="12" customFormat="1" ht="11.25">
      <c r="B5331" s="145"/>
      <c r="D5331" s="146" t="s">
        <v>185</v>
      </c>
      <c r="E5331" s="147" t="s">
        <v>1</v>
      </c>
      <c r="F5331" s="148" t="s">
        <v>4631</v>
      </c>
      <c r="H5331" s="149">
        <v>16.649999999999999</v>
      </c>
      <c r="I5331" s="150"/>
      <c r="L5331" s="145"/>
      <c r="M5331" s="151"/>
      <c r="T5331" s="152"/>
      <c r="AT5331" s="147" t="s">
        <v>185</v>
      </c>
      <c r="AU5331" s="147" t="s">
        <v>88</v>
      </c>
      <c r="AV5331" s="12" t="s">
        <v>88</v>
      </c>
      <c r="AW5331" s="12" t="s">
        <v>33</v>
      </c>
      <c r="AX5331" s="12" t="s">
        <v>78</v>
      </c>
      <c r="AY5331" s="147" t="s">
        <v>176</v>
      </c>
    </row>
    <row r="5332" spans="2:65" s="15" customFormat="1" ht="11.25">
      <c r="B5332" s="166"/>
      <c r="D5332" s="146" t="s">
        <v>185</v>
      </c>
      <c r="E5332" s="167" t="s">
        <v>1</v>
      </c>
      <c r="F5332" s="168" t="s">
        <v>228</v>
      </c>
      <c r="H5332" s="169">
        <v>55.36</v>
      </c>
      <c r="I5332" s="170"/>
      <c r="L5332" s="166"/>
      <c r="M5332" s="171"/>
      <c r="T5332" s="172"/>
      <c r="AT5332" s="167" t="s">
        <v>185</v>
      </c>
      <c r="AU5332" s="167" t="s">
        <v>88</v>
      </c>
      <c r="AV5332" s="15" t="s">
        <v>193</v>
      </c>
      <c r="AW5332" s="15" t="s">
        <v>33</v>
      </c>
      <c r="AX5332" s="15" t="s">
        <v>78</v>
      </c>
      <c r="AY5332" s="167" t="s">
        <v>176</v>
      </c>
    </row>
    <row r="5333" spans="2:65" s="14" customFormat="1" ht="11.25">
      <c r="B5333" s="160"/>
      <c r="D5333" s="146" t="s">
        <v>185</v>
      </c>
      <c r="E5333" s="161" t="s">
        <v>1</v>
      </c>
      <c r="F5333" s="162" t="s">
        <v>1108</v>
      </c>
      <c r="H5333" s="161" t="s">
        <v>1</v>
      </c>
      <c r="I5333" s="163"/>
      <c r="L5333" s="160"/>
      <c r="M5333" s="164"/>
      <c r="T5333" s="165"/>
      <c r="AT5333" s="161" t="s">
        <v>185</v>
      </c>
      <c r="AU5333" s="161" t="s">
        <v>88</v>
      </c>
      <c r="AV5333" s="14" t="s">
        <v>86</v>
      </c>
      <c r="AW5333" s="14" t="s">
        <v>33</v>
      </c>
      <c r="AX5333" s="14" t="s">
        <v>78</v>
      </c>
      <c r="AY5333" s="161" t="s">
        <v>176</v>
      </c>
    </row>
    <row r="5334" spans="2:65" s="14" customFormat="1" ht="11.25">
      <c r="B5334" s="160"/>
      <c r="D5334" s="146" t="s">
        <v>185</v>
      </c>
      <c r="E5334" s="161" t="s">
        <v>1</v>
      </c>
      <c r="F5334" s="162" t="s">
        <v>1667</v>
      </c>
      <c r="H5334" s="161" t="s">
        <v>1</v>
      </c>
      <c r="I5334" s="163"/>
      <c r="L5334" s="160"/>
      <c r="M5334" s="164"/>
      <c r="T5334" s="165"/>
      <c r="AT5334" s="161" t="s">
        <v>185</v>
      </c>
      <c r="AU5334" s="161" t="s">
        <v>88</v>
      </c>
      <c r="AV5334" s="14" t="s">
        <v>86</v>
      </c>
      <c r="AW5334" s="14" t="s">
        <v>33</v>
      </c>
      <c r="AX5334" s="14" t="s">
        <v>78</v>
      </c>
      <c r="AY5334" s="161" t="s">
        <v>176</v>
      </c>
    </row>
    <row r="5335" spans="2:65" s="12" customFormat="1" ht="11.25">
      <c r="B5335" s="145"/>
      <c r="D5335" s="146" t="s">
        <v>185</v>
      </c>
      <c r="E5335" s="147" t="s">
        <v>1</v>
      </c>
      <c r="F5335" s="148" t="s">
        <v>1659</v>
      </c>
      <c r="H5335" s="149">
        <v>19.355</v>
      </c>
      <c r="I5335" s="150"/>
      <c r="L5335" s="145"/>
      <c r="M5335" s="151"/>
      <c r="T5335" s="152"/>
      <c r="AT5335" s="147" t="s">
        <v>185</v>
      </c>
      <c r="AU5335" s="147" t="s">
        <v>88</v>
      </c>
      <c r="AV5335" s="12" t="s">
        <v>88</v>
      </c>
      <c r="AW5335" s="12" t="s">
        <v>33</v>
      </c>
      <c r="AX5335" s="12" t="s">
        <v>78</v>
      </c>
      <c r="AY5335" s="147" t="s">
        <v>176</v>
      </c>
    </row>
    <row r="5336" spans="2:65" s="14" customFormat="1" ht="11.25">
      <c r="B5336" s="160"/>
      <c r="D5336" s="146" t="s">
        <v>185</v>
      </c>
      <c r="E5336" s="161" t="s">
        <v>1</v>
      </c>
      <c r="F5336" s="162" t="s">
        <v>1671</v>
      </c>
      <c r="H5336" s="161" t="s">
        <v>1</v>
      </c>
      <c r="I5336" s="163"/>
      <c r="L5336" s="160"/>
      <c r="M5336" s="164"/>
      <c r="T5336" s="165"/>
      <c r="AT5336" s="161" t="s">
        <v>185</v>
      </c>
      <c r="AU5336" s="161" t="s">
        <v>88</v>
      </c>
      <c r="AV5336" s="14" t="s">
        <v>86</v>
      </c>
      <c r="AW5336" s="14" t="s">
        <v>33</v>
      </c>
      <c r="AX5336" s="14" t="s">
        <v>78</v>
      </c>
      <c r="AY5336" s="161" t="s">
        <v>176</v>
      </c>
    </row>
    <row r="5337" spans="2:65" s="12" customFormat="1" ht="11.25">
      <c r="B5337" s="145"/>
      <c r="D5337" s="146" t="s">
        <v>185</v>
      </c>
      <c r="E5337" s="147" t="s">
        <v>1</v>
      </c>
      <c r="F5337" s="148" t="s">
        <v>4634</v>
      </c>
      <c r="H5337" s="149">
        <v>19.234999999999999</v>
      </c>
      <c r="I5337" s="150"/>
      <c r="L5337" s="145"/>
      <c r="M5337" s="151"/>
      <c r="T5337" s="152"/>
      <c r="AT5337" s="147" t="s">
        <v>185</v>
      </c>
      <c r="AU5337" s="147" t="s">
        <v>88</v>
      </c>
      <c r="AV5337" s="12" t="s">
        <v>88</v>
      </c>
      <c r="AW5337" s="12" t="s">
        <v>33</v>
      </c>
      <c r="AX5337" s="12" t="s">
        <v>78</v>
      </c>
      <c r="AY5337" s="147" t="s">
        <v>176</v>
      </c>
    </row>
    <row r="5338" spans="2:65" s="14" customFormat="1" ht="11.25">
      <c r="B5338" s="160"/>
      <c r="D5338" s="146" t="s">
        <v>185</v>
      </c>
      <c r="E5338" s="161" t="s">
        <v>1</v>
      </c>
      <c r="F5338" s="162" t="s">
        <v>1673</v>
      </c>
      <c r="H5338" s="161" t="s">
        <v>1</v>
      </c>
      <c r="I5338" s="163"/>
      <c r="L5338" s="160"/>
      <c r="M5338" s="164"/>
      <c r="T5338" s="165"/>
      <c r="AT5338" s="161" t="s">
        <v>185</v>
      </c>
      <c r="AU5338" s="161" t="s">
        <v>88</v>
      </c>
      <c r="AV5338" s="14" t="s">
        <v>86</v>
      </c>
      <c r="AW5338" s="14" t="s">
        <v>33</v>
      </c>
      <c r="AX5338" s="14" t="s">
        <v>78</v>
      </c>
      <c r="AY5338" s="161" t="s">
        <v>176</v>
      </c>
    </row>
    <row r="5339" spans="2:65" s="12" customFormat="1" ht="11.25">
      <c r="B5339" s="145"/>
      <c r="D5339" s="146" t="s">
        <v>185</v>
      </c>
      <c r="E5339" s="147" t="s">
        <v>1</v>
      </c>
      <c r="F5339" s="148" t="s">
        <v>4247</v>
      </c>
      <c r="H5339" s="149">
        <v>11.475</v>
      </c>
      <c r="I5339" s="150"/>
      <c r="L5339" s="145"/>
      <c r="M5339" s="151"/>
      <c r="T5339" s="152"/>
      <c r="AT5339" s="147" t="s">
        <v>185</v>
      </c>
      <c r="AU5339" s="147" t="s">
        <v>88</v>
      </c>
      <c r="AV5339" s="12" t="s">
        <v>88</v>
      </c>
      <c r="AW5339" s="12" t="s">
        <v>33</v>
      </c>
      <c r="AX5339" s="12" t="s">
        <v>78</v>
      </c>
      <c r="AY5339" s="147" t="s">
        <v>176</v>
      </c>
    </row>
    <row r="5340" spans="2:65" s="15" customFormat="1" ht="11.25">
      <c r="B5340" s="166"/>
      <c r="D5340" s="146" t="s">
        <v>185</v>
      </c>
      <c r="E5340" s="167" t="s">
        <v>1</v>
      </c>
      <c r="F5340" s="168" t="s">
        <v>228</v>
      </c>
      <c r="H5340" s="169">
        <v>50.064999999999998</v>
      </c>
      <c r="I5340" s="170"/>
      <c r="L5340" s="166"/>
      <c r="M5340" s="171"/>
      <c r="T5340" s="172"/>
      <c r="AT5340" s="167" t="s">
        <v>185</v>
      </c>
      <c r="AU5340" s="167" t="s">
        <v>88</v>
      </c>
      <c r="AV5340" s="15" t="s">
        <v>193</v>
      </c>
      <c r="AW5340" s="15" t="s">
        <v>33</v>
      </c>
      <c r="AX5340" s="15" t="s">
        <v>78</v>
      </c>
      <c r="AY5340" s="167" t="s">
        <v>176</v>
      </c>
    </row>
    <row r="5341" spans="2:65" s="13" customFormat="1" ht="11.25">
      <c r="B5341" s="153"/>
      <c r="D5341" s="146" t="s">
        <v>185</v>
      </c>
      <c r="E5341" s="154" t="s">
        <v>1</v>
      </c>
      <c r="F5341" s="155" t="s">
        <v>187</v>
      </c>
      <c r="H5341" s="156">
        <v>282.20999999999998</v>
      </c>
      <c r="I5341" s="157"/>
      <c r="L5341" s="153"/>
      <c r="M5341" s="158"/>
      <c r="T5341" s="159"/>
      <c r="AT5341" s="154" t="s">
        <v>185</v>
      </c>
      <c r="AU5341" s="154" t="s">
        <v>88</v>
      </c>
      <c r="AV5341" s="13" t="s">
        <v>183</v>
      </c>
      <c r="AW5341" s="13" t="s">
        <v>33</v>
      </c>
      <c r="AX5341" s="13" t="s">
        <v>86</v>
      </c>
      <c r="AY5341" s="154" t="s">
        <v>176</v>
      </c>
    </row>
    <row r="5342" spans="2:65" s="1" customFormat="1" ht="16.5" customHeight="1">
      <c r="B5342" s="32"/>
      <c r="C5342" s="132" t="s">
        <v>4635</v>
      </c>
      <c r="D5342" s="132" t="s">
        <v>178</v>
      </c>
      <c r="E5342" s="133" t="s">
        <v>4636</v>
      </c>
      <c r="F5342" s="134" t="s">
        <v>4637</v>
      </c>
      <c r="G5342" s="135" t="s">
        <v>181</v>
      </c>
      <c r="H5342" s="136">
        <v>116.64</v>
      </c>
      <c r="I5342" s="137"/>
      <c r="J5342" s="138">
        <f>ROUND(I5342*H5342,2)</f>
        <v>0</v>
      </c>
      <c r="K5342" s="134" t="s">
        <v>342</v>
      </c>
      <c r="L5342" s="32"/>
      <c r="M5342" s="139" t="s">
        <v>1</v>
      </c>
      <c r="N5342" s="140" t="s">
        <v>43</v>
      </c>
      <c r="P5342" s="141">
        <f>O5342*H5342</f>
        <v>0</v>
      </c>
      <c r="Q5342" s="141">
        <v>0</v>
      </c>
      <c r="R5342" s="141">
        <f>Q5342*H5342</f>
        <v>0</v>
      </c>
      <c r="S5342" s="141">
        <v>0</v>
      </c>
      <c r="T5342" s="142">
        <f>S5342*H5342</f>
        <v>0</v>
      </c>
      <c r="AR5342" s="143" t="s">
        <v>319</v>
      </c>
      <c r="AT5342" s="143" t="s">
        <v>178</v>
      </c>
      <c r="AU5342" s="143" t="s">
        <v>88</v>
      </c>
      <c r="AY5342" s="17" t="s">
        <v>176</v>
      </c>
      <c r="BE5342" s="144">
        <f>IF(N5342="základní",J5342,0)</f>
        <v>0</v>
      </c>
      <c r="BF5342" s="144">
        <f>IF(N5342="snížená",J5342,0)</f>
        <v>0</v>
      </c>
      <c r="BG5342" s="144">
        <f>IF(N5342="zákl. přenesená",J5342,0)</f>
        <v>0</v>
      </c>
      <c r="BH5342" s="144">
        <f>IF(N5342="sníž. přenesená",J5342,0)</f>
        <v>0</v>
      </c>
      <c r="BI5342" s="144">
        <f>IF(N5342="nulová",J5342,0)</f>
        <v>0</v>
      </c>
      <c r="BJ5342" s="17" t="s">
        <v>86</v>
      </c>
      <c r="BK5342" s="144">
        <f>ROUND(I5342*H5342,2)</f>
        <v>0</v>
      </c>
      <c r="BL5342" s="17" t="s">
        <v>319</v>
      </c>
      <c r="BM5342" s="143" t="s">
        <v>4638</v>
      </c>
    </row>
    <row r="5343" spans="2:65" s="14" customFormat="1" ht="11.25">
      <c r="B5343" s="160"/>
      <c r="D5343" s="146" t="s">
        <v>185</v>
      </c>
      <c r="E5343" s="161" t="s">
        <v>1</v>
      </c>
      <c r="F5343" s="162" t="s">
        <v>667</v>
      </c>
      <c r="H5343" s="161" t="s">
        <v>1</v>
      </c>
      <c r="I5343" s="163"/>
      <c r="L5343" s="160"/>
      <c r="M5343" s="164"/>
      <c r="T5343" s="165"/>
      <c r="AT5343" s="161" t="s">
        <v>185</v>
      </c>
      <c r="AU5343" s="161" t="s">
        <v>88</v>
      </c>
      <c r="AV5343" s="14" t="s">
        <v>86</v>
      </c>
      <c r="AW5343" s="14" t="s">
        <v>33</v>
      </c>
      <c r="AX5343" s="14" t="s">
        <v>78</v>
      </c>
      <c r="AY5343" s="161" t="s">
        <v>176</v>
      </c>
    </row>
    <row r="5344" spans="2:65" s="14" customFormat="1" ht="11.25">
      <c r="B5344" s="160"/>
      <c r="D5344" s="146" t="s">
        <v>185</v>
      </c>
      <c r="E5344" s="161" t="s">
        <v>1</v>
      </c>
      <c r="F5344" s="162" t="s">
        <v>4639</v>
      </c>
      <c r="H5344" s="161" t="s">
        <v>1</v>
      </c>
      <c r="I5344" s="163"/>
      <c r="L5344" s="160"/>
      <c r="M5344" s="164"/>
      <c r="T5344" s="165"/>
      <c r="AT5344" s="161" t="s">
        <v>185</v>
      </c>
      <c r="AU5344" s="161" t="s">
        <v>88</v>
      </c>
      <c r="AV5344" s="14" t="s">
        <v>86</v>
      </c>
      <c r="AW5344" s="14" t="s">
        <v>33</v>
      </c>
      <c r="AX5344" s="14" t="s">
        <v>78</v>
      </c>
      <c r="AY5344" s="161" t="s">
        <v>176</v>
      </c>
    </row>
    <row r="5345" spans="2:65" s="12" customFormat="1" ht="11.25">
      <c r="B5345" s="145"/>
      <c r="D5345" s="146" t="s">
        <v>185</v>
      </c>
      <c r="E5345" s="147" t="s">
        <v>1</v>
      </c>
      <c r="F5345" s="148" t="s">
        <v>4640</v>
      </c>
      <c r="H5345" s="149">
        <v>97.86</v>
      </c>
      <c r="I5345" s="150"/>
      <c r="L5345" s="145"/>
      <c r="M5345" s="151"/>
      <c r="T5345" s="152"/>
      <c r="AT5345" s="147" t="s">
        <v>185</v>
      </c>
      <c r="AU5345" s="147" t="s">
        <v>88</v>
      </c>
      <c r="AV5345" s="12" t="s">
        <v>88</v>
      </c>
      <c r="AW5345" s="12" t="s">
        <v>33</v>
      </c>
      <c r="AX5345" s="12" t="s">
        <v>78</v>
      </c>
      <c r="AY5345" s="147" t="s">
        <v>176</v>
      </c>
    </row>
    <row r="5346" spans="2:65" s="15" customFormat="1" ht="11.25">
      <c r="B5346" s="166"/>
      <c r="D5346" s="146" t="s">
        <v>185</v>
      </c>
      <c r="E5346" s="167" t="s">
        <v>1</v>
      </c>
      <c r="F5346" s="168" t="s">
        <v>228</v>
      </c>
      <c r="H5346" s="169">
        <v>97.86</v>
      </c>
      <c r="I5346" s="170"/>
      <c r="L5346" s="166"/>
      <c r="M5346" s="171"/>
      <c r="T5346" s="172"/>
      <c r="AT5346" s="167" t="s">
        <v>185</v>
      </c>
      <c r="AU5346" s="167" t="s">
        <v>88</v>
      </c>
      <c r="AV5346" s="15" t="s">
        <v>193</v>
      </c>
      <c r="AW5346" s="15" t="s">
        <v>33</v>
      </c>
      <c r="AX5346" s="15" t="s">
        <v>78</v>
      </c>
      <c r="AY5346" s="167" t="s">
        <v>176</v>
      </c>
    </row>
    <row r="5347" spans="2:65" s="14" customFormat="1" ht="11.25">
      <c r="B5347" s="160"/>
      <c r="D5347" s="146" t="s">
        <v>185</v>
      </c>
      <c r="E5347" s="161" t="s">
        <v>1</v>
      </c>
      <c r="F5347" s="162" t="s">
        <v>1110</v>
      </c>
      <c r="H5347" s="161" t="s">
        <v>1</v>
      </c>
      <c r="I5347" s="163"/>
      <c r="L5347" s="160"/>
      <c r="M5347" s="164"/>
      <c r="T5347" s="165"/>
      <c r="AT5347" s="161" t="s">
        <v>185</v>
      </c>
      <c r="AU5347" s="161" t="s">
        <v>88</v>
      </c>
      <c r="AV5347" s="14" t="s">
        <v>86</v>
      </c>
      <c r="AW5347" s="14" t="s">
        <v>33</v>
      </c>
      <c r="AX5347" s="14" t="s">
        <v>78</v>
      </c>
      <c r="AY5347" s="161" t="s">
        <v>176</v>
      </c>
    </row>
    <row r="5348" spans="2:65" s="14" customFormat="1" ht="11.25">
      <c r="B5348" s="160"/>
      <c r="D5348" s="146" t="s">
        <v>185</v>
      </c>
      <c r="E5348" s="161" t="s">
        <v>1</v>
      </c>
      <c r="F5348" s="162" t="s">
        <v>4641</v>
      </c>
      <c r="H5348" s="161" t="s">
        <v>1</v>
      </c>
      <c r="I5348" s="163"/>
      <c r="L5348" s="160"/>
      <c r="M5348" s="164"/>
      <c r="T5348" s="165"/>
      <c r="AT5348" s="161" t="s">
        <v>185</v>
      </c>
      <c r="AU5348" s="161" t="s">
        <v>88</v>
      </c>
      <c r="AV5348" s="14" t="s">
        <v>86</v>
      </c>
      <c r="AW5348" s="14" t="s">
        <v>33</v>
      </c>
      <c r="AX5348" s="14" t="s">
        <v>78</v>
      </c>
      <c r="AY5348" s="161" t="s">
        <v>176</v>
      </c>
    </row>
    <row r="5349" spans="2:65" s="12" customFormat="1" ht="11.25">
      <c r="B5349" s="145"/>
      <c r="D5349" s="146" t="s">
        <v>185</v>
      </c>
      <c r="E5349" s="147" t="s">
        <v>1</v>
      </c>
      <c r="F5349" s="148" t="s">
        <v>4642</v>
      </c>
      <c r="H5349" s="149">
        <v>6.84</v>
      </c>
      <c r="I5349" s="150"/>
      <c r="L5349" s="145"/>
      <c r="M5349" s="151"/>
      <c r="T5349" s="152"/>
      <c r="AT5349" s="147" t="s">
        <v>185</v>
      </c>
      <c r="AU5349" s="147" t="s">
        <v>88</v>
      </c>
      <c r="AV5349" s="12" t="s">
        <v>88</v>
      </c>
      <c r="AW5349" s="12" t="s">
        <v>33</v>
      </c>
      <c r="AX5349" s="12" t="s">
        <v>78</v>
      </c>
      <c r="AY5349" s="147" t="s">
        <v>176</v>
      </c>
    </row>
    <row r="5350" spans="2:65" s="14" customFormat="1" ht="11.25">
      <c r="B5350" s="160"/>
      <c r="D5350" s="146" t="s">
        <v>185</v>
      </c>
      <c r="E5350" s="161" t="s">
        <v>1</v>
      </c>
      <c r="F5350" s="162" t="s">
        <v>4643</v>
      </c>
      <c r="H5350" s="161" t="s">
        <v>1</v>
      </c>
      <c r="I5350" s="163"/>
      <c r="L5350" s="160"/>
      <c r="M5350" s="164"/>
      <c r="T5350" s="165"/>
      <c r="AT5350" s="161" t="s">
        <v>185</v>
      </c>
      <c r="AU5350" s="161" t="s">
        <v>88</v>
      </c>
      <c r="AV5350" s="14" t="s">
        <v>86</v>
      </c>
      <c r="AW5350" s="14" t="s">
        <v>33</v>
      </c>
      <c r="AX5350" s="14" t="s">
        <v>78</v>
      </c>
      <c r="AY5350" s="161" t="s">
        <v>176</v>
      </c>
    </row>
    <row r="5351" spans="2:65" s="12" customFormat="1" ht="11.25">
      <c r="B5351" s="145"/>
      <c r="D5351" s="146" t="s">
        <v>185</v>
      </c>
      <c r="E5351" s="147" t="s">
        <v>1</v>
      </c>
      <c r="F5351" s="148" t="s">
        <v>4642</v>
      </c>
      <c r="H5351" s="149">
        <v>6.84</v>
      </c>
      <c r="I5351" s="150"/>
      <c r="L5351" s="145"/>
      <c r="M5351" s="151"/>
      <c r="T5351" s="152"/>
      <c r="AT5351" s="147" t="s">
        <v>185</v>
      </c>
      <c r="AU5351" s="147" t="s">
        <v>88</v>
      </c>
      <c r="AV5351" s="12" t="s">
        <v>88</v>
      </c>
      <c r="AW5351" s="12" t="s">
        <v>33</v>
      </c>
      <c r="AX5351" s="12" t="s">
        <v>78</v>
      </c>
      <c r="AY5351" s="147" t="s">
        <v>176</v>
      </c>
    </row>
    <row r="5352" spans="2:65" s="15" customFormat="1" ht="11.25">
      <c r="B5352" s="166"/>
      <c r="D5352" s="146" t="s">
        <v>185</v>
      </c>
      <c r="E5352" s="167" t="s">
        <v>1</v>
      </c>
      <c r="F5352" s="168" t="s">
        <v>228</v>
      </c>
      <c r="H5352" s="169">
        <v>13.68</v>
      </c>
      <c r="I5352" s="170"/>
      <c r="L5352" s="166"/>
      <c r="M5352" s="171"/>
      <c r="T5352" s="172"/>
      <c r="AT5352" s="167" t="s">
        <v>185</v>
      </c>
      <c r="AU5352" s="167" t="s">
        <v>88</v>
      </c>
      <c r="AV5352" s="15" t="s">
        <v>193</v>
      </c>
      <c r="AW5352" s="15" t="s">
        <v>33</v>
      </c>
      <c r="AX5352" s="15" t="s">
        <v>78</v>
      </c>
      <c r="AY5352" s="167" t="s">
        <v>176</v>
      </c>
    </row>
    <row r="5353" spans="2:65" s="14" customFormat="1" ht="11.25">
      <c r="B5353" s="160"/>
      <c r="D5353" s="146" t="s">
        <v>185</v>
      </c>
      <c r="E5353" s="161" t="s">
        <v>1</v>
      </c>
      <c r="F5353" s="162" t="s">
        <v>1110</v>
      </c>
      <c r="H5353" s="161" t="s">
        <v>1</v>
      </c>
      <c r="I5353" s="163"/>
      <c r="L5353" s="160"/>
      <c r="M5353" s="164"/>
      <c r="T5353" s="165"/>
      <c r="AT5353" s="161" t="s">
        <v>185</v>
      </c>
      <c r="AU5353" s="161" t="s">
        <v>88</v>
      </c>
      <c r="AV5353" s="14" t="s">
        <v>86</v>
      </c>
      <c r="AW5353" s="14" t="s">
        <v>33</v>
      </c>
      <c r="AX5353" s="14" t="s">
        <v>78</v>
      </c>
      <c r="AY5353" s="161" t="s">
        <v>176</v>
      </c>
    </row>
    <row r="5354" spans="2:65" s="12" customFormat="1" ht="11.25">
      <c r="B5354" s="145"/>
      <c r="D5354" s="146" t="s">
        <v>185</v>
      </c>
      <c r="E5354" s="147" t="s">
        <v>1</v>
      </c>
      <c r="F5354" s="148" t="s">
        <v>4644</v>
      </c>
      <c r="H5354" s="149">
        <v>5.0999999999999996</v>
      </c>
      <c r="I5354" s="150"/>
      <c r="L5354" s="145"/>
      <c r="M5354" s="151"/>
      <c r="T5354" s="152"/>
      <c r="AT5354" s="147" t="s">
        <v>185</v>
      </c>
      <c r="AU5354" s="147" t="s">
        <v>88</v>
      </c>
      <c r="AV5354" s="12" t="s">
        <v>88</v>
      </c>
      <c r="AW5354" s="12" t="s">
        <v>33</v>
      </c>
      <c r="AX5354" s="12" t="s">
        <v>78</v>
      </c>
      <c r="AY5354" s="147" t="s">
        <v>176</v>
      </c>
    </row>
    <row r="5355" spans="2:65" s="13" customFormat="1" ht="11.25">
      <c r="B5355" s="153"/>
      <c r="D5355" s="146" t="s">
        <v>185</v>
      </c>
      <c r="E5355" s="154" t="s">
        <v>1</v>
      </c>
      <c r="F5355" s="155" t="s">
        <v>187</v>
      </c>
      <c r="H5355" s="156">
        <v>116.64</v>
      </c>
      <c r="I5355" s="157"/>
      <c r="L5355" s="153"/>
      <c r="M5355" s="158"/>
      <c r="T5355" s="159"/>
      <c r="AT5355" s="154" t="s">
        <v>185</v>
      </c>
      <c r="AU5355" s="154" t="s">
        <v>88</v>
      </c>
      <c r="AV5355" s="13" t="s">
        <v>183</v>
      </c>
      <c r="AW5355" s="13" t="s">
        <v>33</v>
      </c>
      <c r="AX5355" s="13" t="s">
        <v>86</v>
      </c>
      <c r="AY5355" s="154" t="s">
        <v>176</v>
      </c>
    </row>
    <row r="5356" spans="2:65" s="1" customFormat="1" ht="24.2" customHeight="1">
      <c r="B5356" s="32"/>
      <c r="C5356" s="132" t="s">
        <v>4645</v>
      </c>
      <c r="D5356" s="132" t="s">
        <v>178</v>
      </c>
      <c r="E5356" s="133" t="s">
        <v>4646</v>
      </c>
      <c r="F5356" s="134" t="s">
        <v>4647</v>
      </c>
      <c r="G5356" s="135" t="s">
        <v>181</v>
      </c>
      <c r="H5356" s="136">
        <v>877.44</v>
      </c>
      <c r="I5356" s="137"/>
      <c r="J5356" s="138">
        <f>ROUND(I5356*H5356,2)</f>
        <v>0</v>
      </c>
      <c r="K5356" s="134" t="s">
        <v>1</v>
      </c>
      <c r="L5356" s="32"/>
      <c r="M5356" s="139" t="s">
        <v>1</v>
      </c>
      <c r="N5356" s="140" t="s">
        <v>43</v>
      </c>
      <c r="P5356" s="141">
        <f>O5356*H5356</f>
        <v>0</v>
      </c>
      <c r="Q5356" s="141">
        <v>1.6000000000000001E-4</v>
      </c>
      <c r="R5356" s="141">
        <f>Q5356*H5356</f>
        <v>0.14039040000000003</v>
      </c>
      <c r="S5356" s="141">
        <v>0</v>
      </c>
      <c r="T5356" s="142">
        <f>S5356*H5356</f>
        <v>0</v>
      </c>
      <c r="AR5356" s="143" t="s">
        <v>319</v>
      </c>
      <c r="AT5356" s="143" t="s">
        <v>178</v>
      </c>
      <c r="AU5356" s="143" t="s">
        <v>88</v>
      </c>
      <c r="AY5356" s="17" t="s">
        <v>176</v>
      </c>
      <c r="BE5356" s="144">
        <f>IF(N5356="základní",J5356,0)</f>
        <v>0</v>
      </c>
      <c r="BF5356" s="144">
        <f>IF(N5356="snížená",J5356,0)</f>
        <v>0</v>
      </c>
      <c r="BG5356" s="144">
        <f>IF(N5356="zákl. přenesená",J5356,0)</f>
        <v>0</v>
      </c>
      <c r="BH5356" s="144">
        <f>IF(N5356="sníž. přenesená",J5356,0)</f>
        <v>0</v>
      </c>
      <c r="BI5356" s="144">
        <f>IF(N5356="nulová",J5356,0)</f>
        <v>0</v>
      </c>
      <c r="BJ5356" s="17" t="s">
        <v>86</v>
      </c>
      <c r="BK5356" s="144">
        <f>ROUND(I5356*H5356,2)</f>
        <v>0</v>
      </c>
      <c r="BL5356" s="17" t="s">
        <v>319</v>
      </c>
      <c r="BM5356" s="143" t="s">
        <v>4648</v>
      </c>
    </row>
    <row r="5357" spans="2:65" s="1" customFormat="1" ht="19.5">
      <c r="B5357" s="32"/>
      <c r="D5357" s="146" t="s">
        <v>234</v>
      </c>
      <c r="F5357" s="173" t="s">
        <v>3047</v>
      </c>
      <c r="I5357" s="174"/>
      <c r="L5357" s="32"/>
      <c r="M5357" s="175"/>
      <c r="T5357" s="56"/>
      <c r="AT5357" s="17" t="s">
        <v>234</v>
      </c>
      <c r="AU5357" s="17" t="s">
        <v>88</v>
      </c>
    </row>
    <row r="5358" spans="2:65" s="14" customFormat="1" ht="11.25">
      <c r="B5358" s="160"/>
      <c r="D5358" s="146" t="s">
        <v>185</v>
      </c>
      <c r="E5358" s="161" t="s">
        <v>1</v>
      </c>
      <c r="F5358" s="162" t="s">
        <v>2535</v>
      </c>
      <c r="H5358" s="161" t="s">
        <v>1</v>
      </c>
      <c r="I5358" s="163"/>
      <c r="L5358" s="160"/>
      <c r="M5358" s="164"/>
      <c r="T5358" s="165"/>
      <c r="AT5358" s="161" t="s">
        <v>185</v>
      </c>
      <c r="AU5358" s="161" t="s">
        <v>88</v>
      </c>
      <c r="AV5358" s="14" t="s">
        <v>86</v>
      </c>
      <c r="AW5358" s="14" t="s">
        <v>33</v>
      </c>
      <c r="AX5358" s="14" t="s">
        <v>78</v>
      </c>
      <c r="AY5358" s="161" t="s">
        <v>176</v>
      </c>
    </row>
    <row r="5359" spans="2:65" s="14" customFormat="1" ht="11.25">
      <c r="B5359" s="160"/>
      <c r="D5359" s="146" t="s">
        <v>185</v>
      </c>
      <c r="E5359" s="161" t="s">
        <v>1</v>
      </c>
      <c r="F5359" s="162" t="s">
        <v>667</v>
      </c>
      <c r="H5359" s="161" t="s">
        <v>1</v>
      </c>
      <c r="I5359" s="163"/>
      <c r="L5359" s="160"/>
      <c r="M5359" s="164"/>
      <c r="T5359" s="165"/>
      <c r="AT5359" s="161" t="s">
        <v>185</v>
      </c>
      <c r="AU5359" s="161" t="s">
        <v>88</v>
      </c>
      <c r="AV5359" s="14" t="s">
        <v>86</v>
      </c>
      <c r="AW5359" s="14" t="s">
        <v>33</v>
      </c>
      <c r="AX5359" s="14" t="s">
        <v>78</v>
      </c>
      <c r="AY5359" s="161" t="s">
        <v>176</v>
      </c>
    </row>
    <row r="5360" spans="2:65" s="14" customFormat="1" ht="11.25">
      <c r="B5360" s="160"/>
      <c r="D5360" s="146" t="s">
        <v>185</v>
      </c>
      <c r="E5360" s="161" t="s">
        <v>1</v>
      </c>
      <c r="F5360" s="162" t="s">
        <v>2538</v>
      </c>
      <c r="H5360" s="161" t="s">
        <v>1</v>
      </c>
      <c r="I5360" s="163"/>
      <c r="L5360" s="160"/>
      <c r="M5360" s="164"/>
      <c r="T5360" s="165"/>
      <c r="AT5360" s="161" t="s">
        <v>185</v>
      </c>
      <c r="AU5360" s="161" t="s">
        <v>88</v>
      </c>
      <c r="AV5360" s="14" t="s">
        <v>86</v>
      </c>
      <c r="AW5360" s="14" t="s">
        <v>33</v>
      </c>
      <c r="AX5360" s="14" t="s">
        <v>78</v>
      </c>
      <c r="AY5360" s="161" t="s">
        <v>176</v>
      </c>
    </row>
    <row r="5361" spans="2:51" s="12" customFormat="1" ht="11.25">
      <c r="B5361" s="145"/>
      <c r="D5361" s="146" t="s">
        <v>185</v>
      </c>
      <c r="E5361" s="147" t="s">
        <v>1</v>
      </c>
      <c r="F5361" s="148" t="s">
        <v>4649</v>
      </c>
      <c r="H5361" s="149">
        <v>46.5</v>
      </c>
      <c r="I5361" s="150"/>
      <c r="L5361" s="145"/>
      <c r="M5361" s="151"/>
      <c r="T5361" s="152"/>
      <c r="AT5361" s="147" t="s">
        <v>185</v>
      </c>
      <c r="AU5361" s="147" t="s">
        <v>88</v>
      </c>
      <c r="AV5361" s="12" t="s">
        <v>88</v>
      </c>
      <c r="AW5361" s="12" t="s">
        <v>33</v>
      </c>
      <c r="AX5361" s="12" t="s">
        <v>78</v>
      </c>
      <c r="AY5361" s="147" t="s">
        <v>176</v>
      </c>
    </row>
    <row r="5362" spans="2:51" s="15" customFormat="1" ht="11.25">
      <c r="B5362" s="166"/>
      <c r="D5362" s="146" t="s">
        <v>185</v>
      </c>
      <c r="E5362" s="167" t="s">
        <v>1</v>
      </c>
      <c r="F5362" s="168" t="s">
        <v>228</v>
      </c>
      <c r="H5362" s="169">
        <v>46.5</v>
      </c>
      <c r="I5362" s="170"/>
      <c r="L5362" s="166"/>
      <c r="M5362" s="171"/>
      <c r="T5362" s="172"/>
      <c r="AT5362" s="167" t="s">
        <v>185</v>
      </c>
      <c r="AU5362" s="167" t="s">
        <v>88</v>
      </c>
      <c r="AV5362" s="15" t="s">
        <v>193</v>
      </c>
      <c r="AW5362" s="15" t="s">
        <v>33</v>
      </c>
      <c r="AX5362" s="15" t="s">
        <v>78</v>
      </c>
      <c r="AY5362" s="167" t="s">
        <v>176</v>
      </c>
    </row>
    <row r="5363" spans="2:51" s="14" customFormat="1" ht="11.25">
      <c r="B5363" s="160"/>
      <c r="D5363" s="146" t="s">
        <v>185</v>
      </c>
      <c r="E5363" s="161" t="s">
        <v>1</v>
      </c>
      <c r="F5363" s="162" t="s">
        <v>734</v>
      </c>
      <c r="H5363" s="161" t="s">
        <v>1</v>
      </c>
      <c r="I5363" s="163"/>
      <c r="L5363" s="160"/>
      <c r="M5363" s="164"/>
      <c r="T5363" s="165"/>
      <c r="AT5363" s="161" t="s">
        <v>185</v>
      </c>
      <c r="AU5363" s="161" t="s">
        <v>88</v>
      </c>
      <c r="AV5363" s="14" t="s">
        <v>86</v>
      </c>
      <c r="AW5363" s="14" t="s">
        <v>33</v>
      </c>
      <c r="AX5363" s="14" t="s">
        <v>78</v>
      </c>
      <c r="AY5363" s="161" t="s">
        <v>176</v>
      </c>
    </row>
    <row r="5364" spans="2:51" s="14" customFormat="1" ht="11.25">
      <c r="B5364" s="160"/>
      <c r="D5364" s="146" t="s">
        <v>185</v>
      </c>
      <c r="E5364" s="161" t="s">
        <v>1</v>
      </c>
      <c r="F5364" s="162" t="s">
        <v>2540</v>
      </c>
      <c r="H5364" s="161" t="s">
        <v>1</v>
      </c>
      <c r="I5364" s="163"/>
      <c r="L5364" s="160"/>
      <c r="M5364" s="164"/>
      <c r="T5364" s="165"/>
      <c r="AT5364" s="161" t="s">
        <v>185</v>
      </c>
      <c r="AU5364" s="161" t="s">
        <v>88</v>
      </c>
      <c r="AV5364" s="14" t="s">
        <v>86</v>
      </c>
      <c r="AW5364" s="14" t="s">
        <v>33</v>
      </c>
      <c r="AX5364" s="14" t="s">
        <v>78</v>
      </c>
      <c r="AY5364" s="161" t="s">
        <v>176</v>
      </c>
    </row>
    <row r="5365" spans="2:51" s="12" customFormat="1" ht="11.25">
      <c r="B5365" s="145"/>
      <c r="D5365" s="146" t="s">
        <v>185</v>
      </c>
      <c r="E5365" s="147" t="s">
        <v>1</v>
      </c>
      <c r="F5365" s="148" t="s">
        <v>4650</v>
      </c>
      <c r="H5365" s="149">
        <v>793.5</v>
      </c>
      <c r="I5365" s="150"/>
      <c r="L5365" s="145"/>
      <c r="M5365" s="151"/>
      <c r="T5365" s="152"/>
      <c r="AT5365" s="147" t="s">
        <v>185</v>
      </c>
      <c r="AU5365" s="147" t="s">
        <v>88</v>
      </c>
      <c r="AV5365" s="12" t="s">
        <v>88</v>
      </c>
      <c r="AW5365" s="12" t="s">
        <v>33</v>
      </c>
      <c r="AX5365" s="12" t="s">
        <v>78</v>
      </c>
      <c r="AY5365" s="147" t="s">
        <v>176</v>
      </c>
    </row>
    <row r="5366" spans="2:51" s="15" customFormat="1" ht="11.25">
      <c r="B5366" s="166"/>
      <c r="D5366" s="146" t="s">
        <v>185</v>
      </c>
      <c r="E5366" s="167" t="s">
        <v>1</v>
      </c>
      <c r="F5366" s="168" t="s">
        <v>228</v>
      </c>
      <c r="H5366" s="169">
        <v>793.5</v>
      </c>
      <c r="I5366" s="170"/>
      <c r="L5366" s="166"/>
      <c r="M5366" s="171"/>
      <c r="T5366" s="172"/>
      <c r="AT5366" s="167" t="s">
        <v>185</v>
      </c>
      <c r="AU5366" s="167" t="s">
        <v>88</v>
      </c>
      <c r="AV5366" s="15" t="s">
        <v>193</v>
      </c>
      <c r="AW5366" s="15" t="s">
        <v>33</v>
      </c>
      <c r="AX5366" s="15" t="s">
        <v>78</v>
      </c>
      <c r="AY5366" s="167" t="s">
        <v>176</v>
      </c>
    </row>
    <row r="5367" spans="2:51" s="14" customFormat="1" ht="11.25">
      <c r="B5367" s="160"/>
      <c r="D5367" s="146" t="s">
        <v>185</v>
      </c>
      <c r="E5367" s="161" t="s">
        <v>1</v>
      </c>
      <c r="F5367" s="162" t="s">
        <v>4651</v>
      </c>
      <c r="H5367" s="161" t="s">
        <v>1</v>
      </c>
      <c r="I5367" s="163"/>
      <c r="L5367" s="160"/>
      <c r="M5367" s="164"/>
      <c r="T5367" s="165"/>
      <c r="AT5367" s="161" t="s">
        <v>185</v>
      </c>
      <c r="AU5367" s="161" t="s">
        <v>88</v>
      </c>
      <c r="AV5367" s="14" t="s">
        <v>86</v>
      </c>
      <c r="AW5367" s="14" t="s">
        <v>33</v>
      </c>
      <c r="AX5367" s="14" t="s">
        <v>78</v>
      </c>
      <c r="AY5367" s="161" t="s">
        <v>176</v>
      </c>
    </row>
    <row r="5368" spans="2:51" s="14" customFormat="1" ht="11.25">
      <c r="B5368" s="160"/>
      <c r="D5368" s="146" t="s">
        <v>185</v>
      </c>
      <c r="E5368" s="161" t="s">
        <v>1</v>
      </c>
      <c r="F5368" s="162" t="s">
        <v>667</v>
      </c>
      <c r="H5368" s="161" t="s">
        <v>1</v>
      </c>
      <c r="I5368" s="163"/>
      <c r="L5368" s="160"/>
      <c r="M5368" s="164"/>
      <c r="T5368" s="165"/>
      <c r="AT5368" s="161" t="s">
        <v>185</v>
      </c>
      <c r="AU5368" s="161" t="s">
        <v>88</v>
      </c>
      <c r="AV5368" s="14" t="s">
        <v>86</v>
      </c>
      <c r="AW5368" s="14" t="s">
        <v>33</v>
      </c>
      <c r="AX5368" s="14" t="s">
        <v>78</v>
      </c>
      <c r="AY5368" s="161" t="s">
        <v>176</v>
      </c>
    </row>
    <row r="5369" spans="2:51" s="14" customFormat="1" ht="11.25">
      <c r="B5369" s="160"/>
      <c r="D5369" s="146" t="s">
        <v>185</v>
      </c>
      <c r="E5369" s="161" t="s">
        <v>1</v>
      </c>
      <c r="F5369" s="162" t="s">
        <v>2522</v>
      </c>
      <c r="H5369" s="161" t="s">
        <v>1</v>
      </c>
      <c r="I5369" s="163"/>
      <c r="L5369" s="160"/>
      <c r="M5369" s="164"/>
      <c r="T5369" s="165"/>
      <c r="AT5369" s="161" t="s">
        <v>185</v>
      </c>
      <c r="AU5369" s="161" t="s">
        <v>88</v>
      </c>
      <c r="AV5369" s="14" t="s">
        <v>86</v>
      </c>
      <c r="AW5369" s="14" t="s">
        <v>33</v>
      </c>
      <c r="AX5369" s="14" t="s">
        <v>78</v>
      </c>
      <c r="AY5369" s="161" t="s">
        <v>176</v>
      </c>
    </row>
    <row r="5370" spans="2:51" s="12" customFormat="1" ht="11.25">
      <c r="B5370" s="145"/>
      <c r="D5370" s="146" t="s">
        <v>185</v>
      </c>
      <c r="E5370" s="147" t="s">
        <v>1</v>
      </c>
      <c r="F5370" s="148" t="s">
        <v>4652</v>
      </c>
      <c r="H5370" s="149">
        <v>10.08</v>
      </c>
      <c r="I5370" s="150"/>
      <c r="L5370" s="145"/>
      <c r="M5370" s="151"/>
      <c r="T5370" s="152"/>
      <c r="AT5370" s="147" t="s">
        <v>185</v>
      </c>
      <c r="AU5370" s="147" t="s">
        <v>88</v>
      </c>
      <c r="AV5370" s="12" t="s">
        <v>88</v>
      </c>
      <c r="AW5370" s="12" t="s">
        <v>33</v>
      </c>
      <c r="AX5370" s="12" t="s">
        <v>78</v>
      </c>
      <c r="AY5370" s="147" t="s">
        <v>176</v>
      </c>
    </row>
    <row r="5371" spans="2:51" s="15" customFormat="1" ht="11.25">
      <c r="B5371" s="166"/>
      <c r="D5371" s="146" t="s">
        <v>185</v>
      </c>
      <c r="E5371" s="167" t="s">
        <v>1</v>
      </c>
      <c r="F5371" s="168" t="s">
        <v>228</v>
      </c>
      <c r="H5371" s="169">
        <v>10.08</v>
      </c>
      <c r="I5371" s="170"/>
      <c r="L5371" s="166"/>
      <c r="M5371" s="171"/>
      <c r="T5371" s="172"/>
      <c r="AT5371" s="167" t="s">
        <v>185</v>
      </c>
      <c r="AU5371" s="167" t="s">
        <v>88</v>
      </c>
      <c r="AV5371" s="15" t="s">
        <v>193</v>
      </c>
      <c r="AW5371" s="15" t="s">
        <v>33</v>
      </c>
      <c r="AX5371" s="15" t="s">
        <v>78</v>
      </c>
      <c r="AY5371" s="167" t="s">
        <v>176</v>
      </c>
    </row>
    <row r="5372" spans="2:51" s="14" customFormat="1" ht="11.25">
      <c r="B5372" s="160"/>
      <c r="D5372" s="146" t="s">
        <v>185</v>
      </c>
      <c r="E5372" s="161" t="s">
        <v>1</v>
      </c>
      <c r="F5372" s="162" t="s">
        <v>734</v>
      </c>
      <c r="H5372" s="161" t="s">
        <v>1</v>
      </c>
      <c r="I5372" s="163"/>
      <c r="L5372" s="160"/>
      <c r="M5372" s="164"/>
      <c r="T5372" s="165"/>
      <c r="AT5372" s="161" t="s">
        <v>185</v>
      </c>
      <c r="AU5372" s="161" t="s">
        <v>88</v>
      </c>
      <c r="AV5372" s="14" t="s">
        <v>86</v>
      </c>
      <c r="AW5372" s="14" t="s">
        <v>33</v>
      </c>
      <c r="AX5372" s="14" t="s">
        <v>78</v>
      </c>
      <c r="AY5372" s="161" t="s">
        <v>176</v>
      </c>
    </row>
    <row r="5373" spans="2:51" s="14" customFormat="1" ht="11.25">
      <c r="B5373" s="160"/>
      <c r="D5373" s="146" t="s">
        <v>185</v>
      </c>
      <c r="E5373" s="161" t="s">
        <v>1</v>
      </c>
      <c r="F5373" s="162" t="s">
        <v>2524</v>
      </c>
      <c r="H5373" s="161" t="s">
        <v>1</v>
      </c>
      <c r="I5373" s="163"/>
      <c r="L5373" s="160"/>
      <c r="M5373" s="164"/>
      <c r="T5373" s="165"/>
      <c r="AT5373" s="161" t="s">
        <v>185</v>
      </c>
      <c r="AU5373" s="161" t="s">
        <v>88</v>
      </c>
      <c r="AV5373" s="14" t="s">
        <v>86</v>
      </c>
      <c r="AW5373" s="14" t="s">
        <v>33</v>
      </c>
      <c r="AX5373" s="14" t="s">
        <v>78</v>
      </c>
      <c r="AY5373" s="161" t="s">
        <v>176</v>
      </c>
    </row>
    <row r="5374" spans="2:51" s="12" customFormat="1" ht="11.25">
      <c r="B5374" s="145"/>
      <c r="D5374" s="146" t="s">
        <v>185</v>
      </c>
      <c r="E5374" s="147" t="s">
        <v>1</v>
      </c>
      <c r="F5374" s="148" t="s">
        <v>4653</v>
      </c>
      <c r="H5374" s="149">
        <v>27.36</v>
      </c>
      <c r="I5374" s="150"/>
      <c r="L5374" s="145"/>
      <c r="M5374" s="151"/>
      <c r="T5374" s="152"/>
      <c r="AT5374" s="147" t="s">
        <v>185</v>
      </c>
      <c r="AU5374" s="147" t="s">
        <v>88</v>
      </c>
      <c r="AV5374" s="12" t="s">
        <v>88</v>
      </c>
      <c r="AW5374" s="12" t="s">
        <v>33</v>
      </c>
      <c r="AX5374" s="12" t="s">
        <v>78</v>
      </c>
      <c r="AY5374" s="147" t="s">
        <v>176</v>
      </c>
    </row>
    <row r="5375" spans="2:51" s="15" customFormat="1" ht="11.25">
      <c r="B5375" s="166"/>
      <c r="D5375" s="146" t="s">
        <v>185</v>
      </c>
      <c r="E5375" s="167" t="s">
        <v>1</v>
      </c>
      <c r="F5375" s="168" t="s">
        <v>228</v>
      </c>
      <c r="H5375" s="169">
        <v>27.36</v>
      </c>
      <c r="I5375" s="170"/>
      <c r="L5375" s="166"/>
      <c r="M5375" s="171"/>
      <c r="T5375" s="172"/>
      <c r="AT5375" s="167" t="s">
        <v>185</v>
      </c>
      <c r="AU5375" s="167" t="s">
        <v>88</v>
      </c>
      <c r="AV5375" s="15" t="s">
        <v>193</v>
      </c>
      <c r="AW5375" s="15" t="s">
        <v>33</v>
      </c>
      <c r="AX5375" s="15" t="s">
        <v>78</v>
      </c>
      <c r="AY5375" s="167" t="s">
        <v>176</v>
      </c>
    </row>
    <row r="5376" spans="2:51" s="13" customFormat="1" ht="11.25">
      <c r="B5376" s="153"/>
      <c r="D5376" s="146" t="s">
        <v>185</v>
      </c>
      <c r="E5376" s="154" t="s">
        <v>1</v>
      </c>
      <c r="F5376" s="155" t="s">
        <v>187</v>
      </c>
      <c r="H5376" s="156">
        <v>877.44</v>
      </c>
      <c r="I5376" s="157"/>
      <c r="L5376" s="153"/>
      <c r="M5376" s="158"/>
      <c r="T5376" s="159"/>
      <c r="AT5376" s="154" t="s">
        <v>185</v>
      </c>
      <c r="AU5376" s="154" t="s">
        <v>88</v>
      </c>
      <c r="AV5376" s="13" t="s">
        <v>183</v>
      </c>
      <c r="AW5376" s="13" t="s">
        <v>33</v>
      </c>
      <c r="AX5376" s="13" t="s">
        <v>86</v>
      </c>
      <c r="AY5376" s="154" t="s">
        <v>176</v>
      </c>
    </row>
    <row r="5377" spans="2:65" s="11" customFormat="1" ht="22.9" customHeight="1">
      <c r="B5377" s="120"/>
      <c r="D5377" s="121" t="s">
        <v>77</v>
      </c>
      <c r="E5377" s="130" t="s">
        <v>4654</v>
      </c>
      <c r="F5377" s="130" t="s">
        <v>4655</v>
      </c>
      <c r="I5377" s="123"/>
      <c r="J5377" s="131">
        <f>BK5377</f>
        <v>0</v>
      </c>
      <c r="L5377" s="120"/>
      <c r="M5377" s="125"/>
      <c r="P5377" s="126">
        <f>SUM(P5378:P5385)</f>
        <v>0</v>
      </c>
      <c r="R5377" s="126">
        <f>SUM(R5378:R5385)</f>
        <v>13.834792500000001</v>
      </c>
      <c r="T5377" s="127">
        <f>SUM(T5378:T5385)</f>
        <v>0</v>
      </c>
      <c r="AR5377" s="121" t="s">
        <v>88</v>
      </c>
      <c r="AT5377" s="128" t="s">
        <v>77</v>
      </c>
      <c r="AU5377" s="128" t="s">
        <v>86</v>
      </c>
      <c r="AY5377" s="121" t="s">
        <v>176</v>
      </c>
      <c r="BK5377" s="129">
        <f>SUM(BK5378:BK5385)</f>
        <v>0</v>
      </c>
    </row>
    <row r="5378" spans="2:65" s="1" customFormat="1" ht="24.2" customHeight="1">
      <c r="B5378" s="32"/>
      <c r="C5378" s="132" t="s">
        <v>4656</v>
      </c>
      <c r="D5378" s="132" t="s">
        <v>178</v>
      </c>
      <c r="E5378" s="133" t="s">
        <v>4657</v>
      </c>
      <c r="F5378" s="134" t="s">
        <v>4658</v>
      </c>
      <c r="G5378" s="135" t="s">
        <v>181</v>
      </c>
      <c r="H5378" s="136">
        <v>27669.544999999998</v>
      </c>
      <c r="I5378" s="137"/>
      <c r="J5378" s="138">
        <f>ROUND(I5378*H5378,2)</f>
        <v>0</v>
      </c>
      <c r="K5378" s="134" t="s">
        <v>182</v>
      </c>
      <c r="L5378" s="32"/>
      <c r="M5378" s="139" t="s">
        <v>1</v>
      </c>
      <c r="N5378" s="140" t="s">
        <v>43</v>
      </c>
      <c r="P5378" s="141">
        <f>O5378*H5378</f>
        <v>0</v>
      </c>
      <c r="Q5378" s="141">
        <v>0</v>
      </c>
      <c r="R5378" s="141">
        <f>Q5378*H5378</f>
        <v>0</v>
      </c>
      <c r="S5378" s="141">
        <v>0</v>
      </c>
      <c r="T5378" s="142">
        <f>S5378*H5378</f>
        <v>0</v>
      </c>
      <c r="AR5378" s="143" t="s">
        <v>319</v>
      </c>
      <c r="AT5378" s="143" t="s">
        <v>178</v>
      </c>
      <c r="AU5378" s="143" t="s">
        <v>88</v>
      </c>
      <c r="AY5378" s="17" t="s">
        <v>176</v>
      </c>
      <c r="BE5378" s="144">
        <f>IF(N5378="základní",J5378,0)</f>
        <v>0</v>
      </c>
      <c r="BF5378" s="144">
        <f>IF(N5378="snížená",J5378,0)</f>
        <v>0</v>
      </c>
      <c r="BG5378" s="144">
        <f>IF(N5378="zákl. přenesená",J5378,0)</f>
        <v>0</v>
      </c>
      <c r="BH5378" s="144">
        <f>IF(N5378="sníž. přenesená",J5378,0)</f>
        <v>0</v>
      </c>
      <c r="BI5378" s="144">
        <f>IF(N5378="nulová",J5378,0)</f>
        <v>0</v>
      </c>
      <c r="BJ5378" s="17" t="s">
        <v>86</v>
      </c>
      <c r="BK5378" s="144">
        <f>ROUND(I5378*H5378,2)</f>
        <v>0</v>
      </c>
      <c r="BL5378" s="17" t="s">
        <v>319</v>
      </c>
      <c r="BM5378" s="143" t="s">
        <v>4659</v>
      </c>
    </row>
    <row r="5379" spans="2:65" s="12" customFormat="1" ht="11.25">
      <c r="B5379" s="145"/>
      <c r="D5379" s="146" t="s">
        <v>185</v>
      </c>
      <c r="E5379" s="147" t="s">
        <v>1</v>
      </c>
      <c r="F5379" s="148" t="s">
        <v>4660</v>
      </c>
      <c r="H5379" s="149">
        <v>290.92500000000001</v>
      </c>
      <c r="I5379" s="150"/>
      <c r="L5379" s="145"/>
      <c r="M5379" s="151"/>
      <c r="T5379" s="152"/>
      <c r="AT5379" s="147" t="s">
        <v>185</v>
      </c>
      <c r="AU5379" s="147" t="s">
        <v>88</v>
      </c>
      <c r="AV5379" s="12" t="s">
        <v>88</v>
      </c>
      <c r="AW5379" s="12" t="s">
        <v>33</v>
      </c>
      <c r="AX5379" s="12" t="s">
        <v>78</v>
      </c>
      <c r="AY5379" s="147" t="s">
        <v>176</v>
      </c>
    </row>
    <row r="5380" spans="2:65" s="12" customFormat="1" ht="11.25">
      <c r="B5380" s="145"/>
      <c r="D5380" s="146" t="s">
        <v>185</v>
      </c>
      <c r="E5380" s="147" t="s">
        <v>1</v>
      </c>
      <c r="F5380" s="148" t="s">
        <v>4661</v>
      </c>
      <c r="H5380" s="149">
        <v>8057.38</v>
      </c>
      <c r="I5380" s="150"/>
      <c r="L5380" s="145"/>
      <c r="M5380" s="151"/>
      <c r="T5380" s="152"/>
      <c r="AT5380" s="147" t="s">
        <v>185</v>
      </c>
      <c r="AU5380" s="147" t="s">
        <v>88</v>
      </c>
      <c r="AV5380" s="12" t="s">
        <v>88</v>
      </c>
      <c r="AW5380" s="12" t="s">
        <v>33</v>
      </c>
      <c r="AX5380" s="12" t="s">
        <v>78</v>
      </c>
      <c r="AY5380" s="147" t="s">
        <v>176</v>
      </c>
    </row>
    <row r="5381" spans="2:65" s="12" customFormat="1" ht="11.25">
      <c r="B5381" s="145"/>
      <c r="D5381" s="146" t="s">
        <v>185</v>
      </c>
      <c r="E5381" s="147" t="s">
        <v>1</v>
      </c>
      <c r="F5381" s="148" t="s">
        <v>4662</v>
      </c>
      <c r="H5381" s="149">
        <v>18607.240000000002</v>
      </c>
      <c r="I5381" s="150"/>
      <c r="L5381" s="145"/>
      <c r="M5381" s="151"/>
      <c r="T5381" s="152"/>
      <c r="AT5381" s="147" t="s">
        <v>185</v>
      </c>
      <c r="AU5381" s="147" t="s">
        <v>88</v>
      </c>
      <c r="AV5381" s="12" t="s">
        <v>88</v>
      </c>
      <c r="AW5381" s="12" t="s">
        <v>33</v>
      </c>
      <c r="AX5381" s="12" t="s">
        <v>78</v>
      </c>
      <c r="AY5381" s="147" t="s">
        <v>176</v>
      </c>
    </row>
    <row r="5382" spans="2:65" s="12" customFormat="1" ht="11.25">
      <c r="B5382" s="145"/>
      <c r="D5382" s="146" t="s">
        <v>185</v>
      </c>
      <c r="E5382" s="147" t="s">
        <v>1</v>
      </c>
      <c r="F5382" s="148" t="s">
        <v>2411</v>
      </c>
      <c r="H5382" s="149">
        <v>714</v>
      </c>
      <c r="I5382" s="150"/>
      <c r="L5382" s="145"/>
      <c r="M5382" s="151"/>
      <c r="T5382" s="152"/>
      <c r="AT5382" s="147" t="s">
        <v>185</v>
      </c>
      <c r="AU5382" s="147" t="s">
        <v>88</v>
      </c>
      <c r="AV5382" s="12" t="s">
        <v>88</v>
      </c>
      <c r="AW5382" s="12" t="s">
        <v>33</v>
      </c>
      <c r="AX5382" s="12" t="s">
        <v>78</v>
      </c>
      <c r="AY5382" s="147" t="s">
        <v>176</v>
      </c>
    </row>
    <row r="5383" spans="2:65" s="13" customFormat="1" ht="11.25">
      <c r="B5383" s="153"/>
      <c r="D5383" s="146" t="s">
        <v>185</v>
      </c>
      <c r="E5383" s="154" t="s">
        <v>1</v>
      </c>
      <c r="F5383" s="155" t="s">
        <v>187</v>
      </c>
      <c r="H5383" s="156">
        <v>27669.545000000002</v>
      </c>
      <c r="I5383" s="157"/>
      <c r="L5383" s="153"/>
      <c r="M5383" s="158"/>
      <c r="T5383" s="159"/>
      <c r="AT5383" s="154" t="s">
        <v>185</v>
      </c>
      <c r="AU5383" s="154" t="s">
        <v>88</v>
      </c>
      <c r="AV5383" s="13" t="s">
        <v>183</v>
      </c>
      <c r="AW5383" s="13" t="s">
        <v>33</v>
      </c>
      <c r="AX5383" s="13" t="s">
        <v>86</v>
      </c>
      <c r="AY5383" s="154" t="s">
        <v>176</v>
      </c>
    </row>
    <row r="5384" spans="2:65" s="1" customFormat="1" ht="24.2" customHeight="1">
      <c r="B5384" s="32"/>
      <c r="C5384" s="132" t="s">
        <v>4663</v>
      </c>
      <c r="D5384" s="132" t="s">
        <v>178</v>
      </c>
      <c r="E5384" s="133" t="s">
        <v>4664</v>
      </c>
      <c r="F5384" s="134" t="s">
        <v>4665</v>
      </c>
      <c r="G5384" s="135" t="s">
        <v>181</v>
      </c>
      <c r="H5384" s="136">
        <v>27669.584999999999</v>
      </c>
      <c r="I5384" s="137"/>
      <c r="J5384" s="138">
        <f>ROUND(I5384*H5384,2)</f>
        <v>0</v>
      </c>
      <c r="K5384" s="134" t="s">
        <v>182</v>
      </c>
      <c r="L5384" s="32"/>
      <c r="M5384" s="139" t="s">
        <v>1</v>
      </c>
      <c r="N5384" s="140" t="s">
        <v>43</v>
      </c>
      <c r="P5384" s="141">
        <f>O5384*H5384</f>
        <v>0</v>
      </c>
      <c r="Q5384" s="141">
        <v>2.1000000000000001E-4</v>
      </c>
      <c r="R5384" s="141">
        <f>Q5384*H5384</f>
        <v>5.8106128500000001</v>
      </c>
      <c r="S5384" s="141">
        <v>0</v>
      </c>
      <c r="T5384" s="142">
        <f>S5384*H5384</f>
        <v>0</v>
      </c>
      <c r="AR5384" s="143" t="s">
        <v>319</v>
      </c>
      <c r="AT5384" s="143" t="s">
        <v>178</v>
      </c>
      <c r="AU5384" s="143" t="s">
        <v>88</v>
      </c>
      <c r="AY5384" s="17" t="s">
        <v>176</v>
      </c>
      <c r="BE5384" s="144">
        <f>IF(N5384="základní",J5384,0)</f>
        <v>0</v>
      </c>
      <c r="BF5384" s="144">
        <f>IF(N5384="snížená",J5384,0)</f>
        <v>0</v>
      </c>
      <c r="BG5384" s="144">
        <f>IF(N5384="zákl. přenesená",J5384,0)</f>
        <v>0</v>
      </c>
      <c r="BH5384" s="144">
        <f>IF(N5384="sníž. přenesená",J5384,0)</f>
        <v>0</v>
      </c>
      <c r="BI5384" s="144">
        <f>IF(N5384="nulová",J5384,0)</f>
        <v>0</v>
      </c>
      <c r="BJ5384" s="17" t="s">
        <v>86</v>
      </c>
      <c r="BK5384" s="144">
        <f>ROUND(I5384*H5384,2)</f>
        <v>0</v>
      </c>
      <c r="BL5384" s="17" t="s">
        <v>319</v>
      </c>
      <c r="BM5384" s="143" t="s">
        <v>4666</v>
      </c>
    </row>
    <row r="5385" spans="2:65" s="1" customFormat="1" ht="33" customHeight="1">
      <c r="B5385" s="32"/>
      <c r="C5385" s="132" t="s">
        <v>4667</v>
      </c>
      <c r="D5385" s="132" t="s">
        <v>178</v>
      </c>
      <c r="E5385" s="133" t="s">
        <v>4668</v>
      </c>
      <c r="F5385" s="134" t="s">
        <v>4669</v>
      </c>
      <c r="G5385" s="135" t="s">
        <v>181</v>
      </c>
      <c r="H5385" s="136">
        <v>27669.584999999999</v>
      </c>
      <c r="I5385" s="137"/>
      <c r="J5385" s="138">
        <f>ROUND(I5385*H5385,2)</f>
        <v>0</v>
      </c>
      <c r="K5385" s="134" t="s">
        <v>182</v>
      </c>
      <c r="L5385" s="32"/>
      <c r="M5385" s="139" t="s">
        <v>1</v>
      </c>
      <c r="N5385" s="140" t="s">
        <v>43</v>
      </c>
      <c r="P5385" s="141">
        <f>O5385*H5385</f>
        <v>0</v>
      </c>
      <c r="Q5385" s="141">
        <v>2.9E-4</v>
      </c>
      <c r="R5385" s="141">
        <f>Q5385*H5385</f>
        <v>8.0241796500000007</v>
      </c>
      <c r="S5385" s="141">
        <v>0</v>
      </c>
      <c r="T5385" s="142">
        <f>S5385*H5385</f>
        <v>0</v>
      </c>
      <c r="AR5385" s="143" t="s">
        <v>319</v>
      </c>
      <c r="AT5385" s="143" t="s">
        <v>178</v>
      </c>
      <c r="AU5385" s="143" t="s">
        <v>88</v>
      </c>
      <c r="AY5385" s="17" t="s">
        <v>176</v>
      </c>
      <c r="BE5385" s="144">
        <f>IF(N5385="základní",J5385,0)</f>
        <v>0</v>
      </c>
      <c r="BF5385" s="144">
        <f>IF(N5385="snížená",J5385,0)</f>
        <v>0</v>
      </c>
      <c r="BG5385" s="144">
        <f>IF(N5385="zákl. přenesená",J5385,0)</f>
        <v>0</v>
      </c>
      <c r="BH5385" s="144">
        <f>IF(N5385="sníž. přenesená",J5385,0)</f>
        <v>0</v>
      </c>
      <c r="BI5385" s="144">
        <f>IF(N5385="nulová",J5385,0)</f>
        <v>0</v>
      </c>
      <c r="BJ5385" s="17" t="s">
        <v>86</v>
      </c>
      <c r="BK5385" s="144">
        <f>ROUND(I5385*H5385,2)</f>
        <v>0</v>
      </c>
      <c r="BL5385" s="17" t="s">
        <v>319</v>
      </c>
      <c r="BM5385" s="143" t="s">
        <v>4670</v>
      </c>
    </row>
    <row r="5386" spans="2:65" s="11" customFormat="1" ht="22.9" customHeight="1">
      <c r="B5386" s="120"/>
      <c r="D5386" s="121" t="s">
        <v>77</v>
      </c>
      <c r="E5386" s="130" t="s">
        <v>4671</v>
      </c>
      <c r="F5386" s="130" t="s">
        <v>4672</v>
      </c>
      <c r="I5386" s="123"/>
      <c r="J5386" s="131">
        <f>BK5386</f>
        <v>0</v>
      </c>
      <c r="L5386" s="120"/>
      <c r="M5386" s="125"/>
      <c r="P5386" s="126">
        <f>SUM(P5387:P5400)</f>
        <v>0</v>
      </c>
      <c r="R5386" s="126">
        <f>SUM(R5387:R5400)</f>
        <v>0</v>
      </c>
      <c r="T5386" s="127">
        <f>SUM(T5387:T5400)</f>
        <v>0</v>
      </c>
      <c r="AR5386" s="121" t="s">
        <v>88</v>
      </c>
      <c r="AT5386" s="128" t="s">
        <v>77</v>
      </c>
      <c r="AU5386" s="128" t="s">
        <v>86</v>
      </c>
      <c r="AY5386" s="121" t="s">
        <v>176</v>
      </c>
      <c r="BK5386" s="129">
        <f>SUM(BK5387:BK5400)</f>
        <v>0</v>
      </c>
    </row>
    <row r="5387" spans="2:65" s="1" customFormat="1" ht="33" customHeight="1">
      <c r="B5387" s="32"/>
      <c r="C5387" s="132" t="s">
        <v>4673</v>
      </c>
      <c r="D5387" s="132" t="s">
        <v>178</v>
      </c>
      <c r="E5387" s="133" t="s">
        <v>4674</v>
      </c>
      <c r="F5387" s="134" t="s">
        <v>4675</v>
      </c>
      <c r="G5387" s="135" t="s">
        <v>355</v>
      </c>
      <c r="H5387" s="136">
        <v>6</v>
      </c>
      <c r="I5387" s="137"/>
      <c r="J5387" s="138">
        <f>ROUND(I5387*H5387,2)</f>
        <v>0</v>
      </c>
      <c r="K5387" s="134" t="s">
        <v>342</v>
      </c>
      <c r="L5387" s="32"/>
      <c r="M5387" s="139" t="s">
        <v>1</v>
      </c>
      <c r="N5387" s="140" t="s">
        <v>43</v>
      </c>
      <c r="P5387" s="141">
        <f>O5387*H5387</f>
        <v>0</v>
      </c>
      <c r="Q5387" s="141">
        <v>0</v>
      </c>
      <c r="R5387" s="141">
        <f>Q5387*H5387</f>
        <v>0</v>
      </c>
      <c r="S5387" s="141">
        <v>0</v>
      </c>
      <c r="T5387" s="142">
        <f>S5387*H5387</f>
        <v>0</v>
      </c>
      <c r="AR5387" s="143" t="s">
        <v>319</v>
      </c>
      <c r="AT5387" s="143" t="s">
        <v>178</v>
      </c>
      <c r="AU5387" s="143" t="s">
        <v>88</v>
      </c>
      <c r="AY5387" s="17" t="s">
        <v>176</v>
      </c>
      <c r="BE5387" s="144">
        <f>IF(N5387="základní",J5387,0)</f>
        <v>0</v>
      </c>
      <c r="BF5387" s="144">
        <f>IF(N5387="snížená",J5387,0)</f>
        <v>0</v>
      </c>
      <c r="BG5387" s="144">
        <f>IF(N5387="zákl. přenesená",J5387,0)</f>
        <v>0</v>
      </c>
      <c r="BH5387" s="144">
        <f>IF(N5387="sníž. přenesená",J5387,0)</f>
        <v>0</v>
      </c>
      <c r="BI5387" s="144">
        <f>IF(N5387="nulová",J5387,0)</f>
        <v>0</v>
      </c>
      <c r="BJ5387" s="17" t="s">
        <v>86</v>
      </c>
      <c r="BK5387" s="144">
        <f>ROUND(I5387*H5387,2)</f>
        <v>0</v>
      </c>
      <c r="BL5387" s="17" t="s">
        <v>319</v>
      </c>
      <c r="BM5387" s="143" t="s">
        <v>4676</v>
      </c>
    </row>
    <row r="5388" spans="2:65" s="14" customFormat="1" ht="11.25">
      <c r="B5388" s="160"/>
      <c r="D5388" s="146" t="s">
        <v>185</v>
      </c>
      <c r="E5388" s="161" t="s">
        <v>1</v>
      </c>
      <c r="F5388" s="162" t="s">
        <v>4677</v>
      </c>
      <c r="H5388" s="161" t="s">
        <v>1</v>
      </c>
      <c r="I5388" s="163"/>
      <c r="L5388" s="160"/>
      <c r="M5388" s="164"/>
      <c r="T5388" s="165"/>
      <c r="AT5388" s="161" t="s">
        <v>185</v>
      </c>
      <c r="AU5388" s="161" t="s">
        <v>88</v>
      </c>
      <c r="AV5388" s="14" t="s">
        <v>86</v>
      </c>
      <c r="AW5388" s="14" t="s">
        <v>33</v>
      </c>
      <c r="AX5388" s="14" t="s">
        <v>78</v>
      </c>
      <c r="AY5388" s="161" t="s">
        <v>176</v>
      </c>
    </row>
    <row r="5389" spans="2:65" s="12" customFormat="1" ht="11.25">
      <c r="B5389" s="145"/>
      <c r="D5389" s="146" t="s">
        <v>185</v>
      </c>
      <c r="E5389" s="147" t="s">
        <v>1</v>
      </c>
      <c r="F5389" s="148" t="s">
        <v>230</v>
      </c>
      <c r="H5389" s="149">
        <v>6</v>
      </c>
      <c r="I5389" s="150"/>
      <c r="L5389" s="145"/>
      <c r="M5389" s="151"/>
      <c r="T5389" s="152"/>
      <c r="AT5389" s="147" t="s">
        <v>185</v>
      </c>
      <c r="AU5389" s="147" t="s">
        <v>88</v>
      </c>
      <c r="AV5389" s="12" t="s">
        <v>88</v>
      </c>
      <c r="AW5389" s="12" t="s">
        <v>33</v>
      </c>
      <c r="AX5389" s="12" t="s">
        <v>86</v>
      </c>
      <c r="AY5389" s="147" t="s">
        <v>176</v>
      </c>
    </row>
    <row r="5390" spans="2:65" s="1" customFormat="1" ht="33" customHeight="1">
      <c r="B5390" s="32"/>
      <c r="C5390" s="132" t="s">
        <v>4678</v>
      </c>
      <c r="D5390" s="132" t="s">
        <v>178</v>
      </c>
      <c r="E5390" s="133" t="s">
        <v>4679</v>
      </c>
      <c r="F5390" s="134" t="s">
        <v>4680</v>
      </c>
      <c r="G5390" s="135" t="s">
        <v>355</v>
      </c>
      <c r="H5390" s="136">
        <v>6</v>
      </c>
      <c r="I5390" s="137"/>
      <c r="J5390" s="138">
        <f>ROUND(I5390*H5390,2)</f>
        <v>0</v>
      </c>
      <c r="K5390" s="134" t="s">
        <v>342</v>
      </c>
      <c r="L5390" s="32"/>
      <c r="M5390" s="139" t="s">
        <v>1</v>
      </c>
      <c r="N5390" s="140" t="s">
        <v>43</v>
      </c>
      <c r="P5390" s="141">
        <f>O5390*H5390</f>
        <v>0</v>
      </c>
      <c r="Q5390" s="141">
        <v>0</v>
      </c>
      <c r="R5390" s="141">
        <f>Q5390*H5390</f>
        <v>0</v>
      </c>
      <c r="S5390" s="141">
        <v>0</v>
      </c>
      <c r="T5390" s="142">
        <f>S5390*H5390</f>
        <v>0</v>
      </c>
      <c r="AR5390" s="143" t="s">
        <v>319</v>
      </c>
      <c r="AT5390" s="143" t="s">
        <v>178</v>
      </c>
      <c r="AU5390" s="143" t="s">
        <v>88</v>
      </c>
      <c r="AY5390" s="17" t="s">
        <v>176</v>
      </c>
      <c r="BE5390" s="144">
        <f>IF(N5390="základní",J5390,0)</f>
        <v>0</v>
      </c>
      <c r="BF5390" s="144">
        <f>IF(N5390="snížená",J5390,0)</f>
        <v>0</v>
      </c>
      <c r="BG5390" s="144">
        <f>IF(N5390="zákl. přenesená",J5390,0)</f>
        <v>0</v>
      </c>
      <c r="BH5390" s="144">
        <f>IF(N5390="sníž. přenesená",J5390,0)</f>
        <v>0</v>
      </c>
      <c r="BI5390" s="144">
        <f>IF(N5390="nulová",J5390,0)</f>
        <v>0</v>
      </c>
      <c r="BJ5390" s="17" t="s">
        <v>86</v>
      </c>
      <c r="BK5390" s="144">
        <f>ROUND(I5390*H5390,2)</f>
        <v>0</v>
      </c>
      <c r="BL5390" s="17" t="s">
        <v>319</v>
      </c>
      <c r="BM5390" s="143" t="s">
        <v>4681</v>
      </c>
    </row>
    <row r="5391" spans="2:65" s="14" customFormat="1" ht="11.25">
      <c r="B5391" s="160"/>
      <c r="D5391" s="146" t="s">
        <v>185</v>
      </c>
      <c r="E5391" s="161" t="s">
        <v>1</v>
      </c>
      <c r="F5391" s="162" t="s">
        <v>4677</v>
      </c>
      <c r="H5391" s="161" t="s">
        <v>1</v>
      </c>
      <c r="I5391" s="163"/>
      <c r="L5391" s="160"/>
      <c r="M5391" s="164"/>
      <c r="T5391" s="165"/>
      <c r="AT5391" s="161" t="s">
        <v>185</v>
      </c>
      <c r="AU5391" s="161" t="s">
        <v>88</v>
      </c>
      <c r="AV5391" s="14" t="s">
        <v>86</v>
      </c>
      <c r="AW5391" s="14" t="s">
        <v>33</v>
      </c>
      <c r="AX5391" s="14" t="s">
        <v>78</v>
      </c>
      <c r="AY5391" s="161" t="s">
        <v>176</v>
      </c>
    </row>
    <row r="5392" spans="2:65" s="12" customFormat="1" ht="11.25">
      <c r="B5392" s="145"/>
      <c r="D5392" s="146" t="s">
        <v>185</v>
      </c>
      <c r="E5392" s="147" t="s">
        <v>1</v>
      </c>
      <c r="F5392" s="148" t="s">
        <v>230</v>
      </c>
      <c r="H5392" s="149">
        <v>6</v>
      </c>
      <c r="I5392" s="150"/>
      <c r="L5392" s="145"/>
      <c r="M5392" s="151"/>
      <c r="T5392" s="152"/>
      <c r="AT5392" s="147" t="s">
        <v>185</v>
      </c>
      <c r="AU5392" s="147" t="s">
        <v>88</v>
      </c>
      <c r="AV5392" s="12" t="s">
        <v>88</v>
      </c>
      <c r="AW5392" s="12" t="s">
        <v>33</v>
      </c>
      <c r="AX5392" s="12" t="s">
        <v>86</v>
      </c>
      <c r="AY5392" s="147" t="s">
        <v>176</v>
      </c>
    </row>
    <row r="5393" spans="2:65" s="1" customFormat="1" ht="33" customHeight="1">
      <c r="B5393" s="32"/>
      <c r="C5393" s="132" t="s">
        <v>4682</v>
      </c>
      <c r="D5393" s="132" t="s">
        <v>178</v>
      </c>
      <c r="E5393" s="133" t="s">
        <v>4683</v>
      </c>
      <c r="F5393" s="134" t="s">
        <v>4684</v>
      </c>
      <c r="G5393" s="135" t="s">
        <v>355</v>
      </c>
      <c r="H5393" s="136">
        <v>6</v>
      </c>
      <c r="I5393" s="137"/>
      <c r="J5393" s="138">
        <f>ROUND(I5393*H5393,2)</f>
        <v>0</v>
      </c>
      <c r="K5393" s="134" t="s">
        <v>342</v>
      </c>
      <c r="L5393" s="32"/>
      <c r="M5393" s="139" t="s">
        <v>1</v>
      </c>
      <c r="N5393" s="140" t="s">
        <v>43</v>
      </c>
      <c r="P5393" s="141">
        <f>O5393*H5393</f>
        <v>0</v>
      </c>
      <c r="Q5393" s="141">
        <v>0</v>
      </c>
      <c r="R5393" s="141">
        <f>Q5393*H5393</f>
        <v>0</v>
      </c>
      <c r="S5393" s="141">
        <v>0</v>
      </c>
      <c r="T5393" s="142">
        <f>S5393*H5393</f>
        <v>0</v>
      </c>
      <c r="AR5393" s="143" t="s">
        <v>319</v>
      </c>
      <c r="AT5393" s="143" t="s">
        <v>178</v>
      </c>
      <c r="AU5393" s="143" t="s">
        <v>88</v>
      </c>
      <c r="AY5393" s="17" t="s">
        <v>176</v>
      </c>
      <c r="BE5393" s="144">
        <f>IF(N5393="základní",J5393,0)</f>
        <v>0</v>
      </c>
      <c r="BF5393" s="144">
        <f>IF(N5393="snížená",J5393,0)</f>
        <v>0</v>
      </c>
      <c r="BG5393" s="144">
        <f>IF(N5393="zákl. přenesená",J5393,0)</f>
        <v>0</v>
      </c>
      <c r="BH5393" s="144">
        <f>IF(N5393="sníž. přenesená",J5393,0)</f>
        <v>0</v>
      </c>
      <c r="BI5393" s="144">
        <f>IF(N5393="nulová",J5393,0)</f>
        <v>0</v>
      </c>
      <c r="BJ5393" s="17" t="s">
        <v>86</v>
      </c>
      <c r="BK5393" s="144">
        <f>ROUND(I5393*H5393,2)</f>
        <v>0</v>
      </c>
      <c r="BL5393" s="17" t="s">
        <v>319</v>
      </c>
      <c r="BM5393" s="143" t="s">
        <v>4685</v>
      </c>
    </row>
    <row r="5394" spans="2:65" s="14" customFormat="1" ht="11.25">
      <c r="B5394" s="160"/>
      <c r="D5394" s="146" t="s">
        <v>185</v>
      </c>
      <c r="E5394" s="161" t="s">
        <v>1</v>
      </c>
      <c r="F5394" s="162" t="s">
        <v>4677</v>
      </c>
      <c r="H5394" s="161" t="s">
        <v>1</v>
      </c>
      <c r="I5394" s="163"/>
      <c r="L5394" s="160"/>
      <c r="M5394" s="164"/>
      <c r="T5394" s="165"/>
      <c r="AT5394" s="161" t="s">
        <v>185</v>
      </c>
      <c r="AU5394" s="161" t="s">
        <v>88</v>
      </c>
      <c r="AV5394" s="14" t="s">
        <v>86</v>
      </c>
      <c r="AW5394" s="14" t="s">
        <v>33</v>
      </c>
      <c r="AX5394" s="14" t="s">
        <v>78</v>
      </c>
      <c r="AY5394" s="161" t="s">
        <v>176</v>
      </c>
    </row>
    <row r="5395" spans="2:65" s="12" customFormat="1" ht="11.25">
      <c r="B5395" s="145"/>
      <c r="D5395" s="146" t="s">
        <v>185</v>
      </c>
      <c r="E5395" s="147" t="s">
        <v>1</v>
      </c>
      <c r="F5395" s="148" t="s">
        <v>230</v>
      </c>
      <c r="H5395" s="149">
        <v>6</v>
      </c>
      <c r="I5395" s="150"/>
      <c r="L5395" s="145"/>
      <c r="M5395" s="151"/>
      <c r="T5395" s="152"/>
      <c r="AT5395" s="147" t="s">
        <v>185</v>
      </c>
      <c r="AU5395" s="147" t="s">
        <v>88</v>
      </c>
      <c r="AV5395" s="12" t="s">
        <v>88</v>
      </c>
      <c r="AW5395" s="12" t="s">
        <v>33</v>
      </c>
      <c r="AX5395" s="12" t="s">
        <v>86</v>
      </c>
      <c r="AY5395" s="147" t="s">
        <v>176</v>
      </c>
    </row>
    <row r="5396" spans="2:65" s="1" customFormat="1" ht="33" customHeight="1">
      <c r="B5396" s="32"/>
      <c r="C5396" s="132" t="s">
        <v>4686</v>
      </c>
      <c r="D5396" s="132" t="s">
        <v>178</v>
      </c>
      <c r="E5396" s="133" t="s">
        <v>4687</v>
      </c>
      <c r="F5396" s="134" t="s">
        <v>4688</v>
      </c>
      <c r="G5396" s="135" t="s">
        <v>355</v>
      </c>
      <c r="H5396" s="136">
        <v>1</v>
      </c>
      <c r="I5396" s="137"/>
      <c r="J5396" s="138">
        <f>ROUND(I5396*H5396,2)</f>
        <v>0</v>
      </c>
      <c r="K5396" s="134" t="s">
        <v>342</v>
      </c>
      <c r="L5396" s="32"/>
      <c r="M5396" s="139" t="s">
        <v>1</v>
      </c>
      <c r="N5396" s="140" t="s">
        <v>43</v>
      </c>
      <c r="P5396" s="141">
        <f>O5396*H5396</f>
        <v>0</v>
      </c>
      <c r="Q5396" s="141">
        <v>0</v>
      </c>
      <c r="R5396" s="141">
        <f>Q5396*H5396</f>
        <v>0</v>
      </c>
      <c r="S5396" s="141">
        <v>0</v>
      </c>
      <c r="T5396" s="142">
        <f>S5396*H5396</f>
        <v>0</v>
      </c>
      <c r="AR5396" s="143" t="s">
        <v>319</v>
      </c>
      <c r="AT5396" s="143" t="s">
        <v>178</v>
      </c>
      <c r="AU5396" s="143" t="s">
        <v>88</v>
      </c>
      <c r="AY5396" s="17" t="s">
        <v>176</v>
      </c>
      <c r="BE5396" s="144">
        <f>IF(N5396="základní",J5396,0)</f>
        <v>0</v>
      </c>
      <c r="BF5396" s="144">
        <f>IF(N5396="snížená",J5396,0)</f>
        <v>0</v>
      </c>
      <c r="BG5396" s="144">
        <f>IF(N5396="zákl. přenesená",J5396,0)</f>
        <v>0</v>
      </c>
      <c r="BH5396" s="144">
        <f>IF(N5396="sníž. přenesená",J5396,0)</f>
        <v>0</v>
      </c>
      <c r="BI5396" s="144">
        <f>IF(N5396="nulová",J5396,0)</f>
        <v>0</v>
      </c>
      <c r="BJ5396" s="17" t="s">
        <v>86</v>
      </c>
      <c r="BK5396" s="144">
        <f>ROUND(I5396*H5396,2)</f>
        <v>0</v>
      </c>
      <c r="BL5396" s="17" t="s">
        <v>319</v>
      </c>
      <c r="BM5396" s="143" t="s">
        <v>4689</v>
      </c>
    </row>
    <row r="5397" spans="2:65" s="14" customFormat="1" ht="11.25">
      <c r="B5397" s="160"/>
      <c r="D5397" s="146" t="s">
        <v>185</v>
      </c>
      <c r="E5397" s="161" t="s">
        <v>1</v>
      </c>
      <c r="F5397" s="162" t="s">
        <v>4677</v>
      </c>
      <c r="H5397" s="161" t="s">
        <v>1</v>
      </c>
      <c r="I5397" s="163"/>
      <c r="L5397" s="160"/>
      <c r="M5397" s="164"/>
      <c r="T5397" s="165"/>
      <c r="AT5397" s="161" t="s">
        <v>185</v>
      </c>
      <c r="AU5397" s="161" t="s">
        <v>88</v>
      </c>
      <c r="AV5397" s="14" t="s">
        <v>86</v>
      </c>
      <c r="AW5397" s="14" t="s">
        <v>33</v>
      </c>
      <c r="AX5397" s="14" t="s">
        <v>78</v>
      </c>
      <c r="AY5397" s="161" t="s">
        <v>176</v>
      </c>
    </row>
    <row r="5398" spans="2:65" s="12" customFormat="1" ht="11.25">
      <c r="B5398" s="145"/>
      <c r="D5398" s="146" t="s">
        <v>185</v>
      </c>
      <c r="E5398" s="147" t="s">
        <v>1</v>
      </c>
      <c r="F5398" s="148" t="s">
        <v>86</v>
      </c>
      <c r="H5398" s="149">
        <v>1</v>
      </c>
      <c r="I5398" s="150"/>
      <c r="L5398" s="145"/>
      <c r="M5398" s="151"/>
      <c r="T5398" s="152"/>
      <c r="AT5398" s="147" t="s">
        <v>185</v>
      </c>
      <c r="AU5398" s="147" t="s">
        <v>88</v>
      </c>
      <c r="AV5398" s="12" t="s">
        <v>88</v>
      </c>
      <c r="AW5398" s="12" t="s">
        <v>33</v>
      </c>
      <c r="AX5398" s="12" t="s">
        <v>86</v>
      </c>
      <c r="AY5398" s="147" t="s">
        <v>176</v>
      </c>
    </row>
    <row r="5399" spans="2:65" s="1" customFormat="1" ht="24.2" customHeight="1">
      <c r="B5399" s="32"/>
      <c r="C5399" s="132" t="s">
        <v>4690</v>
      </c>
      <c r="D5399" s="132" t="s">
        <v>178</v>
      </c>
      <c r="E5399" s="133" t="s">
        <v>4691</v>
      </c>
      <c r="F5399" s="134" t="s">
        <v>4692</v>
      </c>
      <c r="G5399" s="135" t="s">
        <v>2975</v>
      </c>
      <c r="H5399" s="186"/>
      <c r="I5399" s="137"/>
      <c r="J5399" s="138">
        <f>ROUND(I5399*H5399,2)</f>
        <v>0</v>
      </c>
      <c r="K5399" s="134" t="s">
        <v>207</v>
      </c>
      <c r="L5399" s="32"/>
      <c r="M5399" s="139" t="s">
        <v>1</v>
      </c>
      <c r="N5399" s="140" t="s">
        <v>43</v>
      </c>
      <c r="P5399" s="141">
        <f>O5399*H5399</f>
        <v>0</v>
      </c>
      <c r="Q5399" s="141">
        <v>0</v>
      </c>
      <c r="R5399" s="141">
        <f>Q5399*H5399</f>
        <v>0</v>
      </c>
      <c r="S5399" s="141">
        <v>0</v>
      </c>
      <c r="T5399" s="142">
        <f>S5399*H5399</f>
        <v>0</v>
      </c>
      <c r="AR5399" s="143" t="s">
        <v>319</v>
      </c>
      <c r="AT5399" s="143" t="s">
        <v>178</v>
      </c>
      <c r="AU5399" s="143" t="s">
        <v>88</v>
      </c>
      <c r="AY5399" s="17" t="s">
        <v>176</v>
      </c>
      <c r="BE5399" s="144">
        <f>IF(N5399="základní",J5399,0)</f>
        <v>0</v>
      </c>
      <c r="BF5399" s="144">
        <f>IF(N5399="snížená",J5399,0)</f>
        <v>0</v>
      </c>
      <c r="BG5399" s="144">
        <f>IF(N5399="zákl. přenesená",J5399,0)</f>
        <v>0</v>
      </c>
      <c r="BH5399" s="144">
        <f>IF(N5399="sníž. přenesená",J5399,0)</f>
        <v>0</v>
      </c>
      <c r="BI5399" s="144">
        <f>IF(N5399="nulová",J5399,0)</f>
        <v>0</v>
      </c>
      <c r="BJ5399" s="17" t="s">
        <v>86</v>
      </c>
      <c r="BK5399" s="144">
        <f>ROUND(I5399*H5399,2)</f>
        <v>0</v>
      </c>
      <c r="BL5399" s="17" t="s">
        <v>319</v>
      </c>
      <c r="BM5399" s="143" t="s">
        <v>4693</v>
      </c>
    </row>
    <row r="5400" spans="2:65" s="1" customFormat="1" ht="33" customHeight="1">
      <c r="B5400" s="32"/>
      <c r="C5400" s="132" t="s">
        <v>1974</v>
      </c>
      <c r="D5400" s="132" t="s">
        <v>178</v>
      </c>
      <c r="E5400" s="133" t="s">
        <v>4694</v>
      </c>
      <c r="F5400" s="134" t="s">
        <v>4695</v>
      </c>
      <c r="G5400" s="135" t="s">
        <v>2975</v>
      </c>
      <c r="H5400" s="186"/>
      <c r="I5400" s="137"/>
      <c r="J5400" s="138">
        <f>ROUND(I5400*H5400,2)</f>
        <v>0</v>
      </c>
      <c r="K5400" s="134" t="s">
        <v>207</v>
      </c>
      <c r="L5400" s="32"/>
      <c r="M5400" s="139" t="s">
        <v>1</v>
      </c>
      <c r="N5400" s="140" t="s">
        <v>43</v>
      </c>
      <c r="P5400" s="141">
        <f>O5400*H5400</f>
        <v>0</v>
      </c>
      <c r="Q5400" s="141">
        <v>0</v>
      </c>
      <c r="R5400" s="141">
        <f>Q5400*H5400</f>
        <v>0</v>
      </c>
      <c r="S5400" s="141">
        <v>0</v>
      </c>
      <c r="T5400" s="142">
        <f>S5400*H5400</f>
        <v>0</v>
      </c>
      <c r="AR5400" s="143" t="s">
        <v>319</v>
      </c>
      <c r="AT5400" s="143" t="s">
        <v>178</v>
      </c>
      <c r="AU5400" s="143" t="s">
        <v>88</v>
      </c>
      <c r="AY5400" s="17" t="s">
        <v>176</v>
      </c>
      <c r="BE5400" s="144">
        <f>IF(N5400="základní",J5400,0)</f>
        <v>0</v>
      </c>
      <c r="BF5400" s="144">
        <f>IF(N5400="snížená",J5400,0)</f>
        <v>0</v>
      </c>
      <c r="BG5400" s="144">
        <f>IF(N5400="zákl. přenesená",J5400,0)</f>
        <v>0</v>
      </c>
      <c r="BH5400" s="144">
        <f>IF(N5400="sníž. přenesená",J5400,0)</f>
        <v>0</v>
      </c>
      <c r="BI5400" s="144">
        <f>IF(N5400="nulová",J5400,0)</f>
        <v>0</v>
      </c>
      <c r="BJ5400" s="17" t="s">
        <v>86</v>
      </c>
      <c r="BK5400" s="144">
        <f>ROUND(I5400*H5400,2)</f>
        <v>0</v>
      </c>
      <c r="BL5400" s="17" t="s">
        <v>319</v>
      </c>
      <c r="BM5400" s="143" t="s">
        <v>4696</v>
      </c>
    </row>
    <row r="5401" spans="2:65" s="11" customFormat="1" ht="25.9" customHeight="1">
      <c r="B5401" s="120"/>
      <c r="D5401" s="121" t="s">
        <v>77</v>
      </c>
      <c r="E5401" s="122" t="s">
        <v>4697</v>
      </c>
      <c r="F5401" s="122" t="s">
        <v>4698</v>
      </c>
      <c r="I5401" s="123"/>
      <c r="J5401" s="124">
        <f>BK5401</f>
        <v>0</v>
      </c>
      <c r="L5401" s="120"/>
      <c r="M5401" s="125"/>
      <c r="P5401" s="126">
        <f>SUM(P5402:P5403)</f>
        <v>0</v>
      </c>
      <c r="R5401" s="126">
        <f>SUM(R5402:R5403)</f>
        <v>0</v>
      </c>
      <c r="T5401" s="127">
        <f>SUM(T5402:T5403)</f>
        <v>0</v>
      </c>
      <c r="AR5401" s="121" t="s">
        <v>183</v>
      </c>
      <c r="AT5401" s="128" t="s">
        <v>77</v>
      </c>
      <c r="AU5401" s="128" t="s">
        <v>78</v>
      </c>
      <c r="AY5401" s="121" t="s">
        <v>176</v>
      </c>
      <c r="BK5401" s="129">
        <f>SUM(BK5402:BK5403)</f>
        <v>0</v>
      </c>
    </row>
    <row r="5402" spans="2:65" s="1" customFormat="1" ht="16.5" customHeight="1">
      <c r="B5402" s="32"/>
      <c r="C5402" s="132" t="s">
        <v>2044</v>
      </c>
      <c r="D5402" s="132" t="s">
        <v>178</v>
      </c>
      <c r="E5402" s="133" t="s">
        <v>4699</v>
      </c>
      <c r="F5402" s="134" t="s">
        <v>4700</v>
      </c>
      <c r="G5402" s="135" t="s">
        <v>196</v>
      </c>
      <c r="H5402" s="136">
        <v>450</v>
      </c>
      <c r="I5402" s="137"/>
      <c r="J5402" s="138">
        <f>ROUND(I5402*H5402,2)</f>
        <v>0</v>
      </c>
      <c r="K5402" s="134" t="s">
        <v>207</v>
      </c>
      <c r="L5402" s="32"/>
      <c r="M5402" s="139" t="s">
        <v>1</v>
      </c>
      <c r="N5402" s="140" t="s">
        <v>43</v>
      </c>
      <c r="P5402" s="141">
        <f>O5402*H5402</f>
        <v>0</v>
      </c>
      <c r="Q5402" s="141">
        <v>0</v>
      </c>
      <c r="R5402" s="141">
        <f>Q5402*H5402</f>
        <v>0</v>
      </c>
      <c r="S5402" s="141">
        <v>0</v>
      </c>
      <c r="T5402" s="142">
        <f>S5402*H5402</f>
        <v>0</v>
      </c>
      <c r="AR5402" s="143" t="s">
        <v>3667</v>
      </c>
      <c r="AT5402" s="143" t="s">
        <v>178</v>
      </c>
      <c r="AU5402" s="143" t="s">
        <v>86</v>
      </c>
      <c r="AY5402" s="17" t="s">
        <v>176</v>
      </c>
      <c r="BE5402" s="144">
        <f>IF(N5402="základní",J5402,0)</f>
        <v>0</v>
      </c>
      <c r="BF5402" s="144">
        <f>IF(N5402="snížená",J5402,0)</f>
        <v>0</v>
      </c>
      <c r="BG5402" s="144">
        <f>IF(N5402="zákl. přenesená",J5402,0)</f>
        <v>0</v>
      </c>
      <c r="BH5402" s="144">
        <f>IF(N5402="sníž. přenesená",J5402,0)</f>
        <v>0</v>
      </c>
      <c r="BI5402" s="144">
        <f>IF(N5402="nulová",J5402,0)</f>
        <v>0</v>
      </c>
      <c r="BJ5402" s="17" t="s">
        <v>86</v>
      </c>
      <c r="BK5402" s="144">
        <f>ROUND(I5402*H5402,2)</f>
        <v>0</v>
      </c>
      <c r="BL5402" s="17" t="s">
        <v>3667</v>
      </c>
      <c r="BM5402" s="143" t="s">
        <v>4701</v>
      </c>
    </row>
    <row r="5403" spans="2:65" s="1" customFormat="1" ht="58.5">
      <c r="B5403" s="32"/>
      <c r="D5403" s="146" t="s">
        <v>234</v>
      </c>
      <c r="F5403" s="173" t="s">
        <v>4702</v>
      </c>
      <c r="I5403" s="174"/>
      <c r="L5403" s="32"/>
      <c r="M5403" s="187"/>
      <c r="N5403" s="188"/>
      <c r="O5403" s="188"/>
      <c r="P5403" s="188"/>
      <c r="Q5403" s="188"/>
      <c r="R5403" s="188"/>
      <c r="S5403" s="188"/>
      <c r="T5403" s="189"/>
      <c r="AT5403" s="17" t="s">
        <v>234</v>
      </c>
      <c r="AU5403" s="17" t="s">
        <v>86</v>
      </c>
    </row>
    <row r="5404" spans="2:65" s="1" customFormat="1" ht="6.95" customHeight="1">
      <c r="B5404" s="44"/>
      <c r="C5404" s="45"/>
      <c r="D5404" s="45"/>
      <c r="E5404" s="45"/>
      <c r="F5404" s="45"/>
      <c r="G5404" s="45"/>
      <c r="H5404" s="45"/>
      <c r="I5404" s="45"/>
      <c r="J5404" s="45"/>
      <c r="K5404" s="45"/>
      <c r="L5404" s="32"/>
    </row>
  </sheetData>
  <sheetProtection algorithmName="SHA-512" hashValue="krT2drPGqi4TvHMtwMeBPNxDtlCcqB2VksdxeZ2WHfbXBoOjRwKqYons/UcitOpLJR1QIM2N43/S2TyVOuMm0Q==" saltValue="EqlQov0NezCzbQFz3/a7wg==" spinCount="100000" sheet="1" objects="1" scenarios="1" formatColumns="0" formatRows="0" autoFilter="0"/>
  <autoFilter ref="C146:K5403" xr:uid="{00000000-0009-0000-0000-000001000000}"/>
  <mergeCells count="9">
    <mergeCell ref="E87:H87"/>
    <mergeCell ref="E137:H137"/>
    <mergeCell ref="E139:H139"/>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2:BM415"/>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09"/>
      <c r="M2" s="209"/>
      <c r="N2" s="209"/>
      <c r="O2" s="209"/>
      <c r="P2" s="209"/>
      <c r="Q2" s="209"/>
      <c r="R2" s="209"/>
      <c r="S2" s="209"/>
      <c r="T2" s="209"/>
      <c r="U2" s="209"/>
      <c r="V2" s="209"/>
      <c r="AT2" s="17" t="s">
        <v>91</v>
      </c>
    </row>
    <row r="3" spans="2:46" ht="6.95" customHeight="1">
      <c r="B3" s="18"/>
      <c r="C3" s="19"/>
      <c r="D3" s="19"/>
      <c r="E3" s="19"/>
      <c r="F3" s="19"/>
      <c r="G3" s="19"/>
      <c r="H3" s="19"/>
      <c r="I3" s="19"/>
      <c r="J3" s="19"/>
      <c r="K3" s="19"/>
      <c r="L3" s="20"/>
      <c r="AT3" s="17" t="s">
        <v>88</v>
      </c>
    </row>
    <row r="4" spans="2:46" ht="24.95" customHeight="1">
      <c r="B4" s="20"/>
      <c r="D4" s="21" t="s">
        <v>122</v>
      </c>
      <c r="L4" s="20"/>
      <c r="M4" s="88" t="s">
        <v>10</v>
      </c>
      <c r="AT4" s="17" t="s">
        <v>4</v>
      </c>
    </row>
    <row r="5" spans="2:46" ht="6.95" customHeight="1">
      <c r="B5" s="20"/>
      <c r="L5" s="20"/>
    </row>
    <row r="6" spans="2:46" ht="12" customHeight="1">
      <c r="B6" s="20"/>
      <c r="D6" s="27" t="s">
        <v>16</v>
      </c>
      <c r="L6" s="20"/>
    </row>
    <row r="7" spans="2:46" ht="16.5" customHeight="1">
      <c r="B7" s="20"/>
      <c r="E7" s="236" t="str">
        <f>'Rekapitulace stavby'!K6</f>
        <v>Objekt E2 - Knihovna TUL</v>
      </c>
      <c r="F7" s="237"/>
      <c r="G7" s="237"/>
      <c r="H7" s="237"/>
      <c r="L7" s="20"/>
    </row>
    <row r="8" spans="2:46" s="1" customFormat="1" ht="12" customHeight="1">
      <c r="B8" s="32"/>
      <c r="D8" s="27" t="s">
        <v>123</v>
      </c>
      <c r="L8" s="32"/>
    </row>
    <row r="9" spans="2:46" s="1" customFormat="1" ht="16.5" customHeight="1">
      <c r="B9" s="32"/>
      <c r="E9" s="202" t="s">
        <v>4703</v>
      </c>
      <c r="F9" s="238"/>
      <c r="G9" s="238"/>
      <c r="H9" s="238"/>
      <c r="L9" s="32"/>
    </row>
    <row r="10" spans="2:46" s="1" customFormat="1" ht="11.25">
      <c r="B10" s="32"/>
      <c r="L10" s="32"/>
    </row>
    <row r="11" spans="2:46" s="1" customFormat="1" ht="12" customHeight="1">
      <c r="B11" s="32"/>
      <c r="D11" s="27" t="s">
        <v>18</v>
      </c>
      <c r="F11" s="25" t="s">
        <v>1</v>
      </c>
      <c r="I11" s="27" t="s">
        <v>19</v>
      </c>
      <c r="J11" s="25" t="s">
        <v>1</v>
      </c>
      <c r="L11" s="32"/>
    </row>
    <row r="12" spans="2:46" s="1" customFormat="1" ht="12" customHeight="1">
      <c r="B12" s="32"/>
      <c r="D12" s="27" t="s">
        <v>20</v>
      </c>
      <c r="F12" s="25" t="s">
        <v>21</v>
      </c>
      <c r="I12" s="27" t="s">
        <v>22</v>
      </c>
      <c r="J12" s="52" t="str">
        <f>'Rekapitulace stavby'!AN8</f>
        <v>20. 11. 2025</v>
      </c>
      <c r="L12" s="32"/>
    </row>
    <row r="13" spans="2:46" s="1" customFormat="1" ht="10.9" customHeight="1">
      <c r="B13" s="32"/>
      <c r="L13" s="32"/>
    </row>
    <row r="14" spans="2:46" s="1" customFormat="1" ht="12" customHeight="1">
      <c r="B14" s="32"/>
      <c r="D14" s="27" t="s">
        <v>24</v>
      </c>
      <c r="I14" s="27" t="s">
        <v>25</v>
      </c>
      <c r="J14" s="25" t="s">
        <v>1</v>
      </c>
      <c r="L14" s="32"/>
    </row>
    <row r="15" spans="2:46" s="1" customFormat="1" ht="18" customHeight="1">
      <c r="B15" s="32"/>
      <c r="E15" s="25" t="s">
        <v>26</v>
      </c>
      <c r="I15" s="27" t="s">
        <v>27</v>
      </c>
      <c r="J15" s="25" t="s">
        <v>1</v>
      </c>
      <c r="L15" s="32"/>
    </row>
    <row r="16" spans="2:46" s="1" customFormat="1" ht="6.95" customHeight="1">
      <c r="B16" s="32"/>
      <c r="L16" s="32"/>
    </row>
    <row r="17" spans="2:12" s="1" customFormat="1" ht="12" customHeight="1">
      <c r="B17" s="32"/>
      <c r="D17" s="27" t="s">
        <v>28</v>
      </c>
      <c r="I17" s="27" t="s">
        <v>25</v>
      </c>
      <c r="J17" s="28" t="str">
        <f>'Rekapitulace stavby'!AN13</f>
        <v>Vyplň údaj</v>
      </c>
      <c r="L17" s="32"/>
    </row>
    <row r="18" spans="2:12" s="1" customFormat="1" ht="18" customHeight="1">
      <c r="B18" s="32"/>
      <c r="E18" s="239" t="str">
        <f>'Rekapitulace stavby'!E14</f>
        <v>Vyplň údaj</v>
      </c>
      <c r="F18" s="208"/>
      <c r="G18" s="208"/>
      <c r="H18" s="208"/>
      <c r="I18" s="27" t="s">
        <v>27</v>
      </c>
      <c r="J18" s="28" t="str">
        <f>'Rekapitulace stavby'!AN14</f>
        <v>Vyplň údaj</v>
      </c>
      <c r="L18" s="32"/>
    </row>
    <row r="19" spans="2:12" s="1" customFormat="1" ht="6.95" customHeight="1">
      <c r="B19" s="32"/>
      <c r="L19" s="32"/>
    </row>
    <row r="20" spans="2:12" s="1" customFormat="1" ht="12" customHeight="1">
      <c r="B20" s="32"/>
      <c r="D20" s="27" t="s">
        <v>30</v>
      </c>
      <c r="I20" s="27" t="s">
        <v>25</v>
      </c>
      <c r="J20" s="25" t="s">
        <v>31</v>
      </c>
      <c r="L20" s="32"/>
    </row>
    <row r="21" spans="2:12" s="1" customFormat="1" ht="18" customHeight="1">
      <c r="B21" s="32"/>
      <c r="E21" s="25" t="s">
        <v>32</v>
      </c>
      <c r="I21" s="27" t="s">
        <v>27</v>
      </c>
      <c r="J21" s="25" t="s">
        <v>1</v>
      </c>
      <c r="L21" s="32"/>
    </row>
    <row r="22" spans="2:12" s="1" customFormat="1" ht="6.95" customHeight="1">
      <c r="B22" s="32"/>
      <c r="L22" s="32"/>
    </row>
    <row r="23" spans="2:12" s="1" customFormat="1" ht="12" customHeight="1">
      <c r="B23" s="32"/>
      <c r="D23" s="27" t="s">
        <v>34</v>
      </c>
      <c r="I23" s="27" t="s">
        <v>25</v>
      </c>
      <c r="J23" s="25" t="str">
        <f>IF('Rekapitulace stavby'!AN19="","",'Rekapitulace stavby'!AN19)</f>
        <v/>
      </c>
      <c r="L23" s="32"/>
    </row>
    <row r="24" spans="2:12" s="1" customFormat="1" ht="18" customHeight="1">
      <c r="B24" s="32"/>
      <c r="E24" s="25" t="str">
        <f>IF('Rekapitulace stavby'!E20="","",'Rekapitulace stavby'!E20)</f>
        <v xml:space="preserve"> </v>
      </c>
      <c r="I24" s="27" t="s">
        <v>27</v>
      </c>
      <c r="J24" s="25" t="str">
        <f>IF('Rekapitulace stavby'!AN20="","",'Rekapitulace stavby'!AN20)</f>
        <v/>
      </c>
      <c r="L24" s="32"/>
    </row>
    <row r="25" spans="2:12" s="1" customFormat="1" ht="6.95" customHeight="1">
      <c r="B25" s="32"/>
      <c r="L25" s="32"/>
    </row>
    <row r="26" spans="2:12" s="1" customFormat="1" ht="12" customHeight="1">
      <c r="B26" s="32"/>
      <c r="D26" s="27" t="s">
        <v>36</v>
      </c>
      <c r="L26" s="32"/>
    </row>
    <row r="27" spans="2:12" s="7" customFormat="1" ht="16.5" customHeight="1">
      <c r="B27" s="89"/>
      <c r="E27" s="213" t="s">
        <v>1</v>
      </c>
      <c r="F27" s="213"/>
      <c r="G27" s="213"/>
      <c r="H27" s="213"/>
      <c r="L27" s="89"/>
    </row>
    <row r="28" spans="2:12" s="1" customFormat="1" ht="6.95" customHeight="1">
      <c r="B28" s="32"/>
      <c r="L28" s="32"/>
    </row>
    <row r="29" spans="2:12" s="1" customFormat="1" ht="6.95" customHeight="1">
      <c r="B29" s="32"/>
      <c r="D29" s="53"/>
      <c r="E29" s="53"/>
      <c r="F29" s="53"/>
      <c r="G29" s="53"/>
      <c r="H29" s="53"/>
      <c r="I29" s="53"/>
      <c r="J29" s="53"/>
      <c r="K29" s="53"/>
      <c r="L29" s="32"/>
    </row>
    <row r="30" spans="2:12" s="1" customFormat="1" ht="25.35" customHeight="1">
      <c r="B30" s="32"/>
      <c r="D30" s="90" t="s">
        <v>38</v>
      </c>
      <c r="J30" s="66">
        <f>ROUND(J123, 2)</f>
        <v>0</v>
      </c>
      <c r="L30" s="32"/>
    </row>
    <row r="31" spans="2:12" s="1" customFormat="1" ht="6.95" customHeight="1">
      <c r="B31" s="32"/>
      <c r="D31" s="53"/>
      <c r="E31" s="53"/>
      <c r="F31" s="53"/>
      <c r="G31" s="53"/>
      <c r="H31" s="53"/>
      <c r="I31" s="53"/>
      <c r="J31" s="53"/>
      <c r="K31" s="53"/>
      <c r="L31" s="32"/>
    </row>
    <row r="32" spans="2:12" s="1" customFormat="1" ht="14.45" customHeight="1">
      <c r="B32" s="32"/>
      <c r="F32" s="35" t="s">
        <v>40</v>
      </c>
      <c r="I32" s="35" t="s">
        <v>39</v>
      </c>
      <c r="J32" s="35" t="s">
        <v>41</v>
      </c>
      <c r="L32" s="32"/>
    </row>
    <row r="33" spans="2:12" s="1" customFormat="1" ht="14.45" customHeight="1">
      <c r="B33" s="32"/>
      <c r="D33" s="55" t="s">
        <v>42</v>
      </c>
      <c r="E33" s="27" t="s">
        <v>43</v>
      </c>
      <c r="F33" s="91">
        <f>ROUND((SUM(BE123:BE414)),  2)</f>
        <v>0</v>
      </c>
      <c r="I33" s="92">
        <v>0.21</v>
      </c>
      <c r="J33" s="91">
        <f>ROUND(((SUM(BE123:BE414))*I33),  2)</f>
        <v>0</v>
      </c>
      <c r="L33" s="32"/>
    </row>
    <row r="34" spans="2:12" s="1" customFormat="1" ht="14.45" customHeight="1">
      <c r="B34" s="32"/>
      <c r="E34" s="27" t="s">
        <v>44</v>
      </c>
      <c r="F34" s="91">
        <f>ROUND((SUM(BF123:BF414)),  2)</f>
        <v>0</v>
      </c>
      <c r="I34" s="92">
        <v>0.12</v>
      </c>
      <c r="J34" s="91">
        <f>ROUND(((SUM(BF123:BF414))*I34),  2)</f>
        <v>0</v>
      </c>
      <c r="L34" s="32"/>
    </row>
    <row r="35" spans="2:12" s="1" customFormat="1" ht="14.45" hidden="1" customHeight="1">
      <c r="B35" s="32"/>
      <c r="E35" s="27" t="s">
        <v>45</v>
      </c>
      <c r="F35" s="91">
        <f>ROUND((SUM(BG123:BG414)),  2)</f>
        <v>0</v>
      </c>
      <c r="I35" s="92">
        <v>0.21</v>
      </c>
      <c r="J35" s="91">
        <f>0</f>
        <v>0</v>
      </c>
      <c r="L35" s="32"/>
    </row>
    <row r="36" spans="2:12" s="1" customFormat="1" ht="14.45" hidden="1" customHeight="1">
      <c r="B36" s="32"/>
      <c r="E36" s="27" t="s">
        <v>46</v>
      </c>
      <c r="F36" s="91">
        <f>ROUND((SUM(BH123:BH414)),  2)</f>
        <v>0</v>
      </c>
      <c r="I36" s="92">
        <v>0.12</v>
      </c>
      <c r="J36" s="91">
        <f>0</f>
        <v>0</v>
      </c>
      <c r="L36" s="32"/>
    </row>
    <row r="37" spans="2:12" s="1" customFormat="1" ht="14.45" hidden="1" customHeight="1">
      <c r="B37" s="32"/>
      <c r="E37" s="27" t="s">
        <v>47</v>
      </c>
      <c r="F37" s="91">
        <f>ROUND((SUM(BI123:BI414)),  2)</f>
        <v>0</v>
      </c>
      <c r="I37" s="92">
        <v>0</v>
      </c>
      <c r="J37" s="91">
        <f>0</f>
        <v>0</v>
      </c>
      <c r="L37" s="32"/>
    </row>
    <row r="38" spans="2:12" s="1" customFormat="1" ht="6.95" customHeight="1">
      <c r="B38" s="32"/>
      <c r="L38" s="32"/>
    </row>
    <row r="39" spans="2:12" s="1" customFormat="1" ht="25.35" customHeight="1">
      <c r="B39" s="32"/>
      <c r="C39" s="93"/>
      <c r="D39" s="94" t="s">
        <v>48</v>
      </c>
      <c r="E39" s="57"/>
      <c r="F39" s="57"/>
      <c r="G39" s="95" t="s">
        <v>49</v>
      </c>
      <c r="H39" s="96" t="s">
        <v>50</v>
      </c>
      <c r="I39" s="57"/>
      <c r="J39" s="97">
        <f>SUM(J30:J37)</f>
        <v>0</v>
      </c>
      <c r="K39" s="98"/>
      <c r="L39" s="32"/>
    </row>
    <row r="40" spans="2:12" s="1" customFormat="1" ht="14.45" customHeight="1">
      <c r="B40" s="32"/>
      <c r="L40" s="32"/>
    </row>
    <row r="41" spans="2:12" ht="14.45" customHeight="1">
      <c r="B41" s="20"/>
      <c r="L41" s="20"/>
    </row>
    <row r="42" spans="2:12" ht="14.45" customHeight="1">
      <c r="B42" s="20"/>
      <c r="L42" s="20"/>
    </row>
    <row r="43" spans="2:12" ht="14.45" customHeight="1">
      <c r="B43" s="20"/>
      <c r="L43" s="20"/>
    </row>
    <row r="44" spans="2:12" ht="14.45" customHeight="1">
      <c r="B44" s="20"/>
      <c r="L44" s="20"/>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32"/>
      <c r="D50" s="41" t="s">
        <v>51</v>
      </c>
      <c r="E50" s="42"/>
      <c r="F50" s="42"/>
      <c r="G50" s="41" t="s">
        <v>52</v>
      </c>
      <c r="H50" s="42"/>
      <c r="I50" s="42"/>
      <c r="J50" s="42"/>
      <c r="K50" s="42"/>
      <c r="L50" s="32"/>
    </row>
    <row r="51" spans="2:12" ht="11.25">
      <c r="B51" s="20"/>
      <c r="L51" s="20"/>
    </row>
    <row r="52" spans="2:12" ht="11.25">
      <c r="B52" s="20"/>
      <c r="L52" s="20"/>
    </row>
    <row r="53" spans="2:12" ht="11.25">
      <c r="B53" s="20"/>
      <c r="L53" s="20"/>
    </row>
    <row r="54" spans="2:12" ht="11.25">
      <c r="B54" s="20"/>
      <c r="L54" s="20"/>
    </row>
    <row r="55" spans="2:12" ht="11.25">
      <c r="B55" s="20"/>
      <c r="L55" s="20"/>
    </row>
    <row r="56" spans="2:12" ht="11.25">
      <c r="B56" s="20"/>
      <c r="L56" s="20"/>
    </row>
    <row r="57" spans="2:12" ht="11.25">
      <c r="B57" s="20"/>
      <c r="L57" s="20"/>
    </row>
    <row r="58" spans="2:12" ht="11.25">
      <c r="B58" s="20"/>
      <c r="L58" s="20"/>
    </row>
    <row r="59" spans="2:12" ht="11.25">
      <c r="B59" s="20"/>
      <c r="L59" s="20"/>
    </row>
    <row r="60" spans="2:12" ht="11.25">
      <c r="B60" s="20"/>
      <c r="L60" s="20"/>
    </row>
    <row r="61" spans="2:12" s="1" customFormat="1" ht="12.75">
      <c r="B61" s="32"/>
      <c r="D61" s="43" t="s">
        <v>53</v>
      </c>
      <c r="E61" s="34"/>
      <c r="F61" s="99" t="s">
        <v>54</v>
      </c>
      <c r="G61" s="43" t="s">
        <v>53</v>
      </c>
      <c r="H61" s="34"/>
      <c r="I61" s="34"/>
      <c r="J61" s="100" t="s">
        <v>54</v>
      </c>
      <c r="K61" s="34"/>
      <c r="L61" s="32"/>
    </row>
    <row r="62" spans="2:12" ht="11.25">
      <c r="B62" s="20"/>
      <c r="L62" s="20"/>
    </row>
    <row r="63" spans="2:12" ht="11.25">
      <c r="B63" s="20"/>
      <c r="L63" s="20"/>
    </row>
    <row r="64" spans="2:12" ht="11.25">
      <c r="B64" s="20"/>
      <c r="L64" s="20"/>
    </row>
    <row r="65" spans="2:12" s="1" customFormat="1" ht="12.75">
      <c r="B65" s="32"/>
      <c r="D65" s="41" t="s">
        <v>55</v>
      </c>
      <c r="E65" s="42"/>
      <c r="F65" s="42"/>
      <c r="G65" s="41" t="s">
        <v>56</v>
      </c>
      <c r="H65" s="42"/>
      <c r="I65" s="42"/>
      <c r="J65" s="42"/>
      <c r="K65" s="42"/>
      <c r="L65" s="32"/>
    </row>
    <row r="66" spans="2:12" ht="11.25">
      <c r="B66" s="20"/>
      <c r="L66" s="20"/>
    </row>
    <row r="67" spans="2:12" ht="11.25">
      <c r="B67" s="20"/>
      <c r="L67" s="20"/>
    </row>
    <row r="68" spans="2:12" ht="11.25">
      <c r="B68" s="20"/>
      <c r="L68" s="20"/>
    </row>
    <row r="69" spans="2:12" ht="11.25">
      <c r="B69" s="20"/>
      <c r="L69" s="20"/>
    </row>
    <row r="70" spans="2:12" ht="11.25">
      <c r="B70" s="20"/>
      <c r="L70" s="20"/>
    </row>
    <row r="71" spans="2:12" ht="11.25">
      <c r="B71" s="20"/>
      <c r="L71" s="20"/>
    </row>
    <row r="72" spans="2:12" ht="11.25">
      <c r="B72" s="20"/>
      <c r="L72" s="20"/>
    </row>
    <row r="73" spans="2:12" ht="11.25">
      <c r="B73" s="20"/>
      <c r="L73" s="20"/>
    </row>
    <row r="74" spans="2:12" ht="11.25">
      <c r="B74" s="20"/>
      <c r="L74" s="20"/>
    </row>
    <row r="75" spans="2:12" ht="11.25">
      <c r="B75" s="20"/>
      <c r="L75" s="20"/>
    </row>
    <row r="76" spans="2:12" s="1" customFormat="1" ht="12.75">
      <c r="B76" s="32"/>
      <c r="D76" s="43" t="s">
        <v>53</v>
      </c>
      <c r="E76" s="34"/>
      <c r="F76" s="99" t="s">
        <v>54</v>
      </c>
      <c r="G76" s="43" t="s">
        <v>53</v>
      </c>
      <c r="H76" s="34"/>
      <c r="I76" s="34"/>
      <c r="J76" s="100" t="s">
        <v>54</v>
      </c>
      <c r="K76" s="34"/>
      <c r="L76" s="32"/>
    </row>
    <row r="77" spans="2:12" s="1" customFormat="1" ht="14.45" customHeight="1">
      <c r="B77" s="44"/>
      <c r="C77" s="45"/>
      <c r="D77" s="45"/>
      <c r="E77" s="45"/>
      <c r="F77" s="45"/>
      <c r="G77" s="45"/>
      <c r="H77" s="45"/>
      <c r="I77" s="45"/>
      <c r="J77" s="45"/>
      <c r="K77" s="45"/>
      <c r="L77" s="32"/>
    </row>
    <row r="81" spans="2:47" s="1" customFormat="1" ht="6.95" customHeight="1">
      <c r="B81" s="46"/>
      <c r="C81" s="47"/>
      <c r="D81" s="47"/>
      <c r="E81" s="47"/>
      <c r="F81" s="47"/>
      <c r="G81" s="47"/>
      <c r="H81" s="47"/>
      <c r="I81" s="47"/>
      <c r="J81" s="47"/>
      <c r="K81" s="47"/>
      <c r="L81" s="32"/>
    </row>
    <row r="82" spans="2:47" s="1" customFormat="1" ht="24.95" customHeight="1">
      <c r="B82" s="32"/>
      <c r="C82" s="21" t="s">
        <v>125</v>
      </c>
      <c r="L82" s="32"/>
    </row>
    <row r="83" spans="2:47" s="1" customFormat="1" ht="6.95" customHeight="1">
      <c r="B83" s="32"/>
      <c r="L83" s="32"/>
    </row>
    <row r="84" spans="2:47" s="1" customFormat="1" ht="12" customHeight="1">
      <c r="B84" s="32"/>
      <c r="C84" s="27" t="s">
        <v>16</v>
      </c>
      <c r="L84" s="32"/>
    </row>
    <row r="85" spans="2:47" s="1" customFormat="1" ht="16.5" customHeight="1">
      <c r="B85" s="32"/>
      <c r="E85" s="236" t="str">
        <f>E7</f>
        <v>Objekt E2 - Knihovna TUL</v>
      </c>
      <c r="F85" s="237"/>
      <c r="G85" s="237"/>
      <c r="H85" s="237"/>
      <c r="L85" s="32"/>
    </row>
    <row r="86" spans="2:47" s="1" customFormat="1" ht="12" customHeight="1">
      <c r="B86" s="32"/>
      <c r="C86" s="27" t="s">
        <v>123</v>
      </c>
      <c r="L86" s="32"/>
    </row>
    <row r="87" spans="2:47" s="1" customFormat="1" ht="16.5" customHeight="1">
      <c r="B87" s="32"/>
      <c r="E87" s="202" t="str">
        <f>E9</f>
        <v xml:space="preserve">DEM - Demolice </v>
      </c>
      <c r="F87" s="238"/>
      <c r="G87" s="238"/>
      <c r="H87" s="238"/>
      <c r="L87" s="32"/>
    </row>
    <row r="88" spans="2:47" s="1" customFormat="1" ht="6.95" customHeight="1">
      <c r="B88" s="32"/>
      <c r="L88" s="32"/>
    </row>
    <row r="89" spans="2:47" s="1" customFormat="1" ht="12" customHeight="1">
      <c r="B89" s="32"/>
      <c r="C89" s="27" t="s">
        <v>20</v>
      </c>
      <c r="F89" s="25" t="str">
        <f>F12</f>
        <v>Liberec</v>
      </c>
      <c r="I89" s="27" t="s">
        <v>22</v>
      </c>
      <c r="J89" s="52" t="str">
        <f>IF(J12="","",J12)</f>
        <v>20. 11. 2025</v>
      </c>
      <c r="L89" s="32"/>
    </row>
    <row r="90" spans="2:47" s="1" customFormat="1" ht="6.95" customHeight="1">
      <c r="B90" s="32"/>
      <c r="L90" s="32"/>
    </row>
    <row r="91" spans="2:47" s="1" customFormat="1" ht="15.2" customHeight="1">
      <c r="B91" s="32"/>
      <c r="C91" s="27" t="s">
        <v>24</v>
      </c>
      <c r="F91" s="25" t="str">
        <f>E15</f>
        <v xml:space="preserve">TUL Studentská 1402/2, Liberec </v>
      </c>
      <c r="I91" s="27" t="s">
        <v>30</v>
      </c>
      <c r="J91" s="30" t="str">
        <f>E21</f>
        <v>AKIA</v>
      </c>
      <c r="L91" s="32"/>
    </row>
    <row r="92" spans="2:47" s="1" customFormat="1" ht="15.2" customHeight="1">
      <c r="B92" s="32"/>
      <c r="C92" s="27" t="s">
        <v>28</v>
      </c>
      <c r="F92" s="25" t="str">
        <f>IF(E18="","",E18)</f>
        <v>Vyplň údaj</v>
      </c>
      <c r="I92" s="27" t="s">
        <v>34</v>
      </c>
      <c r="J92" s="30" t="str">
        <f>E24</f>
        <v xml:space="preserve"> </v>
      </c>
      <c r="L92" s="32"/>
    </row>
    <row r="93" spans="2:47" s="1" customFormat="1" ht="10.35" customHeight="1">
      <c r="B93" s="32"/>
      <c r="L93" s="32"/>
    </row>
    <row r="94" spans="2:47" s="1" customFormat="1" ht="29.25" customHeight="1">
      <c r="B94" s="32"/>
      <c r="C94" s="101" t="s">
        <v>126</v>
      </c>
      <c r="D94" s="93"/>
      <c r="E94" s="93"/>
      <c r="F94" s="93"/>
      <c r="G94" s="93"/>
      <c r="H94" s="93"/>
      <c r="I94" s="93"/>
      <c r="J94" s="102" t="s">
        <v>127</v>
      </c>
      <c r="K94" s="93"/>
      <c r="L94" s="32"/>
    </row>
    <row r="95" spans="2:47" s="1" customFormat="1" ht="10.35" customHeight="1">
      <c r="B95" s="32"/>
      <c r="L95" s="32"/>
    </row>
    <row r="96" spans="2:47" s="1" customFormat="1" ht="22.9" customHeight="1">
      <c r="B96" s="32"/>
      <c r="C96" s="103" t="s">
        <v>128</v>
      </c>
      <c r="J96" s="66">
        <f>J123</f>
        <v>0</v>
      </c>
      <c r="L96" s="32"/>
      <c r="AU96" s="17" t="s">
        <v>129</v>
      </c>
    </row>
    <row r="97" spans="2:12" s="8" customFormat="1" ht="24.95" customHeight="1">
      <c r="B97" s="104"/>
      <c r="D97" s="105" t="s">
        <v>130</v>
      </c>
      <c r="E97" s="106"/>
      <c r="F97" s="106"/>
      <c r="G97" s="106"/>
      <c r="H97" s="106"/>
      <c r="I97" s="106"/>
      <c r="J97" s="107">
        <f>J124</f>
        <v>0</v>
      </c>
      <c r="L97" s="104"/>
    </row>
    <row r="98" spans="2:12" s="9" customFormat="1" ht="19.899999999999999" customHeight="1">
      <c r="B98" s="108"/>
      <c r="D98" s="109" t="s">
        <v>131</v>
      </c>
      <c r="E98" s="110"/>
      <c r="F98" s="110"/>
      <c r="G98" s="110"/>
      <c r="H98" s="110"/>
      <c r="I98" s="110"/>
      <c r="J98" s="111">
        <f>J125</f>
        <v>0</v>
      </c>
      <c r="L98" s="108"/>
    </row>
    <row r="99" spans="2:12" s="9" customFormat="1" ht="19.899999999999999" customHeight="1">
      <c r="B99" s="108"/>
      <c r="D99" s="109" t="s">
        <v>4704</v>
      </c>
      <c r="E99" s="110"/>
      <c r="F99" s="110"/>
      <c r="G99" s="110"/>
      <c r="H99" s="110"/>
      <c r="I99" s="110"/>
      <c r="J99" s="111">
        <f>J177</f>
        <v>0</v>
      </c>
      <c r="L99" s="108"/>
    </row>
    <row r="100" spans="2:12" s="9" customFormat="1" ht="19.899999999999999" customHeight="1">
      <c r="B100" s="108"/>
      <c r="D100" s="109" t="s">
        <v>138</v>
      </c>
      <c r="E100" s="110"/>
      <c r="F100" s="110"/>
      <c r="G100" s="110"/>
      <c r="H100" s="110"/>
      <c r="I100" s="110"/>
      <c r="J100" s="111">
        <f>J188</f>
        <v>0</v>
      </c>
      <c r="L100" s="108"/>
    </row>
    <row r="101" spans="2:12" s="9" customFormat="1" ht="19.899999999999999" customHeight="1">
      <c r="B101" s="108"/>
      <c r="D101" s="109" t="s">
        <v>4705</v>
      </c>
      <c r="E101" s="110"/>
      <c r="F101" s="110"/>
      <c r="G101" s="110"/>
      <c r="H101" s="110"/>
      <c r="I101" s="110"/>
      <c r="J101" s="111">
        <f>J356</f>
        <v>0</v>
      </c>
      <c r="L101" s="108"/>
    </row>
    <row r="102" spans="2:12" s="8" customFormat="1" ht="24.95" customHeight="1">
      <c r="B102" s="104"/>
      <c r="D102" s="105" t="s">
        <v>4706</v>
      </c>
      <c r="E102" s="106"/>
      <c r="F102" s="106"/>
      <c r="G102" s="106"/>
      <c r="H102" s="106"/>
      <c r="I102" s="106"/>
      <c r="J102" s="107">
        <f>J387</f>
        <v>0</v>
      </c>
      <c r="L102" s="104"/>
    </row>
    <row r="103" spans="2:12" s="9" customFormat="1" ht="19.899999999999999" customHeight="1">
      <c r="B103" s="108"/>
      <c r="D103" s="109" t="s">
        <v>142</v>
      </c>
      <c r="E103" s="110"/>
      <c r="F103" s="110"/>
      <c r="G103" s="110"/>
      <c r="H103" s="110"/>
      <c r="I103" s="110"/>
      <c r="J103" s="111">
        <f>J388</f>
        <v>0</v>
      </c>
      <c r="L103" s="108"/>
    </row>
    <row r="104" spans="2:12" s="1" customFormat="1" ht="21.75" customHeight="1">
      <c r="B104" s="32"/>
      <c r="L104" s="32"/>
    </row>
    <row r="105" spans="2:12" s="1" customFormat="1" ht="6.95" customHeight="1">
      <c r="B105" s="44"/>
      <c r="C105" s="45"/>
      <c r="D105" s="45"/>
      <c r="E105" s="45"/>
      <c r="F105" s="45"/>
      <c r="G105" s="45"/>
      <c r="H105" s="45"/>
      <c r="I105" s="45"/>
      <c r="J105" s="45"/>
      <c r="K105" s="45"/>
      <c r="L105" s="32"/>
    </row>
    <row r="109" spans="2:12" s="1" customFormat="1" ht="6.95" customHeight="1">
      <c r="B109" s="46"/>
      <c r="C109" s="47"/>
      <c r="D109" s="47"/>
      <c r="E109" s="47"/>
      <c r="F109" s="47"/>
      <c r="G109" s="47"/>
      <c r="H109" s="47"/>
      <c r="I109" s="47"/>
      <c r="J109" s="47"/>
      <c r="K109" s="47"/>
      <c r="L109" s="32"/>
    </row>
    <row r="110" spans="2:12" s="1" customFormat="1" ht="24.95" customHeight="1">
      <c r="B110" s="32"/>
      <c r="C110" s="21" t="s">
        <v>161</v>
      </c>
      <c r="L110" s="32"/>
    </row>
    <row r="111" spans="2:12" s="1" customFormat="1" ht="6.95" customHeight="1">
      <c r="B111" s="32"/>
      <c r="L111" s="32"/>
    </row>
    <row r="112" spans="2:12" s="1" customFormat="1" ht="12" customHeight="1">
      <c r="B112" s="32"/>
      <c r="C112" s="27" t="s">
        <v>16</v>
      </c>
      <c r="L112" s="32"/>
    </row>
    <row r="113" spans="2:65" s="1" customFormat="1" ht="16.5" customHeight="1">
      <c r="B113" s="32"/>
      <c r="E113" s="236" t="str">
        <f>E7</f>
        <v>Objekt E2 - Knihovna TUL</v>
      </c>
      <c r="F113" s="237"/>
      <c r="G113" s="237"/>
      <c r="H113" s="237"/>
      <c r="L113" s="32"/>
    </row>
    <row r="114" spans="2:65" s="1" customFormat="1" ht="12" customHeight="1">
      <c r="B114" s="32"/>
      <c r="C114" s="27" t="s">
        <v>123</v>
      </c>
      <c r="L114" s="32"/>
    </row>
    <row r="115" spans="2:65" s="1" customFormat="1" ht="16.5" customHeight="1">
      <c r="B115" s="32"/>
      <c r="E115" s="202" t="str">
        <f>E9</f>
        <v xml:space="preserve">DEM - Demolice </v>
      </c>
      <c r="F115" s="238"/>
      <c r="G115" s="238"/>
      <c r="H115" s="238"/>
      <c r="L115" s="32"/>
    </row>
    <row r="116" spans="2:65" s="1" customFormat="1" ht="6.95" customHeight="1">
      <c r="B116" s="32"/>
      <c r="L116" s="32"/>
    </row>
    <row r="117" spans="2:65" s="1" customFormat="1" ht="12" customHeight="1">
      <c r="B117" s="32"/>
      <c r="C117" s="27" t="s">
        <v>20</v>
      </c>
      <c r="F117" s="25" t="str">
        <f>F12</f>
        <v>Liberec</v>
      </c>
      <c r="I117" s="27" t="s">
        <v>22</v>
      </c>
      <c r="J117" s="52" t="str">
        <f>IF(J12="","",J12)</f>
        <v>20. 11. 2025</v>
      </c>
      <c r="L117" s="32"/>
    </row>
    <row r="118" spans="2:65" s="1" customFormat="1" ht="6.95" customHeight="1">
      <c r="B118" s="32"/>
      <c r="L118" s="32"/>
    </row>
    <row r="119" spans="2:65" s="1" customFormat="1" ht="15.2" customHeight="1">
      <c r="B119" s="32"/>
      <c r="C119" s="27" t="s">
        <v>24</v>
      </c>
      <c r="F119" s="25" t="str">
        <f>E15</f>
        <v xml:space="preserve">TUL Studentská 1402/2, Liberec </v>
      </c>
      <c r="I119" s="27" t="s">
        <v>30</v>
      </c>
      <c r="J119" s="30" t="str">
        <f>E21</f>
        <v>AKIA</v>
      </c>
      <c r="L119" s="32"/>
    </row>
    <row r="120" spans="2:65" s="1" customFormat="1" ht="15.2" customHeight="1">
      <c r="B120" s="32"/>
      <c r="C120" s="27" t="s">
        <v>28</v>
      </c>
      <c r="F120" s="25" t="str">
        <f>IF(E18="","",E18)</f>
        <v>Vyplň údaj</v>
      </c>
      <c r="I120" s="27" t="s">
        <v>34</v>
      </c>
      <c r="J120" s="30" t="str">
        <f>E24</f>
        <v xml:space="preserve"> </v>
      </c>
      <c r="L120" s="32"/>
    </row>
    <row r="121" spans="2:65" s="1" customFormat="1" ht="10.35" customHeight="1">
      <c r="B121" s="32"/>
      <c r="L121" s="32"/>
    </row>
    <row r="122" spans="2:65" s="10" customFormat="1" ht="29.25" customHeight="1">
      <c r="B122" s="112"/>
      <c r="C122" s="113" t="s">
        <v>162</v>
      </c>
      <c r="D122" s="114" t="s">
        <v>63</v>
      </c>
      <c r="E122" s="114" t="s">
        <v>59</v>
      </c>
      <c r="F122" s="114" t="s">
        <v>60</v>
      </c>
      <c r="G122" s="114" t="s">
        <v>163</v>
      </c>
      <c r="H122" s="114" t="s">
        <v>164</v>
      </c>
      <c r="I122" s="114" t="s">
        <v>165</v>
      </c>
      <c r="J122" s="114" t="s">
        <v>127</v>
      </c>
      <c r="K122" s="115" t="s">
        <v>166</v>
      </c>
      <c r="L122" s="112"/>
      <c r="M122" s="59" t="s">
        <v>1</v>
      </c>
      <c r="N122" s="60" t="s">
        <v>42</v>
      </c>
      <c r="O122" s="60" t="s">
        <v>167</v>
      </c>
      <c r="P122" s="60" t="s">
        <v>168</v>
      </c>
      <c r="Q122" s="60" t="s">
        <v>169</v>
      </c>
      <c r="R122" s="60" t="s">
        <v>170</v>
      </c>
      <c r="S122" s="60" t="s">
        <v>171</v>
      </c>
      <c r="T122" s="61" t="s">
        <v>172</v>
      </c>
    </row>
    <row r="123" spans="2:65" s="1" customFormat="1" ht="22.9" customHeight="1">
      <c r="B123" s="32"/>
      <c r="C123" s="64" t="s">
        <v>173</v>
      </c>
      <c r="J123" s="116">
        <f>BK123</f>
        <v>0</v>
      </c>
      <c r="L123" s="32"/>
      <c r="M123" s="62"/>
      <c r="N123" s="53"/>
      <c r="O123" s="53"/>
      <c r="P123" s="117">
        <f>P124+P387</f>
        <v>0</v>
      </c>
      <c r="Q123" s="53"/>
      <c r="R123" s="117">
        <f>R124+R387</f>
        <v>6.1066000000000002E-2</v>
      </c>
      <c r="S123" s="53"/>
      <c r="T123" s="118">
        <f>T124+T387</f>
        <v>2428.4591869000001</v>
      </c>
      <c r="AT123" s="17" t="s">
        <v>77</v>
      </c>
      <c r="AU123" s="17" t="s">
        <v>129</v>
      </c>
      <c r="BK123" s="119">
        <f>BK124+BK387</f>
        <v>0</v>
      </c>
    </row>
    <row r="124" spans="2:65" s="11" customFormat="1" ht="25.9" customHeight="1">
      <c r="B124" s="120"/>
      <c r="D124" s="121" t="s">
        <v>77</v>
      </c>
      <c r="E124" s="122" t="s">
        <v>174</v>
      </c>
      <c r="F124" s="122" t="s">
        <v>175</v>
      </c>
      <c r="I124" s="123"/>
      <c r="J124" s="124">
        <f>BK124</f>
        <v>0</v>
      </c>
      <c r="L124" s="120"/>
      <c r="M124" s="125"/>
      <c r="P124" s="126">
        <f>P125+P177+P188+P356</f>
        <v>0</v>
      </c>
      <c r="R124" s="126">
        <f>R125+R177+R188+R356</f>
        <v>6.1066000000000002E-2</v>
      </c>
      <c r="T124" s="127">
        <f>T125+T177+T188+T356</f>
        <v>2395.2991220500003</v>
      </c>
      <c r="AR124" s="121" t="s">
        <v>86</v>
      </c>
      <c r="AT124" s="128" t="s">
        <v>77</v>
      </c>
      <c r="AU124" s="128" t="s">
        <v>78</v>
      </c>
      <c r="AY124" s="121" t="s">
        <v>176</v>
      </c>
      <c r="BK124" s="129">
        <f>BK125+BK177+BK188+BK356</f>
        <v>0</v>
      </c>
    </row>
    <row r="125" spans="2:65" s="11" customFormat="1" ht="22.9" customHeight="1">
      <c r="B125" s="120"/>
      <c r="D125" s="121" t="s">
        <v>77</v>
      </c>
      <c r="E125" s="130" t="s">
        <v>86</v>
      </c>
      <c r="F125" s="130" t="s">
        <v>177</v>
      </c>
      <c r="I125" s="123"/>
      <c r="J125" s="131">
        <f>BK125</f>
        <v>0</v>
      </c>
      <c r="L125" s="120"/>
      <c r="M125" s="125"/>
      <c r="P125" s="126">
        <f>SUM(P126:P176)</f>
        <v>0</v>
      </c>
      <c r="R125" s="126">
        <f>SUM(R126:R176)</f>
        <v>0</v>
      </c>
      <c r="T125" s="127">
        <f>SUM(T126:T176)</f>
        <v>0</v>
      </c>
      <c r="AR125" s="121" t="s">
        <v>86</v>
      </c>
      <c r="AT125" s="128" t="s">
        <v>77</v>
      </c>
      <c r="AU125" s="128" t="s">
        <v>86</v>
      </c>
      <c r="AY125" s="121" t="s">
        <v>176</v>
      </c>
      <c r="BK125" s="129">
        <f>SUM(BK126:BK176)</f>
        <v>0</v>
      </c>
    </row>
    <row r="126" spans="2:65" s="1" customFormat="1" ht="33" customHeight="1">
      <c r="B126" s="32"/>
      <c r="C126" s="132" t="s">
        <v>86</v>
      </c>
      <c r="D126" s="132" t="s">
        <v>178</v>
      </c>
      <c r="E126" s="133" t="s">
        <v>4707</v>
      </c>
      <c r="F126" s="134" t="s">
        <v>4708</v>
      </c>
      <c r="G126" s="135" t="s">
        <v>200</v>
      </c>
      <c r="H126" s="136">
        <v>1574.3916999999999</v>
      </c>
      <c r="I126" s="137"/>
      <c r="J126" s="138">
        <f>ROUND(I126*H126,2)</f>
        <v>0</v>
      </c>
      <c r="K126" s="134" t="s">
        <v>182</v>
      </c>
      <c r="L126" s="32"/>
      <c r="M126" s="139" t="s">
        <v>1</v>
      </c>
      <c r="N126" s="140" t="s">
        <v>43</v>
      </c>
      <c r="P126" s="141">
        <f>O126*H126</f>
        <v>0</v>
      </c>
      <c r="Q126" s="141">
        <v>0</v>
      </c>
      <c r="R126" s="141">
        <f>Q126*H126</f>
        <v>0</v>
      </c>
      <c r="S126" s="141">
        <v>0</v>
      </c>
      <c r="T126" s="142">
        <f>S126*H126</f>
        <v>0</v>
      </c>
      <c r="AR126" s="143" t="s">
        <v>183</v>
      </c>
      <c r="AT126" s="143" t="s">
        <v>178</v>
      </c>
      <c r="AU126" s="143" t="s">
        <v>88</v>
      </c>
      <c r="AY126" s="17" t="s">
        <v>176</v>
      </c>
      <c r="BE126" s="144">
        <f>IF(N126="základní",J126,0)</f>
        <v>0</v>
      </c>
      <c r="BF126" s="144">
        <f>IF(N126="snížená",J126,0)</f>
        <v>0</v>
      </c>
      <c r="BG126" s="144">
        <f>IF(N126="zákl. přenesená",J126,0)</f>
        <v>0</v>
      </c>
      <c r="BH126" s="144">
        <f>IF(N126="sníž. přenesená",J126,0)</f>
        <v>0</v>
      </c>
      <c r="BI126" s="144">
        <f>IF(N126="nulová",J126,0)</f>
        <v>0</v>
      </c>
      <c r="BJ126" s="17" t="s">
        <v>86</v>
      </c>
      <c r="BK126" s="144">
        <f>ROUND(I126*H126,2)</f>
        <v>0</v>
      </c>
      <c r="BL126" s="17" t="s">
        <v>183</v>
      </c>
      <c r="BM126" s="143" t="s">
        <v>4709</v>
      </c>
    </row>
    <row r="127" spans="2:65" s="14" customFormat="1" ht="11.25">
      <c r="B127" s="160"/>
      <c r="D127" s="146" t="s">
        <v>185</v>
      </c>
      <c r="E127" s="161" t="s">
        <v>1</v>
      </c>
      <c r="F127" s="162" t="s">
        <v>4710</v>
      </c>
      <c r="H127" s="161" t="s">
        <v>1</v>
      </c>
      <c r="I127" s="163"/>
      <c r="L127" s="160"/>
      <c r="M127" s="164"/>
      <c r="T127" s="165"/>
      <c r="AT127" s="161" t="s">
        <v>185</v>
      </c>
      <c r="AU127" s="161" t="s">
        <v>88</v>
      </c>
      <c r="AV127" s="14" t="s">
        <v>86</v>
      </c>
      <c r="AW127" s="14" t="s">
        <v>33</v>
      </c>
      <c r="AX127" s="14" t="s">
        <v>78</v>
      </c>
      <c r="AY127" s="161" t="s">
        <v>176</v>
      </c>
    </row>
    <row r="128" spans="2:65" s="12" customFormat="1" ht="11.25">
      <c r="B128" s="145"/>
      <c r="D128" s="146" t="s">
        <v>185</v>
      </c>
      <c r="E128" s="147" t="s">
        <v>1</v>
      </c>
      <c r="F128" s="148" t="s">
        <v>4711</v>
      </c>
      <c r="H128" s="149">
        <v>200</v>
      </c>
      <c r="I128" s="150"/>
      <c r="L128" s="145"/>
      <c r="M128" s="151"/>
      <c r="T128" s="152"/>
      <c r="AT128" s="147" t="s">
        <v>185</v>
      </c>
      <c r="AU128" s="147" t="s">
        <v>88</v>
      </c>
      <c r="AV128" s="12" t="s">
        <v>88</v>
      </c>
      <c r="AW128" s="12" t="s">
        <v>33</v>
      </c>
      <c r="AX128" s="12" t="s">
        <v>78</v>
      </c>
      <c r="AY128" s="147" t="s">
        <v>176</v>
      </c>
    </row>
    <row r="129" spans="2:51" s="14" customFormat="1" ht="11.25">
      <c r="B129" s="160"/>
      <c r="D129" s="146" t="s">
        <v>185</v>
      </c>
      <c r="E129" s="161" t="s">
        <v>1</v>
      </c>
      <c r="F129" s="162" t="s">
        <v>4712</v>
      </c>
      <c r="H129" s="161" t="s">
        <v>1</v>
      </c>
      <c r="I129" s="163"/>
      <c r="L129" s="160"/>
      <c r="M129" s="164"/>
      <c r="T129" s="165"/>
      <c r="AT129" s="161" t="s">
        <v>185</v>
      </c>
      <c r="AU129" s="161" t="s">
        <v>88</v>
      </c>
      <c r="AV129" s="14" t="s">
        <v>86</v>
      </c>
      <c r="AW129" s="14" t="s">
        <v>33</v>
      </c>
      <c r="AX129" s="14" t="s">
        <v>78</v>
      </c>
      <c r="AY129" s="161" t="s">
        <v>176</v>
      </c>
    </row>
    <row r="130" spans="2:51" s="12" customFormat="1" ht="11.25">
      <c r="B130" s="145"/>
      <c r="D130" s="146" t="s">
        <v>185</v>
      </c>
      <c r="E130" s="147" t="s">
        <v>1</v>
      </c>
      <c r="F130" s="148" t="s">
        <v>4713</v>
      </c>
      <c r="H130" s="149">
        <v>19.53</v>
      </c>
      <c r="I130" s="150"/>
      <c r="L130" s="145"/>
      <c r="M130" s="151"/>
      <c r="T130" s="152"/>
      <c r="AT130" s="147" t="s">
        <v>185</v>
      </c>
      <c r="AU130" s="147" t="s">
        <v>88</v>
      </c>
      <c r="AV130" s="12" t="s">
        <v>88</v>
      </c>
      <c r="AW130" s="12" t="s">
        <v>33</v>
      </c>
      <c r="AX130" s="12" t="s">
        <v>78</v>
      </c>
      <c r="AY130" s="147" t="s">
        <v>176</v>
      </c>
    </row>
    <row r="131" spans="2:51" s="14" customFormat="1" ht="11.25">
      <c r="B131" s="160"/>
      <c r="D131" s="146" t="s">
        <v>185</v>
      </c>
      <c r="E131" s="161" t="s">
        <v>1</v>
      </c>
      <c r="F131" s="162" t="s">
        <v>4714</v>
      </c>
      <c r="H131" s="161" t="s">
        <v>1</v>
      </c>
      <c r="I131" s="163"/>
      <c r="L131" s="160"/>
      <c r="M131" s="164"/>
      <c r="T131" s="165"/>
      <c r="AT131" s="161" t="s">
        <v>185</v>
      </c>
      <c r="AU131" s="161" t="s">
        <v>88</v>
      </c>
      <c r="AV131" s="14" t="s">
        <v>86</v>
      </c>
      <c r="AW131" s="14" t="s">
        <v>33</v>
      </c>
      <c r="AX131" s="14" t="s">
        <v>78</v>
      </c>
      <c r="AY131" s="161" t="s">
        <v>176</v>
      </c>
    </row>
    <row r="132" spans="2:51" s="12" customFormat="1" ht="11.25">
      <c r="B132" s="145"/>
      <c r="D132" s="146" t="s">
        <v>185</v>
      </c>
      <c r="E132" s="147" t="s">
        <v>1</v>
      </c>
      <c r="F132" s="148" t="s">
        <v>4715</v>
      </c>
      <c r="H132" s="149">
        <v>50.335999999999999</v>
      </c>
      <c r="I132" s="150"/>
      <c r="L132" s="145"/>
      <c r="M132" s="151"/>
      <c r="T132" s="152"/>
      <c r="AT132" s="147" t="s">
        <v>185</v>
      </c>
      <c r="AU132" s="147" t="s">
        <v>88</v>
      </c>
      <c r="AV132" s="12" t="s">
        <v>88</v>
      </c>
      <c r="AW132" s="12" t="s">
        <v>33</v>
      </c>
      <c r="AX132" s="12" t="s">
        <v>78</v>
      </c>
      <c r="AY132" s="147" t="s">
        <v>176</v>
      </c>
    </row>
    <row r="133" spans="2:51" s="14" customFormat="1" ht="11.25">
      <c r="B133" s="160"/>
      <c r="D133" s="146" t="s">
        <v>185</v>
      </c>
      <c r="E133" s="161" t="s">
        <v>1</v>
      </c>
      <c r="F133" s="162" t="s">
        <v>406</v>
      </c>
      <c r="H133" s="161" t="s">
        <v>1</v>
      </c>
      <c r="I133" s="163"/>
      <c r="L133" s="160"/>
      <c r="M133" s="164"/>
      <c r="T133" s="165"/>
      <c r="AT133" s="161" t="s">
        <v>185</v>
      </c>
      <c r="AU133" s="161" t="s">
        <v>88</v>
      </c>
      <c r="AV133" s="14" t="s">
        <v>86</v>
      </c>
      <c r="AW133" s="14" t="s">
        <v>33</v>
      </c>
      <c r="AX133" s="14" t="s">
        <v>78</v>
      </c>
      <c r="AY133" s="161" t="s">
        <v>176</v>
      </c>
    </row>
    <row r="134" spans="2:51" s="12" customFormat="1" ht="11.25">
      <c r="B134" s="145"/>
      <c r="D134" s="146" t="s">
        <v>185</v>
      </c>
      <c r="E134" s="147" t="s">
        <v>1</v>
      </c>
      <c r="F134" s="148" t="s">
        <v>4716</v>
      </c>
      <c r="H134" s="149">
        <v>47.19</v>
      </c>
      <c r="I134" s="150"/>
      <c r="L134" s="145"/>
      <c r="M134" s="151"/>
      <c r="T134" s="152"/>
      <c r="AT134" s="147" t="s">
        <v>185</v>
      </c>
      <c r="AU134" s="147" t="s">
        <v>88</v>
      </c>
      <c r="AV134" s="12" t="s">
        <v>88</v>
      </c>
      <c r="AW134" s="12" t="s">
        <v>33</v>
      </c>
      <c r="AX134" s="12" t="s">
        <v>78</v>
      </c>
      <c r="AY134" s="147" t="s">
        <v>176</v>
      </c>
    </row>
    <row r="135" spans="2:51" s="14" customFormat="1" ht="11.25">
      <c r="B135" s="160"/>
      <c r="D135" s="146" t="s">
        <v>185</v>
      </c>
      <c r="E135" s="161" t="s">
        <v>1</v>
      </c>
      <c r="F135" s="162" t="s">
        <v>4717</v>
      </c>
      <c r="H135" s="161" t="s">
        <v>1</v>
      </c>
      <c r="I135" s="163"/>
      <c r="L135" s="160"/>
      <c r="M135" s="164"/>
      <c r="T135" s="165"/>
      <c r="AT135" s="161" t="s">
        <v>185</v>
      </c>
      <c r="AU135" s="161" t="s">
        <v>88</v>
      </c>
      <c r="AV135" s="14" t="s">
        <v>86</v>
      </c>
      <c r="AW135" s="14" t="s">
        <v>33</v>
      </c>
      <c r="AX135" s="14" t="s">
        <v>78</v>
      </c>
      <c r="AY135" s="161" t="s">
        <v>176</v>
      </c>
    </row>
    <row r="136" spans="2:51" s="12" customFormat="1" ht="11.25">
      <c r="B136" s="145"/>
      <c r="D136" s="146" t="s">
        <v>185</v>
      </c>
      <c r="E136" s="147" t="s">
        <v>1</v>
      </c>
      <c r="F136" s="148" t="s">
        <v>4718</v>
      </c>
      <c r="H136" s="149">
        <v>30.4648</v>
      </c>
      <c r="I136" s="150"/>
      <c r="L136" s="145"/>
      <c r="M136" s="151"/>
      <c r="T136" s="152"/>
      <c r="AT136" s="147" t="s">
        <v>185</v>
      </c>
      <c r="AU136" s="147" t="s">
        <v>88</v>
      </c>
      <c r="AV136" s="12" t="s">
        <v>88</v>
      </c>
      <c r="AW136" s="12" t="s">
        <v>33</v>
      </c>
      <c r="AX136" s="12" t="s">
        <v>78</v>
      </c>
      <c r="AY136" s="147" t="s">
        <v>176</v>
      </c>
    </row>
    <row r="137" spans="2:51" s="12" customFormat="1" ht="11.25">
      <c r="B137" s="145"/>
      <c r="D137" s="146" t="s">
        <v>185</v>
      </c>
      <c r="E137" s="147" t="s">
        <v>1</v>
      </c>
      <c r="F137" s="148" t="s">
        <v>4719</v>
      </c>
      <c r="H137" s="149">
        <v>181.15199999999999</v>
      </c>
      <c r="I137" s="150"/>
      <c r="L137" s="145"/>
      <c r="M137" s="151"/>
      <c r="T137" s="152"/>
      <c r="AT137" s="147" t="s">
        <v>185</v>
      </c>
      <c r="AU137" s="147" t="s">
        <v>88</v>
      </c>
      <c r="AV137" s="12" t="s">
        <v>88</v>
      </c>
      <c r="AW137" s="12" t="s">
        <v>33</v>
      </c>
      <c r="AX137" s="12" t="s">
        <v>78</v>
      </c>
      <c r="AY137" s="147" t="s">
        <v>176</v>
      </c>
    </row>
    <row r="138" spans="2:51" s="14" customFormat="1" ht="11.25">
      <c r="B138" s="160"/>
      <c r="D138" s="146" t="s">
        <v>185</v>
      </c>
      <c r="E138" s="161" t="s">
        <v>1</v>
      </c>
      <c r="F138" s="162" t="s">
        <v>406</v>
      </c>
      <c r="H138" s="161" t="s">
        <v>1</v>
      </c>
      <c r="I138" s="163"/>
      <c r="L138" s="160"/>
      <c r="M138" s="164"/>
      <c r="T138" s="165"/>
      <c r="AT138" s="161" t="s">
        <v>185</v>
      </c>
      <c r="AU138" s="161" t="s">
        <v>88</v>
      </c>
      <c r="AV138" s="14" t="s">
        <v>86</v>
      </c>
      <c r="AW138" s="14" t="s">
        <v>33</v>
      </c>
      <c r="AX138" s="14" t="s">
        <v>78</v>
      </c>
      <c r="AY138" s="161" t="s">
        <v>176</v>
      </c>
    </row>
    <row r="139" spans="2:51" s="12" customFormat="1" ht="11.25">
      <c r="B139" s="145"/>
      <c r="D139" s="146" t="s">
        <v>185</v>
      </c>
      <c r="E139" s="147" t="s">
        <v>1</v>
      </c>
      <c r="F139" s="148" t="s">
        <v>4720</v>
      </c>
      <c r="H139" s="149">
        <v>34.2729</v>
      </c>
      <c r="I139" s="150"/>
      <c r="L139" s="145"/>
      <c r="M139" s="151"/>
      <c r="T139" s="152"/>
      <c r="AT139" s="147" t="s">
        <v>185</v>
      </c>
      <c r="AU139" s="147" t="s">
        <v>88</v>
      </c>
      <c r="AV139" s="12" t="s">
        <v>88</v>
      </c>
      <c r="AW139" s="12" t="s">
        <v>33</v>
      </c>
      <c r="AX139" s="12" t="s">
        <v>78</v>
      </c>
      <c r="AY139" s="147" t="s">
        <v>176</v>
      </c>
    </row>
    <row r="140" spans="2:51" s="12" customFormat="1" ht="11.25">
      <c r="B140" s="145"/>
      <c r="D140" s="146" t="s">
        <v>185</v>
      </c>
      <c r="E140" s="147" t="s">
        <v>1</v>
      </c>
      <c r="F140" s="148" t="s">
        <v>4721</v>
      </c>
      <c r="H140" s="149">
        <v>203.79599999999999</v>
      </c>
      <c r="I140" s="150"/>
      <c r="L140" s="145"/>
      <c r="M140" s="151"/>
      <c r="T140" s="152"/>
      <c r="AT140" s="147" t="s">
        <v>185</v>
      </c>
      <c r="AU140" s="147" t="s">
        <v>88</v>
      </c>
      <c r="AV140" s="12" t="s">
        <v>88</v>
      </c>
      <c r="AW140" s="12" t="s">
        <v>33</v>
      </c>
      <c r="AX140" s="12" t="s">
        <v>78</v>
      </c>
      <c r="AY140" s="147" t="s">
        <v>176</v>
      </c>
    </row>
    <row r="141" spans="2:51" s="14" customFormat="1" ht="11.25">
      <c r="B141" s="160"/>
      <c r="D141" s="146" t="s">
        <v>185</v>
      </c>
      <c r="E141" s="161" t="s">
        <v>1</v>
      </c>
      <c r="F141" s="162" t="s">
        <v>4722</v>
      </c>
      <c r="H141" s="161" t="s">
        <v>1</v>
      </c>
      <c r="I141" s="163"/>
      <c r="L141" s="160"/>
      <c r="M141" s="164"/>
      <c r="T141" s="165"/>
      <c r="AT141" s="161" t="s">
        <v>185</v>
      </c>
      <c r="AU141" s="161" t="s">
        <v>88</v>
      </c>
      <c r="AV141" s="14" t="s">
        <v>86</v>
      </c>
      <c r="AW141" s="14" t="s">
        <v>33</v>
      </c>
      <c r="AX141" s="14" t="s">
        <v>78</v>
      </c>
      <c r="AY141" s="161" t="s">
        <v>176</v>
      </c>
    </row>
    <row r="142" spans="2:51" s="12" customFormat="1" ht="11.25">
      <c r="B142" s="145"/>
      <c r="D142" s="146" t="s">
        <v>185</v>
      </c>
      <c r="E142" s="147" t="s">
        <v>1</v>
      </c>
      <c r="F142" s="148" t="s">
        <v>4723</v>
      </c>
      <c r="H142" s="149">
        <v>12.8</v>
      </c>
      <c r="I142" s="150"/>
      <c r="L142" s="145"/>
      <c r="M142" s="151"/>
      <c r="T142" s="152"/>
      <c r="AT142" s="147" t="s">
        <v>185</v>
      </c>
      <c r="AU142" s="147" t="s">
        <v>88</v>
      </c>
      <c r="AV142" s="12" t="s">
        <v>88</v>
      </c>
      <c r="AW142" s="12" t="s">
        <v>33</v>
      </c>
      <c r="AX142" s="12" t="s">
        <v>78</v>
      </c>
      <c r="AY142" s="147" t="s">
        <v>176</v>
      </c>
    </row>
    <row r="143" spans="2:51" s="12" customFormat="1" ht="11.25">
      <c r="B143" s="145"/>
      <c r="D143" s="146" t="s">
        <v>185</v>
      </c>
      <c r="E143" s="147" t="s">
        <v>1</v>
      </c>
      <c r="F143" s="148" t="s">
        <v>4724</v>
      </c>
      <c r="H143" s="149">
        <v>24</v>
      </c>
      <c r="I143" s="150"/>
      <c r="L143" s="145"/>
      <c r="M143" s="151"/>
      <c r="T143" s="152"/>
      <c r="AT143" s="147" t="s">
        <v>185</v>
      </c>
      <c r="AU143" s="147" t="s">
        <v>88</v>
      </c>
      <c r="AV143" s="12" t="s">
        <v>88</v>
      </c>
      <c r="AW143" s="12" t="s">
        <v>33</v>
      </c>
      <c r="AX143" s="12" t="s">
        <v>78</v>
      </c>
      <c r="AY143" s="147" t="s">
        <v>176</v>
      </c>
    </row>
    <row r="144" spans="2:51" s="14" customFormat="1" ht="11.25">
      <c r="B144" s="160"/>
      <c r="D144" s="146" t="s">
        <v>185</v>
      </c>
      <c r="E144" s="161" t="s">
        <v>1</v>
      </c>
      <c r="F144" s="162" t="s">
        <v>4725</v>
      </c>
      <c r="H144" s="161" t="s">
        <v>1</v>
      </c>
      <c r="I144" s="163"/>
      <c r="L144" s="160"/>
      <c r="M144" s="164"/>
      <c r="T144" s="165"/>
      <c r="AT144" s="161" t="s">
        <v>185</v>
      </c>
      <c r="AU144" s="161" t="s">
        <v>88</v>
      </c>
      <c r="AV144" s="14" t="s">
        <v>86</v>
      </c>
      <c r="AW144" s="14" t="s">
        <v>33</v>
      </c>
      <c r="AX144" s="14" t="s">
        <v>78</v>
      </c>
      <c r="AY144" s="161" t="s">
        <v>176</v>
      </c>
    </row>
    <row r="145" spans="2:65" s="12" customFormat="1" ht="11.25">
      <c r="B145" s="145"/>
      <c r="D145" s="146" t="s">
        <v>185</v>
      </c>
      <c r="E145" s="147" t="s">
        <v>1</v>
      </c>
      <c r="F145" s="148" t="s">
        <v>4726</v>
      </c>
      <c r="H145" s="149">
        <v>770.85</v>
      </c>
      <c r="I145" s="150"/>
      <c r="L145" s="145"/>
      <c r="M145" s="151"/>
      <c r="T145" s="152"/>
      <c r="AT145" s="147" t="s">
        <v>185</v>
      </c>
      <c r="AU145" s="147" t="s">
        <v>88</v>
      </c>
      <c r="AV145" s="12" t="s">
        <v>88</v>
      </c>
      <c r="AW145" s="12" t="s">
        <v>33</v>
      </c>
      <c r="AX145" s="12" t="s">
        <v>78</v>
      </c>
      <c r="AY145" s="147" t="s">
        <v>176</v>
      </c>
    </row>
    <row r="146" spans="2:65" s="13" customFormat="1" ht="11.25">
      <c r="B146" s="153"/>
      <c r="D146" s="146" t="s">
        <v>185</v>
      </c>
      <c r="E146" s="154" t="s">
        <v>1</v>
      </c>
      <c r="F146" s="155" t="s">
        <v>187</v>
      </c>
      <c r="H146" s="156">
        <v>1574.3916999999999</v>
      </c>
      <c r="I146" s="157"/>
      <c r="L146" s="153"/>
      <c r="M146" s="158"/>
      <c r="T146" s="159"/>
      <c r="AT146" s="154" t="s">
        <v>185</v>
      </c>
      <c r="AU146" s="154" t="s">
        <v>88</v>
      </c>
      <c r="AV146" s="13" t="s">
        <v>183</v>
      </c>
      <c r="AW146" s="13" t="s">
        <v>33</v>
      </c>
      <c r="AX146" s="13" t="s">
        <v>86</v>
      </c>
      <c r="AY146" s="154" t="s">
        <v>176</v>
      </c>
    </row>
    <row r="147" spans="2:65" s="1" customFormat="1" ht="33" customHeight="1">
      <c r="B147" s="32"/>
      <c r="C147" s="132" t="s">
        <v>88</v>
      </c>
      <c r="D147" s="132" t="s">
        <v>178</v>
      </c>
      <c r="E147" s="133" t="s">
        <v>238</v>
      </c>
      <c r="F147" s="134" t="s">
        <v>239</v>
      </c>
      <c r="G147" s="135" t="s">
        <v>200</v>
      </c>
      <c r="H147" s="136">
        <v>194.88</v>
      </c>
      <c r="I147" s="137"/>
      <c r="J147" s="138">
        <f>ROUND(I147*H147,2)</f>
        <v>0</v>
      </c>
      <c r="K147" s="134" t="s">
        <v>182</v>
      </c>
      <c r="L147" s="32"/>
      <c r="M147" s="139" t="s">
        <v>1</v>
      </c>
      <c r="N147" s="140" t="s">
        <v>43</v>
      </c>
      <c r="P147" s="141">
        <f>O147*H147</f>
        <v>0</v>
      </c>
      <c r="Q147" s="141">
        <v>0</v>
      </c>
      <c r="R147" s="141">
        <f>Q147*H147</f>
        <v>0</v>
      </c>
      <c r="S147" s="141">
        <v>0</v>
      </c>
      <c r="T147" s="142">
        <f>S147*H147</f>
        <v>0</v>
      </c>
      <c r="AR147" s="143" t="s">
        <v>183</v>
      </c>
      <c r="AT147" s="143" t="s">
        <v>178</v>
      </c>
      <c r="AU147" s="143" t="s">
        <v>88</v>
      </c>
      <c r="AY147" s="17" t="s">
        <v>176</v>
      </c>
      <c r="BE147" s="144">
        <f>IF(N147="základní",J147,0)</f>
        <v>0</v>
      </c>
      <c r="BF147" s="144">
        <f>IF(N147="snížená",J147,0)</f>
        <v>0</v>
      </c>
      <c r="BG147" s="144">
        <f>IF(N147="zákl. přenesená",J147,0)</f>
        <v>0</v>
      </c>
      <c r="BH147" s="144">
        <f>IF(N147="sníž. přenesená",J147,0)</f>
        <v>0</v>
      </c>
      <c r="BI147" s="144">
        <f>IF(N147="nulová",J147,0)</f>
        <v>0</v>
      </c>
      <c r="BJ147" s="17" t="s">
        <v>86</v>
      </c>
      <c r="BK147" s="144">
        <f>ROUND(I147*H147,2)</f>
        <v>0</v>
      </c>
      <c r="BL147" s="17" t="s">
        <v>183</v>
      </c>
      <c r="BM147" s="143" t="s">
        <v>4727</v>
      </c>
    </row>
    <row r="148" spans="2:65" s="14" customFormat="1" ht="11.25">
      <c r="B148" s="160"/>
      <c r="D148" s="146" t="s">
        <v>185</v>
      </c>
      <c r="E148" s="161" t="s">
        <v>1</v>
      </c>
      <c r="F148" s="162" t="s">
        <v>4728</v>
      </c>
      <c r="H148" s="161" t="s">
        <v>1</v>
      </c>
      <c r="I148" s="163"/>
      <c r="L148" s="160"/>
      <c r="M148" s="164"/>
      <c r="T148" s="165"/>
      <c r="AT148" s="161" t="s">
        <v>185</v>
      </c>
      <c r="AU148" s="161" t="s">
        <v>88</v>
      </c>
      <c r="AV148" s="14" t="s">
        <v>86</v>
      </c>
      <c r="AW148" s="14" t="s">
        <v>33</v>
      </c>
      <c r="AX148" s="14" t="s">
        <v>78</v>
      </c>
      <c r="AY148" s="161" t="s">
        <v>176</v>
      </c>
    </row>
    <row r="149" spans="2:65" s="12" customFormat="1" ht="11.25">
      <c r="B149" s="145"/>
      <c r="D149" s="146" t="s">
        <v>185</v>
      </c>
      <c r="E149" s="147" t="s">
        <v>1</v>
      </c>
      <c r="F149" s="148" t="s">
        <v>4729</v>
      </c>
      <c r="H149" s="149">
        <v>194.88</v>
      </c>
      <c r="I149" s="150"/>
      <c r="L149" s="145"/>
      <c r="M149" s="151"/>
      <c r="T149" s="152"/>
      <c r="AT149" s="147" t="s">
        <v>185</v>
      </c>
      <c r="AU149" s="147" t="s">
        <v>88</v>
      </c>
      <c r="AV149" s="12" t="s">
        <v>88</v>
      </c>
      <c r="AW149" s="12" t="s">
        <v>33</v>
      </c>
      <c r="AX149" s="12" t="s">
        <v>78</v>
      </c>
      <c r="AY149" s="147" t="s">
        <v>176</v>
      </c>
    </row>
    <row r="150" spans="2:65" s="13" customFormat="1" ht="11.25">
      <c r="B150" s="153"/>
      <c r="D150" s="146" t="s">
        <v>185</v>
      </c>
      <c r="E150" s="154" t="s">
        <v>1</v>
      </c>
      <c r="F150" s="155" t="s">
        <v>187</v>
      </c>
      <c r="H150" s="156">
        <v>194.88</v>
      </c>
      <c r="I150" s="157"/>
      <c r="L150" s="153"/>
      <c r="M150" s="158"/>
      <c r="T150" s="159"/>
      <c r="AT150" s="154" t="s">
        <v>185</v>
      </c>
      <c r="AU150" s="154" t="s">
        <v>88</v>
      </c>
      <c r="AV150" s="13" t="s">
        <v>183</v>
      </c>
      <c r="AW150" s="13" t="s">
        <v>33</v>
      </c>
      <c r="AX150" s="13" t="s">
        <v>86</v>
      </c>
      <c r="AY150" s="154" t="s">
        <v>176</v>
      </c>
    </row>
    <row r="151" spans="2:65" s="1" customFormat="1" ht="24.2" customHeight="1">
      <c r="B151" s="32"/>
      <c r="C151" s="132" t="s">
        <v>193</v>
      </c>
      <c r="D151" s="132" t="s">
        <v>178</v>
      </c>
      <c r="E151" s="133" t="s">
        <v>4730</v>
      </c>
      <c r="F151" s="134" t="s">
        <v>4731</v>
      </c>
      <c r="G151" s="135" t="s">
        <v>200</v>
      </c>
      <c r="H151" s="136">
        <v>68.227999999999994</v>
      </c>
      <c r="I151" s="137"/>
      <c r="J151" s="138">
        <f>ROUND(I151*H151,2)</f>
        <v>0</v>
      </c>
      <c r="K151" s="134" t="s">
        <v>182</v>
      </c>
      <c r="L151" s="32"/>
      <c r="M151" s="139" t="s">
        <v>1</v>
      </c>
      <c r="N151" s="140" t="s">
        <v>43</v>
      </c>
      <c r="P151" s="141">
        <f>O151*H151</f>
        <v>0</v>
      </c>
      <c r="Q151" s="141">
        <v>0</v>
      </c>
      <c r="R151" s="141">
        <f>Q151*H151</f>
        <v>0</v>
      </c>
      <c r="S151" s="141">
        <v>0</v>
      </c>
      <c r="T151" s="142">
        <f>S151*H151</f>
        <v>0</v>
      </c>
      <c r="AR151" s="143" t="s">
        <v>183</v>
      </c>
      <c r="AT151" s="143" t="s">
        <v>178</v>
      </c>
      <c r="AU151" s="143" t="s">
        <v>88</v>
      </c>
      <c r="AY151" s="17" t="s">
        <v>176</v>
      </c>
      <c r="BE151" s="144">
        <f>IF(N151="základní",J151,0)</f>
        <v>0</v>
      </c>
      <c r="BF151" s="144">
        <f>IF(N151="snížená",J151,0)</f>
        <v>0</v>
      </c>
      <c r="BG151" s="144">
        <f>IF(N151="zákl. přenesená",J151,0)</f>
        <v>0</v>
      </c>
      <c r="BH151" s="144">
        <f>IF(N151="sníž. přenesená",J151,0)</f>
        <v>0</v>
      </c>
      <c r="BI151" s="144">
        <f>IF(N151="nulová",J151,0)</f>
        <v>0</v>
      </c>
      <c r="BJ151" s="17" t="s">
        <v>86</v>
      </c>
      <c r="BK151" s="144">
        <f>ROUND(I151*H151,2)</f>
        <v>0</v>
      </c>
      <c r="BL151" s="17" t="s">
        <v>183</v>
      </c>
      <c r="BM151" s="143" t="s">
        <v>4732</v>
      </c>
    </row>
    <row r="152" spans="2:65" s="14" customFormat="1" ht="11.25">
      <c r="B152" s="160"/>
      <c r="D152" s="146" t="s">
        <v>185</v>
      </c>
      <c r="E152" s="161" t="s">
        <v>1</v>
      </c>
      <c r="F152" s="162" t="s">
        <v>4733</v>
      </c>
      <c r="H152" s="161" t="s">
        <v>1</v>
      </c>
      <c r="I152" s="163"/>
      <c r="L152" s="160"/>
      <c r="M152" s="164"/>
      <c r="T152" s="165"/>
      <c r="AT152" s="161" t="s">
        <v>185</v>
      </c>
      <c r="AU152" s="161" t="s">
        <v>88</v>
      </c>
      <c r="AV152" s="14" t="s">
        <v>86</v>
      </c>
      <c r="AW152" s="14" t="s">
        <v>33</v>
      </c>
      <c r="AX152" s="14" t="s">
        <v>78</v>
      </c>
      <c r="AY152" s="161" t="s">
        <v>176</v>
      </c>
    </row>
    <row r="153" spans="2:65" s="12" customFormat="1" ht="11.25">
      <c r="B153" s="145"/>
      <c r="D153" s="146" t="s">
        <v>185</v>
      </c>
      <c r="E153" s="147" t="s">
        <v>1</v>
      </c>
      <c r="F153" s="148" t="s">
        <v>4734</v>
      </c>
      <c r="H153" s="149">
        <v>16.2</v>
      </c>
      <c r="I153" s="150"/>
      <c r="L153" s="145"/>
      <c r="M153" s="151"/>
      <c r="T153" s="152"/>
      <c r="AT153" s="147" t="s">
        <v>185</v>
      </c>
      <c r="AU153" s="147" t="s">
        <v>88</v>
      </c>
      <c r="AV153" s="12" t="s">
        <v>88</v>
      </c>
      <c r="AW153" s="12" t="s">
        <v>33</v>
      </c>
      <c r="AX153" s="12" t="s">
        <v>78</v>
      </c>
      <c r="AY153" s="147" t="s">
        <v>176</v>
      </c>
    </row>
    <row r="154" spans="2:65" s="12" customFormat="1" ht="11.25">
      <c r="B154" s="145"/>
      <c r="D154" s="146" t="s">
        <v>185</v>
      </c>
      <c r="E154" s="147" t="s">
        <v>1</v>
      </c>
      <c r="F154" s="148" t="s">
        <v>4735</v>
      </c>
      <c r="H154" s="149">
        <v>16.547999999999998</v>
      </c>
      <c r="I154" s="150"/>
      <c r="L154" s="145"/>
      <c r="M154" s="151"/>
      <c r="T154" s="152"/>
      <c r="AT154" s="147" t="s">
        <v>185</v>
      </c>
      <c r="AU154" s="147" t="s">
        <v>88</v>
      </c>
      <c r="AV154" s="12" t="s">
        <v>88</v>
      </c>
      <c r="AW154" s="12" t="s">
        <v>33</v>
      </c>
      <c r="AX154" s="12" t="s">
        <v>78</v>
      </c>
      <c r="AY154" s="147" t="s">
        <v>176</v>
      </c>
    </row>
    <row r="155" spans="2:65" s="12" customFormat="1" ht="11.25">
      <c r="B155" s="145"/>
      <c r="D155" s="146" t="s">
        <v>185</v>
      </c>
      <c r="E155" s="147" t="s">
        <v>1</v>
      </c>
      <c r="F155" s="148" t="s">
        <v>4736</v>
      </c>
      <c r="H155" s="149">
        <v>26.623999999999999</v>
      </c>
      <c r="I155" s="150"/>
      <c r="L155" s="145"/>
      <c r="M155" s="151"/>
      <c r="T155" s="152"/>
      <c r="AT155" s="147" t="s">
        <v>185</v>
      </c>
      <c r="AU155" s="147" t="s">
        <v>88</v>
      </c>
      <c r="AV155" s="12" t="s">
        <v>88</v>
      </c>
      <c r="AW155" s="12" t="s">
        <v>33</v>
      </c>
      <c r="AX155" s="12" t="s">
        <v>78</v>
      </c>
      <c r="AY155" s="147" t="s">
        <v>176</v>
      </c>
    </row>
    <row r="156" spans="2:65" s="12" customFormat="1" ht="11.25">
      <c r="B156" s="145"/>
      <c r="D156" s="146" t="s">
        <v>185</v>
      </c>
      <c r="E156" s="147" t="s">
        <v>1</v>
      </c>
      <c r="F156" s="148" t="s">
        <v>4737</v>
      </c>
      <c r="H156" s="149">
        <v>3.24</v>
      </c>
      <c r="I156" s="150"/>
      <c r="L156" s="145"/>
      <c r="M156" s="151"/>
      <c r="T156" s="152"/>
      <c r="AT156" s="147" t="s">
        <v>185</v>
      </c>
      <c r="AU156" s="147" t="s">
        <v>88</v>
      </c>
      <c r="AV156" s="12" t="s">
        <v>88</v>
      </c>
      <c r="AW156" s="12" t="s">
        <v>33</v>
      </c>
      <c r="AX156" s="12" t="s">
        <v>78</v>
      </c>
      <c r="AY156" s="147" t="s">
        <v>176</v>
      </c>
    </row>
    <row r="157" spans="2:65" s="12" customFormat="1" ht="11.25">
      <c r="B157" s="145"/>
      <c r="D157" s="146" t="s">
        <v>185</v>
      </c>
      <c r="E157" s="147" t="s">
        <v>1</v>
      </c>
      <c r="F157" s="148" t="s">
        <v>4738</v>
      </c>
      <c r="H157" s="149">
        <v>5.6159999999999997</v>
      </c>
      <c r="I157" s="150"/>
      <c r="L157" s="145"/>
      <c r="M157" s="151"/>
      <c r="T157" s="152"/>
      <c r="AT157" s="147" t="s">
        <v>185</v>
      </c>
      <c r="AU157" s="147" t="s">
        <v>88</v>
      </c>
      <c r="AV157" s="12" t="s">
        <v>88</v>
      </c>
      <c r="AW157" s="12" t="s">
        <v>33</v>
      </c>
      <c r="AX157" s="12" t="s">
        <v>78</v>
      </c>
      <c r="AY157" s="147" t="s">
        <v>176</v>
      </c>
    </row>
    <row r="158" spans="2:65" s="13" customFormat="1" ht="11.25">
      <c r="B158" s="153"/>
      <c r="D158" s="146" t="s">
        <v>185</v>
      </c>
      <c r="E158" s="154" t="s">
        <v>1</v>
      </c>
      <c r="F158" s="155" t="s">
        <v>187</v>
      </c>
      <c r="H158" s="156">
        <v>68.227999999999994</v>
      </c>
      <c r="I158" s="157"/>
      <c r="L158" s="153"/>
      <c r="M158" s="158"/>
      <c r="T158" s="159"/>
      <c r="AT158" s="154" t="s">
        <v>185</v>
      </c>
      <c r="AU158" s="154" t="s">
        <v>88</v>
      </c>
      <c r="AV158" s="13" t="s">
        <v>183</v>
      </c>
      <c r="AW158" s="13" t="s">
        <v>33</v>
      </c>
      <c r="AX158" s="13" t="s">
        <v>86</v>
      </c>
      <c r="AY158" s="154" t="s">
        <v>176</v>
      </c>
    </row>
    <row r="159" spans="2:65" s="1" customFormat="1" ht="37.9" customHeight="1">
      <c r="B159" s="32"/>
      <c r="C159" s="132" t="s">
        <v>183</v>
      </c>
      <c r="D159" s="132" t="s">
        <v>178</v>
      </c>
      <c r="E159" s="133" t="s">
        <v>363</v>
      </c>
      <c r="F159" s="134" t="s">
        <v>364</v>
      </c>
      <c r="G159" s="135" t="s">
        <v>200</v>
      </c>
      <c r="H159" s="136">
        <v>1837.5</v>
      </c>
      <c r="I159" s="137"/>
      <c r="J159" s="138">
        <f>ROUND(I159*H159,2)</f>
        <v>0</v>
      </c>
      <c r="K159" s="134" t="s">
        <v>182</v>
      </c>
      <c r="L159" s="32"/>
      <c r="M159" s="139" t="s">
        <v>1</v>
      </c>
      <c r="N159" s="140" t="s">
        <v>43</v>
      </c>
      <c r="P159" s="141">
        <f>O159*H159</f>
        <v>0</v>
      </c>
      <c r="Q159" s="141">
        <v>0</v>
      </c>
      <c r="R159" s="141">
        <f>Q159*H159</f>
        <v>0</v>
      </c>
      <c r="S159" s="141">
        <v>0</v>
      </c>
      <c r="T159" s="142">
        <f>S159*H159</f>
        <v>0</v>
      </c>
      <c r="AR159" s="143" t="s">
        <v>183</v>
      </c>
      <c r="AT159" s="143" t="s">
        <v>178</v>
      </c>
      <c r="AU159" s="143" t="s">
        <v>88</v>
      </c>
      <c r="AY159" s="17" t="s">
        <v>176</v>
      </c>
      <c r="BE159" s="144">
        <f>IF(N159="základní",J159,0)</f>
        <v>0</v>
      </c>
      <c r="BF159" s="144">
        <f>IF(N159="snížená",J159,0)</f>
        <v>0</v>
      </c>
      <c r="BG159" s="144">
        <f>IF(N159="zákl. přenesená",J159,0)</f>
        <v>0</v>
      </c>
      <c r="BH159" s="144">
        <f>IF(N159="sníž. přenesená",J159,0)</f>
        <v>0</v>
      </c>
      <c r="BI159" s="144">
        <f>IF(N159="nulová",J159,0)</f>
        <v>0</v>
      </c>
      <c r="BJ159" s="17" t="s">
        <v>86</v>
      </c>
      <c r="BK159" s="144">
        <f>ROUND(I159*H159,2)</f>
        <v>0</v>
      </c>
      <c r="BL159" s="17" t="s">
        <v>183</v>
      </c>
      <c r="BM159" s="143" t="s">
        <v>4739</v>
      </c>
    </row>
    <row r="160" spans="2:65" s="12" customFormat="1" ht="11.25">
      <c r="B160" s="145"/>
      <c r="D160" s="146" t="s">
        <v>185</v>
      </c>
      <c r="E160" s="147" t="s">
        <v>1</v>
      </c>
      <c r="F160" s="148" t="s">
        <v>4740</v>
      </c>
      <c r="H160" s="149">
        <v>1837.5</v>
      </c>
      <c r="I160" s="150"/>
      <c r="L160" s="145"/>
      <c r="M160" s="151"/>
      <c r="T160" s="152"/>
      <c r="AT160" s="147" t="s">
        <v>185</v>
      </c>
      <c r="AU160" s="147" t="s">
        <v>88</v>
      </c>
      <c r="AV160" s="12" t="s">
        <v>88</v>
      </c>
      <c r="AW160" s="12" t="s">
        <v>33</v>
      </c>
      <c r="AX160" s="12" t="s">
        <v>78</v>
      </c>
      <c r="AY160" s="147" t="s">
        <v>176</v>
      </c>
    </row>
    <row r="161" spans="2:65" s="13" customFormat="1" ht="11.25">
      <c r="B161" s="153"/>
      <c r="D161" s="146" t="s">
        <v>185</v>
      </c>
      <c r="E161" s="154" t="s">
        <v>1</v>
      </c>
      <c r="F161" s="155" t="s">
        <v>187</v>
      </c>
      <c r="H161" s="156">
        <v>1837.5</v>
      </c>
      <c r="I161" s="157"/>
      <c r="L161" s="153"/>
      <c r="M161" s="158"/>
      <c r="T161" s="159"/>
      <c r="AT161" s="154" t="s">
        <v>185</v>
      </c>
      <c r="AU161" s="154" t="s">
        <v>88</v>
      </c>
      <c r="AV161" s="13" t="s">
        <v>183</v>
      </c>
      <c r="AW161" s="13" t="s">
        <v>33</v>
      </c>
      <c r="AX161" s="13" t="s">
        <v>86</v>
      </c>
      <c r="AY161" s="154" t="s">
        <v>176</v>
      </c>
    </row>
    <row r="162" spans="2:65" s="1" customFormat="1" ht="37.9" customHeight="1">
      <c r="B162" s="32"/>
      <c r="C162" s="132" t="s">
        <v>204</v>
      </c>
      <c r="D162" s="132" t="s">
        <v>178</v>
      </c>
      <c r="E162" s="133" t="s">
        <v>363</v>
      </c>
      <c r="F162" s="134" t="s">
        <v>364</v>
      </c>
      <c r="G162" s="135" t="s">
        <v>200</v>
      </c>
      <c r="H162" s="136">
        <v>1286.25</v>
      </c>
      <c r="I162" s="137"/>
      <c r="J162" s="138">
        <f>ROUND(I162*H162,2)</f>
        <v>0</v>
      </c>
      <c r="K162" s="134" t="s">
        <v>182</v>
      </c>
      <c r="L162" s="32"/>
      <c r="M162" s="139" t="s">
        <v>1</v>
      </c>
      <c r="N162" s="140" t="s">
        <v>43</v>
      </c>
      <c r="P162" s="141">
        <f>O162*H162</f>
        <v>0</v>
      </c>
      <c r="Q162" s="141">
        <v>0</v>
      </c>
      <c r="R162" s="141">
        <f>Q162*H162</f>
        <v>0</v>
      </c>
      <c r="S162" s="141">
        <v>0</v>
      </c>
      <c r="T162" s="142">
        <f>S162*H162</f>
        <v>0</v>
      </c>
      <c r="AR162" s="143" t="s">
        <v>183</v>
      </c>
      <c r="AT162" s="143" t="s">
        <v>178</v>
      </c>
      <c r="AU162" s="143" t="s">
        <v>88</v>
      </c>
      <c r="AY162" s="17" t="s">
        <v>176</v>
      </c>
      <c r="BE162" s="144">
        <f>IF(N162="základní",J162,0)</f>
        <v>0</v>
      </c>
      <c r="BF162" s="144">
        <f>IF(N162="snížená",J162,0)</f>
        <v>0</v>
      </c>
      <c r="BG162" s="144">
        <f>IF(N162="zákl. přenesená",J162,0)</f>
        <v>0</v>
      </c>
      <c r="BH162" s="144">
        <f>IF(N162="sníž. přenesená",J162,0)</f>
        <v>0</v>
      </c>
      <c r="BI162" s="144">
        <f>IF(N162="nulová",J162,0)</f>
        <v>0</v>
      </c>
      <c r="BJ162" s="17" t="s">
        <v>86</v>
      </c>
      <c r="BK162" s="144">
        <f>ROUND(I162*H162,2)</f>
        <v>0</v>
      </c>
      <c r="BL162" s="17" t="s">
        <v>183</v>
      </c>
      <c r="BM162" s="143" t="s">
        <v>4741</v>
      </c>
    </row>
    <row r="163" spans="2:65" s="12" customFormat="1" ht="11.25">
      <c r="B163" s="145"/>
      <c r="D163" s="146" t="s">
        <v>185</v>
      </c>
      <c r="E163" s="147" t="s">
        <v>1</v>
      </c>
      <c r="F163" s="148" t="s">
        <v>4742</v>
      </c>
      <c r="H163" s="149">
        <v>1286.25</v>
      </c>
      <c r="I163" s="150"/>
      <c r="L163" s="145"/>
      <c r="M163" s="151"/>
      <c r="T163" s="152"/>
      <c r="AT163" s="147" t="s">
        <v>185</v>
      </c>
      <c r="AU163" s="147" t="s">
        <v>88</v>
      </c>
      <c r="AV163" s="12" t="s">
        <v>88</v>
      </c>
      <c r="AW163" s="12" t="s">
        <v>33</v>
      </c>
      <c r="AX163" s="12" t="s">
        <v>78</v>
      </c>
      <c r="AY163" s="147" t="s">
        <v>176</v>
      </c>
    </row>
    <row r="164" spans="2:65" s="13" customFormat="1" ht="11.25">
      <c r="B164" s="153"/>
      <c r="D164" s="146" t="s">
        <v>185</v>
      </c>
      <c r="E164" s="154" t="s">
        <v>1</v>
      </c>
      <c r="F164" s="155" t="s">
        <v>187</v>
      </c>
      <c r="H164" s="156">
        <v>1286.25</v>
      </c>
      <c r="I164" s="157"/>
      <c r="L164" s="153"/>
      <c r="M164" s="158"/>
      <c r="T164" s="159"/>
      <c r="AT164" s="154" t="s">
        <v>185</v>
      </c>
      <c r="AU164" s="154" t="s">
        <v>88</v>
      </c>
      <c r="AV164" s="13" t="s">
        <v>183</v>
      </c>
      <c r="AW164" s="13" t="s">
        <v>33</v>
      </c>
      <c r="AX164" s="13" t="s">
        <v>86</v>
      </c>
      <c r="AY164" s="154" t="s">
        <v>176</v>
      </c>
    </row>
    <row r="165" spans="2:65" s="1" customFormat="1" ht="37.9" customHeight="1">
      <c r="B165" s="32"/>
      <c r="C165" s="132" t="s">
        <v>230</v>
      </c>
      <c r="D165" s="132" t="s">
        <v>178</v>
      </c>
      <c r="E165" s="133" t="s">
        <v>371</v>
      </c>
      <c r="F165" s="134" t="s">
        <v>372</v>
      </c>
      <c r="G165" s="135" t="s">
        <v>200</v>
      </c>
      <c r="H165" s="136">
        <v>18375</v>
      </c>
      <c r="I165" s="137"/>
      <c r="J165" s="138">
        <f>ROUND(I165*H165,2)</f>
        <v>0</v>
      </c>
      <c r="K165" s="134" t="s">
        <v>182</v>
      </c>
      <c r="L165" s="32"/>
      <c r="M165" s="139" t="s">
        <v>1</v>
      </c>
      <c r="N165" s="140" t="s">
        <v>43</v>
      </c>
      <c r="P165" s="141">
        <f>O165*H165</f>
        <v>0</v>
      </c>
      <c r="Q165" s="141">
        <v>0</v>
      </c>
      <c r="R165" s="141">
        <f>Q165*H165</f>
        <v>0</v>
      </c>
      <c r="S165" s="141">
        <v>0</v>
      </c>
      <c r="T165" s="142">
        <f>S165*H165</f>
        <v>0</v>
      </c>
      <c r="AR165" s="143" t="s">
        <v>183</v>
      </c>
      <c r="AT165" s="143" t="s">
        <v>178</v>
      </c>
      <c r="AU165" s="143" t="s">
        <v>88</v>
      </c>
      <c r="AY165" s="17" t="s">
        <v>176</v>
      </c>
      <c r="BE165" s="144">
        <f>IF(N165="základní",J165,0)</f>
        <v>0</v>
      </c>
      <c r="BF165" s="144">
        <f>IF(N165="snížená",J165,0)</f>
        <v>0</v>
      </c>
      <c r="BG165" s="144">
        <f>IF(N165="zákl. přenesená",J165,0)</f>
        <v>0</v>
      </c>
      <c r="BH165" s="144">
        <f>IF(N165="sníž. přenesená",J165,0)</f>
        <v>0</v>
      </c>
      <c r="BI165" s="144">
        <f>IF(N165="nulová",J165,0)</f>
        <v>0</v>
      </c>
      <c r="BJ165" s="17" t="s">
        <v>86</v>
      </c>
      <c r="BK165" s="144">
        <f>ROUND(I165*H165,2)</f>
        <v>0</v>
      </c>
      <c r="BL165" s="17" t="s">
        <v>183</v>
      </c>
      <c r="BM165" s="143" t="s">
        <v>4743</v>
      </c>
    </row>
    <row r="166" spans="2:65" s="12" customFormat="1" ht="11.25">
      <c r="B166" s="145"/>
      <c r="D166" s="146" t="s">
        <v>185</v>
      </c>
      <c r="E166" s="147" t="s">
        <v>1</v>
      </c>
      <c r="F166" s="148" t="s">
        <v>4744</v>
      </c>
      <c r="H166" s="149">
        <v>1837.5</v>
      </c>
      <c r="I166" s="150"/>
      <c r="L166" s="145"/>
      <c r="M166" s="151"/>
      <c r="T166" s="152"/>
      <c r="AT166" s="147" t="s">
        <v>185</v>
      </c>
      <c r="AU166" s="147" t="s">
        <v>88</v>
      </c>
      <c r="AV166" s="12" t="s">
        <v>88</v>
      </c>
      <c r="AW166" s="12" t="s">
        <v>33</v>
      </c>
      <c r="AX166" s="12" t="s">
        <v>86</v>
      </c>
      <c r="AY166" s="147" t="s">
        <v>176</v>
      </c>
    </row>
    <row r="167" spans="2:65" s="12" customFormat="1" ht="11.25">
      <c r="B167" s="145"/>
      <c r="D167" s="146" t="s">
        <v>185</v>
      </c>
      <c r="F167" s="148" t="s">
        <v>4745</v>
      </c>
      <c r="H167" s="149">
        <v>18375</v>
      </c>
      <c r="I167" s="150"/>
      <c r="L167" s="145"/>
      <c r="M167" s="151"/>
      <c r="T167" s="152"/>
      <c r="AT167" s="147" t="s">
        <v>185</v>
      </c>
      <c r="AU167" s="147" t="s">
        <v>88</v>
      </c>
      <c r="AV167" s="12" t="s">
        <v>88</v>
      </c>
      <c r="AW167" s="12" t="s">
        <v>4</v>
      </c>
      <c r="AX167" s="12" t="s">
        <v>86</v>
      </c>
      <c r="AY167" s="147" t="s">
        <v>176</v>
      </c>
    </row>
    <row r="168" spans="2:65" s="1" customFormat="1" ht="24.2" customHeight="1">
      <c r="B168" s="32"/>
      <c r="C168" s="132" t="s">
        <v>237</v>
      </c>
      <c r="D168" s="132" t="s">
        <v>178</v>
      </c>
      <c r="E168" s="133" t="s">
        <v>4746</v>
      </c>
      <c r="F168" s="134" t="s">
        <v>4747</v>
      </c>
      <c r="G168" s="135" t="s">
        <v>307</v>
      </c>
      <c r="H168" s="136">
        <v>955.40688</v>
      </c>
      <c r="I168" s="137"/>
      <c r="J168" s="138">
        <f>ROUND(I168*H168,2)</f>
        <v>0</v>
      </c>
      <c r="K168" s="134" t="s">
        <v>182</v>
      </c>
      <c r="L168" s="32"/>
      <c r="M168" s="139" t="s">
        <v>1</v>
      </c>
      <c r="N168" s="140" t="s">
        <v>43</v>
      </c>
      <c r="P168" s="141">
        <f>O168*H168</f>
        <v>0</v>
      </c>
      <c r="Q168" s="141">
        <v>0</v>
      </c>
      <c r="R168" s="141">
        <f>Q168*H168</f>
        <v>0</v>
      </c>
      <c r="S168" s="141">
        <v>0</v>
      </c>
      <c r="T168" s="142">
        <f>S168*H168</f>
        <v>0</v>
      </c>
      <c r="AR168" s="143" t="s">
        <v>183</v>
      </c>
      <c r="AT168" s="143" t="s">
        <v>178</v>
      </c>
      <c r="AU168" s="143" t="s">
        <v>88</v>
      </c>
      <c r="AY168" s="17" t="s">
        <v>176</v>
      </c>
      <c r="BE168" s="144">
        <f>IF(N168="základní",J168,0)</f>
        <v>0</v>
      </c>
      <c r="BF168" s="144">
        <f>IF(N168="snížená",J168,0)</f>
        <v>0</v>
      </c>
      <c r="BG168" s="144">
        <f>IF(N168="zákl. přenesená",J168,0)</f>
        <v>0</v>
      </c>
      <c r="BH168" s="144">
        <f>IF(N168="sníž. přenesená",J168,0)</f>
        <v>0</v>
      </c>
      <c r="BI168" s="144">
        <f>IF(N168="nulová",J168,0)</f>
        <v>0</v>
      </c>
      <c r="BJ168" s="17" t="s">
        <v>86</v>
      </c>
      <c r="BK168" s="144">
        <f>ROUND(I168*H168,2)</f>
        <v>0</v>
      </c>
      <c r="BL168" s="17" t="s">
        <v>183</v>
      </c>
      <c r="BM168" s="143" t="s">
        <v>4748</v>
      </c>
    </row>
    <row r="169" spans="2:65" s="12" customFormat="1" ht="11.25">
      <c r="B169" s="145"/>
      <c r="D169" s="146" t="s">
        <v>185</v>
      </c>
      <c r="E169" s="147" t="s">
        <v>1</v>
      </c>
      <c r="F169" s="148" t="s">
        <v>4749</v>
      </c>
      <c r="H169" s="149">
        <v>955.40688</v>
      </c>
      <c r="I169" s="150"/>
      <c r="L169" s="145"/>
      <c r="M169" s="151"/>
      <c r="T169" s="152"/>
      <c r="AT169" s="147" t="s">
        <v>185</v>
      </c>
      <c r="AU169" s="147" t="s">
        <v>88</v>
      </c>
      <c r="AV169" s="12" t="s">
        <v>88</v>
      </c>
      <c r="AW169" s="12" t="s">
        <v>33</v>
      </c>
      <c r="AX169" s="12" t="s">
        <v>78</v>
      </c>
      <c r="AY169" s="147" t="s">
        <v>176</v>
      </c>
    </row>
    <row r="170" spans="2:65" s="13" customFormat="1" ht="11.25">
      <c r="B170" s="153"/>
      <c r="D170" s="146" t="s">
        <v>185</v>
      </c>
      <c r="E170" s="154" t="s">
        <v>1</v>
      </c>
      <c r="F170" s="155" t="s">
        <v>187</v>
      </c>
      <c r="H170" s="156">
        <v>955.40688</v>
      </c>
      <c r="I170" s="157"/>
      <c r="L170" s="153"/>
      <c r="M170" s="158"/>
      <c r="T170" s="159"/>
      <c r="AT170" s="154" t="s">
        <v>185</v>
      </c>
      <c r="AU170" s="154" t="s">
        <v>88</v>
      </c>
      <c r="AV170" s="13" t="s">
        <v>183</v>
      </c>
      <c r="AW170" s="13" t="s">
        <v>33</v>
      </c>
      <c r="AX170" s="13" t="s">
        <v>86</v>
      </c>
      <c r="AY170" s="154" t="s">
        <v>176</v>
      </c>
    </row>
    <row r="171" spans="2:65" s="1" customFormat="1" ht="33" customHeight="1">
      <c r="B171" s="32"/>
      <c r="C171" s="132" t="s">
        <v>269</v>
      </c>
      <c r="D171" s="132" t="s">
        <v>178</v>
      </c>
      <c r="E171" s="133" t="s">
        <v>394</v>
      </c>
      <c r="F171" s="134" t="s">
        <v>395</v>
      </c>
      <c r="G171" s="135" t="s">
        <v>307</v>
      </c>
      <c r="H171" s="136">
        <v>2229.2827200000002</v>
      </c>
      <c r="I171" s="137"/>
      <c r="J171" s="138">
        <f>ROUND(I171*H171,2)</f>
        <v>0</v>
      </c>
      <c r="K171" s="134" t="s">
        <v>182</v>
      </c>
      <c r="L171" s="32"/>
      <c r="M171" s="139" t="s">
        <v>1</v>
      </c>
      <c r="N171" s="140" t="s">
        <v>43</v>
      </c>
      <c r="P171" s="141">
        <f>O171*H171</f>
        <v>0</v>
      </c>
      <c r="Q171" s="141">
        <v>0</v>
      </c>
      <c r="R171" s="141">
        <f>Q171*H171</f>
        <v>0</v>
      </c>
      <c r="S171" s="141">
        <v>0</v>
      </c>
      <c r="T171" s="142">
        <f>S171*H171</f>
        <v>0</v>
      </c>
      <c r="AR171" s="143" t="s">
        <v>183</v>
      </c>
      <c r="AT171" s="143" t="s">
        <v>178</v>
      </c>
      <c r="AU171" s="143" t="s">
        <v>88</v>
      </c>
      <c r="AY171" s="17" t="s">
        <v>176</v>
      </c>
      <c r="BE171" s="144">
        <f>IF(N171="základní",J171,0)</f>
        <v>0</v>
      </c>
      <c r="BF171" s="144">
        <f>IF(N171="snížená",J171,0)</f>
        <v>0</v>
      </c>
      <c r="BG171" s="144">
        <f>IF(N171="zákl. přenesená",J171,0)</f>
        <v>0</v>
      </c>
      <c r="BH171" s="144">
        <f>IF(N171="sníž. přenesená",J171,0)</f>
        <v>0</v>
      </c>
      <c r="BI171" s="144">
        <f>IF(N171="nulová",J171,0)</f>
        <v>0</v>
      </c>
      <c r="BJ171" s="17" t="s">
        <v>86</v>
      </c>
      <c r="BK171" s="144">
        <f>ROUND(I171*H171,2)</f>
        <v>0</v>
      </c>
      <c r="BL171" s="17" t="s">
        <v>183</v>
      </c>
      <c r="BM171" s="143" t="s">
        <v>4750</v>
      </c>
    </row>
    <row r="172" spans="2:65" s="12" customFormat="1" ht="11.25">
      <c r="B172" s="145"/>
      <c r="D172" s="146" t="s">
        <v>185</v>
      </c>
      <c r="E172" s="147" t="s">
        <v>1</v>
      </c>
      <c r="F172" s="148" t="s">
        <v>4751</v>
      </c>
      <c r="H172" s="149">
        <v>2229.2827200000002</v>
      </c>
      <c r="I172" s="150"/>
      <c r="L172" s="145"/>
      <c r="M172" s="151"/>
      <c r="T172" s="152"/>
      <c r="AT172" s="147" t="s">
        <v>185</v>
      </c>
      <c r="AU172" s="147" t="s">
        <v>88</v>
      </c>
      <c r="AV172" s="12" t="s">
        <v>88</v>
      </c>
      <c r="AW172" s="12" t="s">
        <v>33</v>
      </c>
      <c r="AX172" s="12" t="s">
        <v>78</v>
      </c>
      <c r="AY172" s="147" t="s">
        <v>176</v>
      </c>
    </row>
    <row r="173" spans="2:65" s="13" customFormat="1" ht="11.25">
      <c r="B173" s="153"/>
      <c r="D173" s="146" t="s">
        <v>185</v>
      </c>
      <c r="E173" s="154" t="s">
        <v>1</v>
      </c>
      <c r="F173" s="155" t="s">
        <v>187</v>
      </c>
      <c r="H173" s="156">
        <v>2229.2827200000002</v>
      </c>
      <c r="I173" s="157"/>
      <c r="L173" s="153"/>
      <c r="M173" s="158"/>
      <c r="T173" s="159"/>
      <c r="AT173" s="154" t="s">
        <v>185</v>
      </c>
      <c r="AU173" s="154" t="s">
        <v>88</v>
      </c>
      <c r="AV173" s="13" t="s">
        <v>183</v>
      </c>
      <c r="AW173" s="13" t="s">
        <v>33</v>
      </c>
      <c r="AX173" s="13" t="s">
        <v>86</v>
      </c>
      <c r="AY173" s="154" t="s">
        <v>176</v>
      </c>
    </row>
    <row r="174" spans="2:65" s="1" customFormat="1" ht="37.9" customHeight="1">
      <c r="B174" s="32"/>
      <c r="C174" s="132" t="s">
        <v>274</v>
      </c>
      <c r="D174" s="132" t="s">
        <v>178</v>
      </c>
      <c r="E174" s="133" t="s">
        <v>4752</v>
      </c>
      <c r="F174" s="134" t="s">
        <v>4753</v>
      </c>
      <c r="G174" s="135" t="s">
        <v>307</v>
      </c>
      <c r="H174" s="136">
        <v>163.74719999999999</v>
      </c>
      <c r="I174" s="137"/>
      <c r="J174" s="138">
        <f>ROUND(I174*H174,2)</f>
        <v>0</v>
      </c>
      <c r="K174" s="134" t="s">
        <v>182</v>
      </c>
      <c r="L174" s="32"/>
      <c r="M174" s="139" t="s">
        <v>1</v>
      </c>
      <c r="N174" s="140" t="s">
        <v>43</v>
      </c>
      <c r="P174" s="141">
        <f>O174*H174</f>
        <v>0</v>
      </c>
      <c r="Q174" s="141">
        <v>0</v>
      </c>
      <c r="R174" s="141">
        <f>Q174*H174</f>
        <v>0</v>
      </c>
      <c r="S174" s="141">
        <v>0</v>
      </c>
      <c r="T174" s="142">
        <f>S174*H174</f>
        <v>0</v>
      </c>
      <c r="AR174" s="143" t="s">
        <v>183</v>
      </c>
      <c r="AT174" s="143" t="s">
        <v>178</v>
      </c>
      <c r="AU174" s="143" t="s">
        <v>88</v>
      </c>
      <c r="AY174" s="17" t="s">
        <v>176</v>
      </c>
      <c r="BE174" s="144">
        <f>IF(N174="základní",J174,0)</f>
        <v>0</v>
      </c>
      <c r="BF174" s="144">
        <f>IF(N174="snížená",J174,0)</f>
        <v>0</v>
      </c>
      <c r="BG174" s="144">
        <f>IF(N174="zákl. přenesená",J174,0)</f>
        <v>0</v>
      </c>
      <c r="BH174" s="144">
        <f>IF(N174="sníž. přenesená",J174,0)</f>
        <v>0</v>
      </c>
      <c r="BI174" s="144">
        <f>IF(N174="nulová",J174,0)</f>
        <v>0</v>
      </c>
      <c r="BJ174" s="17" t="s">
        <v>86</v>
      </c>
      <c r="BK174" s="144">
        <f>ROUND(I174*H174,2)</f>
        <v>0</v>
      </c>
      <c r="BL174" s="17" t="s">
        <v>183</v>
      </c>
      <c r="BM174" s="143" t="s">
        <v>4754</v>
      </c>
    </row>
    <row r="175" spans="2:65" s="12" customFormat="1" ht="11.25">
      <c r="B175" s="145"/>
      <c r="D175" s="146" t="s">
        <v>185</v>
      </c>
      <c r="E175" s="147" t="s">
        <v>1</v>
      </c>
      <c r="F175" s="148" t="s">
        <v>4755</v>
      </c>
      <c r="H175" s="149">
        <v>163.74719999999999</v>
      </c>
      <c r="I175" s="150"/>
      <c r="L175" s="145"/>
      <c r="M175" s="151"/>
      <c r="T175" s="152"/>
      <c r="AT175" s="147" t="s">
        <v>185</v>
      </c>
      <c r="AU175" s="147" t="s">
        <v>88</v>
      </c>
      <c r="AV175" s="12" t="s">
        <v>88</v>
      </c>
      <c r="AW175" s="12" t="s">
        <v>33</v>
      </c>
      <c r="AX175" s="12" t="s">
        <v>78</v>
      </c>
      <c r="AY175" s="147" t="s">
        <v>176</v>
      </c>
    </row>
    <row r="176" spans="2:65" s="13" customFormat="1" ht="11.25">
      <c r="B176" s="153"/>
      <c r="D176" s="146" t="s">
        <v>185</v>
      </c>
      <c r="E176" s="154" t="s">
        <v>1</v>
      </c>
      <c r="F176" s="155" t="s">
        <v>187</v>
      </c>
      <c r="H176" s="156">
        <v>163.74719999999999</v>
      </c>
      <c r="I176" s="157"/>
      <c r="L176" s="153"/>
      <c r="M176" s="158"/>
      <c r="T176" s="159"/>
      <c r="AT176" s="154" t="s">
        <v>185</v>
      </c>
      <c r="AU176" s="154" t="s">
        <v>88</v>
      </c>
      <c r="AV176" s="13" t="s">
        <v>183</v>
      </c>
      <c r="AW176" s="13" t="s">
        <v>33</v>
      </c>
      <c r="AX176" s="13" t="s">
        <v>86</v>
      </c>
      <c r="AY176" s="154" t="s">
        <v>176</v>
      </c>
    </row>
    <row r="177" spans="2:65" s="11" customFormat="1" ht="22.9" customHeight="1">
      <c r="B177" s="120"/>
      <c r="D177" s="121" t="s">
        <v>77</v>
      </c>
      <c r="E177" s="130" t="s">
        <v>269</v>
      </c>
      <c r="F177" s="130" t="s">
        <v>4756</v>
      </c>
      <c r="I177" s="123"/>
      <c r="J177" s="131">
        <f>BK177</f>
        <v>0</v>
      </c>
      <c r="L177" s="120"/>
      <c r="M177" s="125"/>
      <c r="P177" s="126">
        <f>SUM(P178:P187)</f>
        <v>0</v>
      </c>
      <c r="R177" s="126">
        <f>SUM(R178:R187)</f>
        <v>0</v>
      </c>
      <c r="T177" s="127">
        <f>SUM(T178:T187)</f>
        <v>80.337420000000009</v>
      </c>
      <c r="AR177" s="121" t="s">
        <v>86</v>
      </c>
      <c r="AT177" s="128" t="s">
        <v>77</v>
      </c>
      <c r="AU177" s="128" t="s">
        <v>86</v>
      </c>
      <c r="AY177" s="121" t="s">
        <v>176</v>
      </c>
      <c r="BK177" s="129">
        <f>SUM(BK178:BK187)</f>
        <v>0</v>
      </c>
    </row>
    <row r="178" spans="2:65" s="1" customFormat="1" ht="24.2" customHeight="1">
      <c r="B178" s="32"/>
      <c r="C178" s="132" t="s">
        <v>285</v>
      </c>
      <c r="D178" s="132" t="s">
        <v>178</v>
      </c>
      <c r="E178" s="133" t="s">
        <v>4757</v>
      </c>
      <c r="F178" s="134" t="s">
        <v>4758</v>
      </c>
      <c r="G178" s="135" t="s">
        <v>200</v>
      </c>
      <c r="H178" s="136">
        <v>18.48</v>
      </c>
      <c r="I178" s="137"/>
      <c r="J178" s="138">
        <f>ROUND(I178*H178,2)</f>
        <v>0</v>
      </c>
      <c r="K178" s="134" t="s">
        <v>182</v>
      </c>
      <c r="L178" s="32"/>
      <c r="M178" s="139" t="s">
        <v>1</v>
      </c>
      <c r="N178" s="140" t="s">
        <v>43</v>
      </c>
      <c r="P178" s="141">
        <f>O178*H178</f>
        <v>0</v>
      </c>
      <c r="Q178" s="141">
        <v>0</v>
      </c>
      <c r="R178" s="141">
        <f>Q178*H178</f>
        <v>0</v>
      </c>
      <c r="S178" s="141">
        <v>1.92</v>
      </c>
      <c r="T178" s="142">
        <f>S178*H178</f>
        <v>35.4816</v>
      </c>
      <c r="AR178" s="143" t="s">
        <v>183</v>
      </c>
      <c r="AT178" s="143" t="s">
        <v>178</v>
      </c>
      <c r="AU178" s="143" t="s">
        <v>88</v>
      </c>
      <c r="AY178" s="17" t="s">
        <v>176</v>
      </c>
      <c r="BE178" s="144">
        <f>IF(N178="základní",J178,0)</f>
        <v>0</v>
      </c>
      <c r="BF178" s="144">
        <f>IF(N178="snížená",J178,0)</f>
        <v>0</v>
      </c>
      <c r="BG178" s="144">
        <f>IF(N178="zákl. přenesená",J178,0)</f>
        <v>0</v>
      </c>
      <c r="BH178" s="144">
        <f>IF(N178="sníž. přenesená",J178,0)</f>
        <v>0</v>
      </c>
      <c r="BI178" s="144">
        <f>IF(N178="nulová",J178,0)</f>
        <v>0</v>
      </c>
      <c r="BJ178" s="17" t="s">
        <v>86</v>
      </c>
      <c r="BK178" s="144">
        <f>ROUND(I178*H178,2)</f>
        <v>0</v>
      </c>
      <c r="BL178" s="17" t="s">
        <v>183</v>
      </c>
      <c r="BM178" s="143" t="s">
        <v>4759</v>
      </c>
    </row>
    <row r="179" spans="2:65" s="14" customFormat="1" ht="11.25">
      <c r="B179" s="160"/>
      <c r="D179" s="146" t="s">
        <v>185</v>
      </c>
      <c r="E179" s="161" t="s">
        <v>1</v>
      </c>
      <c r="F179" s="162" t="s">
        <v>4760</v>
      </c>
      <c r="H179" s="161" t="s">
        <v>1</v>
      </c>
      <c r="I179" s="163"/>
      <c r="L179" s="160"/>
      <c r="M179" s="164"/>
      <c r="T179" s="165"/>
      <c r="AT179" s="161" t="s">
        <v>185</v>
      </c>
      <c r="AU179" s="161" t="s">
        <v>88</v>
      </c>
      <c r="AV179" s="14" t="s">
        <v>86</v>
      </c>
      <c r="AW179" s="14" t="s">
        <v>33</v>
      </c>
      <c r="AX179" s="14" t="s">
        <v>78</v>
      </c>
      <c r="AY179" s="161" t="s">
        <v>176</v>
      </c>
    </row>
    <row r="180" spans="2:65" s="12" customFormat="1" ht="11.25">
      <c r="B180" s="145"/>
      <c r="D180" s="146" t="s">
        <v>185</v>
      </c>
      <c r="E180" s="147" t="s">
        <v>1</v>
      </c>
      <c r="F180" s="148" t="s">
        <v>4761</v>
      </c>
      <c r="H180" s="149">
        <v>14</v>
      </c>
      <c r="I180" s="150"/>
      <c r="L180" s="145"/>
      <c r="M180" s="151"/>
      <c r="T180" s="152"/>
      <c r="AT180" s="147" t="s">
        <v>185</v>
      </c>
      <c r="AU180" s="147" t="s">
        <v>88</v>
      </c>
      <c r="AV180" s="12" t="s">
        <v>88</v>
      </c>
      <c r="AW180" s="12" t="s">
        <v>33</v>
      </c>
      <c r="AX180" s="12" t="s">
        <v>78</v>
      </c>
      <c r="AY180" s="147" t="s">
        <v>176</v>
      </c>
    </row>
    <row r="181" spans="2:65" s="12" customFormat="1" ht="11.25">
      <c r="B181" s="145"/>
      <c r="D181" s="146" t="s">
        <v>185</v>
      </c>
      <c r="E181" s="147" t="s">
        <v>1</v>
      </c>
      <c r="F181" s="148" t="s">
        <v>4762</v>
      </c>
      <c r="H181" s="149">
        <v>4.4800000000000004</v>
      </c>
      <c r="I181" s="150"/>
      <c r="L181" s="145"/>
      <c r="M181" s="151"/>
      <c r="T181" s="152"/>
      <c r="AT181" s="147" t="s">
        <v>185</v>
      </c>
      <c r="AU181" s="147" t="s">
        <v>88</v>
      </c>
      <c r="AV181" s="12" t="s">
        <v>88</v>
      </c>
      <c r="AW181" s="12" t="s">
        <v>33</v>
      </c>
      <c r="AX181" s="12" t="s">
        <v>78</v>
      </c>
      <c r="AY181" s="147" t="s">
        <v>176</v>
      </c>
    </row>
    <row r="182" spans="2:65" s="13" customFormat="1" ht="11.25">
      <c r="B182" s="153"/>
      <c r="D182" s="146" t="s">
        <v>185</v>
      </c>
      <c r="E182" s="154" t="s">
        <v>1</v>
      </c>
      <c r="F182" s="155" t="s">
        <v>187</v>
      </c>
      <c r="H182" s="156">
        <v>18.48</v>
      </c>
      <c r="I182" s="157"/>
      <c r="L182" s="153"/>
      <c r="M182" s="158"/>
      <c r="T182" s="159"/>
      <c r="AT182" s="154" t="s">
        <v>185</v>
      </c>
      <c r="AU182" s="154" t="s">
        <v>88</v>
      </c>
      <c r="AV182" s="13" t="s">
        <v>183</v>
      </c>
      <c r="AW182" s="13" t="s">
        <v>33</v>
      </c>
      <c r="AX182" s="13" t="s">
        <v>86</v>
      </c>
      <c r="AY182" s="154" t="s">
        <v>176</v>
      </c>
    </row>
    <row r="183" spans="2:65" s="1" customFormat="1" ht="24.2" customHeight="1">
      <c r="B183" s="32"/>
      <c r="C183" s="132" t="s">
        <v>290</v>
      </c>
      <c r="D183" s="132" t="s">
        <v>178</v>
      </c>
      <c r="E183" s="133" t="s">
        <v>4763</v>
      </c>
      <c r="F183" s="134" t="s">
        <v>4764</v>
      </c>
      <c r="G183" s="135" t="s">
        <v>200</v>
      </c>
      <c r="H183" s="136">
        <v>124.59950000000001</v>
      </c>
      <c r="I183" s="137"/>
      <c r="J183" s="138">
        <f>ROUND(I183*H183,2)</f>
        <v>0</v>
      </c>
      <c r="K183" s="134" t="s">
        <v>182</v>
      </c>
      <c r="L183" s="32"/>
      <c r="M183" s="139" t="s">
        <v>1</v>
      </c>
      <c r="N183" s="140" t="s">
        <v>43</v>
      </c>
      <c r="P183" s="141">
        <f>O183*H183</f>
        <v>0</v>
      </c>
      <c r="Q183" s="141">
        <v>0</v>
      </c>
      <c r="R183" s="141">
        <f>Q183*H183</f>
        <v>0</v>
      </c>
      <c r="S183" s="141">
        <v>0.36</v>
      </c>
      <c r="T183" s="142">
        <f>S183*H183</f>
        <v>44.855820000000001</v>
      </c>
      <c r="AR183" s="143" t="s">
        <v>183</v>
      </c>
      <c r="AT183" s="143" t="s">
        <v>178</v>
      </c>
      <c r="AU183" s="143" t="s">
        <v>88</v>
      </c>
      <c r="AY183" s="17" t="s">
        <v>176</v>
      </c>
      <c r="BE183" s="144">
        <f>IF(N183="základní",J183,0)</f>
        <v>0</v>
      </c>
      <c r="BF183" s="144">
        <f>IF(N183="snížená",J183,0)</f>
        <v>0</v>
      </c>
      <c r="BG183" s="144">
        <f>IF(N183="zákl. přenesená",J183,0)</f>
        <v>0</v>
      </c>
      <c r="BH183" s="144">
        <f>IF(N183="sníž. přenesená",J183,0)</f>
        <v>0</v>
      </c>
      <c r="BI183" s="144">
        <f>IF(N183="nulová",J183,0)</f>
        <v>0</v>
      </c>
      <c r="BJ183" s="17" t="s">
        <v>86</v>
      </c>
      <c r="BK183" s="144">
        <f>ROUND(I183*H183,2)</f>
        <v>0</v>
      </c>
      <c r="BL183" s="17" t="s">
        <v>183</v>
      </c>
      <c r="BM183" s="143" t="s">
        <v>4765</v>
      </c>
    </row>
    <row r="184" spans="2:65" s="14" customFormat="1" ht="11.25">
      <c r="B184" s="160"/>
      <c r="D184" s="146" t="s">
        <v>185</v>
      </c>
      <c r="E184" s="161" t="s">
        <v>1</v>
      </c>
      <c r="F184" s="162" t="s">
        <v>4766</v>
      </c>
      <c r="H184" s="161" t="s">
        <v>1</v>
      </c>
      <c r="I184" s="163"/>
      <c r="L184" s="160"/>
      <c r="M184" s="164"/>
      <c r="T184" s="165"/>
      <c r="AT184" s="161" t="s">
        <v>185</v>
      </c>
      <c r="AU184" s="161" t="s">
        <v>88</v>
      </c>
      <c r="AV184" s="14" t="s">
        <v>86</v>
      </c>
      <c r="AW184" s="14" t="s">
        <v>33</v>
      </c>
      <c r="AX184" s="14" t="s">
        <v>78</v>
      </c>
      <c r="AY184" s="161" t="s">
        <v>176</v>
      </c>
    </row>
    <row r="185" spans="2:65" s="12" customFormat="1" ht="11.25">
      <c r="B185" s="145"/>
      <c r="D185" s="146" t="s">
        <v>185</v>
      </c>
      <c r="E185" s="147" t="s">
        <v>1</v>
      </c>
      <c r="F185" s="148" t="s">
        <v>4767</v>
      </c>
      <c r="H185" s="149">
        <v>74.477000000000004</v>
      </c>
      <c r="I185" s="150"/>
      <c r="L185" s="145"/>
      <c r="M185" s="151"/>
      <c r="T185" s="152"/>
      <c r="AT185" s="147" t="s">
        <v>185</v>
      </c>
      <c r="AU185" s="147" t="s">
        <v>88</v>
      </c>
      <c r="AV185" s="12" t="s">
        <v>88</v>
      </c>
      <c r="AW185" s="12" t="s">
        <v>33</v>
      </c>
      <c r="AX185" s="12" t="s">
        <v>78</v>
      </c>
      <c r="AY185" s="147" t="s">
        <v>176</v>
      </c>
    </row>
    <row r="186" spans="2:65" s="12" customFormat="1" ht="11.25">
      <c r="B186" s="145"/>
      <c r="D186" s="146" t="s">
        <v>185</v>
      </c>
      <c r="E186" s="147" t="s">
        <v>1</v>
      </c>
      <c r="F186" s="148" t="s">
        <v>4768</v>
      </c>
      <c r="H186" s="149">
        <v>50.122500000000002</v>
      </c>
      <c r="I186" s="150"/>
      <c r="L186" s="145"/>
      <c r="M186" s="151"/>
      <c r="T186" s="152"/>
      <c r="AT186" s="147" t="s">
        <v>185</v>
      </c>
      <c r="AU186" s="147" t="s">
        <v>88</v>
      </c>
      <c r="AV186" s="12" t="s">
        <v>88</v>
      </c>
      <c r="AW186" s="12" t="s">
        <v>33</v>
      </c>
      <c r="AX186" s="12" t="s">
        <v>78</v>
      </c>
      <c r="AY186" s="147" t="s">
        <v>176</v>
      </c>
    </row>
    <row r="187" spans="2:65" s="13" customFormat="1" ht="11.25">
      <c r="B187" s="153"/>
      <c r="D187" s="146" t="s">
        <v>185</v>
      </c>
      <c r="E187" s="154" t="s">
        <v>1</v>
      </c>
      <c r="F187" s="155" t="s">
        <v>187</v>
      </c>
      <c r="H187" s="156">
        <v>124.59950000000001</v>
      </c>
      <c r="I187" s="157"/>
      <c r="L187" s="153"/>
      <c r="M187" s="158"/>
      <c r="T187" s="159"/>
      <c r="AT187" s="154" t="s">
        <v>185</v>
      </c>
      <c r="AU187" s="154" t="s">
        <v>88</v>
      </c>
      <c r="AV187" s="13" t="s">
        <v>183</v>
      </c>
      <c r="AW187" s="13" t="s">
        <v>33</v>
      </c>
      <c r="AX187" s="13" t="s">
        <v>86</v>
      </c>
      <c r="AY187" s="154" t="s">
        <v>176</v>
      </c>
    </row>
    <row r="188" spans="2:65" s="11" customFormat="1" ht="22.9" customHeight="1">
      <c r="B188" s="120"/>
      <c r="D188" s="121" t="s">
        <v>77</v>
      </c>
      <c r="E188" s="130" t="s">
        <v>274</v>
      </c>
      <c r="F188" s="130" t="s">
        <v>1729</v>
      </c>
      <c r="I188" s="123"/>
      <c r="J188" s="131">
        <f>BK188</f>
        <v>0</v>
      </c>
      <c r="L188" s="120"/>
      <c r="M188" s="125"/>
      <c r="P188" s="126">
        <f>SUM(P189:P355)</f>
        <v>0</v>
      </c>
      <c r="R188" s="126">
        <f>SUM(R189:R355)</f>
        <v>6.1066000000000002E-2</v>
      </c>
      <c r="T188" s="127">
        <f>SUM(T189:T355)</f>
        <v>2230.7157020500003</v>
      </c>
      <c r="AR188" s="121" t="s">
        <v>86</v>
      </c>
      <c r="AT188" s="128" t="s">
        <v>77</v>
      </c>
      <c r="AU188" s="128" t="s">
        <v>86</v>
      </c>
      <c r="AY188" s="121" t="s">
        <v>176</v>
      </c>
      <c r="BK188" s="129">
        <f>SUM(BK189:BK355)</f>
        <v>0</v>
      </c>
    </row>
    <row r="189" spans="2:65" s="1" customFormat="1" ht="16.5" customHeight="1">
      <c r="B189" s="32"/>
      <c r="C189" s="132" t="s">
        <v>8</v>
      </c>
      <c r="D189" s="132" t="s">
        <v>178</v>
      </c>
      <c r="E189" s="133" t="s">
        <v>4769</v>
      </c>
      <c r="F189" s="134" t="s">
        <v>4770</v>
      </c>
      <c r="G189" s="135" t="s">
        <v>200</v>
      </c>
      <c r="H189" s="136">
        <v>57.33672</v>
      </c>
      <c r="I189" s="137"/>
      <c r="J189" s="138">
        <f>ROUND(I189*H189,2)</f>
        <v>0</v>
      </c>
      <c r="K189" s="134" t="s">
        <v>182</v>
      </c>
      <c r="L189" s="32"/>
      <c r="M189" s="139" t="s">
        <v>1</v>
      </c>
      <c r="N189" s="140" t="s">
        <v>43</v>
      </c>
      <c r="P189" s="141">
        <f>O189*H189</f>
        <v>0</v>
      </c>
      <c r="Q189" s="141">
        <v>0</v>
      </c>
      <c r="R189" s="141">
        <f>Q189*H189</f>
        <v>0</v>
      </c>
      <c r="S189" s="141">
        <v>2.4</v>
      </c>
      <c r="T189" s="142">
        <f>S189*H189</f>
        <v>137.60812799999999</v>
      </c>
      <c r="AR189" s="143" t="s">
        <v>183</v>
      </c>
      <c r="AT189" s="143" t="s">
        <v>178</v>
      </c>
      <c r="AU189" s="143" t="s">
        <v>88</v>
      </c>
      <c r="AY189" s="17" t="s">
        <v>176</v>
      </c>
      <c r="BE189" s="144">
        <f>IF(N189="základní",J189,0)</f>
        <v>0</v>
      </c>
      <c r="BF189" s="144">
        <f>IF(N189="snížená",J189,0)</f>
        <v>0</v>
      </c>
      <c r="BG189" s="144">
        <f>IF(N189="zákl. přenesená",J189,0)</f>
        <v>0</v>
      </c>
      <c r="BH189" s="144">
        <f>IF(N189="sníž. přenesená",J189,0)</f>
        <v>0</v>
      </c>
      <c r="BI189" s="144">
        <f>IF(N189="nulová",J189,0)</f>
        <v>0</v>
      </c>
      <c r="BJ189" s="17" t="s">
        <v>86</v>
      </c>
      <c r="BK189" s="144">
        <f>ROUND(I189*H189,2)</f>
        <v>0</v>
      </c>
      <c r="BL189" s="17" t="s">
        <v>183</v>
      </c>
      <c r="BM189" s="143" t="s">
        <v>4771</v>
      </c>
    </row>
    <row r="190" spans="2:65" s="14" customFormat="1" ht="11.25">
      <c r="B190" s="160"/>
      <c r="D190" s="146" t="s">
        <v>185</v>
      </c>
      <c r="E190" s="161" t="s">
        <v>1</v>
      </c>
      <c r="F190" s="162" t="s">
        <v>4772</v>
      </c>
      <c r="H190" s="161" t="s">
        <v>1</v>
      </c>
      <c r="I190" s="163"/>
      <c r="L190" s="160"/>
      <c r="M190" s="164"/>
      <c r="T190" s="165"/>
      <c r="AT190" s="161" t="s">
        <v>185</v>
      </c>
      <c r="AU190" s="161" t="s">
        <v>88</v>
      </c>
      <c r="AV190" s="14" t="s">
        <v>86</v>
      </c>
      <c r="AW190" s="14" t="s">
        <v>33</v>
      </c>
      <c r="AX190" s="14" t="s">
        <v>78</v>
      </c>
      <c r="AY190" s="161" t="s">
        <v>176</v>
      </c>
    </row>
    <row r="191" spans="2:65" s="12" customFormat="1" ht="11.25">
      <c r="B191" s="145"/>
      <c r="D191" s="146" t="s">
        <v>185</v>
      </c>
      <c r="E191" s="147" t="s">
        <v>1</v>
      </c>
      <c r="F191" s="148" t="s">
        <v>4773</v>
      </c>
      <c r="H191" s="149">
        <v>12.3</v>
      </c>
      <c r="I191" s="150"/>
      <c r="L191" s="145"/>
      <c r="M191" s="151"/>
      <c r="T191" s="152"/>
      <c r="AT191" s="147" t="s">
        <v>185</v>
      </c>
      <c r="AU191" s="147" t="s">
        <v>88</v>
      </c>
      <c r="AV191" s="12" t="s">
        <v>88</v>
      </c>
      <c r="AW191" s="12" t="s">
        <v>33</v>
      </c>
      <c r="AX191" s="12" t="s">
        <v>78</v>
      </c>
      <c r="AY191" s="147" t="s">
        <v>176</v>
      </c>
    </row>
    <row r="192" spans="2:65" s="12" customFormat="1" ht="11.25">
      <c r="B192" s="145"/>
      <c r="D192" s="146" t="s">
        <v>185</v>
      </c>
      <c r="E192" s="147" t="s">
        <v>1</v>
      </c>
      <c r="F192" s="148" t="s">
        <v>4774</v>
      </c>
      <c r="H192" s="149">
        <v>8.01</v>
      </c>
      <c r="I192" s="150"/>
      <c r="L192" s="145"/>
      <c r="M192" s="151"/>
      <c r="T192" s="152"/>
      <c r="AT192" s="147" t="s">
        <v>185</v>
      </c>
      <c r="AU192" s="147" t="s">
        <v>88</v>
      </c>
      <c r="AV192" s="12" t="s">
        <v>88</v>
      </c>
      <c r="AW192" s="12" t="s">
        <v>33</v>
      </c>
      <c r="AX192" s="12" t="s">
        <v>78</v>
      </c>
      <c r="AY192" s="147" t="s">
        <v>176</v>
      </c>
    </row>
    <row r="193" spans="2:65" s="12" customFormat="1" ht="11.25">
      <c r="B193" s="145"/>
      <c r="D193" s="146" t="s">
        <v>185</v>
      </c>
      <c r="E193" s="147" t="s">
        <v>1</v>
      </c>
      <c r="F193" s="148" t="s">
        <v>4775</v>
      </c>
      <c r="H193" s="149">
        <v>12.015000000000001</v>
      </c>
      <c r="I193" s="150"/>
      <c r="L193" s="145"/>
      <c r="M193" s="151"/>
      <c r="T193" s="152"/>
      <c r="AT193" s="147" t="s">
        <v>185</v>
      </c>
      <c r="AU193" s="147" t="s">
        <v>88</v>
      </c>
      <c r="AV193" s="12" t="s">
        <v>88</v>
      </c>
      <c r="AW193" s="12" t="s">
        <v>33</v>
      </c>
      <c r="AX193" s="12" t="s">
        <v>78</v>
      </c>
      <c r="AY193" s="147" t="s">
        <v>176</v>
      </c>
    </row>
    <row r="194" spans="2:65" s="12" customFormat="1" ht="11.25">
      <c r="B194" s="145"/>
      <c r="D194" s="146" t="s">
        <v>185</v>
      </c>
      <c r="E194" s="147" t="s">
        <v>1</v>
      </c>
      <c r="F194" s="148" t="s">
        <v>4776</v>
      </c>
      <c r="H194" s="149">
        <v>5.7762000000000002</v>
      </c>
      <c r="I194" s="150"/>
      <c r="L194" s="145"/>
      <c r="M194" s="151"/>
      <c r="T194" s="152"/>
      <c r="AT194" s="147" t="s">
        <v>185</v>
      </c>
      <c r="AU194" s="147" t="s">
        <v>88</v>
      </c>
      <c r="AV194" s="12" t="s">
        <v>88</v>
      </c>
      <c r="AW194" s="12" t="s">
        <v>33</v>
      </c>
      <c r="AX194" s="12" t="s">
        <v>78</v>
      </c>
      <c r="AY194" s="147" t="s">
        <v>176</v>
      </c>
    </row>
    <row r="195" spans="2:65" s="12" customFormat="1" ht="11.25">
      <c r="B195" s="145"/>
      <c r="D195" s="146" t="s">
        <v>185</v>
      </c>
      <c r="E195" s="147" t="s">
        <v>1</v>
      </c>
      <c r="F195" s="148" t="s">
        <v>4777</v>
      </c>
      <c r="H195" s="149">
        <v>19.235520000000001</v>
      </c>
      <c r="I195" s="150"/>
      <c r="L195" s="145"/>
      <c r="M195" s="151"/>
      <c r="T195" s="152"/>
      <c r="AT195" s="147" t="s">
        <v>185</v>
      </c>
      <c r="AU195" s="147" t="s">
        <v>88</v>
      </c>
      <c r="AV195" s="12" t="s">
        <v>88</v>
      </c>
      <c r="AW195" s="12" t="s">
        <v>33</v>
      </c>
      <c r="AX195" s="12" t="s">
        <v>78</v>
      </c>
      <c r="AY195" s="147" t="s">
        <v>176</v>
      </c>
    </row>
    <row r="196" spans="2:65" s="14" customFormat="1" ht="11.25">
      <c r="B196" s="160"/>
      <c r="D196" s="146" t="s">
        <v>185</v>
      </c>
      <c r="E196" s="161" t="s">
        <v>1</v>
      </c>
      <c r="F196" s="162" t="s">
        <v>4778</v>
      </c>
      <c r="H196" s="161" t="s">
        <v>1</v>
      </c>
      <c r="I196" s="163"/>
      <c r="L196" s="160"/>
      <c r="M196" s="164"/>
      <c r="T196" s="165"/>
      <c r="AT196" s="161" t="s">
        <v>185</v>
      </c>
      <c r="AU196" s="161" t="s">
        <v>88</v>
      </c>
      <c r="AV196" s="14" t="s">
        <v>86</v>
      </c>
      <c r="AW196" s="14" t="s">
        <v>33</v>
      </c>
      <c r="AX196" s="14" t="s">
        <v>78</v>
      </c>
      <c r="AY196" s="161" t="s">
        <v>176</v>
      </c>
    </row>
    <row r="197" spans="2:65" s="13" customFormat="1" ht="11.25">
      <c r="B197" s="153"/>
      <c r="D197" s="146" t="s">
        <v>185</v>
      </c>
      <c r="E197" s="154" t="s">
        <v>1</v>
      </c>
      <c r="F197" s="155" t="s">
        <v>187</v>
      </c>
      <c r="H197" s="156">
        <v>57.33672</v>
      </c>
      <c r="I197" s="157"/>
      <c r="L197" s="153"/>
      <c r="M197" s="158"/>
      <c r="T197" s="159"/>
      <c r="AT197" s="154" t="s">
        <v>185</v>
      </c>
      <c r="AU197" s="154" t="s">
        <v>88</v>
      </c>
      <c r="AV197" s="13" t="s">
        <v>183</v>
      </c>
      <c r="AW197" s="13" t="s">
        <v>33</v>
      </c>
      <c r="AX197" s="13" t="s">
        <v>86</v>
      </c>
      <c r="AY197" s="154" t="s">
        <v>176</v>
      </c>
    </row>
    <row r="198" spans="2:65" s="1" customFormat="1" ht="16.5" customHeight="1">
      <c r="B198" s="32"/>
      <c r="C198" s="132" t="s">
        <v>303</v>
      </c>
      <c r="D198" s="132" t="s">
        <v>178</v>
      </c>
      <c r="E198" s="133" t="s">
        <v>4779</v>
      </c>
      <c r="F198" s="134" t="s">
        <v>4780</v>
      </c>
      <c r="G198" s="135" t="s">
        <v>200</v>
      </c>
      <c r="H198" s="136">
        <v>458.94470000000001</v>
      </c>
      <c r="I198" s="137"/>
      <c r="J198" s="138">
        <f>ROUND(I198*H198,2)</f>
        <v>0</v>
      </c>
      <c r="K198" s="134" t="s">
        <v>182</v>
      </c>
      <c r="L198" s="32"/>
      <c r="M198" s="139" t="s">
        <v>1</v>
      </c>
      <c r="N198" s="140" t="s">
        <v>43</v>
      </c>
      <c r="P198" s="141">
        <f>O198*H198</f>
        <v>0</v>
      </c>
      <c r="Q198" s="141">
        <v>0</v>
      </c>
      <c r="R198" s="141">
        <f>Q198*H198</f>
        <v>0</v>
      </c>
      <c r="S198" s="141">
        <v>2.4</v>
      </c>
      <c r="T198" s="142">
        <f>S198*H198</f>
        <v>1101.4672800000001</v>
      </c>
      <c r="AR198" s="143" t="s">
        <v>183</v>
      </c>
      <c r="AT198" s="143" t="s">
        <v>178</v>
      </c>
      <c r="AU198" s="143" t="s">
        <v>88</v>
      </c>
      <c r="AY198" s="17" t="s">
        <v>176</v>
      </c>
      <c r="BE198" s="144">
        <f>IF(N198="základní",J198,0)</f>
        <v>0</v>
      </c>
      <c r="BF198" s="144">
        <f>IF(N198="snížená",J198,0)</f>
        <v>0</v>
      </c>
      <c r="BG198" s="144">
        <f>IF(N198="zákl. přenesená",J198,0)</f>
        <v>0</v>
      </c>
      <c r="BH198" s="144">
        <f>IF(N198="sníž. přenesená",J198,0)</f>
        <v>0</v>
      </c>
      <c r="BI198" s="144">
        <f>IF(N198="nulová",J198,0)</f>
        <v>0</v>
      </c>
      <c r="BJ198" s="17" t="s">
        <v>86</v>
      </c>
      <c r="BK198" s="144">
        <f>ROUND(I198*H198,2)</f>
        <v>0</v>
      </c>
      <c r="BL198" s="17" t="s">
        <v>183</v>
      </c>
      <c r="BM198" s="143" t="s">
        <v>4781</v>
      </c>
    </row>
    <row r="199" spans="2:65" s="14" customFormat="1" ht="11.25">
      <c r="B199" s="160"/>
      <c r="D199" s="146" t="s">
        <v>185</v>
      </c>
      <c r="E199" s="161" t="s">
        <v>1</v>
      </c>
      <c r="F199" s="162" t="s">
        <v>4782</v>
      </c>
      <c r="H199" s="161" t="s">
        <v>1</v>
      </c>
      <c r="I199" s="163"/>
      <c r="L199" s="160"/>
      <c r="M199" s="164"/>
      <c r="T199" s="165"/>
      <c r="AT199" s="161" t="s">
        <v>185</v>
      </c>
      <c r="AU199" s="161" t="s">
        <v>88</v>
      </c>
      <c r="AV199" s="14" t="s">
        <v>86</v>
      </c>
      <c r="AW199" s="14" t="s">
        <v>33</v>
      </c>
      <c r="AX199" s="14" t="s">
        <v>78</v>
      </c>
      <c r="AY199" s="161" t="s">
        <v>176</v>
      </c>
    </row>
    <row r="200" spans="2:65" s="12" customFormat="1" ht="11.25">
      <c r="B200" s="145"/>
      <c r="D200" s="146" t="s">
        <v>185</v>
      </c>
      <c r="E200" s="147" t="s">
        <v>1</v>
      </c>
      <c r="F200" s="148" t="s">
        <v>4783</v>
      </c>
      <c r="H200" s="149">
        <v>5.8531199999999997</v>
      </c>
      <c r="I200" s="150"/>
      <c r="L200" s="145"/>
      <c r="M200" s="151"/>
      <c r="T200" s="152"/>
      <c r="AT200" s="147" t="s">
        <v>185</v>
      </c>
      <c r="AU200" s="147" t="s">
        <v>88</v>
      </c>
      <c r="AV200" s="12" t="s">
        <v>88</v>
      </c>
      <c r="AW200" s="12" t="s">
        <v>33</v>
      </c>
      <c r="AX200" s="12" t="s">
        <v>78</v>
      </c>
      <c r="AY200" s="147" t="s">
        <v>176</v>
      </c>
    </row>
    <row r="201" spans="2:65" s="12" customFormat="1" ht="11.25">
      <c r="B201" s="145"/>
      <c r="D201" s="146" t="s">
        <v>185</v>
      </c>
      <c r="E201" s="147" t="s">
        <v>1</v>
      </c>
      <c r="F201" s="148" t="s">
        <v>4784</v>
      </c>
      <c r="H201" s="149">
        <v>4.3524000000000003</v>
      </c>
      <c r="I201" s="150"/>
      <c r="L201" s="145"/>
      <c r="M201" s="151"/>
      <c r="T201" s="152"/>
      <c r="AT201" s="147" t="s">
        <v>185</v>
      </c>
      <c r="AU201" s="147" t="s">
        <v>88</v>
      </c>
      <c r="AV201" s="12" t="s">
        <v>88</v>
      </c>
      <c r="AW201" s="12" t="s">
        <v>33</v>
      </c>
      <c r="AX201" s="12" t="s">
        <v>78</v>
      </c>
      <c r="AY201" s="147" t="s">
        <v>176</v>
      </c>
    </row>
    <row r="202" spans="2:65" s="12" customFormat="1" ht="11.25">
      <c r="B202" s="145"/>
      <c r="D202" s="146" t="s">
        <v>185</v>
      </c>
      <c r="E202" s="147" t="s">
        <v>1</v>
      </c>
      <c r="F202" s="148" t="s">
        <v>4785</v>
      </c>
      <c r="H202" s="149">
        <v>3.6503999999999999</v>
      </c>
      <c r="I202" s="150"/>
      <c r="L202" s="145"/>
      <c r="M202" s="151"/>
      <c r="T202" s="152"/>
      <c r="AT202" s="147" t="s">
        <v>185</v>
      </c>
      <c r="AU202" s="147" t="s">
        <v>88</v>
      </c>
      <c r="AV202" s="12" t="s">
        <v>88</v>
      </c>
      <c r="AW202" s="12" t="s">
        <v>33</v>
      </c>
      <c r="AX202" s="12" t="s">
        <v>78</v>
      </c>
      <c r="AY202" s="147" t="s">
        <v>176</v>
      </c>
    </row>
    <row r="203" spans="2:65" s="12" customFormat="1" ht="11.25">
      <c r="B203" s="145"/>
      <c r="D203" s="146" t="s">
        <v>185</v>
      </c>
      <c r="E203" s="147" t="s">
        <v>1</v>
      </c>
      <c r="F203" s="148" t="s">
        <v>4786</v>
      </c>
      <c r="H203" s="149">
        <v>3.1309200000000001</v>
      </c>
      <c r="I203" s="150"/>
      <c r="L203" s="145"/>
      <c r="M203" s="151"/>
      <c r="T203" s="152"/>
      <c r="AT203" s="147" t="s">
        <v>185</v>
      </c>
      <c r="AU203" s="147" t="s">
        <v>88</v>
      </c>
      <c r="AV203" s="12" t="s">
        <v>88</v>
      </c>
      <c r="AW203" s="12" t="s">
        <v>33</v>
      </c>
      <c r="AX203" s="12" t="s">
        <v>78</v>
      </c>
      <c r="AY203" s="147" t="s">
        <v>176</v>
      </c>
    </row>
    <row r="204" spans="2:65" s="14" customFormat="1" ht="11.25">
      <c r="B204" s="160"/>
      <c r="D204" s="146" t="s">
        <v>185</v>
      </c>
      <c r="E204" s="161" t="s">
        <v>1</v>
      </c>
      <c r="F204" s="162" t="s">
        <v>4787</v>
      </c>
      <c r="H204" s="161" t="s">
        <v>1</v>
      </c>
      <c r="I204" s="163"/>
      <c r="L204" s="160"/>
      <c r="M204" s="164"/>
      <c r="T204" s="165"/>
      <c r="AT204" s="161" t="s">
        <v>185</v>
      </c>
      <c r="AU204" s="161" t="s">
        <v>88</v>
      </c>
      <c r="AV204" s="14" t="s">
        <v>86</v>
      </c>
      <c r="AW204" s="14" t="s">
        <v>33</v>
      </c>
      <c r="AX204" s="14" t="s">
        <v>78</v>
      </c>
      <c r="AY204" s="161" t="s">
        <v>176</v>
      </c>
    </row>
    <row r="205" spans="2:65" s="12" customFormat="1" ht="11.25">
      <c r="B205" s="145"/>
      <c r="D205" s="146" t="s">
        <v>185</v>
      </c>
      <c r="E205" s="147" t="s">
        <v>1</v>
      </c>
      <c r="F205" s="148" t="s">
        <v>4788</v>
      </c>
      <c r="H205" s="149">
        <v>20.686499999999999</v>
      </c>
      <c r="I205" s="150"/>
      <c r="L205" s="145"/>
      <c r="M205" s="151"/>
      <c r="T205" s="152"/>
      <c r="AT205" s="147" t="s">
        <v>185</v>
      </c>
      <c r="AU205" s="147" t="s">
        <v>88</v>
      </c>
      <c r="AV205" s="12" t="s">
        <v>88</v>
      </c>
      <c r="AW205" s="12" t="s">
        <v>33</v>
      </c>
      <c r="AX205" s="12" t="s">
        <v>78</v>
      </c>
      <c r="AY205" s="147" t="s">
        <v>176</v>
      </c>
    </row>
    <row r="206" spans="2:65" s="14" customFormat="1" ht="11.25">
      <c r="B206" s="160"/>
      <c r="D206" s="146" t="s">
        <v>185</v>
      </c>
      <c r="E206" s="161" t="s">
        <v>1</v>
      </c>
      <c r="F206" s="162" t="s">
        <v>4789</v>
      </c>
      <c r="H206" s="161" t="s">
        <v>1</v>
      </c>
      <c r="I206" s="163"/>
      <c r="L206" s="160"/>
      <c r="M206" s="164"/>
      <c r="T206" s="165"/>
      <c r="AT206" s="161" t="s">
        <v>185</v>
      </c>
      <c r="AU206" s="161" t="s">
        <v>88</v>
      </c>
      <c r="AV206" s="14" t="s">
        <v>86</v>
      </c>
      <c r="AW206" s="14" t="s">
        <v>33</v>
      </c>
      <c r="AX206" s="14" t="s">
        <v>78</v>
      </c>
      <c r="AY206" s="161" t="s">
        <v>176</v>
      </c>
    </row>
    <row r="207" spans="2:65" s="12" customFormat="1" ht="11.25">
      <c r="B207" s="145"/>
      <c r="D207" s="146" t="s">
        <v>185</v>
      </c>
      <c r="E207" s="147" t="s">
        <v>1</v>
      </c>
      <c r="F207" s="148" t="s">
        <v>4790</v>
      </c>
      <c r="H207" s="149">
        <v>6.9356299999999997</v>
      </c>
      <c r="I207" s="150"/>
      <c r="L207" s="145"/>
      <c r="M207" s="151"/>
      <c r="T207" s="152"/>
      <c r="AT207" s="147" t="s">
        <v>185</v>
      </c>
      <c r="AU207" s="147" t="s">
        <v>88</v>
      </c>
      <c r="AV207" s="12" t="s">
        <v>88</v>
      </c>
      <c r="AW207" s="12" t="s">
        <v>33</v>
      </c>
      <c r="AX207" s="12" t="s">
        <v>78</v>
      </c>
      <c r="AY207" s="147" t="s">
        <v>176</v>
      </c>
    </row>
    <row r="208" spans="2:65" s="12" customFormat="1" ht="22.5">
      <c r="B208" s="145"/>
      <c r="D208" s="146" t="s">
        <v>185</v>
      </c>
      <c r="E208" s="147" t="s">
        <v>1</v>
      </c>
      <c r="F208" s="148" t="s">
        <v>4791</v>
      </c>
      <c r="H208" s="149">
        <v>75.706199999999995</v>
      </c>
      <c r="I208" s="150"/>
      <c r="L208" s="145"/>
      <c r="M208" s="151"/>
      <c r="T208" s="152"/>
      <c r="AT208" s="147" t="s">
        <v>185</v>
      </c>
      <c r="AU208" s="147" t="s">
        <v>88</v>
      </c>
      <c r="AV208" s="12" t="s">
        <v>88</v>
      </c>
      <c r="AW208" s="12" t="s">
        <v>33</v>
      </c>
      <c r="AX208" s="12" t="s">
        <v>78</v>
      </c>
      <c r="AY208" s="147" t="s">
        <v>176</v>
      </c>
    </row>
    <row r="209" spans="2:51" s="15" customFormat="1" ht="11.25">
      <c r="B209" s="166"/>
      <c r="D209" s="146" t="s">
        <v>185</v>
      </c>
      <c r="E209" s="167" t="s">
        <v>1</v>
      </c>
      <c r="F209" s="168" t="s">
        <v>228</v>
      </c>
      <c r="H209" s="169">
        <v>120.31516999999999</v>
      </c>
      <c r="I209" s="170"/>
      <c r="L209" s="166"/>
      <c r="M209" s="171"/>
      <c r="T209" s="172"/>
      <c r="AT209" s="167" t="s">
        <v>185</v>
      </c>
      <c r="AU209" s="167" t="s">
        <v>88</v>
      </c>
      <c r="AV209" s="15" t="s">
        <v>193</v>
      </c>
      <c r="AW209" s="15" t="s">
        <v>33</v>
      </c>
      <c r="AX209" s="15" t="s">
        <v>78</v>
      </c>
      <c r="AY209" s="167" t="s">
        <v>176</v>
      </c>
    </row>
    <row r="210" spans="2:51" s="14" customFormat="1" ht="11.25">
      <c r="B210" s="160"/>
      <c r="D210" s="146" t="s">
        <v>185</v>
      </c>
      <c r="E210" s="161" t="s">
        <v>1</v>
      </c>
      <c r="F210" s="162" t="s">
        <v>4792</v>
      </c>
      <c r="H210" s="161" t="s">
        <v>1</v>
      </c>
      <c r="I210" s="163"/>
      <c r="L210" s="160"/>
      <c r="M210" s="164"/>
      <c r="T210" s="165"/>
      <c r="AT210" s="161" t="s">
        <v>185</v>
      </c>
      <c r="AU210" s="161" t="s">
        <v>88</v>
      </c>
      <c r="AV210" s="14" t="s">
        <v>86</v>
      </c>
      <c r="AW210" s="14" t="s">
        <v>33</v>
      </c>
      <c r="AX210" s="14" t="s">
        <v>78</v>
      </c>
      <c r="AY210" s="161" t="s">
        <v>176</v>
      </c>
    </row>
    <row r="211" spans="2:51" s="14" customFormat="1" ht="11.25">
      <c r="B211" s="160"/>
      <c r="D211" s="146" t="s">
        <v>185</v>
      </c>
      <c r="E211" s="161" t="s">
        <v>1</v>
      </c>
      <c r="F211" s="162" t="s">
        <v>4793</v>
      </c>
      <c r="H211" s="161" t="s">
        <v>1</v>
      </c>
      <c r="I211" s="163"/>
      <c r="L211" s="160"/>
      <c r="M211" s="164"/>
      <c r="T211" s="165"/>
      <c r="AT211" s="161" t="s">
        <v>185</v>
      </c>
      <c r="AU211" s="161" t="s">
        <v>88</v>
      </c>
      <c r="AV211" s="14" t="s">
        <v>86</v>
      </c>
      <c r="AW211" s="14" t="s">
        <v>33</v>
      </c>
      <c r="AX211" s="14" t="s">
        <v>78</v>
      </c>
      <c r="AY211" s="161" t="s">
        <v>176</v>
      </c>
    </row>
    <row r="212" spans="2:51" s="12" customFormat="1" ht="11.25">
      <c r="B212" s="145"/>
      <c r="D212" s="146" t="s">
        <v>185</v>
      </c>
      <c r="E212" s="147" t="s">
        <v>1</v>
      </c>
      <c r="F212" s="148" t="s">
        <v>4794</v>
      </c>
      <c r="H212" s="149">
        <v>8.4159000000000006</v>
      </c>
      <c r="I212" s="150"/>
      <c r="L212" s="145"/>
      <c r="M212" s="151"/>
      <c r="T212" s="152"/>
      <c r="AT212" s="147" t="s">
        <v>185</v>
      </c>
      <c r="AU212" s="147" t="s">
        <v>88</v>
      </c>
      <c r="AV212" s="12" t="s">
        <v>88</v>
      </c>
      <c r="AW212" s="12" t="s">
        <v>33</v>
      </c>
      <c r="AX212" s="12" t="s">
        <v>78</v>
      </c>
      <c r="AY212" s="147" t="s">
        <v>176</v>
      </c>
    </row>
    <row r="213" spans="2:51" s="12" customFormat="1" ht="11.25">
      <c r="B213" s="145"/>
      <c r="D213" s="146" t="s">
        <v>185</v>
      </c>
      <c r="E213" s="147" t="s">
        <v>1</v>
      </c>
      <c r="F213" s="148" t="s">
        <v>4795</v>
      </c>
      <c r="H213" s="149">
        <v>1.57073</v>
      </c>
      <c r="I213" s="150"/>
      <c r="L213" s="145"/>
      <c r="M213" s="151"/>
      <c r="T213" s="152"/>
      <c r="AT213" s="147" t="s">
        <v>185</v>
      </c>
      <c r="AU213" s="147" t="s">
        <v>88</v>
      </c>
      <c r="AV213" s="12" t="s">
        <v>88</v>
      </c>
      <c r="AW213" s="12" t="s">
        <v>33</v>
      </c>
      <c r="AX213" s="12" t="s">
        <v>78</v>
      </c>
      <c r="AY213" s="147" t="s">
        <v>176</v>
      </c>
    </row>
    <row r="214" spans="2:51" s="14" customFormat="1" ht="11.25">
      <c r="B214" s="160"/>
      <c r="D214" s="146" t="s">
        <v>185</v>
      </c>
      <c r="E214" s="161" t="s">
        <v>1</v>
      </c>
      <c r="F214" s="162" t="s">
        <v>4787</v>
      </c>
      <c r="H214" s="161" t="s">
        <v>1</v>
      </c>
      <c r="I214" s="163"/>
      <c r="L214" s="160"/>
      <c r="M214" s="164"/>
      <c r="T214" s="165"/>
      <c r="AT214" s="161" t="s">
        <v>185</v>
      </c>
      <c r="AU214" s="161" t="s">
        <v>88</v>
      </c>
      <c r="AV214" s="14" t="s">
        <v>86</v>
      </c>
      <c r="AW214" s="14" t="s">
        <v>33</v>
      </c>
      <c r="AX214" s="14" t="s">
        <v>78</v>
      </c>
      <c r="AY214" s="161" t="s">
        <v>176</v>
      </c>
    </row>
    <row r="215" spans="2:51" s="12" customFormat="1" ht="11.25">
      <c r="B215" s="145"/>
      <c r="D215" s="146" t="s">
        <v>185</v>
      </c>
      <c r="E215" s="147" t="s">
        <v>1</v>
      </c>
      <c r="F215" s="148" t="s">
        <v>4796</v>
      </c>
      <c r="H215" s="149">
        <v>3.8626900000000002</v>
      </c>
      <c r="I215" s="150"/>
      <c r="L215" s="145"/>
      <c r="M215" s="151"/>
      <c r="T215" s="152"/>
      <c r="AT215" s="147" t="s">
        <v>185</v>
      </c>
      <c r="AU215" s="147" t="s">
        <v>88</v>
      </c>
      <c r="AV215" s="12" t="s">
        <v>88</v>
      </c>
      <c r="AW215" s="12" t="s">
        <v>33</v>
      </c>
      <c r="AX215" s="12" t="s">
        <v>78</v>
      </c>
      <c r="AY215" s="147" t="s">
        <v>176</v>
      </c>
    </row>
    <row r="216" spans="2:51" s="14" customFormat="1" ht="11.25">
      <c r="B216" s="160"/>
      <c r="D216" s="146" t="s">
        <v>185</v>
      </c>
      <c r="E216" s="161" t="s">
        <v>1</v>
      </c>
      <c r="F216" s="162" t="s">
        <v>4797</v>
      </c>
      <c r="H216" s="161" t="s">
        <v>1</v>
      </c>
      <c r="I216" s="163"/>
      <c r="L216" s="160"/>
      <c r="M216" s="164"/>
      <c r="T216" s="165"/>
      <c r="AT216" s="161" t="s">
        <v>185</v>
      </c>
      <c r="AU216" s="161" t="s">
        <v>88</v>
      </c>
      <c r="AV216" s="14" t="s">
        <v>86</v>
      </c>
      <c r="AW216" s="14" t="s">
        <v>33</v>
      </c>
      <c r="AX216" s="14" t="s">
        <v>78</v>
      </c>
      <c r="AY216" s="161" t="s">
        <v>176</v>
      </c>
    </row>
    <row r="217" spans="2:51" s="12" customFormat="1" ht="11.25">
      <c r="B217" s="145"/>
      <c r="D217" s="146" t="s">
        <v>185</v>
      </c>
      <c r="E217" s="147" t="s">
        <v>1</v>
      </c>
      <c r="F217" s="148" t="s">
        <v>4798</v>
      </c>
      <c r="H217" s="149">
        <v>7.4611099999999997</v>
      </c>
      <c r="I217" s="150"/>
      <c r="L217" s="145"/>
      <c r="M217" s="151"/>
      <c r="T217" s="152"/>
      <c r="AT217" s="147" t="s">
        <v>185</v>
      </c>
      <c r="AU217" s="147" t="s">
        <v>88</v>
      </c>
      <c r="AV217" s="12" t="s">
        <v>88</v>
      </c>
      <c r="AW217" s="12" t="s">
        <v>33</v>
      </c>
      <c r="AX217" s="12" t="s">
        <v>78</v>
      </c>
      <c r="AY217" s="147" t="s">
        <v>176</v>
      </c>
    </row>
    <row r="218" spans="2:51" s="15" customFormat="1" ht="11.25">
      <c r="B218" s="166"/>
      <c r="D218" s="146" t="s">
        <v>185</v>
      </c>
      <c r="E218" s="167" t="s">
        <v>1</v>
      </c>
      <c r="F218" s="168" t="s">
        <v>228</v>
      </c>
      <c r="H218" s="169">
        <v>21.31043</v>
      </c>
      <c r="I218" s="170"/>
      <c r="L218" s="166"/>
      <c r="M218" s="171"/>
      <c r="T218" s="172"/>
      <c r="AT218" s="167" t="s">
        <v>185</v>
      </c>
      <c r="AU218" s="167" t="s">
        <v>88</v>
      </c>
      <c r="AV218" s="15" t="s">
        <v>193</v>
      </c>
      <c r="AW218" s="15" t="s">
        <v>33</v>
      </c>
      <c r="AX218" s="15" t="s">
        <v>78</v>
      </c>
      <c r="AY218" s="167" t="s">
        <v>176</v>
      </c>
    </row>
    <row r="219" spans="2:51" s="14" customFormat="1" ht="11.25">
      <c r="B219" s="160"/>
      <c r="D219" s="146" t="s">
        <v>185</v>
      </c>
      <c r="E219" s="161" t="s">
        <v>1</v>
      </c>
      <c r="F219" s="162" t="s">
        <v>4799</v>
      </c>
      <c r="H219" s="161" t="s">
        <v>1</v>
      </c>
      <c r="I219" s="163"/>
      <c r="L219" s="160"/>
      <c r="M219" s="164"/>
      <c r="T219" s="165"/>
      <c r="AT219" s="161" t="s">
        <v>185</v>
      </c>
      <c r="AU219" s="161" t="s">
        <v>88</v>
      </c>
      <c r="AV219" s="14" t="s">
        <v>86</v>
      </c>
      <c r="AW219" s="14" t="s">
        <v>33</v>
      </c>
      <c r="AX219" s="14" t="s">
        <v>78</v>
      </c>
      <c r="AY219" s="161" t="s">
        <v>176</v>
      </c>
    </row>
    <row r="220" spans="2:51" s="12" customFormat="1" ht="11.25">
      <c r="B220" s="145"/>
      <c r="D220" s="146" t="s">
        <v>185</v>
      </c>
      <c r="E220" s="147" t="s">
        <v>1</v>
      </c>
      <c r="F220" s="148" t="s">
        <v>4800</v>
      </c>
      <c r="H220" s="149">
        <v>0.51375000000000004</v>
      </c>
      <c r="I220" s="150"/>
      <c r="L220" s="145"/>
      <c r="M220" s="151"/>
      <c r="T220" s="152"/>
      <c r="AT220" s="147" t="s">
        <v>185</v>
      </c>
      <c r="AU220" s="147" t="s">
        <v>88</v>
      </c>
      <c r="AV220" s="12" t="s">
        <v>88</v>
      </c>
      <c r="AW220" s="12" t="s">
        <v>33</v>
      </c>
      <c r="AX220" s="12" t="s">
        <v>78</v>
      </c>
      <c r="AY220" s="147" t="s">
        <v>176</v>
      </c>
    </row>
    <row r="221" spans="2:51" s="12" customFormat="1" ht="11.25">
      <c r="B221" s="145"/>
      <c r="D221" s="146" t="s">
        <v>185</v>
      </c>
      <c r="E221" s="147" t="s">
        <v>1</v>
      </c>
      <c r="F221" s="148" t="s">
        <v>4801</v>
      </c>
      <c r="H221" s="149">
        <v>-0.18</v>
      </c>
      <c r="I221" s="150"/>
      <c r="L221" s="145"/>
      <c r="M221" s="151"/>
      <c r="T221" s="152"/>
      <c r="AT221" s="147" t="s">
        <v>185</v>
      </c>
      <c r="AU221" s="147" t="s">
        <v>88</v>
      </c>
      <c r="AV221" s="12" t="s">
        <v>88</v>
      </c>
      <c r="AW221" s="12" t="s">
        <v>33</v>
      </c>
      <c r="AX221" s="12" t="s">
        <v>78</v>
      </c>
      <c r="AY221" s="147" t="s">
        <v>176</v>
      </c>
    </row>
    <row r="222" spans="2:51" s="12" customFormat="1" ht="11.25">
      <c r="B222" s="145"/>
      <c r="D222" s="146" t="s">
        <v>185</v>
      </c>
      <c r="E222" s="147" t="s">
        <v>1</v>
      </c>
      <c r="F222" s="148" t="s">
        <v>4802</v>
      </c>
      <c r="H222" s="149">
        <v>22.375350000000001</v>
      </c>
      <c r="I222" s="150"/>
      <c r="L222" s="145"/>
      <c r="M222" s="151"/>
      <c r="T222" s="152"/>
      <c r="AT222" s="147" t="s">
        <v>185</v>
      </c>
      <c r="AU222" s="147" t="s">
        <v>88</v>
      </c>
      <c r="AV222" s="12" t="s">
        <v>88</v>
      </c>
      <c r="AW222" s="12" t="s">
        <v>33</v>
      </c>
      <c r="AX222" s="12" t="s">
        <v>78</v>
      </c>
      <c r="AY222" s="147" t="s">
        <v>176</v>
      </c>
    </row>
    <row r="223" spans="2:51" s="12" customFormat="1" ht="11.25">
      <c r="B223" s="145"/>
      <c r="D223" s="146" t="s">
        <v>185</v>
      </c>
      <c r="E223" s="147" t="s">
        <v>1</v>
      </c>
      <c r="F223" s="148" t="s">
        <v>4803</v>
      </c>
      <c r="H223" s="149">
        <v>-3.39</v>
      </c>
      <c r="I223" s="150"/>
      <c r="L223" s="145"/>
      <c r="M223" s="151"/>
      <c r="T223" s="152"/>
      <c r="AT223" s="147" t="s">
        <v>185</v>
      </c>
      <c r="AU223" s="147" t="s">
        <v>88</v>
      </c>
      <c r="AV223" s="12" t="s">
        <v>88</v>
      </c>
      <c r="AW223" s="12" t="s">
        <v>33</v>
      </c>
      <c r="AX223" s="12" t="s">
        <v>78</v>
      </c>
      <c r="AY223" s="147" t="s">
        <v>176</v>
      </c>
    </row>
    <row r="224" spans="2:51" s="15" customFormat="1" ht="11.25">
      <c r="B224" s="166"/>
      <c r="D224" s="146" t="s">
        <v>185</v>
      </c>
      <c r="E224" s="167" t="s">
        <v>1</v>
      </c>
      <c r="F224" s="168" t="s">
        <v>228</v>
      </c>
      <c r="H224" s="169">
        <v>19.319099999999999</v>
      </c>
      <c r="I224" s="170"/>
      <c r="L224" s="166"/>
      <c r="M224" s="171"/>
      <c r="T224" s="172"/>
      <c r="AT224" s="167" t="s">
        <v>185</v>
      </c>
      <c r="AU224" s="167" t="s">
        <v>88</v>
      </c>
      <c r="AV224" s="15" t="s">
        <v>193</v>
      </c>
      <c r="AW224" s="15" t="s">
        <v>33</v>
      </c>
      <c r="AX224" s="15" t="s">
        <v>78</v>
      </c>
      <c r="AY224" s="167" t="s">
        <v>176</v>
      </c>
    </row>
    <row r="225" spans="2:65" s="14" customFormat="1" ht="11.25">
      <c r="B225" s="160"/>
      <c r="D225" s="146" t="s">
        <v>185</v>
      </c>
      <c r="E225" s="161" t="s">
        <v>1</v>
      </c>
      <c r="F225" s="162" t="s">
        <v>4804</v>
      </c>
      <c r="H225" s="161" t="s">
        <v>1</v>
      </c>
      <c r="I225" s="163"/>
      <c r="L225" s="160"/>
      <c r="M225" s="164"/>
      <c r="T225" s="165"/>
      <c r="AT225" s="161" t="s">
        <v>185</v>
      </c>
      <c r="AU225" s="161" t="s">
        <v>88</v>
      </c>
      <c r="AV225" s="14" t="s">
        <v>86</v>
      </c>
      <c r="AW225" s="14" t="s">
        <v>33</v>
      </c>
      <c r="AX225" s="14" t="s">
        <v>78</v>
      </c>
      <c r="AY225" s="161" t="s">
        <v>176</v>
      </c>
    </row>
    <row r="226" spans="2:65" s="12" customFormat="1" ht="11.25">
      <c r="B226" s="145"/>
      <c r="D226" s="146" t="s">
        <v>185</v>
      </c>
      <c r="E226" s="147" t="s">
        <v>1</v>
      </c>
      <c r="F226" s="148" t="s">
        <v>2295</v>
      </c>
      <c r="H226" s="149">
        <v>298</v>
      </c>
      <c r="I226" s="150"/>
      <c r="L226" s="145"/>
      <c r="M226" s="151"/>
      <c r="T226" s="152"/>
      <c r="AT226" s="147" t="s">
        <v>185</v>
      </c>
      <c r="AU226" s="147" t="s">
        <v>88</v>
      </c>
      <c r="AV226" s="12" t="s">
        <v>88</v>
      </c>
      <c r="AW226" s="12" t="s">
        <v>33</v>
      </c>
      <c r="AX226" s="12" t="s">
        <v>78</v>
      </c>
      <c r="AY226" s="147" t="s">
        <v>176</v>
      </c>
    </row>
    <row r="227" spans="2:65" s="13" customFormat="1" ht="11.25">
      <c r="B227" s="153"/>
      <c r="D227" s="146" t="s">
        <v>185</v>
      </c>
      <c r="E227" s="154" t="s">
        <v>1</v>
      </c>
      <c r="F227" s="155" t="s">
        <v>187</v>
      </c>
      <c r="H227" s="156">
        <v>458.94470000000001</v>
      </c>
      <c r="I227" s="157"/>
      <c r="L227" s="153"/>
      <c r="M227" s="158"/>
      <c r="T227" s="159"/>
      <c r="AT227" s="154" t="s">
        <v>185</v>
      </c>
      <c r="AU227" s="154" t="s">
        <v>88</v>
      </c>
      <c r="AV227" s="13" t="s">
        <v>183</v>
      </c>
      <c r="AW227" s="13" t="s">
        <v>33</v>
      </c>
      <c r="AX227" s="13" t="s">
        <v>86</v>
      </c>
      <c r="AY227" s="154" t="s">
        <v>176</v>
      </c>
    </row>
    <row r="228" spans="2:65" s="1" customFormat="1" ht="16.5" customHeight="1">
      <c r="B228" s="32"/>
      <c r="C228" s="132" t="s">
        <v>310</v>
      </c>
      <c r="D228" s="132" t="s">
        <v>178</v>
      </c>
      <c r="E228" s="133" t="s">
        <v>4805</v>
      </c>
      <c r="F228" s="134" t="s">
        <v>4806</v>
      </c>
      <c r="G228" s="135" t="s">
        <v>200</v>
      </c>
      <c r="H228" s="136">
        <v>5.2919999999999998</v>
      </c>
      <c r="I228" s="137"/>
      <c r="J228" s="138">
        <f>ROUND(I228*H228,2)</f>
        <v>0</v>
      </c>
      <c r="K228" s="134" t="s">
        <v>182</v>
      </c>
      <c r="L228" s="32"/>
      <c r="M228" s="139" t="s">
        <v>1</v>
      </c>
      <c r="N228" s="140" t="s">
        <v>43</v>
      </c>
      <c r="P228" s="141">
        <f>O228*H228</f>
        <v>0</v>
      </c>
      <c r="Q228" s="141">
        <v>0</v>
      </c>
      <c r="R228" s="141">
        <f>Q228*H228</f>
        <v>0</v>
      </c>
      <c r="S228" s="141">
        <v>2.4</v>
      </c>
      <c r="T228" s="142">
        <f>S228*H228</f>
        <v>12.700799999999999</v>
      </c>
      <c r="AR228" s="143" t="s">
        <v>183</v>
      </c>
      <c r="AT228" s="143" t="s">
        <v>178</v>
      </c>
      <c r="AU228" s="143" t="s">
        <v>88</v>
      </c>
      <c r="AY228" s="17" t="s">
        <v>176</v>
      </c>
      <c r="BE228" s="144">
        <f>IF(N228="základní",J228,0)</f>
        <v>0</v>
      </c>
      <c r="BF228" s="144">
        <f>IF(N228="snížená",J228,0)</f>
        <v>0</v>
      </c>
      <c r="BG228" s="144">
        <f>IF(N228="zákl. přenesená",J228,0)</f>
        <v>0</v>
      </c>
      <c r="BH228" s="144">
        <f>IF(N228="sníž. přenesená",J228,0)</f>
        <v>0</v>
      </c>
      <c r="BI228" s="144">
        <f>IF(N228="nulová",J228,0)</f>
        <v>0</v>
      </c>
      <c r="BJ228" s="17" t="s">
        <v>86</v>
      </c>
      <c r="BK228" s="144">
        <f>ROUND(I228*H228,2)</f>
        <v>0</v>
      </c>
      <c r="BL228" s="17" t="s">
        <v>183</v>
      </c>
      <c r="BM228" s="143" t="s">
        <v>4807</v>
      </c>
    </row>
    <row r="229" spans="2:65" s="14" customFormat="1" ht="11.25">
      <c r="B229" s="160"/>
      <c r="D229" s="146" t="s">
        <v>185</v>
      </c>
      <c r="E229" s="161" t="s">
        <v>1</v>
      </c>
      <c r="F229" s="162" t="s">
        <v>4808</v>
      </c>
      <c r="H229" s="161" t="s">
        <v>1</v>
      </c>
      <c r="I229" s="163"/>
      <c r="L229" s="160"/>
      <c r="M229" s="164"/>
      <c r="T229" s="165"/>
      <c r="AT229" s="161" t="s">
        <v>185</v>
      </c>
      <c r="AU229" s="161" t="s">
        <v>88</v>
      </c>
      <c r="AV229" s="14" t="s">
        <v>86</v>
      </c>
      <c r="AW229" s="14" t="s">
        <v>33</v>
      </c>
      <c r="AX229" s="14" t="s">
        <v>78</v>
      </c>
      <c r="AY229" s="161" t="s">
        <v>176</v>
      </c>
    </row>
    <row r="230" spans="2:65" s="12" customFormat="1" ht="11.25">
      <c r="B230" s="145"/>
      <c r="D230" s="146" t="s">
        <v>185</v>
      </c>
      <c r="E230" s="147" t="s">
        <v>1</v>
      </c>
      <c r="F230" s="148" t="s">
        <v>4809</v>
      </c>
      <c r="H230" s="149">
        <v>5.2919999999999998</v>
      </c>
      <c r="I230" s="150"/>
      <c r="L230" s="145"/>
      <c r="M230" s="151"/>
      <c r="T230" s="152"/>
      <c r="AT230" s="147" t="s">
        <v>185</v>
      </c>
      <c r="AU230" s="147" t="s">
        <v>88</v>
      </c>
      <c r="AV230" s="12" t="s">
        <v>88</v>
      </c>
      <c r="AW230" s="12" t="s">
        <v>33</v>
      </c>
      <c r="AX230" s="12" t="s">
        <v>86</v>
      </c>
      <c r="AY230" s="147" t="s">
        <v>176</v>
      </c>
    </row>
    <row r="231" spans="2:65" s="1" customFormat="1" ht="24.2" customHeight="1">
      <c r="B231" s="32"/>
      <c r="C231" s="132" t="s">
        <v>314</v>
      </c>
      <c r="D231" s="132" t="s">
        <v>178</v>
      </c>
      <c r="E231" s="133" t="s">
        <v>4810</v>
      </c>
      <c r="F231" s="134" t="s">
        <v>4811</v>
      </c>
      <c r="G231" s="135" t="s">
        <v>298</v>
      </c>
      <c r="H231" s="136">
        <v>8</v>
      </c>
      <c r="I231" s="137"/>
      <c r="J231" s="138">
        <f>ROUND(I231*H231,2)</f>
        <v>0</v>
      </c>
      <c r="K231" s="134" t="s">
        <v>182</v>
      </c>
      <c r="L231" s="32"/>
      <c r="M231" s="139" t="s">
        <v>1</v>
      </c>
      <c r="N231" s="140" t="s">
        <v>43</v>
      </c>
      <c r="P231" s="141">
        <f>O231*H231</f>
        <v>0</v>
      </c>
      <c r="Q231" s="141">
        <v>0</v>
      </c>
      <c r="R231" s="141">
        <f>Q231*H231</f>
        <v>0</v>
      </c>
      <c r="S231" s="141">
        <v>7.0000000000000007E-2</v>
      </c>
      <c r="T231" s="142">
        <f>S231*H231</f>
        <v>0.56000000000000005</v>
      </c>
      <c r="AR231" s="143" t="s">
        <v>183</v>
      </c>
      <c r="AT231" s="143" t="s">
        <v>178</v>
      </c>
      <c r="AU231" s="143" t="s">
        <v>88</v>
      </c>
      <c r="AY231" s="17" t="s">
        <v>176</v>
      </c>
      <c r="BE231" s="144">
        <f>IF(N231="základní",J231,0)</f>
        <v>0</v>
      </c>
      <c r="BF231" s="144">
        <f>IF(N231="snížená",J231,0)</f>
        <v>0</v>
      </c>
      <c r="BG231" s="144">
        <f>IF(N231="zákl. přenesená",J231,0)</f>
        <v>0</v>
      </c>
      <c r="BH231" s="144">
        <f>IF(N231="sníž. přenesená",J231,0)</f>
        <v>0</v>
      </c>
      <c r="BI231" s="144">
        <f>IF(N231="nulová",J231,0)</f>
        <v>0</v>
      </c>
      <c r="BJ231" s="17" t="s">
        <v>86</v>
      </c>
      <c r="BK231" s="144">
        <f>ROUND(I231*H231,2)</f>
        <v>0</v>
      </c>
      <c r="BL231" s="17" t="s">
        <v>183</v>
      </c>
      <c r="BM231" s="143" t="s">
        <v>4812</v>
      </c>
    </row>
    <row r="232" spans="2:65" s="12" customFormat="1" ht="11.25">
      <c r="B232" s="145"/>
      <c r="D232" s="146" t="s">
        <v>185</v>
      </c>
      <c r="E232" s="147" t="s">
        <v>1</v>
      </c>
      <c r="F232" s="148" t="s">
        <v>4813</v>
      </c>
      <c r="H232" s="149">
        <v>8</v>
      </c>
      <c r="I232" s="150"/>
      <c r="L232" s="145"/>
      <c r="M232" s="151"/>
      <c r="T232" s="152"/>
      <c r="AT232" s="147" t="s">
        <v>185</v>
      </c>
      <c r="AU232" s="147" t="s">
        <v>88</v>
      </c>
      <c r="AV232" s="12" t="s">
        <v>88</v>
      </c>
      <c r="AW232" s="12" t="s">
        <v>33</v>
      </c>
      <c r="AX232" s="12" t="s">
        <v>86</v>
      </c>
      <c r="AY232" s="147" t="s">
        <v>176</v>
      </c>
    </row>
    <row r="233" spans="2:65" s="1" customFormat="1" ht="16.5" customHeight="1">
      <c r="B233" s="32"/>
      <c r="C233" s="132" t="s">
        <v>319</v>
      </c>
      <c r="D233" s="132" t="s">
        <v>178</v>
      </c>
      <c r="E233" s="133" t="s">
        <v>4814</v>
      </c>
      <c r="F233" s="134" t="s">
        <v>4815</v>
      </c>
      <c r="G233" s="135" t="s">
        <v>200</v>
      </c>
      <c r="H233" s="136">
        <v>15.42628</v>
      </c>
      <c r="I233" s="137"/>
      <c r="J233" s="138">
        <f>ROUND(I233*H233,2)</f>
        <v>0</v>
      </c>
      <c r="K233" s="134" t="s">
        <v>182</v>
      </c>
      <c r="L233" s="32"/>
      <c r="M233" s="139" t="s">
        <v>1</v>
      </c>
      <c r="N233" s="140" t="s">
        <v>43</v>
      </c>
      <c r="P233" s="141">
        <f>O233*H233</f>
        <v>0</v>
      </c>
      <c r="Q233" s="141">
        <v>0</v>
      </c>
      <c r="R233" s="141">
        <f>Q233*H233</f>
        <v>0</v>
      </c>
      <c r="S233" s="141">
        <v>2.4</v>
      </c>
      <c r="T233" s="142">
        <f>S233*H233</f>
        <v>37.023071999999999</v>
      </c>
      <c r="AR233" s="143" t="s">
        <v>183</v>
      </c>
      <c r="AT233" s="143" t="s">
        <v>178</v>
      </c>
      <c r="AU233" s="143" t="s">
        <v>88</v>
      </c>
      <c r="AY233" s="17" t="s">
        <v>176</v>
      </c>
      <c r="BE233" s="144">
        <f>IF(N233="základní",J233,0)</f>
        <v>0</v>
      </c>
      <c r="BF233" s="144">
        <f>IF(N233="snížená",J233,0)</f>
        <v>0</v>
      </c>
      <c r="BG233" s="144">
        <f>IF(N233="zákl. přenesená",J233,0)</f>
        <v>0</v>
      </c>
      <c r="BH233" s="144">
        <f>IF(N233="sníž. přenesená",J233,0)</f>
        <v>0</v>
      </c>
      <c r="BI233" s="144">
        <f>IF(N233="nulová",J233,0)</f>
        <v>0</v>
      </c>
      <c r="BJ233" s="17" t="s">
        <v>86</v>
      </c>
      <c r="BK233" s="144">
        <f>ROUND(I233*H233,2)</f>
        <v>0</v>
      </c>
      <c r="BL233" s="17" t="s">
        <v>183</v>
      </c>
      <c r="BM233" s="143" t="s">
        <v>4816</v>
      </c>
    </row>
    <row r="234" spans="2:65" s="14" customFormat="1" ht="11.25">
      <c r="B234" s="160"/>
      <c r="D234" s="146" t="s">
        <v>185</v>
      </c>
      <c r="E234" s="161" t="s">
        <v>1</v>
      </c>
      <c r="F234" s="162" t="s">
        <v>4817</v>
      </c>
      <c r="H234" s="161" t="s">
        <v>1</v>
      </c>
      <c r="I234" s="163"/>
      <c r="L234" s="160"/>
      <c r="M234" s="164"/>
      <c r="T234" s="165"/>
      <c r="AT234" s="161" t="s">
        <v>185</v>
      </c>
      <c r="AU234" s="161" t="s">
        <v>88</v>
      </c>
      <c r="AV234" s="14" t="s">
        <v>86</v>
      </c>
      <c r="AW234" s="14" t="s">
        <v>33</v>
      </c>
      <c r="AX234" s="14" t="s">
        <v>78</v>
      </c>
      <c r="AY234" s="161" t="s">
        <v>176</v>
      </c>
    </row>
    <row r="235" spans="2:65" s="12" customFormat="1" ht="11.25">
      <c r="B235" s="145"/>
      <c r="D235" s="146" t="s">
        <v>185</v>
      </c>
      <c r="E235" s="147" t="s">
        <v>1</v>
      </c>
      <c r="F235" s="148" t="s">
        <v>4818</v>
      </c>
      <c r="H235" s="149">
        <v>15.42628</v>
      </c>
      <c r="I235" s="150"/>
      <c r="L235" s="145"/>
      <c r="M235" s="151"/>
      <c r="T235" s="152"/>
      <c r="AT235" s="147" t="s">
        <v>185</v>
      </c>
      <c r="AU235" s="147" t="s">
        <v>88</v>
      </c>
      <c r="AV235" s="12" t="s">
        <v>88</v>
      </c>
      <c r="AW235" s="12" t="s">
        <v>33</v>
      </c>
      <c r="AX235" s="12" t="s">
        <v>78</v>
      </c>
      <c r="AY235" s="147" t="s">
        <v>176</v>
      </c>
    </row>
    <row r="236" spans="2:65" s="13" customFormat="1" ht="11.25">
      <c r="B236" s="153"/>
      <c r="D236" s="146" t="s">
        <v>185</v>
      </c>
      <c r="E236" s="154" t="s">
        <v>1</v>
      </c>
      <c r="F236" s="155" t="s">
        <v>187</v>
      </c>
      <c r="H236" s="156">
        <v>15.42628</v>
      </c>
      <c r="I236" s="157"/>
      <c r="L236" s="153"/>
      <c r="M236" s="158"/>
      <c r="T236" s="159"/>
      <c r="AT236" s="154" t="s">
        <v>185</v>
      </c>
      <c r="AU236" s="154" t="s">
        <v>88</v>
      </c>
      <c r="AV236" s="13" t="s">
        <v>183</v>
      </c>
      <c r="AW236" s="13" t="s">
        <v>33</v>
      </c>
      <c r="AX236" s="13" t="s">
        <v>86</v>
      </c>
      <c r="AY236" s="154" t="s">
        <v>176</v>
      </c>
    </row>
    <row r="237" spans="2:65" s="1" customFormat="1" ht="16.5" customHeight="1">
      <c r="B237" s="32"/>
      <c r="C237" s="132" t="s">
        <v>325</v>
      </c>
      <c r="D237" s="132" t="s">
        <v>178</v>
      </c>
      <c r="E237" s="133" t="s">
        <v>4819</v>
      </c>
      <c r="F237" s="134" t="s">
        <v>4820</v>
      </c>
      <c r="G237" s="135" t="s">
        <v>200</v>
      </c>
      <c r="H237" s="136">
        <v>76.366569999999996</v>
      </c>
      <c r="I237" s="137"/>
      <c r="J237" s="138">
        <f>ROUND(I237*H237,2)</f>
        <v>0</v>
      </c>
      <c r="K237" s="134" t="s">
        <v>182</v>
      </c>
      <c r="L237" s="32"/>
      <c r="M237" s="139" t="s">
        <v>1</v>
      </c>
      <c r="N237" s="140" t="s">
        <v>43</v>
      </c>
      <c r="P237" s="141">
        <f>O237*H237</f>
        <v>0</v>
      </c>
      <c r="Q237" s="141">
        <v>0</v>
      </c>
      <c r="R237" s="141">
        <f>Q237*H237</f>
        <v>0</v>
      </c>
      <c r="S237" s="141">
        <v>2.4</v>
      </c>
      <c r="T237" s="142">
        <f>S237*H237</f>
        <v>183.27976799999999</v>
      </c>
      <c r="AR237" s="143" t="s">
        <v>183</v>
      </c>
      <c r="AT237" s="143" t="s">
        <v>178</v>
      </c>
      <c r="AU237" s="143" t="s">
        <v>88</v>
      </c>
      <c r="AY237" s="17" t="s">
        <v>176</v>
      </c>
      <c r="BE237" s="144">
        <f>IF(N237="základní",J237,0)</f>
        <v>0</v>
      </c>
      <c r="BF237" s="144">
        <f>IF(N237="snížená",J237,0)</f>
        <v>0</v>
      </c>
      <c r="BG237" s="144">
        <f>IF(N237="zákl. přenesená",J237,0)</f>
        <v>0</v>
      </c>
      <c r="BH237" s="144">
        <f>IF(N237="sníž. přenesená",J237,0)</f>
        <v>0</v>
      </c>
      <c r="BI237" s="144">
        <f>IF(N237="nulová",J237,0)</f>
        <v>0</v>
      </c>
      <c r="BJ237" s="17" t="s">
        <v>86</v>
      </c>
      <c r="BK237" s="144">
        <f>ROUND(I237*H237,2)</f>
        <v>0</v>
      </c>
      <c r="BL237" s="17" t="s">
        <v>183</v>
      </c>
      <c r="BM237" s="143" t="s">
        <v>4821</v>
      </c>
    </row>
    <row r="238" spans="2:65" s="14" customFormat="1" ht="11.25">
      <c r="B238" s="160"/>
      <c r="D238" s="146" t="s">
        <v>185</v>
      </c>
      <c r="E238" s="161" t="s">
        <v>1</v>
      </c>
      <c r="F238" s="162" t="s">
        <v>4822</v>
      </c>
      <c r="H238" s="161" t="s">
        <v>1</v>
      </c>
      <c r="I238" s="163"/>
      <c r="L238" s="160"/>
      <c r="M238" s="164"/>
      <c r="T238" s="165"/>
      <c r="AT238" s="161" t="s">
        <v>185</v>
      </c>
      <c r="AU238" s="161" t="s">
        <v>88</v>
      </c>
      <c r="AV238" s="14" t="s">
        <v>86</v>
      </c>
      <c r="AW238" s="14" t="s">
        <v>33</v>
      </c>
      <c r="AX238" s="14" t="s">
        <v>78</v>
      </c>
      <c r="AY238" s="161" t="s">
        <v>176</v>
      </c>
    </row>
    <row r="239" spans="2:65" s="14" customFormat="1" ht="11.25">
      <c r="B239" s="160"/>
      <c r="D239" s="146" t="s">
        <v>185</v>
      </c>
      <c r="E239" s="161" t="s">
        <v>1</v>
      </c>
      <c r="F239" s="162" t="s">
        <v>4823</v>
      </c>
      <c r="H239" s="161" t="s">
        <v>1</v>
      </c>
      <c r="I239" s="163"/>
      <c r="L239" s="160"/>
      <c r="M239" s="164"/>
      <c r="T239" s="165"/>
      <c r="AT239" s="161" t="s">
        <v>185</v>
      </c>
      <c r="AU239" s="161" t="s">
        <v>88</v>
      </c>
      <c r="AV239" s="14" t="s">
        <v>86</v>
      </c>
      <c r="AW239" s="14" t="s">
        <v>33</v>
      </c>
      <c r="AX239" s="14" t="s">
        <v>78</v>
      </c>
      <c r="AY239" s="161" t="s">
        <v>176</v>
      </c>
    </row>
    <row r="240" spans="2:65" s="12" customFormat="1" ht="11.25">
      <c r="B240" s="145"/>
      <c r="D240" s="146" t="s">
        <v>185</v>
      </c>
      <c r="E240" s="147" t="s">
        <v>1</v>
      </c>
      <c r="F240" s="148" t="s">
        <v>4824</v>
      </c>
      <c r="H240" s="149">
        <v>33.041930000000001</v>
      </c>
      <c r="I240" s="150"/>
      <c r="L240" s="145"/>
      <c r="M240" s="151"/>
      <c r="T240" s="152"/>
      <c r="AT240" s="147" t="s">
        <v>185</v>
      </c>
      <c r="AU240" s="147" t="s">
        <v>88</v>
      </c>
      <c r="AV240" s="12" t="s">
        <v>88</v>
      </c>
      <c r="AW240" s="12" t="s">
        <v>33</v>
      </c>
      <c r="AX240" s="12" t="s">
        <v>78</v>
      </c>
      <c r="AY240" s="147" t="s">
        <v>176</v>
      </c>
    </row>
    <row r="241" spans="2:65" s="14" customFormat="1" ht="11.25">
      <c r="B241" s="160"/>
      <c r="D241" s="146" t="s">
        <v>185</v>
      </c>
      <c r="E241" s="161" t="s">
        <v>1</v>
      </c>
      <c r="F241" s="162" t="s">
        <v>4825</v>
      </c>
      <c r="H241" s="161" t="s">
        <v>1</v>
      </c>
      <c r="I241" s="163"/>
      <c r="L241" s="160"/>
      <c r="M241" s="164"/>
      <c r="T241" s="165"/>
      <c r="AT241" s="161" t="s">
        <v>185</v>
      </c>
      <c r="AU241" s="161" t="s">
        <v>88</v>
      </c>
      <c r="AV241" s="14" t="s">
        <v>86</v>
      </c>
      <c r="AW241" s="14" t="s">
        <v>33</v>
      </c>
      <c r="AX241" s="14" t="s">
        <v>78</v>
      </c>
      <c r="AY241" s="161" t="s">
        <v>176</v>
      </c>
    </row>
    <row r="242" spans="2:65" s="12" customFormat="1" ht="11.25">
      <c r="B242" s="145"/>
      <c r="D242" s="146" t="s">
        <v>185</v>
      </c>
      <c r="E242" s="147" t="s">
        <v>1</v>
      </c>
      <c r="F242" s="148" t="s">
        <v>4826</v>
      </c>
      <c r="H242" s="149">
        <v>10.035</v>
      </c>
      <c r="I242" s="150"/>
      <c r="L242" s="145"/>
      <c r="M242" s="151"/>
      <c r="T242" s="152"/>
      <c r="AT242" s="147" t="s">
        <v>185</v>
      </c>
      <c r="AU242" s="147" t="s">
        <v>88</v>
      </c>
      <c r="AV242" s="12" t="s">
        <v>88</v>
      </c>
      <c r="AW242" s="12" t="s">
        <v>33</v>
      </c>
      <c r="AX242" s="12" t="s">
        <v>78</v>
      </c>
      <c r="AY242" s="147" t="s">
        <v>176</v>
      </c>
    </row>
    <row r="243" spans="2:65" s="14" customFormat="1" ht="11.25">
      <c r="B243" s="160"/>
      <c r="D243" s="146" t="s">
        <v>185</v>
      </c>
      <c r="E243" s="161" t="s">
        <v>1</v>
      </c>
      <c r="F243" s="162" t="s">
        <v>4827</v>
      </c>
      <c r="H243" s="161" t="s">
        <v>1</v>
      </c>
      <c r="I243" s="163"/>
      <c r="L243" s="160"/>
      <c r="M243" s="164"/>
      <c r="T243" s="165"/>
      <c r="AT243" s="161" t="s">
        <v>185</v>
      </c>
      <c r="AU243" s="161" t="s">
        <v>88</v>
      </c>
      <c r="AV243" s="14" t="s">
        <v>86</v>
      </c>
      <c r="AW243" s="14" t="s">
        <v>33</v>
      </c>
      <c r="AX243" s="14" t="s">
        <v>78</v>
      </c>
      <c r="AY243" s="161" t="s">
        <v>176</v>
      </c>
    </row>
    <row r="244" spans="2:65" s="12" customFormat="1" ht="11.25">
      <c r="B244" s="145"/>
      <c r="D244" s="146" t="s">
        <v>185</v>
      </c>
      <c r="E244" s="147" t="s">
        <v>1</v>
      </c>
      <c r="F244" s="148" t="s">
        <v>4828</v>
      </c>
      <c r="H244" s="149">
        <v>15.01534</v>
      </c>
      <c r="I244" s="150"/>
      <c r="L244" s="145"/>
      <c r="M244" s="151"/>
      <c r="T244" s="152"/>
      <c r="AT244" s="147" t="s">
        <v>185</v>
      </c>
      <c r="AU244" s="147" t="s">
        <v>88</v>
      </c>
      <c r="AV244" s="12" t="s">
        <v>88</v>
      </c>
      <c r="AW244" s="12" t="s">
        <v>33</v>
      </c>
      <c r="AX244" s="12" t="s">
        <v>78</v>
      </c>
      <c r="AY244" s="147" t="s">
        <v>176</v>
      </c>
    </row>
    <row r="245" spans="2:65" s="12" customFormat="1" ht="11.25">
      <c r="B245" s="145"/>
      <c r="D245" s="146" t="s">
        <v>185</v>
      </c>
      <c r="E245" s="147" t="s">
        <v>1</v>
      </c>
      <c r="F245" s="148" t="s">
        <v>4829</v>
      </c>
      <c r="H245" s="149">
        <v>16.176600000000001</v>
      </c>
      <c r="I245" s="150"/>
      <c r="L245" s="145"/>
      <c r="M245" s="151"/>
      <c r="T245" s="152"/>
      <c r="AT245" s="147" t="s">
        <v>185</v>
      </c>
      <c r="AU245" s="147" t="s">
        <v>88</v>
      </c>
      <c r="AV245" s="12" t="s">
        <v>88</v>
      </c>
      <c r="AW245" s="12" t="s">
        <v>33</v>
      </c>
      <c r="AX245" s="12" t="s">
        <v>78</v>
      </c>
      <c r="AY245" s="147" t="s">
        <v>176</v>
      </c>
    </row>
    <row r="246" spans="2:65" s="14" customFormat="1" ht="11.25">
      <c r="B246" s="160"/>
      <c r="D246" s="146" t="s">
        <v>185</v>
      </c>
      <c r="E246" s="161" t="s">
        <v>1</v>
      </c>
      <c r="F246" s="162" t="s">
        <v>4825</v>
      </c>
      <c r="H246" s="161" t="s">
        <v>1</v>
      </c>
      <c r="I246" s="163"/>
      <c r="L246" s="160"/>
      <c r="M246" s="164"/>
      <c r="T246" s="165"/>
      <c r="AT246" s="161" t="s">
        <v>185</v>
      </c>
      <c r="AU246" s="161" t="s">
        <v>88</v>
      </c>
      <c r="AV246" s="14" t="s">
        <v>86</v>
      </c>
      <c r="AW246" s="14" t="s">
        <v>33</v>
      </c>
      <c r="AX246" s="14" t="s">
        <v>78</v>
      </c>
      <c r="AY246" s="161" t="s">
        <v>176</v>
      </c>
    </row>
    <row r="247" spans="2:65" s="12" customFormat="1" ht="11.25">
      <c r="B247" s="145"/>
      <c r="D247" s="146" t="s">
        <v>185</v>
      </c>
      <c r="E247" s="147" t="s">
        <v>1</v>
      </c>
      <c r="F247" s="148" t="s">
        <v>4830</v>
      </c>
      <c r="H247" s="149">
        <v>2.0977000000000001</v>
      </c>
      <c r="I247" s="150"/>
      <c r="L247" s="145"/>
      <c r="M247" s="151"/>
      <c r="T247" s="152"/>
      <c r="AT247" s="147" t="s">
        <v>185</v>
      </c>
      <c r="AU247" s="147" t="s">
        <v>88</v>
      </c>
      <c r="AV247" s="12" t="s">
        <v>88</v>
      </c>
      <c r="AW247" s="12" t="s">
        <v>33</v>
      </c>
      <c r="AX247" s="12" t="s">
        <v>78</v>
      </c>
      <c r="AY247" s="147" t="s">
        <v>176</v>
      </c>
    </row>
    <row r="248" spans="2:65" s="13" customFormat="1" ht="11.25">
      <c r="B248" s="153"/>
      <c r="D248" s="146" t="s">
        <v>185</v>
      </c>
      <c r="E248" s="154" t="s">
        <v>1</v>
      </c>
      <c r="F248" s="155" t="s">
        <v>187</v>
      </c>
      <c r="H248" s="156">
        <v>76.366569999999996</v>
      </c>
      <c r="I248" s="157"/>
      <c r="L248" s="153"/>
      <c r="M248" s="158"/>
      <c r="T248" s="159"/>
      <c r="AT248" s="154" t="s">
        <v>185</v>
      </c>
      <c r="AU248" s="154" t="s">
        <v>88</v>
      </c>
      <c r="AV248" s="13" t="s">
        <v>183</v>
      </c>
      <c r="AW248" s="13" t="s">
        <v>33</v>
      </c>
      <c r="AX248" s="13" t="s">
        <v>86</v>
      </c>
      <c r="AY248" s="154" t="s">
        <v>176</v>
      </c>
    </row>
    <row r="249" spans="2:65" s="1" customFormat="1" ht="24.2" customHeight="1">
      <c r="B249" s="32"/>
      <c r="C249" s="132" t="s">
        <v>329</v>
      </c>
      <c r="D249" s="132" t="s">
        <v>178</v>
      </c>
      <c r="E249" s="133" t="s">
        <v>4831</v>
      </c>
      <c r="F249" s="134" t="s">
        <v>4832</v>
      </c>
      <c r="G249" s="135" t="s">
        <v>181</v>
      </c>
      <c r="H249" s="136">
        <v>16.809999999999999</v>
      </c>
      <c r="I249" s="137"/>
      <c r="J249" s="138">
        <f>ROUND(I249*H249,2)</f>
        <v>0</v>
      </c>
      <c r="K249" s="134" t="s">
        <v>182</v>
      </c>
      <c r="L249" s="32"/>
      <c r="M249" s="139" t="s">
        <v>1</v>
      </c>
      <c r="N249" s="140" t="s">
        <v>43</v>
      </c>
      <c r="P249" s="141">
        <f>O249*H249</f>
        <v>0</v>
      </c>
      <c r="Q249" s="141">
        <v>0</v>
      </c>
      <c r="R249" s="141">
        <f>Q249*H249</f>
        <v>0</v>
      </c>
      <c r="S249" s="141">
        <v>0.36</v>
      </c>
      <c r="T249" s="142">
        <f>S249*H249</f>
        <v>6.0515999999999996</v>
      </c>
      <c r="AR249" s="143" t="s">
        <v>183</v>
      </c>
      <c r="AT249" s="143" t="s">
        <v>178</v>
      </c>
      <c r="AU249" s="143" t="s">
        <v>88</v>
      </c>
      <c r="AY249" s="17" t="s">
        <v>176</v>
      </c>
      <c r="BE249" s="144">
        <f>IF(N249="základní",J249,0)</f>
        <v>0</v>
      </c>
      <c r="BF249" s="144">
        <f>IF(N249="snížená",J249,0)</f>
        <v>0</v>
      </c>
      <c r="BG249" s="144">
        <f>IF(N249="zákl. přenesená",J249,0)</f>
        <v>0</v>
      </c>
      <c r="BH249" s="144">
        <f>IF(N249="sníž. přenesená",J249,0)</f>
        <v>0</v>
      </c>
      <c r="BI249" s="144">
        <f>IF(N249="nulová",J249,0)</f>
        <v>0</v>
      </c>
      <c r="BJ249" s="17" t="s">
        <v>86</v>
      </c>
      <c r="BK249" s="144">
        <f>ROUND(I249*H249,2)</f>
        <v>0</v>
      </c>
      <c r="BL249" s="17" t="s">
        <v>183</v>
      </c>
      <c r="BM249" s="143" t="s">
        <v>4833</v>
      </c>
    </row>
    <row r="250" spans="2:65" s="12" customFormat="1" ht="11.25">
      <c r="B250" s="145"/>
      <c r="D250" s="146" t="s">
        <v>185</v>
      </c>
      <c r="E250" s="147" t="s">
        <v>1</v>
      </c>
      <c r="F250" s="148" t="s">
        <v>4834</v>
      </c>
      <c r="H250" s="149">
        <v>9.61</v>
      </c>
      <c r="I250" s="150"/>
      <c r="L250" s="145"/>
      <c r="M250" s="151"/>
      <c r="T250" s="152"/>
      <c r="AT250" s="147" t="s">
        <v>185</v>
      </c>
      <c r="AU250" s="147" t="s">
        <v>88</v>
      </c>
      <c r="AV250" s="12" t="s">
        <v>88</v>
      </c>
      <c r="AW250" s="12" t="s">
        <v>33</v>
      </c>
      <c r="AX250" s="12" t="s">
        <v>78</v>
      </c>
      <c r="AY250" s="147" t="s">
        <v>176</v>
      </c>
    </row>
    <row r="251" spans="2:65" s="12" customFormat="1" ht="11.25">
      <c r="B251" s="145"/>
      <c r="D251" s="146" t="s">
        <v>185</v>
      </c>
      <c r="E251" s="147" t="s">
        <v>1</v>
      </c>
      <c r="F251" s="148" t="s">
        <v>4835</v>
      </c>
      <c r="H251" s="149">
        <v>5</v>
      </c>
      <c r="I251" s="150"/>
      <c r="L251" s="145"/>
      <c r="M251" s="151"/>
      <c r="T251" s="152"/>
      <c r="AT251" s="147" t="s">
        <v>185</v>
      </c>
      <c r="AU251" s="147" t="s">
        <v>88</v>
      </c>
      <c r="AV251" s="12" t="s">
        <v>88</v>
      </c>
      <c r="AW251" s="12" t="s">
        <v>33</v>
      </c>
      <c r="AX251" s="12" t="s">
        <v>78</v>
      </c>
      <c r="AY251" s="147" t="s">
        <v>176</v>
      </c>
    </row>
    <row r="252" spans="2:65" s="12" customFormat="1" ht="11.25">
      <c r="B252" s="145"/>
      <c r="D252" s="146" t="s">
        <v>185</v>
      </c>
      <c r="E252" s="147" t="s">
        <v>1</v>
      </c>
      <c r="F252" s="148" t="s">
        <v>4836</v>
      </c>
      <c r="H252" s="149">
        <v>2.2000000000000002</v>
      </c>
      <c r="I252" s="150"/>
      <c r="L252" s="145"/>
      <c r="M252" s="151"/>
      <c r="T252" s="152"/>
      <c r="AT252" s="147" t="s">
        <v>185</v>
      </c>
      <c r="AU252" s="147" t="s">
        <v>88</v>
      </c>
      <c r="AV252" s="12" t="s">
        <v>88</v>
      </c>
      <c r="AW252" s="12" t="s">
        <v>33</v>
      </c>
      <c r="AX252" s="12" t="s">
        <v>78</v>
      </c>
      <c r="AY252" s="147" t="s">
        <v>176</v>
      </c>
    </row>
    <row r="253" spans="2:65" s="13" customFormat="1" ht="11.25">
      <c r="B253" s="153"/>
      <c r="D253" s="146" t="s">
        <v>185</v>
      </c>
      <c r="E253" s="154" t="s">
        <v>1</v>
      </c>
      <c r="F253" s="155" t="s">
        <v>187</v>
      </c>
      <c r="H253" s="156">
        <v>16.809999999999999</v>
      </c>
      <c r="I253" s="157"/>
      <c r="L253" s="153"/>
      <c r="M253" s="158"/>
      <c r="T253" s="159"/>
      <c r="AT253" s="154" t="s">
        <v>185</v>
      </c>
      <c r="AU253" s="154" t="s">
        <v>88</v>
      </c>
      <c r="AV253" s="13" t="s">
        <v>183</v>
      </c>
      <c r="AW253" s="13" t="s">
        <v>33</v>
      </c>
      <c r="AX253" s="13" t="s">
        <v>86</v>
      </c>
      <c r="AY253" s="154" t="s">
        <v>176</v>
      </c>
    </row>
    <row r="254" spans="2:65" s="1" customFormat="1" ht="33" customHeight="1">
      <c r="B254" s="32"/>
      <c r="C254" s="132" t="s">
        <v>334</v>
      </c>
      <c r="D254" s="132" t="s">
        <v>178</v>
      </c>
      <c r="E254" s="133" t="s">
        <v>4837</v>
      </c>
      <c r="F254" s="134" t="s">
        <v>4838</v>
      </c>
      <c r="G254" s="135" t="s">
        <v>200</v>
      </c>
      <c r="H254" s="136">
        <v>254.60946000000001</v>
      </c>
      <c r="I254" s="137"/>
      <c r="J254" s="138">
        <f>ROUND(I254*H254,2)</f>
        <v>0</v>
      </c>
      <c r="K254" s="134" t="s">
        <v>182</v>
      </c>
      <c r="L254" s="32"/>
      <c r="M254" s="139" t="s">
        <v>1</v>
      </c>
      <c r="N254" s="140" t="s">
        <v>43</v>
      </c>
      <c r="P254" s="141">
        <f>O254*H254</f>
        <v>0</v>
      </c>
      <c r="Q254" s="141">
        <v>0</v>
      </c>
      <c r="R254" s="141">
        <f>Q254*H254</f>
        <v>0</v>
      </c>
      <c r="S254" s="141">
        <v>2.2000000000000002</v>
      </c>
      <c r="T254" s="142">
        <f>S254*H254</f>
        <v>560.1408120000001</v>
      </c>
      <c r="AR254" s="143" t="s">
        <v>183</v>
      </c>
      <c r="AT254" s="143" t="s">
        <v>178</v>
      </c>
      <c r="AU254" s="143" t="s">
        <v>88</v>
      </c>
      <c r="AY254" s="17" t="s">
        <v>176</v>
      </c>
      <c r="BE254" s="144">
        <f>IF(N254="základní",J254,0)</f>
        <v>0</v>
      </c>
      <c r="BF254" s="144">
        <f>IF(N254="snížená",J254,0)</f>
        <v>0</v>
      </c>
      <c r="BG254" s="144">
        <f>IF(N254="zákl. přenesená",J254,0)</f>
        <v>0</v>
      </c>
      <c r="BH254" s="144">
        <f>IF(N254="sníž. přenesená",J254,0)</f>
        <v>0</v>
      </c>
      <c r="BI254" s="144">
        <f>IF(N254="nulová",J254,0)</f>
        <v>0</v>
      </c>
      <c r="BJ254" s="17" t="s">
        <v>86</v>
      </c>
      <c r="BK254" s="144">
        <f>ROUND(I254*H254,2)</f>
        <v>0</v>
      </c>
      <c r="BL254" s="17" t="s">
        <v>183</v>
      </c>
      <c r="BM254" s="143" t="s">
        <v>4839</v>
      </c>
    </row>
    <row r="255" spans="2:65" s="14" customFormat="1" ht="11.25">
      <c r="B255" s="160"/>
      <c r="D255" s="146" t="s">
        <v>185</v>
      </c>
      <c r="E255" s="161" t="s">
        <v>1</v>
      </c>
      <c r="F255" s="162" t="s">
        <v>4840</v>
      </c>
      <c r="H255" s="161" t="s">
        <v>1</v>
      </c>
      <c r="I255" s="163"/>
      <c r="L255" s="160"/>
      <c r="M255" s="164"/>
      <c r="T255" s="165"/>
      <c r="AT255" s="161" t="s">
        <v>185</v>
      </c>
      <c r="AU255" s="161" t="s">
        <v>88</v>
      </c>
      <c r="AV255" s="14" t="s">
        <v>86</v>
      </c>
      <c r="AW255" s="14" t="s">
        <v>33</v>
      </c>
      <c r="AX255" s="14" t="s">
        <v>78</v>
      </c>
      <c r="AY255" s="161" t="s">
        <v>176</v>
      </c>
    </row>
    <row r="256" spans="2:65" s="12" customFormat="1" ht="11.25">
      <c r="B256" s="145"/>
      <c r="D256" s="146" t="s">
        <v>185</v>
      </c>
      <c r="E256" s="147" t="s">
        <v>1</v>
      </c>
      <c r="F256" s="148" t="s">
        <v>4841</v>
      </c>
      <c r="H256" s="149">
        <v>249.67304999999999</v>
      </c>
      <c r="I256" s="150"/>
      <c r="L256" s="145"/>
      <c r="M256" s="151"/>
      <c r="T256" s="152"/>
      <c r="AT256" s="147" t="s">
        <v>185</v>
      </c>
      <c r="AU256" s="147" t="s">
        <v>88</v>
      </c>
      <c r="AV256" s="12" t="s">
        <v>88</v>
      </c>
      <c r="AW256" s="12" t="s">
        <v>33</v>
      </c>
      <c r="AX256" s="12" t="s">
        <v>78</v>
      </c>
      <c r="AY256" s="147" t="s">
        <v>176</v>
      </c>
    </row>
    <row r="257" spans="2:65" s="14" customFormat="1" ht="22.5">
      <c r="B257" s="160"/>
      <c r="D257" s="146" t="s">
        <v>185</v>
      </c>
      <c r="E257" s="161" t="s">
        <v>1</v>
      </c>
      <c r="F257" s="162" t="s">
        <v>4842</v>
      </c>
      <c r="H257" s="161" t="s">
        <v>1</v>
      </c>
      <c r="I257" s="163"/>
      <c r="L257" s="160"/>
      <c r="M257" s="164"/>
      <c r="T257" s="165"/>
      <c r="AT257" s="161" t="s">
        <v>185</v>
      </c>
      <c r="AU257" s="161" t="s">
        <v>88</v>
      </c>
      <c r="AV257" s="14" t="s">
        <v>86</v>
      </c>
      <c r="AW257" s="14" t="s">
        <v>33</v>
      </c>
      <c r="AX257" s="14" t="s">
        <v>78</v>
      </c>
      <c r="AY257" s="161" t="s">
        <v>176</v>
      </c>
    </row>
    <row r="258" spans="2:65" s="12" customFormat="1" ht="11.25">
      <c r="B258" s="145"/>
      <c r="D258" s="146" t="s">
        <v>185</v>
      </c>
      <c r="E258" s="147" t="s">
        <v>1</v>
      </c>
      <c r="F258" s="148" t="s">
        <v>4843</v>
      </c>
      <c r="H258" s="149">
        <v>4.9364100000000004</v>
      </c>
      <c r="I258" s="150"/>
      <c r="L258" s="145"/>
      <c r="M258" s="151"/>
      <c r="T258" s="152"/>
      <c r="AT258" s="147" t="s">
        <v>185</v>
      </c>
      <c r="AU258" s="147" t="s">
        <v>88</v>
      </c>
      <c r="AV258" s="12" t="s">
        <v>88</v>
      </c>
      <c r="AW258" s="12" t="s">
        <v>33</v>
      </c>
      <c r="AX258" s="12" t="s">
        <v>78</v>
      </c>
      <c r="AY258" s="147" t="s">
        <v>176</v>
      </c>
    </row>
    <row r="259" spans="2:65" s="13" customFormat="1" ht="11.25">
      <c r="B259" s="153"/>
      <c r="D259" s="146" t="s">
        <v>185</v>
      </c>
      <c r="E259" s="154" t="s">
        <v>1</v>
      </c>
      <c r="F259" s="155" t="s">
        <v>187</v>
      </c>
      <c r="H259" s="156">
        <v>254.60946000000001</v>
      </c>
      <c r="I259" s="157"/>
      <c r="L259" s="153"/>
      <c r="M259" s="158"/>
      <c r="T259" s="159"/>
      <c r="AT259" s="154" t="s">
        <v>185</v>
      </c>
      <c r="AU259" s="154" t="s">
        <v>88</v>
      </c>
      <c r="AV259" s="13" t="s">
        <v>183</v>
      </c>
      <c r="AW259" s="13" t="s">
        <v>33</v>
      </c>
      <c r="AX259" s="13" t="s">
        <v>86</v>
      </c>
      <c r="AY259" s="154" t="s">
        <v>176</v>
      </c>
    </row>
    <row r="260" spans="2:65" s="1" customFormat="1" ht="33" customHeight="1">
      <c r="B260" s="32"/>
      <c r="C260" s="132" t="s">
        <v>339</v>
      </c>
      <c r="D260" s="132" t="s">
        <v>178</v>
      </c>
      <c r="E260" s="133" t="s">
        <v>4844</v>
      </c>
      <c r="F260" s="134" t="s">
        <v>4845</v>
      </c>
      <c r="G260" s="135" t="s">
        <v>200</v>
      </c>
      <c r="H260" s="136">
        <v>69.169390000000007</v>
      </c>
      <c r="I260" s="137"/>
      <c r="J260" s="138">
        <f>ROUND(I260*H260,2)</f>
        <v>0</v>
      </c>
      <c r="K260" s="134" t="s">
        <v>182</v>
      </c>
      <c r="L260" s="32"/>
      <c r="M260" s="139" t="s">
        <v>1</v>
      </c>
      <c r="N260" s="140" t="s">
        <v>43</v>
      </c>
      <c r="P260" s="141">
        <f>O260*H260</f>
        <v>0</v>
      </c>
      <c r="Q260" s="141">
        <v>0</v>
      </c>
      <c r="R260" s="141">
        <f>Q260*H260</f>
        <v>0</v>
      </c>
      <c r="S260" s="141">
        <v>2.2000000000000002</v>
      </c>
      <c r="T260" s="142">
        <f>S260*H260</f>
        <v>152.17265800000004</v>
      </c>
      <c r="AR260" s="143" t="s">
        <v>183</v>
      </c>
      <c r="AT260" s="143" t="s">
        <v>178</v>
      </c>
      <c r="AU260" s="143" t="s">
        <v>88</v>
      </c>
      <c r="AY260" s="17" t="s">
        <v>176</v>
      </c>
      <c r="BE260" s="144">
        <f>IF(N260="základní",J260,0)</f>
        <v>0</v>
      </c>
      <c r="BF260" s="144">
        <f>IF(N260="snížená",J260,0)</f>
        <v>0</v>
      </c>
      <c r="BG260" s="144">
        <f>IF(N260="zákl. přenesená",J260,0)</f>
        <v>0</v>
      </c>
      <c r="BH260" s="144">
        <f>IF(N260="sníž. přenesená",J260,0)</f>
        <v>0</v>
      </c>
      <c r="BI260" s="144">
        <f>IF(N260="nulová",J260,0)</f>
        <v>0</v>
      </c>
      <c r="BJ260" s="17" t="s">
        <v>86</v>
      </c>
      <c r="BK260" s="144">
        <f>ROUND(I260*H260,2)</f>
        <v>0</v>
      </c>
      <c r="BL260" s="17" t="s">
        <v>183</v>
      </c>
      <c r="BM260" s="143" t="s">
        <v>4846</v>
      </c>
    </row>
    <row r="261" spans="2:65" s="14" customFormat="1" ht="11.25">
      <c r="B261" s="160"/>
      <c r="D261" s="146" t="s">
        <v>185</v>
      </c>
      <c r="E261" s="161" t="s">
        <v>1</v>
      </c>
      <c r="F261" s="162" t="s">
        <v>4847</v>
      </c>
      <c r="H261" s="161" t="s">
        <v>1</v>
      </c>
      <c r="I261" s="163"/>
      <c r="L261" s="160"/>
      <c r="M261" s="164"/>
      <c r="T261" s="165"/>
      <c r="AT261" s="161" t="s">
        <v>185</v>
      </c>
      <c r="AU261" s="161" t="s">
        <v>88</v>
      </c>
      <c r="AV261" s="14" t="s">
        <v>86</v>
      </c>
      <c r="AW261" s="14" t="s">
        <v>33</v>
      </c>
      <c r="AX261" s="14" t="s">
        <v>78</v>
      </c>
      <c r="AY261" s="161" t="s">
        <v>176</v>
      </c>
    </row>
    <row r="262" spans="2:65" s="14" customFormat="1" ht="11.25">
      <c r="B262" s="160"/>
      <c r="D262" s="146" t="s">
        <v>185</v>
      </c>
      <c r="E262" s="161" t="s">
        <v>1</v>
      </c>
      <c r="F262" s="162" t="s">
        <v>4848</v>
      </c>
      <c r="H262" s="161" t="s">
        <v>1</v>
      </c>
      <c r="I262" s="163"/>
      <c r="L262" s="160"/>
      <c r="M262" s="164"/>
      <c r="T262" s="165"/>
      <c r="AT262" s="161" t="s">
        <v>185</v>
      </c>
      <c r="AU262" s="161" t="s">
        <v>88</v>
      </c>
      <c r="AV262" s="14" t="s">
        <v>86</v>
      </c>
      <c r="AW262" s="14" t="s">
        <v>33</v>
      </c>
      <c r="AX262" s="14" t="s">
        <v>78</v>
      </c>
      <c r="AY262" s="161" t="s">
        <v>176</v>
      </c>
    </row>
    <row r="263" spans="2:65" s="12" customFormat="1" ht="11.25">
      <c r="B263" s="145"/>
      <c r="D263" s="146" t="s">
        <v>185</v>
      </c>
      <c r="E263" s="147" t="s">
        <v>1</v>
      </c>
      <c r="F263" s="148" t="s">
        <v>4849</v>
      </c>
      <c r="H263" s="149">
        <v>27.638999999999999</v>
      </c>
      <c r="I263" s="150"/>
      <c r="L263" s="145"/>
      <c r="M263" s="151"/>
      <c r="T263" s="152"/>
      <c r="AT263" s="147" t="s">
        <v>185</v>
      </c>
      <c r="AU263" s="147" t="s">
        <v>88</v>
      </c>
      <c r="AV263" s="12" t="s">
        <v>88</v>
      </c>
      <c r="AW263" s="12" t="s">
        <v>33</v>
      </c>
      <c r="AX263" s="12" t="s">
        <v>78</v>
      </c>
      <c r="AY263" s="147" t="s">
        <v>176</v>
      </c>
    </row>
    <row r="264" spans="2:65" s="14" customFormat="1" ht="22.5">
      <c r="B264" s="160"/>
      <c r="D264" s="146" t="s">
        <v>185</v>
      </c>
      <c r="E264" s="161" t="s">
        <v>1</v>
      </c>
      <c r="F264" s="162" t="s">
        <v>4850</v>
      </c>
      <c r="H264" s="161" t="s">
        <v>1</v>
      </c>
      <c r="I264" s="163"/>
      <c r="L264" s="160"/>
      <c r="M264" s="164"/>
      <c r="T264" s="165"/>
      <c r="AT264" s="161" t="s">
        <v>185</v>
      </c>
      <c r="AU264" s="161" t="s">
        <v>88</v>
      </c>
      <c r="AV264" s="14" t="s">
        <v>86</v>
      </c>
      <c r="AW264" s="14" t="s">
        <v>33</v>
      </c>
      <c r="AX264" s="14" t="s">
        <v>78</v>
      </c>
      <c r="AY264" s="161" t="s">
        <v>176</v>
      </c>
    </row>
    <row r="265" spans="2:65" s="14" customFormat="1" ht="11.25">
      <c r="B265" s="160"/>
      <c r="D265" s="146" t="s">
        <v>185</v>
      </c>
      <c r="E265" s="161" t="s">
        <v>1</v>
      </c>
      <c r="F265" s="162" t="s">
        <v>4851</v>
      </c>
      <c r="H265" s="161" t="s">
        <v>1</v>
      </c>
      <c r="I265" s="163"/>
      <c r="L265" s="160"/>
      <c r="M265" s="164"/>
      <c r="T265" s="165"/>
      <c r="AT265" s="161" t="s">
        <v>185</v>
      </c>
      <c r="AU265" s="161" t="s">
        <v>88</v>
      </c>
      <c r="AV265" s="14" t="s">
        <v>86</v>
      </c>
      <c r="AW265" s="14" t="s">
        <v>33</v>
      </c>
      <c r="AX265" s="14" t="s">
        <v>78</v>
      </c>
      <c r="AY265" s="161" t="s">
        <v>176</v>
      </c>
    </row>
    <row r="266" spans="2:65" s="12" customFormat="1" ht="11.25">
      <c r="B266" s="145"/>
      <c r="D266" s="146" t="s">
        <v>185</v>
      </c>
      <c r="E266" s="147" t="s">
        <v>1</v>
      </c>
      <c r="F266" s="148" t="s">
        <v>4852</v>
      </c>
      <c r="H266" s="149">
        <v>0.85680000000000001</v>
      </c>
      <c r="I266" s="150"/>
      <c r="L266" s="145"/>
      <c r="M266" s="151"/>
      <c r="T266" s="152"/>
      <c r="AT266" s="147" t="s">
        <v>185</v>
      </c>
      <c r="AU266" s="147" t="s">
        <v>88</v>
      </c>
      <c r="AV266" s="12" t="s">
        <v>88</v>
      </c>
      <c r="AW266" s="12" t="s">
        <v>33</v>
      </c>
      <c r="AX266" s="12" t="s">
        <v>78</v>
      </c>
      <c r="AY266" s="147" t="s">
        <v>176</v>
      </c>
    </row>
    <row r="267" spans="2:65" s="12" customFormat="1" ht="11.25">
      <c r="B267" s="145"/>
      <c r="D267" s="146" t="s">
        <v>185</v>
      </c>
      <c r="E267" s="147" t="s">
        <v>1</v>
      </c>
      <c r="F267" s="148" t="s">
        <v>4853</v>
      </c>
      <c r="H267" s="149">
        <v>1.456</v>
      </c>
      <c r="I267" s="150"/>
      <c r="L267" s="145"/>
      <c r="M267" s="151"/>
      <c r="T267" s="152"/>
      <c r="AT267" s="147" t="s">
        <v>185</v>
      </c>
      <c r="AU267" s="147" t="s">
        <v>88</v>
      </c>
      <c r="AV267" s="12" t="s">
        <v>88</v>
      </c>
      <c r="AW267" s="12" t="s">
        <v>33</v>
      </c>
      <c r="AX267" s="12" t="s">
        <v>78</v>
      </c>
      <c r="AY267" s="147" t="s">
        <v>176</v>
      </c>
    </row>
    <row r="268" spans="2:65" s="12" customFormat="1" ht="11.25">
      <c r="B268" s="145"/>
      <c r="D268" s="146" t="s">
        <v>185</v>
      </c>
      <c r="E268" s="147" t="s">
        <v>1</v>
      </c>
      <c r="F268" s="148" t="s">
        <v>4854</v>
      </c>
      <c r="H268" s="149">
        <v>0.84</v>
      </c>
      <c r="I268" s="150"/>
      <c r="L268" s="145"/>
      <c r="M268" s="151"/>
      <c r="T268" s="152"/>
      <c r="AT268" s="147" t="s">
        <v>185</v>
      </c>
      <c r="AU268" s="147" t="s">
        <v>88</v>
      </c>
      <c r="AV268" s="12" t="s">
        <v>88</v>
      </c>
      <c r="AW268" s="12" t="s">
        <v>33</v>
      </c>
      <c r="AX268" s="12" t="s">
        <v>78</v>
      </c>
      <c r="AY268" s="147" t="s">
        <v>176</v>
      </c>
    </row>
    <row r="269" spans="2:65" s="14" customFormat="1" ht="11.25">
      <c r="B269" s="160"/>
      <c r="D269" s="146" t="s">
        <v>185</v>
      </c>
      <c r="E269" s="161" t="s">
        <v>1</v>
      </c>
      <c r="F269" s="162" t="s">
        <v>4855</v>
      </c>
      <c r="H269" s="161" t="s">
        <v>1</v>
      </c>
      <c r="I269" s="163"/>
      <c r="L269" s="160"/>
      <c r="M269" s="164"/>
      <c r="T269" s="165"/>
      <c r="AT269" s="161" t="s">
        <v>185</v>
      </c>
      <c r="AU269" s="161" t="s">
        <v>88</v>
      </c>
      <c r="AV269" s="14" t="s">
        <v>86</v>
      </c>
      <c r="AW269" s="14" t="s">
        <v>33</v>
      </c>
      <c r="AX269" s="14" t="s">
        <v>78</v>
      </c>
      <c r="AY269" s="161" t="s">
        <v>176</v>
      </c>
    </row>
    <row r="270" spans="2:65" s="12" customFormat="1" ht="11.25">
      <c r="B270" s="145"/>
      <c r="D270" s="146" t="s">
        <v>185</v>
      </c>
      <c r="E270" s="147" t="s">
        <v>1</v>
      </c>
      <c r="F270" s="148" t="s">
        <v>4856</v>
      </c>
      <c r="H270" s="149">
        <v>0.89180000000000004</v>
      </c>
      <c r="I270" s="150"/>
      <c r="L270" s="145"/>
      <c r="M270" s="151"/>
      <c r="T270" s="152"/>
      <c r="AT270" s="147" t="s">
        <v>185</v>
      </c>
      <c r="AU270" s="147" t="s">
        <v>88</v>
      </c>
      <c r="AV270" s="12" t="s">
        <v>88</v>
      </c>
      <c r="AW270" s="12" t="s">
        <v>33</v>
      </c>
      <c r="AX270" s="12" t="s">
        <v>78</v>
      </c>
      <c r="AY270" s="147" t="s">
        <v>176</v>
      </c>
    </row>
    <row r="271" spans="2:65" s="12" customFormat="1" ht="11.25">
      <c r="B271" s="145"/>
      <c r="D271" s="146" t="s">
        <v>185</v>
      </c>
      <c r="E271" s="147" t="s">
        <v>1</v>
      </c>
      <c r="F271" s="148" t="s">
        <v>4857</v>
      </c>
      <c r="H271" s="149">
        <v>9.8027999999999995</v>
      </c>
      <c r="I271" s="150"/>
      <c r="L271" s="145"/>
      <c r="M271" s="151"/>
      <c r="T271" s="152"/>
      <c r="AT271" s="147" t="s">
        <v>185</v>
      </c>
      <c r="AU271" s="147" t="s">
        <v>88</v>
      </c>
      <c r="AV271" s="12" t="s">
        <v>88</v>
      </c>
      <c r="AW271" s="12" t="s">
        <v>33</v>
      </c>
      <c r="AX271" s="12" t="s">
        <v>78</v>
      </c>
      <c r="AY271" s="147" t="s">
        <v>176</v>
      </c>
    </row>
    <row r="272" spans="2:65" s="14" customFormat="1" ht="11.25">
      <c r="B272" s="160"/>
      <c r="D272" s="146" t="s">
        <v>185</v>
      </c>
      <c r="E272" s="161" t="s">
        <v>1</v>
      </c>
      <c r="F272" s="162" t="s">
        <v>4848</v>
      </c>
      <c r="H272" s="161" t="s">
        <v>1</v>
      </c>
      <c r="I272" s="163"/>
      <c r="L272" s="160"/>
      <c r="M272" s="164"/>
      <c r="T272" s="165"/>
      <c r="AT272" s="161" t="s">
        <v>185</v>
      </c>
      <c r="AU272" s="161" t="s">
        <v>88</v>
      </c>
      <c r="AV272" s="14" t="s">
        <v>86</v>
      </c>
      <c r="AW272" s="14" t="s">
        <v>33</v>
      </c>
      <c r="AX272" s="14" t="s">
        <v>78</v>
      </c>
      <c r="AY272" s="161" t="s">
        <v>176</v>
      </c>
    </row>
    <row r="273" spans="2:65" s="12" customFormat="1" ht="11.25">
      <c r="B273" s="145"/>
      <c r="D273" s="146" t="s">
        <v>185</v>
      </c>
      <c r="E273" s="147" t="s">
        <v>1</v>
      </c>
      <c r="F273" s="148" t="s">
        <v>4858</v>
      </c>
      <c r="H273" s="149">
        <v>7.0188100000000002</v>
      </c>
      <c r="I273" s="150"/>
      <c r="L273" s="145"/>
      <c r="M273" s="151"/>
      <c r="T273" s="152"/>
      <c r="AT273" s="147" t="s">
        <v>185</v>
      </c>
      <c r="AU273" s="147" t="s">
        <v>88</v>
      </c>
      <c r="AV273" s="12" t="s">
        <v>88</v>
      </c>
      <c r="AW273" s="12" t="s">
        <v>33</v>
      </c>
      <c r="AX273" s="12" t="s">
        <v>78</v>
      </c>
      <c r="AY273" s="147" t="s">
        <v>176</v>
      </c>
    </row>
    <row r="274" spans="2:65" s="12" customFormat="1" ht="11.25">
      <c r="B274" s="145"/>
      <c r="D274" s="146" t="s">
        <v>185</v>
      </c>
      <c r="E274" s="147" t="s">
        <v>1</v>
      </c>
      <c r="F274" s="148" t="s">
        <v>4859</v>
      </c>
      <c r="H274" s="149">
        <v>8.3719999999999999</v>
      </c>
      <c r="I274" s="150"/>
      <c r="L274" s="145"/>
      <c r="M274" s="151"/>
      <c r="T274" s="152"/>
      <c r="AT274" s="147" t="s">
        <v>185</v>
      </c>
      <c r="AU274" s="147" t="s">
        <v>88</v>
      </c>
      <c r="AV274" s="12" t="s">
        <v>88</v>
      </c>
      <c r="AW274" s="12" t="s">
        <v>33</v>
      </c>
      <c r="AX274" s="12" t="s">
        <v>78</v>
      </c>
      <c r="AY274" s="147" t="s">
        <v>176</v>
      </c>
    </row>
    <row r="275" spans="2:65" s="12" customFormat="1" ht="11.25">
      <c r="B275" s="145"/>
      <c r="D275" s="146" t="s">
        <v>185</v>
      </c>
      <c r="E275" s="147" t="s">
        <v>1</v>
      </c>
      <c r="F275" s="148" t="s">
        <v>4860</v>
      </c>
      <c r="H275" s="149">
        <v>1.61</v>
      </c>
      <c r="I275" s="150"/>
      <c r="L275" s="145"/>
      <c r="M275" s="151"/>
      <c r="T275" s="152"/>
      <c r="AT275" s="147" t="s">
        <v>185</v>
      </c>
      <c r="AU275" s="147" t="s">
        <v>88</v>
      </c>
      <c r="AV275" s="12" t="s">
        <v>88</v>
      </c>
      <c r="AW275" s="12" t="s">
        <v>33</v>
      </c>
      <c r="AX275" s="12" t="s">
        <v>78</v>
      </c>
      <c r="AY275" s="147" t="s">
        <v>176</v>
      </c>
    </row>
    <row r="276" spans="2:65" s="12" customFormat="1" ht="11.25">
      <c r="B276" s="145"/>
      <c r="D276" s="146" t="s">
        <v>185</v>
      </c>
      <c r="E276" s="147" t="s">
        <v>1</v>
      </c>
      <c r="F276" s="148" t="s">
        <v>4861</v>
      </c>
      <c r="H276" s="149">
        <v>0.86468</v>
      </c>
      <c r="I276" s="150"/>
      <c r="L276" s="145"/>
      <c r="M276" s="151"/>
      <c r="T276" s="152"/>
      <c r="AT276" s="147" t="s">
        <v>185</v>
      </c>
      <c r="AU276" s="147" t="s">
        <v>88</v>
      </c>
      <c r="AV276" s="12" t="s">
        <v>88</v>
      </c>
      <c r="AW276" s="12" t="s">
        <v>33</v>
      </c>
      <c r="AX276" s="12" t="s">
        <v>78</v>
      </c>
      <c r="AY276" s="147" t="s">
        <v>176</v>
      </c>
    </row>
    <row r="277" spans="2:65" s="12" customFormat="1" ht="11.25">
      <c r="B277" s="145"/>
      <c r="D277" s="146" t="s">
        <v>185</v>
      </c>
      <c r="E277" s="147" t="s">
        <v>1</v>
      </c>
      <c r="F277" s="148" t="s">
        <v>4862</v>
      </c>
      <c r="H277" s="149">
        <v>8.4525000000000006</v>
      </c>
      <c r="I277" s="150"/>
      <c r="L277" s="145"/>
      <c r="M277" s="151"/>
      <c r="T277" s="152"/>
      <c r="AT277" s="147" t="s">
        <v>185</v>
      </c>
      <c r="AU277" s="147" t="s">
        <v>88</v>
      </c>
      <c r="AV277" s="12" t="s">
        <v>88</v>
      </c>
      <c r="AW277" s="12" t="s">
        <v>33</v>
      </c>
      <c r="AX277" s="12" t="s">
        <v>78</v>
      </c>
      <c r="AY277" s="147" t="s">
        <v>176</v>
      </c>
    </row>
    <row r="278" spans="2:65" s="12" customFormat="1" ht="11.25">
      <c r="B278" s="145"/>
      <c r="D278" s="146" t="s">
        <v>185</v>
      </c>
      <c r="E278" s="147" t="s">
        <v>1</v>
      </c>
      <c r="F278" s="148" t="s">
        <v>4863</v>
      </c>
      <c r="H278" s="149">
        <v>1.365</v>
      </c>
      <c r="I278" s="150"/>
      <c r="L278" s="145"/>
      <c r="M278" s="151"/>
      <c r="T278" s="152"/>
      <c r="AT278" s="147" t="s">
        <v>185</v>
      </c>
      <c r="AU278" s="147" t="s">
        <v>88</v>
      </c>
      <c r="AV278" s="12" t="s">
        <v>88</v>
      </c>
      <c r="AW278" s="12" t="s">
        <v>33</v>
      </c>
      <c r="AX278" s="12" t="s">
        <v>78</v>
      </c>
      <c r="AY278" s="147" t="s">
        <v>176</v>
      </c>
    </row>
    <row r="279" spans="2:65" s="13" customFormat="1" ht="11.25">
      <c r="B279" s="153"/>
      <c r="D279" s="146" t="s">
        <v>185</v>
      </c>
      <c r="E279" s="154" t="s">
        <v>1</v>
      </c>
      <c r="F279" s="155" t="s">
        <v>187</v>
      </c>
      <c r="H279" s="156">
        <v>69.169390000000007</v>
      </c>
      <c r="I279" s="157"/>
      <c r="L279" s="153"/>
      <c r="M279" s="158"/>
      <c r="T279" s="159"/>
      <c r="AT279" s="154" t="s">
        <v>185</v>
      </c>
      <c r="AU279" s="154" t="s">
        <v>88</v>
      </c>
      <c r="AV279" s="13" t="s">
        <v>183</v>
      </c>
      <c r="AW279" s="13" t="s">
        <v>33</v>
      </c>
      <c r="AX279" s="13" t="s">
        <v>86</v>
      </c>
      <c r="AY279" s="154" t="s">
        <v>176</v>
      </c>
    </row>
    <row r="280" spans="2:65" s="1" customFormat="1" ht="33" customHeight="1">
      <c r="B280" s="32"/>
      <c r="C280" s="132" t="s">
        <v>7</v>
      </c>
      <c r="D280" s="132" t="s">
        <v>178</v>
      </c>
      <c r="E280" s="133" t="s">
        <v>4864</v>
      </c>
      <c r="F280" s="134" t="s">
        <v>4865</v>
      </c>
      <c r="G280" s="135" t="s">
        <v>200</v>
      </c>
      <c r="H280" s="136">
        <v>254.60946000000001</v>
      </c>
      <c r="I280" s="137"/>
      <c r="J280" s="138">
        <f>ROUND(I280*H280,2)</f>
        <v>0</v>
      </c>
      <c r="K280" s="134" t="s">
        <v>182</v>
      </c>
      <c r="L280" s="32"/>
      <c r="M280" s="139" t="s">
        <v>1</v>
      </c>
      <c r="N280" s="140" t="s">
        <v>43</v>
      </c>
      <c r="P280" s="141">
        <f>O280*H280</f>
        <v>0</v>
      </c>
      <c r="Q280" s="141">
        <v>0</v>
      </c>
      <c r="R280" s="141">
        <f>Q280*H280</f>
        <v>0</v>
      </c>
      <c r="S280" s="141">
        <v>4.3999999999999997E-2</v>
      </c>
      <c r="T280" s="142">
        <f>S280*H280</f>
        <v>11.202816240000001</v>
      </c>
      <c r="AR280" s="143" t="s">
        <v>183</v>
      </c>
      <c r="AT280" s="143" t="s">
        <v>178</v>
      </c>
      <c r="AU280" s="143" t="s">
        <v>88</v>
      </c>
      <c r="AY280" s="17" t="s">
        <v>176</v>
      </c>
      <c r="BE280" s="144">
        <f>IF(N280="základní",J280,0)</f>
        <v>0</v>
      </c>
      <c r="BF280" s="144">
        <f>IF(N280="snížená",J280,0)</f>
        <v>0</v>
      </c>
      <c r="BG280" s="144">
        <f>IF(N280="zákl. přenesená",J280,0)</f>
        <v>0</v>
      </c>
      <c r="BH280" s="144">
        <f>IF(N280="sníž. přenesená",J280,0)</f>
        <v>0</v>
      </c>
      <c r="BI280" s="144">
        <f>IF(N280="nulová",J280,0)</f>
        <v>0</v>
      </c>
      <c r="BJ280" s="17" t="s">
        <v>86</v>
      </c>
      <c r="BK280" s="144">
        <f>ROUND(I280*H280,2)</f>
        <v>0</v>
      </c>
      <c r="BL280" s="17" t="s">
        <v>183</v>
      </c>
      <c r="BM280" s="143" t="s">
        <v>4866</v>
      </c>
    </row>
    <row r="281" spans="2:65" s="14" customFormat="1" ht="11.25">
      <c r="B281" s="160"/>
      <c r="D281" s="146" t="s">
        <v>185</v>
      </c>
      <c r="E281" s="161" t="s">
        <v>1</v>
      </c>
      <c r="F281" s="162" t="s">
        <v>4840</v>
      </c>
      <c r="H281" s="161" t="s">
        <v>1</v>
      </c>
      <c r="I281" s="163"/>
      <c r="L281" s="160"/>
      <c r="M281" s="164"/>
      <c r="T281" s="165"/>
      <c r="AT281" s="161" t="s">
        <v>185</v>
      </c>
      <c r="AU281" s="161" t="s">
        <v>88</v>
      </c>
      <c r="AV281" s="14" t="s">
        <v>86</v>
      </c>
      <c r="AW281" s="14" t="s">
        <v>33</v>
      </c>
      <c r="AX281" s="14" t="s">
        <v>78</v>
      </c>
      <c r="AY281" s="161" t="s">
        <v>176</v>
      </c>
    </row>
    <row r="282" spans="2:65" s="12" customFormat="1" ht="11.25">
      <c r="B282" s="145"/>
      <c r="D282" s="146" t="s">
        <v>185</v>
      </c>
      <c r="E282" s="147" t="s">
        <v>1</v>
      </c>
      <c r="F282" s="148" t="s">
        <v>4841</v>
      </c>
      <c r="H282" s="149">
        <v>249.67304999999999</v>
      </c>
      <c r="I282" s="150"/>
      <c r="L282" s="145"/>
      <c r="M282" s="151"/>
      <c r="T282" s="152"/>
      <c r="AT282" s="147" t="s">
        <v>185</v>
      </c>
      <c r="AU282" s="147" t="s">
        <v>88</v>
      </c>
      <c r="AV282" s="12" t="s">
        <v>88</v>
      </c>
      <c r="AW282" s="12" t="s">
        <v>33</v>
      </c>
      <c r="AX282" s="12" t="s">
        <v>78</v>
      </c>
      <c r="AY282" s="147" t="s">
        <v>176</v>
      </c>
    </row>
    <row r="283" spans="2:65" s="14" customFormat="1" ht="22.5">
      <c r="B283" s="160"/>
      <c r="D283" s="146" t="s">
        <v>185</v>
      </c>
      <c r="E283" s="161" t="s">
        <v>1</v>
      </c>
      <c r="F283" s="162" t="s">
        <v>4842</v>
      </c>
      <c r="H283" s="161" t="s">
        <v>1</v>
      </c>
      <c r="I283" s="163"/>
      <c r="L283" s="160"/>
      <c r="M283" s="164"/>
      <c r="T283" s="165"/>
      <c r="AT283" s="161" t="s">
        <v>185</v>
      </c>
      <c r="AU283" s="161" t="s">
        <v>88</v>
      </c>
      <c r="AV283" s="14" t="s">
        <v>86</v>
      </c>
      <c r="AW283" s="14" t="s">
        <v>33</v>
      </c>
      <c r="AX283" s="14" t="s">
        <v>78</v>
      </c>
      <c r="AY283" s="161" t="s">
        <v>176</v>
      </c>
    </row>
    <row r="284" spans="2:65" s="12" customFormat="1" ht="11.25">
      <c r="B284" s="145"/>
      <c r="D284" s="146" t="s">
        <v>185</v>
      </c>
      <c r="E284" s="147" t="s">
        <v>1</v>
      </c>
      <c r="F284" s="148" t="s">
        <v>4843</v>
      </c>
      <c r="H284" s="149">
        <v>4.9364100000000004</v>
      </c>
      <c r="I284" s="150"/>
      <c r="L284" s="145"/>
      <c r="M284" s="151"/>
      <c r="T284" s="152"/>
      <c r="AT284" s="147" t="s">
        <v>185</v>
      </c>
      <c r="AU284" s="147" t="s">
        <v>88</v>
      </c>
      <c r="AV284" s="12" t="s">
        <v>88</v>
      </c>
      <c r="AW284" s="12" t="s">
        <v>33</v>
      </c>
      <c r="AX284" s="12" t="s">
        <v>78</v>
      </c>
      <c r="AY284" s="147" t="s">
        <v>176</v>
      </c>
    </row>
    <row r="285" spans="2:65" s="13" customFormat="1" ht="11.25">
      <c r="B285" s="153"/>
      <c r="D285" s="146" t="s">
        <v>185</v>
      </c>
      <c r="E285" s="154" t="s">
        <v>1</v>
      </c>
      <c r="F285" s="155" t="s">
        <v>187</v>
      </c>
      <c r="H285" s="156">
        <v>254.60946000000001</v>
      </c>
      <c r="I285" s="157"/>
      <c r="L285" s="153"/>
      <c r="M285" s="158"/>
      <c r="T285" s="159"/>
      <c r="AT285" s="154" t="s">
        <v>185</v>
      </c>
      <c r="AU285" s="154" t="s">
        <v>88</v>
      </c>
      <c r="AV285" s="13" t="s">
        <v>183</v>
      </c>
      <c r="AW285" s="13" t="s">
        <v>33</v>
      </c>
      <c r="AX285" s="13" t="s">
        <v>86</v>
      </c>
      <c r="AY285" s="154" t="s">
        <v>176</v>
      </c>
    </row>
    <row r="286" spans="2:65" s="1" customFormat="1" ht="33" customHeight="1">
      <c r="B286" s="32"/>
      <c r="C286" s="132" t="s">
        <v>348</v>
      </c>
      <c r="D286" s="132" t="s">
        <v>178</v>
      </c>
      <c r="E286" s="133" t="s">
        <v>4867</v>
      </c>
      <c r="F286" s="134" t="s">
        <v>4868</v>
      </c>
      <c r="G286" s="135" t="s">
        <v>200</v>
      </c>
      <c r="H286" s="136">
        <v>41.530389999999997</v>
      </c>
      <c r="I286" s="137"/>
      <c r="J286" s="138">
        <f>ROUND(I286*H286,2)</f>
        <v>0</v>
      </c>
      <c r="K286" s="134" t="s">
        <v>182</v>
      </c>
      <c r="L286" s="32"/>
      <c r="M286" s="139" t="s">
        <v>1</v>
      </c>
      <c r="N286" s="140" t="s">
        <v>43</v>
      </c>
      <c r="P286" s="141">
        <f>O286*H286</f>
        <v>0</v>
      </c>
      <c r="Q286" s="141">
        <v>0</v>
      </c>
      <c r="R286" s="141">
        <f>Q286*H286</f>
        <v>0</v>
      </c>
      <c r="S286" s="141">
        <v>2.9000000000000001E-2</v>
      </c>
      <c r="T286" s="142">
        <f>S286*H286</f>
        <v>1.20438131</v>
      </c>
      <c r="AR286" s="143" t="s">
        <v>183</v>
      </c>
      <c r="AT286" s="143" t="s">
        <v>178</v>
      </c>
      <c r="AU286" s="143" t="s">
        <v>88</v>
      </c>
      <c r="AY286" s="17" t="s">
        <v>176</v>
      </c>
      <c r="BE286" s="144">
        <f>IF(N286="základní",J286,0)</f>
        <v>0</v>
      </c>
      <c r="BF286" s="144">
        <f>IF(N286="snížená",J286,0)</f>
        <v>0</v>
      </c>
      <c r="BG286" s="144">
        <f>IF(N286="zákl. přenesená",J286,0)</f>
        <v>0</v>
      </c>
      <c r="BH286" s="144">
        <f>IF(N286="sníž. přenesená",J286,0)</f>
        <v>0</v>
      </c>
      <c r="BI286" s="144">
        <f>IF(N286="nulová",J286,0)</f>
        <v>0</v>
      </c>
      <c r="BJ286" s="17" t="s">
        <v>86</v>
      </c>
      <c r="BK286" s="144">
        <f>ROUND(I286*H286,2)</f>
        <v>0</v>
      </c>
      <c r="BL286" s="17" t="s">
        <v>183</v>
      </c>
      <c r="BM286" s="143" t="s">
        <v>4869</v>
      </c>
    </row>
    <row r="287" spans="2:65" s="14" customFormat="1" ht="22.5">
      <c r="B287" s="160"/>
      <c r="D287" s="146" t="s">
        <v>185</v>
      </c>
      <c r="E287" s="161" t="s">
        <v>1</v>
      </c>
      <c r="F287" s="162" t="s">
        <v>4850</v>
      </c>
      <c r="H287" s="161" t="s">
        <v>1</v>
      </c>
      <c r="I287" s="163"/>
      <c r="L287" s="160"/>
      <c r="M287" s="164"/>
      <c r="T287" s="165"/>
      <c r="AT287" s="161" t="s">
        <v>185</v>
      </c>
      <c r="AU287" s="161" t="s">
        <v>88</v>
      </c>
      <c r="AV287" s="14" t="s">
        <v>86</v>
      </c>
      <c r="AW287" s="14" t="s">
        <v>33</v>
      </c>
      <c r="AX287" s="14" t="s">
        <v>78</v>
      </c>
      <c r="AY287" s="161" t="s">
        <v>176</v>
      </c>
    </row>
    <row r="288" spans="2:65" s="14" customFormat="1" ht="11.25">
      <c r="B288" s="160"/>
      <c r="D288" s="146" t="s">
        <v>185</v>
      </c>
      <c r="E288" s="161" t="s">
        <v>1</v>
      </c>
      <c r="F288" s="162" t="s">
        <v>4851</v>
      </c>
      <c r="H288" s="161" t="s">
        <v>1</v>
      </c>
      <c r="I288" s="163"/>
      <c r="L288" s="160"/>
      <c r="M288" s="164"/>
      <c r="T288" s="165"/>
      <c r="AT288" s="161" t="s">
        <v>185</v>
      </c>
      <c r="AU288" s="161" t="s">
        <v>88</v>
      </c>
      <c r="AV288" s="14" t="s">
        <v>86</v>
      </c>
      <c r="AW288" s="14" t="s">
        <v>33</v>
      </c>
      <c r="AX288" s="14" t="s">
        <v>78</v>
      </c>
      <c r="AY288" s="161" t="s">
        <v>176</v>
      </c>
    </row>
    <row r="289" spans="2:65" s="12" customFormat="1" ht="11.25">
      <c r="B289" s="145"/>
      <c r="D289" s="146" t="s">
        <v>185</v>
      </c>
      <c r="E289" s="147" t="s">
        <v>1</v>
      </c>
      <c r="F289" s="148" t="s">
        <v>4852</v>
      </c>
      <c r="H289" s="149">
        <v>0.85680000000000001</v>
      </c>
      <c r="I289" s="150"/>
      <c r="L289" s="145"/>
      <c r="M289" s="151"/>
      <c r="T289" s="152"/>
      <c r="AT289" s="147" t="s">
        <v>185</v>
      </c>
      <c r="AU289" s="147" t="s">
        <v>88</v>
      </c>
      <c r="AV289" s="12" t="s">
        <v>88</v>
      </c>
      <c r="AW289" s="12" t="s">
        <v>33</v>
      </c>
      <c r="AX289" s="12" t="s">
        <v>78</v>
      </c>
      <c r="AY289" s="147" t="s">
        <v>176</v>
      </c>
    </row>
    <row r="290" spans="2:65" s="12" customFormat="1" ht="11.25">
      <c r="B290" s="145"/>
      <c r="D290" s="146" t="s">
        <v>185</v>
      </c>
      <c r="E290" s="147" t="s">
        <v>1</v>
      </c>
      <c r="F290" s="148" t="s">
        <v>4853</v>
      </c>
      <c r="H290" s="149">
        <v>1.456</v>
      </c>
      <c r="I290" s="150"/>
      <c r="L290" s="145"/>
      <c r="M290" s="151"/>
      <c r="T290" s="152"/>
      <c r="AT290" s="147" t="s">
        <v>185</v>
      </c>
      <c r="AU290" s="147" t="s">
        <v>88</v>
      </c>
      <c r="AV290" s="12" t="s">
        <v>88</v>
      </c>
      <c r="AW290" s="12" t="s">
        <v>33</v>
      </c>
      <c r="AX290" s="12" t="s">
        <v>78</v>
      </c>
      <c r="AY290" s="147" t="s">
        <v>176</v>
      </c>
    </row>
    <row r="291" spans="2:65" s="12" customFormat="1" ht="11.25">
      <c r="B291" s="145"/>
      <c r="D291" s="146" t="s">
        <v>185</v>
      </c>
      <c r="E291" s="147" t="s">
        <v>1</v>
      </c>
      <c r="F291" s="148" t="s">
        <v>4854</v>
      </c>
      <c r="H291" s="149">
        <v>0.84</v>
      </c>
      <c r="I291" s="150"/>
      <c r="L291" s="145"/>
      <c r="M291" s="151"/>
      <c r="T291" s="152"/>
      <c r="AT291" s="147" t="s">
        <v>185</v>
      </c>
      <c r="AU291" s="147" t="s">
        <v>88</v>
      </c>
      <c r="AV291" s="12" t="s">
        <v>88</v>
      </c>
      <c r="AW291" s="12" t="s">
        <v>33</v>
      </c>
      <c r="AX291" s="12" t="s">
        <v>78</v>
      </c>
      <c r="AY291" s="147" t="s">
        <v>176</v>
      </c>
    </row>
    <row r="292" spans="2:65" s="14" customFormat="1" ht="11.25">
      <c r="B292" s="160"/>
      <c r="D292" s="146" t="s">
        <v>185</v>
      </c>
      <c r="E292" s="161" t="s">
        <v>1</v>
      </c>
      <c r="F292" s="162" t="s">
        <v>4855</v>
      </c>
      <c r="H292" s="161" t="s">
        <v>1</v>
      </c>
      <c r="I292" s="163"/>
      <c r="L292" s="160"/>
      <c r="M292" s="164"/>
      <c r="T292" s="165"/>
      <c r="AT292" s="161" t="s">
        <v>185</v>
      </c>
      <c r="AU292" s="161" t="s">
        <v>88</v>
      </c>
      <c r="AV292" s="14" t="s">
        <v>86</v>
      </c>
      <c r="AW292" s="14" t="s">
        <v>33</v>
      </c>
      <c r="AX292" s="14" t="s">
        <v>78</v>
      </c>
      <c r="AY292" s="161" t="s">
        <v>176</v>
      </c>
    </row>
    <row r="293" spans="2:65" s="12" customFormat="1" ht="11.25">
      <c r="B293" s="145"/>
      <c r="D293" s="146" t="s">
        <v>185</v>
      </c>
      <c r="E293" s="147" t="s">
        <v>1</v>
      </c>
      <c r="F293" s="148" t="s">
        <v>4856</v>
      </c>
      <c r="H293" s="149">
        <v>0.89180000000000004</v>
      </c>
      <c r="I293" s="150"/>
      <c r="L293" s="145"/>
      <c r="M293" s="151"/>
      <c r="T293" s="152"/>
      <c r="AT293" s="147" t="s">
        <v>185</v>
      </c>
      <c r="AU293" s="147" t="s">
        <v>88</v>
      </c>
      <c r="AV293" s="12" t="s">
        <v>88</v>
      </c>
      <c r="AW293" s="12" t="s">
        <v>33</v>
      </c>
      <c r="AX293" s="12" t="s">
        <v>78</v>
      </c>
      <c r="AY293" s="147" t="s">
        <v>176</v>
      </c>
    </row>
    <row r="294" spans="2:65" s="12" customFormat="1" ht="11.25">
      <c r="B294" s="145"/>
      <c r="D294" s="146" t="s">
        <v>185</v>
      </c>
      <c r="E294" s="147" t="s">
        <v>1</v>
      </c>
      <c r="F294" s="148" t="s">
        <v>4857</v>
      </c>
      <c r="H294" s="149">
        <v>9.8027999999999995</v>
      </c>
      <c r="I294" s="150"/>
      <c r="L294" s="145"/>
      <c r="M294" s="151"/>
      <c r="T294" s="152"/>
      <c r="AT294" s="147" t="s">
        <v>185</v>
      </c>
      <c r="AU294" s="147" t="s">
        <v>88</v>
      </c>
      <c r="AV294" s="12" t="s">
        <v>88</v>
      </c>
      <c r="AW294" s="12" t="s">
        <v>33</v>
      </c>
      <c r="AX294" s="12" t="s">
        <v>78</v>
      </c>
      <c r="AY294" s="147" t="s">
        <v>176</v>
      </c>
    </row>
    <row r="295" spans="2:65" s="14" customFormat="1" ht="11.25">
      <c r="B295" s="160"/>
      <c r="D295" s="146" t="s">
        <v>185</v>
      </c>
      <c r="E295" s="161" t="s">
        <v>1</v>
      </c>
      <c r="F295" s="162" t="s">
        <v>4848</v>
      </c>
      <c r="H295" s="161" t="s">
        <v>1</v>
      </c>
      <c r="I295" s="163"/>
      <c r="L295" s="160"/>
      <c r="M295" s="164"/>
      <c r="T295" s="165"/>
      <c r="AT295" s="161" t="s">
        <v>185</v>
      </c>
      <c r="AU295" s="161" t="s">
        <v>88</v>
      </c>
      <c r="AV295" s="14" t="s">
        <v>86</v>
      </c>
      <c r="AW295" s="14" t="s">
        <v>33</v>
      </c>
      <c r="AX295" s="14" t="s">
        <v>78</v>
      </c>
      <c r="AY295" s="161" t="s">
        <v>176</v>
      </c>
    </row>
    <row r="296" spans="2:65" s="12" customFormat="1" ht="11.25">
      <c r="B296" s="145"/>
      <c r="D296" s="146" t="s">
        <v>185</v>
      </c>
      <c r="E296" s="147" t="s">
        <v>1</v>
      </c>
      <c r="F296" s="148" t="s">
        <v>4858</v>
      </c>
      <c r="H296" s="149">
        <v>7.0188100000000002</v>
      </c>
      <c r="I296" s="150"/>
      <c r="L296" s="145"/>
      <c r="M296" s="151"/>
      <c r="T296" s="152"/>
      <c r="AT296" s="147" t="s">
        <v>185</v>
      </c>
      <c r="AU296" s="147" t="s">
        <v>88</v>
      </c>
      <c r="AV296" s="12" t="s">
        <v>88</v>
      </c>
      <c r="AW296" s="12" t="s">
        <v>33</v>
      </c>
      <c r="AX296" s="12" t="s">
        <v>78</v>
      </c>
      <c r="AY296" s="147" t="s">
        <v>176</v>
      </c>
    </row>
    <row r="297" spans="2:65" s="12" customFormat="1" ht="11.25">
      <c r="B297" s="145"/>
      <c r="D297" s="146" t="s">
        <v>185</v>
      </c>
      <c r="E297" s="147" t="s">
        <v>1</v>
      </c>
      <c r="F297" s="148" t="s">
        <v>4859</v>
      </c>
      <c r="H297" s="149">
        <v>8.3719999999999999</v>
      </c>
      <c r="I297" s="150"/>
      <c r="L297" s="145"/>
      <c r="M297" s="151"/>
      <c r="T297" s="152"/>
      <c r="AT297" s="147" t="s">
        <v>185</v>
      </c>
      <c r="AU297" s="147" t="s">
        <v>88</v>
      </c>
      <c r="AV297" s="12" t="s">
        <v>88</v>
      </c>
      <c r="AW297" s="12" t="s">
        <v>33</v>
      </c>
      <c r="AX297" s="12" t="s">
        <v>78</v>
      </c>
      <c r="AY297" s="147" t="s">
        <v>176</v>
      </c>
    </row>
    <row r="298" spans="2:65" s="12" customFormat="1" ht="11.25">
      <c r="B298" s="145"/>
      <c r="D298" s="146" t="s">
        <v>185</v>
      </c>
      <c r="E298" s="147" t="s">
        <v>1</v>
      </c>
      <c r="F298" s="148" t="s">
        <v>4860</v>
      </c>
      <c r="H298" s="149">
        <v>1.61</v>
      </c>
      <c r="I298" s="150"/>
      <c r="L298" s="145"/>
      <c r="M298" s="151"/>
      <c r="T298" s="152"/>
      <c r="AT298" s="147" t="s">
        <v>185</v>
      </c>
      <c r="AU298" s="147" t="s">
        <v>88</v>
      </c>
      <c r="AV298" s="12" t="s">
        <v>88</v>
      </c>
      <c r="AW298" s="12" t="s">
        <v>33</v>
      </c>
      <c r="AX298" s="12" t="s">
        <v>78</v>
      </c>
      <c r="AY298" s="147" t="s">
        <v>176</v>
      </c>
    </row>
    <row r="299" spans="2:65" s="12" customFormat="1" ht="11.25">
      <c r="B299" s="145"/>
      <c r="D299" s="146" t="s">
        <v>185</v>
      </c>
      <c r="E299" s="147" t="s">
        <v>1</v>
      </c>
      <c r="F299" s="148" t="s">
        <v>4861</v>
      </c>
      <c r="H299" s="149">
        <v>0.86468</v>
      </c>
      <c r="I299" s="150"/>
      <c r="L299" s="145"/>
      <c r="M299" s="151"/>
      <c r="T299" s="152"/>
      <c r="AT299" s="147" t="s">
        <v>185</v>
      </c>
      <c r="AU299" s="147" t="s">
        <v>88</v>
      </c>
      <c r="AV299" s="12" t="s">
        <v>88</v>
      </c>
      <c r="AW299" s="12" t="s">
        <v>33</v>
      </c>
      <c r="AX299" s="12" t="s">
        <v>78</v>
      </c>
      <c r="AY299" s="147" t="s">
        <v>176</v>
      </c>
    </row>
    <row r="300" spans="2:65" s="12" customFormat="1" ht="11.25">
      <c r="B300" s="145"/>
      <c r="D300" s="146" t="s">
        <v>185</v>
      </c>
      <c r="E300" s="147" t="s">
        <v>1</v>
      </c>
      <c r="F300" s="148" t="s">
        <v>4862</v>
      </c>
      <c r="H300" s="149">
        <v>8.4525000000000006</v>
      </c>
      <c r="I300" s="150"/>
      <c r="L300" s="145"/>
      <c r="M300" s="151"/>
      <c r="T300" s="152"/>
      <c r="AT300" s="147" t="s">
        <v>185</v>
      </c>
      <c r="AU300" s="147" t="s">
        <v>88</v>
      </c>
      <c r="AV300" s="12" t="s">
        <v>88</v>
      </c>
      <c r="AW300" s="12" t="s">
        <v>33</v>
      </c>
      <c r="AX300" s="12" t="s">
        <v>78</v>
      </c>
      <c r="AY300" s="147" t="s">
        <v>176</v>
      </c>
    </row>
    <row r="301" spans="2:65" s="12" customFormat="1" ht="11.25">
      <c r="B301" s="145"/>
      <c r="D301" s="146" t="s">
        <v>185</v>
      </c>
      <c r="E301" s="147" t="s">
        <v>1</v>
      </c>
      <c r="F301" s="148" t="s">
        <v>4863</v>
      </c>
      <c r="H301" s="149">
        <v>1.365</v>
      </c>
      <c r="I301" s="150"/>
      <c r="L301" s="145"/>
      <c r="M301" s="151"/>
      <c r="T301" s="152"/>
      <c r="AT301" s="147" t="s">
        <v>185</v>
      </c>
      <c r="AU301" s="147" t="s">
        <v>88</v>
      </c>
      <c r="AV301" s="12" t="s">
        <v>88</v>
      </c>
      <c r="AW301" s="12" t="s">
        <v>33</v>
      </c>
      <c r="AX301" s="12" t="s">
        <v>78</v>
      </c>
      <c r="AY301" s="147" t="s">
        <v>176</v>
      </c>
    </row>
    <row r="302" spans="2:65" s="13" customFormat="1" ht="11.25">
      <c r="B302" s="153"/>
      <c r="D302" s="146" t="s">
        <v>185</v>
      </c>
      <c r="E302" s="154" t="s">
        <v>1</v>
      </c>
      <c r="F302" s="155" t="s">
        <v>187</v>
      </c>
      <c r="H302" s="156">
        <v>41.530389999999997</v>
      </c>
      <c r="I302" s="157"/>
      <c r="L302" s="153"/>
      <c r="M302" s="158"/>
      <c r="T302" s="159"/>
      <c r="AT302" s="154" t="s">
        <v>185</v>
      </c>
      <c r="AU302" s="154" t="s">
        <v>88</v>
      </c>
      <c r="AV302" s="13" t="s">
        <v>183</v>
      </c>
      <c r="AW302" s="13" t="s">
        <v>33</v>
      </c>
      <c r="AX302" s="13" t="s">
        <v>86</v>
      </c>
      <c r="AY302" s="154" t="s">
        <v>176</v>
      </c>
    </row>
    <row r="303" spans="2:65" s="1" customFormat="1" ht="24.2" customHeight="1">
      <c r="B303" s="32"/>
      <c r="C303" s="132" t="s">
        <v>352</v>
      </c>
      <c r="D303" s="132" t="s">
        <v>178</v>
      </c>
      <c r="E303" s="133" t="s">
        <v>4870</v>
      </c>
      <c r="F303" s="134" t="s">
        <v>4871</v>
      </c>
      <c r="G303" s="135" t="s">
        <v>181</v>
      </c>
      <c r="H303" s="136">
        <v>43.59</v>
      </c>
      <c r="I303" s="137"/>
      <c r="J303" s="138">
        <f>ROUND(I303*H303,2)</f>
        <v>0</v>
      </c>
      <c r="K303" s="134" t="s">
        <v>182</v>
      </c>
      <c r="L303" s="32"/>
      <c r="M303" s="139" t="s">
        <v>1</v>
      </c>
      <c r="N303" s="140" t="s">
        <v>43</v>
      </c>
      <c r="P303" s="141">
        <f>O303*H303</f>
        <v>0</v>
      </c>
      <c r="Q303" s="141">
        <v>0</v>
      </c>
      <c r="R303" s="141">
        <f>Q303*H303</f>
        <v>0</v>
      </c>
      <c r="S303" s="141">
        <v>3.5000000000000003E-2</v>
      </c>
      <c r="T303" s="142">
        <f>S303*H303</f>
        <v>1.5256500000000002</v>
      </c>
      <c r="AR303" s="143" t="s">
        <v>183</v>
      </c>
      <c r="AT303" s="143" t="s">
        <v>178</v>
      </c>
      <c r="AU303" s="143" t="s">
        <v>88</v>
      </c>
      <c r="AY303" s="17" t="s">
        <v>176</v>
      </c>
      <c r="BE303" s="144">
        <f>IF(N303="základní",J303,0)</f>
        <v>0</v>
      </c>
      <c r="BF303" s="144">
        <f>IF(N303="snížená",J303,0)</f>
        <v>0</v>
      </c>
      <c r="BG303" s="144">
        <f>IF(N303="zákl. přenesená",J303,0)</f>
        <v>0</v>
      </c>
      <c r="BH303" s="144">
        <f>IF(N303="sníž. přenesená",J303,0)</f>
        <v>0</v>
      </c>
      <c r="BI303" s="144">
        <f>IF(N303="nulová",J303,0)</f>
        <v>0</v>
      </c>
      <c r="BJ303" s="17" t="s">
        <v>86</v>
      </c>
      <c r="BK303" s="144">
        <f>ROUND(I303*H303,2)</f>
        <v>0</v>
      </c>
      <c r="BL303" s="17" t="s">
        <v>183</v>
      </c>
      <c r="BM303" s="143" t="s">
        <v>4872</v>
      </c>
    </row>
    <row r="304" spans="2:65" s="14" customFormat="1" ht="11.25">
      <c r="B304" s="160"/>
      <c r="D304" s="146" t="s">
        <v>185</v>
      </c>
      <c r="E304" s="161" t="s">
        <v>1</v>
      </c>
      <c r="F304" s="162" t="s">
        <v>4873</v>
      </c>
      <c r="H304" s="161" t="s">
        <v>1</v>
      </c>
      <c r="I304" s="163"/>
      <c r="L304" s="160"/>
      <c r="M304" s="164"/>
      <c r="T304" s="165"/>
      <c r="AT304" s="161" t="s">
        <v>185</v>
      </c>
      <c r="AU304" s="161" t="s">
        <v>88</v>
      </c>
      <c r="AV304" s="14" t="s">
        <v>86</v>
      </c>
      <c r="AW304" s="14" t="s">
        <v>33</v>
      </c>
      <c r="AX304" s="14" t="s">
        <v>78</v>
      </c>
      <c r="AY304" s="161" t="s">
        <v>176</v>
      </c>
    </row>
    <row r="305" spans="2:65" s="12" customFormat="1" ht="11.25">
      <c r="B305" s="145"/>
      <c r="D305" s="146" t="s">
        <v>185</v>
      </c>
      <c r="E305" s="147" t="s">
        <v>1</v>
      </c>
      <c r="F305" s="148" t="s">
        <v>4874</v>
      </c>
      <c r="H305" s="149">
        <v>43.59</v>
      </c>
      <c r="I305" s="150"/>
      <c r="L305" s="145"/>
      <c r="M305" s="151"/>
      <c r="T305" s="152"/>
      <c r="AT305" s="147" t="s">
        <v>185</v>
      </c>
      <c r="AU305" s="147" t="s">
        <v>88</v>
      </c>
      <c r="AV305" s="12" t="s">
        <v>88</v>
      </c>
      <c r="AW305" s="12" t="s">
        <v>33</v>
      </c>
      <c r="AX305" s="12" t="s">
        <v>78</v>
      </c>
      <c r="AY305" s="147" t="s">
        <v>176</v>
      </c>
    </row>
    <row r="306" spans="2:65" s="13" customFormat="1" ht="11.25">
      <c r="B306" s="153"/>
      <c r="D306" s="146" t="s">
        <v>185</v>
      </c>
      <c r="E306" s="154" t="s">
        <v>1</v>
      </c>
      <c r="F306" s="155" t="s">
        <v>187</v>
      </c>
      <c r="H306" s="156">
        <v>43.59</v>
      </c>
      <c r="I306" s="157"/>
      <c r="L306" s="153"/>
      <c r="M306" s="158"/>
      <c r="T306" s="159"/>
      <c r="AT306" s="154" t="s">
        <v>185</v>
      </c>
      <c r="AU306" s="154" t="s">
        <v>88</v>
      </c>
      <c r="AV306" s="13" t="s">
        <v>183</v>
      </c>
      <c r="AW306" s="13" t="s">
        <v>33</v>
      </c>
      <c r="AX306" s="13" t="s">
        <v>86</v>
      </c>
      <c r="AY306" s="154" t="s">
        <v>176</v>
      </c>
    </row>
    <row r="307" spans="2:65" s="1" customFormat="1" ht="33" customHeight="1">
      <c r="B307" s="32"/>
      <c r="C307" s="132" t="s">
        <v>358</v>
      </c>
      <c r="D307" s="132" t="s">
        <v>178</v>
      </c>
      <c r="E307" s="133" t="s">
        <v>4875</v>
      </c>
      <c r="F307" s="134" t="s">
        <v>4876</v>
      </c>
      <c r="G307" s="135" t="s">
        <v>298</v>
      </c>
      <c r="H307" s="136">
        <v>305.33</v>
      </c>
      <c r="I307" s="137"/>
      <c r="J307" s="138">
        <f>ROUND(I307*H307,2)</f>
        <v>0</v>
      </c>
      <c r="K307" s="134" t="s">
        <v>182</v>
      </c>
      <c r="L307" s="32"/>
      <c r="M307" s="139" t="s">
        <v>1</v>
      </c>
      <c r="N307" s="140" t="s">
        <v>43</v>
      </c>
      <c r="P307" s="141">
        <f>O307*H307</f>
        <v>0</v>
      </c>
      <c r="Q307" s="141">
        <v>2.0000000000000001E-4</v>
      </c>
      <c r="R307" s="141">
        <f>Q307*H307</f>
        <v>6.1066000000000002E-2</v>
      </c>
      <c r="S307" s="141">
        <v>0</v>
      </c>
      <c r="T307" s="142">
        <f>S307*H307</f>
        <v>0</v>
      </c>
      <c r="AR307" s="143" t="s">
        <v>183</v>
      </c>
      <c r="AT307" s="143" t="s">
        <v>178</v>
      </c>
      <c r="AU307" s="143" t="s">
        <v>88</v>
      </c>
      <c r="AY307" s="17" t="s">
        <v>176</v>
      </c>
      <c r="BE307" s="144">
        <f>IF(N307="základní",J307,0)</f>
        <v>0</v>
      </c>
      <c r="BF307" s="144">
        <f>IF(N307="snížená",J307,0)</f>
        <v>0</v>
      </c>
      <c r="BG307" s="144">
        <f>IF(N307="zákl. přenesená",J307,0)</f>
        <v>0</v>
      </c>
      <c r="BH307" s="144">
        <f>IF(N307="sníž. přenesená",J307,0)</f>
        <v>0</v>
      </c>
      <c r="BI307" s="144">
        <f>IF(N307="nulová",J307,0)</f>
        <v>0</v>
      </c>
      <c r="BJ307" s="17" t="s">
        <v>86</v>
      </c>
      <c r="BK307" s="144">
        <f>ROUND(I307*H307,2)</f>
        <v>0</v>
      </c>
      <c r="BL307" s="17" t="s">
        <v>183</v>
      </c>
      <c r="BM307" s="143" t="s">
        <v>4877</v>
      </c>
    </row>
    <row r="308" spans="2:65" s="14" customFormat="1" ht="11.25">
      <c r="B308" s="160"/>
      <c r="D308" s="146" t="s">
        <v>185</v>
      </c>
      <c r="E308" s="161" t="s">
        <v>1</v>
      </c>
      <c r="F308" s="162" t="s">
        <v>4782</v>
      </c>
      <c r="H308" s="161" t="s">
        <v>1</v>
      </c>
      <c r="I308" s="163"/>
      <c r="L308" s="160"/>
      <c r="M308" s="164"/>
      <c r="T308" s="165"/>
      <c r="AT308" s="161" t="s">
        <v>185</v>
      </c>
      <c r="AU308" s="161" t="s">
        <v>88</v>
      </c>
      <c r="AV308" s="14" t="s">
        <v>86</v>
      </c>
      <c r="AW308" s="14" t="s">
        <v>33</v>
      </c>
      <c r="AX308" s="14" t="s">
        <v>78</v>
      </c>
      <c r="AY308" s="161" t="s">
        <v>176</v>
      </c>
    </row>
    <row r="309" spans="2:65" s="12" customFormat="1" ht="11.25">
      <c r="B309" s="145"/>
      <c r="D309" s="146" t="s">
        <v>185</v>
      </c>
      <c r="E309" s="147" t="s">
        <v>1</v>
      </c>
      <c r="F309" s="148" t="s">
        <v>4878</v>
      </c>
      <c r="H309" s="149">
        <v>24.96</v>
      </c>
      <c r="I309" s="150"/>
      <c r="L309" s="145"/>
      <c r="M309" s="151"/>
      <c r="T309" s="152"/>
      <c r="AT309" s="147" t="s">
        <v>185</v>
      </c>
      <c r="AU309" s="147" t="s">
        <v>88</v>
      </c>
      <c r="AV309" s="12" t="s">
        <v>88</v>
      </c>
      <c r="AW309" s="12" t="s">
        <v>33</v>
      </c>
      <c r="AX309" s="12" t="s">
        <v>78</v>
      </c>
      <c r="AY309" s="147" t="s">
        <v>176</v>
      </c>
    </row>
    <row r="310" spans="2:65" s="14" customFormat="1" ht="11.25">
      <c r="B310" s="160"/>
      <c r="D310" s="146" t="s">
        <v>185</v>
      </c>
      <c r="E310" s="161" t="s">
        <v>1</v>
      </c>
      <c r="F310" s="162" t="s">
        <v>4787</v>
      </c>
      <c r="H310" s="161" t="s">
        <v>1</v>
      </c>
      <c r="I310" s="163"/>
      <c r="L310" s="160"/>
      <c r="M310" s="164"/>
      <c r="T310" s="165"/>
      <c r="AT310" s="161" t="s">
        <v>185</v>
      </c>
      <c r="AU310" s="161" t="s">
        <v>88</v>
      </c>
      <c r="AV310" s="14" t="s">
        <v>86</v>
      </c>
      <c r="AW310" s="14" t="s">
        <v>33</v>
      </c>
      <c r="AX310" s="14" t="s">
        <v>78</v>
      </c>
      <c r="AY310" s="161" t="s">
        <v>176</v>
      </c>
    </row>
    <row r="311" spans="2:65" s="12" customFormat="1" ht="11.25">
      <c r="B311" s="145"/>
      <c r="D311" s="146" t="s">
        <v>185</v>
      </c>
      <c r="E311" s="147" t="s">
        <v>1</v>
      </c>
      <c r="F311" s="148" t="s">
        <v>4879</v>
      </c>
      <c r="H311" s="149">
        <v>4</v>
      </c>
      <c r="I311" s="150"/>
      <c r="L311" s="145"/>
      <c r="M311" s="151"/>
      <c r="T311" s="152"/>
      <c r="AT311" s="147" t="s">
        <v>185</v>
      </c>
      <c r="AU311" s="147" t="s">
        <v>88</v>
      </c>
      <c r="AV311" s="12" t="s">
        <v>88</v>
      </c>
      <c r="AW311" s="12" t="s">
        <v>33</v>
      </c>
      <c r="AX311" s="12" t="s">
        <v>78</v>
      </c>
      <c r="AY311" s="147" t="s">
        <v>176</v>
      </c>
    </row>
    <row r="312" spans="2:65" s="14" customFormat="1" ht="11.25">
      <c r="B312" s="160"/>
      <c r="D312" s="146" t="s">
        <v>185</v>
      </c>
      <c r="E312" s="161" t="s">
        <v>1</v>
      </c>
      <c r="F312" s="162" t="s">
        <v>4789</v>
      </c>
      <c r="H312" s="161" t="s">
        <v>1</v>
      </c>
      <c r="I312" s="163"/>
      <c r="L312" s="160"/>
      <c r="M312" s="164"/>
      <c r="T312" s="165"/>
      <c r="AT312" s="161" t="s">
        <v>185</v>
      </c>
      <c r="AU312" s="161" t="s">
        <v>88</v>
      </c>
      <c r="AV312" s="14" t="s">
        <v>86</v>
      </c>
      <c r="AW312" s="14" t="s">
        <v>33</v>
      </c>
      <c r="AX312" s="14" t="s">
        <v>78</v>
      </c>
      <c r="AY312" s="161" t="s">
        <v>176</v>
      </c>
    </row>
    <row r="313" spans="2:65" s="12" customFormat="1" ht="11.25">
      <c r="B313" s="145"/>
      <c r="D313" s="146" t="s">
        <v>185</v>
      </c>
      <c r="E313" s="147" t="s">
        <v>1</v>
      </c>
      <c r="F313" s="148" t="s">
        <v>4880</v>
      </c>
      <c r="H313" s="149">
        <v>68.5</v>
      </c>
      <c r="I313" s="150"/>
      <c r="L313" s="145"/>
      <c r="M313" s="151"/>
      <c r="T313" s="152"/>
      <c r="AT313" s="147" t="s">
        <v>185</v>
      </c>
      <c r="AU313" s="147" t="s">
        <v>88</v>
      </c>
      <c r="AV313" s="12" t="s">
        <v>88</v>
      </c>
      <c r="AW313" s="12" t="s">
        <v>33</v>
      </c>
      <c r="AX313" s="12" t="s">
        <v>78</v>
      </c>
      <c r="AY313" s="147" t="s">
        <v>176</v>
      </c>
    </row>
    <row r="314" spans="2:65" s="15" customFormat="1" ht="11.25">
      <c r="B314" s="166"/>
      <c r="D314" s="146" t="s">
        <v>185</v>
      </c>
      <c r="E314" s="167" t="s">
        <v>1</v>
      </c>
      <c r="F314" s="168" t="s">
        <v>228</v>
      </c>
      <c r="H314" s="169">
        <v>97.46</v>
      </c>
      <c r="I314" s="170"/>
      <c r="L314" s="166"/>
      <c r="M314" s="171"/>
      <c r="T314" s="172"/>
      <c r="AT314" s="167" t="s">
        <v>185</v>
      </c>
      <c r="AU314" s="167" t="s">
        <v>88</v>
      </c>
      <c r="AV314" s="15" t="s">
        <v>193</v>
      </c>
      <c r="AW314" s="15" t="s">
        <v>33</v>
      </c>
      <c r="AX314" s="15" t="s">
        <v>78</v>
      </c>
      <c r="AY314" s="167" t="s">
        <v>176</v>
      </c>
    </row>
    <row r="315" spans="2:65" s="14" customFormat="1" ht="11.25">
      <c r="B315" s="160"/>
      <c r="D315" s="146" t="s">
        <v>185</v>
      </c>
      <c r="E315" s="161" t="s">
        <v>1</v>
      </c>
      <c r="F315" s="162" t="s">
        <v>4792</v>
      </c>
      <c r="H315" s="161" t="s">
        <v>1</v>
      </c>
      <c r="I315" s="163"/>
      <c r="L315" s="160"/>
      <c r="M315" s="164"/>
      <c r="T315" s="165"/>
      <c r="AT315" s="161" t="s">
        <v>185</v>
      </c>
      <c r="AU315" s="161" t="s">
        <v>88</v>
      </c>
      <c r="AV315" s="14" t="s">
        <v>86</v>
      </c>
      <c r="AW315" s="14" t="s">
        <v>33</v>
      </c>
      <c r="AX315" s="14" t="s">
        <v>78</v>
      </c>
      <c r="AY315" s="161" t="s">
        <v>176</v>
      </c>
    </row>
    <row r="316" spans="2:65" s="14" customFormat="1" ht="11.25">
      <c r="B316" s="160"/>
      <c r="D316" s="146" t="s">
        <v>185</v>
      </c>
      <c r="E316" s="161" t="s">
        <v>1</v>
      </c>
      <c r="F316" s="162" t="s">
        <v>4793</v>
      </c>
      <c r="H316" s="161" t="s">
        <v>1</v>
      </c>
      <c r="I316" s="163"/>
      <c r="L316" s="160"/>
      <c r="M316" s="164"/>
      <c r="T316" s="165"/>
      <c r="AT316" s="161" t="s">
        <v>185</v>
      </c>
      <c r="AU316" s="161" t="s">
        <v>88</v>
      </c>
      <c r="AV316" s="14" t="s">
        <v>86</v>
      </c>
      <c r="AW316" s="14" t="s">
        <v>33</v>
      </c>
      <c r="AX316" s="14" t="s">
        <v>78</v>
      </c>
      <c r="AY316" s="161" t="s">
        <v>176</v>
      </c>
    </row>
    <row r="317" spans="2:65" s="12" customFormat="1" ht="11.25">
      <c r="B317" s="145"/>
      <c r="D317" s="146" t="s">
        <v>185</v>
      </c>
      <c r="E317" s="147" t="s">
        <v>1</v>
      </c>
      <c r="F317" s="148" t="s">
        <v>4881</v>
      </c>
      <c r="H317" s="149">
        <v>41.56</v>
      </c>
      <c r="I317" s="150"/>
      <c r="L317" s="145"/>
      <c r="M317" s="151"/>
      <c r="T317" s="152"/>
      <c r="AT317" s="147" t="s">
        <v>185</v>
      </c>
      <c r="AU317" s="147" t="s">
        <v>88</v>
      </c>
      <c r="AV317" s="12" t="s">
        <v>88</v>
      </c>
      <c r="AW317" s="12" t="s">
        <v>33</v>
      </c>
      <c r="AX317" s="12" t="s">
        <v>78</v>
      </c>
      <c r="AY317" s="147" t="s">
        <v>176</v>
      </c>
    </row>
    <row r="318" spans="2:65" s="12" customFormat="1" ht="11.25">
      <c r="B318" s="145"/>
      <c r="D318" s="146" t="s">
        <v>185</v>
      </c>
      <c r="E318" s="147" t="s">
        <v>1</v>
      </c>
      <c r="F318" s="148" t="s">
        <v>4882</v>
      </c>
      <c r="H318" s="149">
        <v>11.635</v>
      </c>
      <c r="I318" s="150"/>
      <c r="L318" s="145"/>
      <c r="M318" s="151"/>
      <c r="T318" s="152"/>
      <c r="AT318" s="147" t="s">
        <v>185</v>
      </c>
      <c r="AU318" s="147" t="s">
        <v>88</v>
      </c>
      <c r="AV318" s="12" t="s">
        <v>88</v>
      </c>
      <c r="AW318" s="12" t="s">
        <v>33</v>
      </c>
      <c r="AX318" s="12" t="s">
        <v>78</v>
      </c>
      <c r="AY318" s="147" t="s">
        <v>176</v>
      </c>
    </row>
    <row r="319" spans="2:65" s="14" customFormat="1" ht="11.25">
      <c r="B319" s="160"/>
      <c r="D319" s="146" t="s">
        <v>185</v>
      </c>
      <c r="E319" s="161" t="s">
        <v>1</v>
      </c>
      <c r="F319" s="162" t="s">
        <v>4787</v>
      </c>
      <c r="H319" s="161" t="s">
        <v>1</v>
      </c>
      <c r="I319" s="163"/>
      <c r="L319" s="160"/>
      <c r="M319" s="164"/>
      <c r="T319" s="165"/>
      <c r="AT319" s="161" t="s">
        <v>185</v>
      </c>
      <c r="AU319" s="161" t="s">
        <v>88</v>
      </c>
      <c r="AV319" s="14" t="s">
        <v>86</v>
      </c>
      <c r="AW319" s="14" t="s">
        <v>33</v>
      </c>
      <c r="AX319" s="14" t="s">
        <v>78</v>
      </c>
      <c r="AY319" s="161" t="s">
        <v>176</v>
      </c>
    </row>
    <row r="320" spans="2:65" s="12" customFormat="1" ht="11.25">
      <c r="B320" s="145"/>
      <c r="D320" s="146" t="s">
        <v>185</v>
      </c>
      <c r="E320" s="147" t="s">
        <v>1</v>
      </c>
      <c r="F320" s="148" t="s">
        <v>4883</v>
      </c>
      <c r="H320" s="149">
        <v>19.074999999999999</v>
      </c>
      <c r="I320" s="150"/>
      <c r="L320" s="145"/>
      <c r="M320" s="151"/>
      <c r="T320" s="152"/>
      <c r="AT320" s="147" t="s">
        <v>185</v>
      </c>
      <c r="AU320" s="147" t="s">
        <v>88</v>
      </c>
      <c r="AV320" s="12" t="s">
        <v>88</v>
      </c>
      <c r="AW320" s="12" t="s">
        <v>33</v>
      </c>
      <c r="AX320" s="12" t="s">
        <v>78</v>
      </c>
      <c r="AY320" s="147" t="s">
        <v>176</v>
      </c>
    </row>
    <row r="321" spans="2:51" s="14" customFormat="1" ht="11.25">
      <c r="B321" s="160"/>
      <c r="D321" s="146" t="s">
        <v>185</v>
      </c>
      <c r="E321" s="161" t="s">
        <v>1</v>
      </c>
      <c r="F321" s="162" t="s">
        <v>4797</v>
      </c>
      <c r="H321" s="161" t="s">
        <v>1</v>
      </c>
      <c r="I321" s="163"/>
      <c r="L321" s="160"/>
      <c r="M321" s="164"/>
      <c r="T321" s="165"/>
      <c r="AT321" s="161" t="s">
        <v>185</v>
      </c>
      <c r="AU321" s="161" t="s">
        <v>88</v>
      </c>
      <c r="AV321" s="14" t="s">
        <v>86</v>
      </c>
      <c r="AW321" s="14" t="s">
        <v>33</v>
      </c>
      <c r="AX321" s="14" t="s">
        <v>78</v>
      </c>
      <c r="AY321" s="161" t="s">
        <v>176</v>
      </c>
    </row>
    <row r="322" spans="2:51" s="12" customFormat="1" ht="11.25">
      <c r="B322" s="145"/>
      <c r="D322" s="146" t="s">
        <v>185</v>
      </c>
      <c r="E322" s="147" t="s">
        <v>1</v>
      </c>
      <c r="F322" s="148" t="s">
        <v>4884</v>
      </c>
      <c r="H322" s="149">
        <v>36.844999999999999</v>
      </c>
      <c r="I322" s="150"/>
      <c r="L322" s="145"/>
      <c r="M322" s="151"/>
      <c r="T322" s="152"/>
      <c r="AT322" s="147" t="s">
        <v>185</v>
      </c>
      <c r="AU322" s="147" t="s">
        <v>88</v>
      </c>
      <c r="AV322" s="12" t="s">
        <v>88</v>
      </c>
      <c r="AW322" s="12" t="s">
        <v>33</v>
      </c>
      <c r="AX322" s="12" t="s">
        <v>78</v>
      </c>
      <c r="AY322" s="147" t="s">
        <v>176</v>
      </c>
    </row>
    <row r="323" spans="2:51" s="15" customFormat="1" ht="11.25">
      <c r="B323" s="166"/>
      <c r="D323" s="146" t="s">
        <v>185</v>
      </c>
      <c r="E323" s="167" t="s">
        <v>1</v>
      </c>
      <c r="F323" s="168" t="s">
        <v>228</v>
      </c>
      <c r="H323" s="169">
        <v>109.11499999999999</v>
      </c>
      <c r="I323" s="170"/>
      <c r="L323" s="166"/>
      <c r="M323" s="171"/>
      <c r="T323" s="172"/>
      <c r="AT323" s="167" t="s">
        <v>185</v>
      </c>
      <c r="AU323" s="167" t="s">
        <v>88</v>
      </c>
      <c r="AV323" s="15" t="s">
        <v>193</v>
      </c>
      <c r="AW323" s="15" t="s">
        <v>33</v>
      </c>
      <c r="AX323" s="15" t="s">
        <v>78</v>
      </c>
      <c r="AY323" s="167" t="s">
        <v>176</v>
      </c>
    </row>
    <row r="324" spans="2:51" s="14" customFormat="1" ht="22.5">
      <c r="B324" s="160"/>
      <c r="D324" s="146" t="s">
        <v>185</v>
      </c>
      <c r="E324" s="161" t="s">
        <v>1</v>
      </c>
      <c r="F324" s="162" t="s">
        <v>4850</v>
      </c>
      <c r="H324" s="161" t="s">
        <v>1</v>
      </c>
      <c r="I324" s="163"/>
      <c r="L324" s="160"/>
      <c r="M324" s="164"/>
      <c r="T324" s="165"/>
      <c r="AT324" s="161" t="s">
        <v>185</v>
      </c>
      <c r="AU324" s="161" t="s">
        <v>88</v>
      </c>
      <c r="AV324" s="14" t="s">
        <v>86</v>
      </c>
      <c r="AW324" s="14" t="s">
        <v>33</v>
      </c>
      <c r="AX324" s="14" t="s">
        <v>78</v>
      </c>
      <c r="AY324" s="161" t="s">
        <v>176</v>
      </c>
    </row>
    <row r="325" spans="2:51" s="14" customFormat="1" ht="11.25">
      <c r="B325" s="160"/>
      <c r="D325" s="146" t="s">
        <v>185</v>
      </c>
      <c r="E325" s="161" t="s">
        <v>1</v>
      </c>
      <c r="F325" s="162" t="s">
        <v>4851</v>
      </c>
      <c r="H325" s="161" t="s">
        <v>1</v>
      </c>
      <c r="I325" s="163"/>
      <c r="L325" s="160"/>
      <c r="M325" s="164"/>
      <c r="T325" s="165"/>
      <c r="AT325" s="161" t="s">
        <v>185</v>
      </c>
      <c r="AU325" s="161" t="s">
        <v>88</v>
      </c>
      <c r="AV325" s="14" t="s">
        <v>86</v>
      </c>
      <c r="AW325" s="14" t="s">
        <v>33</v>
      </c>
      <c r="AX325" s="14" t="s">
        <v>78</v>
      </c>
      <c r="AY325" s="161" t="s">
        <v>176</v>
      </c>
    </row>
    <row r="326" spans="2:51" s="12" customFormat="1" ht="11.25">
      <c r="B326" s="145"/>
      <c r="D326" s="146" t="s">
        <v>185</v>
      </c>
      <c r="E326" s="147" t="s">
        <v>1</v>
      </c>
      <c r="F326" s="148" t="s">
        <v>4885</v>
      </c>
      <c r="H326" s="149">
        <v>3.13</v>
      </c>
      <c r="I326" s="150"/>
      <c r="L326" s="145"/>
      <c r="M326" s="151"/>
      <c r="T326" s="152"/>
      <c r="AT326" s="147" t="s">
        <v>185</v>
      </c>
      <c r="AU326" s="147" t="s">
        <v>88</v>
      </c>
      <c r="AV326" s="12" t="s">
        <v>88</v>
      </c>
      <c r="AW326" s="12" t="s">
        <v>33</v>
      </c>
      <c r="AX326" s="12" t="s">
        <v>78</v>
      </c>
      <c r="AY326" s="147" t="s">
        <v>176</v>
      </c>
    </row>
    <row r="327" spans="2:51" s="12" customFormat="1" ht="11.25">
      <c r="B327" s="145"/>
      <c r="D327" s="146" t="s">
        <v>185</v>
      </c>
      <c r="E327" s="147" t="s">
        <v>1</v>
      </c>
      <c r="F327" s="148" t="s">
        <v>4886</v>
      </c>
      <c r="H327" s="149">
        <v>5.8</v>
      </c>
      <c r="I327" s="150"/>
      <c r="L327" s="145"/>
      <c r="M327" s="151"/>
      <c r="T327" s="152"/>
      <c r="AT327" s="147" t="s">
        <v>185</v>
      </c>
      <c r="AU327" s="147" t="s">
        <v>88</v>
      </c>
      <c r="AV327" s="12" t="s">
        <v>88</v>
      </c>
      <c r="AW327" s="12" t="s">
        <v>33</v>
      </c>
      <c r="AX327" s="12" t="s">
        <v>78</v>
      </c>
      <c r="AY327" s="147" t="s">
        <v>176</v>
      </c>
    </row>
    <row r="328" spans="2:51" s="12" customFormat="1" ht="11.25">
      <c r="B328" s="145"/>
      <c r="D328" s="146" t="s">
        <v>185</v>
      </c>
      <c r="E328" s="147" t="s">
        <v>1</v>
      </c>
      <c r="F328" s="148" t="s">
        <v>4887</v>
      </c>
      <c r="H328" s="149">
        <v>3.1</v>
      </c>
      <c r="I328" s="150"/>
      <c r="L328" s="145"/>
      <c r="M328" s="151"/>
      <c r="T328" s="152"/>
      <c r="AT328" s="147" t="s">
        <v>185</v>
      </c>
      <c r="AU328" s="147" t="s">
        <v>88</v>
      </c>
      <c r="AV328" s="12" t="s">
        <v>88</v>
      </c>
      <c r="AW328" s="12" t="s">
        <v>33</v>
      </c>
      <c r="AX328" s="12" t="s">
        <v>78</v>
      </c>
      <c r="AY328" s="147" t="s">
        <v>176</v>
      </c>
    </row>
    <row r="329" spans="2:51" s="14" customFormat="1" ht="11.25">
      <c r="B329" s="160"/>
      <c r="D329" s="146" t="s">
        <v>185</v>
      </c>
      <c r="E329" s="161" t="s">
        <v>1</v>
      </c>
      <c r="F329" s="162" t="s">
        <v>4855</v>
      </c>
      <c r="H329" s="161" t="s">
        <v>1</v>
      </c>
      <c r="I329" s="163"/>
      <c r="L329" s="160"/>
      <c r="M329" s="164"/>
      <c r="T329" s="165"/>
      <c r="AT329" s="161" t="s">
        <v>185</v>
      </c>
      <c r="AU329" s="161" t="s">
        <v>88</v>
      </c>
      <c r="AV329" s="14" t="s">
        <v>86</v>
      </c>
      <c r="AW329" s="14" t="s">
        <v>33</v>
      </c>
      <c r="AX329" s="14" t="s">
        <v>78</v>
      </c>
      <c r="AY329" s="161" t="s">
        <v>176</v>
      </c>
    </row>
    <row r="330" spans="2:51" s="12" customFormat="1" ht="11.25">
      <c r="B330" s="145"/>
      <c r="D330" s="146" t="s">
        <v>185</v>
      </c>
      <c r="E330" s="147" t="s">
        <v>1</v>
      </c>
      <c r="F330" s="148" t="s">
        <v>4888</v>
      </c>
      <c r="H330" s="149">
        <v>19.204999999999998</v>
      </c>
      <c r="I330" s="150"/>
      <c r="L330" s="145"/>
      <c r="M330" s="151"/>
      <c r="T330" s="152"/>
      <c r="AT330" s="147" t="s">
        <v>185</v>
      </c>
      <c r="AU330" s="147" t="s">
        <v>88</v>
      </c>
      <c r="AV330" s="12" t="s">
        <v>88</v>
      </c>
      <c r="AW330" s="12" t="s">
        <v>33</v>
      </c>
      <c r="AX330" s="12" t="s">
        <v>78</v>
      </c>
      <c r="AY330" s="147" t="s">
        <v>176</v>
      </c>
    </row>
    <row r="331" spans="2:51" s="14" customFormat="1" ht="11.25">
      <c r="B331" s="160"/>
      <c r="D331" s="146" t="s">
        <v>185</v>
      </c>
      <c r="E331" s="161" t="s">
        <v>1</v>
      </c>
      <c r="F331" s="162" t="s">
        <v>4848</v>
      </c>
      <c r="H331" s="161" t="s">
        <v>1</v>
      </c>
      <c r="I331" s="163"/>
      <c r="L331" s="160"/>
      <c r="M331" s="164"/>
      <c r="T331" s="165"/>
      <c r="AT331" s="161" t="s">
        <v>185</v>
      </c>
      <c r="AU331" s="161" t="s">
        <v>88</v>
      </c>
      <c r="AV331" s="14" t="s">
        <v>86</v>
      </c>
      <c r="AW331" s="14" t="s">
        <v>33</v>
      </c>
      <c r="AX331" s="14" t="s">
        <v>78</v>
      </c>
      <c r="AY331" s="161" t="s">
        <v>176</v>
      </c>
    </row>
    <row r="332" spans="2:51" s="12" customFormat="1" ht="11.25">
      <c r="B332" s="145"/>
      <c r="D332" s="146" t="s">
        <v>185</v>
      </c>
      <c r="E332" s="147" t="s">
        <v>1</v>
      </c>
      <c r="F332" s="148" t="s">
        <v>4889</v>
      </c>
      <c r="H332" s="149">
        <v>6.5750000000000002</v>
      </c>
      <c r="I332" s="150"/>
      <c r="L332" s="145"/>
      <c r="M332" s="151"/>
      <c r="T332" s="152"/>
      <c r="AT332" s="147" t="s">
        <v>185</v>
      </c>
      <c r="AU332" s="147" t="s">
        <v>88</v>
      </c>
      <c r="AV332" s="12" t="s">
        <v>88</v>
      </c>
      <c r="AW332" s="12" t="s">
        <v>33</v>
      </c>
      <c r="AX332" s="12" t="s">
        <v>78</v>
      </c>
      <c r="AY332" s="147" t="s">
        <v>176</v>
      </c>
    </row>
    <row r="333" spans="2:51" s="12" customFormat="1" ht="11.25">
      <c r="B333" s="145"/>
      <c r="D333" s="146" t="s">
        <v>185</v>
      </c>
      <c r="E333" s="147" t="s">
        <v>1</v>
      </c>
      <c r="F333" s="148" t="s">
        <v>4890</v>
      </c>
      <c r="H333" s="149">
        <v>28.8</v>
      </c>
      <c r="I333" s="150"/>
      <c r="L333" s="145"/>
      <c r="M333" s="151"/>
      <c r="T333" s="152"/>
      <c r="AT333" s="147" t="s">
        <v>185</v>
      </c>
      <c r="AU333" s="147" t="s">
        <v>88</v>
      </c>
      <c r="AV333" s="12" t="s">
        <v>88</v>
      </c>
      <c r="AW333" s="12" t="s">
        <v>33</v>
      </c>
      <c r="AX333" s="12" t="s">
        <v>78</v>
      </c>
      <c r="AY333" s="147" t="s">
        <v>176</v>
      </c>
    </row>
    <row r="334" spans="2:51" s="12" customFormat="1" ht="11.25">
      <c r="B334" s="145"/>
      <c r="D334" s="146" t="s">
        <v>185</v>
      </c>
      <c r="E334" s="147" t="s">
        <v>1</v>
      </c>
      <c r="F334" s="148" t="s">
        <v>4891</v>
      </c>
      <c r="H334" s="149">
        <v>4.3</v>
      </c>
      <c r="I334" s="150"/>
      <c r="L334" s="145"/>
      <c r="M334" s="151"/>
      <c r="T334" s="152"/>
      <c r="AT334" s="147" t="s">
        <v>185</v>
      </c>
      <c r="AU334" s="147" t="s">
        <v>88</v>
      </c>
      <c r="AV334" s="12" t="s">
        <v>88</v>
      </c>
      <c r="AW334" s="12" t="s">
        <v>33</v>
      </c>
      <c r="AX334" s="12" t="s">
        <v>78</v>
      </c>
      <c r="AY334" s="147" t="s">
        <v>176</v>
      </c>
    </row>
    <row r="335" spans="2:51" s="12" customFormat="1" ht="11.25">
      <c r="B335" s="145"/>
      <c r="D335" s="146" t="s">
        <v>185</v>
      </c>
      <c r="E335" s="147" t="s">
        <v>1</v>
      </c>
      <c r="F335" s="148" t="s">
        <v>4892</v>
      </c>
      <c r="H335" s="149">
        <v>3.145</v>
      </c>
      <c r="I335" s="150"/>
      <c r="L335" s="145"/>
      <c r="M335" s="151"/>
      <c r="T335" s="152"/>
      <c r="AT335" s="147" t="s">
        <v>185</v>
      </c>
      <c r="AU335" s="147" t="s">
        <v>88</v>
      </c>
      <c r="AV335" s="12" t="s">
        <v>88</v>
      </c>
      <c r="AW335" s="12" t="s">
        <v>33</v>
      </c>
      <c r="AX335" s="12" t="s">
        <v>78</v>
      </c>
      <c r="AY335" s="147" t="s">
        <v>176</v>
      </c>
    </row>
    <row r="336" spans="2:51" s="12" customFormat="1" ht="11.25">
      <c r="B336" s="145"/>
      <c r="D336" s="146" t="s">
        <v>185</v>
      </c>
      <c r="E336" s="147" t="s">
        <v>1</v>
      </c>
      <c r="F336" s="148" t="s">
        <v>4893</v>
      </c>
      <c r="H336" s="149">
        <v>19.100000000000001</v>
      </c>
      <c r="I336" s="150"/>
      <c r="L336" s="145"/>
      <c r="M336" s="151"/>
      <c r="T336" s="152"/>
      <c r="AT336" s="147" t="s">
        <v>185</v>
      </c>
      <c r="AU336" s="147" t="s">
        <v>88</v>
      </c>
      <c r="AV336" s="12" t="s">
        <v>88</v>
      </c>
      <c r="AW336" s="12" t="s">
        <v>33</v>
      </c>
      <c r="AX336" s="12" t="s">
        <v>78</v>
      </c>
      <c r="AY336" s="147" t="s">
        <v>176</v>
      </c>
    </row>
    <row r="337" spans="2:65" s="12" customFormat="1" ht="11.25">
      <c r="B337" s="145"/>
      <c r="D337" s="146" t="s">
        <v>185</v>
      </c>
      <c r="E337" s="147" t="s">
        <v>1</v>
      </c>
      <c r="F337" s="148" t="s">
        <v>4894</v>
      </c>
      <c r="H337" s="149">
        <v>5.6</v>
      </c>
      <c r="I337" s="150"/>
      <c r="L337" s="145"/>
      <c r="M337" s="151"/>
      <c r="T337" s="152"/>
      <c r="AT337" s="147" t="s">
        <v>185</v>
      </c>
      <c r="AU337" s="147" t="s">
        <v>88</v>
      </c>
      <c r="AV337" s="12" t="s">
        <v>88</v>
      </c>
      <c r="AW337" s="12" t="s">
        <v>33</v>
      </c>
      <c r="AX337" s="12" t="s">
        <v>78</v>
      </c>
      <c r="AY337" s="147" t="s">
        <v>176</v>
      </c>
    </row>
    <row r="338" spans="2:65" s="15" customFormat="1" ht="11.25">
      <c r="B338" s="166"/>
      <c r="D338" s="146" t="s">
        <v>185</v>
      </c>
      <c r="E338" s="167" t="s">
        <v>1</v>
      </c>
      <c r="F338" s="168" t="s">
        <v>228</v>
      </c>
      <c r="H338" s="169">
        <v>98.754999999999995</v>
      </c>
      <c r="I338" s="170"/>
      <c r="L338" s="166"/>
      <c r="M338" s="171"/>
      <c r="T338" s="172"/>
      <c r="AT338" s="167" t="s">
        <v>185</v>
      </c>
      <c r="AU338" s="167" t="s">
        <v>88</v>
      </c>
      <c r="AV338" s="15" t="s">
        <v>193</v>
      </c>
      <c r="AW338" s="15" t="s">
        <v>33</v>
      </c>
      <c r="AX338" s="15" t="s">
        <v>78</v>
      </c>
      <c r="AY338" s="167" t="s">
        <v>176</v>
      </c>
    </row>
    <row r="339" spans="2:65" s="13" customFormat="1" ht="11.25">
      <c r="B339" s="153"/>
      <c r="D339" s="146" t="s">
        <v>185</v>
      </c>
      <c r="E339" s="154" t="s">
        <v>1</v>
      </c>
      <c r="F339" s="155" t="s">
        <v>187</v>
      </c>
      <c r="H339" s="156">
        <v>305.33</v>
      </c>
      <c r="I339" s="157"/>
      <c r="L339" s="153"/>
      <c r="M339" s="158"/>
      <c r="T339" s="159"/>
      <c r="AT339" s="154" t="s">
        <v>185</v>
      </c>
      <c r="AU339" s="154" t="s">
        <v>88</v>
      </c>
      <c r="AV339" s="13" t="s">
        <v>183</v>
      </c>
      <c r="AW339" s="13" t="s">
        <v>33</v>
      </c>
      <c r="AX339" s="13" t="s">
        <v>86</v>
      </c>
      <c r="AY339" s="154" t="s">
        <v>176</v>
      </c>
    </row>
    <row r="340" spans="2:65" s="1" customFormat="1" ht="37.9" customHeight="1">
      <c r="B340" s="32"/>
      <c r="C340" s="132" t="s">
        <v>362</v>
      </c>
      <c r="D340" s="132" t="s">
        <v>178</v>
      </c>
      <c r="E340" s="133" t="s">
        <v>4895</v>
      </c>
      <c r="F340" s="134" t="s">
        <v>4896</v>
      </c>
      <c r="G340" s="135" t="s">
        <v>181</v>
      </c>
      <c r="H340" s="136">
        <v>351.27312999999998</v>
      </c>
      <c r="I340" s="137"/>
      <c r="J340" s="138">
        <f>ROUND(I340*H340,2)</f>
        <v>0</v>
      </c>
      <c r="K340" s="134" t="s">
        <v>182</v>
      </c>
      <c r="L340" s="32"/>
      <c r="M340" s="139" t="s">
        <v>1</v>
      </c>
      <c r="N340" s="140" t="s">
        <v>43</v>
      </c>
      <c r="P340" s="141">
        <f>O340*H340</f>
        <v>0</v>
      </c>
      <c r="Q340" s="141">
        <v>0</v>
      </c>
      <c r="R340" s="141">
        <f>Q340*H340</f>
        <v>0</v>
      </c>
      <c r="S340" s="141">
        <v>0.05</v>
      </c>
      <c r="T340" s="142">
        <f>S340*H340</f>
        <v>17.5636565</v>
      </c>
      <c r="AR340" s="143" t="s">
        <v>183</v>
      </c>
      <c r="AT340" s="143" t="s">
        <v>178</v>
      </c>
      <c r="AU340" s="143" t="s">
        <v>88</v>
      </c>
      <c r="AY340" s="17" t="s">
        <v>176</v>
      </c>
      <c r="BE340" s="144">
        <f>IF(N340="základní",J340,0)</f>
        <v>0</v>
      </c>
      <c r="BF340" s="144">
        <f>IF(N340="snížená",J340,0)</f>
        <v>0</v>
      </c>
      <c r="BG340" s="144">
        <f>IF(N340="zákl. přenesená",J340,0)</f>
        <v>0</v>
      </c>
      <c r="BH340" s="144">
        <f>IF(N340="sníž. přenesená",J340,0)</f>
        <v>0</v>
      </c>
      <c r="BI340" s="144">
        <f>IF(N340="nulová",J340,0)</f>
        <v>0</v>
      </c>
      <c r="BJ340" s="17" t="s">
        <v>86</v>
      </c>
      <c r="BK340" s="144">
        <f>ROUND(I340*H340,2)</f>
        <v>0</v>
      </c>
      <c r="BL340" s="17" t="s">
        <v>183</v>
      </c>
      <c r="BM340" s="143" t="s">
        <v>4897</v>
      </c>
    </row>
    <row r="341" spans="2:65" s="14" customFormat="1" ht="11.25">
      <c r="B341" s="160"/>
      <c r="D341" s="146" t="s">
        <v>185</v>
      </c>
      <c r="E341" s="161" t="s">
        <v>1</v>
      </c>
      <c r="F341" s="162" t="s">
        <v>4822</v>
      </c>
      <c r="H341" s="161" t="s">
        <v>1</v>
      </c>
      <c r="I341" s="163"/>
      <c r="L341" s="160"/>
      <c r="M341" s="164"/>
      <c r="T341" s="165"/>
      <c r="AT341" s="161" t="s">
        <v>185</v>
      </c>
      <c r="AU341" s="161" t="s">
        <v>88</v>
      </c>
      <c r="AV341" s="14" t="s">
        <v>86</v>
      </c>
      <c r="AW341" s="14" t="s">
        <v>33</v>
      </c>
      <c r="AX341" s="14" t="s">
        <v>78</v>
      </c>
      <c r="AY341" s="161" t="s">
        <v>176</v>
      </c>
    </row>
    <row r="342" spans="2:65" s="14" customFormat="1" ht="11.25">
      <c r="B342" s="160"/>
      <c r="D342" s="146" t="s">
        <v>185</v>
      </c>
      <c r="E342" s="161" t="s">
        <v>1</v>
      </c>
      <c r="F342" s="162" t="s">
        <v>4823</v>
      </c>
      <c r="H342" s="161" t="s">
        <v>1</v>
      </c>
      <c r="I342" s="163"/>
      <c r="L342" s="160"/>
      <c r="M342" s="164"/>
      <c r="T342" s="165"/>
      <c r="AT342" s="161" t="s">
        <v>185</v>
      </c>
      <c r="AU342" s="161" t="s">
        <v>88</v>
      </c>
      <c r="AV342" s="14" t="s">
        <v>86</v>
      </c>
      <c r="AW342" s="14" t="s">
        <v>33</v>
      </c>
      <c r="AX342" s="14" t="s">
        <v>78</v>
      </c>
      <c r="AY342" s="161" t="s">
        <v>176</v>
      </c>
    </row>
    <row r="343" spans="2:65" s="12" customFormat="1" ht="11.25">
      <c r="B343" s="145"/>
      <c r="D343" s="146" t="s">
        <v>185</v>
      </c>
      <c r="E343" s="147" t="s">
        <v>1</v>
      </c>
      <c r="F343" s="148" t="s">
        <v>4898</v>
      </c>
      <c r="H343" s="149">
        <v>198.19125</v>
      </c>
      <c r="I343" s="150"/>
      <c r="L343" s="145"/>
      <c r="M343" s="151"/>
      <c r="T343" s="152"/>
      <c r="AT343" s="147" t="s">
        <v>185</v>
      </c>
      <c r="AU343" s="147" t="s">
        <v>88</v>
      </c>
      <c r="AV343" s="12" t="s">
        <v>88</v>
      </c>
      <c r="AW343" s="12" t="s">
        <v>33</v>
      </c>
      <c r="AX343" s="12" t="s">
        <v>78</v>
      </c>
      <c r="AY343" s="147" t="s">
        <v>176</v>
      </c>
    </row>
    <row r="344" spans="2:65" s="14" customFormat="1" ht="11.25">
      <c r="B344" s="160"/>
      <c r="D344" s="146" t="s">
        <v>185</v>
      </c>
      <c r="E344" s="161" t="s">
        <v>1</v>
      </c>
      <c r="F344" s="162" t="s">
        <v>4825</v>
      </c>
      <c r="H344" s="161" t="s">
        <v>1</v>
      </c>
      <c r="I344" s="163"/>
      <c r="L344" s="160"/>
      <c r="M344" s="164"/>
      <c r="T344" s="165"/>
      <c r="AT344" s="161" t="s">
        <v>185</v>
      </c>
      <c r="AU344" s="161" t="s">
        <v>88</v>
      </c>
      <c r="AV344" s="14" t="s">
        <v>86</v>
      </c>
      <c r="AW344" s="14" t="s">
        <v>33</v>
      </c>
      <c r="AX344" s="14" t="s">
        <v>78</v>
      </c>
      <c r="AY344" s="161" t="s">
        <v>176</v>
      </c>
    </row>
    <row r="345" spans="2:65" s="12" customFormat="1" ht="11.25">
      <c r="B345" s="145"/>
      <c r="D345" s="146" t="s">
        <v>185</v>
      </c>
      <c r="E345" s="147" t="s">
        <v>1</v>
      </c>
      <c r="F345" s="148" t="s">
        <v>4899</v>
      </c>
      <c r="H345" s="149">
        <v>40.14</v>
      </c>
      <c r="I345" s="150"/>
      <c r="L345" s="145"/>
      <c r="M345" s="151"/>
      <c r="T345" s="152"/>
      <c r="AT345" s="147" t="s">
        <v>185</v>
      </c>
      <c r="AU345" s="147" t="s">
        <v>88</v>
      </c>
      <c r="AV345" s="12" t="s">
        <v>88</v>
      </c>
      <c r="AW345" s="12" t="s">
        <v>33</v>
      </c>
      <c r="AX345" s="12" t="s">
        <v>78</v>
      </c>
      <c r="AY345" s="147" t="s">
        <v>176</v>
      </c>
    </row>
    <row r="346" spans="2:65" s="14" customFormat="1" ht="11.25">
      <c r="B346" s="160"/>
      <c r="D346" s="146" t="s">
        <v>185</v>
      </c>
      <c r="E346" s="161" t="s">
        <v>1</v>
      </c>
      <c r="F346" s="162" t="s">
        <v>4827</v>
      </c>
      <c r="H346" s="161" t="s">
        <v>1</v>
      </c>
      <c r="I346" s="163"/>
      <c r="L346" s="160"/>
      <c r="M346" s="164"/>
      <c r="T346" s="165"/>
      <c r="AT346" s="161" t="s">
        <v>185</v>
      </c>
      <c r="AU346" s="161" t="s">
        <v>88</v>
      </c>
      <c r="AV346" s="14" t="s">
        <v>86</v>
      </c>
      <c r="AW346" s="14" t="s">
        <v>33</v>
      </c>
      <c r="AX346" s="14" t="s">
        <v>78</v>
      </c>
      <c r="AY346" s="161" t="s">
        <v>176</v>
      </c>
    </row>
    <row r="347" spans="2:65" s="12" customFormat="1" ht="11.25">
      <c r="B347" s="145"/>
      <c r="D347" s="146" t="s">
        <v>185</v>
      </c>
      <c r="E347" s="147" t="s">
        <v>1</v>
      </c>
      <c r="F347" s="148" t="s">
        <v>4900</v>
      </c>
      <c r="H347" s="149">
        <v>97.403379999999999</v>
      </c>
      <c r="I347" s="150"/>
      <c r="L347" s="145"/>
      <c r="M347" s="151"/>
      <c r="T347" s="152"/>
      <c r="AT347" s="147" t="s">
        <v>185</v>
      </c>
      <c r="AU347" s="147" t="s">
        <v>88</v>
      </c>
      <c r="AV347" s="12" t="s">
        <v>88</v>
      </c>
      <c r="AW347" s="12" t="s">
        <v>33</v>
      </c>
      <c r="AX347" s="12" t="s">
        <v>78</v>
      </c>
      <c r="AY347" s="147" t="s">
        <v>176</v>
      </c>
    </row>
    <row r="348" spans="2:65" s="14" customFormat="1" ht="11.25">
      <c r="B348" s="160"/>
      <c r="D348" s="146" t="s">
        <v>185</v>
      </c>
      <c r="E348" s="161" t="s">
        <v>1</v>
      </c>
      <c r="F348" s="162" t="s">
        <v>4825</v>
      </c>
      <c r="H348" s="161" t="s">
        <v>1</v>
      </c>
      <c r="I348" s="163"/>
      <c r="L348" s="160"/>
      <c r="M348" s="164"/>
      <c r="T348" s="165"/>
      <c r="AT348" s="161" t="s">
        <v>185</v>
      </c>
      <c r="AU348" s="161" t="s">
        <v>88</v>
      </c>
      <c r="AV348" s="14" t="s">
        <v>86</v>
      </c>
      <c r="AW348" s="14" t="s">
        <v>33</v>
      </c>
      <c r="AX348" s="14" t="s">
        <v>78</v>
      </c>
      <c r="AY348" s="161" t="s">
        <v>176</v>
      </c>
    </row>
    <row r="349" spans="2:65" s="12" customFormat="1" ht="11.25">
      <c r="B349" s="145"/>
      <c r="D349" s="146" t="s">
        <v>185</v>
      </c>
      <c r="E349" s="147" t="s">
        <v>1</v>
      </c>
      <c r="F349" s="148" t="s">
        <v>4901</v>
      </c>
      <c r="H349" s="149">
        <v>15.538500000000001</v>
      </c>
      <c r="I349" s="150"/>
      <c r="L349" s="145"/>
      <c r="M349" s="151"/>
      <c r="T349" s="152"/>
      <c r="AT349" s="147" t="s">
        <v>185</v>
      </c>
      <c r="AU349" s="147" t="s">
        <v>88</v>
      </c>
      <c r="AV349" s="12" t="s">
        <v>88</v>
      </c>
      <c r="AW349" s="12" t="s">
        <v>33</v>
      </c>
      <c r="AX349" s="12" t="s">
        <v>78</v>
      </c>
      <c r="AY349" s="147" t="s">
        <v>176</v>
      </c>
    </row>
    <row r="350" spans="2:65" s="13" customFormat="1" ht="11.25">
      <c r="B350" s="153"/>
      <c r="D350" s="146" t="s">
        <v>185</v>
      </c>
      <c r="E350" s="154" t="s">
        <v>1</v>
      </c>
      <c r="F350" s="155" t="s">
        <v>187</v>
      </c>
      <c r="H350" s="156">
        <v>351.27312999999998</v>
      </c>
      <c r="I350" s="157"/>
      <c r="L350" s="153"/>
      <c r="M350" s="158"/>
      <c r="T350" s="159"/>
      <c r="AT350" s="154" t="s">
        <v>185</v>
      </c>
      <c r="AU350" s="154" t="s">
        <v>88</v>
      </c>
      <c r="AV350" s="13" t="s">
        <v>183</v>
      </c>
      <c r="AW350" s="13" t="s">
        <v>33</v>
      </c>
      <c r="AX350" s="13" t="s">
        <v>86</v>
      </c>
      <c r="AY350" s="154" t="s">
        <v>176</v>
      </c>
    </row>
    <row r="351" spans="2:65" s="1" customFormat="1" ht="24.2" customHeight="1">
      <c r="B351" s="32"/>
      <c r="C351" s="132" t="s">
        <v>370</v>
      </c>
      <c r="D351" s="132" t="s">
        <v>178</v>
      </c>
      <c r="E351" s="133" t="s">
        <v>4902</v>
      </c>
      <c r="F351" s="134" t="s">
        <v>4903</v>
      </c>
      <c r="G351" s="135" t="s">
        <v>181</v>
      </c>
      <c r="H351" s="136">
        <v>120.81</v>
      </c>
      <c r="I351" s="137"/>
      <c r="J351" s="138">
        <f>ROUND(I351*H351,2)</f>
        <v>0</v>
      </c>
      <c r="K351" s="134" t="s">
        <v>182</v>
      </c>
      <c r="L351" s="32"/>
      <c r="M351" s="139" t="s">
        <v>1</v>
      </c>
      <c r="N351" s="140" t="s">
        <v>43</v>
      </c>
      <c r="P351" s="141">
        <f>O351*H351</f>
        <v>0</v>
      </c>
      <c r="Q351" s="141">
        <v>0</v>
      </c>
      <c r="R351" s="141">
        <f>Q351*H351</f>
        <v>0</v>
      </c>
      <c r="S351" s="141">
        <v>6.8000000000000005E-2</v>
      </c>
      <c r="T351" s="142">
        <f>S351*H351</f>
        <v>8.2150800000000004</v>
      </c>
      <c r="AR351" s="143" t="s">
        <v>183</v>
      </c>
      <c r="AT351" s="143" t="s">
        <v>178</v>
      </c>
      <c r="AU351" s="143" t="s">
        <v>88</v>
      </c>
      <c r="AY351" s="17" t="s">
        <v>176</v>
      </c>
      <c r="BE351" s="144">
        <f>IF(N351="základní",J351,0)</f>
        <v>0</v>
      </c>
      <c r="BF351" s="144">
        <f>IF(N351="snížená",J351,0)</f>
        <v>0</v>
      </c>
      <c r="BG351" s="144">
        <f>IF(N351="zákl. přenesená",J351,0)</f>
        <v>0</v>
      </c>
      <c r="BH351" s="144">
        <f>IF(N351="sníž. přenesená",J351,0)</f>
        <v>0</v>
      </c>
      <c r="BI351" s="144">
        <f>IF(N351="nulová",J351,0)</f>
        <v>0</v>
      </c>
      <c r="BJ351" s="17" t="s">
        <v>86</v>
      </c>
      <c r="BK351" s="144">
        <f>ROUND(I351*H351,2)</f>
        <v>0</v>
      </c>
      <c r="BL351" s="17" t="s">
        <v>183</v>
      </c>
      <c r="BM351" s="143" t="s">
        <v>4904</v>
      </c>
    </row>
    <row r="352" spans="2:65" s="14" customFormat="1" ht="11.25">
      <c r="B352" s="160"/>
      <c r="D352" s="146" t="s">
        <v>185</v>
      </c>
      <c r="E352" s="161" t="s">
        <v>1</v>
      </c>
      <c r="F352" s="162" t="s">
        <v>4905</v>
      </c>
      <c r="H352" s="161" t="s">
        <v>1</v>
      </c>
      <c r="I352" s="163"/>
      <c r="L352" s="160"/>
      <c r="M352" s="164"/>
      <c r="T352" s="165"/>
      <c r="AT352" s="161" t="s">
        <v>185</v>
      </c>
      <c r="AU352" s="161" t="s">
        <v>88</v>
      </c>
      <c r="AV352" s="14" t="s">
        <v>86</v>
      </c>
      <c r="AW352" s="14" t="s">
        <v>33</v>
      </c>
      <c r="AX352" s="14" t="s">
        <v>78</v>
      </c>
      <c r="AY352" s="161" t="s">
        <v>176</v>
      </c>
    </row>
    <row r="353" spans="2:65" s="12" customFormat="1" ht="11.25">
      <c r="B353" s="145"/>
      <c r="D353" s="146" t="s">
        <v>185</v>
      </c>
      <c r="E353" s="147" t="s">
        <v>1</v>
      </c>
      <c r="F353" s="148" t="s">
        <v>4906</v>
      </c>
      <c r="H353" s="149">
        <v>77.22</v>
      </c>
      <c r="I353" s="150"/>
      <c r="L353" s="145"/>
      <c r="M353" s="151"/>
      <c r="T353" s="152"/>
      <c r="AT353" s="147" t="s">
        <v>185</v>
      </c>
      <c r="AU353" s="147" t="s">
        <v>88</v>
      </c>
      <c r="AV353" s="12" t="s">
        <v>88</v>
      </c>
      <c r="AW353" s="12" t="s">
        <v>33</v>
      </c>
      <c r="AX353" s="12" t="s">
        <v>78</v>
      </c>
      <c r="AY353" s="147" t="s">
        <v>176</v>
      </c>
    </row>
    <row r="354" spans="2:65" s="12" customFormat="1" ht="11.25">
      <c r="B354" s="145"/>
      <c r="D354" s="146" t="s">
        <v>185</v>
      </c>
      <c r="E354" s="147" t="s">
        <v>1</v>
      </c>
      <c r="F354" s="148" t="s">
        <v>4907</v>
      </c>
      <c r="H354" s="149">
        <v>43.59</v>
      </c>
      <c r="I354" s="150"/>
      <c r="L354" s="145"/>
      <c r="M354" s="151"/>
      <c r="T354" s="152"/>
      <c r="AT354" s="147" t="s">
        <v>185</v>
      </c>
      <c r="AU354" s="147" t="s">
        <v>88</v>
      </c>
      <c r="AV354" s="12" t="s">
        <v>88</v>
      </c>
      <c r="AW354" s="12" t="s">
        <v>33</v>
      </c>
      <c r="AX354" s="12" t="s">
        <v>78</v>
      </c>
      <c r="AY354" s="147" t="s">
        <v>176</v>
      </c>
    </row>
    <row r="355" spans="2:65" s="13" customFormat="1" ht="11.25">
      <c r="B355" s="153"/>
      <c r="D355" s="146" t="s">
        <v>185</v>
      </c>
      <c r="E355" s="154" t="s">
        <v>1</v>
      </c>
      <c r="F355" s="155" t="s">
        <v>187</v>
      </c>
      <c r="H355" s="156">
        <v>120.81</v>
      </c>
      <c r="I355" s="157"/>
      <c r="L355" s="153"/>
      <c r="M355" s="158"/>
      <c r="T355" s="159"/>
      <c r="AT355" s="154" t="s">
        <v>185</v>
      </c>
      <c r="AU355" s="154" t="s">
        <v>88</v>
      </c>
      <c r="AV355" s="13" t="s">
        <v>183</v>
      </c>
      <c r="AW355" s="13" t="s">
        <v>33</v>
      </c>
      <c r="AX355" s="13" t="s">
        <v>86</v>
      </c>
      <c r="AY355" s="154" t="s">
        <v>176</v>
      </c>
    </row>
    <row r="356" spans="2:65" s="11" customFormat="1" ht="22.9" customHeight="1">
      <c r="B356" s="120"/>
      <c r="D356" s="121" t="s">
        <v>77</v>
      </c>
      <c r="E356" s="130" t="s">
        <v>1934</v>
      </c>
      <c r="F356" s="130" t="s">
        <v>4908</v>
      </c>
      <c r="I356" s="123"/>
      <c r="J356" s="131">
        <f>BK356</f>
        <v>0</v>
      </c>
      <c r="L356" s="120"/>
      <c r="M356" s="125"/>
      <c r="P356" s="126">
        <f>SUM(P357:P386)</f>
        <v>0</v>
      </c>
      <c r="R356" s="126">
        <f>SUM(R357:R386)</f>
        <v>0</v>
      </c>
      <c r="T356" s="127">
        <f>SUM(T357:T386)</f>
        <v>84.246000000000009</v>
      </c>
      <c r="AR356" s="121" t="s">
        <v>86</v>
      </c>
      <c r="AT356" s="128" t="s">
        <v>77</v>
      </c>
      <c r="AU356" s="128" t="s">
        <v>86</v>
      </c>
      <c r="AY356" s="121" t="s">
        <v>176</v>
      </c>
      <c r="BK356" s="129">
        <f>SUM(BK357:BK386)</f>
        <v>0</v>
      </c>
    </row>
    <row r="357" spans="2:65" s="1" customFormat="1" ht="16.5" customHeight="1">
      <c r="B357" s="32"/>
      <c r="C357" s="132" t="s">
        <v>376</v>
      </c>
      <c r="D357" s="132" t="s">
        <v>178</v>
      </c>
      <c r="E357" s="133" t="s">
        <v>4909</v>
      </c>
      <c r="F357" s="134" t="s">
        <v>4910</v>
      </c>
      <c r="G357" s="135" t="s">
        <v>307</v>
      </c>
      <c r="H357" s="136">
        <v>2428.45919</v>
      </c>
      <c r="I357" s="137"/>
      <c r="J357" s="138">
        <f>ROUND(I357*H357,2)</f>
        <v>0</v>
      </c>
      <c r="K357" s="134" t="s">
        <v>182</v>
      </c>
      <c r="L357" s="32"/>
      <c r="M357" s="139" t="s">
        <v>1</v>
      </c>
      <c r="N357" s="140" t="s">
        <v>43</v>
      </c>
      <c r="P357" s="141">
        <f>O357*H357</f>
        <v>0</v>
      </c>
      <c r="Q357" s="141">
        <v>0</v>
      </c>
      <c r="R357" s="141">
        <f>Q357*H357</f>
        <v>0</v>
      </c>
      <c r="S357" s="141">
        <v>0</v>
      </c>
      <c r="T357" s="142">
        <f>S357*H357</f>
        <v>0</v>
      </c>
      <c r="AR357" s="143" t="s">
        <v>183</v>
      </c>
      <c r="AT357" s="143" t="s">
        <v>178</v>
      </c>
      <c r="AU357" s="143" t="s">
        <v>88</v>
      </c>
      <c r="AY357" s="17" t="s">
        <v>176</v>
      </c>
      <c r="BE357" s="144">
        <f>IF(N357="základní",J357,0)</f>
        <v>0</v>
      </c>
      <c r="BF357" s="144">
        <f>IF(N357="snížená",J357,0)</f>
        <v>0</v>
      </c>
      <c r="BG357" s="144">
        <f>IF(N357="zákl. přenesená",J357,0)</f>
        <v>0</v>
      </c>
      <c r="BH357" s="144">
        <f>IF(N357="sníž. přenesená",J357,0)</f>
        <v>0</v>
      </c>
      <c r="BI357" s="144">
        <f>IF(N357="nulová",J357,0)</f>
        <v>0</v>
      </c>
      <c r="BJ357" s="17" t="s">
        <v>86</v>
      </c>
      <c r="BK357" s="144">
        <f>ROUND(I357*H357,2)</f>
        <v>0</v>
      </c>
      <c r="BL357" s="17" t="s">
        <v>183</v>
      </c>
      <c r="BM357" s="143" t="s">
        <v>4911</v>
      </c>
    </row>
    <row r="358" spans="2:65" s="1" customFormat="1" ht="24.2" customHeight="1">
      <c r="B358" s="32"/>
      <c r="C358" s="132" t="s">
        <v>380</v>
      </c>
      <c r="D358" s="132" t="s">
        <v>178</v>
      </c>
      <c r="E358" s="133" t="s">
        <v>4912</v>
      </c>
      <c r="F358" s="134" t="s">
        <v>4913</v>
      </c>
      <c r="G358" s="135" t="s">
        <v>307</v>
      </c>
      <c r="H358" s="136">
        <v>2428.45919</v>
      </c>
      <c r="I358" s="137"/>
      <c r="J358" s="138">
        <f>ROUND(I358*H358,2)</f>
        <v>0</v>
      </c>
      <c r="K358" s="134" t="s">
        <v>182</v>
      </c>
      <c r="L358" s="32"/>
      <c r="M358" s="139" t="s">
        <v>1</v>
      </c>
      <c r="N358" s="140" t="s">
        <v>43</v>
      </c>
      <c r="P358" s="141">
        <f>O358*H358</f>
        <v>0</v>
      </c>
      <c r="Q358" s="141">
        <v>0</v>
      </c>
      <c r="R358" s="141">
        <f>Q358*H358</f>
        <v>0</v>
      </c>
      <c r="S358" s="141">
        <v>0</v>
      </c>
      <c r="T358" s="142">
        <f>S358*H358</f>
        <v>0</v>
      </c>
      <c r="AR358" s="143" t="s">
        <v>183</v>
      </c>
      <c r="AT358" s="143" t="s">
        <v>178</v>
      </c>
      <c r="AU358" s="143" t="s">
        <v>88</v>
      </c>
      <c r="AY358" s="17" t="s">
        <v>176</v>
      </c>
      <c r="BE358" s="144">
        <f>IF(N358="základní",J358,0)</f>
        <v>0</v>
      </c>
      <c r="BF358" s="144">
        <f>IF(N358="snížená",J358,0)</f>
        <v>0</v>
      </c>
      <c r="BG358" s="144">
        <f>IF(N358="zákl. přenesená",J358,0)</f>
        <v>0</v>
      </c>
      <c r="BH358" s="144">
        <f>IF(N358="sníž. přenesená",J358,0)</f>
        <v>0</v>
      </c>
      <c r="BI358" s="144">
        <f>IF(N358="nulová",J358,0)</f>
        <v>0</v>
      </c>
      <c r="BJ358" s="17" t="s">
        <v>86</v>
      </c>
      <c r="BK358" s="144">
        <f>ROUND(I358*H358,2)</f>
        <v>0</v>
      </c>
      <c r="BL358" s="17" t="s">
        <v>183</v>
      </c>
      <c r="BM358" s="143" t="s">
        <v>4914</v>
      </c>
    </row>
    <row r="359" spans="2:65" s="1" customFormat="1" ht="24.2" customHeight="1">
      <c r="B359" s="32"/>
      <c r="C359" s="132" t="s">
        <v>384</v>
      </c>
      <c r="D359" s="132" t="s">
        <v>178</v>
      </c>
      <c r="E359" s="133" t="s">
        <v>4915</v>
      </c>
      <c r="F359" s="134" t="s">
        <v>4916</v>
      </c>
      <c r="G359" s="135" t="s">
        <v>200</v>
      </c>
      <c r="H359" s="136">
        <v>56.164000000000001</v>
      </c>
      <c r="I359" s="137"/>
      <c r="J359" s="138">
        <f>ROUND(I359*H359,2)</f>
        <v>0</v>
      </c>
      <c r="K359" s="134" t="s">
        <v>182</v>
      </c>
      <c r="L359" s="32"/>
      <c r="M359" s="139" t="s">
        <v>1</v>
      </c>
      <c r="N359" s="140" t="s">
        <v>43</v>
      </c>
      <c r="P359" s="141">
        <f>O359*H359</f>
        <v>0</v>
      </c>
      <c r="Q359" s="141">
        <v>0</v>
      </c>
      <c r="R359" s="141">
        <f>Q359*H359</f>
        <v>0</v>
      </c>
      <c r="S359" s="141">
        <v>1.5</v>
      </c>
      <c r="T359" s="142">
        <f>S359*H359</f>
        <v>84.246000000000009</v>
      </c>
      <c r="AR359" s="143" t="s">
        <v>183</v>
      </c>
      <c r="AT359" s="143" t="s">
        <v>178</v>
      </c>
      <c r="AU359" s="143" t="s">
        <v>88</v>
      </c>
      <c r="AY359" s="17" t="s">
        <v>176</v>
      </c>
      <c r="BE359" s="144">
        <f>IF(N359="základní",J359,0)</f>
        <v>0</v>
      </c>
      <c r="BF359" s="144">
        <f>IF(N359="snížená",J359,0)</f>
        <v>0</v>
      </c>
      <c r="BG359" s="144">
        <f>IF(N359="zákl. přenesená",J359,0)</f>
        <v>0</v>
      </c>
      <c r="BH359" s="144">
        <f>IF(N359="sníž. přenesená",J359,0)</f>
        <v>0</v>
      </c>
      <c r="BI359" s="144">
        <f>IF(N359="nulová",J359,0)</f>
        <v>0</v>
      </c>
      <c r="BJ359" s="17" t="s">
        <v>86</v>
      </c>
      <c r="BK359" s="144">
        <f>ROUND(I359*H359,2)</f>
        <v>0</v>
      </c>
      <c r="BL359" s="17" t="s">
        <v>183</v>
      </c>
      <c r="BM359" s="143" t="s">
        <v>4917</v>
      </c>
    </row>
    <row r="360" spans="2:65" s="14" customFormat="1" ht="11.25">
      <c r="B360" s="160"/>
      <c r="D360" s="146" t="s">
        <v>185</v>
      </c>
      <c r="E360" s="161" t="s">
        <v>1</v>
      </c>
      <c r="F360" s="162" t="s">
        <v>4918</v>
      </c>
      <c r="H360" s="161" t="s">
        <v>1</v>
      </c>
      <c r="I360" s="163"/>
      <c r="L360" s="160"/>
      <c r="M360" s="164"/>
      <c r="T360" s="165"/>
      <c r="AT360" s="161" t="s">
        <v>185</v>
      </c>
      <c r="AU360" s="161" t="s">
        <v>88</v>
      </c>
      <c r="AV360" s="14" t="s">
        <v>86</v>
      </c>
      <c r="AW360" s="14" t="s">
        <v>33</v>
      </c>
      <c r="AX360" s="14" t="s">
        <v>78</v>
      </c>
      <c r="AY360" s="161" t="s">
        <v>176</v>
      </c>
    </row>
    <row r="361" spans="2:65" s="12" customFormat="1" ht="11.25">
      <c r="B361" s="145"/>
      <c r="D361" s="146" t="s">
        <v>185</v>
      </c>
      <c r="E361" s="147" t="s">
        <v>1</v>
      </c>
      <c r="F361" s="148" t="s">
        <v>4919</v>
      </c>
      <c r="H361" s="149">
        <v>18.954000000000001</v>
      </c>
      <c r="I361" s="150"/>
      <c r="L361" s="145"/>
      <c r="M361" s="151"/>
      <c r="T361" s="152"/>
      <c r="AT361" s="147" t="s">
        <v>185</v>
      </c>
      <c r="AU361" s="147" t="s">
        <v>88</v>
      </c>
      <c r="AV361" s="12" t="s">
        <v>88</v>
      </c>
      <c r="AW361" s="12" t="s">
        <v>33</v>
      </c>
      <c r="AX361" s="12" t="s">
        <v>78</v>
      </c>
      <c r="AY361" s="147" t="s">
        <v>176</v>
      </c>
    </row>
    <row r="362" spans="2:65" s="12" customFormat="1" ht="11.25">
      <c r="B362" s="145"/>
      <c r="D362" s="146" t="s">
        <v>185</v>
      </c>
      <c r="E362" s="147" t="s">
        <v>1</v>
      </c>
      <c r="F362" s="148" t="s">
        <v>4920</v>
      </c>
      <c r="H362" s="149">
        <v>10.53</v>
      </c>
      <c r="I362" s="150"/>
      <c r="L362" s="145"/>
      <c r="M362" s="151"/>
      <c r="T362" s="152"/>
      <c r="AT362" s="147" t="s">
        <v>185</v>
      </c>
      <c r="AU362" s="147" t="s">
        <v>88</v>
      </c>
      <c r="AV362" s="12" t="s">
        <v>88</v>
      </c>
      <c r="AW362" s="12" t="s">
        <v>33</v>
      </c>
      <c r="AX362" s="12" t="s">
        <v>78</v>
      </c>
      <c r="AY362" s="147" t="s">
        <v>176</v>
      </c>
    </row>
    <row r="363" spans="2:65" s="14" customFormat="1" ht="11.25">
      <c r="B363" s="160"/>
      <c r="D363" s="146" t="s">
        <v>185</v>
      </c>
      <c r="E363" s="161" t="s">
        <v>1</v>
      </c>
      <c r="F363" s="162" t="s">
        <v>4921</v>
      </c>
      <c r="H363" s="161" t="s">
        <v>1</v>
      </c>
      <c r="I363" s="163"/>
      <c r="L363" s="160"/>
      <c r="M363" s="164"/>
      <c r="T363" s="165"/>
      <c r="AT363" s="161" t="s">
        <v>185</v>
      </c>
      <c r="AU363" s="161" t="s">
        <v>88</v>
      </c>
      <c r="AV363" s="14" t="s">
        <v>86</v>
      </c>
      <c r="AW363" s="14" t="s">
        <v>33</v>
      </c>
      <c r="AX363" s="14" t="s">
        <v>78</v>
      </c>
      <c r="AY363" s="161" t="s">
        <v>176</v>
      </c>
    </row>
    <row r="364" spans="2:65" s="12" customFormat="1" ht="11.25">
      <c r="B364" s="145"/>
      <c r="D364" s="146" t="s">
        <v>185</v>
      </c>
      <c r="E364" s="147" t="s">
        <v>1</v>
      </c>
      <c r="F364" s="148" t="s">
        <v>4922</v>
      </c>
      <c r="H364" s="149">
        <v>8.5</v>
      </c>
      <c r="I364" s="150"/>
      <c r="L364" s="145"/>
      <c r="M364" s="151"/>
      <c r="T364" s="152"/>
      <c r="AT364" s="147" t="s">
        <v>185</v>
      </c>
      <c r="AU364" s="147" t="s">
        <v>88</v>
      </c>
      <c r="AV364" s="12" t="s">
        <v>88</v>
      </c>
      <c r="AW364" s="12" t="s">
        <v>33</v>
      </c>
      <c r="AX364" s="12" t="s">
        <v>78</v>
      </c>
      <c r="AY364" s="147" t="s">
        <v>176</v>
      </c>
    </row>
    <row r="365" spans="2:65" s="14" customFormat="1" ht="11.25">
      <c r="B365" s="160"/>
      <c r="D365" s="146" t="s">
        <v>185</v>
      </c>
      <c r="E365" s="161" t="s">
        <v>1</v>
      </c>
      <c r="F365" s="162" t="s">
        <v>4923</v>
      </c>
      <c r="H365" s="161" t="s">
        <v>1</v>
      </c>
      <c r="I365" s="163"/>
      <c r="L365" s="160"/>
      <c r="M365" s="164"/>
      <c r="T365" s="165"/>
      <c r="AT365" s="161" t="s">
        <v>185</v>
      </c>
      <c r="AU365" s="161" t="s">
        <v>88</v>
      </c>
      <c r="AV365" s="14" t="s">
        <v>86</v>
      </c>
      <c r="AW365" s="14" t="s">
        <v>33</v>
      </c>
      <c r="AX365" s="14" t="s">
        <v>78</v>
      </c>
      <c r="AY365" s="161" t="s">
        <v>176</v>
      </c>
    </row>
    <row r="366" spans="2:65" s="12" customFormat="1" ht="11.25">
      <c r="B366" s="145"/>
      <c r="D366" s="146" t="s">
        <v>185</v>
      </c>
      <c r="E366" s="147" t="s">
        <v>1</v>
      </c>
      <c r="F366" s="148" t="s">
        <v>4924</v>
      </c>
      <c r="H366" s="149">
        <v>18.18</v>
      </c>
      <c r="I366" s="150"/>
      <c r="L366" s="145"/>
      <c r="M366" s="151"/>
      <c r="T366" s="152"/>
      <c r="AT366" s="147" t="s">
        <v>185</v>
      </c>
      <c r="AU366" s="147" t="s">
        <v>88</v>
      </c>
      <c r="AV366" s="12" t="s">
        <v>88</v>
      </c>
      <c r="AW366" s="12" t="s">
        <v>33</v>
      </c>
      <c r="AX366" s="12" t="s">
        <v>78</v>
      </c>
      <c r="AY366" s="147" t="s">
        <v>176</v>
      </c>
    </row>
    <row r="367" spans="2:65" s="13" customFormat="1" ht="11.25">
      <c r="B367" s="153"/>
      <c r="D367" s="146" t="s">
        <v>185</v>
      </c>
      <c r="E367" s="154" t="s">
        <v>1</v>
      </c>
      <c r="F367" s="155" t="s">
        <v>187</v>
      </c>
      <c r="H367" s="156">
        <v>56.164000000000001</v>
      </c>
      <c r="I367" s="157"/>
      <c r="L367" s="153"/>
      <c r="M367" s="158"/>
      <c r="T367" s="159"/>
      <c r="AT367" s="154" t="s">
        <v>185</v>
      </c>
      <c r="AU367" s="154" t="s">
        <v>88</v>
      </c>
      <c r="AV367" s="13" t="s">
        <v>183</v>
      </c>
      <c r="AW367" s="13" t="s">
        <v>33</v>
      </c>
      <c r="AX367" s="13" t="s">
        <v>86</v>
      </c>
      <c r="AY367" s="154" t="s">
        <v>176</v>
      </c>
    </row>
    <row r="368" spans="2:65" s="1" customFormat="1" ht="24.2" customHeight="1">
      <c r="B368" s="32"/>
      <c r="C368" s="132" t="s">
        <v>388</v>
      </c>
      <c r="D368" s="132" t="s">
        <v>178</v>
      </c>
      <c r="E368" s="133" t="s">
        <v>4925</v>
      </c>
      <c r="F368" s="134" t="s">
        <v>4926</v>
      </c>
      <c r="G368" s="135" t="s">
        <v>307</v>
      </c>
      <c r="H368" s="136">
        <v>2428.45919</v>
      </c>
      <c r="I368" s="137"/>
      <c r="J368" s="138">
        <f>ROUND(I368*H368,2)</f>
        <v>0</v>
      </c>
      <c r="K368" s="134" t="s">
        <v>182</v>
      </c>
      <c r="L368" s="32"/>
      <c r="M368" s="139" t="s">
        <v>1</v>
      </c>
      <c r="N368" s="140" t="s">
        <v>43</v>
      </c>
      <c r="P368" s="141">
        <f>O368*H368</f>
        <v>0</v>
      </c>
      <c r="Q368" s="141">
        <v>0</v>
      </c>
      <c r="R368" s="141">
        <f>Q368*H368</f>
        <v>0</v>
      </c>
      <c r="S368" s="141">
        <v>0</v>
      </c>
      <c r="T368" s="142">
        <f>S368*H368</f>
        <v>0</v>
      </c>
      <c r="AR368" s="143" t="s">
        <v>183</v>
      </c>
      <c r="AT368" s="143" t="s">
        <v>178</v>
      </c>
      <c r="AU368" s="143" t="s">
        <v>88</v>
      </c>
      <c r="AY368" s="17" t="s">
        <v>176</v>
      </c>
      <c r="BE368" s="144">
        <f>IF(N368="základní",J368,0)</f>
        <v>0</v>
      </c>
      <c r="BF368" s="144">
        <f>IF(N368="snížená",J368,0)</f>
        <v>0</v>
      </c>
      <c r="BG368" s="144">
        <f>IF(N368="zákl. přenesená",J368,0)</f>
        <v>0</v>
      </c>
      <c r="BH368" s="144">
        <f>IF(N368="sníž. přenesená",J368,0)</f>
        <v>0</v>
      </c>
      <c r="BI368" s="144">
        <f>IF(N368="nulová",J368,0)</f>
        <v>0</v>
      </c>
      <c r="BJ368" s="17" t="s">
        <v>86</v>
      </c>
      <c r="BK368" s="144">
        <f>ROUND(I368*H368,2)</f>
        <v>0</v>
      </c>
      <c r="BL368" s="17" t="s">
        <v>183</v>
      </c>
      <c r="BM368" s="143" t="s">
        <v>4927</v>
      </c>
    </row>
    <row r="369" spans="2:65" s="1" customFormat="1" ht="24.2" customHeight="1">
      <c r="B369" s="32"/>
      <c r="C369" s="132" t="s">
        <v>393</v>
      </c>
      <c r="D369" s="132" t="s">
        <v>178</v>
      </c>
      <c r="E369" s="133" t="s">
        <v>1945</v>
      </c>
      <c r="F369" s="134" t="s">
        <v>1946</v>
      </c>
      <c r="G369" s="135" t="s">
        <v>307</v>
      </c>
      <c r="H369" s="136">
        <v>2428.45919</v>
      </c>
      <c r="I369" s="137"/>
      <c r="J369" s="138">
        <f>ROUND(I369*H369,2)</f>
        <v>0</v>
      </c>
      <c r="K369" s="134" t="s">
        <v>182</v>
      </c>
      <c r="L369" s="32"/>
      <c r="M369" s="139" t="s">
        <v>1</v>
      </c>
      <c r="N369" s="140" t="s">
        <v>43</v>
      </c>
      <c r="P369" s="141">
        <f>O369*H369</f>
        <v>0</v>
      </c>
      <c r="Q369" s="141">
        <v>0</v>
      </c>
      <c r="R369" s="141">
        <f>Q369*H369</f>
        <v>0</v>
      </c>
      <c r="S369" s="141">
        <v>0</v>
      </c>
      <c r="T369" s="142">
        <f>S369*H369</f>
        <v>0</v>
      </c>
      <c r="AR369" s="143" t="s">
        <v>183</v>
      </c>
      <c r="AT369" s="143" t="s">
        <v>178</v>
      </c>
      <c r="AU369" s="143" t="s">
        <v>88</v>
      </c>
      <c r="AY369" s="17" t="s">
        <v>176</v>
      </c>
      <c r="BE369" s="144">
        <f>IF(N369="základní",J369,0)</f>
        <v>0</v>
      </c>
      <c r="BF369" s="144">
        <f>IF(N369="snížená",J369,0)</f>
        <v>0</v>
      </c>
      <c r="BG369" s="144">
        <f>IF(N369="zákl. přenesená",J369,0)</f>
        <v>0</v>
      </c>
      <c r="BH369" s="144">
        <f>IF(N369="sníž. přenesená",J369,0)</f>
        <v>0</v>
      </c>
      <c r="BI369" s="144">
        <f>IF(N369="nulová",J369,0)</f>
        <v>0</v>
      </c>
      <c r="BJ369" s="17" t="s">
        <v>86</v>
      </c>
      <c r="BK369" s="144">
        <f>ROUND(I369*H369,2)</f>
        <v>0</v>
      </c>
      <c r="BL369" s="17" t="s">
        <v>183</v>
      </c>
      <c r="BM369" s="143" t="s">
        <v>4928</v>
      </c>
    </row>
    <row r="370" spans="2:65" s="1" customFormat="1" ht="24.2" customHeight="1">
      <c r="B370" s="32"/>
      <c r="C370" s="132" t="s">
        <v>398</v>
      </c>
      <c r="D370" s="132" t="s">
        <v>178</v>
      </c>
      <c r="E370" s="133" t="s">
        <v>1949</v>
      </c>
      <c r="F370" s="134" t="s">
        <v>1950</v>
      </c>
      <c r="G370" s="135" t="s">
        <v>307</v>
      </c>
      <c r="H370" s="136">
        <v>33998.495999999999</v>
      </c>
      <c r="I370" s="137"/>
      <c r="J370" s="138">
        <f>ROUND(I370*H370,2)</f>
        <v>0</v>
      </c>
      <c r="K370" s="134" t="s">
        <v>182</v>
      </c>
      <c r="L370" s="32"/>
      <c r="M370" s="139" t="s">
        <v>1</v>
      </c>
      <c r="N370" s="140" t="s">
        <v>43</v>
      </c>
      <c r="P370" s="141">
        <f>O370*H370</f>
        <v>0</v>
      </c>
      <c r="Q370" s="141">
        <v>0</v>
      </c>
      <c r="R370" s="141">
        <f>Q370*H370</f>
        <v>0</v>
      </c>
      <c r="S370" s="141">
        <v>0</v>
      </c>
      <c r="T370" s="142">
        <f>S370*H370</f>
        <v>0</v>
      </c>
      <c r="AR370" s="143" t="s">
        <v>183</v>
      </c>
      <c r="AT370" s="143" t="s">
        <v>178</v>
      </c>
      <c r="AU370" s="143" t="s">
        <v>88</v>
      </c>
      <c r="AY370" s="17" t="s">
        <v>176</v>
      </c>
      <c r="BE370" s="144">
        <f>IF(N370="základní",J370,0)</f>
        <v>0</v>
      </c>
      <c r="BF370" s="144">
        <f>IF(N370="snížená",J370,0)</f>
        <v>0</v>
      </c>
      <c r="BG370" s="144">
        <f>IF(N370="zákl. přenesená",J370,0)</f>
        <v>0</v>
      </c>
      <c r="BH370" s="144">
        <f>IF(N370="sníž. přenesená",J370,0)</f>
        <v>0</v>
      </c>
      <c r="BI370" s="144">
        <f>IF(N370="nulová",J370,0)</f>
        <v>0</v>
      </c>
      <c r="BJ370" s="17" t="s">
        <v>86</v>
      </c>
      <c r="BK370" s="144">
        <f>ROUND(I370*H370,2)</f>
        <v>0</v>
      </c>
      <c r="BL370" s="17" t="s">
        <v>183</v>
      </c>
      <c r="BM370" s="143" t="s">
        <v>4929</v>
      </c>
    </row>
    <row r="371" spans="2:65" s="12" customFormat="1" ht="11.25">
      <c r="B371" s="145"/>
      <c r="D371" s="146" t="s">
        <v>185</v>
      </c>
      <c r="E371" s="147" t="s">
        <v>1</v>
      </c>
      <c r="F371" s="148" t="s">
        <v>4930</v>
      </c>
      <c r="H371" s="149">
        <v>1699.9248</v>
      </c>
      <c r="I371" s="150"/>
      <c r="L371" s="145"/>
      <c r="M371" s="151"/>
      <c r="T371" s="152"/>
      <c r="AT371" s="147" t="s">
        <v>185</v>
      </c>
      <c r="AU371" s="147" t="s">
        <v>88</v>
      </c>
      <c r="AV371" s="12" t="s">
        <v>88</v>
      </c>
      <c r="AW371" s="12" t="s">
        <v>33</v>
      </c>
      <c r="AX371" s="12" t="s">
        <v>86</v>
      </c>
      <c r="AY371" s="147" t="s">
        <v>176</v>
      </c>
    </row>
    <row r="372" spans="2:65" s="12" customFormat="1" ht="11.25">
      <c r="B372" s="145"/>
      <c r="D372" s="146" t="s">
        <v>185</v>
      </c>
      <c r="F372" s="148" t="s">
        <v>4931</v>
      </c>
      <c r="H372" s="149">
        <v>33998.495999999999</v>
      </c>
      <c r="I372" s="150"/>
      <c r="L372" s="145"/>
      <c r="M372" s="151"/>
      <c r="T372" s="152"/>
      <c r="AT372" s="147" t="s">
        <v>185</v>
      </c>
      <c r="AU372" s="147" t="s">
        <v>88</v>
      </c>
      <c r="AV372" s="12" t="s">
        <v>88</v>
      </c>
      <c r="AW372" s="12" t="s">
        <v>4</v>
      </c>
      <c r="AX372" s="12" t="s">
        <v>86</v>
      </c>
      <c r="AY372" s="147" t="s">
        <v>176</v>
      </c>
    </row>
    <row r="373" spans="2:65" s="1" customFormat="1" ht="24.2" customHeight="1">
      <c r="B373" s="32"/>
      <c r="C373" s="132" t="s">
        <v>402</v>
      </c>
      <c r="D373" s="132" t="s">
        <v>178</v>
      </c>
      <c r="E373" s="133" t="s">
        <v>1949</v>
      </c>
      <c r="F373" s="134" t="s">
        <v>1950</v>
      </c>
      <c r="G373" s="135" t="s">
        <v>307</v>
      </c>
      <c r="H373" s="136">
        <v>21857.813999999998</v>
      </c>
      <c r="I373" s="137"/>
      <c r="J373" s="138">
        <f>ROUND(I373*H373,2)</f>
        <v>0</v>
      </c>
      <c r="K373" s="134" t="s">
        <v>182</v>
      </c>
      <c r="L373" s="32"/>
      <c r="M373" s="139" t="s">
        <v>1</v>
      </c>
      <c r="N373" s="140" t="s">
        <v>43</v>
      </c>
      <c r="P373" s="141">
        <f>O373*H373</f>
        <v>0</v>
      </c>
      <c r="Q373" s="141">
        <v>0</v>
      </c>
      <c r="R373" s="141">
        <f>Q373*H373</f>
        <v>0</v>
      </c>
      <c r="S373" s="141">
        <v>0</v>
      </c>
      <c r="T373" s="142">
        <f>S373*H373</f>
        <v>0</v>
      </c>
      <c r="AR373" s="143" t="s">
        <v>183</v>
      </c>
      <c r="AT373" s="143" t="s">
        <v>178</v>
      </c>
      <c r="AU373" s="143" t="s">
        <v>88</v>
      </c>
      <c r="AY373" s="17" t="s">
        <v>176</v>
      </c>
      <c r="BE373" s="144">
        <f>IF(N373="základní",J373,0)</f>
        <v>0</v>
      </c>
      <c r="BF373" s="144">
        <f>IF(N373="snížená",J373,0)</f>
        <v>0</v>
      </c>
      <c r="BG373" s="144">
        <f>IF(N373="zákl. přenesená",J373,0)</f>
        <v>0</v>
      </c>
      <c r="BH373" s="144">
        <f>IF(N373="sníž. přenesená",J373,0)</f>
        <v>0</v>
      </c>
      <c r="BI373" s="144">
        <f>IF(N373="nulová",J373,0)</f>
        <v>0</v>
      </c>
      <c r="BJ373" s="17" t="s">
        <v>86</v>
      </c>
      <c r="BK373" s="144">
        <f>ROUND(I373*H373,2)</f>
        <v>0</v>
      </c>
      <c r="BL373" s="17" t="s">
        <v>183</v>
      </c>
      <c r="BM373" s="143" t="s">
        <v>4932</v>
      </c>
    </row>
    <row r="374" spans="2:65" s="12" customFormat="1" ht="11.25">
      <c r="B374" s="145"/>
      <c r="D374" s="146" t="s">
        <v>185</v>
      </c>
      <c r="E374" s="147" t="s">
        <v>1</v>
      </c>
      <c r="F374" s="148" t="s">
        <v>4933</v>
      </c>
      <c r="H374" s="149">
        <v>728.59379999999999</v>
      </c>
      <c r="I374" s="150"/>
      <c r="L374" s="145"/>
      <c r="M374" s="151"/>
      <c r="T374" s="152"/>
      <c r="AT374" s="147" t="s">
        <v>185</v>
      </c>
      <c r="AU374" s="147" t="s">
        <v>88</v>
      </c>
      <c r="AV374" s="12" t="s">
        <v>88</v>
      </c>
      <c r="AW374" s="12" t="s">
        <v>33</v>
      </c>
      <c r="AX374" s="12" t="s">
        <v>86</v>
      </c>
      <c r="AY374" s="147" t="s">
        <v>176</v>
      </c>
    </row>
    <row r="375" spans="2:65" s="12" customFormat="1" ht="11.25">
      <c r="B375" s="145"/>
      <c r="D375" s="146" t="s">
        <v>185</v>
      </c>
      <c r="F375" s="148" t="s">
        <v>4934</v>
      </c>
      <c r="H375" s="149">
        <v>21857.813999999998</v>
      </c>
      <c r="I375" s="150"/>
      <c r="L375" s="145"/>
      <c r="M375" s="151"/>
      <c r="T375" s="152"/>
      <c r="AT375" s="147" t="s">
        <v>185</v>
      </c>
      <c r="AU375" s="147" t="s">
        <v>88</v>
      </c>
      <c r="AV375" s="12" t="s">
        <v>88</v>
      </c>
      <c r="AW375" s="12" t="s">
        <v>4</v>
      </c>
      <c r="AX375" s="12" t="s">
        <v>86</v>
      </c>
      <c r="AY375" s="147" t="s">
        <v>176</v>
      </c>
    </row>
    <row r="376" spans="2:65" s="1" customFormat="1" ht="33" customHeight="1">
      <c r="B376" s="32"/>
      <c r="C376" s="132" t="s">
        <v>411</v>
      </c>
      <c r="D376" s="132" t="s">
        <v>178</v>
      </c>
      <c r="E376" s="133" t="s">
        <v>4935</v>
      </c>
      <c r="F376" s="134" t="s">
        <v>4936</v>
      </c>
      <c r="G376" s="135" t="s">
        <v>307</v>
      </c>
      <c r="H376" s="136">
        <v>2428.45919</v>
      </c>
      <c r="I376" s="137"/>
      <c r="J376" s="138">
        <f>ROUND(I376*H376,2)</f>
        <v>0</v>
      </c>
      <c r="K376" s="134" t="s">
        <v>182</v>
      </c>
      <c r="L376" s="32"/>
      <c r="M376" s="139" t="s">
        <v>1</v>
      </c>
      <c r="N376" s="140" t="s">
        <v>43</v>
      </c>
      <c r="P376" s="141">
        <f>O376*H376</f>
        <v>0</v>
      </c>
      <c r="Q376" s="141">
        <v>0</v>
      </c>
      <c r="R376" s="141">
        <f>Q376*H376</f>
        <v>0</v>
      </c>
      <c r="S376" s="141">
        <v>0</v>
      </c>
      <c r="T376" s="142">
        <f>S376*H376</f>
        <v>0</v>
      </c>
      <c r="AR376" s="143" t="s">
        <v>183</v>
      </c>
      <c r="AT376" s="143" t="s">
        <v>178</v>
      </c>
      <c r="AU376" s="143" t="s">
        <v>88</v>
      </c>
      <c r="AY376" s="17" t="s">
        <v>176</v>
      </c>
      <c r="BE376" s="144">
        <f>IF(N376="základní",J376,0)</f>
        <v>0</v>
      </c>
      <c r="BF376" s="144">
        <f>IF(N376="snížená",J376,0)</f>
        <v>0</v>
      </c>
      <c r="BG376" s="144">
        <f>IF(N376="zákl. přenesená",J376,0)</f>
        <v>0</v>
      </c>
      <c r="BH376" s="144">
        <f>IF(N376="sníž. přenesená",J376,0)</f>
        <v>0</v>
      </c>
      <c r="BI376" s="144">
        <f>IF(N376="nulová",J376,0)</f>
        <v>0</v>
      </c>
      <c r="BJ376" s="17" t="s">
        <v>86</v>
      </c>
      <c r="BK376" s="144">
        <f>ROUND(I376*H376,2)</f>
        <v>0</v>
      </c>
      <c r="BL376" s="17" t="s">
        <v>183</v>
      </c>
      <c r="BM376" s="143" t="s">
        <v>4937</v>
      </c>
    </row>
    <row r="377" spans="2:65" s="1" customFormat="1" ht="33" customHeight="1">
      <c r="B377" s="32"/>
      <c r="C377" s="132" t="s">
        <v>357</v>
      </c>
      <c r="D377" s="132" t="s">
        <v>178</v>
      </c>
      <c r="E377" s="133" t="s">
        <v>4938</v>
      </c>
      <c r="F377" s="134" t="s">
        <v>4939</v>
      </c>
      <c r="G377" s="135" t="s">
        <v>307</v>
      </c>
      <c r="H377" s="136">
        <v>121.42296</v>
      </c>
      <c r="I377" s="137"/>
      <c r="J377" s="138">
        <f>ROUND(I377*H377,2)</f>
        <v>0</v>
      </c>
      <c r="K377" s="134" t="s">
        <v>1</v>
      </c>
      <c r="L377" s="32"/>
      <c r="M377" s="139" t="s">
        <v>1</v>
      </c>
      <c r="N377" s="140" t="s">
        <v>43</v>
      </c>
      <c r="P377" s="141">
        <f>O377*H377</f>
        <v>0</v>
      </c>
      <c r="Q377" s="141">
        <v>0</v>
      </c>
      <c r="R377" s="141">
        <f>Q377*H377</f>
        <v>0</v>
      </c>
      <c r="S377" s="141">
        <v>0</v>
      </c>
      <c r="T377" s="142">
        <f>S377*H377</f>
        <v>0</v>
      </c>
      <c r="AR377" s="143" t="s">
        <v>183</v>
      </c>
      <c r="AT377" s="143" t="s">
        <v>178</v>
      </c>
      <c r="AU377" s="143" t="s">
        <v>88</v>
      </c>
      <c r="AY377" s="17" t="s">
        <v>176</v>
      </c>
      <c r="BE377" s="144">
        <f>IF(N377="základní",J377,0)</f>
        <v>0</v>
      </c>
      <c r="BF377" s="144">
        <f>IF(N377="snížená",J377,0)</f>
        <v>0</v>
      </c>
      <c r="BG377" s="144">
        <f>IF(N377="zákl. přenesená",J377,0)</f>
        <v>0</v>
      </c>
      <c r="BH377" s="144">
        <f>IF(N377="sníž. přenesená",J377,0)</f>
        <v>0</v>
      </c>
      <c r="BI377" s="144">
        <f>IF(N377="nulová",J377,0)</f>
        <v>0</v>
      </c>
      <c r="BJ377" s="17" t="s">
        <v>86</v>
      </c>
      <c r="BK377" s="144">
        <f>ROUND(I377*H377,2)</f>
        <v>0</v>
      </c>
      <c r="BL377" s="17" t="s">
        <v>183</v>
      </c>
      <c r="BM377" s="143" t="s">
        <v>4940</v>
      </c>
    </row>
    <row r="378" spans="2:65" s="12" customFormat="1" ht="11.25">
      <c r="B378" s="145"/>
      <c r="D378" s="146" t="s">
        <v>185</v>
      </c>
      <c r="F378" s="148" t="s">
        <v>4941</v>
      </c>
      <c r="H378" s="149">
        <v>121.42296</v>
      </c>
      <c r="I378" s="150"/>
      <c r="L378" s="145"/>
      <c r="M378" s="151"/>
      <c r="T378" s="152"/>
      <c r="AT378" s="147" t="s">
        <v>185</v>
      </c>
      <c r="AU378" s="147" t="s">
        <v>88</v>
      </c>
      <c r="AV378" s="12" t="s">
        <v>88</v>
      </c>
      <c r="AW378" s="12" t="s">
        <v>4</v>
      </c>
      <c r="AX378" s="12" t="s">
        <v>86</v>
      </c>
      <c r="AY378" s="147" t="s">
        <v>176</v>
      </c>
    </row>
    <row r="379" spans="2:65" s="1" customFormat="1" ht="33" customHeight="1">
      <c r="B379" s="32"/>
      <c r="C379" s="132" t="s">
        <v>442</v>
      </c>
      <c r="D379" s="132" t="s">
        <v>178</v>
      </c>
      <c r="E379" s="133" t="s">
        <v>4942</v>
      </c>
      <c r="F379" s="134" t="s">
        <v>4943</v>
      </c>
      <c r="G379" s="135" t="s">
        <v>307</v>
      </c>
      <c r="H379" s="136">
        <v>242.84592000000001</v>
      </c>
      <c r="I379" s="137"/>
      <c r="J379" s="138">
        <f>ROUND(I379*H379,2)</f>
        <v>0</v>
      </c>
      <c r="K379" s="134" t="s">
        <v>182</v>
      </c>
      <c r="L379" s="32"/>
      <c r="M379" s="139" t="s">
        <v>1</v>
      </c>
      <c r="N379" s="140" t="s">
        <v>43</v>
      </c>
      <c r="P379" s="141">
        <f>O379*H379</f>
        <v>0</v>
      </c>
      <c r="Q379" s="141">
        <v>0</v>
      </c>
      <c r="R379" s="141">
        <f>Q379*H379</f>
        <v>0</v>
      </c>
      <c r="S379" s="141">
        <v>0</v>
      </c>
      <c r="T379" s="142">
        <f>S379*H379</f>
        <v>0</v>
      </c>
      <c r="AR379" s="143" t="s">
        <v>183</v>
      </c>
      <c r="AT379" s="143" t="s">
        <v>178</v>
      </c>
      <c r="AU379" s="143" t="s">
        <v>88</v>
      </c>
      <c r="AY379" s="17" t="s">
        <v>176</v>
      </c>
      <c r="BE379" s="144">
        <f>IF(N379="základní",J379,0)</f>
        <v>0</v>
      </c>
      <c r="BF379" s="144">
        <f>IF(N379="snížená",J379,0)</f>
        <v>0</v>
      </c>
      <c r="BG379" s="144">
        <f>IF(N379="zákl. přenesená",J379,0)</f>
        <v>0</v>
      </c>
      <c r="BH379" s="144">
        <f>IF(N379="sníž. přenesená",J379,0)</f>
        <v>0</v>
      </c>
      <c r="BI379" s="144">
        <f>IF(N379="nulová",J379,0)</f>
        <v>0</v>
      </c>
      <c r="BJ379" s="17" t="s">
        <v>86</v>
      </c>
      <c r="BK379" s="144">
        <f>ROUND(I379*H379,2)</f>
        <v>0</v>
      </c>
      <c r="BL379" s="17" t="s">
        <v>183</v>
      </c>
      <c r="BM379" s="143" t="s">
        <v>4944</v>
      </c>
    </row>
    <row r="380" spans="2:65" s="12" customFormat="1" ht="11.25">
      <c r="B380" s="145"/>
      <c r="D380" s="146" t="s">
        <v>185</v>
      </c>
      <c r="F380" s="148" t="s">
        <v>4945</v>
      </c>
      <c r="H380" s="149">
        <v>242.84592000000001</v>
      </c>
      <c r="I380" s="150"/>
      <c r="L380" s="145"/>
      <c r="M380" s="151"/>
      <c r="T380" s="152"/>
      <c r="AT380" s="147" t="s">
        <v>185</v>
      </c>
      <c r="AU380" s="147" t="s">
        <v>88</v>
      </c>
      <c r="AV380" s="12" t="s">
        <v>88</v>
      </c>
      <c r="AW380" s="12" t="s">
        <v>4</v>
      </c>
      <c r="AX380" s="12" t="s">
        <v>86</v>
      </c>
      <c r="AY380" s="147" t="s">
        <v>176</v>
      </c>
    </row>
    <row r="381" spans="2:65" s="1" customFormat="1" ht="33" customHeight="1">
      <c r="B381" s="32"/>
      <c r="C381" s="132" t="s">
        <v>447</v>
      </c>
      <c r="D381" s="132" t="s">
        <v>178</v>
      </c>
      <c r="E381" s="133" t="s">
        <v>4946</v>
      </c>
      <c r="F381" s="134" t="s">
        <v>4947</v>
      </c>
      <c r="G381" s="135" t="s">
        <v>307</v>
      </c>
      <c r="H381" s="136">
        <v>48.569180000000003</v>
      </c>
      <c r="I381" s="137"/>
      <c r="J381" s="138">
        <f>ROUND(I381*H381,2)</f>
        <v>0</v>
      </c>
      <c r="K381" s="134" t="s">
        <v>182</v>
      </c>
      <c r="L381" s="32"/>
      <c r="M381" s="139" t="s">
        <v>1</v>
      </c>
      <c r="N381" s="140" t="s">
        <v>43</v>
      </c>
      <c r="P381" s="141">
        <f>O381*H381</f>
        <v>0</v>
      </c>
      <c r="Q381" s="141">
        <v>0</v>
      </c>
      <c r="R381" s="141">
        <f>Q381*H381</f>
        <v>0</v>
      </c>
      <c r="S381" s="141">
        <v>0</v>
      </c>
      <c r="T381" s="142">
        <f>S381*H381</f>
        <v>0</v>
      </c>
      <c r="AR381" s="143" t="s">
        <v>183</v>
      </c>
      <c r="AT381" s="143" t="s">
        <v>178</v>
      </c>
      <c r="AU381" s="143" t="s">
        <v>88</v>
      </c>
      <c r="AY381" s="17" t="s">
        <v>176</v>
      </c>
      <c r="BE381" s="144">
        <f>IF(N381="základní",J381,0)</f>
        <v>0</v>
      </c>
      <c r="BF381" s="144">
        <f>IF(N381="snížená",J381,0)</f>
        <v>0</v>
      </c>
      <c r="BG381" s="144">
        <f>IF(N381="zákl. přenesená",J381,0)</f>
        <v>0</v>
      </c>
      <c r="BH381" s="144">
        <f>IF(N381="sníž. přenesená",J381,0)</f>
        <v>0</v>
      </c>
      <c r="BI381" s="144">
        <f>IF(N381="nulová",J381,0)</f>
        <v>0</v>
      </c>
      <c r="BJ381" s="17" t="s">
        <v>86</v>
      </c>
      <c r="BK381" s="144">
        <f>ROUND(I381*H381,2)</f>
        <v>0</v>
      </c>
      <c r="BL381" s="17" t="s">
        <v>183</v>
      </c>
      <c r="BM381" s="143" t="s">
        <v>4948</v>
      </c>
    </row>
    <row r="382" spans="2:65" s="12" customFormat="1" ht="11.25">
      <c r="B382" s="145"/>
      <c r="D382" s="146" t="s">
        <v>185</v>
      </c>
      <c r="F382" s="148" t="s">
        <v>4949</v>
      </c>
      <c r="H382" s="149">
        <v>48.569180000000003</v>
      </c>
      <c r="I382" s="150"/>
      <c r="L382" s="145"/>
      <c r="M382" s="151"/>
      <c r="T382" s="152"/>
      <c r="AT382" s="147" t="s">
        <v>185</v>
      </c>
      <c r="AU382" s="147" t="s">
        <v>88</v>
      </c>
      <c r="AV382" s="12" t="s">
        <v>88</v>
      </c>
      <c r="AW382" s="12" t="s">
        <v>4</v>
      </c>
      <c r="AX382" s="12" t="s">
        <v>86</v>
      </c>
      <c r="AY382" s="147" t="s">
        <v>176</v>
      </c>
    </row>
    <row r="383" spans="2:65" s="1" customFormat="1" ht="37.9" customHeight="1">
      <c r="B383" s="32"/>
      <c r="C383" s="132" t="s">
        <v>452</v>
      </c>
      <c r="D383" s="132" t="s">
        <v>178</v>
      </c>
      <c r="E383" s="133" t="s">
        <v>4950</v>
      </c>
      <c r="F383" s="134" t="s">
        <v>4951</v>
      </c>
      <c r="G383" s="135" t="s">
        <v>307</v>
      </c>
      <c r="H383" s="136">
        <v>947.09907999999996</v>
      </c>
      <c r="I383" s="137"/>
      <c r="J383" s="138">
        <f>ROUND(I383*H383,2)</f>
        <v>0</v>
      </c>
      <c r="K383" s="134" t="s">
        <v>182</v>
      </c>
      <c r="L383" s="32"/>
      <c r="M383" s="139" t="s">
        <v>1</v>
      </c>
      <c r="N383" s="140" t="s">
        <v>43</v>
      </c>
      <c r="P383" s="141">
        <f>O383*H383</f>
        <v>0</v>
      </c>
      <c r="Q383" s="141">
        <v>0</v>
      </c>
      <c r="R383" s="141">
        <f>Q383*H383</f>
        <v>0</v>
      </c>
      <c r="S383" s="141">
        <v>0</v>
      </c>
      <c r="T383" s="142">
        <f>S383*H383</f>
        <v>0</v>
      </c>
      <c r="AR383" s="143" t="s">
        <v>183</v>
      </c>
      <c r="AT383" s="143" t="s">
        <v>178</v>
      </c>
      <c r="AU383" s="143" t="s">
        <v>88</v>
      </c>
      <c r="AY383" s="17" t="s">
        <v>176</v>
      </c>
      <c r="BE383" s="144">
        <f>IF(N383="základní",J383,0)</f>
        <v>0</v>
      </c>
      <c r="BF383" s="144">
        <f>IF(N383="snížená",J383,0)</f>
        <v>0</v>
      </c>
      <c r="BG383" s="144">
        <f>IF(N383="zákl. přenesená",J383,0)</f>
        <v>0</v>
      </c>
      <c r="BH383" s="144">
        <f>IF(N383="sníž. přenesená",J383,0)</f>
        <v>0</v>
      </c>
      <c r="BI383" s="144">
        <f>IF(N383="nulová",J383,0)</f>
        <v>0</v>
      </c>
      <c r="BJ383" s="17" t="s">
        <v>86</v>
      </c>
      <c r="BK383" s="144">
        <f>ROUND(I383*H383,2)</f>
        <v>0</v>
      </c>
      <c r="BL383" s="17" t="s">
        <v>183</v>
      </c>
      <c r="BM383" s="143" t="s">
        <v>4952</v>
      </c>
    </row>
    <row r="384" spans="2:65" s="12" customFormat="1" ht="11.25">
      <c r="B384" s="145"/>
      <c r="D384" s="146" t="s">
        <v>185</v>
      </c>
      <c r="F384" s="148" t="s">
        <v>4953</v>
      </c>
      <c r="H384" s="149">
        <v>947.09907999999996</v>
      </c>
      <c r="I384" s="150"/>
      <c r="L384" s="145"/>
      <c r="M384" s="151"/>
      <c r="T384" s="152"/>
      <c r="AT384" s="147" t="s">
        <v>185</v>
      </c>
      <c r="AU384" s="147" t="s">
        <v>88</v>
      </c>
      <c r="AV384" s="12" t="s">
        <v>88</v>
      </c>
      <c r="AW384" s="12" t="s">
        <v>4</v>
      </c>
      <c r="AX384" s="12" t="s">
        <v>86</v>
      </c>
      <c r="AY384" s="147" t="s">
        <v>176</v>
      </c>
    </row>
    <row r="385" spans="2:65" s="1" customFormat="1" ht="37.9" customHeight="1">
      <c r="B385" s="32"/>
      <c r="C385" s="132" t="s">
        <v>457</v>
      </c>
      <c r="D385" s="132" t="s">
        <v>178</v>
      </c>
      <c r="E385" s="133" t="s">
        <v>4954</v>
      </c>
      <c r="F385" s="134" t="s">
        <v>4955</v>
      </c>
      <c r="G385" s="135" t="s">
        <v>307</v>
      </c>
      <c r="H385" s="136">
        <v>1068.5220400000001</v>
      </c>
      <c r="I385" s="137"/>
      <c r="J385" s="138">
        <f>ROUND(I385*H385,2)</f>
        <v>0</v>
      </c>
      <c r="K385" s="134" t="s">
        <v>182</v>
      </c>
      <c r="L385" s="32"/>
      <c r="M385" s="139" t="s">
        <v>1</v>
      </c>
      <c r="N385" s="140" t="s">
        <v>43</v>
      </c>
      <c r="P385" s="141">
        <f>O385*H385</f>
        <v>0</v>
      </c>
      <c r="Q385" s="141">
        <v>0</v>
      </c>
      <c r="R385" s="141">
        <f>Q385*H385</f>
        <v>0</v>
      </c>
      <c r="S385" s="141">
        <v>0</v>
      </c>
      <c r="T385" s="142">
        <f>S385*H385</f>
        <v>0</v>
      </c>
      <c r="AR385" s="143" t="s">
        <v>183</v>
      </c>
      <c r="AT385" s="143" t="s">
        <v>178</v>
      </c>
      <c r="AU385" s="143" t="s">
        <v>88</v>
      </c>
      <c r="AY385" s="17" t="s">
        <v>176</v>
      </c>
      <c r="BE385" s="144">
        <f>IF(N385="základní",J385,0)</f>
        <v>0</v>
      </c>
      <c r="BF385" s="144">
        <f>IF(N385="snížená",J385,0)</f>
        <v>0</v>
      </c>
      <c r="BG385" s="144">
        <f>IF(N385="zákl. přenesená",J385,0)</f>
        <v>0</v>
      </c>
      <c r="BH385" s="144">
        <f>IF(N385="sníž. přenesená",J385,0)</f>
        <v>0</v>
      </c>
      <c r="BI385" s="144">
        <f>IF(N385="nulová",J385,0)</f>
        <v>0</v>
      </c>
      <c r="BJ385" s="17" t="s">
        <v>86</v>
      </c>
      <c r="BK385" s="144">
        <f>ROUND(I385*H385,2)</f>
        <v>0</v>
      </c>
      <c r="BL385" s="17" t="s">
        <v>183</v>
      </c>
      <c r="BM385" s="143" t="s">
        <v>4956</v>
      </c>
    </row>
    <row r="386" spans="2:65" s="12" customFormat="1" ht="11.25">
      <c r="B386" s="145"/>
      <c r="D386" s="146" t="s">
        <v>185</v>
      </c>
      <c r="F386" s="148" t="s">
        <v>4957</v>
      </c>
      <c r="H386" s="149">
        <v>1068.5220400000001</v>
      </c>
      <c r="I386" s="150"/>
      <c r="L386" s="145"/>
      <c r="M386" s="151"/>
      <c r="T386" s="152"/>
      <c r="AT386" s="147" t="s">
        <v>185</v>
      </c>
      <c r="AU386" s="147" t="s">
        <v>88</v>
      </c>
      <c r="AV386" s="12" t="s">
        <v>88</v>
      </c>
      <c r="AW386" s="12" t="s">
        <v>4</v>
      </c>
      <c r="AX386" s="12" t="s">
        <v>86</v>
      </c>
      <c r="AY386" s="147" t="s">
        <v>176</v>
      </c>
    </row>
    <row r="387" spans="2:65" s="11" customFormat="1" ht="25.9" customHeight="1">
      <c r="B387" s="120"/>
      <c r="D387" s="121" t="s">
        <v>77</v>
      </c>
      <c r="E387" s="122" t="s">
        <v>1972</v>
      </c>
      <c r="F387" s="122" t="s">
        <v>4958</v>
      </c>
      <c r="I387" s="123"/>
      <c r="J387" s="124">
        <f>BK387</f>
        <v>0</v>
      </c>
      <c r="L387" s="120"/>
      <c r="M387" s="125"/>
      <c r="P387" s="126">
        <f>P388</f>
        <v>0</v>
      </c>
      <c r="R387" s="126">
        <f>R388</f>
        <v>0</v>
      </c>
      <c r="T387" s="127">
        <f>T388</f>
        <v>33.160064849999998</v>
      </c>
      <c r="AR387" s="121" t="s">
        <v>88</v>
      </c>
      <c r="AT387" s="128" t="s">
        <v>77</v>
      </c>
      <c r="AU387" s="128" t="s">
        <v>78</v>
      </c>
      <c r="AY387" s="121" t="s">
        <v>176</v>
      </c>
      <c r="BK387" s="129">
        <f>BK388</f>
        <v>0</v>
      </c>
    </row>
    <row r="388" spans="2:65" s="11" customFormat="1" ht="22.9" customHeight="1">
      <c r="B388" s="120"/>
      <c r="D388" s="121" t="s">
        <v>77</v>
      </c>
      <c r="E388" s="130" t="s">
        <v>1974</v>
      </c>
      <c r="F388" s="130" t="s">
        <v>1975</v>
      </c>
      <c r="I388" s="123"/>
      <c r="J388" s="131">
        <f>BK388</f>
        <v>0</v>
      </c>
      <c r="L388" s="120"/>
      <c r="M388" s="125"/>
      <c r="P388" s="126">
        <f>SUM(P389:P414)</f>
        <v>0</v>
      </c>
      <c r="R388" s="126">
        <f>SUM(R389:R414)</f>
        <v>0</v>
      </c>
      <c r="T388" s="127">
        <f>SUM(T389:T414)</f>
        <v>33.160064849999998</v>
      </c>
      <c r="AR388" s="121" t="s">
        <v>88</v>
      </c>
      <c r="AT388" s="128" t="s">
        <v>77</v>
      </c>
      <c r="AU388" s="128" t="s">
        <v>86</v>
      </c>
      <c r="AY388" s="121" t="s">
        <v>176</v>
      </c>
      <c r="BK388" s="129">
        <f>SUM(BK389:BK414)</f>
        <v>0</v>
      </c>
    </row>
    <row r="389" spans="2:65" s="1" customFormat="1" ht="33" customHeight="1">
      <c r="B389" s="32"/>
      <c r="C389" s="132" t="s">
        <v>465</v>
      </c>
      <c r="D389" s="132" t="s">
        <v>178</v>
      </c>
      <c r="E389" s="133" t="s">
        <v>4959</v>
      </c>
      <c r="F389" s="134" t="s">
        <v>4960</v>
      </c>
      <c r="G389" s="135" t="s">
        <v>181</v>
      </c>
      <c r="H389" s="136">
        <v>2496.7305000000001</v>
      </c>
      <c r="I389" s="137"/>
      <c r="J389" s="138">
        <f>ROUND(I389*H389,2)</f>
        <v>0</v>
      </c>
      <c r="K389" s="134" t="s">
        <v>182</v>
      </c>
      <c r="L389" s="32"/>
      <c r="M389" s="139" t="s">
        <v>1</v>
      </c>
      <c r="N389" s="140" t="s">
        <v>43</v>
      </c>
      <c r="P389" s="141">
        <f>O389*H389</f>
        <v>0</v>
      </c>
      <c r="Q389" s="141">
        <v>0</v>
      </c>
      <c r="R389" s="141">
        <f>Q389*H389</f>
        <v>0</v>
      </c>
      <c r="S389" s="141">
        <v>1.0999999999999999E-2</v>
      </c>
      <c r="T389" s="142">
        <f>S389*H389</f>
        <v>27.464035500000001</v>
      </c>
      <c r="AR389" s="143" t="s">
        <v>319</v>
      </c>
      <c r="AT389" s="143" t="s">
        <v>178</v>
      </c>
      <c r="AU389" s="143" t="s">
        <v>88</v>
      </c>
      <c r="AY389" s="17" t="s">
        <v>176</v>
      </c>
      <c r="BE389" s="144">
        <f>IF(N389="základní",J389,0)</f>
        <v>0</v>
      </c>
      <c r="BF389" s="144">
        <f>IF(N389="snížená",J389,0)</f>
        <v>0</v>
      </c>
      <c r="BG389" s="144">
        <f>IF(N389="zákl. přenesená",J389,0)</f>
        <v>0</v>
      </c>
      <c r="BH389" s="144">
        <f>IF(N389="sníž. přenesená",J389,0)</f>
        <v>0</v>
      </c>
      <c r="BI389" s="144">
        <f>IF(N389="nulová",J389,0)</f>
        <v>0</v>
      </c>
      <c r="BJ389" s="17" t="s">
        <v>86</v>
      </c>
      <c r="BK389" s="144">
        <f>ROUND(I389*H389,2)</f>
        <v>0</v>
      </c>
      <c r="BL389" s="17" t="s">
        <v>319</v>
      </c>
      <c r="BM389" s="143" t="s">
        <v>4961</v>
      </c>
    </row>
    <row r="390" spans="2:65" s="14" customFormat="1" ht="11.25">
      <c r="B390" s="160"/>
      <c r="D390" s="146" t="s">
        <v>185</v>
      </c>
      <c r="E390" s="161" t="s">
        <v>1</v>
      </c>
      <c r="F390" s="162" t="s">
        <v>4962</v>
      </c>
      <c r="H390" s="161" t="s">
        <v>1</v>
      </c>
      <c r="I390" s="163"/>
      <c r="L390" s="160"/>
      <c r="M390" s="164"/>
      <c r="T390" s="165"/>
      <c r="AT390" s="161" t="s">
        <v>185</v>
      </c>
      <c r="AU390" s="161" t="s">
        <v>88</v>
      </c>
      <c r="AV390" s="14" t="s">
        <v>86</v>
      </c>
      <c r="AW390" s="14" t="s">
        <v>33</v>
      </c>
      <c r="AX390" s="14" t="s">
        <v>78</v>
      </c>
      <c r="AY390" s="161" t="s">
        <v>176</v>
      </c>
    </row>
    <row r="391" spans="2:65" s="12" customFormat="1" ht="11.25">
      <c r="B391" s="145"/>
      <c r="D391" s="146" t="s">
        <v>185</v>
      </c>
      <c r="E391" s="147" t="s">
        <v>1</v>
      </c>
      <c r="F391" s="148" t="s">
        <v>4963</v>
      </c>
      <c r="H391" s="149">
        <v>2496.7305000000001</v>
      </c>
      <c r="I391" s="150"/>
      <c r="L391" s="145"/>
      <c r="M391" s="151"/>
      <c r="T391" s="152"/>
      <c r="AT391" s="147" t="s">
        <v>185</v>
      </c>
      <c r="AU391" s="147" t="s">
        <v>88</v>
      </c>
      <c r="AV391" s="12" t="s">
        <v>88</v>
      </c>
      <c r="AW391" s="12" t="s">
        <v>33</v>
      </c>
      <c r="AX391" s="12" t="s">
        <v>78</v>
      </c>
      <c r="AY391" s="147" t="s">
        <v>176</v>
      </c>
    </row>
    <row r="392" spans="2:65" s="13" customFormat="1" ht="11.25">
      <c r="B392" s="153"/>
      <c r="D392" s="146" t="s">
        <v>185</v>
      </c>
      <c r="E392" s="154" t="s">
        <v>1</v>
      </c>
      <c r="F392" s="155" t="s">
        <v>187</v>
      </c>
      <c r="H392" s="156">
        <v>2496.7305000000001</v>
      </c>
      <c r="I392" s="157"/>
      <c r="L392" s="153"/>
      <c r="M392" s="158"/>
      <c r="T392" s="159"/>
      <c r="AT392" s="154" t="s">
        <v>185</v>
      </c>
      <c r="AU392" s="154" t="s">
        <v>88</v>
      </c>
      <c r="AV392" s="13" t="s">
        <v>183</v>
      </c>
      <c r="AW392" s="13" t="s">
        <v>33</v>
      </c>
      <c r="AX392" s="13" t="s">
        <v>86</v>
      </c>
      <c r="AY392" s="154" t="s">
        <v>176</v>
      </c>
    </row>
    <row r="393" spans="2:65" s="1" customFormat="1" ht="33" customHeight="1">
      <c r="B393" s="32"/>
      <c r="C393" s="132" t="s">
        <v>476</v>
      </c>
      <c r="D393" s="132" t="s">
        <v>178</v>
      </c>
      <c r="E393" s="133" t="s">
        <v>4964</v>
      </c>
      <c r="F393" s="134" t="s">
        <v>4965</v>
      </c>
      <c r="G393" s="135" t="s">
        <v>181</v>
      </c>
      <c r="H393" s="136">
        <v>517.82084999999995</v>
      </c>
      <c r="I393" s="137"/>
      <c r="J393" s="138">
        <f>ROUND(I393*H393,2)</f>
        <v>0</v>
      </c>
      <c r="K393" s="134" t="s">
        <v>182</v>
      </c>
      <c r="L393" s="32"/>
      <c r="M393" s="139" t="s">
        <v>1</v>
      </c>
      <c r="N393" s="140" t="s">
        <v>43</v>
      </c>
      <c r="P393" s="141">
        <f>O393*H393</f>
        <v>0</v>
      </c>
      <c r="Q393" s="141">
        <v>0</v>
      </c>
      <c r="R393" s="141">
        <f>Q393*H393</f>
        <v>0</v>
      </c>
      <c r="S393" s="141">
        <v>1.0999999999999999E-2</v>
      </c>
      <c r="T393" s="142">
        <f>S393*H393</f>
        <v>5.696029349999999</v>
      </c>
      <c r="AR393" s="143" t="s">
        <v>319</v>
      </c>
      <c r="AT393" s="143" t="s">
        <v>178</v>
      </c>
      <c r="AU393" s="143" t="s">
        <v>88</v>
      </c>
      <c r="AY393" s="17" t="s">
        <v>176</v>
      </c>
      <c r="BE393" s="144">
        <f>IF(N393="základní",J393,0)</f>
        <v>0</v>
      </c>
      <c r="BF393" s="144">
        <f>IF(N393="snížená",J393,0)</f>
        <v>0</v>
      </c>
      <c r="BG393" s="144">
        <f>IF(N393="zákl. přenesená",J393,0)</f>
        <v>0</v>
      </c>
      <c r="BH393" s="144">
        <f>IF(N393="sníž. přenesená",J393,0)</f>
        <v>0</v>
      </c>
      <c r="BI393" s="144">
        <f>IF(N393="nulová",J393,0)</f>
        <v>0</v>
      </c>
      <c r="BJ393" s="17" t="s">
        <v>86</v>
      </c>
      <c r="BK393" s="144">
        <f>ROUND(I393*H393,2)</f>
        <v>0</v>
      </c>
      <c r="BL393" s="17" t="s">
        <v>319</v>
      </c>
      <c r="BM393" s="143" t="s">
        <v>4966</v>
      </c>
    </row>
    <row r="394" spans="2:65" s="14" customFormat="1" ht="11.25">
      <c r="B394" s="160"/>
      <c r="D394" s="146" t="s">
        <v>185</v>
      </c>
      <c r="E394" s="161" t="s">
        <v>1</v>
      </c>
      <c r="F394" s="162" t="s">
        <v>4782</v>
      </c>
      <c r="H394" s="161" t="s">
        <v>1</v>
      </c>
      <c r="I394" s="163"/>
      <c r="L394" s="160"/>
      <c r="M394" s="164"/>
      <c r="T394" s="165"/>
      <c r="AT394" s="161" t="s">
        <v>185</v>
      </c>
      <c r="AU394" s="161" t="s">
        <v>88</v>
      </c>
      <c r="AV394" s="14" t="s">
        <v>86</v>
      </c>
      <c r="AW394" s="14" t="s">
        <v>33</v>
      </c>
      <c r="AX394" s="14" t="s">
        <v>78</v>
      </c>
      <c r="AY394" s="161" t="s">
        <v>176</v>
      </c>
    </row>
    <row r="395" spans="2:65" s="12" customFormat="1" ht="11.25">
      <c r="B395" s="145"/>
      <c r="D395" s="146" t="s">
        <v>185</v>
      </c>
      <c r="E395" s="147" t="s">
        <v>1</v>
      </c>
      <c r="F395" s="148" t="s">
        <v>4967</v>
      </c>
      <c r="H395" s="149">
        <v>9.6720000000000006</v>
      </c>
      <c r="I395" s="150"/>
      <c r="L395" s="145"/>
      <c r="M395" s="151"/>
      <c r="T395" s="152"/>
      <c r="AT395" s="147" t="s">
        <v>185</v>
      </c>
      <c r="AU395" s="147" t="s">
        <v>88</v>
      </c>
      <c r="AV395" s="12" t="s">
        <v>88</v>
      </c>
      <c r="AW395" s="12" t="s">
        <v>33</v>
      </c>
      <c r="AX395" s="12" t="s">
        <v>78</v>
      </c>
      <c r="AY395" s="147" t="s">
        <v>176</v>
      </c>
    </row>
    <row r="396" spans="2:65" s="12" customFormat="1" ht="11.25">
      <c r="B396" s="145"/>
      <c r="D396" s="146" t="s">
        <v>185</v>
      </c>
      <c r="E396" s="147" t="s">
        <v>1</v>
      </c>
      <c r="F396" s="148" t="s">
        <v>4968</v>
      </c>
      <c r="H396" s="149">
        <v>8.1120000000000001</v>
      </c>
      <c r="I396" s="150"/>
      <c r="L396" s="145"/>
      <c r="M396" s="151"/>
      <c r="T396" s="152"/>
      <c r="AT396" s="147" t="s">
        <v>185</v>
      </c>
      <c r="AU396" s="147" t="s">
        <v>88</v>
      </c>
      <c r="AV396" s="12" t="s">
        <v>88</v>
      </c>
      <c r="AW396" s="12" t="s">
        <v>33</v>
      </c>
      <c r="AX396" s="12" t="s">
        <v>78</v>
      </c>
      <c r="AY396" s="147" t="s">
        <v>176</v>
      </c>
    </row>
    <row r="397" spans="2:65" s="12" customFormat="1" ht="11.25">
      <c r="B397" s="145"/>
      <c r="D397" s="146" t="s">
        <v>185</v>
      </c>
      <c r="E397" s="147" t="s">
        <v>1</v>
      </c>
      <c r="F397" s="148" t="s">
        <v>4969</v>
      </c>
      <c r="H397" s="149">
        <v>6.9576000000000002</v>
      </c>
      <c r="I397" s="150"/>
      <c r="L397" s="145"/>
      <c r="M397" s="151"/>
      <c r="T397" s="152"/>
      <c r="AT397" s="147" t="s">
        <v>185</v>
      </c>
      <c r="AU397" s="147" t="s">
        <v>88</v>
      </c>
      <c r="AV397" s="12" t="s">
        <v>88</v>
      </c>
      <c r="AW397" s="12" t="s">
        <v>33</v>
      </c>
      <c r="AX397" s="12" t="s">
        <v>78</v>
      </c>
      <c r="AY397" s="147" t="s">
        <v>176</v>
      </c>
    </row>
    <row r="398" spans="2:65" s="14" customFormat="1" ht="11.25">
      <c r="B398" s="160"/>
      <c r="D398" s="146" t="s">
        <v>185</v>
      </c>
      <c r="E398" s="161" t="s">
        <v>1</v>
      </c>
      <c r="F398" s="162" t="s">
        <v>4787</v>
      </c>
      <c r="H398" s="161" t="s">
        <v>1</v>
      </c>
      <c r="I398" s="163"/>
      <c r="L398" s="160"/>
      <c r="M398" s="164"/>
      <c r="T398" s="165"/>
      <c r="AT398" s="161" t="s">
        <v>185</v>
      </c>
      <c r="AU398" s="161" t="s">
        <v>88</v>
      </c>
      <c r="AV398" s="14" t="s">
        <v>86</v>
      </c>
      <c r="AW398" s="14" t="s">
        <v>33</v>
      </c>
      <c r="AX398" s="14" t="s">
        <v>78</v>
      </c>
      <c r="AY398" s="161" t="s">
        <v>176</v>
      </c>
    </row>
    <row r="399" spans="2:65" s="12" customFormat="1" ht="11.25">
      <c r="B399" s="145"/>
      <c r="D399" s="146" t="s">
        <v>185</v>
      </c>
      <c r="E399" s="147" t="s">
        <v>1</v>
      </c>
      <c r="F399" s="148" t="s">
        <v>4970</v>
      </c>
      <c r="H399" s="149">
        <v>45.97</v>
      </c>
      <c r="I399" s="150"/>
      <c r="L399" s="145"/>
      <c r="M399" s="151"/>
      <c r="T399" s="152"/>
      <c r="AT399" s="147" t="s">
        <v>185</v>
      </c>
      <c r="AU399" s="147" t="s">
        <v>88</v>
      </c>
      <c r="AV399" s="12" t="s">
        <v>88</v>
      </c>
      <c r="AW399" s="12" t="s">
        <v>33</v>
      </c>
      <c r="AX399" s="12" t="s">
        <v>78</v>
      </c>
      <c r="AY399" s="147" t="s">
        <v>176</v>
      </c>
    </row>
    <row r="400" spans="2:65" s="14" customFormat="1" ht="11.25">
      <c r="B400" s="160"/>
      <c r="D400" s="146" t="s">
        <v>185</v>
      </c>
      <c r="E400" s="161" t="s">
        <v>1</v>
      </c>
      <c r="F400" s="162" t="s">
        <v>4789</v>
      </c>
      <c r="H400" s="161" t="s">
        <v>1</v>
      </c>
      <c r="I400" s="163"/>
      <c r="L400" s="160"/>
      <c r="M400" s="164"/>
      <c r="T400" s="165"/>
      <c r="AT400" s="161" t="s">
        <v>185</v>
      </c>
      <c r="AU400" s="161" t="s">
        <v>88</v>
      </c>
      <c r="AV400" s="14" t="s">
        <v>86</v>
      </c>
      <c r="AW400" s="14" t="s">
        <v>33</v>
      </c>
      <c r="AX400" s="14" t="s">
        <v>78</v>
      </c>
      <c r="AY400" s="161" t="s">
        <v>176</v>
      </c>
    </row>
    <row r="401" spans="2:51" s="12" customFormat="1" ht="11.25">
      <c r="B401" s="145"/>
      <c r="D401" s="146" t="s">
        <v>185</v>
      </c>
      <c r="E401" s="147" t="s">
        <v>1</v>
      </c>
      <c r="F401" s="148" t="s">
        <v>4971</v>
      </c>
      <c r="H401" s="149">
        <v>168.23599999999999</v>
      </c>
      <c r="I401" s="150"/>
      <c r="L401" s="145"/>
      <c r="M401" s="151"/>
      <c r="T401" s="152"/>
      <c r="AT401" s="147" t="s">
        <v>185</v>
      </c>
      <c r="AU401" s="147" t="s">
        <v>88</v>
      </c>
      <c r="AV401" s="12" t="s">
        <v>88</v>
      </c>
      <c r="AW401" s="12" t="s">
        <v>33</v>
      </c>
      <c r="AX401" s="12" t="s">
        <v>78</v>
      </c>
      <c r="AY401" s="147" t="s">
        <v>176</v>
      </c>
    </row>
    <row r="402" spans="2:51" s="15" customFormat="1" ht="11.25">
      <c r="B402" s="166"/>
      <c r="D402" s="146" t="s">
        <v>185</v>
      </c>
      <c r="E402" s="167" t="s">
        <v>1</v>
      </c>
      <c r="F402" s="168" t="s">
        <v>228</v>
      </c>
      <c r="H402" s="169">
        <v>238.94759999999999</v>
      </c>
      <c r="I402" s="170"/>
      <c r="L402" s="166"/>
      <c r="M402" s="171"/>
      <c r="T402" s="172"/>
      <c r="AT402" s="167" t="s">
        <v>185</v>
      </c>
      <c r="AU402" s="167" t="s">
        <v>88</v>
      </c>
      <c r="AV402" s="15" t="s">
        <v>193</v>
      </c>
      <c r="AW402" s="15" t="s">
        <v>33</v>
      </c>
      <c r="AX402" s="15" t="s">
        <v>78</v>
      </c>
      <c r="AY402" s="167" t="s">
        <v>176</v>
      </c>
    </row>
    <row r="403" spans="2:51" s="14" customFormat="1" ht="11.25">
      <c r="B403" s="160"/>
      <c r="D403" s="146" t="s">
        <v>185</v>
      </c>
      <c r="E403" s="161" t="s">
        <v>1</v>
      </c>
      <c r="F403" s="162" t="s">
        <v>4792</v>
      </c>
      <c r="H403" s="161" t="s">
        <v>1</v>
      </c>
      <c r="I403" s="163"/>
      <c r="L403" s="160"/>
      <c r="M403" s="164"/>
      <c r="T403" s="165"/>
      <c r="AT403" s="161" t="s">
        <v>185</v>
      </c>
      <c r="AU403" s="161" t="s">
        <v>88</v>
      </c>
      <c r="AV403" s="14" t="s">
        <v>86</v>
      </c>
      <c r="AW403" s="14" t="s">
        <v>33</v>
      </c>
      <c r="AX403" s="14" t="s">
        <v>78</v>
      </c>
      <c r="AY403" s="161" t="s">
        <v>176</v>
      </c>
    </row>
    <row r="404" spans="2:51" s="14" customFormat="1" ht="11.25">
      <c r="B404" s="160"/>
      <c r="D404" s="146" t="s">
        <v>185</v>
      </c>
      <c r="E404" s="161" t="s">
        <v>1</v>
      </c>
      <c r="F404" s="162" t="s">
        <v>4793</v>
      </c>
      <c r="H404" s="161" t="s">
        <v>1</v>
      </c>
      <c r="I404" s="163"/>
      <c r="L404" s="160"/>
      <c r="M404" s="164"/>
      <c r="T404" s="165"/>
      <c r="AT404" s="161" t="s">
        <v>185</v>
      </c>
      <c r="AU404" s="161" t="s">
        <v>88</v>
      </c>
      <c r="AV404" s="14" t="s">
        <v>86</v>
      </c>
      <c r="AW404" s="14" t="s">
        <v>33</v>
      </c>
      <c r="AX404" s="14" t="s">
        <v>78</v>
      </c>
      <c r="AY404" s="161" t="s">
        <v>176</v>
      </c>
    </row>
    <row r="405" spans="2:51" s="12" customFormat="1" ht="11.25">
      <c r="B405" s="145"/>
      <c r="D405" s="146" t="s">
        <v>185</v>
      </c>
      <c r="E405" s="147" t="s">
        <v>1</v>
      </c>
      <c r="F405" s="148" t="s">
        <v>4972</v>
      </c>
      <c r="H405" s="149">
        <v>20.78</v>
      </c>
      <c r="I405" s="150"/>
      <c r="L405" s="145"/>
      <c r="M405" s="151"/>
      <c r="T405" s="152"/>
      <c r="AT405" s="147" t="s">
        <v>185</v>
      </c>
      <c r="AU405" s="147" t="s">
        <v>88</v>
      </c>
      <c r="AV405" s="12" t="s">
        <v>88</v>
      </c>
      <c r="AW405" s="12" t="s">
        <v>33</v>
      </c>
      <c r="AX405" s="12" t="s">
        <v>78</v>
      </c>
      <c r="AY405" s="147" t="s">
        <v>176</v>
      </c>
    </row>
    <row r="406" spans="2:51" s="14" customFormat="1" ht="11.25">
      <c r="B406" s="160"/>
      <c r="D406" s="146" t="s">
        <v>185</v>
      </c>
      <c r="E406" s="161" t="s">
        <v>1</v>
      </c>
      <c r="F406" s="162" t="s">
        <v>4787</v>
      </c>
      <c r="H406" s="161" t="s">
        <v>1</v>
      </c>
      <c r="I406" s="163"/>
      <c r="L406" s="160"/>
      <c r="M406" s="164"/>
      <c r="T406" s="165"/>
      <c r="AT406" s="161" t="s">
        <v>185</v>
      </c>
      <c r="AU406" s="161" t="s">
        <v>88</v>
      </c>
      <c r="AV406" s="14" t="s">
        <v>86</v>
      </c>
      <c r="AW406" s="14" t="s">
        <v>33</v>
      </c>
      <c r="AX406" s="14" t="s">
        <v>78</v>
      </c>
      <c r="AY406" s="161" t="s">
        <v>176</v>
      </c>
    </row>
    <row r="407" spans="2:51" s="12" customFormat="1" ht="11.25">
      <c r="B407" s="145"/>
      <c r="D407" s="146" t="s">
        <v>185</v>
      </c>
      <c r="E407" s="147" t="s">
        <v>1</v>
      </c>
      <c r="F407" s="148" t="s">
        <v>4973</v>
      </c>
      <c r="H407" s="149">
        <v>9.5374999999999996</v>
      </c>
      <c r="I407" s="150"/>
      <c r="L407" s="145"/>
      <c r="M407" s="151"/>
      <c r="T407" s="152"/>
      <c r="AT407" s="147" t="s">
        <v>185</v>
      </c>
      <c r="AU407" s="147" t="s">
        <v>88</v>
      </c>
      <c r="AV407" s="12" t="s">
        <v>88</v>
      </c>
      <c r="AW407" s="12" t="s">
        <v>33</v>
      </c>
      <c r="AX407" s="12" t="s">
        <v>78</v>
      </c>
      <c r="AY407" s="147" t="s">
        <v>176</v>
      </c>
    </row>
    <row r="408" spans="2:51" s="14" customFormat="1" ht="11.25">
      <c r="B408" s="160"/>
      <c r="D408" s="146" t="s">
        <v>185</v>
      </c>
      <c r="E408" s="161" t="s">
        <v>1</v>
      </c>
      <c r="F408" s="162" t="s">
        <v>4797</v>
      </c>
      <c r="H408" s="161" t="s">
        <v>1</v>
      </c>
      <c r="I408" s="163"/>
      <c r="L408" s="160"/>
      <c r="M408" s="164"/>
      <c r="T408" s="165"/>
      <c r="AT408" s="161" t="s">
        <v>185</v>
      </c>
      <c r="AU408" s="161" t="s">
        <v>88</v>
      </c>
      <c r="AV408" s="14" t="s">
        <v>86</v>
      </c>
      <c r="AW408" s="14" t="s">
        <v>33</v>
      </c>
      <c r="AX408" s="14" t="s">
        <v>78</v>
      </c>
      <c r="AY408" s="161" t="s">
        <v>176</v>
      </c>
    </row>
    <row r="409" spans="2:51" s="12" customFormat="1" ht="11.25">
      <c r="B409" s="145"/>
      <c r="D409" s="146" t="s">
        <v>185</v>
      </c>
      <c r="E409" s="147" t="s">
        <v>1</v>
      </c>
      <c r="F409" s="148" t="s">
        <v>4974</v>
      </c>
      <c r="H409" s="149">
        <v>18.422499999999999</v>
      </c>
      <c r="I409" s="150"/>
      <c r="L409" s="145"/>
      <c r="M409" s="151"/>
      <c r="T409" s="152"/>
      <c r="AT409" s="147" t="s">
        <v>185</v>
      </c>
      <c r="AU409" s="147" t="s">
        <v>88</v>
      </c>
      <c r="AV409" s="12" t="s">
        <v>88</v>
      </c>
      <c r="AW409" s="12" t="s">
        <v>33</v>
      </c>
      <c r="AX409" s="12" t="s">
        <v>78</v>
      </c>
      <c r="AY409" s="147" t="s">
        <v>176</v>
      </c>
    </row>
    <row r="410" spans="2:51" s="15" customFormat="1" ht="11.25">
      <c r="B410" s="166"/>
      <c r="D410" s="146" t="s">
        <v>185</v>
      </c>
      <c r="E410" s="167" t="s">
        <v>1</v>
      </c>
      <c r="F410" s="168" t="s">
        <v>228</v>
      </c>
      <c r="H410" s="169">
        <v>48.74</v>
      </c>
      <c r="I410" s="170"/>
      <c r="L410" s="166"/>
      <c r="M410" s="171"/>
      <c r="T410" s="172"/>
      <c r="AT410" s="167" t="s">
        <v>185</v>
      </c>
      <c r="AU410" s="167" t="s">
        <v>88</v>
      </c>
      <c r="AV410" s="15" t="s">
        <v>193</v>
      </c>
      <c r="AW410" s="15" t="s">
        <v>33</v>
      </c>
      <c r="AX410" s="15" t="s">
        <v>78</v>
      </c>
      <c r="AY410" s="167" t="s">
        <v>176</v>
      </c>
    </row>
    <row r="411" spans="2:51" s="14" customFormat="1" ht="11.25">
      <c r="B411" s="160"/>
      <c r="D411" s="146" t="s">
        <v>185</v>
      </c>
      <c r="E411" s="161" t="s">
        <v>1</v>
      </c>
      <c r="F411" s="162" t="s">
        <v>4975</v>
      </c>
      <c r="H411" s="161" t="s">
        <v>1</v>
      </c>
      <c r="I411" s="163"/>
      <c r="L411" s="160"/>
      <c r="M411" s="164"/>
      <c r="T411" s="165"/>
      <c r="AT411" s="161" t="s">
        <v>185</v>
      </c>
      <c r="AU411" s="161" t="s">
        <v>88</v>
      </c>
      <c r="AV411" s="14" t="s">
        <v>86</v>
      </c>
      <c r="AW411" s="14" t="s">
        <v>33</v>
      </c>
      <c r="AX411" s="14" t="s">
        <v>78</v>
      </c>
      <c r="AY411" s="161" t="s">
        <v>176</v>
      </c>
    </row>
    <row r="412" spans="2:51" s="12" customFormat="1" ht="11.25">
      <c r="B412" s="145"/>
      <c r="D412" s="146" t="s">
        <v>185</v>
      </c>
      <c r="E412" s="147" t="s">
        <v>1</v>
      </c>
      <c r="F412" s="148" t="s">
        <v>4976</v>
      </c>
      <c r="H412" s="149">
        <v>230.13325</v>
      </c>
      <c r="I412" s="150"/>
      <c r="L412" s="145"/>
      <c r="M412" s="151"/>
      <c r="T412" s="152"/>
      <c r="AT412" s="147" t="s">
        <v>185</v>
      </c>
      <c r="AU412" s="147" t="s">
        <v>88</v>
      </c>
      <c r="AV412" s="12" t="s">
        <v>88</v>
      </c>
      <c r="AW412" s="12" t="s">
        <v>33</v>
      </c>
      <c r="AX412" s="12" t="s">
        <v>78</v>
      </c>
      <c r="AY412" s="147" t="s">
        <v>176</v>
      </c>
    </row>
    <row r="413" spans="2:51" s="15" customFormat="1" ht="11.25">
      <c r="B413" s="166"/>
      <c r="D413" s="146" t="s">
        <v>185</v>
      </c>
      <c r="E413" s="167" t="s">
        <v>1</v>
      </c>
      <c r="F413" s="168" t="s">
        <v>228</v>
      </c>
      <c r="H413" s="169">
        <v>230.13325</v>
      </c>
      <c r="I413" s="170"/>
      <c r="L413" s="166"/>
      <c r="M413" s="171"/>
      <c r="T413" s="172"/>
      <c r="AT413" s="167" t="s">
        <v>185</v>
      </c>
      <c r="AU413" s="167" t="s">
        <v>88</v>
      </c>
      <c r="AV413" s="15" t="s">
        <v>193</v>
      </c>
      <c r="AW413" s="15" t="s">
        <v>33</v>
      </c>
      <c r="AX413" s="15" t="s">
        <v>78</v>
      </c>
      <c r="AY413" s="167" t="s">
        <v>176</v>
      </c>
    </row>
    <row r="414" spans="2:51" s="13" customFormat="1" ht="11.25">
      <c r="B414" s="153"/>
      <c r="D414" s="146" t="s">
        <v>185</v>
      </c>
      <c r="E414" s="154" t="s">
        <v>1</v>
      </c>
      <c r="F414" s="155" t="s">
        <v>187</v>
      </c>
      <c r="H414" s="156">
        <v>517.82084999999995</v>
      </c>
      <c r="I414" s="157"/>
      <c r="L414" s="153"/>
      <c r="M414" s="190"/>
      <c r="N414" s="191"/>
      <c r="O414" s="191"/>
      <c r="P414" s="191"/>
      <c r="Q414" s="191"/>
      <c r="R414" s="191"/>
      <c r="S414" s="191"/>
      <c r="T414" s="192"/>
      <c r="AT414" s="154" t="s">
        <v>185</v>
      </c>
      <c r="AU414" s="154" t="s">
        <v>88</v>
      </c>
      <c r="AV414" s="13" t="s">
        <v>183</v>
      </c>
      <c r="AW414" s="13" t="s">
        <v>33</v>
      </c>
      <c r="AX414" s="13" t="s">
        <v>86</v>
      </c>
      <c r="AY414" s="154" t="s">
        <v>176</v>
      </c>
    </row>
    <row r="415" spans="2:51" s="1" customFormat="1" ht="6.95" customHeight="1">
      <c r="B415" s="44"/>
      <c r="C415" s="45"/>
      <c r="D415" s="45"/>
      <c r="E415" s="45"/>
      <c r="F415" s="45"/>
      <c r="G415" s="45"/>
      <c r="H415" s="45"/>
      <c r="I415" s="45"/>
      <c r="J415" s="45"/>
      <c r="K415" s="45"/>
      <c r="L415" s="32"/>
    </row>
  </sheetData>
  <sheetProtection algorithmName="SHA-512" hashValue="jcrHLl4iOmCS6CgArLh6CKtN+baAJM7YFaNTME8wUhDqs11AqHy2LWpFiNBiKAYxrwGUmXXX8xgJ7sPPExzqFg==" saltValue="6jT+nQyNkjVHc5+lHmJkFg==" spinCount="100000" sheet="1" objects="1" scenarios="1" formatColumns="0" formatRows="0" autoFilter="0"/>
  <autoFilter ref="C122:K414" xr:uid="{00000000-0009-0000-0000-000002000000}"/>
  <mergeCells count="9">
    <mergeCell ref="E87:H87"/>
    <mergeCell ref="E113:H113"/>
    <mergeCell ref="E115:H115"/>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2:BM145"/>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09"/>
      <c r="M2" s="209"/>
      <c r="N2" s="209"/>
      <c r="O2" s="209"/>
      <c r="P2" s="209"/>
      <c r="Q2" s="209"/>
      <c r="R2" s="209"/>
      <c r="S2" s="209"/>
      <c r="T2" s="209"/>
      <c r="U2" s="209"/>
      <c r="V2" s="209"/>
      <c r="AT2" s="17" t="s">
        <v>94</v>
      </c>
    </row>
    <row r="3" spans="2:46" ht="6.95" customHeight="1">
      <c r="B3" s="18"/>
      <c r="C3" s="19"/>
      <c r="D3" s="19"/>
      <c r="E3" s="19"/>
      <c r="F3" s="19"/>
      <c r="G3" s="19"/>
      <c r="H3" s="19"/>
      <c r="I3" s="19"/>
      <c r="J3" s="19"/>
      <c r="K3" s="19"/>
      <c r="L3" s="20"/>
      <c r="AT3" s="17" t="s">
        <v>88</v>
      </c>
    </row>
    <row r="4" spans="2:46" ht="24.95" customHeight="1">
      <c r="B4" s="20"/>
      <c r="D4" s="21" t="s">
        <v>122</v>
      </c>
      <c r="L4" s="20"/>
      <c r="M4" s="88" t="s">
        <v>10</v>
      </c>
      <c r="AT4" s="17" t="s">
        <v>4</v>
      </c>
    </row>
    <row r="5" spans="2:46" ht="6.95" customHeight="1">
      <c r="B5" s="20"/>
      <c r="L5" s="20"/>
    </row>
    <row r="6" spans="2:46" ht="12" customHeight="1">
      <c r="B6" s="20"/>
      <c r="D6" s="27" t="s">
        <v>16</v>
      </c>
      <c r="L6" s="20"/>
    </row>
    <row r="7" spans="2:46" ht="16.5" customHeight="1">
      <c r="B7" s="20"/>
      <c r="E7" s="236" t="str">
        <f>'Rekapitulace stavby'!K6</f>
        <v>Objekt E2 - Knihovna TUL</v>
      </c>
      <c r="F7" s="237"/>
      <c r="G7" s="237"/>
      <c r="H7" s="237"/>
      <c r="L7" s="20"/>
    </row>
    <row r="8" spans="2:46" s="1" customFormat="1" ht="12" customHeight="1">
      <c r="B8" s="32"/>
      <c r="D8" s="27" t="s">
        <v>123</v>
      </c>
      <c r="L8" s="32"/>
    </row>
    <row r="9" spans="2:46" s="1" customFormat="1" ht="16.5" customHeight="1">
      <c r="B9" s="32"/>
      <c r="E9" s="202" t="s">
        <v>4977</v>
      </c>
      <c r="F9" s="238"/>
      <c r="G9" s="238"/>
      <c r="H9" s="238"/>
      <c r="L9" s="32"/>
    </row>
    <row r="10" spans="2:46" s="1" customFormat="1" ht="11.25">
      <c r="B10" s="32"/>
      <c r="L10" s="32"/>
    </row>
    <row r="11" spans="2:46" s="1" customFormat="1" ht="12" customHeight="1">
      <c r="B11" s="32"/>
      <c r="D11" s="27" t="s">
        <v>18</v>
      </c>
      <c r="F11" s="25" t="s">
        <v>1</v>
      </c>
      <c r="I11" s="27" t="s">
        <v>19</v>
      </c>
      <c r="J11" s="25" t="s">
        <v>1</v>
      </c>
      <c r="L11" s="32"/>
    </row>
    <row r="12" spans="2:46" s="1" customFormat="1" ht="12" customHeight="1">
      <c r="B12" s="32"/>
      <c r="D12" s="27" t="s">
        <v>20</v>
      </c>
      <c r="F12" s="25" t="s">
        <v>21</v>
      </c>
      <c r="I12" s="27" t="s">
        <v>22</v>
      </c>
      <c r="J12" s="52" t="str">
        <f>'Rekapitulace stavby'!AN8</f>
        <v>20. 11. 2025</v>
      </c>
      <c r="L12" s="32"/>
    </row>
    <row r="13" spans="2:46" s="1" customFormat="1" ht="10.9" customHeight="1">
      <c r="B13" s="32"/>
      <c r="L13" s="32"/>
    </row>
    <row r="14" spans="2:46" s="1" customFormat="1" ht="12" customHeight="1">
      <c r="B14" s="32"/>
      <c r="D14" s="27" t="s">
        <v>24</v>
      </c>
      <c r="I14" s="27" t="s">
        <v>25</v>
      </c>
      <c r="J14" s="25" t="s">
        <v>1</v>
      </c>
      <c r="L14" s="32"/>
    </row>
    <row r="15" spans="2:46" s="1" customFormat="1" ht="18" customHeight="1">
      <c r="B15" s="32"/>
      <c r="E15" s="25" t="s">
        <v>26</v>
      </c>
      <c r="I15" s="27" t="s">
        <v>27</v>
      </c>
      <c r="J15" s="25" t="s">
        <v>1</v>
      </c>
      <c r="L15" s="32"/>
    </row>
    <row r="16" spans="2:46" s="1" customFormat="1" ht="6.95" customHeight="1">
      <c r="B16" s="32"/>
      <c r="L16" s="32"/>
    </row>
    <row r="17" spans="2:12" s="1" customFormat="1" ht="12" customHeight="1">
      <c r="B17" s="32"/>
      <c r="D17" s="27" t="s">
        <v>28</v>
      </c>
      <c r="I17" s="27" t="s">
        <v>25</v>
      </c>
      <c r="J17" s="28" t="str">
        <f>'Rekapitulace stavby'!AN13</f>
        <v>Vyplň údaj</v>
      </c>
      <c r="L17" s="32"/>
    </row>
    <row r="18" spans="2:12" s="1" customFormat="1" ht="18" customHeight="1">
      <c r="B18" s="32"/>
      <c r="E18" s="239" t="str">
        <f>'Rekapitulace stavby'!E14</f>
        <v>Vyplň údaj</v>
      </c>
      <c r="F18" s="208"/>
      <c r="G18" s="208"/>
      <c r="H18" s="208"/>
      <c r="I18" s="27" t="s">
        <v>27</v>
      </c>
      <c r="J18" s="28" t="str">
        <f>'Rekapitulace stavby'!AN14</f>
        <v>Vyplň údaj</v>
      </c>
      <c r="L18" s="32"/>
    </row>
    <row r="19" spans="2:12" s="1" customFormat="1" ht="6.95" customHeight="1">
      <c r="B19" s="32"/>
      <c r="L19" s="32"/>
    </row>
    <row r="20" spans="2:12" s="1" customFormat="1" ht="12" customHeight="1">
      <c r="B20" s="32"/>
      <c r="D20" s="27" t="s">
        <v>30</v>
      </c>
      <c r="I20" s="27" t="s">
        <v>25</v>
      </c>
      <c r="J20" s="25" t="s">
        <v>31</v>
      </c>
      <c r="L20" s="32"/>
    </row>
    <row r="21" spans="2:12" s="1" customFormat="1" ht="18" customHeight="1">
      <c r="B21" s="32"/>
      <c r="E21" s="25" t="s">
        <v>32</v>
      </c>
      <c r="I21" s="27" t="s">
        <v>27</v>
      </c>
      <c r="J21" s="25" t="s">
        <v>1</v>
      </c>
      <c r="L21" s="32"/>
    </row>
    <row r="22" spans="2:12" s="1" customFormat="1" ht="6.95" customHeight="1">
      <c r="B22" s="32"/>
      <c r="L22" s="32"/>
    </row>
    <row r="23" spans="2:12" s="1" customFormat="1" ht="12" customHeight="1">
      <c r="B23" s="32"/>
      <c r="D23" s="27" t="s">
        <v>34</v>
      </c>
      <c r="I23" s="27" t="s">
        <v>25</v>
      </c>
      <c r="J23" s="25" t="str">
        <f>IF('Rekapitulace stavby'!AN19="","",'Rekapitulace stavby'!AN19)</f>
        <v/>
      </c>
      <c r="L23" s="32"/>
    </row>
    <row r="24" spans="2:12" s="1" customFormat="1" ht="18" customHeight="1">
      <c r="B24" s="32"/>
      <c r="E24" s="25" t="str">
        <f>IF('Rekapitulace stavby'!E20="","",'Rekapitulace stavby'!E20)</f>
        <v xml:space="preserve"> </v>
      </c>
      <c r="I24" s="27" t="s">
        <v>27</v>
      </c>
      <c r="J24" s="25" t="str">
        <f>IF('Rekapitulace stavby'!AN20="","",'Rekapitulace stavby'!AN20)</f>
        <v/>
      </c>
      <c r="L24" s="32"/>
    </row>
    <row r="25" spans="2:12" s="1" customFormat="1" ht="6.95" customHeight="1">
      <c r="B25" s="32"/>
      <c r="L25" s="32"/>
    </row>
    <row r="26" spans="2:12" s="1" customFormat="1" ht="12" customHeight="1">
      <c r="B26" s="32"/>
      <c r="D26" s="27" t="s">
        <v>36</v>
      </c>
      <c r="L26" s="32"/>
    </row>
    <row r="27" spans="2:12" s="7" customFormat="1" ht="16.5" customHeight="1">
      <c r="B27" s="89"/>
      <c r="E27" s="213" t="s">
        <v>1</v>
      </c>
      <c r="F27" s="213"/>
      <c r="G27" s="213"/>
      <c r="H27" s="213"/>
      <c r="L27" s="89"/>
    </row>
    <row r="28" spans="2:12" s="1" customFormat="1" ht="6.95" customHeight="1">
      <c r="B28" s="32"/>
      <c r="L28" s="32"/>
    </row>
    <row r="29" spans="2:12" s="1" customFormat="1" ht="6.95" customHeight="1">
      <c r="B29" s="32"/>
      <c r="D29" s="53"/>
      <c r="E29" s="53"/>
      <c r="F29" s="53"/>
      <c r="G29" s="53"/>
      <c r="H29" s="53"/>
      <c r="I29" s="53"/>
      <c r="J29" s="53"/>
      <c r="K29" s="53"/>
      <c r="L29" s="32"/>
    </row>
    <row r="30" spans="2:12" s="1" customFormat="1" ht="25.35" customHeight="1">
      <c r="B30" s="32"/>
      <c r="D30" s="90" t="s">
        <v>38</v>
      </c>
      <c r="J30" s="66">
        <f>ROUND(J117, 2)</f>
        <v>0</v>
      </c>
      <c r="L30" s="32"/>
    </row>
    <row r="31" spans="2:12" s="1" customFormat="1" ht="6.95" customHeight="1">
      <c r="B31" s="32"/>
      <c r="D31" s="53"/>
      <c r="E31" s="53"/>
      <c r="F31" s="53"/>
      <c r="G31" s="53"/>
      <c r="H31" s="53"/>
      <c r="I31" s="53"/>
      <c r="J31" s="53"/>
      <c r="K31" s="53"/>
      <c r="L31" s="32"/>
    </row>
    <row r="32" spans="2:12" s="1" customFormat="1" ht="14.45" customHeight="1">
      <c r="B32" s="32"/>
      <c r="F32" s="35" t="s">
        <v>40</v>
      </c>
      <c r="I32" s="35" t="s">
        <v>39</v>
      </c>
      <c r="J32" s="35" t="s">
        <v>41</v>
      </c>
      <c r="L32" s="32"/>
    </row>
    <row r="33" spans="2:12" s="1" customFormat="1" ht="14.45" customHeight="1">
      <c r="B33" s="32"/>
      <c r="D33" s="55" t="s">
        <v>42</v>
      </c>
      <c r="E33" s="27" t="s">
        <v>43</v>
      </c>
      <c r="F33" s="91">
        <f>ROUND((SUM(BE117:BE144)),  2)</f>
        <v>0</v>
      </c>
      <c r="I33" s="92">
        <v>0.21</v>
      </c>
      <c r="J33" s="91">
        <f>ROUND(((SUM(BE117:BE144))*I33),  2)</f>
        <v>0</v>
      </c>
      <c r="L33" s="32"/>
    </row>
    <row r="34" spans="2:12" s="1" customFormat="1" ht="14.45" customHeight="1">
      <c r="B34" s="32"/>
      <c r="E34" s="27" t="s">
        <v>44</v>
      </c>
      <c r="F34" s="91">
        <f>ROUND((SUM(BF117:BF144)),  2)</f>
        <v>0</v>
      </c>
      <c r="I34" s="92">
        <v>0.12</v>
      </c>
      <c r="J34" s="91">
        <f>ROUND(((SUM(BF117:BF144))*I34),  2)</f>
        <v>0</v>
      </c>
      <c r="L34" s="32"/>
    </row>
    <row r="35" spans="2:12" s="1" customFormat="1" ht="14.45" hidden="1" customHeight="1">
      <c r="B35" s="32"/>
      <c r="E35" s="27" t="s">
        <v>45</v>
      </c>
      <c r="F35" s="91">
        <f>ROUND((SUM(BG117:BG144)),  2)</f>
        <v>0</v>
      </c>
      <c r="I35" s="92">
        <v>0.21</v>
      </c>
      <c r="J35" s="91">
        <f>0</f>
        <v>0</v>
      </c>
      <c r="L35" s="32"/>
    </row>
    <row r="36" spans="2:12" s="1" customFormat="1" ht="14.45" hidden="1" customHeight="1">
      <c r="B36" s="32"/>
      <c r="E36" s="27" t="s">
        <v>46</v>
      </c>
      <c r="F36" s="91">
        <f>ROUND((SUM(BH117:BH144)),  2)</f>
        <v>0</v>
      </c>
      <c r="I36" s="92">
        <v>0.12</v>
      </c>
      <c r="J36" s="91">
        <f>0</f>
        <v>0</v>
      </c>
      <c r="L36" s="32"/>
    </row>
    <row r="37" spans="2:12" s="1" customFormat="1" ht="14.45" hidden="1" customHeight="1">
      <c r="B37" s="32"/>
      <c r="E37" s="27" t="s">
        <v>47</v>
      </c>
      <c r="F37" s="91">
        <f>ROUND((SUM(BI117:BI144)),  2)</f>
        <v>0</v>
      </c>
      <c r="I37" s="92">
        <v>0</v>
      </c>
      <c r="J37" s="91">
        <f>0</f>
        <v>0</v>
      </c>
      <c r="L37" s="32"/>
    </row>
    <row r="38" spans="2:12" s="1" customFormat="1" ht="6.95" customHeight="1">
      <c r="B38" s="32"/>
      <c r="L38" s="32"/>
    </row>
    <row r="39" spans="2:12" s="1" customFormat="1" ht="25.35" customHeight="1">
      <c r="B39" s="32"/>
      <c r="C39" s="93"/>
      <c r="D39" s="94" t="s">
        <v>48</v>
      </c>
      <c r="E39" s="57"/>
      <c r="F39" s="57"/>
      <c r="G39" s="95" t="s">
        <v>49</v>
      </c>
      <c r="H39" s="96" t="s">
        <v>50</v>
      </c>
      <c r="I39" s="57"/>
      <c r="J39" s="97">
        <f>SUM(J30:J37)</f>
        <v>0</v>
      </c>
      <c r="K39" s="98"/>
      <c r="L39" s="32"/>
    </row>
    <row r="40" spans="2:12" s="1" customFormat="1" ht="14.45" customHeight="1">
      <c r="B40" s="32"/>
      <c r="L40" s="32"/>
    </row>
    <row r="41" spans="2:12" ht="14.45" customHeight="1">
      <c r="B41" s="20"/>
      <c r="L41" s="20"/>
    </row>
    <row r="42" spans="2:12" ht="14.45" customHeight="1">
      <c r="B42" s="20"/>
      <c r="L42" s="20"/>
    </row>
    <row r="43" spans="2:12" ht="14.45" customHeight="1">
      <c r="B43" s="20"/>
      <c r="L43" s="20"/>
    </row>
    <row r="44" spans="2:12" ht="14.45" customHeight="1">
      <c r="B44" s="20"/>
      <c r="L44" s="20"/>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32"/>
      <c r="D50" s="41" t="s">
        <v>51</v>
      </c>
      <c r="E50" s="42"/>
      <c r="F50" s="42"/>
      <c r="G50" s="41" t="s">
        <v>52</v>
      </c>
      <c r="H50" s="42"/>
      <c r="I50" s="42"/>
      <c r="J50" s="42"/>
      <c r="K50" s="42"/>
      <c r="L50" s="32"/>
    </row>
    <row r="51" spans="2:12" ht="11.25">
      <c r="B51" s="20"/>
      <c r="L51" s="20"/>
    </row>
    <row r="52" spans="2:12" ht="11.25">
      <c r="B52" s="20"/>
      <c r="L52" s="20"/>
    </row>
    <row r="53" spans="2:12" ht="11.25">
      <c r="B53" s="20"/>
      <c r="L53" s="20"/>
    </row>
    <row r="54" spans="2:12" ht="11.25">
      <c r="B54" s="20"/>
      <c r="L54" s="20"/>
    </row>
    <row r="55" spans="2:12" ht="11.25">
      <c r="B55" s="20"/>
      <c r="L55" s="20"/>
    </row>
    <row r="56" spans="2:12" ht="11.25">
      <c r="B56" s="20"/>
      <c r="L56" s="20"/>
    </row>
    <row r="57" spans="2:12" ht="11.25">
      <c r="B57" s="20"/>
      <c r="L57" s="20"/>
    </row>
    <row r="58" spans="2:12" ht="11.25">
      <c r="B58" s="20"/>
      <c r="L58" s="20"/>
    </row>
    <row r="59" spans="2:12" ht="11.25">
      <c r="B59" s="20"/>
      <c r="L59" s="20"/>
    </row>
    <row r="60" spans="2:12" ht="11.25">
      <c r="B60" s="20"/>
      <c r="L60" s="20"/>
    </row>
    <row r="61" spans="2:12" s="1" customFormat="1" ht="12.75">
      <c r="B61" s="32"/>
      <c r="D61" s="43" t="s">
        <v>53</v>
      </c>
      <c r="E61" s="34"/>
      <c r="F61" s="99" t="s">
        <v>54</v>
      </c>
      <c r="G61" s="43" t="s">
        <v>53</v>
      </c>
      <c r="H61" s="34"/>
      <c r="I61" s="34"/>
      <c r="J61" s="100" t="s">
        <v>54</v>
      </c>
      <c r="K61" s="34"/>
      <c r="L61" s="32"/>
    </row>
    <row r="62" spans="2:12" ht="11.25">
      <c r="B62" s="20"/>
      <c r="L62" s="20"/>
    </row>
    <row r="63" spans="2:12" ht="11.25">
      <c r="B63" s="20"/>
      <c r="L63" s="20"/>
    </row>
    <row r="64" spans="2:12" ht="11.25">
      <c r="B64" s="20"/>
      <c r="L64" s="20"/>
    </row>
    <row r="65" spans="2:12" s="1" customFormat="1" ht="12.75">
      <c r="B65" s="32"/>
      <c r="D65" s="41" t="s">
        <v>55</v>
      </c>
      <c r="E65" s="42"/>
      <c r="F65" s="42"/>
      <c r="G65" s="41" t="s">
        <v>56</v>
      </c>
      <c r="H65" s="42"/>
      <c r="I65" s="42"/>
      <c r="J65" s="42"/>
      <c r="K65" s="42"/>
      <c r="L65" s="32"/>
    </row>
    <row r="66" spans="2:12" ht="11.25">
      <c r="B66" s="20"/>
      <c r="L66" s="20"/>
    </row>
    <row r="67" spans="2:12" ht="11.25">
      <c r="B67" s="20"/>
      <c r="L67" s="20"/>
    </row>
    <row r="68" spans="2:12" ht="11.25">
      <c r="B68" s="20"/>
      <c r="L68" s="20"/>
    </row>
    <row r="69" spans="2:12" ht="11.25">
      <c r="B69" s="20"/>
      <c r="L69" s="20"/>
    </row>
    <row r="70" spans="2:12" ht="11.25">
      <c r="B70" s="20"/>
      <c r="L70" s="20"/>
    </row>
    <row r="71" spans="2:12" ht="11.25">
      <c r="B71" s="20"/>
      <c r="L71" s="20"/>
    </row>
    <row r="72" spans="2:12" ht="11.25">
      <c r="B72" s="20"/>
      <c r="L72" s="20"/>
    </row>
    <row r="73" spans="2:12" ht="11.25">
      <c r="B73" s="20"/>
      <c r="L73" s="20"/>
    </row>
    <row r="74" spans="2:12" ht="11.25">
      <c r="B74" s="20"/>
      <c r="L74" s="20"/>
    </row>
    <row r="75" spans="2:12" ht="11.25">
      <c r="B75" s="20"/>
      <c r="L75" s="20"/>
    </row>
    <row r="76" spans="2:12" s="1" customFormat="1" ht="12.75">
      <c r="B76" s="32"/>
      <c r="D76" s="43" t="s">
        <v>53</v>
      </c>
      <c r="E76" s="34"/>
      <c r="F76" s="99" t="s">
        <v>54</v>
      </c>
      <c r="G76" s="43" t="s">
        <v>53</v>
      </c>
      <c r="H76" s="34"/>
      <c r="I76" s="34"/>
      <c r="J76" s="100" t="s">
        <v>54</v>
      </c>
      <c r="K76" s="34"/>
      <c r="L76" s="32"/>
    </row>
    <row r="77" spans="2:12" s="1" customFormat="1" ht="14.45" customHeight="1">
      <c r="B77" s="44"/>
      <c r="C77" s="45"/>
      <c r="D77" s="45"/>
      <c r="E77" s="45"/>
      <c r="F77" s="45"/>
      <c r="G77" s="45"/>
      <c r="H77" s="45"/>
      <c r="I77" s="45"/>
      <c r="J77" s="45"/>
      <c r="K77" s="45"/>
      <c r="L77" s="32"/>
    </row>
    <row r="81" spans="2:47" s="1" customFormat="1" ht="6.95" customHeight="1">
      <c r="B81" s="46"/>
      <c r="C81" s="47"/>
      <c r="D81" s="47"/>
      <c r="E81" s="47"/>
      <c r="F81" s="47"/>
      <c r="G81" s="47"/>
      <c r="H81" s="47"/>
      <c r="I81" s="47"/>
      <c r="J81" s="47"/>
      <c r="K81" s="47"/>
      <c r="L81" s="32"/>
    </row>
    <row r="82" spans="2:47" s="1" customFormat="1" ht="24.95" customHeight="1">
      <c r="B82" s="32"/>
      <c r="C82" s="21" t="s">
        <v>125</v>
      </c>
      <c r="L82" s="32"/>
    </row>
    <row r="83" spans="2:47" s="1" customFormat="1" ht="6.95" customHeight="1">
      <c r="B83" s="32"/>
      <c r="L83" s="32"/>
    </row>
    <row r="84" spans="2:47" s="1" customFormat="1" ht="12" customHeight="1">
      <c r="B84" s="32"/>
      <c r="C84" s="27" t="s">
        <v>16</v>
      </c>
      <c r="L84" s="32"/>
    </row>
    <row r="85" spans="2:47" s="1" customFormat="1" ht="16.5" customHeight="1">
      <c r="B85" s="32"/>
      <c r="E85" s="236" t="str">
        <f>E7</f>
        <v>Objekt E2 - Knihovna TUL</v>
      </c>
      <c r="F85" s="237"/>
      <c r="G85" s="237"/>
      <c r="H85" s="237"/>
      <c r="L85" s="32"/>
    </row>
    <row r="86" spans="2:47" s="1" customFormat="1" ht="12" customHeight="1">
      <c r="B86" s="32"/>
      <c r="C86" s="27" t="s">
        <v>123</v>
      </c>
      <c r="L86" s="32"/>
    </row>
    <row r="87" spans="2:47" s="1" customFormat="1" ht="16.5" customHeight="1">
      <c r="B87" s="32"/>
      <c r="E87" s="202" t="str">
        <f>E9</f>
        <v>EL.NN - Přípojka NN</v>
      </c>
      <c r="F87" s="238"/>
      <c r="G87" s="238"/>
      <c r="H87" s="238"/>
      <c r="L87" s="32"/>
    </row>
    <row r="88" spans="2:47" s="1" customFormat="1" ht="6.95" customHeight="1">
      <c r="B88" s="32"/>
      <c r="L88" s="32"/>
    </row>
    <row r="89" spans="2:47" s="1" customFormat="1" ht="12" customHeight="1">
      <c r="B89" s="32"/>
      <c r="C89" s="27" t="s">
        <v>20</v>
      </c>
      <c r="F89" s="25" t="str">
        <f>F12</f>
        <v>Liberec</v>
      </c>
      <c r="I89" s="27" t="s">
        <v>22</v>
      </c>
      <c r="J89" s="52" t="str">
        <f>IF(J12="","",J12)</f>
        <v>20. 11. 2025</v>
      </c>
      <c r="L89" s="32"/>
    </row>
    <row r="90" spans="2:47" s="1" customFormat="1" ht="6.95" customHeight="1">
      <c r="B90" s="32"/>
      <c r="L90" s="32"/>
    </row>
    <row r="91" spans="2:47" s="1" customFormat="1" ht="15.2" customHeight="1">
      <c r="B91" s="32"/>
      <c r="C91" s="27" t="s">
        <v>24</v>
      </c>
      <c r="F91" s="25" t="str">
        <f>E15</f>
        <v xml:space="preserve">TUL Studentská 1402/2, Liberec </v>
      </c>
      <c r="I91" s="27" t="s">
        <v>30</v>
      </c>
      <c r="J91" s="30" t="str">
        <f>E21</f>
        <v>AKIA</v>
      </c>
      <c r="L91" s="32"/>
    </row>
    <row r="92" spans="2:47" s="1" customFormat="1" ht="15.2" customHeight="1">
      <c r="B92" s="32"/>
      <c r="C92" s="27" t="s">
        <v>28</v>
      </c>
      <c r="F92" s="25" t="str">
        <f>IF(E18="","",E18)</f>
        <v>Vyplň údaj</v>
      </c>
      <c r="I92" s="27" t="s">
        <v>34</v>
      </c>
      <c r="J92" s="30" t="str">
        <f>E24</f>
        <v xml:space="preserve"> </v>
      </c>
      <c r="L92" s="32"/>
    </row>
    <row r="93" spans="2:47" s="1" customFormat="1" ht="10.35" customHeight="1">
      <c r="B93" s="32"/>
      <c r="L93" s="32"/>
    </row>
    <row r="94" spans="2:47" s="1" customFormat="1" ht="29.25" customHeight="1">
      <c r="B94" s="32"/>
      <c r="C94" s="101" t="s">
        <v>126</v>
      </c>
      <c r="D94" s="93"/>
      <c r="E94" s="93"/>
      <c r="F94" s="93"/>
      <c r="G94" s="93"/>
      <c r="H94" s="93"/>
      <c r="I94" s="93"/>
      <c r="J94" s="102" t="s">
        <v>127</v>
      </c>
      <c r="K94" s="93"/>
      <c r="L94" s="32"/>
    </row>
    <row r="95" spans="2:47" s="1" customFormat="1" ht="10.35" customHeight="1">
      <c r="B95" s="32"/>
      <c r="L95" s="32"/>
    </row>
    <row r="96" spans="2:47" s="1" customFormat="1" ht="22.9" customHeight="1">
      <c r="B96" s="32"/>
      <c r="C96" s="103" t="s">
        <v>128</v>
      </c>
      <c r="J96" s="66">
        <f>J117</f>
        <v>0</v>
      </c>
      <c r="L96" s="32"/>
      <c r="AU96" s="17" t="s">
        <v>129</v>
      </c>
    </row>
    <row r="97" spans="2:12" s="8" customFormat="1" ht="24.95" customHeight="1">
      <c r="B97" s="104"/>
      <c r="D97" s="105" t="s">
        <v>4978</v>
      </c>
      <c r="E97" s="106"/>
      <c r="F97" s="106"/>
      <c r="G97" s="106"/>
      <c r="H97" s="106"/>
      <c r="I97" s="106"/>
      <c r="J97" s="107">
        <f>J118</f>
        <v>0</v>
      </c>
      <c r="L97" s="104"/>
    </row>
    <row r="98" spans="2:12" s="1" customFormat="1" ht="21.75" customHeight="1">
      <c r="B98" s="32"/>
      <c r="L98" s="32"/>
    </row>
    <row r="99" spans="2:12" s="1" customFormat="1" ht="6.95" customHeight="1">
      <c r="B99" s="44"/>
      <c r="C99" s="45"/>
      <c r="D99" s="45"/>
      <c r="E99" s="45"/>
      <c r="F99" s="45"/>
      <c r="G99" s="45"/>
      <c r="H99" s="45"/>
      <c r="I99" s="45"/>
      <c r="J99" s="45"/>
      <c r="K99" s="45"/>
      <c r="L99" s="32"/>
    </row>
    <row r="103" spans="2:12" s="1" customFormat="1" ht="6.95" customHeight="1">
      <c r="B103" s="46"/>
      <c r="C103" s="47"/>
      <c r="D103" s="47"/>
      <c r="E103" s="47"/>
      <c r="F103" s="47"/>
      <c r="G103" s="47"/>
      <c r="H103" s="47"/>
      <c r="I103" s="47"/>
      <c r="J103" s="47"/>
      <c r="K103" s="47"/>
      <c r="L103" s="32"/>
    </row>
    <row r="104" spans="2:12" s="1" customFormat="1" ht="24.95" customHeight="1">
      <c r="B104" s="32"/>
      <c r="C104" s="21" t="s">
        <v>161</v>
      </c>
      <c r="L104" s="32"/>
    </row>
    <row r="105" spans="2:12" s="1" customFormat="1" ht="6.95" customHeight="1">
      <c r="B105" s="32"/>
      <c r="L105" s="32"/>
    </row>
    <row r="106" spans="2:12" s="1" customFormat="1" ht="12" customHeight="1">
      <c r="B106" s="32"/>
      <c r="C106" s="27" t="s">
        <v>16</v>
      </c>
      <c r="L106" s="32"/>
    </row>
    <row r="107" spans="2:12" s="1" customFormat="1" ht="16.5" customHeight="1">
      <c r="B107" s="32"/>
      <c r="E107" s="236" t="str">
        <f>E7</f>
        <v>Objekt E2 - Knihovna TUL</v>
      </c>
      <c r="F107" s="237"/>
      <c r="G107" s="237"/>
      <c r="H107" s="237"/>
      <c r="L107" s="32"/>
    </row>
    <row r="108" spans="2:12" s="1" customFormat="1" ht="12" customHeight="1">
      <c r="B108" s="32"/>
      <c r="C108" s="27" t="s">
        <v>123</v>
      </c>
      <c r="L108" s="32"/>
    </row>
    <row r="109" spans="2:12" s="1" customFormat="1" ht="16.5" customHeight="1">
      <c r="B109" s="32"/>
      <c r="E109" s="202" t="str">
        <f>E9</f>
        <v>EL.NN - Přípojka NN</v>
      </c>
      <c r="F109" s="238"/>
      <c r="G109" s="238"/>
      <c r="H109" s="238"/>
      <c r="L109" s="32"/>
    </row>
    <row r="110" spans="2:12" s="1" customFormat="1" ht="6.95" customHeight="1">
      <c r="B110" s="32"/>
      <c r="L110" s="32"/>
    </row>
    <row r="111" spans="2:12" s="1" customFormat="1" ht="12" customHeight="1">
      <c r="B111" s="32"/>
      <c r="C111" s="27" t="s">
        <v>20</v>
      </c>
      <c r="F111" s="25" t="str">
        <f>F12</f>
        <v>Liberec</v>
      </c>
      <c r="I111" s="27" t="s">
        <v>22</v>
      </c>
      <c r="J111" s="52" t="str">
        <f>IF(J12="","",J12)</f>
        <v>20. 11. 2025</v>
      </c>
      <c r="L111" s="32"/>
    </row>
    <row r="112" spans="2:12" s="1" customFormat="1" ht="6.95" customHeight="1">
      <c r="B112" s="32"/>
      <c r="L112" s="32"/>
    </row>
    <row r="113" spans="2:65" s="1" customFormat="1" ht="15.2" customHeight="1">
      <c r="B113" s="32"/>
      <c r="C113" s="27" t="s">
        <v>24</v>
      </c>
      <c r="F113" s="25" t="str">
        <f>E15</f>
        <v xml:space="preserve">TUL Studentská 1402/2, Liberec </v>
      </c>
      <c r="I113" s="27" t="s">
        <v>30</v>
      </c>
      <c r="J113" s="30" t="str">
        <f>E21</f>
        <v>AKIA</v>
      </c>
      <c r="L113" s="32"/>
    </row>
    <row r="114" spans="2:65" s="1" customFormat="1" ht="15.2" customHeight="1">
      <c r="B114" s="32"/>
      <c r="C114" s="27" t="s">
        <v>28</v>
      </c>
      <c r="F114" s="25" t="str">
        <f>IF(E18="","",E18)</f>
        <v>Vyplň údaj</v>
      </c>
      <c r="I114" s="27" t="s">
        <v>34</v>
      </c>
      <c r="J114" s="30" t="str">
        <f>E24</f>
        <v xml:space="preserve"> </v>
      </c>
      <c r="L114" s="32"/>
    </row>
    <row r="115" spans="2:65" s="1" customFormat="1" ht="10.35" customHeight="1">
      <c r="B115" s="32"/>
      <c r="L115" s="32"/>
    </row>
    <row r="116" spans="2:65" s="10" customFormat="1" ht="29.25" customHeight="1">
      <c r="B116" s="112"/>
      <c r="C116" s="113" t="s">
        <v>162</v>
      </c>
      <c r="D116" s="114" t="s">
        <v>63</v>
      </c>
      <c r="E116" s="114" t="s">
        <v>59</v>
      </c>
      <c r="F116" s="114" t="s">
        <v>60</v>
      </c>
      <c r="G116" s="114" t="s">
        <v>163</v>
      </c>
      <c r="H116" s="114" t="s">
        <v>164</v>
      </c>
      <c r="I116" s="114" t="s">
        <v>165</v>
      </c>
      <c r="J116" s="114" t="s">
        <v>127</v>
      </c>
      <c r="K116" s="115" t="s">
        <v>166</v>
      </c>
      <c r="L116" s="112"/>
      <c r="M116" s="59" t="s">
        <v>1</v>
      </c>
      <c r="N116" s="60" t="s">
        <v>42</v>
      </c>
      <c r="O116" s="60" t="s">
        <v>167</v>
      </c>
      <c r="P116" s="60" t="s">
        <v>168</v>
      </c>
      <c r="Q116" s="60" t="s">
        <v>169</v>
      </c>
      <c r="R116" s="60" t="s">
        <v>170</v>
      </c>
      <c r="S116" s="60" t="s">
        <v>171</v>
      </c>
      <c r="T116" s="61" t="s">
        <v>172</v>
      </c>
    </row>
    <row r="117" spans="2:65" s="1" customFormat="1" ht="22.9" customHeight="1">
      <c r="B117" s="32"/>
      <c r="C117" s="64" t="s">
        <v>173</v>
      </c>
      <c r="J117" s="116">
        <f>BK117</f>
        <v>0</v>
      </c>
      <c r="L117" s="32"/>
      <c r="M117" s="62"/>
      <c r="N117" s="53"/>
      <c r="O117" s="53"/>
      <c r="P117" s="117">
        <f>P118</f>
        <v>0</v>
      </c>
      <c r="Q117" s="53"/>
      <c r="R117" s="117">
        <f>R118</f>
        <v>0</v>
      </c>
      <c r="S117" s="53"/>
      <c r="T117" s="118">
        <f>T118</f>
        <v>0</v>
      </c>
      <c r="AT117" s="17" t="s">
        <v>77</v>
      </c>
      <c r="AU117" s="17" t="s">
        <v>129</v>
      </c>
      <c r="BK117" s="119">
        <f>BK118</f>
        <v>0</v>
      </c>
    </row>
    <row r="118" spans="2:65" s="11" customFormat="1" ht="25.9" customHeight="1">
      <c r="B118" s="120"/>
      <c r="D118" s="121" t="s">
        <v>77</v>
      </c>
      <c r="E118" s="122" t="s">
        <v>4979</v>
      </c>
      <c r="F118" s="122" t="s">
        <v>4980</v>
      </c>
      <c r="I118" s="123"/>
      <c r="J118" s="124">
        <f>BK118</f>
        <v>0</v>
      </c>
      <c r="L118" s="120"/>
      <c r="M118" s="125"/>
      <c r="P118" s="126">
        <f>SUM(P119:P144)</f>
        <v>0</v>
      </c>
      <c r="R118" s="126">
        <f>SUM(R119:R144)</f>
        <v>0</v>
      </c>
      <c r="T118" s="127">
        <f>SUM(T119:T144)</f>
        <v>0</v>
      </c>
      <c r="AR118" s="121" t="s">
        <v>86</v>
      </c>
      <c r="AT118" s="128" t="s">
        <v>77</v>
      </c>
      <c r="AU118" s="128" t="s">
        <v>78</v>
      </c>
      <c r="AY118" s="121" t="s">
        <v>176</v>
      </c>
      <c r="BK118" s="129">
        <f>SUM(BK119:BK144)</f>
        <v>0</v>
      </c>
    </row>
    <row r="119" spans="2:65" s="1" customFormat="1" ht="16.5" customHeight="1">
      <c r="B119" s="32"/>
      <c r="C119" s="132" t="s">
        <v>86</v>
      </c>
      <c r="D119" s="132" t="s">
        <v>178</v>
      </c>
      <c r="E119" s="133" t="s">
        <v>4981</v>
      </c>
      <c r="F119" s="134" t="s">
        <v>4982</v>
      </c>
      <c r="G119" s="135" t="s">
        <v>4983</v>
      </c>
      <c r="H119" s="136">
        <v>210</v>
      </c>
      <c r="I119" s="137"/>
      <c r="J119" s="138">
        <f t="shared" ref="J119:J144" si="0">ROUND(I119*H119,2)</f>
        <v>0</v>
      </c>
      <c r="K119" s="134" t="s">
        <v>1</v>
      </c>
      <c r="L119" s="32"/>
      <c r="M119" s="139" t="s">
        <v>1</v>
      </c>
      <c r="N119" s="140" t="s">
        <v>43</v>
      </c>
      <c r="P119" s="141">
        <f t="shared" ref="P119:P144" si="1">O119*H119</f>
        <v>0</v>
      </c>
      <c r="Q119" s="141">
        <v>0</v>
      </c>
      <c r="R119" s="141">
        <f t="shared" ref="R119:R144" si="2">Q119*H119</f>
        <v>0</v>
      </c>
      <c r="S119" s="141">
        <v>0</v>
      </c>
      <c r="T119" s="142">
        <f t="shared" ref="T119:T144" si="3">S119*H119</f>
        <v>0</v>
      </c>
      <c r="AR119" s="143" t="s">
        <v>183</v>
      </c>
      <c r="AT119" s="143" t="s">
        <v>178</v>
      </c>
      <c r="AU119" s="143" t="s">
        <v>86</v>
      </c>
      <c r="AY119" s="17" t="s">
        <v>176</v>
      </c>
      <c r="BE119" s="144">
        <f t="shared" ref="BE119:BE144" si="4">IF(N119="základní",J119,0)</f>
        <v>0</v>
      </c>
      <c r="BF119" s="144">
        <f t="shared" ref="BF119:BF144" si="5">IF(N119="snížená",J119,0)</f>
        <v>0</v>
      </c>
      <c r="BG119" s="144">
        <f t="shared" ref="BG119:BG144" si="6">IF(N119="zákl. přenesená",J119,0)</f>
        <v>0</v>
      </c>
      <c r="BH119" s="144">
        <f t="shared" ref="BH119:BH144" si="7">IF(N119="sníž. přenesená",J119,0)</f>
        <v>0</v>
      </c>
      <c r="BI119" s="144">
        <f t="shared" ref="BI119:BI144" si="8">IF(N119="nulová",J119,0)</f>
        <v>0</v>
      </c>
      <c r="BJ119" s="17" t="s">
        <v>86</v>
      </c>
      <c r="BK119" s="144">
        <f t="shared" ref="BK119:BK144" si="9">ROUND(I119*H119,2)</f>
        <v>0</v>
      </c>
      <c r="BL119" s="17" t="s">
        <v>183</v>
      </c>
      <c r="BM119" s="143" t="s">
        <v>88</v>
      </c>
    </row>
    <row r="120" spans="2:65" s="1" customFormat="1" ht="16.5" customHeight="1">
      <c r="B120" s="32"/>
      <c r="C120" s="132" t="s">
        <v>88</v>
      </c>
      <c r="D120" s="132" t="s">
        <v>178</v>
      </c>
      <c r="E120" s="133" t="s">
        <v>4984</v>
      </c>
      <c r="F120" s="134" t="s">
        <v>4985</v>
      </c>
      <c r="G120" s="135" t="s">
        <v>298</v>
      </c>
      <c r="H120" s="136">
        <v>85</v>
      </c>
      <c r="I120" s="137"/>
      <c r="J120" s="138">
        <f t="shared" si="0"/>
        <v>0</v>
      </c>
      <c r="K120" s="134" t="s">
        <v>1</v>
      </c>
      <c r="L120" s="32"/>
      <c r="M120" s="139" t="s">
        <v>1</v>
      </c>
      <c r="N120" s="140" t="s">
        <v>43</v>
      </c>
      <c r="P120" s="141">
        <f t="shared" si="1"/>
        <v>0</v>
      </c>
      <c r="Q120" s="141">
        <v>0</v>
      </c>
      <c r="R120" s="141">
        <f t="shared" si="2"/>
        <v>0</v>
      </c>
      <c r="S120" s="141">
        <v>0</v>
      </c>
      <c r="T120" s="142">
        <f t="shared" si="3"/>
        <v>0</v>
      </c>
      <c r="AR120" s="143" t="s">
        <v>183</v>
      </c>
      <c r="AT120" s="143" t="s">
        <v>178</v>
      </c>
      <c r="AU120" s="143" t="s">
        <v>86</v>
      </c>
      <c r="AY120" s="17" t="s">
        <v>176</v>
      </c>
      <c r="BE120" s="144">
        <f t="shared" si="4"/>
        <v>0</v>
      </c>
      <c r="BF120" s="144">
        <f t="shared" si="5"/>
        <v>0</v>
      </c>
      <c r="BG120" s="144">
        <f t="shared" si="6"/>
        <v>0</v>
      </c>
      <c r="BH120" s="144">
        <f t="shared" si="7"/>
        <v>0</v>
      </c>
      <c r="BI120" s="144">
        <f t="shared" si="8"/>
        <v>0</v>
      </c>
      <c r="BJ120" s="17" t="s">
        <v>86</v>
      </c>
      <c r="BK120" s="144">
        <f t="shared" si="9"/>
        <v>0</v>
      </c>
      <c r="BL120" s="17" t="s">
        <v>183</v>
      </c>
      <c r="BM120" s="143" t="s">
        <v>183</v>
      </c>
    </row>
    <row r="121" spans="2:65" s="1" customFormat="1" ht="24.2" customHeight="1">
      <c r="B121" s="32"/>
      <c r="C121" s="132" t="s">
        <v>193</v>
      </c>
      <c r="D121" s="132" t="s">
        <v>178</v>
      </c>
      <c r="E121" s="133" t="s">
        <v>4986</v>
      </c>
      <c r="F121" s="134" t="s">
        <v>4987</v>
      </c>
      <c r="G121" s="135" t="s">
        <v>4983</v>
      </c>
      <c r="H121" s="136">
        <v>1</v>
      </c>
      <c r="I121" s="137"/>
      <c r="J121" s="138">
        <f t="shared" si="0"/>
        <v>0</v>
      </c>
      <c r="K121" s="134" t="s">
        <v>1</v>
      </c>
      <c r="L121" s="32"/>
      <c r="M121" s="139" t="s">
        <v>1</v>
      </c>
      <c r="N121" s="140" t="s">
        <v>43</v>
      </c>
      <c r="P121" s="141">
        <f t="shared" si="1"/>
        <v>0</v>
      </c>
      <c r="Q121" s="141">
        <v>0</v>
      </c>
      <c r="R121" s="141">
        <f t="shared" si="2"/>
        <v>0</v>
      </c>
      <c r="S121" s="141">
        <v>0</v>
      </c>
      <c r="T121" s="142">
        <f t="shared" si="3"/>
        <v>0</v>
      </c>
      <c r="AR121" s="143" t="s">
        <v>183</v>
      </c>
      <c r="AT121" s="143" t="s">
        <v>178</v>
      </c>
      <c r="AU121" s="143" t="s">
        <v>86</v>
      </c>
      <c r="AY121" s="17" t="s">
        <v>176</v>
      </c>
      <c r="BE121" s="144">
        <f t="shared" si="4"/>
        <v>0</v>
      </c>
      <c r="BF121" s="144">
        <f t="shared" si="5"/>
        <v>0</v>
      </c>
      <c r="BG121" s="144">
        <f t="shared" si="6"/>
        <v>0</v>
      </c>
      <c r="BH121" s="144">
        <f t="shared" si="7"/>
        <v>0</v>
      </c>
      <c r="BI121" s="144">
        <f t="shared" si="8"/>
        <v>0</v>
      </c>
      <c r="BJ121" s="17" t="s">
        <v>86</v>
      </c>
      <c r="BK121" s="144">
        <f t="shared" si="9"/>
        <v>0</v>
      </c>
      <c r="BL121" s="17" t="s">
        <v>183</v>
      </c>
      <c r="BM121" s="143" t="s">
        <v>230</v>
      </c>
    </row>
    <row r="122" spans="2:65" s="1" customFormat="1" ht="33" customHeight="1">
      <c r="B122" s="32"/>
      <c r="C122" s="132" t="s">
        <v>183</v>
      </c>
      <c r="D122" s="132" t="s">
        <v>178</v>
      </c>
      <c r="E122" s="133" t="s">
        <v>4988</v>
      </c>
      <c r="F122" s="134" t="s">
        <v>4989</v>
      </c>
      <c r="G122" s="135" t="s">
        <v>4983</v>
      </c>
      <c r="H122" s="136">
        <v>1</v>
      </c>
      <c r="I122" s="137"/>
      <c r="J122" s="138">
        <f t="shared" si="0"/>
        <v>0</v>
      </c>
      <c r="K122" s="134" t="s">
        <v>1</v>
      </c>
      <c r="L122" s="32"/>
      <c r="M122" s="139" t="s">
        <v>1</v>
      </c>
      <c r="N122" s="140" t="s">
        <v>43</v>
      </c>
      <c r="P122" s="141">
        <f t="shared" si="1"/>
        <v>0</v>
      </c>
      <c r="Q122" s="141">
        <v>0</v>
      </c>
      <c r="R122" s="141">
        <f t="shared" si="2"/>
        <v>0</v>
      </c>
      <c r="S122" s="141">
        <v>0</v>
      </c>
      <c r="T122" s="142">
        <f t="shared" si="3"/>
        <v>0</v>
      </c>
      <c r="AR122" s="143" t="s">
        <v>183</v>
      </c>
      <c r="AT122" s="143" t="s">
        <v>178</v>
      </c>
      <c r="AU122" s="143" t="s">
        <v>86</v>
      </c>
      <c r="AY122" s="17" t="s">
        <v>176</v>
      </c>
      <c r="BE122" s="144">
        <f t="shared" si="4"/>
        <v>0</v>
      </c>
      <c r="BF122" s="144">
        <f t="shared" si="5"/>
        <v>0</v>
      </c>
      <c r="BG122" s="144">
        <f t="shared" si="6"/>
        <v>0</v>
      </c>
      <c r="BH122" s="144">
        <f t="shared" si="7"/>
        <v>0</v>
      </c>
      <c r="BI122" s="144">
        <f t="shared" si="8"/>
        <v>0</v>
      </c>
      <c r="BJ122" s="17" t="s">
        <v>86</v>
      </c>
      <c r="BK122" s="144">
        <f t="shared" si="9"/>
        <v>0</v>
      </c>
      <c r="BL122" s="17" t="s">
        <v>183</v>
      </c>
      <c r="BM122" s="143" t="s">
        <v>269</v>
      </c>
    </row>
    <row r="123" spans="2:65" s="1" customFormat="1" ht="16.5" customHeight="1">
      <c r="B123" s="32"/>
      <c r="C123" s="132" t="s">
        <v>204</v>
      </c>
      <c r="D123" s="132" t="s">
        <v>178</v>
      </c>
      <c r="E123" s="133" t="s">
        <v>4990</v>
      </c>
      <c r="F123" s="134" t="s">
        <v>4991</v>
      </c>
      <c r="G123" s="135" t="s">
        <v>4983</v>
      </c>
      <c r="H123" s="136">
        <v>2</v>
      </c>
      <c r="I123" s="137"/>
      <c r="J123" s="138">
        <f t="shared" si="0"/>
        <v>0</v>
      </c>
      <c r="K123" s="134" t="s">
        <v>1</v>
      </c>
      <c r="L123" s="32"/>
      <c r="M123" s="139" t="s">
        <v>1</v>
      </c>
      <c r="N123" s="140" t="s">
        <v>43</v>
      </c>
      <c r="P123" s="141">
        <f t="shared" si="1"/>
        <v>0</v>
      </c>
      <c r="Q123" s="141">
        <v>0</v>
      </c>
      <c r="R123" s="141">
        <f t="shared" si="2"/>
        <v>0</v>
      </c>
      <c r="S123" s="141">
        <v>0</v>
      </c>
      <c r="T123" s="142">
        <f t="shared" si="3"/>
        <v>0</v>
      </c>
      <c r="AR123" s="143" t="s">
        <v>183</v>
      </c>
      <c r="AT123" s="143" t="s">
        <v>178</v>
      </c>
      <c r="AU123" s="143" t="s">
        <v>86</v>
      </c>
      <c r="AY123" s="17" t="s">
        <v>176</v>
      </c>
      <c r="BE123" s="144">
        <f t="shared" si="4"/>
        <v>0</v>
      </c>
      <c r="BF123" s="144">
        <f t="shared" si="5"/>
        <v>0</v>
      </c>
      <c r="BG123" s="144">
        <f t="shared" si="6"/>
        <v>0</v>
      </c>
      <c r="BH123" s="144">
        <f t="shared" si="7"/>
        <v>0</v>
      </c>
      <c r="BI123" s="144">
        <f t="shared" si="8"/>
        <v>0</v>
      </c>
      <c r="BJ123" s="17" t="s">
        <v>86</v>
      </c>
      <c r="BK123" s="144">
        <f t="shared" si="9"/>
        <v>0</v>
      </c>
      <c r="BL123" s="17" t="s">
        <v>183</v>
      </c>
      <c r="BM123" s="143" t="s">
        <v>285</v>
      </c>
    </row>
    <row r="124" spans="2:65" s="1" customFormat="1" ht="16.5" customHeight="1">
      <c r="B124" s="32"/>
      <c r="C124" s="132" t="s">
        <v>230</v>
      </c>
      <c r="D124" s="132" t="s">
        <v>178</v>
      </c>
      <c r="E124" s="133" t="s">
        <v>4992</v>
      </c>
      <c r="F124" s="134" t="s">
        <v>4993</v>
      </c>
      <c r="G124" s="135" t="s">
        <v>4994</v>
      </c>
      <c r="H124" s="136">
        <v>8.5000000000000006E-2</v>
      </c>
      <c r="I124" s="137"/>
      <c r="J124" s="138">
        <f t="shared" si="0"/>
        <v>0</v>
      </c>
      <c r="K124" s="134" t="s">
        <v>1</v>
      </c>
      <c r="L124" s="32"/>
      <c r="M124" s="139" t="s">
        <v>1</v>
      </c>
      <c r="N124" s="140" t="s">
        <v>43</v>
      </c>
      <c r="P124" s="141">
        <f t="shared" si="1"/>
        <v>0</v>
      </c>
      <c r="Q124" s="141">
        <v>0</v>
      </c>
      <c r="R124" s="141">
        <f t="shared" si="2"/>
        <v>0</v>
      </c>
      <c r="S124" s="141">
        <v>0</v>
      </c>
      <c r="T124" s="142">
        <f t="shared" si="3"/>
        <v>0</v>
      </c>
      <c r="AR124" s="143" t="s">
        <v>183</v>
      </c>
      <c r="AT124" s="143" t="s">
        <v>178</v>
      </c>
      <c r="AU124" s="143" t="s">
        <v>86</v>
      </c>
      <c r="AY124" s="17" t="s">
        <v>176</v>
      </c>
      <c r="BE124" s="144">
        <f t="shared" si="4"/>
        <v>0</v>
      </c>
      <c r="BF124" s="144">
        <f t="shared" si="5"/>
        <v>0</v>
      </c>
      <c r="BG124" s="144">
        <f t="shared" si="6"/>
        <v>0</v>
      </c>
      <c r="BH124" s="144">
        <f t="shared" si="7"/>
        <v>0</v>
      </c>
      <c r="BI124" s="144">
        <f t="shared" si="8"/>
        <v>0</v>
      </c>
      <c r="BJ124" s="17" t="s">
        <v>86</v>
      </c>
      <c r="BK124" s="144">
        <f t="shared" si="9"/>
        <v>0</v>
      </c>
      <c r="BL124" s="17" t="s">
        <v>183</v>
      </c>
      <c r="BM124" s="143" t="s">
        <v>8</v>
      </c>
    </row>
    <row r="125" spans="2:65" s="1" customFormat="1" ht="16.5" customHeight="1">
      <c r="B125" s="32"/>
      <c r="C125" s="132" t="s">
        <v>237</v>
      </c>
      <c r="D125" s="132" t="s">
        <v>178</v>
      </c>
      <c r="E125" s="133" t="s">
        <v>4995</v>
      </c>
      <c r="F125" s="134" t="s">
        <v>4996</v>
      </c>
      <c r="G125" s="135" t="s">
        <v>298</v>
      </c>
      <c r="H125" s="136">
        <v>8</v>
      </c>
      <c r="I125" s="137"/>
      <c r="J125" s="138">
        <f t="shared" si="0"/>
        <v>0</v>
      </c>
      <c r="K125" s="134" t="s">
        <v>1</v>
      </c>
      <c r="L125" s="32"/>
      <c r="M125" s="139" t="s">
        <v>1</v>
      </c>
      <c r="N125" s="140" t="s">
        <v>43</v>
      </c>
      <c r="P125" s="141">
        <f t="shared" si="1"/>
        <v>0</v>
      </c>
      <c r="Q125" s="141">
        <v>0</v>
      </c>
      <c r="R125" s="141">
        <f t="shared" si="2"/>
        <v>0</v>
      </c>
      <c r="S125" s="141">
        <v>0</v>
      </c>
      <c r="T125" s="142">
        <f t="shared" si="3"/>
        <v>0</v>
      </c>
      <c r="AR125" s="143" t="s">
        <v>183</v>
      </c>
      <c r="AT125" s="143" t="s">
        <v>178</v>
      </c>
      <c r="AU125" s="143" t="s">
        <v>86</v>
      </c>
      <c r="AY125" s="17" t="s">
        <v>176</v>
      </c>
      <c r="BE125" s="144">
        <f t="shared" si="4"/>
        <v>0</v>
      </c>
      <c r="BF125" s="144">
        <f t="shared" si="5"/>
        <v>0</v>
      </c>
      <c r="BG125" s="144">
        <f t="shared" si="6"/>
        <v>0</v>
      </c>
      <c r="BH125" s="144">
        <f t="shared" si="7"/>
        <v>0</v>
      </c>
      <c r="BI125" s="144">
        <f t="shared" si="8"/>
        <v>0</v>
      </c>
      <c r="BJ125" s="17" t="s">
        <v>86</v>
      </c>
      <c r="BK125" s="144">
        <f t="shared" si="9"/>
        <v>0</v>
      </c>
      <c r="BL125" s="17" t="s">
        <v>183</v>
      </c>
      <c r="BM125" s="143" t="s">
        <v>310</v>
      </c>
    </row>
    <row r="126" spans="2:65" s="1" customFormat="1" ht="16.5" customHeight="1">
      <c r="B126" s="32"/>
      <c r="C126" s="132" t="s">
        <v>269</v>
      </c>
      <c r="D126" s="132" t="s">
        <v>178</v>
      </c>
      <c r="E126" s="133" t="s">
        <v>4997</v>
      </c>
      <c r="F126" s="134" t="s">
        <v>4998</v>
      </c>
      <c r="G126" s="135" t="s">
        <v>181</v>
      </c>
      <c r="H126" s="136">
        <v>4</v>
      </c>
      <c r="I126" s="137"/>
      <c r="J126" s="138">
        <f t="shared" si="0"/>
        <v>0</v>
      </c>
      <c r="K126" s="134" t="s">
        <v>1</v>
      </c>
      <c r="L126" s="32"/>
      <c r="M126" s="139" t="s">
        <v>1</v>
      </c>
      <c r="N126" s="140" t="s">
        <v>43</v>
      </c>
      <c r="P126" s="141">
        <f t="shared" si="1"/>
        <v>0</v>
      </c>
      <c r="Q126" s="141">
        <v>0</v>
      </c>
      <c r="R126" s="141">
        <f t="shared" si="2"/>
        <v>0</v>
      </c>
      <c r="S126" s="141">
        <v>0</v>
      </c>
      <c r="T126" s="142">
        <f t="shared" si="3"/>
        <v>0</v>
      </c>
      <c r="AR126" s="143" t="s">
        <v>183</v>
      </c>
      <c r="AT126" s="143" t="s">
        <v>178</v>
      </c>
      <c r="AU126" s="143" t="s">
        <v>86</v>
      </c>
      <c r="AY126" s="17" t="s">
        <v>176</v>
      </c>
      <c r="BE126" s="144">
        <f t="shared" si="4"/>
        <v>0</v>
      </c>
      <c r="BF126" s="144">
        <f t="shared" si="5"/>
        <v>0</v>
      </c>
      <c r="BG126" s="144">
        <f t="shared" si="6"/>
        <v>0</v>
      </c>
      <c r="BH126" s="144">
        <f t="shared" si="7"/>
        <v>0</v>
      </c>
      <c r="BI126" s="144">
        <f t="shared" si="8"/>
        <v>0</v>
      </c>
      <c r="BJ126" s="17" t="s">
        <v>86</v>
      </c>
      <c r="BK126" s="144">
        <f t="shared" si="9"/>
        <v>0</v>
      </c>
      <c r="BL126" s="17" t="s">
        <v>183</v>
      </c>
      <c r="BM126" s="143" t="s">
        <v>319</v>
      </c>
    </row>
    <row r="127" spans="2:65" s="1" customFormat="1" ht="16.5" customHeight="1">
      <c r="B127" s="32"/>
      <c r="C127" s="132" t="s">
        <v>274</v>
      </c>
      <c r="D127" s="132" t="s">
        <v>178</v>
      </c>
      <c r="E127" s="133" t="s">
        <v>4999</v>
      </c>
      <c r="F127" s="134" t="s">
        <v>5000</v>
      </c>
      <c r="G127" s="135" t="s">
        <v>181</v>
      </c>
      <c r="H127" s="136">
        <v>4</v>
      </c>
      <c r="I127" s="137"/>
      <c r="J127" s="138">
        <f t="shared" si="0"/>
        <v>0</v>
      </c>
      <c r="K127" s="134" t="s">
        <v>1</v>
      </c>
      <c r="L127" s="32"/>
      <c r="M127" s="139" t="s">
        <v>1</v>
      </c>
      <c r="N127" s="140" t="s">
        <v>43</v>
      </c>
      <c r="P127" s="141">
        <f t="shared" si="1"/>
        <v>0</v>
      </c>
      <c r="Q127" s="141">
        <v>0</v>
      </c>
      <c r="R127" s="141">
        <f t="shared" si="2"/>
        <v>0</v>
      </c>
      <c r="S127" s="141">
        <v>0</v>
      </c>
      <c r="T127" s="142">
        <f t="shared" si="3"/>
        <v>0</v>
      </c>
      <c r="AR127" s="143" t="s">
        <v>183</v>
      </c>
      <c r="AT127" s="143" t="s">
        <v>178</v>
      </c>
      <c r="AU127" s="143" t="s">
        <v>86</v>
      </c>
      <c r="AY127" s="17" t="s">
        <v>176</v>
      </c>
      <c r="BE127" s="144">
        <f t="shared" si="4"/>
        <v>0</v>
      </c>
      <c r="BF127" s="144">
        <f t="shared" si="5"/>
        <v>0</v>
      </c>
      <c r="BG127" s="144">
        <f t="shared" si="6"/>
        <v>0</v>
      </c>
      <c r="BH127" s="144">
        <f t="shared" si="7"/>
        <v>0</v>
      </c>
      <c r="BI127" s="144">
        <f t="shared" si="8"/>
        <v>0</v>
      </c>
      <c r="BJ127" s="17" t="s">
        <v>86</v>
      </c>
      <c r="BK127" s="144">
        <f t="shared" si="9"/>
        <v>0</v>
      </c>
      <c r="BL127" s="17" t="s">
        <v>183</v>
      </c>
      <c r="BM127" s="143" t="s">
        <v>329</v>
      </c>
    </row>
    <row r="128" spans="2:65" s="1" customFormat="1" ht="16.5" customHeight="1">
      <c r="B128" s="32"/>
      <c r="C128" s="132" t="s">
        <v>285</v>
      </c>
      <c r="D128" s="132" t="s">
        <v>178</v>
      </c>
      <c r="E128" s="133" t="s">
        <v>5001</v>
      </c>
      <c r="F128" s="134" t="s">
        <v>5002</v>
      </c>
      <c r="G128" s="135" t="s">
        <v>298</v>
      </c>
      <c r="H128" s="136">
        <v>60</v>
      </c>
      <c r="I128" s="137"/>
      <c r="J128" s="138">
        <f t="shared" si="0"/>
        <v>0</v>
      </c>
      <c r="K128" s="134" t="s">
        <v>1</v>
      </c>
      <c r="L128" s="32"/>
      <c r="M128" s="139" t="s">
        <v>1</v>
      </c>
      <c r="N128" s="140" t="s">
        <v>43</v>
      </c>
      <c r="P128" s="141">
        <f t="shared" si="1"/>
        <v>0</v>
      </c>
      <c r="Q128" s="141">
        <v>0</v>
      </c>
      <c r="R128" s="141">
        <f t="shared" si="2"/>
        <v>0</v>
      </c>
      <c r="S128" s="141">
        <v>0</v>
      </c>
      <c r="T128" s="142">
        <f t="shared" si="3"/>
        <v>0</v>
      </c>
      <c r="AR128" s="143" t="s">
        <v>183</v>
      </c>
      <c r="AT128" s="143" t="s">
        <v>178</v>
      </c>
      <c r="AU128" s="143" t="s">
        <v>86</v>
      </c>
      <c r="AY128" s="17" t="s">
        <v>176</v>
      </c>
      <c r="BE128" s="144">
        <f t="shared" si="4"/>
        <v>0</v>
      </c>
      <c r="BF128" s="144">
        <f t="shared" si="5"/>
        <v>0</v>
      </c>
      <c r="BG128" s="144">
        <f t="shared" si="6"/>
        <v>0</v>
      </c>
      <c r="BH128" s="144">
        <f t="shared" si="7"/>
        <v>0</v>
      </c>
      <c r="BI128" s="144">
        <f t="shared" si="8"/>
        <v>0</v>
      </c>
      <c r="BJ128" s="17" t="s">
        <v>86</v>
      </c>
      <c r="BK128" s="144">
        <f t="shared" si="9"/>
        <v>0</v>
      </c>
      <c r="BL128" s="17" t="s">
        <v>183</v>
      </c>
      <c r="BM128" s="143" t="s">
        <v>339</v>
      </c>
    </row>
    <row r="129" spans="2:65" s="1" customFormat="1" ht="16.5" customHeight="1">
      <c r="B129" s="32"/>
      <c r="C129" s="132" t="s">
        <v>290</v>
      </c>
      <c r="D129" s="132" t="s">
        <v>178</v>
      </c>
      <c r="E129" s="133" t="s">
        <v>5003</v>
      </c>
      <c r="F129" s="134" t="s">
        <v>5004</v>
      </c>
      <c r="G129" s="135" t="s">
        <v>298</v>
      </c>
      <c r="H129" s="136">
        <v>15</v>
      </c>
      <c r="I129" s="137"/>
      <c r="J129" s="138">
        <f t="shared" si="0"/>
        <v>0</v>
      </c>
      <c r="K129" s="134" t="s">
        <v>1</v>
      </c>
      <c r="L129" s="32"/>
      <c r="M129" s="139" t="s">
        <v>1</v>
      </c>
      <c r="N129" s="140" t="s">
        <v>43</v>
      </c>
      <c r="P129" s="141">
        <f t="shared" si="1"/>
        <v>0</v>
      </c>
      <c r="Q129" s="141">
        <v>0</v>
      </c>
      <c r="R129" s="141">
        <f t="shared" si="2"/>
        <v>0</v>
      </c>
      <c r="S129" s="141">
        <v>0</v>
      </c>
      <c r="T129" s="142">
        <f t="shared" si="3"/>
        <v>0</v>
      </c>
      <c r="AR129" s="143" t="s">
        <v>183</v>
      </c>
      <c r="AT129" s="143" t="s">
        <v>178</v>
      </c>
      <c r="AU129" s="143" t="s">
        <v>86</v>
      </c>
      <c r="AY129" s="17" t="s">
        <v>176</v>
      </c>
      <c r="BE129" s="144">
        <f t="shared" si="4"/>
        <v>0</v>
      </c>
      <c r="BF129" s="144">
        <f t="shared" si="5"/>
        <v>0</v>
      </c>
      <c r="BG129" s="144">
        <f t="shared" si="6"/>
        <v>0</v>
      </c>
      <c r="BH129" s="144">
        <f t="shared" si="7"/>
        <v>0</v>
      </c>
      <c r="BI129" s="144">
        <f t="shared" si="8"/>
        <v>0</v>
      </c>
      <c r="BJ129" s="17" t="s">
        <v>86</v>
      </c>
      <c r="BK129" s="144">
        <f t="shared" si="9"/>
        <v>0</v>
      </c>
      <c r="BL129" s="17" t="s">
        <v>183</v>
      </c>
      <c r="BM129" s="143" t="s">
        <v>348</v>
      </c>
    </row>
    <row r="130" spans="2:65" s="1" customFormat="1" ht="24.2" customHeight="1">
      <c r="B130" s="32"/>
      <c r="C130" s="132" t="s">
        <v>8</v>
      </c>
      <c r="D130" s="132" t="s">
        <v>178</v>
      </c>
      <c r="E130" s="133" t="s">
        <v>5005</v>
      </c>
      <c r="F130" s="134" t="s">
        <v>5006</v>
      </c>
      <c r="G130" s="135" t="s">
        <v>298</v>
      </c>
      <c r="H130" s="136">
        <v>60</v>
      </c>
      <c r="I130" s="137"/>
      <c r="J130" s="138">
        <f t="shared" si="0"/>
        <v>0</v>
      </c>
      <c r="K130" s="134" t="s">
        <v>1</v>
      </c>
      <c r="L130" s="32"/>
      <c r="M130" s="139" t="s">
        <v>1</v>
      </c>
      <c r="N130" s="140" t="s">
        <v>43</v>
      </c>
      <c r="P130" s="141">
        <f t="shared" si="1"/>
        <v>0</v>
      </c>
      <c r="Q130" s="141">
        <v>0</v>
      </c>
      <c r="R130" s="141">
        <f t="shared" si="2"/>
        <v>0</v>
      </c>
      <c r="S130" s="141">
        <v>0</v>
      </c>
      <c r="T130" s="142">
        <f t="shared" si="3"/>
        <v>0</v>
      </c>
      <c r="AR130" s="143" t="s">
        <v>183</v>
      </c>
      <c r="AT130" s="143" t="s">
        <v>178</v>
      </c>
      <c r="AU130" s="143" t="s">
        <v>86</v>
      </c>
      <c r="AY130" s="17" t="s">
        <v>176</v>
      </c>
      <c r="BE130" s="144">
        <f t="shared" si="4"/>
        <v>0</v>
      </c>
      <c r="BF130" s="144">
        <f t="shared" si="5"/>
        <v>0</v>
      </c>
      <c r="BG130" s="144">
        <f t="shared" si="6"/>
        <v>0</v>
      </c>
      <c r="BH130" s="144">
        <f t="shared" si="7"/>
        <v>0</v>
      </c>
      <c r="BI130" s="144">
        <f t="shared" si="8"/>
        <v>0</v>
      </c>
      <c r="BJ130" s="17" t="s">
        <v>86</v>
      </c>
      <c r="BK130" s="144">
        <f t="shared" si="9"/>
        <v>0</v>
      </c>
      <c r="BL130" s="17" t="s">
        <v>183</v>
      </c>
      <c r="BM130" s="143" t="s">
        <v>358</v>
      </c>
    </row>
    <row r="131" spans="2:65" s="1" customFormat="1" ht="24.2" customHeight="1">
      <c r="B131" s="32"/>
      <c r="C131" s="132" t="s">
        <v>303</v>
      </c>
      <c r="D131" s="132" t="s">
        <v>178</v>
      </c>
      <c r="E131" s="133" t="s">
        <v>5007</v>
      </c>
      <c r="F131" s="134" t="s">
        <v>5008</v>
      </c>
      <c r="G131" s="135" t="s">
        <v>298</v>
      </c>
      <c r="H131" s="136">
        <v>60</v>
      </c>
      <c r="I131" s="137"/>
      <c r="J131" s="138">
        <f t="shared" si="0"/>
        <v>0</v>
      </c>
      <c r="K131" s="134" t="s">
        <v>1</v>
      </c>
      <c r="L131" s="32"/>
      <c r="M131" s="139" t="s">
        <v>1</v>
      </c>
      <c r="N131" s="140" t="s">
        <v>43</v>
      </c>
      <c r="P131" s="141">
        <f t="shared" si="1"/>
        <v>0</v>
      </c>
      <c r="Q131" s="141">
        <v>0</v>
      </c>
      <c r="R131" s="141">
        <f t="shared" si="2"/>
        <v>0</v>
      </c>
      <c r="S131" s="141">
        <v>0</v>
      </c>
      <c r="T131" s="142">
        <f t="shared" si="3"/>
        <v>0</v>
      </c>
      <c r="AR131" s="143" t="s">
        <v>183</v>
      </c>
      <c r="AT131" s="143" t="s">
        <v>178</v>
      </c>
      <c r="AU131" s="143" t="s">
        <v>86</v>
      </c>
      <c r="AY131" s="17" t="s">
        <v>176</v>
      </c>
      <c r="BE131" s="144">
        <f t="shared" si="4"/>
        <v>0</v>
      </c>
      <c r="BF131" s="144">
        <f t="shared" si="5"/>
        <v>0</v>
      </c>
      <c r="BG131" s="144">
        <f t="shared" si="6"/>
        <v>0</v>
      </c>
      <c r="BH131" s="144">
        <f t="shared" si="7"/>
        <v>0</v>
      </c>
      <c r="BI131" s="144">
        <f t="shared" si="8"/>
        <v>0</v>
      </c>
      <c r="BJ131" s="17" t="s">
        <v>86</v>
      </c>
      <c r="BK131" s="144">
        <f t="shared" si="9"/>
        <v>0</v>
      </c>
      <c r="BL131" s="17" t="s">
        <v>183</v>
      </c>
      <c r="BM131" s="143" t="s">
        <v>370</v>
      </c>
    </row>
    <row r="132" spans="2:65" s="1" customFormat="1" ht="16.5" customHeight="1">
      <c r="B132" s="32"/>
      <c r="C132" s="132" t="s">
        <v>310</v>
      </c>
      <c r="D132" s="132" t="s">
        <v>178</v>
      </c>
      <c r="E132" s="133" t="s">
        <v>5009</v>
      </c>
      <c r="F132" s="134" t="s">
        <v>5010</v>
      </c>
      <c r="G132" s="135" t="s">
        <v>298</v>
      </c>
      <c r="H132" s="136">
        <v>85</v>
      </c>
      <c r="I132" s="137"/>
      <c r="J132" s="138">
        <f t="shared" si="0"/>
        <v>0</v>
      </c>
      <c r="K132" s="134" t="s">
        <v>1</v>
      </c>
      <c r="L132" s="32"/>
      <c r="M132" s="139" t="s">
        <v>1</v>
      </c>
      <c r="N132" s="140" t="s">
        <v>43</v>
      </c>
      <c r="P132" s="141">
        <f t="shared" si="1"/>
        <v>0</v>
      </c>
      <c r="Q132" s="141">
        <v>0</v>
      </c>
      <c r="R132" s="141">
        <f t="shared" si="2"/>
        <v>0</v>
      </c>
      <c r="S132" s="141">
        <v>0</v>
      </c>
      <c r="T132" s="142">
        <f t="shared" si="3"/>
        <v>0</v>
      </c>
      <c r="AR132" s="143" t="s">
        <v>183</v>
      </c>
      <c r="AT132" s="143" t="s">
        <v>178</v>
      </c>
      <c r="AU132" s="143" t="s">
        <v>86</v>
      </c>
      <c r="AY132" s="17" t="s">
        <v>176</v>
      </c>
      <c r="BE132" s="144">
        <f t="shared" si="4"/>
        <v>0</v>
      </c>
      <c r="BF132" s="144">
        <f t="shared" si="5"/>
        <v>0</v>
      </c>
      <c r="BG132" s="144">
        <f t="shared" si="6"/>
        <v>0</v>
      </c>
      <c r="BH132" s="144">
        <f t="shared" si="7"/>
        <v>0</v>
      </c>
      <c r="BI132" s="144">
        <f t="shared" si="8"/>
        <v>0</v>
      </c>
      <c r="BJ132" s="17" t="s">
        <v>86</v>
      </c>
      <c r="BK132" s="144">
        <f t="shared" si="9"/>
        <v>0</v>
      </c>
      <c r="BL132" s="17" t="s">
        <v>183</v>
      </c>
      <c r="BM132" s="143" t="s">
        <v>380</v>
      </c>
    </row>
    <row r="133" spans="2:65" s="1" customFormat="1" ht="16.5" customHeight="1">
      <c r="B133" s="32"/>
      <c r="C133" s="132" t="s">
        <v>314</v>
      </c>
      <c r="D133" s="132" t="s">
        <v>178</v>
      </c>
      <c r="E133" s="133" t="s">
        <v>5011</v>
      </c>
      <c r="F133" s="134" t="s">
        <v>5012</v>
      </c>
      <c r="G133" s="135" t="s">
        <v>298</v>
      </c>
      <c r="H133" s="136">
        <v>85</v>
      </c>
      <c r="I133" s="137"/>
      <c r="J133" s="138">
        <f t="shared" si="0"/>
        <v>0</v>
      </c>
      <c r="K133" s="134" t="s">
        <v>1</v>
      </c>
      <c r="L133" s="32"/>
      <c r="M133" s="139" t="s">
        <v>1</v>
      </c>
      <c r="N133" s="140" t="s">
        <v>43</v>
      </c>
      <c r="P133" s="141">
        <f t="shared" si="1"/>
        <v>0</v>
      </c>
      <c r="Q133" s="141">
        <v>0</v>
      </c>
      <c r="R133" s="141">
        <f t="shared" si="2"/>
        <v>0</v>
      </c>
      <c r="S133" s="141">
        <v>0</v>
      </c>
      <c r="T133" s="142">
        <f t="shared" si="3"/>
        <v>0</v>
      </c>
      <c r="AR133" s="143" t="s">
        <v>183</v>
      </c>
      <c r="AT133" s="143" t="s">
        <v>178</v>
      </c>
      <c r="AU133" s="143" t="s">
        <v>86</v>
      </c>
      <c r="AY133" s="17" t="s">
        <v>176</v>
      </c>
      <c r="BE133" s="144">
        <f t="shared" si="4"/>
        <v>0</v>
      </c>
      <c r="BF133" s="144">
        <f t="shared" si="5"/>
        <v>0</v>
      </c>
      <c r="BG133" s="144">
        <f t="shared" si="6"/>
        <v>0</v>
      </c>
      <c r="BH133" s="144">
        <f t="shared" si="7"/>
        <v>0</v>
      </c>
      <c r="BI133" s="144">
        <f t="shared" si="8"/>
        <v>0</v>
      </c>
      <c r="BJ133" s="17" t="s">
        <v>86</v>
      </c>
      <c r="BK133" s="144">
        <f t="shared" si="9"/>
        <v>0</v>
      </c>
      <c r="BL133" s="17" t="s">
        <v>183</v>
      </c>
      <c r="BM133" s="143" t="s">
        <v>388</v>
      </c>
    </row>
    <row r="134" spans="2:65" s="1" customFormat="1" ht="24.2" customHeight="1">
      <c r="B134" s="32"/>
      <c r="C134" s="132" t="s">
        <v>319</v>
      </c>
      <c r="D134" s="132" t="s">
        <v>178</v>
      </c>
      <c r="E134" s="133" t="s">
        <v>5013</v>
      </c>
      <c r="F134" s="134" t="s">
        <v>5014</v>
      </c>
      <c r="G134" s="135" t="s">
        <v>4983</v>
      </c>
      <c r="H134" s="136">
        <v>24</v>
      </c>
      <c r="I134" s="137"/>
      <c r="J134" s="138">
        <f t="shared" si="0"/>
        <v>0</v>
      </c>
      <c r="K134" s="134" t="s">
        <v>1</v>
      </c>
      <c r="L134" s="32"/>
      <c r="M134" s="139" t="s">
        <v>1</v>
      </c>
      <c r="N134" s="140" t="s">
        <v>43</v>
      </c>
      <c r="P134" s="141">
        <f t="shared" si="1"/>
        <v>0</v>
      </c>
      <c r="Q134" s="141">
        <v>0</v>
      </c>
      <c r="R134" s="141">
        <f t="shared" si="2"/>
        <v>0</v>
      </c>
      <c r="S134" s="141">
        <v>0</v>
      </c>
      <c r="T134" s="142">
        <f t="shared" si="3"/>
        <v>0</v>
      </c>
      <c r="AR134" s="143" t="s">
        <v>183</v>
      </c>
      <c r="AT134" s="143" t="s">
        <v>178</v>
      </c>
      <c r="AU134" s="143" t="s">
        <v>86</v>
      </c>
      <c r="AY134" s="17" t="s">
        <v>176</v>
      </c>
      <c r="BE134" s="144">
        <f t="shared" si="4"/>
        <v>0</v>
      </c>
      <c r="BF134" s="144">
        <f t="shared" si="5"/>
        <v>0</v>
      </c>
      <c r="BG134" s="144">
        <f t="shared" si="6"/>
        <v>0</v>
      </c>
      <c r="BH134" s="144">
        <f t="shared" si="7"/>
        <v>0</v>
      </c>
      <c r="BI134" s="144">
        <f t="shared" si="8"/>
        <v>0</v>
      </c>
      <c r="BJ134" s="17" t="s">
        <v>86</v>
      </c>
      <c r="BK134" s="144">
        <f t="shared" si="9"/>
        <v>0</v>
      </c>
      <c r="BL134" s="17" t="s">
        <v>183</v>
      </c>
      <c r="BM134" s="143" t="s">
        <v>398</v>
      </c>
    </row>
    <row r="135" spans="2:65" s="1" customFormat="1" ht="24.2" customHeight="1">
      <c r="B135" s="32"/>
      <c r="C135" s="132" t="s">
        <v>325</v>
      </c>
      <c r="D135" s="132" t="s">
        <v>178</v>
      </c>
      <c r="E135" s="133" t="s">
        <v>5015</v>
      </c>
      <c r="F135" s="134" t="s">
        <v>5016</v>
      </c>
      <c r="G135" s="135" t="s">
        <v>4983</v>
      </c>
      <c r="H135" s="136">
        <v>16</v>
      </c>
      <c r="I135" s="137"/>
      <c r="J135" s="138">
        <f t="shared" si="0"/>
        <v>0</v>
      </c>
      <c r="K135" s="134" t="s">
        <v>1</v>
      </c>
      <c r="L135" s="32"/>
      <c r="M135" s="139" t="s">
        <v>1</v>
      </c>
      <c r="N135" s="140" t="s">
        <v>43</v>
      </c>
      <c r="P135" s="141">
        <f t="shared" si="1"/>
        <v>0</v>
      </c>
      <c r="Q135" s="141">
        <v>0</v>
      </c>
      <c r="R135" s="141">
        <f t="shared" si="2"/>
        <v>0</v>
      </c>
      <c r="S135" s="141">
        <v>0</v>
      </c>
      <c r="T135" s="142">
        <f t="shared" si="3"/>
        <v>0</v>
      </c>
      <c r="AR135" s="143" t="s">
        <v>183</v>
      </c>
      <c r="AT135" s="143" t="s">
        <v>178</v>
      </c>
      <c r="AU135" s="143" t="s">
        <v>86</v>
      </c>
      <c r="AY135" s="17" t="s">
        <v>176</v>
      </c>
      <c r="BE135" s="144">
        <f t="shared" si="4"/>
        <v>0</v>
      </c>
      <c r="BF135" s="144">
        <f t="shared" si="5"/>
        <v>0</v>
      </c>
      <c r="BG135" s="144">
        <f t="shared" si="6"/>
        <v>0</v>
      </c>
      <c r="BH135" s="144">
        <f t="shared" si="7"/>
        <v>0</v>
      </c>
      <c r="BI135" s="144">
        <f t="shared" si="8"/>
        <v>0</v>
      </c>
      <c r="BJ135" s="17" t="s">
        <v>86</v>
      </c>
      <c r="BK135" s="144">
        <f t="shared" si="9"/>
        <v>0</v>
      </c>
      <c r="BL135" s="17" t="s">
        <v>183</v>
      </c>
      <c r="BM135" s="143" t="s">
        <v>411</v>
      </c>
    </row>
    <row r="136" spans="2:65" s="1" customFormat="1" ht="16.5" customHeight="1">
      <c r="B136" s="32"/>
      <c r="C136" s="132" t="s">
        <v>329</v>
      </c>
      <c r="D136" s="132" t="s">
        <v>178</v>
      </c>
      <c r="E136" s="133" t="s">
        <v>5017</v>
      </c>
      <c r="F136" s="134" t="s">
        <v>5018</v>
      </c>
      <c r="G136" s="135" t="s">
        <v>298</v>
      </c>
      <c r="H136" s="136">
        <v>60</v>
      </c>
      <c r="I136" s="137"/>
      <c r="J136" s="138">
        <f t="shared" si="0"/>
        <v>0</v>
      </c>
      <c r="K136" s="134" t="s">
        <v>1</v>
      </c>
      <c r="L136" s="32"/>
      <c r="M136" s="139" t="s">
        <v>1</v>
      </c>
      <c r="N136" s="140" t="s">
        <v>43</v>
      </c>
      <c r="P136" s="141">
        <f t="shared" si="1"/>
        <v>0</v>
      </c>
      <c r="Q136" s="141">
        <v>0</v>
      </c>
      <c r="R136" s="141">
        <f t="shared" si="2"/>
        <v>0</v>
      </c>
      <c r="S136" s="141">
        <v>0</v>
      </c>
      <c r="T136" s="142">
        <f t="shared" si="3"/>
        <v>0</v>
      </c>
      <c r="AR136" s="143" t="s">
        <v>183</v>
      </c>
      <c r="AT136" s="143" t="s">
        <v>178</v>
      </c>
      <c r="AU136" s="143" t="s">
        <v>86</v>
      </c>
      <c r="AY136" s="17" t="s">
        <v>176</v>
      </c>
      <c r="BE136" s="144">
        <f t="shared" si="4"/>
        <v>0</v>
      </c>
      <c r="BF136" s="144">
        <f t="shared" si="5"/>
        <v>0</v>
      </c>
      <c r="BG136" s="144">
        <f t="shared" si="6"/>
        <v>0</v>
      </c>
      <c r="BH136" s="144">
        <f t="shared" si="7"/>
        <v>0</v>
      </c>
      <c r="BI136" s="144">
        <f t="shared" si="8"/>
        <v>0</v>
      </c>
      <c r="BJ136" s="17" t="s">
        <v>86</v>
      </c>
      <c r="BK136" s="144">
        <f t="shared" si="9"/>
        <v>0</v>
      </c>
      <c r="BL136" s="17" t="s">
        <v>183</v>
      </c>
      <c r="BM136" s="143" t="s">
        <v>357</v>
      </c>
    </row>
    <row r="137" spans="2:65" s="1" customFormat="1" ht="16.5" customHeight="1">
      <c r="B137" s="32"/>
      <c r="C137" s="132" t="s">
        <v>334</v>
      </c>
      <c r="D137" s="132" t="s">
        <v>178</v>
      </c>
      <c r="E137" s="133" t="s">
        <v>5019</v>
      </c>
      <c r="F137" s="134" t="s">
        <v>5020</v>
      </c>
      <c r="G137" s="135" t="s">
        <v>298</v>
      </c>
      <c r="H137" s="136">
        <v>60</v>
      </c>
      <c r="I137" s="137"/>
      <c r="J137" s="138">
        <f t="shared" si="0"/>
        <v>0</v>
      </c>
      <c r="K137" s="134" t="s">
        <v>1</v>
      </c>
      <c r="L137" s="32"/>
      <c r="M137" s="139" t="s">
        <v>1</v>
      </c>
      <c r="N137" s="140" t="s">
        <v>43</v>
      </c>
      <c r="P137" s="141">
        <f t="shared" si="1"/>
        <v>0</v>
      </c>
      <c r="Q137" s="141">
        <v>0</v>
      </c>
      <c r="R137" s="141">
        <f t="shared" si="2"/>
        <v>0</v>
      </c>
      <c r="S137" s="141">
        <v>0</v>
      </c>
      <c r="T137" s="142">
        <f t="shared" si="3"/>
        <v>0</v>
      </c>
      <c r="AR137" s="143" t="s">
        <v>183</v>
      </c>
      <c r="AT137" s="143" t="s">
        <v>178</v>
      </c>
      <c r="AU137" s="143" t="s">
        <v>86</v>
      </c>
      <c r="AY137" s="17" t="s">
        <v>176</v>
      </c>
      <c r="BE137" s="144">
        <f t="shared" si="4"/>
        <v>0</v>
      </c>
      <c r="BF137" s="144">
        <f t="shared" si="5"/>
        <v>0</v>
      </c>
      <c r="BG137" s="144">
        <f t="shared" si="6"/>
        <v>0</v>
      </c>
      <c r="BH137" s="144">
        <f t="shared" si="7"/>
        <v>0</v>
      </c>
      <c r="BI137" s="144">
        <f t="shared" si="8"/>
        <v>0</v>
      </c>
      <c r="BJ137" s="17" t="s">
        <v>86</v>
      </c>
      <c r="BK137" s="144">
        <f t="shared" si="9"/>
        <v>0</v>
      </c>
      <c r="BL137" s="17" t="s">
        <v>183</v>
      </c>
      <c r="BM137" s="143" t="s">
        <v>447</v>
      </c>
    </row>
    <row r="138" spans="2:65" s="1" customFormat="1" ht="16.5" customHeight="1">
      <c r="B138" s="32"/>
      <c r="C138" s="132" t="s">
        <v>339</v>
      </c>
      <c r="D138" s="132" t="s">
        <v>178</v>
      </c>
      <c r="E138" s="133" t="s">
        <v>5021</v>
      </c>
      <c r="F138" s="134" t="s">
        <v>5022</v>
      </c>
      <c r="G138" s="135" t="s">
        <v>298</v>
      </c>
      <c r="H138" s="136">
        <v>15</v>
      </c>
      <c r="I138" s="137"/>
      <c r="J138" s="138">
        <f t="shared" si="0"/>
        <v>0</v>
      </c>
      <c r="K138" s="134" t="s">
        <v>1</v>
      </c>
      <c r="L138" s="32"/>
      <c r="M138" s="139" t="s">
        <v>1</v>
      </c>
      <c r="N138" s="140" t="s">
        <v>43</v>
      </c>
      <c r="P138" s="141">
        <f t="shared" si="1"/>
        <v>0</v>
      </c>
      <c r="Q138" s="141">
        <v>0</v>
      </c>
      <c r="R138" s="141">
        <f t="shared" si="2"/>
        <v>0</v>
      </c>
      <c r="S138" s="141">
        <v>0</v>
      </c>
      <c r="T138" s="142">
        <f t="shared" si="3"/>
        <v>0</v>
      </c>
      <c r="AR138" s="143" t="s">
        <v>183</v>
      </c>
      <c r="AT138" s="143" t="s">
        <v>178</v>
      </c>
      <c r="AU138" s="143" t="s">
        <v>86</v>
      </c>
      <c r="AY138" s="17" t="s">
        <v>176</v>
      </c>
      <c r="BE138" s="144">
        <f t="shared" si="4"/>
        <v>0</v>
      </c>
      <c r="BF138" s="144">
        <f t="shared" si="5"/>
        <v>0</v>
      </c>
      <c r="BG138" s="144">
        <f t="shared" si="6"/>
        <v>0</v>
      </c>
      <c r="BH138" s="144">
        <f t="shared" si="7"/>
        <v>0</v>
      </c>
      <c r="BI138" s="144">
        <f t="shared" si="8"/>
        <v>0</v>
      </c>
      <c r="BJ138" s="17" t="s">
        <v>86</v>
      </c>
      <c r="BK138" s="144">
        <f t="shared" si="9"/>
        <v>0</v>
      </c>
      <c r="BL138" s="17" t="s">
        <v>183</v>
      </c>
      <c r="BM138" s="143" t="s">
        <v>457</v>
      </c>
    </row>
    <row r="139" spans="2:65" s="1" customFormat="1" ht="24.2" customHeight="1">
      <c r="B139" s="32"/>
      <c r="C139" s="132" t="s">
        <v>7</v>
      </c>
      <c r="D139" s="132" t="s">
        <v>178</v>
      </c>
      <c r="E139" s="133" t="s">
        <v>5023</v>
      </c>
      <c r="F139" s="134" t="s">
        <v>5024</v>
      </c>
      <c r="G139" s="135" t="s">
        <v>4983</v>
      </c>
      <c r="H139" s="136">
        <v>3</v>
      </c>
      <c r="I139" s="137"/>
      <c r="J139" s="138">
        <f t="shared" si="0"/>
        <v>0</v>
      </c>
      <c r="K139" s="134" t="s">
        <v>1</v>
      </c>
      <c r="L139" s="32"/>
      <c r="M139" s="139" t="s">
        <v>1</v>
      </c>
      <c r="N139" s="140" t="s">
        <v>43</v>
      </c>
      <c r="P139" s="141">
        <f t="shared" si="1"/>
        <v>0</v>
      </c>
      <c r="Q139" s="141">
        <v>0</v>
      </c>
      <c r="R139" s="141">
        <f t="shared" si="2"/>
        <v>0</v>
      </c>
      <c r="S139" s="141">
        <v>0</v>
      </c>
      <c r="T139" s="142">
        <f t="shared" si="3"/>
        <v>0</v>
      </c>
      <c r="AR139" s="143" t="s">
        <v>183</v>
      </c>
      <c r="AT139" s="143" t="s">
        <v>178</v>
      </c>
      <c r="AU139" s="143" t="s">
        <v>86</v>
      </c>
      <c r="AY139" s="17" t="s">
        <v>176</v>
      </c>
      <c r="BE139" s="144">
        <f t="shared" si="4"/>
        <v>0</v>
      </c>
      <c r="BF139" s="144">
        <f t="shared" si="5"/>
        <v>0</v>
      </c>
      <c r="BG139" s="144">
        <f t="shared" si="6"/>
        <v>0</v>
      </c>
      <c r="BH139" s="144">
        <f t="shared" si="7"/>
        <v>0</v>
      </c>
      <c r="BI139" s="144">
        <f t="shared" si="8"/>
        <v>0</v>
      </c>
      <c r="BJ139" s="17" t="s">
        <v>86</v>
      </c>
      <c r="BK139" s="144">
        <f t="shared" si="9"/>
        <v>0</v>
      </c>
      <c r="BL139" s="17" t="s">
        <v>183</v>
      </c>
      <c r="BM139" s="143" t="s">
        <v>476</v>
      </c>
    </row>
    <row r="140" spans="2:65" s="1" customFormat="1" ht="16.5" customHeight="1">
      <c r="B140" s="32"/>
      <c r="C140" s="132" t="s">
        <v>348</v>
      </c>
      <c r="D140" s="132" t="s">
        <v>178</v>
      </c>
      <c r="E140" s="133" t="s">
        <v>5025</v>
      </c>
      <c r="F140" s="134" t="s">
        <v>5026</v>
      </c>
      <c r="G140" s="135" t="s">
        <v>196</v>
      </c>
      <c r="H140" s="136">
        <v>16</v>
      </c>
      <c r="I140" s="137"/>
      <c r="J140" s="138">
        <f t="shared" si="0"/>
        <v>0</v>
      </c>
      <c r="K140" s="134" t="s">
        <v>1</v>
      </c>
      <c r="L140" s="32"/>
      <c r="M140" s="139" t="s">
        <v>1</v>
      </c>
      <c r="N140" s="140" t="s">
        <v>43</v>
      </c>
      <c r="P140" s="141">
        <f t="shared" si="1"/>
        <v>0</v>
      </c>
      <c r="Q140" s="141">
        <v>0</v>
      </c>
      <c r="R140" s="141">
        <f t="shared" si="2"/>
        <v>0</v>
      </c>
      <c r="S140" s="141">
        <v>0</v>
      </c>
      <c r="T140" s="142">
        <f t="shared" si="3"/>
        <v>0</v>
      </c>
      <c r="AR140" s="143" t="s">
        <v>183</v>
      </c>
      <c r="AT140" s="143" t="s">
        <v>178</v>
      </c>
      <c r="AU140" s="143" t="s">
        <v>86</v>
      </c>
      <c r="AY140" s="17" t="s">
        <v>176</v>
      </c>
      <c r="BE140" s="144">
        <f t="shared" si="4"/>
        <v>0</v>
      </c>
      <c r="BF140" s="144">
        <f t="shared" si="5"/>
        <v>0</v>
      </c>
      <c r="BG140" s="144">
        <f t="shared" si="6"/>
        <v>0</v>
      </c>
      <c r="BH140" s="144">
        <f t="shared" si="7"/>
        <v>0</v>
      </c>
      <c r="BI140" s="144">
        <f t="shared" si="8"/>
        <v>0</v>
      </c>
      <c r="BJ140" s="17" t="s">
        <v>86</v>
      </c>
      <c r="BK140" s="144">
        <f t="shared" si="9"/>
        <v>0</v>
      </c>
      <c r="BL140" s="17" t="s">
        <v>183</v>
      </c>
      <c r="BM140" s="143" t="s">
        <v>484</v>
      </c>
    </row>
    <row r="141" spans="2:65" s="1" customFormat="1" ht="16.5" customHeight="1">
      <c r="B141" s="32"/>
      <c r="C141" s="132" t="s">
        <v>352</v>
      </c>
      <c r="D141" s="132" t="s">
        <v>178</v>
      </c>
      <c r="E141" s="133" t="s">
        <v>5027</v>
      </c>
      <c r="F141" s="134" t="s">
        <v>5028</v>
      </c>
      <c r="G141" s="135" t="s">
        <v>196</v>
      </c>
      <c r="H141" s="136">
        <v>8</v>
      </c>
      <c r="I141" s="137"/>
      <c r="J141" s="138">
        <f t="shared" si="0"/>
        <v>0</v>
      </c>
      <c r="K141" s="134" t="s">
        <v>1</v>
      </c>
      <c r="L141" s="32"/>
      <c r="M141" s="139" t="s">
        <v>1</v>
      </c>
      <c r="N141" s="140" t="s">
        <v>43</v>
      </c>
      <c r="P141" s="141">
        <f t="shared" si="1"/>
        <v>0</v>
      </c>
      <c r="Q141" s="141">
        <v>0</v>
      </c>
      <c r="R141" s="141">
        <f t="shared" si="2"/>
        <v>0</v>
      </c>
      <c r="S141" s="141">
        <v>0</v>
      </c>
      <c r="T141" s="142">
        <f t="shared" si="3"/>
        <v>0</v>
      </c>
      <c r="AR141" s="143" t="s">
        <v>183</v>
      </c>
      <c r="AT141" s="143" t="s">
        <v>178</v>
      </c>
      <c r="AU141" s="143" t="s">
        <v>86</v>
      </c>
      <c r="AY141" s="17" t="s">
        <v>176</v>
      </c>
      <c r="BE141" s="144">
        <f t="shared" si="4"/>
        <v>0</v>
      </c>
      <c r="BF141" s="144">
        <f t="shared" si="5"/>
        <v>0</v>
      </c>
      <c r="BG141" s="144">
        <f t="shared" si="6"/>
        <v>0</v>
      </c>
      <c r="BH141" s="144">
        <f t="shared" si="7"/>
        <v>0</v>
      </c>
      <c r="BI141" s="144">
        <f t="shared" si="8"/>
        <v>0</v>
      </c>
      <c r="BJ141" s="17" t="s">
        <v>86</v>
      </c>
      <c r="BK141" s="144">
        <f t="shared" si="9"/>
        <v>0</v>
      </c>
      <c r="BL141" s="17" t="s">
        <v>183</v>
      </c>
      <c r="BM141" s="143" t="s">
        <v>547</v>
      </c>
    </row>
    <row r="142" spans="2:65" s="1" customFormat="1" ht="16.5" customHeight="1">
      <c r="B142" s="32"/>
      <c r="C142" s="132" t="s">
        <v>358</v>
      </c>
      <c r="D142" s="132" t="s">
        <v>178</v>
      </c>
      <c r="E142" s="133" t="s">
        <v>5029</v>
      </c>
      <c r="F142" s="134" t="s">
        <v>5030</v>
      </c>
      <c r="G142" s="135" t="s">
        <v>5031</v>
      </c>
      <c r="H142" s="136">
        <v>1</v>
      </c>
      <c r="I142" s="137"/>
      <c r="J142" s="138">
        <f t="shared" si="0"/>
        <v>0</v>
      </c>
      <c r="K142" s="134" t="s">
        <v>1</v>
      </c>
      <c r="L142" s="32"/>
      <c r="M142" s="139" t="s">
        <v>1</v>
      </c>
      <c r="N142" s="140" t="s">
        <v>43</v>
      </c>
      <c r="P142" s="141">
        <f t="shared" si="1"/>
        <v>0</v>
      </c>
      <c r="Q142" s="141">
        <v>0</v>
      </c>
      <c r="R142" s="141">
        <f t="shared" si="2"/>
        <v>0</v>
      </c>
      <c r="S142" s="141">
        <v>0</v>
      </c>
      <c r="T142" s="142">
        <f t="shared" si="3"/>
        <v>0</v>
      </c>
      <c r="AR142" s="143" t="s">
        <v>183</v>
      </c>
      <c r="AT142" s="143" t="s">
        <v>178</v>
      </c>
      <c r="AU142" s="143" t="s">
        <v>86</v>
      </c>
      <c r="AY142" s="17" t="s">
        <v>176</v>
      </c>
      <c r="BE142" s="144">
        <f t="shared" si="4"/>
        <v>0</v>
      </c>
      <c r="BF142" s="144">
        <f t="shared" si="5"/>
        <v>0</v>
      </c>
      <c r="BG142" s="144">
        <f t="shared" si="6"/>
        <v>0</v>
      </c>
      <c r="BH142" s="144">
        <f t="shared" si="7"/>
        <v>0</v>
      </c>
      <c r="BI142" s="144">
        <f t="shared" si="8"/>
        <v>0</v>
      </c>
      <c r="BJ142" s="17" t="s">
        <v>86</v>
      </c>
      <c r="BK142" s="144">
        <f t="shared" si="9"/>
        <v>0</v>
      </c>
      <c r="BL142" s="17" t="s">
        <v>183</v>
      </c>
      <c r="BM142" s="143" t="s">
        <v>588</v>
      </c>
    </row>
    <row r="143" spans="2:65" s="1" customFormat="1" ht="16.5" customHeight="1">
      <c r="B143" s="32"/>
      <c r="C143" s="132" t="s">
        <v>362</v>
      </c>
      <c r="D143" s="132" t="s">
        <v>178</v>
      </c>
      <c r="E143" s="133" t="s">
        <v>5032</v>
      </c>
      <c r="F143" s="134" t="s">
        <v>5033</v>
      </c>
      <c r="G143" s="135" t="s">
        <v>196</v>
      </c>
      <c r="H143" s="136">
        <v>20</v>
      </c>
      <c r="I143" s="137"/>
      <c r="J143" s="138">
        <f t="shared" si="0"/>
        <v>0</v>
      </c>
      <c r="K143" s="134" t="s">
        <v>1</v>
      </c>
      <c r="L143" s="32"/>
      <c r="M143" s="139" t="s">
        <v>1</v>
      </c>
      <c r="N143" s="140" t="s">
        <v>43</v>
      </c>
      <c r="P143" s="141">
        <f t="shared" si="1"/>
        <v>0</v>
      </c>
      <c r="Q143" s="141">
        <v>0</v>
      </c>
      <c r="R143" s="141">
        <f t="shared" si="2"/>
        <v>0</v>
      </c>
      <c r="S143" s="141">
        <v>0</v>
      </c>
      <c r="T143" s="142">
        <f t="shared" si="3"/>
        <v>0</v>
      </c>
      <c r="AR143" s="143" t="s">
        <v>183</v>
      </c>
      <c r="AT143" s="143" t="s">
        <v>178</v>
      </c>
      <c r="AU143" s="143" t="s">
        <v>86</v>
      </c>
      <c r="AY143" s="17" t="s">
        <v>176</v>
      </c>
      <c r="BE143" s="144">
        <f t="shared" si="4"/>
        <v>0</v>
      </c>
      <c r="BF143" s="144">
        <f t="shared" si="5"/>
        <v>0</v>
      </c>
      <c r="BG143" s="144">
        <f t="shared" si="6"/>
        <v>0</v>
      </c>
      <c r="BH143" s="144">
        <f t="shared" si="7"/>
        <v>0</v>
      </c>
      <c r="BI143" s="144">
        <f t="shared" si="8"/>
        <v>0</v>
      </c>
      <c r="BJ143" s="17" t="s">
        <v>86</v>
      </c>
      <c r="BK143" s="144">
        <f t="shared" si="9"/>
        <v>0</v>
      </c>
      <c r="BL143" s="17" t="s">
        <v>183</v>
      </c>
      <c r="BM143" s="143" t="s">
        <v>5034</v>
      </c>
    </row>
    <row r="144" spans="2:65" s="1" customFormat="1" ht="24.2" customHeight="1">
      <c r="B144" s="32"/>
      <c r="C144" s="132" t="s">
        <v>370</v>
      </c>
      <c r="D144" s="132" t="s">
        <v>178</v>
      </c>
      <c r="E144" s="133" t="s">
        <v>5035</v>
      </c>
      <c r="F144" s="134" t="s">
        <v>5036</v>
      </c>
      <c r="G144" s="135" t="s">
        <v>298</v>
      </c>
      <c r="H144" s="136">
        <v>15</v>
      </c>
      <c r="I144" s="137"/>
      <c r="J144" s="138">
        <f t="shared" si="0"/>
        <v>0</v>
      </c>
      <c r="K144" s="134" t="s">
        <v>1</v>
      </c>
      <c r="L144" s="32"/>
      <c r="M144" s="193" t="s">
        <v>1</v>
      </c>
      <c r="N144" s="194" t="s">
        <v>43</v>
      </c>
      <c r="O144" s="188"/>
      <c r="P144" s="195">
        <f t="shared" si="1"/>
        <v>0</v>
      </c>
      <c r="Q144" s="195">
        <v>0</v>
      </c>
      <c r="R144" s="195">
        <f t="shared" si="2"/>
        <v>0</v>
      </c>
      <c r="S144" s="195">
        <v>0</v>
      </c>
      <c r="T144" s="196">
        <f t="shared" si="3"/>
        <v>0</v>
      </c>
      <c r="AR144" s="143" t="s">
        <v>183</v>
      </c>
      <c r="AT144" s="143" t="s">
        <v>178</v>
      </c>
      <c r="AU144" s="143" t="s">
        <v>86</v>
      </c>
      <c r="AY144" s="17" t="s">
        <v>176</v>
      </c>
      <c r="BE144" s="144">
        <f t="shared" si="4"/>
        <v>0</v>
      </c>
      <c r="BF144" s="144">
        <f t="shared" si="5"/>
        <v>0</v>
      </c>
      <c r="BG144" s="144">
        <f t="shared" si="6"/>
        <v>0</v>
      </c>
      <c r="BH144" s="144">
        <f t="shared" si="7"/>
        <v>0</v>
      </c>
      <c r="BI144" s="144">
        <f t="shared" si="8"/>
        <v>0</v>
      </c>
      <c r="BJ144" s="17" t="s">
        <v>86</v>
      </c>
      <c r="BK144" s="144">
        <f t="shared" si="9"/>
        <v>0</v>
      </c>
      <c r="BL144" s="17" t="s">
        <v>183</v>
      </c>
      <c r="BM144" s="143" t="s">
        <v>5037</v>
      </c>
    </row>
    <row r="145" spans="2:12" s="1" customFormat="1" ht="6.95" customHeight="1">
      <c r="B145" s="44"/>
      <c r="C145" s="45"/>
      <c r="D145" s="45"/>
      <c r="E145" s="45"/>
      <c r="F145" s="45"/>
      <c r="G145" s="45"/>
      <c r="H145" s="45"/>
      <c r="I145" s="45"/>
      <c r="J145" s="45"/>
      <c r="K145" s="45"/>
      <c r="L145" s="32"/>
    </row>
  </sheetData>
  <sheetProtection algorithmName="SHA-512" hashValue="1E+vHtW9gSRHL9YAIHgDUJPn9z3l7ILw02+RW8AhUv9WAZa437FHrJHT6j3EcM5ISzumJlQqd4XBKfavaGPxJA==" saltValue="yObwanCoH8a+Bx0Znqsv3Q==" spinCount="100000" sheet="1" objects="1" scenarios="1" formatColumns="0" formatRows="0" autoFilter="0"/>
  <autoFilter ref="C116:K144" xr:uid="{00000000-0009-0000-0000-000003000000}"/>
  <mergeCells count="9">
    <mergeCell ref="E87:H87"/>
    <mergeCell ref="E107:H107"/>
    <mergeCell ref="E109:H109"/>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2:BM278"/>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09"/>
      <c r="M2" s="209"/>
      <c r="N2" s="209"/>
      <c r="O2" s="209"/>
      <c r="P2" s="209"/>
      <c r="Q2" s="209"/>
      <c r="R2" s="209"/>
      <c r="S2" s="209"/>
      <c r="T2" s="209"/>
      <c r="U2" s="209"/>
      <c r="V2" s="209"/>
      <c r="AT2" s="17" t="s">
        <v>97</v>
      </c>
    </row>
    <row r="3" spans="2:46" ht="6.95" customHeight="1">
      <c r="B3" s="18"/>
      <c r="C3" s="19"/>
      <c r="D3" s="19"/>
      <c r="E3" s="19"/>
      <c r="F3" s="19"/>
      <c r="G3" s="19"/>
      <c r="H3" s="19"/>
      <c r="I3" s="19"/>
      <c r="J3" s="19"/>
      <c r="K3" s="19"/>
      <c r="L3" s="20"/>
      <c r="AT3" s="17" t="s">
        <v>88</v>
      </c>
    </row>
    <row r="4" spans="2:46" ht="24.95" customHeight="1">
      <c r="B4" s="20"/>
      <c r="D4" s="21" t="s">
        <v>122</v>
      </c>
      <c r="L4" s="20"/>
      <c r="M4" s="88" t="s">
        <v>10</v>
      </c>
      <c r="AT4" s="17" t="s">
        <v>4</v>
      </c>
    </row>
    <row r="5" spans="2:46" ht="6.95" customHeight="1">
      <c r="B5" s="20"/>
      <c r="L5" s="20"/>
    </row>
    <row r="6" spans="2:46" ht="12" customHeight="1">
      <c r="B6" s="20"/>
      <c r="D6" s="27" t="s">
        <v>16</v>
      </c>
      <c r="L6" s="20"/>
    </row>
    <row r="7" spans="2:46" ht="16.5" customHeight="1">
      <c r="B7" s="20"/>
      <c r="E7" s="236" t="str">
        <f>'Rekapitulace stavby'!K6</f>
        <v>Objekt E2 - Knihovna TUL</v>
      </c>
      <c r="F7" s="237"/>
      <c r="G7" s="237"/>
      <c r="H7" s="237"/>
      <c r="L7" s="20"/>
    </row>
    <row r="8" spans="2:46" s="1" customFormat="1" ht="12" customHeight="1">
      <c r="B8" s="32"/>
      <c r="D8" s="27" t="s">
        <v>123</v>
      </c>
      <c r="L8" s="32"/>
    </row>
    <row r="9" spans="2:46" s="1" customFormat="1" ht="16.5" customHeight="1">
      <c r="B9" s="32"/>
      <c r="E9" s="202" t="s">
        <v>5038</v>
      </c>
      <c r="F9" s="238"/>
      <c r="G9" s="238"/>
      <c r="H9" s="238"/>
      <c r="L9" s="32"/>
    </row>
    <row r="10" spans="2:46" s="1" customFormat="1" ht="11.25">
      <c r="B10" s="32"/>
      <c r="L10" s="32"/>
    </row>
    <row r="11" spans="2:46" s="1" customFormat="1" ht="12" customHeight="1">
      <c r="B11" s="32"/>
      <c r="D11" s="27" t="s">
        <v>18</v>
      </c>
      <c r="F11" s="25" t="s">
        <v>1</v>
      </c>
      <c r="I11" s="27" t="s">
        <v>19</v>
      </c>
      <c r="J11" s="25" t="s">
        <v>1</v>
      </c>
      <c r="L11" s="32"/>
    </row>
    <row r="12" spans="2:46" s="1" customFormat="1" ht="12" customHeight="1">
      <c r="B12" s="32"/>
      <c r="D12" s="27" t="s">
        <v>20</v>
      </c>
      <c r="F12" s="25" t="s">
        <v>21</v>
      </c>
      <c r="I12" s="27" t="s">
        <v>22</v>
      </c>
      <c r="J12" s="52" t="str">
        <f>'Rekapitulace stavby'!AN8</f>
        <v>20. 11. 2025</v>
      </c>
      <c r="L12" s="32"/>
    </row>
    <row r="13" spans="2:46" s="1" customFormat="1" ht="10.9" customHeight="1">
      <c r="B13" s="32"/>
      <c r="L13" s="32"/>
    </row>
    <row r="14" spans="2:46" s="1" customFormat="1" ht="12" customHeight="1">
      <c r="B14" s="32"/>
      <c r="D14" s="27" t="s">
        <v>24</v>
      </c>
      <c r="I14" s="27" t="s">
        <v>25</v>
      </c>
      <c r="J14" s="25" t="s">
        <v>1</v>
      </c>
      <c r="L14" s="32"/>
    </row>
    <row r="15" spans="2:46" s="1" customFormat="1" ht="18" customHeight="1">
      <c r="B15" s="32"/>
      <c r="E15" s="25" t="s">
        <v>26</v>
      </c>
      <c r="I15" s="27" t="s">
        <v>27</v>
      </c>
      <c r="J15" s="25" t="s">
        <v>1</v>
      </c>
      <c r="L15" s="32"/>
    </row>
    <row r="16" spans="2:46" s="1" customFormat="1" ht="6.95" customHeight="1">
      <c r="B16" s="32"/>
      <c r="L16" s="32"/>
    </row>
    <row r="17" spans="2:12" s="1" customFormat="1" ht="12" customHeight="1">
      <c r="B17" s="32"/>
      <c r="D17" s="27" t="s">
        <v>28</v>
      </c>
      <c r="I17" s="27" t="s">
        <v>25</v>
      </c>
      <c r="J17" s="28" t="str">
        <f>'Rekapitulace stavby'!AN13</f>
        <v>Vyplň údaj</v>
      </c>
      <c r="L17" s="32"/>
    </row>
    <row r="18" spans="2:12" s="1" customFormat="1" ht="18" customHeight="1">
      <c r="B18" s="32"/>
      <c r="E18" s="239" t="str">
        <f>'Rekapitulace stavby'!E14</f>
        <v>Vyplň údaj</v>
      </c>
      <c r="F18" s="208"/>
      <c r="G18" s="208"/>
      <c r="H18" s="208"/>
      <c r="I18" s="27" t="s">
        <v>27</v>
      </c>
      <c r="J18" s="28" t="str">
        <f>'Rekapitulace stavby'!AN14</f>
        <v>Vyplň údaj</v>
      </c>
      <c r="L18" s="32"/>
    </row>
    <row r="19" spans="2:12" s="1" customFormat="1" ht="6.95" customHeight="1">
      <c r="B19" s="32"/>
      <c r="L19" s="32"/>
    </row>
    <row r="20" spans="2:12" s="1" customFormat="1" ht="12" customHeight="1">
      <c r="B20" s="32"/>
      <c r="D20" s="27" t="s">
        <v>30</v>
      </c>
      <c r="I20" s="27" t="s">
        <v>25</v>
      </c>
      <c r="J20" s="25" t="s">
        <v>31</v>
      </c>
      <c r="L20" s="32"/>
    </row>
    <row r="21" spans="2:12" s="1" customFormat="1" ht="18" customHeight="1">
      <c r="B21" s="32"/>
      <c r="E21" s="25" t="s">
        <v>32</v>
      </c>
      <c r="I21" s="27" t="s">
        <v>27</v>
      </c>
      <c r="J21" s="25" t="s">
        <v>1</v>
      </c>
      <c r="L21" s="32"/>
    </row>
    <row r="22" spans="2:12" s="1" customFormat="1" ht="6.95" customHeight="1">
      <c r="B22" s="32"/>
      <c r="L22" s="32"/>
    </row>
    <row r="23" spans="2:12" s="1" customFormat="1" ht="12" customHeight="1">
      <c r="B23" s="32"/>
      <c r="D23" s="27" t="s">
        <v>34</v>
      </c>
      <c r="I23" s="27" t="s">
        <v>25</v>
      </c>
      <c r="J23" s="25" t="str">
        <f>IF('Rekapitulace stavby'!AN19="","",'Rekapitulace stavby'!AN19)</f>
        <v/>
      </c>
      <c r="L23" s="32"/>
    </row>
    <row r="24" spans="2:12" s="1" customFormat="1" ht="18" customHeight="1">
      <c r="B24" s="32"/>
      <c r="E24" s="25" t="str">
        <f>IF('Rekapitulace stavby'!E20="","",'Rekapitulace stavby'!E20)</f>
        <v xml:space="preserve"> </v>
      </c>
      <c r="I24" s="27" t="s">
        <v>27</v>
      </c>
      <c r="J24" s="25" t="str">
        <f>IF('Rekapitulace stavby'!AN20="","",'Rekapitulace stavby'!AN20)</f>
        <v/>
      </c>
      <c r="L24" s="32"/>
    </row>
    <row r="25" spans="2:12" s="1" customFormat="1" ht="6.95" customHeight="1">
      <c r="B25" s="32"/>
      <c r="L25" s="32"/>
    </row>
    <row r="26" spans="2:12" s="1" customFormat="1" ht="12" customHeight="1">
      <c r="B26" s="32"/>
      <c r="D26" s="27" t="s">
        <v>36</v>
      </c>
      <c r="L26" s="32"/>
    </row>
    <row r="27" spans="2:12" s="7" customFormat="1" ht="16.5" customHeight="1">
      <c r="B27" s="89"/>
      <c r="E27" s="213" t="s">
        <v>1</v>
      </c>
      <c r="F27" s="213"/>
      <c r="G27" s="213"/>
      <c r="H27" s="213"/>
      <c r="L27" s="89"/>
    </row>
    <row r="28" spans="2:12" s="1" customFormat="1" ht="6.95" customHeight="1">
      <c r="B28" s="32"/>
      <c r="L28" s="32"/>
    </row>
    <row r="29" spans="2:12" s="1" customFormat="1" ht="6.95" customHeight="1">
      <c r="B29" s="32"/>
      <c r="D29" s="53"/>
      <c r="E29" s="53"/>
      <c r="F29" s="53"/>
      <c r="G29" s="53"/>
      <c r="H29" s="53"/>
      <c r="I29" s="53"/>
      <c r="J29" s="53"/>
      <c r="K29" s="53"/>
      <c r="L29" s="32"/>
    </row>
    <row r="30" spans="2:12" s="1" customFormat="1" ht="25.35" customHeight="1">
      <c r="B30" s="32"/>
      <c r="D30" s="90" t="s">
        <v>38</v>
      </c>
      <c r="J30" s="66">
        <f>ROUND(J117, 2)</f>
        <v>0</v>
      </c>
      <c r="L30" s="32"/>
    </row>
    <row r="31" spans="2:12" s="1" customFormat="1" ht="6.95" customHeight="1">
      <c r="B31" s="32"/>
      <c r="D31" s="53"/>
      <c r="E31" s="53"/>
      <c r="F31" s="53"/>
      <c r="G31" s="53"/>
      <c r="H31" s="53"/>
      <c r="I31" s="53"/>
      <c r="J31" s="53"/>
      <c r="K31" s="53"/>
      <c r="L31" s="32"/>
    </row>
    <row r="32" spans="2:12" s="1" customFormat="1" ht="14.45" customHeight="1">
      <c r="B32" s="32"/>
      <c r="F32" s="35" t="s">
        <v>40</v>
      </c>
      <c r="I32" s="35" t="s">
        <v>39</v>
      </c>
      <c r="J32" s="35" t="s">
        <v>41</v>
      </c>
      <c r="L32" s="32"/>
    </row>
    <row r="33" spans="2:12" s="1" customFormat="1" ht="14.45" customHeight="1">
      <c r="B33" s="32"/>
      <c r="D33" s="55" t="s">
        <v>42</v>
      </c>
      <c r="E33" s="27" t="s">
        <v>43</v>
      </c>
      <c r="F33" s="91">
        <f>ROUND((SUM(BE117:BE277)),  2)</f>
        <v>0</v>
      </c>
      <c r="I33" s="92">
        <v>0.21</v>
      </c>
      <c r="J33" s="91">
        <f>ROUND(((SUM(BE117:BE277))*I33),  2)</f>
        <v>0</v>
      </c>
      <c r="L33" s="32"/>
    </row>
    <row r="34" spans="2:12" s="1" customFormat="1" ht="14.45" customHeight="1">
      <c r="B34" s="32"/>
      <c r="E34" s="27" t="s">
        <v>44</v>
      </c>
      <c r="F34" s="91">
        <f>ROUND((SUM(BF117:BF277)),  2)</f>
        <v>0</v>
      </c>
      <c r="I34" s="92">
        <v>0.12</v>
      </c>
      <c r="J34" s="91">
        <f>ROUND(((SUM(BF117:BF277))*I34),  2)</f>
        <v>0</v>
      </c>
      <c r="L34" s="32"/>
    </row>
    <row r="35" spans="2:12" s="1" customFormat="1" ht="14.45" hidden="1" customHeight="1">
      <c r="B35" s="32"/>
      <c r="E35" s="27" t="s">
        <v>45</v>
      </c>
      <c r="F35" s="91">
        <f>ROUND((SUM(BG117:BG277)),  2)</f>
        <v>0</v>
      </c>
      <c r="I35" s="92">
        <v>0.21</v>
      </c>
      <c r="J35" s="91">
        <f>0</f>
        <v>0</v>
      </c>
      <c r="L35" s="32"/>
    </row>
    <row r="36" spans="2:12" s="1" customFormat="1" ht="14.45" hidden="1" customHeight="1">
      <c r="B36" s="32"/>
      <c r="E36" s="27" t="s">
        <v>46</v>
      </c>
      <c r="F36" s="91">
        <f>ROUND((SUM(BH117:BH277)),  2)</f>
        <v>0</v>
      </c>
      <c r="I36" s="92">
        <v>0.12</v>
      </c>
      <c r="J36" s="91">
        <f>0</f>
        <v>0</v>
      </c>
      <c r="L36" s="32"/>
    </row>
    <row r="37" spans="2:12" s="1" customFormat="1" ht="14.45" hidden="1" customHeight="1">
      <c r="B37" s="32"/>
      <c r="E37" s="27" t="s">
        <v>47</v>
      </c>
      <c r="F37" s="91">
        <f>ROUND((SUM(BI117:BI277)),  2)</f>
        <v>0</v>
      </c>
      <c r="I37" s="92">
        <v>0</v>
      </c>
      <c r="J37" s="91">
        <f>0</f>
        <v>0</v>
      </c>
      <c r="L37" s="32"/>
    </row>
    <row r="38" spans="2:12" s="1" customFormat="1" ht="6.95" customHeight="1">
      <c r="B38" s="32"/>
      <c r="L38" s="32"/>
    </row>
    <row r="39" spans="2:12" s="1" customFormat="1" ht="25.35" customHeight="1">
      <c r="B39" s="32"/>
      <c r="C39" s="93"/>
      <c r="D39" s="94" t="s">
        <v>48</v>
      </c>
      <c r="E39" s="57"/>
      <c r="F39" s="57"/>
      <c r="G39" s="95" t="s">
        <v>49</v>
      </c>
      <c r="H39" s="96" t="s">
        <v>50</v>
      </c>
      <c r="I39" s="57"/>
      <c r="J39" s="97">
        <f>SUM(J30:J37)</f>
        <v>0</v>
      </c>
      <c r="K39" s="98"/>
      <c r="L39" s="32"/>
    </row>
    <row r="40" spans="2:12" s="1" customFormat="1" ht="14.45" customHeight="1">
      <c r="B40" s="32"/>
      <c r="L40" s="32"/>
    </row>
    <row r="41" spans="2:12" ht="14.45" customHeight="1">
      <c r="B41" s="20"/>
      <c r="L41" s="20"/>
    </row>
    <row r="42" spans="2:12" ht="14.45" customHeight="1">
      <c r="B42" s="20"/>
      <c r="L42" s="20"/>
    </row>
    <row r="43" spans="2:12" ht="14.45" customHeight="1">
      <c r="B43" s="20"/>
      <c r="L43" s="20"/>
    </row>
    <row r="44" spans="2:12" ht="14.45" customHeight="1">
      <c r="B44" s="20"/>
      <c r="L44" s="20"/>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32"/>
      <c r="D50" s="41" t="s">
        <v>51</v>
      </c>
      <c r="E50" s="42"/>
      <c r="F50" s="42"/>
      <c r="G50" s="41" t="s">
        <v>52</v>
      </c>
      <c r="H50" s="42"/>
      <c r="I50" s="42"/>
      <c r="J50" s="42"/>
      <c r="K50" s="42"/>
      <c r="L50" s="32"/>
    </row>
    <row r="51" spans="2:12" ht="11.25">
      <c r="B51" s="20"/>
      <c r="L51" s="20"/>
    </row>
    <row r="52" spans="2:12" ht="11.25">
      <c r="B52" s="20"/>
      <c r="L52" s="20"/>
    </row>
    <row r="53" spans="2:12" ht="11.25">
      <c r="B53" s="20"/>
      <c r="L53" s="20"/>
    </row>
    <row r="54" spans="2:12" ht="11.25">
      <c r="B54" s="20"/>
      <c r="L54" s="20"/>
    </row>
    <row r="55" spans="2:12" ht="11.25">
      <c r="B55" s="20"/>
      <c r="L55" s="20"/>
    </row>
    <row r="56" spans="2:12" ht="11.25">
      <c r="B56" s="20"/>
      <c r="L56" s="20"/>
    </row>
    <row r="57" spans="2:12" ht="11.25">
      <c r="B57" s="20"/>
      <c r="L57" s="20"/>
    </row>
    <row r="58" spans="2:12" ht="11.25">
      <c r="B58" s="20"/>
      <c r="L58" s="20"/>
    </row>
    <row r="59" spans="2:12" ht="11.25">
      <c r="B59" s="20"/>
      <c r="L59" s="20"/>
    </row>
    <row r="60" spans="2:12" ht="11.25">
      <c r="B60" s="20"/>
      <c r="L60" s="20"/>
    </row>
    <row r="61" spans="2:12" s="1" customFormat="1" ht="12.75">
      <c r="B61" s="32"/>
      <c r="D61" s="43" t="s">
        <v>53</v>
      </c>
      <c r="E61" s="34"/>
      <c r="F61" s="99" t="s">
        <v>54</v>
      </c>
      <c r="G61" s="43" t="s">
        <v>53</v>
      </c>
      <c r="H61" s="34"/>
      <c r="I61" s="34"/>
      <c r="J61" s="100" t="s">
        <v>54</v>
      </c>
      <c r="K61" s="34"/>
      <c r="L61" s="32"/>
    </row>
    <row r="62" spans="2:12" ht="11.25">
      <c r="B62" s="20"/>
      <c r="L62" s="20"/>
    </row>
    <row r="63" spans="2:12" ht="11.25">
      <c r="B63" s="20"/>
      <c r="L63" s="20"/>
    </row>
    <row r="64" spans="2:12" ht="11.25">
      <c r="B64" s="20"/>
      <c r="L64" s="20"/>
    </row>
    <row r="65" spans="2:12" s="1" customFormat="1" ht="12.75">
      <c r="B65" s="32"/>
      <c r="D65" s="41" t="s">
        <v>55</v>
      </c>
      <c r="E65" s="42"/>
      <c r="F65" s="42"/>
      <c r="G65" s="41" t="s">
        <v>56</v>
      </c>
      <c r="H65" s="42"/>
      <c r="I65" s="42"/>
      <c r="J65" s="42"/>
      <c r="K65" s="42"/>
      <c r="L65" s="32"/>
    </row>
    <row r="66" spans="2:12" ht="11.25">
      <c r="B66" s="20"/>
      <c r="L66" s="20"/>
    </row>
    <row r="67" spans="2:12" ht="11.25">
      <c r="B67" s="20"/>
      <c r="L67" s="20"/>
    </row>
    <row r="68" spans="2:12" ht="11.25">
      <c r="B68" s="20"/>
      <c r="L68" s="20"/>
    </row>
    <row r="69" spans="2:12" ht="11.25">
      <c r="B69" s="20"/>
      <c r="L69" s="20"/>
    </row>
    <row r="70" spans="2:12" ht="11.25">
      <c r="B70" s="20"/>
      <c r="L70" s="20"/>
    </row>
    <row r="71" spans="2:12" ht="11.25">
      <c r="B71" s="20"/>
      <c r="L71" s="20"/>
    </row>
    <row r="72" spans="2:12" ht="11.25">
      <c r="B72" s="20"/>
      <c r="L72" s="20"/>
    </row>
    <row r="73" spans="2:12" ht="11.25">
      <c r="B73" s="20"/>
      <c r="L73" s="20"/>
    </row>
    <row r="74" spans="2:12" ht="11.25">
      <c r="B74" s="20"/>
      <c r="L74" s="20"/>
    </row>
    <row r="75" spans="2:12" ht="11.25">
      <c r="B75" s="20"/>
      <c r="L75" s="20"/>
    </row>
    <row r="76" spans="2:12" s="1" customFormat="1" ht="12.75">
      <c r="B76" s="32"/>
      <c r="D76" s="43" t="s">
        <v>53</v>
      </c>
      <c r="E76" s="34"/>
      <c r="F76" s="99" t="s">
        <v>54</v>
      </c>
      <c r="G76" s="43" t="s">
        <v>53</v>
      </c>
      <c r="H76" s="34"/>
      <c r="I76" s="34"/>
      <c r="J76" s="100" t="s">
        <v>54</v>
      </c>
      <c r="K76" s="34"/>
      <c r="L76" s="32"/>
    </row>
    <row r="77" spans="2:12" s="1" customFormat="1" ht="14.45" customHeight="1">
      <c r="B77" s="44"/>
      <c r="C77" s="45"/>
      <c r="D77" s="45"/>
      <c r="E77" s="45"/>
      <c r="F77" s="45"/>
      <c r="G77" s="45"/>
      <c r="H77" s="45"/>
      <c r="I77" s="45"/>
      <c r="J77" s="45"/>
      <c r="K77" s="45"/>
      <c r="L77" s="32"/>
    </row>
    <row r="81" spans="2:47" s="1" customFormat="1" ht="6.95" customHeight="1">
      <c r="B81" s="46"/>
      <c r="C81" s="47"/>
      <c r="D81" s="47"/>
      <c r="E81" s="47"/>
      <c r="F81" s="47"/>
      <c r="G81" s="47"/>
      <c r="H81" s="47"/>
      <c r="I81" s="47"/>
      <c r="J81" s="47"/>
      <c r="K81" s="47"/>
      <c r="L81" s="32"/>
    </row>
    <row r="82" spans="2:47" s="1" customFormat="1" ht="24.95" customHeight="1">
      <c r="B82" s="32"/>
      <c r="C82" s="21" t="s">
        <v>125</v>
      </c>
      <c r="L82" s="32"/>
    </row>
    <row r="83" spans="2:47" s="1" customFormat="1" ht="6.95" customHeight="1">
      <c r="B83" s="32"/>
      <c r="L83" s="32"/>
    </row>
    <row r="84" spans="2:47" s="1" customFormat="1" ht="12" customHeight="1">
      <c r="B84" s="32"/>
      <c r="C84" s="27" t="s">
        <v>16</v>
      </c>
      <c r="L84" s="32"/>
    </row>
    <row r="85" spans="2:47" s="1" customFormat="1" ht="16.5" customHeight="1">
      <c r="B85" s="32"/>
      <c r="E85" s="236" t="str">
        <f>E7</f>
        <v>Objekt E2 - Knihovna TUL</v>
      </c>
      <c r="F85" s="237"/>
      <c r="G85" s="237"/>
      <c r="H85" s="237"/>
      <c r="L85" s="32"/>
    </row>
    <row r="86" spans="2:47" s="1" customFormat="1" ht="12" customHeight="1">
      <c r="B86" s="32"/>
      <c r="C86" s="27" t="s">
        <v>123</v>
      </c>
      <c r="L86" s="32"/>
    </row>
    <row r="87" spans="2:47" s="1" customFormat="1" ht="16.5" customHeight="1">
      <c r="B87" s="32"/>
      <c r="E87" s="202" t="str">
        <f>E9</f>
        <v xml:space="preserve">EL.SIL - Elektroinstalace </v>
      </c>
      <c r="F87" s="238"/>
      <c r="G87" s="238"/>
      <c r="H87" s="238"/>
      <c r="L87" s="32"/>
    </row>
    <row r="88" spans="2:47" s="1" customFormat="1" ht="6.95" customHeight="1">
      <c r="B88" s="32"/>
      <c r="L88" s="32"/>
    </row>
    <row r="89" spans="2:47" s="1" customFormat="1" ht="12" customHeight="1">
      <c r="B89" s="32"/>
      <c r="C89" s="27" t="s">
        <v>20</v>
      </c>
      <c r="F89" s="25" t="str">
        <f>F12</f>
        <v>Liberec</v>
      </c>
      <c r="I89" s="27" t="s">
        <v>22</v>
      </c>
      <c r="J89" s="52" t="str">
        <f>IF(J12="","",J12)</f>
        <v>20. 11. 2025</v>
      </c>
      <c r="L89" s="32"/>
    </row>
    <row r="90" spans="2:47" s="1" customFormat="1" ht="6.95" customHeight="1">
      <c r="B90" s="32"/>
      <c r="L90" s="32"/>
    </row>
    <row r="91" spans="2:47" s="1" customFormat="1" ht="15.2" customHeight="1">
      <c r="B91" s="32"/>
      <c r="C91" s="27" t="s">
        <v>24</v>
      </c>
      <c r="F91" s="25" t="str">
        <f>E15</f>
        <v xml:space="preserve">TUL Studentská 1402/2, Liberec </v>
      </c>
      <c r="I91" s="27" t="s">
        <v>30</v>
      </c>
      <c r="J91" s="30" t="str">
        <f>E21</f>
        <v>AKIA</v>
      </c>
      <c r="L91" s="32"/>
    </row>
    <row r="92" spans="2:47" s="1" customFormat="1" ht="15.2" customHeight="1">
      <c r="B92" s="32"/>
      <c r="C92" s="27" t="s">
        <v>28</v>
      </c>
      <c r="F92" s="25" t="str">
        <f>IF(E18="","",E18)</f>
        <v>Vyplň údaj</v>
      </c>
      <c r="I92" s="27" t="s">
        <v>34</v>
      </c>
      <c r="J92" s="30" t="str">
        <f>E24</f>
        <v xml:space="preserve"> </v>
      </c>
      <c r="L92" s="32"/>
    </row>
    <row r="93" spans="2:47" s="1" customFormat="1" ht="10.35" customHeight="1">
      <c r="B93" s="32"/>
      <c r="L93" s="32"/>
    </row>
    <row r="94" spans="2:47" s="1" customFormat="1" ht="29.25" customHeight="1">
      <c r="B94" s="32"/>
      <c r="C94" s="101" t="s">
        <v>126</v>
      </c>
      <c r="D94" s="93"/>
      <c r="E94" s="93"/>
      <c r="F94" s="93"/>
      <c r="G94" s="93"/>
      <c r="H94" s="93"/>
      <c r="I94" s="93"/>
      <c r="J94" s="102" t="s">
        <v>127</v>
      </c>
      <c r="K94" s="93"/>
      <c r="L94" s="32"/>
    </row>
    <row r="95" spans="2:47" s="1" customFormat="1" ht="10.35" customHeight="1">
      <c r="B95" s="32"/>
      <c r="L95" s="32"/>
    </row>
    <row r="96" spans="2:47" s="1" customFormat="1" ht="22.9" customHeight="1">
      <c r="B96" s="32"/>
      <c r="C96" s="103" t="s">
        <v>128</v>
      </c>
      <c r="J96" s="66">
        <f>J117</f>
        <v>0</v>
      </c>
      <c r="L96" s="32"/>
      <c r="AU96" s="17" t="s">
        <v>129</v>
      </c>
    </row>
    <row r="97" spans="2:12" s="8" customFormat="1" ht="24.95" customHeight="1">
      <c r="B97" s="104"/>
      <c r="D97" s="105" t="s">
        <v>5039</v>
      </c>
      <c r="E97" s="106"/>
      <c r="F97" s="106"/>
      <c r="G97" s="106"/>
      <c r="H97" s="106"/>
      <c r="I97" s="106"/>
      <c r="J97" s="107">
        <f>J118</f>
        <v>0</v>
      </c>
      <c r="L97" s="104"/>
    </row>
    <row r="98" spans="2:12" s="1" customFormat="1" ht="21.75" customHeight="1">
      <c r="B98" s="32"/>
      <c r="L98" s="32"/>
    </row>
    <row r="99" spans="2:12" s="1" customFormat="1" ht="6.95" customHeight="1">
      <c r="B99" s="44"/>
      <c r="C99" s="45"/>
      <c r="D99" s="45"/>
      <c r="E99" s="45"/>
      <c r="F99" s="45"/>
      <c r="G99" s="45"/>
      <c r="H99" s="45"/>
      <c r="I99" s="45"/>
      <c r="J99" s="45"/>
      <c r="K99" s="45"/>
      <c r="L99" s="32"/>
    </row>
    <row r="103" spans="2:12" s="1" customFormat="1" ht="6.95" customHeight="1">
      <c r="B103" s="46"/>
      <c r="C103" s="47"/>
      <c r="D103" s="47"/>
      <c r="E103" s="47"/>
      <c r="F103" s="47"/>
      <c r="G103" s="47"/>
      <c r="H103" s="47"/>
      <c r="I103" s="47"/>
      <c r="J103" s="47"/>
      <c r="K103" s="47"/>
      <c r="L103" s="32"/>
    </row>
    <row r="104" spans="2:12" s="1" customFormat="1" ht="24.95" customHeight="1">
      <c r="B104" s="32"/>
      <c r="C104" s="21" t="s">
        <v>161</v>
      </c>
      <c r="L104" s="32"/>
    </row>
    <row r="105" spans="2:12" s="1" customFormat="1" ht="6.95" customHeight="1">
      <c r="B105" s="32"/>
      <c r="L105" s="32"/>
    </row>
    <row r="106" spans="2:12" s="1" customFormat="1" ht="12" customHeight="1">
      <c r="B106" s="32"/>
      <c r="C106" s="27" t="s">
        <v>16</v>
      </c>
      <c r="L106" s="32"/>
    </row>
    <row r="107" spans="2:12" s="1" customFormat="1" ht="16.5" customHeight="1">
      <c r="B107" s="32"/>
      <c r="E107" s="236" t="str">
        <f>E7</f>
        <v>Objekt E2 - Knihovna TUL</v>
      </c>
      <c r="F107" s="237"/>
      <c r="G107" s="237"/>
      <c r="H107" s="237"/>
      <c r="L107" s="32"/>
    </row>
    <row r="108" spans="2:12" s="1" customFormat="1" ht="12" customHeight="1">
      <c r="B108" s="32"/>
      <c r="C108" s="27" t="s">
        <v>123</v>
      </c>
      <c r="L108" s="32"/>
    </row>
    <row r="109" spans="2:12" s="1" customFormat="1" ht="16.5" customHeight="1">
      <c r="B109" s="32"/>
      <c r="E109" s="202" t="str">
        <f>E9</f>
        <v xml:space="preserve">EL.SIL - Elektroinstalace </v>
      </c>
      <c r="F109" s="238"/>
      <c r="G109" s="238"/>
      <c r="H109" s="238"/>
      <c r="L109" s="32"/>
    </row>
    <row r="110" spans="2:12" s="1" customFormat="1" ht="6.95" customHeight="1">
      <c r="B110" s="32"/>
      <c r="L110" s="32"/>
    </row>
    <row r="111" spans="2:12" s="1" customFormat="1" ht="12" customHeight="1">
      <c r="B111" s="32"/>
      <c r="C111" s="27" t="s">
        <v>20</v>
      </c>
      <c r="F111" s="25" t="str">
        <f>F12</f>
        <v>Liberec</v>
      </c>
      <c r="I111" s="27" t="s">
        <v>22</v>
      </c>
      <c r="J111" s="52" t="str">
        <f>IF(J12="","",J12)</f>
        <v>20. 11. 2025</v>
      </c>
      <c r="L111" s="32"/>
    </row>
    <row r="112" spans="2:12" s="1" customFormat="1" ht="6.95" customHeight="1">
      <c r="B112" s="32"/>
      <c r="L112" s="32"/>
    </row>
    <row r="113" spans="2:65" s="1" customFormat="1" ht="15.2" customHeight="1">
      <c r="B113" s="32"/>
      <c r="C113" s="27" t="s">
        <v>24</v>
      </c>
      <c r="F113" s="25" t="str">
        <f>E15</f>
        <v xml:space="preserve">TUL Studentská 1402/2, Liberec </v>
      </c>
      <c r="I113" s="27" t="s">
        <v>30</v>
      </c>
      <c r="J113" s="30" t="str">
        <f>E21</f>
        <v>AKIA</v>
      </c>
      <c r="L113" s="32"/>
    </row>
    <row r="114" spans="2:65" s="1" customFormat="1" ht="15.2" customHeight="1">
      <c r="B114" s="32"/>
      <c r="C114" s="27" t="s">
        <v>28</v>
      </c>
      <c r="F114" s="25" t="str">
        <f>IF(E18="","",E18)</f>
        <v>Vyplň údaj</v>
      </c>
      <c r="I114" s="27" t="s">
        <v>34</v>
      </c>
      <c r="J114" s="30" t="str">
        <f>E24</f>
        <v xml:space="preserve"> </v>
      </c>
      <c r="L114" s="32"/>
    </row>
    <row r="115" spans="2:65" s="1" customFormat="1" ht="10.35" customHeight="1">
      <c r="B115" s="32"/>
      <c r="L115" s="32"/>
    </row>
    <row r="116" spans="2:65" s="10" customFormat="1" ht="29.25" customHeight="1">
      <c r="B116" s="112"/>
      <c r="C116" s="113" t="s">
        <v>162</v>
      </c>
      <c r="D116" s="114" t="s">
        <v>63</v>
      </c>
      <c r="E116" s="114" t="s">
        <v>59</v>
      </c>
      <c r="F116" s="114" t="s">
        <v>60</v>
      </c>
      <c r="G116" s="114" t="s">
        <v>163</v>
      </c>
      <c r="H116" s="114" t="s">
        <v>164</v>
      </c>
      <c r="I116" s="114" t="s">
        <v>165</v>
      </c>
      <c r="J116" s="114" t="s">
        <v>127</v>
      </c>
      <c r="K116" s="115" t="s">
        <v>166</v>
      </c>
      <c r="L116" s="112"/>
      <c r="M116" s="59" t="s">
        <v>1</v>
      </c>
      <c r="N116" s="60" t="s">
        <v>42</v>
      </c>
      <c r="O116" s="60" t="s">
        <v>167</v>
      </c>
      <c r="P116" s="60" t="s">
        <v>168</v>
      </c>
      <c r="Q116" s="60" t="s">
        <v>169</v>
      </c>
      <c r="R116" s="60" t="s">
        <v>170</v>
      </c>
      <c r="S116" s="60" t="s">
        <v>171</v>
      </c>
      <c r="T116" s="61" t="s">
        <v>172</v>
      </c>
    </row>
    <row r="117" spans="2:65" s="1" customFormat="1" ht="22.9" customHeight="1">
      <c r="B117" s="32"/>
      <c r="C117" s="64" t="s">
        <v>173</v>
      </c>
      <c r="J117" s="116">
        <f>BK117</f>
        <v>0</v>
      </c>
      <c r="L117" s="32"/>
      <c r="M117" s="62"/>
      <c r="N117" s="53"/>
      <c r="O117" s="53"/>
      <c r="P117" s="117">
        <f>P118</f>
        <v>0</v>
      </c>
      <c r="Q117" s="53"/>
      <c r="R117" s="117">
        <f>R118</f>
        <v>0</v>
      </c>
      <c r="S117" s="53"/>
      <c r="T117" s="118">
        <f>T118</f>
        <v>0</v>
      </c>
      <c r="AT117" s="17" t="s">
        <v>77</v>
      </c>
      <c r="AU117" s="17" t="s">
        <v>129</v>
      </c>
      <c r="BK117" s="119">
        <f>BK118</f>
        <v>0</v>
      </c>
    </row>
    <row r="118" spans="2:65" s="11" customFormat="1" ht="25.9" customHeight="1">
      <c r="B118" s="120"/>
      <c r="D118" s="121" t="s">
        <v>77</v>
      </c>
      <c r="E118" s="122" t="s">
        <v>4979</v>
      </c>
      <c r="F118" s="122" t="s">
        <v>5040</v>
      </c>
      <c r="I118" s="123"/>
      <c r="J118" s="124">
        <f>BK118</f>
        <v>0</v>
      </c>
      <c r="L118" s="120"/>
      <c r="M118" s="125"/>
      <c r="P118" s="126">
        <f>SUM(P119:P277)</f>
        <v>0</v>
      </c>
      <c r="R118" s="126">
        <f>SUM(R119:R277)</f>
        <v>0</v>
      </c>
      <c r="T118" s="127">
        <f>SUM(T119:T277)</f>
        <v>0</v>
      </c>
      <c r="AR118" s="121" t="s">
        <v>86</v>
      </c>
      <c r="AT118" s="128" t="s">
        <v>77</v>
      </c>
      <c r="AU118" s="128" t="s">
        <v>78</v>
      </c>
      <c r="AY118" s="121" t="s">
        <v>176</v>
      </c>
      <c r="BK118" s="129">
        <f>SUM(BK119:BK277)</f>
        <v>0</v>
      </c>
    </row>
    <row r="119" spans="2:65" s="1" customFormat="1" ht="33" customHeight="1">
      <c r="B119" s="32"/>
      <c r="C119" s="132" t="s">
        <v>86</v>
      </c>
      <c r="D119" s="132" t="s">
        <v>178</v>
      </c>
      <c r="E119" s="133" t="s">
        <v>5041</v>
      </c>
      <c r="F119" s="134" t="s">
        <v>5042</v>
      </c>
      <c r="G119" s="135" t="s">
        <v>4983</v>
      </c>
      <c r="H119" s="136">
        <v>1</v>
      </c>
      <c r="I119" s="137"/>
      <c r="J119" s="138">
        <f t="shared" ref="J119:J154" si="0">ROUND(I119*H119,2)</f>
        <v>0</v>
      </c>
      <c r="K119" s="134" t="s">
        <v>1</v>
      </c>
      <c r="L119" s="32"/>
      <c r="M119" s="139" t="s">
        <v>1</v>
      </c>
      <c r="N119" s="140" t="s">
        <v>43</v>
      </c>
      <c r="P119" s="141">
        <f t="shared" ref="P119:P154" si="1">O119*H119</f>
        <v>0</v>
      </c>
      <c r="Q119" s="141">
        <v>0</v>
      </c>
      <c r="R119" s="141">
        <f t="shared" ref="R119:R154" si="2">Q119*H119</f>
        <v>0</v>
      </c>
      <c r="S119" s="141">
        <v>0</v>
      </c>
      <c r="T119" s="142">
        <f t="shared" ref="T119:T154" si="3">S119*H119</f>
        <v>0</v>
      </c>
      <c r="AR119" s="143" t="s">
        <v>183</v>
      </c>
      <c r="AT119" s="143" t="s">
        <v>178</v>
      </c>
      <c r="AU119" s="143" t="s">
        <v>86</v>
      </c>
      <c r="AY119" s="17" t="s">
        <v>176</v>
      </c>
      <c r="BE119" s="144">
        <f t="shared" ref="BE119:BE154" si="4">IF(N119="základní",J119,0)</f>
        <v>0</v>
      </c>
      <c r="BF119" s="144">
        <f t="shared" ref="BF119:BF154" si="5">IF(N119="snížená",J119,0)</f>
        <v>0</v>
      </c>
      <c r="BG119" s="144">
        <f t="shared" ref="BG119:BG154" si="6">IF(N119="zákl. přenesená",J119,0)</f>
        <v>0</v>
      </c>
      <c r="BH119" s="144">
        <f t="shared" ref="BH119:BH154" si="7">IF(N119="sníž. přenesená",J119,0)</f>
        <v>0</v>
      </c>
      <c r="BI119" s="144">
        <f t="shared" ref="BI119:BI154" si="8">IF(N119="nulová",J119,0)</f>
        <v>0</v>
      </c>
      <c r="BJ119" s="17" t="s">
        <v>86</v>
      </c>
      <c r="BK119" s="144">
        <f t="shared" ref="BK119:BK154" si="9">ROUND(I119*H119,2)</f>
        <v>0</v>
      </c>
      <c r="BL119" s="17" t="s">
        <v>183</v>
      </c>
      <c r="BM119" s="143" t="s">
        <v>88</v>
      </c>
    </row>
    <row r="120" spans="2:65" s="1" customFormat="1" ht="37.9" customHeight="1">
      <c r="B120" s="32"/>
      <c r="C120" s="132" t="s">
        <v>88</v>
      </c>
      <c r="D120" s="132" t="s">
        <v>178</v>
      </c>
      <c r="E120" s="133" t="s">
        <v>5043</v>
      </c>
      <c r="F120" s="134" t="s">
        <v>5044</v>
      </c>
      <c r="G120" s="135" t="s">
        <v>4983</v>
      </c>
      <c r="H120" s="136">
        <v>1</v>
      </c>
      <c r="I120" s="137"/>
      <c r="J120" s="138">
        <f t="shared" si="0"/>
        <v>0</v>
      </c>
      <c r="K120" s="134" t="s">
        <v>1</v>
      </c>
      <c r="L120" s="32"/>
      <c r="M120" s="139" t="s">
        <v>1</v>
      </c>
      <c r="N120" s="140" t="s">
        <v>43</v>
      </c>
      <c r="P120" s="141">
        <f t="shared" si="1"/>
        <v>0</v>
      </c>
      <c r="Q120" s="141">
        <v>0</v>
      </c>
      <c r="R120" s="141">
        <f t="shared" si="2"/>
        <v>0</v>
      </c>
      <c r="S120" s="141">
        <v>0</v>
      </c>
      <c r="T120" s="142">
        <f t="shared" si="3"/>
        <v>0</v>
      </c>
      <c r="AR120" s="143" t="s">
        <v>183</v>
      </c>
      <c r="AT120" s="143" t="s">
        <v>178</v>
      </c>
      <c r="AU120" s="143" t="s">
        <v>86</v>
      </c>
      <c r="AY120" s="17" t="s">
        <v>176</v>
      </c>
      <c r="BE120" s="144">
        <f t="shared" si="4"/>
        <v>0</v>
      </c>
      <c r="BF120" s="144">
        <f t="shared" si="5"/>
        <v>0</v>
      </c>
      <c r="BG120" s="144">
        <f t="shared" si="6"/>
        <v>0</v>
      </c>
      <c r="BH120" s="144">
        <f t="shared" si="7"/>
        <v>0</v>
      </c>
      <c r="BI120" s="144">
        <f t="shared" si="8"/>
        <v>0</v>
      </c>
      <c r="BJ120" s="17" t="s">
        <v>86</v>
      </c>
      <c r="BK120" s="144">
        <f t="shared" si="9"/>
        <v>0</v>
      </c>
      <c r="BL120" s="17" t="s">
        <v>183</v>
      </c>
      <c r="BM120" s="143" t="s">
        <v>183</v>
      </c>
    </row>
    <row r="121" spans="2:65" s="1" customFormat="1" ht="24.2" customHeight="1">
      <c r="B121" s="32"/>
      <c r="C121" s="132" t="s">
        <v>193</v>
      </c>
      <c r="D121" s="132" t="s">
        <v>178</v>
      </c>
      <c r="E121" s="133" t="s">
        <v>5045</v>
      </c>
      <c r="F121" s="134" t="s">
        <v>5046</v>
      </c>
      <c r="G121" s="135" t="s">
        <v>4983</v>
      </c>
      <c r="H121" s="136">
        <v>1</v>
      </c>
      <c r="I121" s="137"/>
      <c r="J121" s="138">
        <f t="shared" si="0"/>
        <v>0</v>
      </c>
      <c r="K121" s="134" t="s">
        <v>1</v>
      </c>
      <c r="L121" s="32"/>
      <c r="M121" s="139" t="s">
        <v>1</v>
      </c>
      <c r="N121" s="140" t="s">
        <v>43</v>
      </c>
      <c r="P121" s="141">
        <f t="shared" si="1"/>
        <v>0</v>
      </c>
      <c r="Q121" s="141">
        <v>0</v>
      </c>
      <c r="R121" s="141">
        <f t="shared" si="2"/>
        <v>0</v>
      </c>
      <c r="S121" s="141">
        <v>0</v>
      </c>
      <c r="T121" s="142">
        <f t="shared" si="3"/>
        <v>0</v>
      </c>
      <c r="AR121" s="143" t="s">
        <v>183</v>
      </c>
      <c r="AT121" s="143" t="s">
        <v>178</v>
      </c>
      <c r="AU121" s="143" t="s">
        <v>86</v>
      </c>
      <c r="AY121" s="17" t="s">
        <v>176</v>
      </c>
      <c r="BE121" s="144">
        <f t="shared" si="4"/>
        <v>0</v>
      </c>
      <c r="BF121" s="144">
        <f t="shared" si="5"/>
        <v>0</v>
      </c>
      <c r="BG121" s="144">
        <f t="shared" si="6"/>
        <v>0</v>
      </c>
      <c r="BH121" s="144">
        <f t="shared" si="7"/>
        <v>0</v>
      </c>
      <c r="BI121" s="144">
        <f t="shared" si="8"/>
        <v>0</v>
      </c>
      <c r="BJ121" s="17" t="s">
        <v>86</v>
      </c>
      <c r="BK121" s="144">
        <f t="shared" si="9"/>
        <v>0</v>
      </c>
      <c r="BL121" s="17" t="s">
        <v>183</v>
      </c>
      <c r="BM121" s="143" t="s">
        <v>230</v>
      </c>
    </row>
    <row r="122" spans="2:65" s="1" customFormat="1" ht="33" customHeight="1">
      <c r="B122" s="32"/>
      <c r="C122" s="132" t="s">
        <v>183</v>
      </c>
      <c r="D122" s="132" t="s">
        <v>178</v>
      </c>
      <c r="E122" s="133" t="s">
        <v>5047</v>
      </c>
      <c r="F122" s="134" t="s">
        <v>5048</v>
      </c>
      <c r="G122" s="135" t="s">
        <v>4983</v>
      </c>
      <c r="H122" s="136">
        <v>1</v>
      </c>
      <c r="I122" s="137"/>
      <c r="J122" s="138">
        <f t="shared" si="0"/>
        <v>0</v>
      </c>
      <c r="K122" s="134" t="s">
        <v>1</v>
      </c>
      <c r="L122" s="32"/>
      <c r="M122" s="139" t="s">
        <v>1</v>
      </c>
      <c r="N122" s="140" t="s">
        <v>43</v>
      </c>
      <c r="P122" s="141">
        <f t="shared" si="1"/>
        <v>0</v>
      </c>
      <c r="Q122" s="141">
        <v>0</v>
      </c>
      <c r="R122" s="141">
        <f t="shared" si="2"/>
        <v>0</v>
      </c>
      <c r="S122" s="141">
        <v>0</v>
      </c>
      <c r="T122" s="142">
        <f t="shared" si="3"/>
        <v>0</v>
      </c>
      <c r="AR122" s="143" t="s">
        <v>183</v>
      </c>
      <c r="AT122" s="143" t="s">
        <v>178</v>
      </c>
      <c r="AU122" s="143" t="s">
        <v>86</v>
      </c>
      <c r="AY122" s="17" t="s">
        <v>176</v>
      </c>
      <c r="BE122" s="144">
        <f t="shared" si="4"/>
        <v>0</v>
      </c>
      <c r="BF122" s="144">
        <f t="shared" si="5"/>
        <v>0</v>
      </c>
      <c r="BG122" s="144">
        <f t="shared" si="6"/>
        <v>0</v>
      </c>
      <c r="BH122" s="144">
        <f t="shared" si="7"/>
        <v>0</v>
      </c>
      <c r="BI122" s="144">
        <f t="shared" si="8"/>
        <v>0</v>
      </c>
      <c r="BJ122" s="17" t="s">
        <v>86</v>
      </c>
      <c r="BK122" s="144">
        <f t="shared" si="9"/>
        <v>0</v>
      </c>
      <c r="BL122" s="17" t="s">
        <v>183</v>
      </c>
      <c r="BM122" s="143" t="s">
        <v>269</v>
      </c>
    </row>
    <row r="123" spans="2:65" s="1" customFormat="1" ht="33" customHeight="1">
      <c r="B123" s="32"/>
      <c r="C123" s="132" t="s">
        <v>204</v>
      </c>
      <c r="D123" s="132" t="s">
        <v>178</v>
      </c>
      <c r="E123" s="133" t="s">
        <v>5049</v>
      </c>
      <c r="F123" s="134" t="s">
        <v>5050</v>
      </c>
      <c r="G123" s="135" t="s">
        <v>4983</v>
      </c>
      <c r="H123" s="136">
        <v>1</v>
      </c>
      <c r="I123" s="137"/>
      <c r="J123" s="138">
        <f t="shared" si="0"/>
        <v>0</v>
      </c>
      <c r="K123" s="134" t="s">
        <v>1</v>
      </c>
      <c r="L123" s="32"/>
      <c r="M123" s="139" t="s">
        <v>1</v>
      </c>
      <c r="N123" s="140" t="s">
        <v>43</v>
      </c>
      <c r="P123" s="141">
        <f t="shared" si="1"/>
        <v>0</v>
      </c>
      <c r="Q123" s="141">
        <v>0</v>
      </c>
      <c r="R123" s="141">
        <f t="shared" si="2"/>
        <v>0</v>
      </c>
      <c r="S123" s="141">
        <v>0</v>
      </c>
      <c r="T123" s="142">
        <f t="shared" si="3"/>
        <v>0</v>
      </c>
      <c r="AR123" s="143" t="s">
        <v>183</v>
      </c>
      <c r="AT123" s="143" t="s">
        <v>178</v>
      </c>
      <c r="AU123" s="143" t="s">
        <v>86</v>
      </c>
      <c r="AY123" s="17" t="s">
        <v>176</v>
      </c>
      <c r="BE123" s="144">
        <f t="shared" si="4"/>
        <v>0</v>
      </c>
      <c r="BF123" s="144">
        <f t="shared" si="5"/>
        <v>0</v>
      </c>
      <c r="BG123" s="144">
        <f t="shared" si="6"/>
        <v>0</v>
      </c>
      <c r="BH123" s="144">
        <f t="shared" si="7"/>
        <v>0</v>
      </c>
      <c r="BI123" s="144">
        <f t="shared" si="8"/>
        <v>0</v>
      </c>
      <c r="BJ123" s="17" t="s">
        <v>86</v>
      </c>
      <c r="BK123" s="144">
        <f t="shared" si="9"/>
        <v>0</v>
      </c>
      <c r="BL123" s="17" t="s">
        <v>183</v>
      </c>
      <c r="BM123" s="143" t="s">
        <v>285</v>
      </c>
    </row>
    <row r="124" spans="2:65" s="1" customFormat="1" ht="24.2" customHeight="1">
      <c r="B124" s="32"/>
      <c r="C124" s="132" t="s">
        <v>230</v>
      </c>
      <c r="D124" s="132" t="s">
        <v>178</v>
      </c>
      <c r="E124" s="133" t="s">
        <v>5051</v>
      </c>
      <c r="F124" s="134" t="s">
        <v>5052</v>
      </c>
      <c r="G124" s="135" t="s">
        <v>4983</v>
      </c>
      <c r="H124" s="136">
        <v>1</v>
      </c>
      <c r="I124" s="137"/>
      <c r="J124" s="138">
        <f t="shared" si="0"/>
        <v>0</v>
      </c>
      <c r="K124" s="134" t="s">
        <v>1</v>
      </c>
      <c r="L124" s="32"/>
      <c r="M124" s="139" t="s">
        <v>1</v>
      </c>
      <c r="N124" s="140" t="s">
        <v>43</v>
      </c>
      <c r="P124" s="141">
        <f t="shared" si="1"/>
        <v>0</v>
      </c>
      <c r="Q124" s="141">
        <v>0</v>
      </c>
      <c r="R124" s="141">
        <f t="shared" si="2"/>
        <v>0</v>
      </c>
      <c r="S124" s="141">
        <v>0</v>
      </c>
      <c r="T124" s="142">
        <f t="shared" si="3"/>
        <v>0</v>
      </c>
      <c r="AR124" s="143" t="s">
        <v>183</v>
      </c>
      <c r="AT124" s="143" t="s">
        <v>178</v>
      </c>
      <c r="AU124" s="143" t="s">
        <v>86</v>
      </c>
      <c r="AY124" s="17" t="s">
        <v>176</v>
      </c>
      <c r="BE124" s="144">
        <f t="shared" si="4"/>
        <v>0</v>
      </c>
      <c r="BF124" s="144">
        <f t="shared" si="5"/>
        <v>0</v>
      </c>
      <c r="BG124" s="144">
        <f t="shared" si="6"/>
        <v>0</v>
      </c>
      <c r="BH124" s="144">
        <f t="shared" si="7"/>
        <v>0</v>
      </c>
      <c r="BI124" s="144">
        <f t="shared" si="8"/>
        <v>0</v>
      </c>
      <c r="BJ124" s="17" t="s">
        <v>86</v>
      </c>
      <c r="BK124" s="144">
        <f t="shared" si="9"/>
        <v>0</v>
      </c>
      <c r="BL124" s="17" t="s">
        <v>183</v>
      </c>
      <c r="BM124" s="143" t="s">
        <v>8</v>
      </c>
    </row>
    <row r="125" spans="2:65" s="1" customFormat="1" ht="33" customHeight="1">
      <c r="B125" s="32"/>
      <c r="C125" s="132" t="s">
        <v>237</v>
      </c>
      <c r="D125" s="132" t="s">
        <v>178</v>
      </c>
      <c r="E125" s="133" t="s">
        <v>5053</v>
      </c>
      <c r="F125" s="134" t="s">
        <v>5054</v>
      </c>
      <c r="G125" s="135" t="s">
        <v>4983</v>
      </c>
      <c r="H125" s="136">
        <v>1</v>
      </c>
      <c r="I125" s="137"/>
      <c r="J125" s="138">
        <f t="shared" si="0"/>
        <v>0</v>
      </c>
      <c r="K125" s="134" t="s">
        <v>1</v>
      </c>
      <c r="L125" s="32"/>
      <c r="M125" s="139" t="s">
        <v>1</v>
      </c>
      <c r="N125" s="140" t="s">
        <v>43</v>
      </c>
      <c r="P125" s="141">
        <f t="shared" si="1"/>
        <v>0</v>
      </c>
      <c r="Q125" s="141">
        <v>0</v>
      </c>
      <c r="R125" s="141">
        <f t="shared" si="2"/>
        <v>0</v>
      </c>
      <c r="S125" s="141">
        <v>0</v>
      </c>
      <c r="T125" s="142">
        <f t="shared" si="3"/>
        <v>0</v>
      </c>
      <c r="AR125" s="143" t="s">
        <v>183</v>
      </c>
      <c r="AT125" s="143" t="s">
        <v>178</v>
      </c>
      <c r="AU125" s="143" t="s">
        <v>86</v>
      </c>
      <c r="AY125" s="17" t="s">
        <v>176</v>
      </c>
      <c r="BE125" s="144">
        <f t="shared" si="4"/>
        <v>0</v>
      </c>
      <c r="BF125" s="144">
        <f t="shared" si="5"/>
        <v>0</v>
      </c>
      <c r="BG125" s="144">
        <f t="shared" si="6"/>
        <v>0</v>
      </c>
      <c r="BH125" s="144">
        <f t="shared" si="7"/>
        <v>0</v>
      </c>
      <c r="BI125" s="144">
        <f t="shared" si="8"/>
        <v>0</v>
      </c>
      <c r="BJ125" s="17" t="s">
        <v>86</v>
      </c>
      <c r="BK125" s="144">
        <f t="shared" si="9"/>
        <v>0</v>
      </c>
      <c r="BL125" s="17" t="s">
        <v>183</v>
      </c>
      <c r="BM125" s="143" t="s">
        <v>310</v>
      </c>
    </row>
    <row r="126" spans="2:65" s="1" customFormat="1" ht="33" customHeight="1">
      <c r="B126" s="32"/>
      <c r="C126" s="132" t="s">
        <v>269</v>
      </c>
      <c r="D126" s="132" t="s">
        <v>178</v>
      </c>
      <c r="E126" s="133" t="s">
        <v>5055</v>
      </c>
      <c r="F126" s="134" t="s">
        <v>5056</v>
      </c>
      <c r="G126" s="135" t="s">
        <v>4983</v>
      </c>
      <c r="H126" s="136">
        <v>1</v>
      </c>
      <c r="I126" s="137"/>
      <c r="J126" s="138">
        <f t="shared" si="0"/>
        <v>0</v>
      </c>
      <c r="K126" s="134" t="s">
        <v>1</v>
      </c>
      <c r="L126" s="32"/>
      <c r="M126" s="139" t="s">
        <v>1</v>
      </c>
      <c r="N126" s="140" t="s">
        <v>43</v>
      </c>
      <c r="P126" s="141">
        <f t="shared" si="1"/>
        <v>0</v>
      </c>
      <c r="Q126" s="141">
        <v>0</v>
      </c>
      <c r="R126" s="141">
        <f t="shared" si="2"/>
        <v>0</v>
      </c>
      <c r="S126" s="141">
        <v>0</v>
      </c>
      <c r="T126" s="142">
        <f t="shared" si="3"/>
        <v>0</v>
      </c>
      <c r="AR126" s="143" t="s">
        <v>183</v>
      </c>
      <c r="AT126" s="143" t="s">
        <v>178</v>
      </c>
      <c r="AU126" s="143" t="s">
        <v>86</v>
      </c>
      <c r="AY126" s="17" t="s">
        <v>176</v>
      </c>
      <c r="BE126" s="144">
        <f t="shared" si="4"/>
        <v>0</v>
      </c>
      <c r="BF126" s="144">
        <f t="shared" si="5"/>
        <v>0</v>
      </c>
      <c r="BG126" s="144">
        <f t="shared" si="6"/>
        <v>0</v>
      </c>
      <c r="BH126" s="144">
        <f t="shared" si="7"/>
        <v>0</v>
      </c>
      <c r="BI126" s="144">
        <f t="shared" si="8"/>
        <v>0</v>
      </c>
      <c r="BJ126" s="17" t="s">
        <v>86</v>
      </c>
      <c r="BK126" s="144">
        <f t="shared" si="9"/>
        <v>0</v>
      </c>
      <c r="BL126" s="17" t="s">
        <v>183</v>
      </c>
      <c r="BM126" s="143" t="s">
        <v>319</v>
      </c>
    </row>
    <row r="127" spans="2:65" s="1" customFormat="1" ht="33" customHeight="1">
      <c r="B127" s="32"/>
      <c r="C127" s="132" t="s">
        <v>274</v>
      </c>
      <c r="D127" s="132" t="s">
        <v>178</v>
      </c>
      <c r="E127" s="133" t="s">
        <v>5057</v>
      </c>
      <c r="F127" s="134" t="s">
        <v>5058</v>
      </c>
      <c r="G127" s="135" t="s">
        <v>4983</v>
      </c>
      <c r="H127" s="136">
        <v>1</v>
      </c>
      <c r="I127" s="137"/>
      <c r="J127" s="138">
        <f t="shared" si="0"/>
        <v>0</v>
      </c>
      <c r="K127" s="134" t="s">
        <v>1</v>
      </c>
      <c r="L127" s="32"/>
      <c r="M127" s="139" t="s">
        <v>1</v>
      </c>
      <c r="N127" s="140" t="s">
        <v>43</v>
      </c>
      <c r="P127" s="141">
        <f t="shared" si="1"/>
        <v>0</v>
      </c>
      <c r="Q127" s="141">
        <v>0</v>
      </c>
      <c r="R127" s="141">
        <f t="shared" si="2"/>
        <v>0</v>
      </c>
      <c r="S127" s="141">
        <v>0</v>
      </c>
      <c r="T127" s="142">
        <f t="shared" si="3"/>
        <v>0</v>
      </c>
      <c r="AR127" s="143" t="s">
        <v>183</v>
      </c>
      <c r="AT127" s="143" t="s">
        <v>178</v>
      </c>
      <c r="AU127" s="143" t="s">
        <v>86</v>
      </c>
      <c r="AY127" s="17" t="s">
        <v>176</v>
      </c>
      <c r="BE127" s="144">
        <f t="shared" si="4"/>
        <v>0</v>
      </c>
      <c r="BF127" s="144">
        <f t="shared" si="5"/>
        <v>0</v>
      </c>
      <c r="BG127" s="144">
        <f t="shared" si="6"/>
        <v>0</v>
      </c>
      <c r="BH127" s="144">
        <f t="shared" si="7"/>
        <v>0</v>
      </c>
      <c r="BI127" s="144">
        <f t="shared" si="8"/>
        <v>0</v>
      </c>
      <c r="BJ127" s="17" t="s">
        <v>86</v>
      </c>
      <c r="BK127" s="144">
        <f t="shared" si="9"/>
        <v>0</v>
      </c>
      <c r="BL127" s="17" t="s">
        <v>183</v>
      </c>
      <c r="BM127" s="143" t="s">
        <v>329</v>
      </c>
    </row>
    <row r="128" spans="2:65" s="1" customFormat="1" ht="33" customHeight="1">
      <c r="B128" s="32"/>
      <c r="C128" s="132" t="s">
        <v>285</v>
      </c>
      <c r="D128" s="132" t="s">
        <v>178</v>
      </c>
      <c r="E128" s="133" t="s">
        <v>5059</v>
      </c>
      <c r="F128" s="134" t="s">
        <v>5060</v>
      </c>
      <c r="G128" s="135" t="s">
        <v>4983</v>
      </c>
      <c r="H128" s="136">
        <v>1</v>
      </c>
      <c r="I128" s="137"/>
      <c r="J128" s="138">
        <f t="shared" si="0"/>
        <v>0</v>
      </c>
      <c r="K128" s="134" t="s">
        <v>1</v>
      </c>
      <c r="L128" s="32"/>
      <c r="M128" s="139" t="s">
        <v>1</v>
      </c>
      <c r="N128" s="140" t="s">
        <v>43</v>
      </c>
      <c r="P128" s="141">
        <f t="shared" si="1"/>
        <v>0</v>
      </c>
      <c r="Q128" s="141">
        <v>0</v>
      </c>
      <c r="R128" s="141">
        <f t="shared" si="2"/>
        <v>0</v>
      </c>
      <c r="S128" s="141">
        <v>0</v>
      </c>
      <c r="T128" s="142">
        <f t="shared" si="3"/>
        <v>0</v>
      </c>
      <c r="AR128" s="143" t="s">
        <v>183</v>
      </c>
      <c r="AT128" s="143" t="s">
        <v>178</v>
      </c>
      <c r="AU128" s="143" t="s">
        <v>86</v>
      </c>
      <c r="AY128" s="17" t="s">
        <v>176</v>
      </c>
      <c r="BE128" s="144">
        <f t="shared" si="4"/>
        <v>0</v>
      </c>
      <c r="BF128" s="144">
        <f t="shared" si="5"/>
        <v>0</v>
      </c>
      <c r="BG128" s="144">
        <f t="shared" si="6"/>
        <v>0</v>
      </c>
      <c r="BH128" s="144">
        <f t="shared" si="7"/>
        <v>0</v>
      </c>
      <c r="BI128" s="144">
        <f t="shared" si="8"/>
        <v>0</v>
      </c>
      <c r="BJ128" s="17" t="s">
        <v>86</v>
      </c>
      <c r="BK128" s="144">
        <f t="shared" si="9"/>
        <v>0</v>
      </c>
      <c r="BL128" s="17" t="s">
        <v>183</v>
      </c>
      <c r="BM128" s="143" t="s">
        <v>339</v>
      </c>
    </row>
    <row r="129" spans="2:65" s="1" customFormat="1" ht="33" customHeight="1">
      <c r="B129" s="32"/>
      <c r="C129" s="132" t="s">
        <v>290</v>
      </c>
      <c r="D129" s="132" t="s">
        <v>178</v>
      </c>
      <c r="E129" s="133" t="s">
        <v>5061</v>
      </c>
      <c r="F129" s="134" t="s">
        <v>5062</v>
      </c>
      <c r="G129" s="135" t="s">
        <v>4983</v>
      </c>
      <c r="H129" s="136">
        <v>1</v>
      </c>
      <c r="I129" s="137"/>
      <c r="J129" s="138">
        <f t="shared" si="0"/>
        <v>0</v>
      </c>
      <c r="K129" s="134" t="s">
        <v>1</v>
      </c>
      <c r="L129" s="32"/>
      <c r="M129" s="139" t="s">
        <v>1</v>
      </c>
      <c r="N129" s="140" t="s">
        <v>43</v>
      </c>
      <c r="P129" s="141">
        <f t="shared" si="1"/>
        <v>0</v>
      </c>
      <c r="Q129" s="141">
        <v>0</v>
      </c>
      <c r="R129" s="141">
        <f t="shared" si="2"/>
        <v>0</v>
      </c>
      <c r="S129" s="141">
        <v>0</v>
      </c>
      <c r="T129" s="142">
        <f t="shared" si="3"/>
        <v>0</v>
      </c>
      <c r="AR129" s="143" t="s">
        <v>183</v>
      </c>
      <c r="AT129" s="143" t="s">
        <v>178</v>
      </c>
      <c r="AU129" s="143" t="s">
        <v>86</v>
      </c>
      <c r="AY129" s="17" t="s">
        <v>176</v>
      </c>
      <c r="BE129" s="144">
        <f t="shared" si="4"/>
        <v>0</v>
      </c>
      <c r="BF129" s="144">
        <f t="shared" si="5"/>
        <v>0</v>
      </c>
      <c r="BG129" s="144">
        <f t="shared" si="6"/>
        <v>0</v>
      </c>
      <c r="BH129" s="144">
        <f t="shared" si="7"/>
        <v>0</v>
      </c>
      <c r="BI129" s="144">
        <f t="shared" si="8"/>
        <v>0</v>
      </c>
      <c r="BJ129" s="17" t="s">
        <v>86</v>
      </c>
      <c r="BK129" s="144">
        <f t="shared" si="9"/>
        <v>0</v>
      </c>
      <c r="BL129" s="17" t="s">
        <v>183</v>
      </c>
      <c r="BM129" s="143" t="s">
        <v>348</v>
      </c>
    </row>
    <row r="130" spans="2:65" s="1" customFormat="1" ht="33" customHeight="1">
      <c r="B130" s="32"/>
      <c r="C130" s="132" t="s">
        <v>8</v>
      </c>
      <c r="D130" s="132" t="s">
        <v>178</v>
      </c>
      <c r="E130" s="133" t="s">
        <v>5063</v>
      </c>
      <c r="F130" s="134" t="s">
        <v>5064</v>
      </c>
      <c r="G130" s="135" t="s">
        <v>4983</v>
      </c>
      <c r="H130" s="136">
        <v>1</v>
      </c>
      <c r="I130" s="137"/>
      <c r="J130" s="138">
        <f t="shared" si="0"/>
        <v>0</v>
      </c>
      <c r="K130" s="134" t="s">
        <v>1</v>
      </c>
      <c r="L130" s="32"/>
      <c r="M130" s="139" t="s">
        <v>1</v>
      </c>
      <c r="N130" s="140" t="s">
        <v>43</v>
      </c>
      <c r="P130" s="141">
        <f t="shared" si="1"/>
        <v>0</v>
      </c>
      <c r="Q130" s="141">
        <v>0</v>
      </c>
      <c r="R130" s="141">
        <f t="shared" si="2"/>
        <v>0</v>
      </c>
      <c r="S130" s="141">
        <v>0</v>
      </c>
      <c r="T130" s="142">
        <f t="shared" si="3"/>
        <v>0</v>
      </c>
      <c r="AR130" s="143" t="s">
        <v>183</v>
      </c>
      <c r="AT130" s="143" t="s">
        <v>178</v>
      </c>
      <c r="AU130" s="143" t="s">
        <v>86</v>
      </c>
      <c r="AY130" s="17" t="s">
        <v>176</v>
      </c>
      <c r="BE130" s="144">
        <f t="shared" si="4"/>
        <v>0</v>
      </c>
      <c r="BF130" s="144">
        <f t="shared" si="5"/>
        <v>0</v>
      </c>
      <c r="BG130" s="144">
        <f t="shared" si="6"/>
        <v>0</v>
      </c>
      <c r="BH130" s="144">
        <f t="shared" si="7"/>
        <v>0</v>
      </c>
      <c r="BI130" s="144">
        <f t="shared" si="8"/>
        <v>0</v>
      </c>
      <c r="BJ130" s="17" t="s">
        <v>86</v>
      </c>
      <c r="BK130" s="144">
        <f t="shared" si="9"/>
        <v>0</v>
      </c>
      <c r="BL130" s="17" t="s">
        <v>183</v>
      </c>
      <c r="BM130" s="143" t="s">
        <v>358</v>
      </c>
    </row>
    <row r="131" spans="2:65" s="1" customFormat="1" ht="33" customHeight="1">
      <c r="B131" s="32"/>
      <c r="C131" s="132" t="s">
        <v>303</v>
      </c>
      <c r="D131" s="132" t="s">
        <v>178</v>
      </c>
      <c r="E131" s="133" t="s">
        <v>5065</v>
      </c>
      <c r="F131" s="134" t="s">
        <v>5066</v>
      </c>
      <c r="G131" s="135" t="s">
        <v>4983</v>
      </c>
      <c r="H131" s="136">
        <v>1</v>
      </c>
      <c r="I131" s="137"/>
      <c r="J131" s="138">
        <f t="shared" si="0"/>
        <v>0</v>
      </c>
      <c r="K131" s="134" t="s">
        <v>1</v>
      </c>
      <c r="L131" s="32"/>
      <c r="M131" s="139" t="s">
        <v>1</v>
      </c>
      <c r="N131" s="140" t="s">
        <v>43</v>
      </c>
      <c r="P131" s="141">
        <f t="shared" si="1"/>
        <v>0</v>
      </c>
      <c r="Q131" s="141">
        <v>0</v>
      </c>
      <c r="R131" s="141">
        <f t="shared" si="2"/>
        <v>0</v>
      </c>
      <c r="S131" s="141">
        <v>0</v>
      </c>
      <c r="T131" s="142">
        <f t="shared" si="3"/>
        <v>0</v>
      </c>
      <c r="AR131" s="143" t="s">
        <v>183</v>
      </c>
      <c r="AT131" s="143" t="s">
        <v>178</v>
      </c>
      <c r="AU131" s="143" t="s">
        <v>86</v>
      </c>
      <c r="AY131" s="17" t="s">
        <v>176</v>
      </c>
      <c r="BE131" s="144">
        <f t="shared" si="4"/>
        <v>0</v>
      </c>
      <c r="BF131" s="144">
        <f t="shared" si="5"/>
        <v>0</v>
      </c>
      <c r="BG131" s="144">
        <f t="shared" si="6"/>
        <v>0</v>
      </c>
      <c r="BH131" s="144">
        <f t="shared" si="7"/>
        <v>0</v>
      </c>
      <c r="BI131" s="144">
        <f t="shared" si="8"/>
        <v>0</v>
      </c>
      <c r="BJ131" s="17" t="s">
        <v>86</v>
      </c>
      <c r="BK131" s="144">
        <f t="shared" si="9"/>
        <v>0</v>
      </c>
      <c r="BL131" s="17" t="s">
        <v>183</v>
      </c>
      <c r="BM131" s="143" t="s">
        <v>370</v>
      </c>
    </row>
    <row r="132" spans="2:65" s="1" customFormat="1" ht="33" customHeight="1">
      <c r="B132" s="32"/>
      <c r="C132" s="132" t="s">
        <v>310</v>
      </c>
      <c r="D132" s="132" t="s">
        <v>178</v>
      </c>
      <c r="E132" s="133" t="s">
        <v>5067</v>
      </c>
      <c r="F132" s="134" t="s">
        <v>5068</v>
      </c>
      <c r="G132" s="135" t="s">
        <v>4983</v>
      </c>
      <c r="H132" s="136">
        <v>1</v>
      </c>
      <c r="I132" s="137"/>
      <c r="J132" s="138">
        <f t="shared" si="0"/>
        <v>0</v>
      </c>
      <c r="K132" s="134" t="s">
        <v>1</v>
      </c>
      <c r="L132" s="32"/>
      <c r="M132" s="139" t="s">
        <v>1</v>
      </c>
      <c r="N132" s="140" t="s">
        <v>43</v>
      </c>
      <c r="P132" s="141">
        <f t="shared" si="1"/>
        <v>0</v>
      </c>
      <c r="Q132" s="141">
        <v>0</v>
      </c>
      <c r="R132" s="141">
        <f t="shared" si="2"/>
        <v>0</v>
      </c>
      <c r="S132" s="141">
        <v>0</v>
      </c>
      <c r="T132" s="142">
        <f t="shared" si="3"/>
        <v>0</v>
      </c>
      <c r="AR132" s="143" t="s">
        <v>183</v>
      </c>
      <c r="AT132" s="143" t="s">
        <v>178</v>
      </c>
      <c r="AU132" s="143" t="s">
        <v>86</v>
      </c>
      <c r="AY132" s="17" t="s">
        <v>176</v>
      </c>
      <c r="BE132" s="144">
        <f t="shared" si="4"/>
        <v>0</v>
      </c>
      <c r="BF132" s="144">
        <f t="shared" si="5"/>
        <v>0</v>
      </c>
      <c r="BG132" s="144">
        <f t="shared" si="6"/>
        <v>0</v>
      </c>
      <c r="BH132" s="144">
        <f t="shared" si="7"/>
        <v>0</v>
      </c>
      <c r="BI132" s="144">
        <f t="shared" si="8"/>
        <v>0</v>
      </c>
      <c r="BJ132" s="17" t="s">
        <v>86</v>
      </c>
      <c r="BK132" s="144">
        <f t="shared" si="9"/>
        <v>0</v>
      </c>
      <c r="BL132" s="17" t="s">
        <v>183</v>
      </c>
      <c r="BM132" s="143" t="s">
        <v>380</v>
      </c>
    </row>
    <row r="133" spans="2:65" s="1" customFormat="1" ht="24.2" customHeight="1">
      <c r="B133" s="32"/>
      <c r="C133" s="132" t="s">
        <v>314</v>
      </c>
      <c r="D133" s="132" t="s">
        <v>178</v>
      </c>
      <c r="E133" s="133" t="s">
        <v>5069</v>
      </c>
      <c r="F133" s="134" t="s">
        <v>5070</v>
      </c>
      <c r="G133" s="135" t="s">
        <v>4983</v>
      </c>
      <c r="H133" s="136">
        <v>1</v>
      </c>
      <c r="I133" s="137"/>
      <c r="J133" s="138">
        <f t="shared" si="0"/>
        <v>0</v>
      </c>
      <c r="K133" s="134" t="s">
        <v>1</v>
      </c>
      <c r="L133" s="32"/>
      <c r="M133" s="139" t="s">
        <v>1</v>
      </c>
      <c r="N133" s="140" t="s">
        <v>43</v>
      </c>
      <c r="P133" s="141">
        <f t="shared" si="1"/>
        <v>0</v>
      </c>
      <c r="Q133" s="141">
        <v>0</v>
      </c>
      <c r="R133" s="141">
        <f t="shared" si="2"/>
        <v>0</v>
      </c>
      <c r="S133" s="141">
        <v>0</v>
      </c>
      <c r="T133" s="142">
        <f t="shared" si="3"/>
        <v>0</v>
      </c>
      <c r="AR133" s="143" t="s">
        <v>183</v>
      </c>
      <c r="AT133" s="143" t="s">
        <v>178</v>
      </c>
      <c r="AU133" s="143" t="s">
        <v>86</v>
      </c>
      <c r="AY133" s="17" t="s">
        <v>176</v>
      </c>
      <c r="BE133" s="144">
        <f t="shared" si="4"/>
        <v>0</v>
      </c>
      <c r="BF133" s="144">
        <f t="shared" si="5"/>
        <v>0</v>
      </c>
      <c r="BG133" s="144">
        <f t="shared" si="6"/>
        <v>0</v>
      </c>
      <c r="BH133" s="144">
        <f t="shared" si="7"/>
        <v>0</v>
      </c>
      <c r="BI133" s="144">
        <f t="shared" si="8"/>
        <v>0</v>
      </c>
      <c r="BJ133" s="17" t="s">
        <v>86</v>
      </c>
      <c r="BK133" s="144">
        <f t="shared" si="9"/>
        <v>0</v>
      </c>
      <c r="BL133" s="17" t="s">
        <v>183</v>
      </c>
      <c r="BM133" s="143" t="s">
        <v>388</v>
      </c>
    </row>
    <row r="134" spans="2:65" s="1" customFormat="1" ht="24.2" customHeight="1">
      <c r="B134" s="32"/>
      <c r="C134" s="132" t="s">
        <v>319</v>
      </c>
      <c r="D134" s="132" t="s">
        <v>178</v>
      </c>
      <c r="E134" s="133" t="s">
        <v>5071</v>
      </c>
      <c r="F134" s="134" t="s">
        <v>5072</v>
      </c>
      <c r="G134" s="135" t="s">
        <v>4983</v>
      </c>
      <c r="H134" s="136">
        <v>1</v>
      </c>
      <c r="I134" s="137"/>
      <c r="J134" s="138">
        <f t="shared" si="0"/>
        <v>0</v>
      </c>
      <c r="K134" s="134" t="s">
        <v>1</v>
      </c>
      <c r="L134" s="32"/>
      <c r="M134" s="139" t="s">
        <v>1</v>
      </c>
      <c r="N134" s="140" t="s">
        <v>43</v>
      </c>
      <c r="P134" s="141">
        <f t="shared" si="1"/>
        <v>0</v>
      </c>
      <c r="Q134" s="141">
        <v>0</v>
      </c>
      <c r="R134" s="141">
        <f t="shared" si="2"/>
        <v>0</v>
      </c>
      <c r="S134" s="141">
        <v>0</v>
      </c>
      <c r="T134" s="142">
        <f t="shared" si="3"/>
        <v>0</v>
      </c>
      <c r="AR134" s="143" t="s">
        <v>183</v>
      </c>
      <c r="AT134" s="143" t="s">
        <v>178</v>
      </c>
      <c r="AU134" s="143" t="s">
        <v>86</v>
      </c>
      <c r="AY134" s="17" t="s">
        <v>176</v>
      </c>
      <c r="BE134" s="144">
        <f t="shared" si="4"/>
        <v>0</v>
      </c>
      <c r="BF134" s="144">
        <f t="shared" si="5"/>
        <v>0</v>
      </c>
      <c r="BG134" s="144">
        <f t="shared" si="6"/>
        <v>0</v>
      </c>
      <c r="BH134" s="144">
        <f t="shared" si="7"/>
        <v>0</v>
      </c>
      <c r="BI134" s="144">
        <f t="shared" si="8"/>
        <v>0</v>
      </c>
      <c r="BJ134" s="17" t="s">
        <v>86</v>
      </c>
      <c r="BK134" s="144">
        <f t="shared" si="9"/>
        <v>0</v>
      </c>
      <c r="BL134" s="17" t="s">
        <v>183</v>
      </c>
      <c r="BM134" s="143" t="s">
        <v>398</v>
      </c>
    </row>
    <row r="135" spans="2:65" s="1" customFormat="1" ht="24.2" customHeight="1">
      <c r="B135" s="32"/>
      <c r="C135" s="132" t="s">
        <v>325</v>
      </c>
      <c r="D135" s="132" t="s">
        <v>178</v>
      </c>
      <c r="E135" s="133" t="s">
        <v>5073</v>
      </c>
      <c r="F135" s="134" t="s">
        <v>5074</v>
      </c>
      <c r="G135" s="135" t="s">
        <v>4983</v>
      </c>
      <c r="H135" s="136">
        <v>1</v>
      </c>
      <c r="I135" s="137"/>
      <c r="J135" s="138">
        <f t="shared" si="0"/>
        <v>0</v>
      </c>
      <c r="K135" s="134" t="s">
        <v>1</v>
      </c>
      <c r="L135" s="32"/>
      <c r="M135" s="139" t="s">
        <v>1</v>
      </c>
      <c r="N135" s="140" t="s">
        <v>43</v>
      </c>
      <c r="P135" s="141">
        <f t="shared" si="1"/>
        <v>0</v>
      </c>
      <c r="Q135" s="141">
        <v>0</v>
      </c>
      <c r="R135" s="141">
        <f t="shared" si="2"/>
        <v>0</v>
      </c>
      <c r="S135" s="141">
        <v>0</v>
      </c>
      <c r="T135" s="142">
        <f t="shared" si="3"/>
        <v>0</v>
      </c>
      <c r="AR135" s="143" t="s">
        <v>183</v>
      </c>
      <c r="AT135" s="143" t="s">
        <v>178</v>
      </c>
      <c r="AU135" s="143" t="s">
        <v>86</v>
      </c>
      <c r="AY135" s="17" t="s">
        <v>176</v>
      </c>
      <c r="BE135" s="144">
        <f t="shared" si="4"/>
        <v>0</v>
      </c>
      <c r="BF135" s="144">
        <f t="shared" si="5"/>
        <v>0</v>
      </c>
      <c r="BG135" s="144">
        <f t="shared" si="6"/>
        <v>0</v>
      </c>
      <c r="BH135" s="144">
        <f t="shared" si="7"/>
        <v>0</v>
      </c>
      <c r="BI135" s="144">
        <f t="shared" si="8"/>
        <v>0</v>
      </c>
      <c r="BJ135" s="17" t="s">
        <v>86</v>
      </c>
      <c r="BK135" s="144">
        <f t="shared" si="9"/>
        <v>0</v>
      </c>
      <c r="BL135" s="17" t="s">
        <v>183</v>
      </c>
      <c r="BM135" s="143" t="s">
        <v>411</v>
      </c>
    </row>
    <row r="136" spans="2:65" s="1" customFormat="1" ht="24.2" customHeight="1">
      <c r="B136" s="32"/>
      <c r="C136" s="132" t="s">
        <v>329</v>
      </c>
      <c r="D136" s="132" t="s">
        <v>178</v>
      </c>
      <c r="E136" s="133" t="s">
        <v>5075</v>
      </c>
      <c r="F136" s="134" t="s">
        <v>5076</v>
      </c>
      <c r="G136" s="135" t="s">
        <v>4983</v>
      </c>
      <c r="H136" s="136">
        <v>1</v>
      </c>
      <c r="I136" s="137"/>
      <c r="J136" s="138">
        <f t="shared" si="0"/>
        <v>0</v>
      </c>
      <c r="K136" s="134" t="s">
        <v>1</v>
      </c>
      <c r="L136" s="32"/>
      <c r="M136" s="139" t="s">
        <v>1</v>
      </c>
      <c r="N136" s="140" t="s">
        <v>43</v>
      </c>
      <c r="P136" s="141">
        <f t="shared" si="1"/>
        <v>0</v>
      </c>
      <c r="Q136" s="141">
        <v>0</v>
      </c>
      <c r="R136" s="141">
        <f t="shared" si="2"/>
        <v>0</v>
      </c>
      <c r="S136" s="141">
        <v>0</v>
      </c>
      <c r="T136" s="142">
        <f t="shared" si="3"/>
        <v>0</v>
      </c>
      <c r="AR136" s="143" t="s">
        <v>183</v>
      </c>
      <c r="AT136" s="143" t="s">
        <v>178</v>
      </c>
      <c r="AU136" s="143" t="s">
        <v>86</v>
      </c>
      <c r="AY136" s="17" t="s">
        <v>176</v>
      </c>
      <c r="BE136" s="144">
        <f t="shared" si="4"/>
        <v>0</v>
      </c>
      <c r="BF136" s="144">
        <f t="shared" si="5"/>
        <v>0</v>
      </c>
      <c r="BG136" s="144">
        <f t="shared" si="6"/>
        <v>0</v>
      </c>
      <c r="BH136" s="144">
        <f t="shared" si="7"/>
        <v>0</v>
      </c>
      <c r="BI136" s="144">
        <f t="shared" si="8"/>
        <v>0</v>
      </c>
      <c r="BJ136" s="17" t="s">
        <v>86</v>
      </c>
      <c r="BK136" s="144">
        <f t="shared" si="9"/>
        <v>0</v>
      </c>
      <c r="BL136" s="17" t="s">
        <v>183</v>
      </c>
      <c r="BM136" s="143" t="s">
        <v>357</v>
      </c>
    </row>
    <row r="137" spans="2:65" s="1" customFormat="1" ht="24.2" customHeight="1">
      <c r="B137" s="32"/>
      <c r="C137" s="132" t="s">
        <v>334</v>
      </c>
      <c r="D137" s="132" t="s">
        <v>178</v>
      </c>
      <c r="E137" s="133" t="s">
        <v>5077</v>
      </c>
      <c r="F137" s="134" t="s">
        <v>5078</v>
      </c>
      <c r="G137" s="135" t="s">
        <v>4983</v>
      </c>
      <c r="H137" s="136">
        <v>1</v>
      </c>
      <c r="I137" s="137"/>
      <c r="J137" s="138">
        <f t="shared" si="0"/>
        <v>0</v>
      </c>
      <c r="K137" s="134" t="s">
        <v>1</v>
      </c>
      <c r="L137" s="32"/>
      <c r="M137" s="139" t="s">
        <v>1</v>
      </c>
      <c r="N137" s="140" t="s">
        <v>43</v>
      </c>
      <c r="P137" s="141">
        <f t="shared" si="1"/>
        <v>0</v>
      </c>
      <c r="Q137" s="141">
        <v>0</v>
      </c>
      <c r="R137" s="141">
        <f t="shared" si="2"/>
        <v>0</v>
      </c>
      <c r="S137" s="141">
        <v>0</v>
      </c>
      <c r="T137" s="142">
        <f t="shared" si="3"/>
        <v>0</v>
      </c>
      <c r="AR137" s="143" t="s">
        <v>183</v>
      </c>
      <c r="AT137" s="143" t="s">
        <v>178</v>
      </c>
      <c r="AU137" s="143" t="s">
        <v>86</v>
      </c>
      <c r="AY137" s="17" t="s">
        <v>176</v>
      </c>
      <c r="BE137" s="144">
        <f t="shared" si="4"/>
        <v>0</v>
      </c>
      <c r="BF137" s="144">
        <f t="shared" si="5"/>
        <v>0</v>
      </c>
      <c r="BG137" s="144">
        <f t="shared" si="6"/>
        <v>0</v>
      </c>
      <c r="BH137" s="144">
        <f t="shared" si="7"/>
        <v>0</v>
      </c>
      <c r="BI137" s="144">
        <f t="shared" si="8"/>
        <v>0</v>
      </c>
      <c r="BJ137" s="17" t="s">
        <v>86</v>
      </c>
      <c r="BK137" s="144">
        <f t="shared" si="9"/>
        <v>0</v>
      </c>
      <c r="BL137" s="17" t="s">
        <v>183</v>
      </c>
      <c r="BM137" s="143" t="s">
        <v>447</v>
      </c>
    </row>
    <row r="138" spans="2:65" s="1" customFormat="1" ht="24.2" customHeight="1">
      <c r="B138" s="32"/>
      <c r="C138" s="132" t="s">
        <v>339</v>
      </c>
      <c r="D138" s="132" t="s">
        <v>178</v>
      </c>
      <c r="E138" s="133" t="s">
        <v>5079</v>
      </c>
      <c r="F138" s="134" t="s">
        <v>5080</v>
      </c>
      <c r="G138" s="135" t="s">
        <v>4983</v>
      </c>
      <c r="H138" s="136">
        <v>1</v>
      </c>
      <c r="I138" s="137"/>
      <c r="J138" s="138">
        <f t="shared" si="0"/>
        <v>0</v>
      </c>
      <c r="K138" s="134" t="s">
        <v>1</v>
      </c>
      <c r="L138" s="32"/>
      <c r="M138" s="139" t="s">
        <v>1</v>
      </c>
      <c r="N138" s="140" t="s">
        <v>43</v>
      </c>
      <c r="P138" s="141">
        <f t="shared" si="1"/>
        <v>0</v>
      </c>
      <c r="Q138" s="141">
        <v>0</v>
      </c>
      <c r="R138" s="141">
        <f t="shared" si="2"/>
        <v>0</v>
      </c>
      <c r="S138" s="141">
        <v>0</v>
      </c>
      <c r="T138" s="142">
        <f t="shared" si="3"/>
        <v>0</v>
      </c>
      <c r="AR138" s="143" t="s">
        <v>183</v>
      </c>
      <c r="AT138" s="143" t="s">
        <v>178</v>
      </c>
      <c r="AU138" s="143" t="s">
        <v>86</v>
      </c>
      <c r="AY138" s="17" t="s">
        <v>176</v>
      </c>
      <c r="BE138" s="144">
        <f t="shared" si="4"/>
        <v>0</v>
      </c>
      <c r="BF138" s="144">
        <f t="shared" si="5"/>
        <v>0</v>
      </c>
      <c r="BG138" s="144">
        <f t="shared" si="6"/>
        <v>0</v>
      </c>
      <c r="BH138" s="144">
        <f t="shared" si="7"/>
        <v>0</v>
      </c>
      <c r="BI138" s="144">
        <f t="shared" si="8"/>
        <v>0</v>
      </c>
      <c r="BJ138" s="17" t="s">
        <v>86</v>
      </c>
      <c r="BK138" s="144">
        <f t="shared" si="9"/>
        <v>0</v>
      </c>
      <c r="BL138" s="17" t="s">
        <v>183</v>
      </c>
      <c r="BM138" s="143" t="s">
        <v>457</v>
      </c>
    </row>
    <row r="139" spans="2:65" s="1" customFormat="1" ht="24.2" customHeight="1">
      <c r="B139" s="32"/>
      <c r="C139" s="132" t="s">
        <v>7</v>
      </c>
      <c r="D139" s="132" t="s">
        <v>178</v>
      </c>
      <c r="E139" s="133" t="s">
        <v>5081</v>
      </c>
      <c r="F139" s="134" t="s">
        <v>5082</v>
      </c>
      <c r="G139" s="135" t="s">
        <v>4983</v>
      </c>
      <c r="H139" s="136">
        <v>1</v>
      </c>
      <c r="I139" s="137"/>
      <c r="J139" s="138">
        <f t="shared" si="0"/>
        <v>0</v>
      </c>
      <c r="K139" s="134" t="s">
        <v>1</v>
      </c>
      <c r="L139" s="32"/>
      <c r="M139" s="139" t="s">
        <v>1</v>
      </c>
      <c r="N139" s="140" t="s">
        <v>43</v>
      </c>
      <c r="P139" s="141">
        <f t="shared" si="1"/>
        <v>0</v>
      </c>
      <c r="Q139" s="141">
        <v>0</v>
      </c>
      <c r="R139" s="141">
        <f t="shared" si="2"/>
        <v>0</v>
      </c>
      <c r="S139" s="141">
        <v>0</v>
      </c>
      <c r="T139" s="142">
        <f t="shared" si="3"/>
        <v>0</v>
      </c>
      <c r="AR139" s="143" t="s">
        <v>183</v>
      </c>
      <c r="AT139" s="143" t="s">
        <v>178</v>
      </c>
      <c r="AU139" s="143" t="s">
        <v>86</v>
      </c>
      <c r="AY139" s="17" t="s">
        <v>176</v>
      </c>
      <c r="BE139" s="144">
        <f t="shared" si="4"/>
        <v>0</v>
      </c>
      <c r="BF139" s="144">
        <f t="shared" si="5"/>
        <v>0</v>
      </c>
      <c r="BG139" s="144">
        <f t="shared" si="6"/>
        <v>0</v>
      </c>
      <c r="BH139" s="144">
        <f t="shared" si="7"/>
        <v>0</v>
      </c>
      <c r="BI139" s="144">
        <f t="shared" si="8"/>
        <v>0</v>
      </c>
      <c r="BJ139" s="17" t="s">
        <v>86</v>
      </c>
      <c r="BK139" s="144">
        <f t="shared" si="9"/>
        <v>0</v>
      </c>
      <c r="BL139" s="17" t="s">
        <v>183</v>
      </c>
      <c r="BM139" s="143" t="s">
        <v>476</v>
      </c>
    </row>
    <row r="140" spans="2:65" s="1" customFormat="1" ht="24.2" customHeight="1">
      <c r="B140" s="32"/>
      <c r="C140" s="132" t="s">
        <v>348</v>
      </c>
      <c r="D140" s="132" t="s">
        <v>178</v>
      </c>
      <c r="E140" s="133" t="s">
        <v>5083</v>
      </c>
      <c r="F140" s="134" t="s">
        <v>5084</v>
      </c>
      <c r="G140" s="135" t="s">
        <v>4983</v>
      </c>
      <c r="H140" s="136">
        <v>1</v>
      </c>
      <c r="I140" s="137"/>
      <c r="J140" s="138">
        <f t="shared" si="0"/>
        <v>0</v>
      </c>
      <c r="K140" s="134" t="s">
        <v>1</v>
      </c>
      <c r="L140" s="32"/>
      <c r="M140" s="139" t="s">
        <v>1</v>
      </c>
      <c r="N140" s="140" t="s">
        <v>43</v>
      </c>
      <c r="P140" s="141">
        <f t="shared" si="1"/>
        <v>0</v>
      </c>
      <c r="Q140" s="141">
        <v>0</v>
      </c>
      <c r="R140" s="141">
        <f t="shared" si="2"/>
        <v>0</v>
      </c>
      <c r="S140" s="141">
        <v>0</v>
      </c>
      <c r="T140" s="142">
        <f t="shared" si="3"/>
        <v>0</v>
      </c>
      <c r="AR140" s="143" t="s">
        <v>183</v>
      </c>
      <c r="AT140" s="143" t="s">
        <v>178</v>
      </c>
      <c r="AU140" s="143" t="s">
        <v>86</v>
      </c>
      <c r="AY140" s="17" t="s">
        <v>176</v>
      </c>
      <c r="BE140" s="144">
        <f t="shared" si="4"/>
        <v>0</v>
      </c>
      <c r="BF140" s="144">
        <f t="shared" si="5"/>
        <v>0</v>
      </c>
      <c r="BG140" s="144">
        <f t="shared" si="6"/>
        <v>0</v>
      </c>
      <c r="BH140" s="144">
        <f t="shared" si="7"/>
        <v>0</v>
      </c>
      <c r="BI140" s="144">
        <f t="shared" si="8"/>
        <v>0</v>
      </c>
      <c r="BJ140" s="17" t="s">
        <v>86</v>
      </c>
      <c r="BK140" s="144">
        <f t="shared" si="9"/>
        <v>0</v>
      </c>
      <c r="BL140" s="17" t="s">
        <v>183</v>
      </c>
      <c r="BM140" s="143" t="s">
        <v>484</v>
      </c>
    </row>
    <row r="141" spans="2:65" s="1" customFormat="1" ht="49.15" customHeight="1">
      <c r="B141" s="32"/>
      <c r="C141" s="132" t="s">
        <v>352</v>
      </c>
      <c r="D141" s="132" t="s">
        <v>178</v>
      </c>
      <c r="E141" s="133" t="s">
        <v>5085</v>
      </c>
      <c r="F141" s="134" t="s">
        <v>5086</v>
      </c>
      <c r="G141" s="135" t="s">
        <v>4983</v>
      </c>
      <c r="H141" s="136">
        <v>1</v>
      </c>
      <c r="I141" s="137"/>
      <c r="J141" s="138">
        <f t="shared" si="0"/>
        <v>0</v>
      </c>
      <c r="K141" s="134" t="s">
        <v>1</v>
      </c>
      <c r="L141" s="32"/>
      <c r="M141" s="139" t="s">
        <v>1</v>
      </c>
      <c r="N141" s="140" t="s">
        <v>43</v>
      </c>
      <c r="P141" s="141">
        <f t="shared" si="1"/>
        <v>0</v>
      </c>
      <c r="Q141" s="141">
        <v>0</v>
      </c>
      <c r="R141" s="141">
        <f t="shared" si="2"/>
        <v>0</v>
      </c>
      <c r="S141" s="141">
        <v>0</v>
      </c>
      <c r="T141" s="142">
        <f t="shared" si="3"/>
        <v>0</v>
      </c>
      <c r="AR141" s="143" t="s">
        <v>183</v>
      </c>
      <c r="AT141" s="143" t="s">
        <v>178</v>
      </c>
      <c r="AU141" s="143" t="s">
        <v>86</v>
      </c>
      <c r="AY141" s="17" t="s">
        <v>176</v>
      </c>
      <c r="BE141" s="144">
        <f t="shared" si="4"/>
        <v>0</v>
      </c>
      <c r="BF141" s="144">
        <f t="shared" si="5"/>
        <v>0</v>
      </c>
      <c r="BG141" s="144">
        <f t="shared" si="6"/>
        <v>0</v>
      </c>
      <c r="BH141" s="144">
        <f t="shared" si="7"/>
        <v>0</v>
      </c>
      <c r="BI141" s="144">
        <f t="shared" si="8"/>
        <v>0</v>
      </c>
      <c r="BJ141" s="17" t="s">
        <v>86</v>
      </c>
      <c r="BK141" s="144">
        <f t="shared" si="9"/>
        <v>0</v>
      </c>
      <c r="BL141" s="17" t="s">
        <v>183</v>
      </c>
      <c r="BM141" s="143" t="s">
        <v>494</v>
      </c>
    </row>
    <row r="142" spans="2:65" s="1" customFormat="1" ht="37.9" customHeight="1">
      <c r="B142" s="32"/>
      <c r="C142" s="132" t="s">
        <v>358</v>
      </c>
      <c r="D142" s="132" t="s">
        <v>178</v>
      </c>
      <c r="E142" s="133" t="s">
        <v>5087</v>
      </c>
      <c r="F142" s="134" t="s">
        <v>5088</v>
      </c>
      <c r="G142" s="135" t="s">
        <v>4983</v>
      </c>
      <c r="H142" s="136">
        <v>1</v>
      </c>
      <c r="I142" s="137"/>
      <c r="J142" s="138">
        <f t="shared" si="0"/>
        <v>0</v>
      </c>
      <c r="K142" s="134" t="s">
        <v>1</v>
      </c>
      <c r="L142" s="32"/>
      <c r="M142" s="139" t="s">
        <v>1</v>
      </c>
      <c r="N142" s="140" t="s">
        <v>43</v>
      </c>
      <c r="P142" s="141">
        <f t="shared" si="1"/>
        <v>0</v>
      </c>
      <c r="Q142" s="141">
        <v>0</v>
      </c>
      <c r="R142" s="141">
        <f t="shared" si="2"/>
        <v>0</v>
      </c>
      <c r="S142" s="141">
        <v>0</v>
      </c>
      <c r="T142" s="142">
        <f t="shared" si="3"/>
        <v>0</v>
      </c>
      <c r="AR142" s="143" t="s">
        <v>183</v>
      </c>
      <c r="AT142" s="143" t="s">
        <v>178</v>
      </c>
      <c r="AU142" s="143" t="s">
        <v>86</v>
      </c>
      <c r="AY142" s="17" t="s">
        <v>176</v>
      </c>
      <c r="BE142" s="144">
        <f t="shared" si="4"/>
        <v>0</v>
      </c>
      <c r="BF142" s="144">
        <f t="shared" si="5"/>
        <v>0</v>
      </c>
      <c r="BG142" s="144">
        <f t="shared" si="6"/>
        <v>0</v>
      </c>
      <c r="BH142" s="144">
        <f t="shared" si="7"/>
        <v>0</v>
      </c>
      <c r="BI142" s="144">
        <f t="shared" si="8"/>
        <v>0</v>
      </c>
      <c r="BJ142" s="17" t="s">
        <v>86</v>
      </c>
      <c r="BK142" s="144">
        <f t="shared" si="9"/>
        <v>0</v>
      </c>
      <c r="BL142" s="17" t="s">
        <v>183</v>
      </c>
      <c r="BM142" s="143" t="s">
        <v>504</v>
      </c>
    </row>
    <row r="143" spans="2:65" s="1" customFormat="1" ht="24.2" customHeight="1">
      <c r="B143" s="32"/>
      <c r="C143" s="132" t="s">
        <v>362</v>
      </c>
      <c r="D143" s="132" t="s">
        <v>178</v>
      </c>
      <c r="E143" s="133" t="s">
        <v>5089</v>
      </c>
      <c r="F143" s="134" t="s">
        <v>5090</v>
      </c>
      <c r="G143" s="135" t="s">
        <v>4983</v>
      </c>
      <c r="H143" s="136">
        <v>1</v>
      </c>
      <c r="I143" s="137"/>
      <c r="J143" s="138">
        <f t="shared" si="0"/>
        <v>0</v>
      </c>
      <c r="K143" s="134" t="s">
        <v>1</v>
      </c>
      <c r="L143" s="32"/>
      <c r="M143" s="139" t="s">
        <v>1</v>
      </c>
      <c r="N143" s="140" t="s">
        <v>43</v>
      </c>
      <c r="P143" s="141">
        <f t="shared" si="1"/>
        <v>0</v>
      </c>
      <c r="Q143" s="141">
        <v>0</v>
      </c>
      <c r="R143" s="141">
        <f t="shared" si="2"/>
        <v>0</v>
      </c>
      <c r="S143" s="141">
        <v>0</v>
      </c>
      <c r="T143" s="142">
        <f t="shared" si="3"/>
        <v>0</v>
      </c>
      <c r="AR143" s="143" t="s">
        <v>183</v>
      </c>
      <c r="AT143" s="143" t="s">
        <v>178</v>
      </c>
      <c r="AU143" s="143" t="s">
        <v>86</v>
      </c>
      <c r="AY143" s="17" t="s">
        <v>176</v>
      </c>
      <c r="BE143" s="144">
        <f t="shared" si="4"/>
        <v>0</v>
      </c>
      <c r="BF143" s="144">
        <f t="shared" si="5"/>
        <v>0</v>
      </c>
      <c r="BG143" s="144">
        <f t="shared" si="6"/>
        <v>0</v>
      </c>
      <c r="BH143" s="144">
        <f t="shared" si="7"/>
        <v>0</v>
      </c>
      <c r="BI143" s="144">
        <f t="shared" si="8"/>
        <v>0</v>
      </c>
      <c r="BJ143" s="17" t="s">
        <v>86</v>
      </c>
      <c r="BK143" s="144">
        <f t="shared" si="9"/>
        <v>0</v>
      </c>
      <c r="BL143" s="17" t="s">
        <v>183</v>
      </c>
      <c r="BM143" s="143" t="s">
        <v>517</v>
      </c>
    </row>
    <row r="144" spans="2:65" s="1" customFormat="1" ht="21.75" customHeight="1">
      <c r="B144" s="32"/>
      <c r="C144" s="132" t="s">
        <v>370</v>
      </c>
      <c r="D144" s="132" t="s">
        <v>178</v>
      </c>
      <c r="E144" s="133" t="s">
        <v>5091</v>
      </c>
      <c r="F144" s="134" t="s">
        <v>5092</v>
      </c>
      <c r="G144" s="135" t="s">
        <v>4983</v>
      </c>
      <c r="H144" s="136">
        <v>12</v>
      </c>
      <c r="I144" s="137"/>
      <c r="J144" s="138">
        <f t="shared" si="0"/>
        <v>0</v>
      </c>
      <c r="K144" s="134" t="s">
        <v>1</v>
      </c>
      <c r="L144" s="32"/>
      <c r="M144" s="139" t="s">
        <v>1</v>
      </c>
      <c r="N144" s="140" t="s">
        <v>43</v>
      </c>
      <c r="P144" s="141">
        <f t="shared" si="1"/>
        <v>0</v>
      </c>
      <c r="Q144" s="141">
        <v>0</v>
      </c>
      <c r="R144" s="141">
        <f t="shared" si="2"/>
        <v>0</v>
      </c>
      <c r="S144" s="141">
        <v>0</v>
      </c>
      <c r="T144" s="142">
        <f t="shared" si="3"/>
        <v>0</v>
      </c>
      <c r="AR144" s="143" t="s">
        <v>183</v>
      </c>
      <c r="AT144" s="143" t="s">
        <v>178</v>
      </c>
      <c r="AU144" s="143" t="s">
        <v>86</v>
      </c>
      <c r="AY144" s="17" t="s">
        <v>176</v>
      </c>
      <c r="BE144" s="144">
        <f t="shared" si="4"/>
        <v>0</v>
      </c>
      <c r="BF144" s="144">
        <f t="shared" si="5"/>
        <v>0</v>
      </c>
      <c r="BG144" s="144">
        <f t="shared" si="6"/>
        <v>0</v>
      </c>
      <c r="BH144" s="144">
        <f t="shared" si="7"/>
        <v>0</v>
      </c>
      <c r="BI144" s="144">
        <f t="shared" si="8"/>
        <v>0</v>
      </c>
      <c r="BJ144" s="17" t="s">
        <v>86</v>
      </c>
      <c r="BK144" s="144">
        <f t="shared" si="9"/>
        <v>0</v>
      </c>
      <c r="BL144" s="17" t="s">
        <v>183</v>
      </c>
      <c r="BM144" s="143" t="s">
        <v>547</v>
      </c>
    </row>
    <row r="145" spans="2:65" s="1" customFormat="1" ht="24.2" customHeight="1">
      <c r="B145" s="32"/>
      <c r="C145" s="132" t="s">
        <v>376</v>
      </c>
      <c r="D145" s="132" t="s">
        <v>178</v>
      </c>
      <c r="E145" s="133" t="s">
        <v>5093</v>
      </c>
      <c r="F145" s="134" t="s">
        <v>5094</v>
      </c>
      <c r="G145" s="135" t="s">
        <v>4983</v>
      </c>
      <c r="H145" s="136">
        <v>140</v>
      </c>
      <c r="I145" s="137"/>
      <c r="J145" s="138">
        <f t="shared" si="0"/>
        <v>0</v>
      </c>
      <c r="K145" s="134" t="s">
        <v>1</v>
      </c>
      <c r="L145" s="32"/>
      <c r="M145" s="139" t="s">
        <v>1</v>
      </c>
      <c r="N145" s="140" t="s">
        <v>43</v>
      </c>
      <c r="P145" s="141">
        <f t="shared" si="1"/>
        <v>0</v>
      </c>
      <c r="Q145" s="141">
        <v>0</v>
      </c>
      <c r="R145" s="141">
        <f t="shared" si="2"/>
        <v>0</v>
      </c>
      <c r="S145" s="141">
        <v>0</v>
      </c>
      <c r="T145" s="142">
        <f t="shared" si="3"/>
        <v>0</v>
      </c>
      <c r="AR145" s="143" t="s">
        <v>183</v>
      </c>
      <c r="AT145" s="143" t="s">
        <v>178</v>
      </c>
      <c r="AU145" s="143" t="s">
        <v>86</v>
      </c>
      <c r="AY145" s="17" t="s">
        <v>176</v>
      </c>
      <c r="BE145" s="144">
        <f t="shared" si="4"/>
        <v>0</v>
      </c>
      <c r="BF145" s="144">
        <f t="shared" si="5"/>
        <v>0</v>
      </c>
      <c r="BG145" s="144">
        <f t="shared" si="6"/>
        <v>0</v>
      </c>
      <c r="BH145" s="144">
        <f t="shared" si="7"/>
        <v>0</v>
      </c>
      <c r="BI145" s="144">
        <f t="shared" si="8"/>
        <v>0</v>
      </c>
      <c r="BJ145" s="17" t="s">
        <v>86</v>
      </c>
      <c r="BK145" s="144">
        <f t="shared" si="9"/>
        <v>0</v>
      </c>
      <c r="BL145" s="17" t="s">
        <v>183</v>
      </c>
      <c r="BM145" s="143" t="s">
        <v>558</v>
      </c>
    </row>
    <row r="146" spans="2:65" s="1" customFormat="1" ht="33" customHeight="1">
      <c r="B146" s="32"/>
      <c r="C146" s="132" t="s">
        <v>380</v>
      </c>
      <c r="D146" s="132" t="s">
        <v>178</v>
      </c>
      <c r="E146" s="133" t="s">
        <v>5095</v>
      </c>
      <c r="F146" s="134" t="s">
        <v>5096</v>
      </c>
      <c r="G146" s="135" t="s">
        <v>4983</v>
      </c>
      <c r="H146" s="136">
        <v>823</v>
      </c>
      <c r="I146" s="137"/>
      <c r="J146" s="138">
        <f t="shared" si="0"/>
        <v>0</v>
      </c>
      <c r="K146" s="134" t="s">
        <v>1</v>
      </c>
      <c r="L146" s="32"/>
      <c r="M146" s="139" t="s">
        <v>1</v>
      </c>
      <c r="N146" s="140" t="s">
        <v>43</v>
      </c>
      <c r="P146" s="141">
        <f t="shared" si="1"/>
        <v>0</v>
      </c>
      <c r="Q146" s="141">
        <v>0</v>
      </c>
      <c r="R146" s="141">
        <f t="shared" si="2"/>
        <v>0</v>
      </c>
      <c r="S146" s="141">
        <v>0</v>
      </c>
      <c r="T146" s="142">
        <f t="shared" si="3"/>
        <v>0</v>
      </c>
      <c r="AR146" s="143" t="s">
        <v>183</v>
      </c>
      <c r="AT146" s="143" t="s">
        <v>178</v>
      </c>
      <c r="AU146" s="143" t="s">
        <v>86</v>
      </c>
      <c r="AY146" s="17" t="s">
        <v>176</v>
      </c>
      <c r="BE146" s="144">
        <f t="shared" si="4"/>
        <v>0</v>
      </c>
      <c r="BF146" s="144">
        <f t="shared" si="5"/>
        <v>0</v>
      </c>
      <c r="BG146" s="144">
        <f t="shared" si="6"/>
        <v>0</v>
      </c>
      <c r="BH146" s="144">
        <f t="shared" si="7"/>
        <v>0</v>
      </c>
      <c r="BI146" s="144">
        <f t="shared" si="8"/>
        <v>0</v>
      </c>
      <c r="BJ146" s="17" t="s">
        <v>86</v>
      </c>
      <c r="BK146" s="144">
        <f t="shared" si="9"/>
        <v>0</v>
      </c>
      <c r="BL146" s="17" t="s">
        <v>183</v>
      </c>
      <c r="BM146" s="143" t="s">
        <v>588</v>
      </c>
    </row>
    <row r="147" spans="2:65" s="1" customFormat="1" ht="37.9" customHeight="1">
      <c r="B147" s="32"/>
      <c r="C147" s="132" t="s">
        <v>384</v>
      </c>
      <c r="D147" s="132" t="s">
        <v>178</v>
      </c>
      <c r="E147" s="133" t="s">
        <v>5097</v>
      </c>
      <c r="F147" s="134" t="s">
        <v>5098</v>
      </c>
      <c r="G147" s="135" t="s">
        <v>4983</v>
      </c>
      <c r="H147" s="136">
        <v>53</v>
      </c>
      <c r="I147" s="137"/>
      <c r="J147" s="138">
        <f t="shared" si="0"/>
        <v>0</v>
      </c>
      <c r="K147" s="134" t="s">
        <v>1</v>
      </c>
      <c r="L147" s="32"/>
      <c r="M147" s="139" t="s">
        <v>1</v>
      </c>
      <c r="N147" s="140" t="s">
        <v>43</v>
      </c>
      <c r="P147" s="141">
        <f t="shared" si="1"/>
        <v>0</v>
      </c>
      <c r="Q147" s="141">
        <v>0</v>
      </c>
      <c r="R147" s="141">
        <f t="shared" si="2"/>
        <v>0</v>
      </c>
      <c r="S147" s="141">
        <v>0</v>
      </c>
      <c r="T147" s="142">
        <f t="shared" si="3"/>
        <v>0</v>
      </c>
      <c r="AR147" s="143" t="s">
        <v>183</v>
      </c>
      <c r="AT147" s="143" t="s">
        <v>178</v>
      </c>
      <c r="AU147" s="143" t="s">
        <v>86</v>
      </c>
      <c r="AY147" s="17" t="s">
        <v>176</v>
      </c>
      <c r="BE147" s="144">
        <f t="shared" si="4"/>
        <v>0</v>
      </c>
      <c r="BF147" s="144">
        <f t="shared" si="5"/>
        <v>0</v>
      </c>
      <c r="BG147" s="144">
        <f t="shared" si="6"/>
        <v>0</v>
      </c>
      <c r="BH147" s="144">
        <f t="shared" si="7"/>
        <v>0</v>
      </c>
      <c r="BI147" s="144">
        <f t="shared" si="8"/>
        <v>0</v>
      </c>
      <c r="BJ147" s="17" t="s">
        <v>86</v>
      </c>
      <c r="BK147" s="144">
        <f t="shared" si="9"/>
        <v>0</v>
      </c>
      <c r="BL147" s="17" t="s">
        <v>183</v>
      </c>
      <c r="BM147" s="143" t="s">
        <v>598</v>
      </c>
    </row>
    <row r="148" spans="2:65" s="1" customFormat="1" ht="37.9" customHeight="1">
      <c r="B148" s="32"/>
      <c r="C148" s="132" t="s">
        <v>388</v>
      </c>
      <c r="D148" s="132" t="s">
        <v>178</v>
      </c>
      <c r="E148" s="133" t="s">
        <v>5099</v>
      </c>
      <c r="F148" s="134" t="s">
        <v>5100</v>
      </c>
      <c r="G148" s="135" t="s">
        <v>4983</v>
      </c>
      <c r="H148" s="136">
        <v>109</v>
      </c>
      <c r="I148" s="137"/>
      <c r="J148" s="138">
        <f t="shared" si="0"/>
        <v>0</v>
      </c>
      <c r="K148" s="134" t="s">
        <v>1</v>
      </c>
      <c r="L148" s="32"/>
      <c r="M148" s="139" t="s">
        <v>1</v>
      </c>
      <c r="N148" s="140" t="s">
        <v>43</v>
      </c>
      <c r="P148" s="141">
        <f t="shared" si="1"/>
        <v>0</v>
      </c>
      <c r="Q148" s="141">
        <v>0</v>
      </c>
      <c r="R148" s="141">
        <f t="shared" si="2"/>
        <v>0</v>
      </c>
      <c r="S148" s="141">
        <v>0</v>
      </c>
      <c r="T148" s="142">
        <f t="shared" si="3"/>
        <v>0</v>
      </c>
      <c r="AR148" s="143" t="s">
        <v>183</v>
      </c>
      <c r="AT148" s="143" t="s">
        <v>178</v>
      </c>
      <c r="AU148" s="143" t="s">
        <v>86</v>
      </c>
      <c r="AY148" s="17" t="s">
        <v>176</v>
      </c>
      <c r="BE148" s="144">
        <f t="shared" si="4"/>
        <v>0</v>
      </c>
      <c r="BF148" s="144">
        <f t="shared" si="5"/>
        <v>0</v>
      </c>
      <c r="BG148" s="144">
        <f t="shared" si="6"/>
        <v>0</v>
      </c>
      <c r="BH148" s="144">
        <f t="shared" si="7"/>
        <v>0</v>
      </c>
      <c r="BI148" s="144">
        <f t="shared" si="8"/>
        <v>0</v>
      </c>
      <c r="BJ148" s="17" t="s">
        <v>86</v>
      </c>
      <c r="BK148" s="144">
        <f t="shared" si="9"/>
        <v>0</v>
      </c>
      <c r="BL148" s="17" t="s">
        <v>183</v>
      </c>
      <c r="BM148" s="143" t="s">
        <v>622</v>
      </c>
    </row>
    <row r="149" spans="2:65" s="1" customFormat="1" ht="37.9" customHeight="1">
      <c r="B149" s="32"/>
      <c r="C149" s="132" t="s">
        <v>393</v>
      </c>
      <c r="D149" s="132" t="s">
        <v>178</v>
      </c>
      <c r="E149" s="133" t="s">
        <v>5101</v>
      </c>
      <c r="F149" s="134" t="s">
        <v>5102</v>
      </c>
      <c r="G149" s="135" t="s">
        <v>4983</v>
      </c>
      <c r="H149" s="136">
        <v>104</v>
      </c>
      <c r="I149" s="137"/>
      <c r="J149" s="138">
        <f t="shared" si="0"/>
        <v>0</v>
      </c>
      <c r="K149" s="134" t="s">
        <v>1</v>
      </c>
      <c r="L149" s="32"/>
      <c r="M149" s="139" t="s">
        <v>1</v>
      </c>
      <c r="N149" s="140" t="s">
        <v>43</v>
      </c>
      <c r="P149" s="141">
        <f t="shared" si="1"/>
        <v>0</v>
      </c>
      <c r="Q149" s="141">
        <v>0</v>
      </c>
      <c r="R149" s="141">
        <f t="shared" si="2"/>
        <v>0</v>
      </c>
      <c r="S149" s="141">
        <v>0</v>
      </c>
      <c r="T149" s="142">
        <f t="shared" si="3"/>
        <v>0</v>
      </c>
      <c r="AR149" s="143" t="s">
        <v>183</v>
      </c>
      <c r="AT149" s="143" t="s">
        <v>178</v>
      </c>
      <c r="AU149" s="143" t="s">
        <v>86</v>
      </c>
      <c r="AY149" s="17" t="s">
        <v>176</v>
      </c>
      <c r="BE149" s="144">
        <f t="shared" si="4"/>
        <v>0</v>
      </c>
      <c r="BF149" s="144">
        <f t="shared" si="5"/>
        <v>0</v>
      </c>
      <c r="BG149" s="144">
        <f t="shared" si="6"/>
        <v>0</v>
      </c>
      <c r="BH149" s="144">
        <f t="shared" si="7"/>
        <v>0</v>
      </c>
      <c r="BI149" s="144">
        <f t="shared" si="8"/>
        <v>0</v>
      </c>
      <c r="BJ149" s="17" t="s">
        <v>86</v>
      </c>
      <c r="BK149" s="144">
        <f t="shared" si="9"/>
        <v>0</v>
      </c>
      <c r="BL149" s="17" t="s">
        <v>183</v>
      </c>
      <c r="BM149" s="143" t="s">
        <v>632</v>
      </c>
    </row>
    <row r="150" spans="2:65" s="1" customFormat="1" ht="33" customHeight="1">
      <c r="B150" s="32"/>
      <c r="C150" s="132" t="s">
        <v>398</v>
      </c>
      <c r="D150" s="132" t="s">
        <v>178</v>
      </c>
      <c r="E150" s="133" t="s">
        <v>5103</v>
      </c>
      <c r="F150" s="134" t="s">
        <v>5104</v>
      </c>
      <c r="G150" s="135" t="s">
        <v>4983</v>
      </c>
      <c r="H150" s="136">
        <v>164</v>
      </c>
      <c r="I150" s="137"/>
      <c r="J150" s="138">
        <f t="shared" si="0"/>
        <v>0</v>
      </c>
      <c r="K150" s="134" t="s">
        <v>1</v>
      </c>
      <c r="L150" s="32"/>
      <c r="M150" s="139" t="s">
        <v>1</v>
      </c>
      <c r="N150" s="140" t="s">
        <v>43</v>
      </c>
      <c r="P150" s="141">
        <f t="shared" si="1"/>
        <v>0</v>
      </c>
      <c r="Q150" s="141">
        <v>0</v>
      </c>
      <c r="R150" s="141">
        <f t="shared" si="2"/>
        <v>0</v>
      </c>
      <c r="S150" s="141">
        <v>0</v>
      </c>
      <c r="T150" s="142">
        <f t="shared" si="3"/>
        <v>0</v>
      </c>
      <c r="AR150" s="143" t="s">
        <v>183</v>
      </c>
      <c r="AT150" s="143" t="s">
        <v>178</v>
      </c>
      <c r="AU150" s="143" t="s">
        <v>86</v>
      </c>
      <c r="AY150" s="17" t="s">
        <v>176</v>
      </c>
      <c r="BE150" s="144">
        <f t="shared" si="4"/>
        <v>0</v>
      </c>
      <c r="BF150" s="144">
        <f t="shared" si="5"/>
        <v>0</v>
      </c>
      <c r="BG150" s="144">
        <f t="shared" si="6"/>
        <v>0</v>
      </c>
      <c r="BH150" s="144">
        <f t="shared" si="7"/>
        <v>0</v>
      </c>
      <c r="BI150" s="144">
        <f t="shared" si="8"/>
        <v>0</v>
      </c>
      <c r="BJ150" s="17" t="s">
        <v>86</v>
      </c>
      <c r="BK150" s="144">
        <f t="shared" si="9"/>
        <v>0</v>
      </c>
      <c r="BL150" s="17" t="s">
        <v>183</v>
      </c>
      <c r="BM150" s="143" t="s">
        <v>643</v>
      </c>
    </row>
    <row r="151" spans="2:65" s="1" customFormat="1" ht="37.9" customHeight="1">
      <c r="B151" s="32"/>
      <c r="C151" s="132" t="s">
        <v>402</v>
      </c>
      <c r="D151" s="132" t="s">
        <v>178</v>
      </c>
      <c r="E151" s="133" t="s">
        <v>5105</v>
      </c>
      <c r="F151" s="134" t="s">
        <v>5106</v>
      </c>
      <c r="G151" s="135" t="s">
        <v>4983</v>
      </c>
      <c r="H151" s="136">
        <v>145</v>
      </c>
      <c r="I151" s="137"/>
      <c r="J151" s="138">
        <f t="shared" si="0"/>
        <v>0</v>
      </c>
      <c r="K151" s="134" t="s">
        <v>1</v>
      </c>
      <c r="L151" s="32"/>
      <c r="M151" s="139" t="s">
        <v>1</v>
      </c>
      <c r="N151" s="140" t="s">
        <v>43</v>
      </c>
      <c r="P151" s="141">
        <f t="shared" si="1"/>
        <v>0</v>
      </c>
      <c r="Q151" s="141">
        <v>0</v>
      </c>
      <c r="R151" s="141">
        <f t="shared" si="2"/>
        <v>0</v>
      </c>
      <c r="S151" s="141">
        <v>0</v>
      </c>
      <c r="T151" s="142">
        <f t="shared" si="3"/>
        <v>0</v>
      </c>
      <c r="AR151" s="143" t="s">
        <v>183</v>
      </c>
      <c r="AT151" s="143" t="s">
        <v>178</v>
      </c>
      <c r="AU151" s="143" t="s">
        <v>86</v>
      </c>
      <c r="AY151" s="17" t="s">
        <v>176</v>
      </c>
      <c r="BE151" s="144">
        <f t="shared" si="4"/>
        <v>0</v>
      </c>
      <c r="BF151" s="144">
        <f t="shared" si="5"/>
        <v>0</v>
      </c>
      <c r="BG151" s="144">
        <f t="shared" si="6"/>
        <v>0</v>
      </c>
      <c r="BH151" s="144">
        <f t="shared" si="7"/>
        <v>0</v>
      </c>
      <c r="BI151" s="144">
        <f t="shared" si="8"/>
        <v>0</v>
      </c>
      <c r="BJ151" s="17" t="s">
        <v>86</v>
      </c>
      <c r="BK151" s="144">
        <f t="shared" si="9"/>
        <v>0</v>
      </c>
      <c r="BL151" s="17" t="s">
        <v>183</v>
      </c>
      <c r="BM151" s="143" t="s">
        <v>652</v>
      </c>
    </row>
    <row r="152" spans="2:65" s="1" customFormat="1" ht="33" customHeight="1">
      <c r="B152" s="32"/>
      <c r="C152" s="132" t="s">
        <v>411</v>
      </c>
      <c r="D152" s="132" t="s">
        <v>178</v>
      </c>
      <c r="E152" s="133" t="s">
        <v>5107</v>
      </c>
      <c r="F152" s="134" t="s">
        <v>5108</v>
      </c>
      <c r="G152" s="135" t="s">
        <v>4983</v>
      </c>
      <c r="H152" s="136">
        <v>21</v>
      </c>
      <c r="I152" s="137"/>
      <c r="J152" s="138">
        <f t="shared" si="0"/>
        <v>0</v>
      </c>
      <c r="K152" s="134" t="s">
        <v>1</v>
      </c>
      <c r="L152" s="32"/>
      <c r="M152" s="139" t="s">
        <v>1</v>
      </c>
      <c r="N152" s="140" t="s">
        <v>43</v>
      </c>
      <c r="P152" s="141">
        <f t="shared" si="1"/>
        <v>0</v>
      </c>
      <c r="Q152" s="141">
        <v>0</v>
      </c>
      <c r="R152" s="141">
        <f t="shared" si="2"/>
        <v>0</v>
      </c>
      <c r="S152" s="141">
        <v>0</v>
      </c>
      <c r="T152" s="142">
        <f t="shared" si="3"/>
        <v>0</v>
      </c>
      <c r="AR152" s="143" t="s">
        <v>183</v>
      </c>
      <c r="AT152" s="143" t="s">
        <v>178</v>
      </c>
      <c r="AU152" s="143" t="s">
        <v>86</v>
      </c>
      <c r="AY152" s="17" t="s">
        <v>176</v>
      </c>
      <c r="BE152" s="144">
        <f t="shared" si="4"/>
        <v>0</v>
      </c>
      <c r="BF152" s="144">
        <f t="shared" si="5"/>
        <v>0</v>
      </c>
      <c r="BG152" s="144">
        <f t="shared" si="6"/>
        <v>0</v>
      </c>
      <c r="BH152" s="144">
        <f t="shared" si="7"/>
        <v>0</v>
      </c>
      <c r="BI152" s="144">
        <f t="shared" si="8"/>
        <v>0</v>
      </c>
      <c r="BJ152" s="17" t="s">
        <v>86</v>
      </c>
      <c r="BK152" s="144">
        <f t="shared" si="9"/>
        <v>0</v>
      </c>
      <c r="BL152" s="17" t="s">
        <v>183</v>
      </c>
      <c r="BM152" s="143" t="s">
        <v>663</v>
      </c>
    </row>
    <row r="153" spans="2:65" s="1" customFormat="1" ht="24.2" customHeight="1">
      <c r="B153" s="32"/>
      <c r="C153" s="132" t="s">
        <v>432</v>
      </c>
      <c r="D153" s="132" t="s">
        <v>178</v>
      </c>
      <c r="E153" s="133" t="s">
        <v>5109</v>
      </c>
      <c r="F153" s="134" t="s">
        <v>5110</v>
      </c>
      <c r="G153" s="135" t="s">
        <v>4983</v>
      </c>
      <c r="H153" s="136">
        <v>350</v>
      </c>
      <c r="I153" s="137"/>
      <c r="J153" s="138">
        <f t="shared" si="0"/>
        <v>0</v>
      </c>
      <c r="K153" s="134" t="s">
        <v>1</v>
      </c>
      <c r="L153" s="32"/>
      <c r="M153" s="139" t="s">
        <v>1</v>
      </c>
      <c r="N153" s="140" t="s">
        <v>43</v>
      </c>
      <c r="P153" s="141">
        <f t="shared" si="1"/>
        <v>0</v>
      </c>
      <c r="Q153" s="141">
        <v>0</v>
      </c>
      <c r="R153" s="141">
        <f t="shared" si="2"/>
        <v>0</v>
      </c>
      <c r="S153" s="141">
        <v>0</v>
      </c>
      <c r="T153" s="142">
        <f t="shared" si="3"/>
        <v>0</v>
      </c>
      <c r="AR153" s="143" t="s">
        <v>183</v>
      </c>
      <c r="AT153" s="143" t="s">
        <v>178</v>
      </c>
      <c r="AU153" s="143" t="s">
        <v>86</v>
      </c>
      <c r="AY153" s="17" t="s">
        <v>176</v>
      </c>
      <c r="BE153" s="144">
        <f t="shared" si="4"/>
        <v>0</v>
      </c>
      <c r="BF153" s="144">
        <f t="shared" si="5"/>
        <v>0</v>
      </c>
      <c r="BG153" s="144">
        <f t="shared" si="6"/>
        <v>0</v>
      </c>
      <c r="BH153" s="144">
        <f t="shared" si="7"/>
        <v>0</v>
      </c>
      <c r="BI153" s="144">
        <f t="shared" si="8"/>
        <v>0</v>
      </c>
      <c r="BJ153" s="17" t="s">
        <v>86</v>
      </c>
      <c r="BK153" s="144">
        <f t="shared" si="9"/>
        <v>0</v>
      </c>
      <c r="BL153" s="17" t="s">
        <v>183</v>
      </c>
      <c r="BM153" s="143" t="s">
        <v>717</v>
      </c>
    </row>
    <row r="154" spans="2:65" s="1" customFormat="1" ht="24.2" customHeight="1">
      <c r="B154" s="32"/>
      <c r="C154" s="132" t="s">
        <v>357</v>
      </c>
      <c r="D154" s="132" t="s">
        <v>178</v>
      </c>
      <c r="E154" s="133" t="s">
        <v>5111</v>
      </c>
      <c r="F154" s="134" t="s">
        <v>5112</v>
      </c>
      <c r="G154" s="135" t="s">
        <v>4983</v>
      </c>
      <c r="H154" s="136">
        <v>21</v>
      </c>
      <c r="I154" s="137"/>
      <c r="J154" s="138">
        <f t="shared" si="0"/>
        <v>0</v>
      </c>
      <c r="K154" s="134" t="s">
        <v>1</v>
      </c>
      <c r="L154" s="32"/>
      <c r="M154" s="139" t="s">
        <v>1</v>
      </c>
      <c r="N154" s="140" t="s">
        <v>43</v>
      </c>
      <c r="P154" s="141">
        <f t="shared" si="1"/>
        <v>0</v>
      </c>
      <c r="Q154" s="141">
        <v>0</v>
      </c>
      <c r="R154" s="141">
        <f t="shared" si="2"/>
        <v>0</v>
      </c>
      <c r="S154" s="141">
        <v>0</v>
      </c>
      <c r="T154" s="142">
        <f t="shared" si="3"/>
        <v>0</v>
      </c>
      <c r="AR154" s="143" t="s">
        <v>183</v>
      </c>
      <c r="AT154" s="143" t="s">
        <v>178</v>
      </c>
      <c r="AU154" s="143" t="s">
        <v>86</v>
      </c>
      <c r="AY154" s="17" t="s">
        <v>176</v>
      </c>
      <c r="BE154" s="144">
        <f t="shared" si="4"/>
        <v>0</v>
      </c>
      <c r="BF154" s="144">
        <f t="shared" si="5"/>
        <v>0</v>
      </c>
      <c r="BG154" s="144">
        <f t="shared" si="6"/>
        <v>0</v>
      </c>
      <c r="BH154" s="144">
        <f t="shared" si="7"/>
        <v>0</v>
      </c>
      <c r="BI154" s="144">
        <f t="shared" si="8"/>
        <v>0</v>
      </c>
      <c r="BJ154" s="17" t="s">
        <v>86</v>
      </c>
      <c r="BK154" s="144">
        <f t="shared" si="9"/>
        <v>0</v>
      </c>
      <c r="BL154" s="17" t="s">
        <v>183</v>
      </c>
      <c r="BM154" s="143" t="s">
        <v>744</v>
      </c>
    </row>
    <row r="155" spans="2:65" s="1" customFormat="1" ht="29.25">
      <c r="B155" s="32"/>
      <c r="D155" s="146" t="s">
        <v>234</v>
      </c>
      <c r="F155" s="173" t="s">
        <v>5113</v>
      </c>
      <c r="I155" s="174"/>
      <c r="L155" s="32"/>
      <c r="M155" s="175"/>
      <c r="T155" s="56"/>
      <c r="AT155" s="17" t="s">
        <v>234</v>
      </c>
      <c r="AU155" s="17" t="s">
        <v>86</v>
      </c>
    </row>
    <row r="156" spans="2:65" s="1" customFormat="1" ht="16.5" customHeight="1">
      <c r="B156" s="32"/>
      <c r="C156" s="132" t="s">
        <v>442</v>
      </c>
      <c r="D156" s="132" t="s">
        <v>178</v>
      </c>
      <c r="E156" s="133" t="s">
        <v>5114</v>
      </c>
      <c r="F156" s="134" t="s">
        <v>5115</v>
      </c>
      <c r="G156" s="135" t="s">
        <v>4983</v>
      </c>
      <c r="H156" s="136">
        <v>5</v>
      </c>
      <c r="I156" s="137"/>
      <c r="J156" s="138">
        <f t="shared" ref="J156:J187" si="10">ROUND(I156*H156,2)</f>
        <v>0</v>
      </c>
      <c r="K156" s="134" t="s">
        <v>1</v>
      </c>
      <c r="L156" s="32"/>
      <c r="M156" s="139" t="s">
        <v>1</v>
      </c>
      <c r="N156" s="140" t="s">
        <v>43</v>
      </c>
      <c r="P156" s="141">
        <f t="shared" ref="P156:P187" si="11">O156*H156</f>
        <v>0</v>
      </c>
      <c r="Q156" s="141">
        <v>0</v>
      </c>
      <c r="R156" s="141">
        <f t="shared" ref="R156:R187" si="12">Q156*H156</f>
        <v>0</v>
      </c>
      <c r="S156" s="141">
        <v>0</v>
      </c>
      <c r="T156" s="142">
        <f t="shared" ref="T156:T187" si="13">S156*H156</f>
        <v>0</v>
      </c>
      <c r="AR156" s="143" t="s">
        <v>183</v>
      </c>
      <c r="AT156" s="143" t="s">
        <v>178</v>
      </c>
      <c r="AU156" s="143" t="s">
        <v>86</v>
      </c>
      <c r="AY156" s="17" t="s">
        <v>176</v>
      </c>
      <c r="BE156" s="144">
        <f t="shared" ref="BE156:BE187" si="14">IF(N156="základní",J156,0)</f>
        <v>0</v>
      </c>
      <c r="BF156" s="144">
        <f t="shared" ref="BF156:BF187" si="15">IF(N156="snížená",J156,0)</f>
        <v>0</v>
      </c>
      <c r="BG156" s="144">
        <f t="shared" ref="BG156:BG187" si="16">IF(N156="zákl. přenesená",J156,0)</f>
        <v>0</v>
      </c>
      <c r="BH156" s="144">
        <f t="shared" ref="BH156:BH187" si="17">IF(N156="sníž. přenesená",J156,0)</f>
        <v>0</v>
      </c>
      <c r="BI156" s="144">
        <f t="shared" ref="BI156:BI187" si="18">IF(N156="nulová",J156,0)</f>
        <v>0</v>
      </c>
      <c r="BJ156" s="17" t="s">
        <v>86</v>
      </c>
      <c r="BK156" s="144">
        <f t="shared" ref="BK156:BK187" si="19">ROUND(I156*H156,2)</f>
        <v>0</v>
      </c>
      <c r="BL156" s="17" t="s">
        <v>183</v>
      </c>
      <c r="BM156" s="143" t="s">
        <v>753</v>
      </c>
    </row>
    <row r="157" spans="2:65" s="1" customFormat="1" ht="16.5" customHeight="1">
      <c r="B157" s="32"/>
      <c r="C157" s="132" t="s">
        <v>447</v>
      </c>
      <c r="D157" s="132" t="s">
        <v>178</v>
      </c>
      <c r="E157" s="133" t="s">
        <v>5116</v>
      </c>
      <c r="F157" s="134" t="s">
        <v>5117</v>
      </c>
      <c r="G157" s="135" t="s">
        <v>4983</v>
      </c>
      <c r="H157" s="136">
        <v>5</v>
      </c>
      <c r="I157" s="137"/>
      <c r="J157" s="138">
        <f t="shared" si="10"/>
        <v>0</v>
      </c>
      <c r="K157" s="134" t="s">
        <v>1</v>
      </c>
      <c r="L157" s="32"/>
      <c r="M157" s="139" t="s">
        <v>1</v>
      </c>
      <c r="N157" s="140" t="s">
        <v>43</v>
      </c>
      <c r="P157" s="141">
        <f t="shared" si="11"/>
        <v>0</v>
      </c>
      <c r="Q157" s="141">
        <v>0</v>
      </c>
      <c r="R157" s="141">
        <f t="shared" si="12"/>
        <v>0</v>
      </c>
      <c r="S157" s="141">
        <v>0</v>
      </c>
      <c r="T157" s="142">
        <f t="shared" si="13"/>
        <v>0</v>
      </c>
      <c r="AR157" s="143" t="s">
        <v>183</v>
      </c>
      <c r="AT157" s="143" t="s">
        <v>178</v>
      </c>
      <c r="AU157" s="143" t="s">
        <v>86</v>
      </c>
      <c r="AY157" s="17" t="s">
        <v>176</v>
      </c>
      <c r="BE157" s="144">
        <f t="shared" si="14"/>
        <v>0</v>
      </c>
      <c r="BF157" s="144">
        <f t="shared" si="15"/>
        <v>0</v>
      </c>
      <c r="BG157" s="144">
        <f t="shared" si="16"/>
        <v>0</v>
      </c>
      <c r="BH157" s="144">
        <f t="shared" si="17"/>
        <v>0</v>
      </c>
      <c r="BI157" s="144">
        <f t="shared" si="18"/>
        <v>0</v>
      </c>
      <c r="BJ157" s="17" t="s">
        <v>86</v>
      </c>
      <c r="BK157" s="144">
        <f t="shared" si="19"/>
        <v>0</v>
      </c>
      <c r="BL157" s="17" t="s">
        <v>183</v>
      </c>
      <c r="BM157" s="143" t="s">
        <v>769</v>
      </c>
    </row>
    <row r="158" spans="2:65" s="1" customFormat="1" ht="21.75" customHeight="1">
      <c r="B158" s="32"/>
      <c r="C158" s="132" t="s">
        <v>452</v>
      </c>
      <c r="D158" s="132" t="s">
        <v>178</v>
      </c>
      <c r="E158" s="133" t="s">
        <v>5118</v>
      </c>
      <c r="F158" s="134" t="s">
        <v>5119</v>
      </c>
      <c r="G158" s="135" t="s">
        <v>4983</v>
      </c>
      <c r="H158" s="136">
        <v>220</v>
      </c>
      <c r="I158" s="137"/>
      <c r="J158" s="138">
        <f t="shared" si="10"/>
        <v>0</v>
      </c>
      <c r="K158" s="134" t="s">
        <v>1</v>
      </c>
      <c r="L158" s="32"/>
      <c r="M158" s="139" t="s">
        <v>1</v>
      </c>
      <c r="N158" s="140" t="s">
        <v>43</v>
      </c>
      <c r="P158" s="141">
        <f t="shared" si="11"/>
        <v>0</v>
      </c>
      <c r="Q158" s="141">
        <v>0</v>
      </c>
      <c r="R158" s="141">
        <f t="shared" si="12"/>
        <v>0</v>
      </c>
      <c r="S158" s="141">
        <v>0</v>
      </c>
      <c r="T158" s="142">
        <f t="shared" si="13"/>
        <v>0</v>
      </c>
      <c r="AR158" s="143" t="s">
        <v>183</v>
      </c>
      <c r="AT158" s="143" t="s">
        <v>178</v>
      </c>
      <c r="AU158" s="143" t="s">
        <v>86</v>
      </c>
      <c r="AY158" s="17" t="s">
        <v>176</v>
      </c>
      <c r="BE158" s="144">
        <f t="shared" si="14"/>
        <v>0</v>
      </c>
      <c r="BF158" s="144">
        <f t="shared" si="15"/>
        <v>0</v>
      </c>
      <c r="BG158" s="144">
        <f t="shared" si="16"/>
        <v>0</v>
      </c>
      <c r="BH158" s="144">
        <f t="shared" si="17"/>
        <v>0</v>
      </c>
      <c r="BI158" s="144">
        <f t="shared" si="18"/>
        <v>0</v>
      </c>
      <c r="BJ158" s="17" t="s">
        <v>86</v>
      </c>
      <c r="BK158" s="144">
        <f t="shared" si="19"/>
        <v>0</v>
      </c>
      <c r="BL158" s="17" t="s">
        <v>183</v>
      </c>
      <c r="BM158" s="143" t="s">
        <v>777</v>
      </c>
    </row>
    <row r="159" spans="2:65" s="1" customFormat="1" ht="21.75" customHeight="1">
      <c r="B159" s="32"/>
      <c r="C159" s="132" t="s">
        <v>457</v>
      </c>
      <c r="D159" s="132" t="s">
        <v>178</v>
      </c>
      <c r="E159" s="133" t="s">
        <v>5120</v>
      </c>
      <c r="F159" s="134" t="s">
        <v>5121</v>
      </c>
      <c r="G159" s="135" t="s">
        <v>4983</v>
      </c>
      <c r="H159" s="136">
        <v>105</v>
      </c>
      <c r="I159" s="137"/>
      <c r="J159" s="138">
        <f t="shared" si="10"/>
        <v>0</v>
      </c>
      <c r="K159" s="134" t="s">
        <v>1</v>
      </c>
      <c r="L159" s="32"/>
      <c r="M159" s="139" t="s">
        <v>1</v>
      </c>
      <c r="N159" s="140" t="s">
        <v>43</v>
      </c>
      <c r="P159" s="141">
        <f t="shared" si="11"/>
        <v>0</v>
      </c>
      <c r="Q159" s="141">
        <v>0</v>
      </c>
      <c r="R159" s="141">
        <f t="shared" si="12"/>
        <v>0</v>
      </c>
      <c r="S159" s="141">
        <v>0</v>
      </c>
      <c r="T159" s="142">
        <f t="shared" si="13"/>
        <v>0</v>
      </c>
      <c r="AR159" s="143" t="s">
        <v>183</v>
      </c>
      <c r="AT159" s="143" t="s">
        <v>178</v>
      </c>
      <c r="AU159" s="143" t="s">
        <v>86</v>
      </c>
      <c r="AY159" s="17" t="s">
        <v>176</v>
      </c>
      <c r="BE159" s="144">
        <f t="shared" si="14"/>
        <v>0</v>
      </c>
      <c r="BF159" s="144">
        <f t="shared" si="15"/>
        <v>0</v>
      </c>
      <c r="BG159" s="144">
        <f t="shared" si="16"/>
        <v>0</v>
      </c>
      <c r="BH159" s="144">
        <f t="shared" si="17"/>
        <v>0</v>
      </c>
      <c r="BI159" s="144">
        <f t="shared" si="18"/>
        <v>0</v>
      </c>
      <c r="BJ159" s="17" t="s">
        <v>86</v>
      </c>
      <c r="BK159" s="144">
        <f t="shared" si="19"/>
        <v>0</v>
      </c>
      <c r="BL159" s="17" t="s">
        <v>183</v>
      </c>
      <c r="BM159" s="143" t="s">
        <v>785</v>
      </c>
    </row>
    <row r="160" spans="2:65" s="1" customFormat="1" ht="24.2" customHeight="1">
      <c r="B160" s="32"/>
      <c r="C160" s="132" t="s">
        <v>465</v>
      </c>
      <c r="D160" s="132" t="s">
        <v>178</v>
      </c>
      <c r="E160" s="133" t="s">
        <v>5122</v>
      </c>
      <c r="F160" s="134" t="s">
        <v>5123</v>
      </c>
      <c r="G160" s="135" t="s">
        <v>4983</v>
      </c>
      <c r="H160" s="136">
        <v>160</v>
      </c>
      <c r="I160" s="137"/>
      <c r="J160" s="138">
        <f t="shared" si="10"/>
        <v>0</v>
      </c>
      <c r="K160" s="134" t="s">
        <v>1</v>
      </c>
      <c r="L160" s="32"/>
      <c r="M160" s="139" t="s">
        <v>1</v>
      </c>
      <c r="N160" s="140" t="s">
        <v>43</v>
      </c>
      <c r="P160" s="141">
        <f t="shared" si="11"/>
        <v>0</v>
      </c>
      <c r="Q160" s="141">
        <v>0</v>
      </c>
      <c r="R160" s="141">
        <f t="shared" si="12"/>
        <v>0</v>
      </c>
      <c r="S160" s="141">
        <v>0</v>
      </c>
      <c r="T160" s="142">
        <f t="shared" si="13"/>
        <v>0</v>
      </c>
      <c r="AR160" s="143" t="s">
        <v>183</v>
      </c>
      <c r="AT160" s="143" t="s">
        <v>178</v>
      </c>
      <c r="AU160" s="143" t="s">
        <v>86</v>
      </c>
      <c r="AY160" s="17" t="s">
        <v>176</v>
      </c>
      <c r="BE160" s="144">
        <f t="shared" si="14"/>
        <v>0</v>
      </c>
      <c r="BF160" s="144">
        <f t="shared" si="15"/>
        <v>0</v>
      </c>
      <c r="BG160" s="144">
        <f t="shared" si="16"/>
        <v>0</v>
      </c>
      <c r="BH160" s="144">
        <f t="shared" si="17"/>
        <v>0</v>
      </c>
      <c r="BI160" s="144">
        <f t="shared" si="18"/>
        <v>0</v>
      </c>
      <c r="BJ160" s="17" t="s">
        <v>86</v>
      </c>
      <c r="BK160" s="144">
        <f t="shared" si="19"/>
        <v>0</v>
      </c>
      <c r="BL160" s="17" t="s">
        <v>183</v>
      </c>
      <c r="BM160" s="143" t="s">
        <v>793</v>
      </c>
    </row>
    <row r="161" spans="2:65" s="1" customFormat="1" ht="16.5" customHeight="1">
      <c r="B161" s="32"/>
      <c r="C161" s="132" t="s">
        <v>476</v>
      </c>
      <c r="D161" s="132" t="s">
        <v>178</v>
      </c>
      <c r="E161" s="133" t="s">
        <v>5124</v>
      </c>
      <c r="F161" s="134" t="s">
        <v>5125</v>
      </c>
      <c r="G161" s="135" t="s">
        <v>4983</v>
      </c>
      <c r="H161" s="136">
        <v>10</v>
      </c>
      <c r="I161" s="137"/>
      <c r="J161" s="138">
        <f t="shared" si="10"/>
        <v>0</v>
      </c>
      <c r="K161" s="134" t="s">
        <v>1</v>
      </c>
      <c r="L161" s="32"/>
      <c r="M161" s="139" t="s">
        <v>1</v>
      </c>
      <c r="N161" s="140" t="s">
        <v>43</v>
      </c>
      <c r="P161" s="141">
        <f t="shared" si="11"/>
        <v>0</v>
      </c>
      <c r="Q161" s="141">
        <v>0</v>
      </c>
      <c r="R161" s="141">
        <f t="shared" si="12"/>
        <v>0</v>
      </c>
      <c r="S161" s="141">
        <v>0</v>
      </c>
      <c r="T161" s="142">
        <f t="shared" si="13"/>
        <v>0</v>
      </c>
      <c r="AR161" s="143" t="s">
        <v>183</v>
      </c>
      <c r="AT161" s="143" t="s">
        <v>178</v>
      </c>
      <c r="AU161" s="143" t="s">
        <v>86</v>
      </c>
      <c r="AY161" s="17" t="s">
        <v>176</v>
      </c>
      <c r="BE161" s="144">
        <f t="shared" si="14"/>
        <v>0</v>
      </c>
      <c r="BF161" s="144">
        <f t="shared" si="15"/>
        <v>0</v>
      </c>
      <c r="BG161" s="144">
        <f t="shared" si="16"/>
        <v>0</v>
      </c>
      <c r="BH161" s="144">
        <f t="shared" si="17"/>
        <v>0</v>
      </c>
      <c r="BI161" s="144">
        <f t="shared" si="18"/>
        <v>0</v>
      </c>
      <c r="BJ161" s="17" t="s">
        <v>86</v>
      </c>
      <c r="BK161" s="144">
        <f t="shared" si="19"/>
        <v>0</v>
      </c>
      <c r="BL161" s="17" t="s">
        <v>183</v>
      </c>
      <c r="BM161" s="143" t="s">
        <v>801</v>
      </c>
    </row>
    <row r="162" spans="2:65" s="1" customFormat="1" ht="16.5" customHeight="1">
      <c r="B162" s="32"/>
      <c r="C162" s="132" t="s">
        <v>480</v>
      </c>
      <c r="D162" s="132" t="s">
        <v>178</v>
      </c>
      <c r="E162" s="133" t="s">
        <v>5126</v>
      </c>
      <c r="F162" s="134" t="s">
        <v>5127</v>
      </c>
      <c r="G162" s="135" t="s">
        <v>4983</v>
      </c>
      <c r="H162" s="136">
        <v>100</v>
      </c>
      <c r="I162" s="137"/>
      <c r="J162" s="138">
        <f t="shared" si="10"/>
        <v>0</v>
      </c>
      <c r="K162" s="134" t="s">
        <v>1</v>
      </c>
      <c r="L162" s="32"/>
      <c r="M162" s="139" t="s">
        <v>1</v>
      </c>
      <c r="N162" s="140" t="s">
        <v>43</v>
      </c>
      <c r="P162" s="141">
        <f t="shared" si="11"/>
        <v>0</v>
      </c>
      <c r="Q162" s="141">
        <v>0</v>
      </c>
      <c r="R162" s="141">
        <f t="shared" si="12"/>
        <v>0</v>
      </c>
      <c r="S162" s="141">
        <v>0</v>
      </c>
      <c r="T162" s="142">
        <f t="shared" si="13"/>
        <v>0</v>
      </c>
      <c r="AR162" s="143" t="s">
        <v>183</v>
      </c>
      <c r="AT162" s="143" t="s">
        <v>178</v>
      </c>
      <c r="AU162" s="143" t="s">
        <v>86</v>
      </c>
      <c r="AY162" s="17" t="s">
        <v>176</v>
      </c>
      <c r="BE162" s="144">
        <f t="shared" si="14"/>
        <v>0</v>
      </c>
      <c r="BF162" s="144">
        <f t="shared" si="15"/>
        <v>0</v>
      </c>
      <c r="BG162" s="144">
        <f t="shared" si="16"/>
        <v>0</v>
      </c>
      <c r="BH162" s="144">
        <f t="shared" si="17"/>
        <v>0</v>
      </c>
      <c r="BI162" s="144">
        <f t="shared" si="18"/>
        <v>0</v>
      </c>
      <c r="BJ162" s="17" t="s">
        <v>86</v>
      </c>
      <c r="BK162" s="144">
        <f t="shared" si="19"/>
        <v>0</v>
      </c>
      <c r="BL162" s="17" t="s">
        <v>183</v>
      </c>
      <c r="BM162" s="143" t="s">
        <v>809</v>
      </c>
    </row>
    <row r="163" spans="2:65" s="1" customFormat="1" ht="16.5" customHeight="1">
      <c r="B163" s="32"/>
      <c r="C163" s="132" t="s">
        <v>484</v>
      </c>
      <c r="D163" s="132" t="s">
        <v>178</v>
      </c>
      <c r="E163" s="133" t="s">
        <v>5128</v>
      </c>
      <c r="F163" s="134" t="s">
        <v>5129</v>
      </c>
      <c r="G163" s="135" t="s">
        <v>4983</v>
      </c>
      <c r="H163" s="136">
        <v>20</v>
      </c>
      <c r="I163" s="137"/>
      <c r="J163" s="138">
        <f t="shared" si="10"/>
        <v>0</v>
      </c>
      <c r="K163" s="134" t="s">
        <v>1</v>
      </c>
      <c r="L163" s="32"/>
      <c r="M163" s="139" t="s">
        <v>1</v>
      </c>
      <c r="N163" s="140" t="s">
        <v>43</v>
      </c>
      <c r="P163" s="141">
        <f t="shared" si="11"/>
        <v>0</v>
      </c>
      <c r="Q163" s="141">
        <v>0</v>
      </c>
      <c r="R163" s="141">
        <f t="shared" si="12"/>
        <v>0</v>
      </c>
      <c r="S163" s="141">
        <v>0</v>
      </c>
      <c r="T163" s="142">
        <f t="shared" si="13"/>
        <v>0</v>
      </c>
      <c r="AR163" s="143" t="s">
        <v>183</v>
      </c>
      <c r="AT163" s="143" t="s">
        <v>178</v>
      </c>
      <c r="AU163" s="143" t="s">
        <v>86</v>
      </c>
      <c r="AY163" s="17" t="s">
        <v>176</v>
      </c>
      <c r="BE163" s="144">
        <f t="shared" si="14"/>
        <v>0</v>
      </c>
      <c r="BF163" s="144">
        <f t="shared" si="15"/>
        <v>0</v>
      </c>
      <c r="BG163" s="144">
        <f t="shared" si="16"/>
        <v>0</v>
      </c>
      <c r="BH163" s="144">
        <f t="shared" si="17"/>
        <v>0</v>
      </c>
      <c r="BI163" s="144">
        <f t="shared" si="18"/>
        <v>0</v>
      </c>
      <c r="BJ163" s="17" t="s">
        <v>86</v>
      </c>
      <c r="BK163" s="144">
        <f t="shared" si="19"/>
        <v>0</v>
      </c>
      <c r="BL163" s="17" t="s">
        <v>183</v>
      </c>
      <c r="BM163" s="143" t="s">
        <v>825</v>
      </c>
    </row>
    <row r="164" spans="2:65" s="1" customFormat="1" ht="16.5" customHeight="1">
      <c r="B164" s="32"/>
      <c r="C164" s="132" t="s">
        <v>489</v>
      </c>
      <c r="D164" s="132" t="s">
        <v>178</v>
      </c>
      <c r="E164" s="133" t="s">
        <v>5130</v>
      </c>
      <c r="F164" s="134" t="s">
        <v>5131</v>
      </c>
      <c r="G164" s="135" t="s">
        <v>4983</v>
      </c>
      <c r="H164" s="136">
        <v>110</v>
      </c>
      <c r="I164" s="137"/>
      <c r="J164" s="138">
        <f t="shared" si="10"/>
        <v>0</v>
      </c>
      <c r="K164" s="134" t="s">
        <v>1</v>
      </c>
      <c r="L164" s="32"/>
      <c r="M164" s="139" t="s">
        <v>1</v>
      </c>
      <c r="N164" s="140" t="s">
        <v>43</v>
      </c>
      <c r="P164" s="141">
        <f t="shared" si="11"/>
        <v>0</v>
      </c>
      <c r="Q164" s="141">
        <v>0</v>
      </c>
      <c r="R164" s="141">
        <f t="shared" si="12"/>
        <v>0</v>
      </c>
      <c r="S164" s="141">
        <v>0</v>
      </c>
      <c r="T164" s="142">
        <f t="shared" si="13"/>
        <v>0</v>
      </c>
      <c r="AR164" s="143" t="s">
        <v>183</v>
      </c>
      <c r="AT164" s="143" t="s">
        <v>178</v>
      </c>
      <c r="AU164" s="143" t="s">
        <v>86</v>
      </c>
      <c r="AY164" s="17" t="s">
        <v>176</v>
      </c>
      <c r="BE164" s="144">
        <f t="shared" si="14"/>
        <v>0</v>
      </c>
      <c r="BF164" s="144">
        <f t="shared" si="15"/>
        <v>0</v>
      </c>
      <c r="BG164" s="144">
        <f t="shared" si="16"/>
        <v>0</v>
      </c>
      <c r="BH164" s="144">
        <f t="shared" si="17"/>
        <v>0</v>
      </c>
      <c r="BI164" s="144">
        <f t="shared" si="18"/>
        <v>0</v>
      </c>
      <c r="BJ164" s="17" t="s">
        <v>86</v>
      </c>
      <c r="BK164" s="144">
        <f t="shared" si="19"/>
        <v>0</v>
      </c>
      <c r="BL164" s="17" t="s">
        <v>183</v>
      </c>
      <c r="BM164" s="143" t="s">
        <v>834</v>
      </c>
    </row>
    <row r="165" spans="2:65" s="1" customFormat="1" ht="16.5" customHeight="1">
      <c r="B165" s="32"/>
      <c r="C165" s="132" t="s">
        <v>494</v>
      </c>
      <c r="D165" s="132" t="s">
        <v>178</v>
      </c>
      <c r="E165" s="133" t="s">
        <v>5132</v>
      </c>
      <c r="F165" s="134" t="s">
        <v>5133</v>
      </c>
      <c r="G165" s="135" t="s">
        <v>4983</v>
      </c>
      <c r="H165" s="136">
        <v>135</v>
      </c>
      <c r="I165" s="137"/>
      <c r="J165" s="138">
        <f t="shared" si="10"/>
        <v>0</v>
      </c>
      <c r="K165" s="134" t="s">
        <v>1</v>
      </c>
      <c r="L165" s="32"/>
      <c r="M165" s="139" t="s">
        <v>1</v>
      </c>
      <c r="N165" s="140" t="s">
        <v>43</v>
      </c>
      <c r="P165" s="141">
        <f t="shared" si="11"/>
        <v>0</v>
      </c>
      <c r="Q165" s="141">
        <v>0</v>
      </c>
      <c r="R165" s="141">
        <f t="shared" si="12"/>
        <v>0</v>
      </c>
      <c r="S165" s="141">
        <v>0</v>
      </c>
      <c r="T165" s="142">
        <f t="shared" si="13"/>
        <v>0</v>
      </c>
      <c r="AR165" s="143" t="s">
        <v>183</v>
      </c>
      <c r="AT165" s="143" t="s">
        <v>178</v>
      </c>
      <c r="AU165" s="143" t="s">
        <v>86</v>
      </c>
      <c r="AY165" s="17" t="s">
        <v>176</v>
      </c>
      <c r="BE165" s="144">
        <f t="shared" si="14"/>
        <v>0</v>
      </c>
      <c r="BF165" s="144">
        <f t="shared" si="15"/>
        <v>0</v>
      </c>
      <c r="BG165" s="144">
        <f t="shared" si="16"/>
        <v>0</v>
      </c>
      <c r="BH165" s="144">
        <f t="shared" si="17"/>
        <v>0</v>
      </c>
      <c r="BI165" s="144">
        <f t="shared" si="18"/>
        <v>0</v>
      </c>
      <c r="BJ165" s="17" t="s">
        <v>86</v>
      </c>
      <c r="BK165" s="144">
        <f t="shared" si="19"/>
        <v>0</v>
      </c>
      <c r="BL165" s="17" t="s">
        <v>183</v>
      </c>
      <c r="BM165" s="143" t="s">
        <v>844</v>
      </c>
    </row>
    <row r="166" spans="2:65" s="1" customFormat="1" ht="16.5" customHeight="1">
      <c r="B166" s="32"/>
      <c r="C166" s="132" t="s">
        <v>500</v>
      </c>
      <c r="D166" s="132" t="s">
        <v>178</v>
      </c>
      <c r="E166" s="133" t="s">
        <v>5134</v>
      </c>
      <c r="F166" s="134" t="s">
        <v>5135</v>
      </c>
      <c r="G166" s="135" t="s">
        <v>4983</v>
      </c>
      <c r="H166" s="136">
        <v>22</v>
      </c>
      <c r="I166" s="137"/>
      <c r="J166" s="138">
        <f t="shared" si="10"/>
        <v>0</v>
      </c>
      <c r="K166" s="134" t="s">
        <v>1</v>
      </c>
      <c r="L166" s="32"/>
      <c r="M166" s="139" t="s">
        <v>1</v>
      </c>
      <c r="N166" s="140" t="s">
        <v>43</v>
      </c>
      <c r="P166" s="141">
        <f t="shared" si="11"/>
        <v>0</v>
      </c>
      <c r="Q166" s="141">
        <v>0</v>
      </c>
      <c r="R166" s="141">
        <f t="shared" si="12"/>
        <v>0</v>
      </c>
      <c r="S166" s="141">
        <v>0</v>
      </c>
      <c r="T166" s="142">
        <f t="shared" si="13"/>
        <v>0</v>
      </c>
      <c r="AR166" s="143" t="s">
        <v>183</v>
      </c>
      <c r="AT166" s="143" t="s">
        <v>178</v>
      </c>
      <c r="AU166" s="143" t="s">
        <v>86</v>
      </c>
      <c r="AY166" s="17" t="s">
        <v>176</v>
      </c>
      <c r="BE166" s="144">
        <f t="shared" si="14"/>
        <v>0</v>
      </c>
      <c r="BF166" s="144">
        <f t="shared" si="15"/>
        <v>0</v>
      </c>
      <c r="BG166" s="144">
        <f t="shared" si="16"/>
        <v>0</v>
      </c>
      <c r="BH166" s="144">
        <f t="shared" si="17"/>
        <v>0</v>
      </c>
      <c r="BI166" s="144">
        <f t="shared" si="18"/>
        <v>0</v>
      </c>
      <c r="BJ166" s="17" t="s">
        <v>86</v>
      </c>
      <c r="BK166" s="144">
        <f t="shared" si="19"/>
        <v>0</v>
      </c>
      <c r="BL166" s="17" t="s">
        <v>183</v>
      </c>
      <c r="BM166" s="143" t="s">
        <v>852</v>
      </c>
    </row>
    <row r="167" spans="2:65" s="1" customFormat="1" ht="16.5" customHeight="1">
      <c r="B167" s="32"/>
      <c r="C167" s="132" t="s">
        <v>504</v>
      </c>
      <c r="D167" s="132" t="s">
        <v>178</v>
      </c>
      <c r="E167" s="133" t="s">
        <v>5136</v>
      </c>
      <c r="F167" s="134" t="s">
        <v>5137</v>
      </c>
      <c r="G167" s="135" t="s">
        <v>4983</v>
      </c>
      <c r="H167" s="136">
        <v>22</v>
      </c>
      <c r="I167" s="137"/>
      <c r="J167" s="138">
        <f t="shared" si="10"/>
        <v>0</v>
      </c>
      <c r="K167" s="134" t="s">
        <v>1</v>
      </c>
      <c r="L167" s="32"/>
      <c r="M167" s="139" t="s">
        <v>1</v>
      </c>
      <c r="N167" s="140" t="s">
        <v>43</v>
      </c>
      <c r="P167" s="141">
        <f t="shared" si="11"/>
        <v>0</v>
      </c>
      <c r="Q167" s="141">
        <v>0</v>
      </c>
      <c r="R167" s="141">
        <f t="shared" si="12"/>
        <v>0</v>
      </c>
      <c r="S167" s="141">
        <v>0</v>
      </c>
      <c r="T167" s="142">
        <f t="shared" si="13"/>
        <v>0</v>
      </c>
      <c r="AR167" s="143" t="s">
        <v>183</v>
      </c>
      <c r="AT167" s="143" t="s">
        <v>178</v>
      </c>
      <c r="AU167" s="143" t="s">
        <v>86</v>
      </c>
      <c r="AY167" s="17" t="s">
        <v>176</v>
      </c>
      <c r="BE167" s="144">
        <f t="shared" si="14"/>
        <v>0</v>
      </c>
      <c r="BF167" s="144">
        <f t="shared" si="15"/>
        <v>0</v>
      </c>
      <c r="BG167" s="144">
        <f t="shared" si="16"/>
        <v>0</v>
      </c>
      <c r="BH167" s="144">
        <f t="shared" si="17"/>
        <v>0</v>
      </c>
      <c r="BI167" s="144">
        <f t="shared" si="18"/>
        <v>0</v>
      </c>
      <c r="BJ167" s="17" t="s">
        <v>86</v>
      </c>
      <c r="BK167" s="144">
        <f t="shared" si="19"/>
        <v>0</v>
      </c>
      <c r="BL167" s="17" t="s">
        <v>183</v>
      </c>
      <c r="BM167" s="143" t="s">
        <v>860</v>
      </c>
    </row>
    <row r="168" spans="2:65" s="1" customFormat="1" ht="16.5" customHeight="1">
      <c r="B168" s="32"/>
      <c r="C168" s="132" t="s">
        <v>510</v>
      </c>
      <c r="D168" s="132" t="s">
        <v>178</v>
      </c>
      <c r="E168" s="133" t="s">
        <v>5138</v>
      </c>
      <c r="F168" s="134" t="s">
        <v>5139</v>
      </c>
      <c r="G168" s="135" t="s">
        <v>4983</v>
      </c>
      <c r="H168" s="136">
        <v>1</v>
      </c>
      <c r="I168" s="137"/>
      <c r="J168" s="138">
        <f t="shared" si="10"/>
        <v>0</v>
      </c>
      <c r="K168" s="134" t="s">
        <v>1</v>
      </c>
      <c r="L168" s="32"/>
      <c r="M168" s="139" t="s">
        <v>1</v>
      </c>
      <c r="N168" s="140" t="s">
        <v>43</v>
      </c>
      <c r="P168" s="141">
        <f t="shared" si="11"/>
        <v>0</v>
      </c>
      <c r="Q168" s="141">
        <v>0</v>
      </c>
      <c r="R168" s="141">
        <f t="shared" si="12"/>
        <v>0</v>
      </c>
      <c r="S168" s="141">
        <v>0</v>
      </c>
      <c r="T168" s="142">
        <f t="shared" si="13"/>
        <v>0</v>
      </c>
      <c r="AR168" s="143" t="s">
        <v>183</v>
      </c>
      <c r="AT168" s="143" t="s">
        <v>178</v>
      </c>
      <c r="AU168" s="143" t="s">
        <v>86</v>
      </c>
      <c r="AY168" s="17" t="s">
        <v>176</v>
      </c>
      <c r="BE168" s="144">
        <f t="shared" si="14"/>
        <v>0</v>
      </c>
      <c r="BF168" s="144">
        <f t="shared" si="15"/>
        <v>0</v>
      </c>
      <c r="BG168" s="144">
        <f t="shared" si="16"/>
        <v>0</v>
      </c>
      <c r="BH168" s="144">
        <f t="shared" si="17"/>
        <v>0</v>
      </c>
      <c r="BI168" s="144">
        <f t="shared" si="18"/>
        <v>0</v>
      </c>
      <c r="BJ168" s="17" t="s">
        <v>86</v>
      </c>
      <c r="BK168" s="144">
        <f t="shared" si="19"/>
        <v>0</v>
      </c>
      <c r="BL168" s="17" t="s">
        <v>183</v>
      </c>
      <c r="BM168" s="143" t="s">
        <v>924</v>
      </c>
    </row>
    <row r="169" spans="2:65" s="1" customFormat="1" ht="16.5" customHeight="1">
      <c r="B169" s="32"/>
      <c r="C169" s="132" t="s">
        <v>517</v>
      </c>
      <c r="D169" s="132" t="s">
        <v>178</v>
      </c>
      <c r="E169" s="133" t="s">
        <v>5140</v>
      </c>
      <c r="F169" s="134" t="s">
        <v>5141</v>
      </c>
      <c r="G169" s="135" t="s">
        <v>4983</v>
      </c>
      <c r="H169" s="136">
        <v>148</v>
      </c>
      <c r="I169" s="137"/>
      <c r="J169" s="138">
        <f t="shared" si="10"/>
        <v>0</v>
      </c>
      <c r="K169" s="134" t="s">
        <v>1</v>
      </c>
      <c r="L169" s="32"/>
      <c r="M169" s="139" t="s">
        <v>1</v>
      </c>
      <c r="N169" s="140" t="s">
        <v>43</v>
      </c>
      <c r="P169" s="141">
        <f t="shared" si="11"/>
        <v>0</v>
      </c>
      <c r="Q169" s="141">
        <v>0</v>
      </c>
      <c r="R169" s="141">
        <f t="shared" si="12"/>
        <v>0</v>
      </c>
      <c r="S169" s="141">
        <v>0</v>
      </c>
      <c r="T169" s="142">
        <f t="shared" si="13"/>
        <v>0</v>
      </c>
      <c r="AR169" s="143" t="s">
        <v>183</v>
      </c>
      <c r="AT169" s="143" t="s">
        <v>178</v>
      </c>
      <c r="AU169" s="143" t="s">
        <v>86</v>
      </c>
      <c r="AY169" s="17" t="s">
        <v>176</v>
      </c>
      <c r="BE169" s="144">
        <f t="shared" si="14"/>
        <v>0</v>
      </c>
      <c r="BF169" s="144">
        <f t="shared" si="15"/>
        <v>0</v>
      </c>
      <c r="BG169" s="144">
        <f t="shared" si="16"/>
        <v>0</v>
      </c>
      <c r="BH169" s="144">
        <f t="shared" si="17"/>
        <v>0</v>
      </c>
      <c r="BI169" s="144">
        <f t="shared" si="18"/>
        <v>0</v>
      </c>
      <c r="BJ169" s="17" t="s">
        <v>86</v>
      </c>
      <c r="BK169" s="144">
        <f t="shared" si="19"/>
        <v>0</v>
      </c>
      <c r="BL169" s="17" t="s">
        <v>183</v>
      </c>
      <c r="BM169" s="143" t="s">
        <v>986</v>
      </c>
    </row>
    <row r="170" spans="2:65" s="1" customFormat="1" ht="16.5" customHeight="1">
      <c r="B170" s="32"/>
      <c r="C170" s="132" t="s">
        <v>537</v>
      </c>
      <c r="D170" s="132" t="s">
        <v>178</v>
      </c>
      <c r="E170" s="133" t="s">
        <v>5142</v>
      </c>
      <c r="F170" s="134" t="s">
        <v>5143</v>
      </c>
      <c r="G170" s="135" t="s">
        <v>4983</v>
      </c>
      <c r="H170" s="136">
        <v>122</v>
      </c>
      <c r="I170" s="137"/>
      <c r="J170" s="138">
        <f t="shared" si="10"/>
        <v>0</v>
      </c>
      <c r="K170" s="134" t="s">
        <v>1</v>
      </c>
      <c r="L170" s="32"/>
      <c r="M170" s="139" t="s">
        <v>1</v>
      </c>
      <c r="N170" s="140" t="s">
        <v>43</v>
      </c>
      <c r="P170" s="141">
        <f t="shared" si="11"/>
        <v>0</v>
      </c>
      <c r="Q170" s="141">
        <v>0</v>
      </c>
      <c r="R170" s="141">
        <f t="shared" si="12"/>
        <v>0</v>
      </c>
      <c r="S170" s="141">
        <v>0</v>
      </c>
      <c r="T170" s="142">
        <f t="shared" si="13"/>
        <v>0</v>
      </c>
      <c r="AR170" s="143" t="s">
        <v>183</v>
      </c>
      <c r="AT170" s="143" t="s">
        <v>178</v>
      </c>
      <c r="AU170" s="143" t="s">
        <v>86</v>
      </c>
      <c r="AY170" s="17" t="s">
        <v>176</v>
      </c>
      <c r="BE170" s="144">
        <f t="shared" si="14"/>
        <v>0</v>
      </c>
      <c r="BF170" s="144">
        <f t="shared" si="15"/>
        <v>0</v>
      </c>
      <c r="BG170" s="144">
        <f t="shared" si="16"/>
        <v>0</v>
      </c>
      <c r="BH170" s="144">
        <f t="shared" si="17"/>
        <v>0</v>
      </c>
      <c r="BI170" s="144">
        <f t="shared" si="18"/>
        <v>0</v>
      </c>
      <c r="BJ170" s="17" t="s">
        <v>86</v>
      </c>
      <c r="BK170" s="144">
        <f t="shared" si="19"/>
        <v>0</v>
      </c>
      <c r="BL170" s="17" t="s">
        <v>183</v>
      </c>
      <c r="BM170" s="143" t="s">
        <v>1003</v>
      </c>
    </row>
    <row r="171" spans="2:65" s="1" customFormat="1" ht="24.2" customHeight="1">
      <c r="B171" s="32"/>
      <c r="C171" s="132" t="s">
        <v>547</v>
      </c>
      <c r="D171" s="132" t="s">
        <v>178</v>
      </c>
      <c r="E171" s="133" t="s">
        <v>5144</v>
      </c>
      <c r="F171" s="134" t="s">
        <v>5145</v>
      </c>
      <c r="G171" s="135" t="s">
        <v>4983</v>
      </c>
      <c r="H171" s="136">
        <v>16</v>
      </c>
      <c r="I171" s="137"/>
      <c r="J171" s="138">
        <f t="shared" si="10"/>
        <v>0</v>
      </c>
      <c r="K171" s="134" t="s">
        <v>1</v>
      </c>
      <c r="L171" s="32"/>
      <c r="M171" s="139" t="s">
        <v>1</v>
      </c>
      <c r="N171" s="140" t="s">
        <v>43</v>
      </c>
      <c r="P171" s="141">
        <f t="shared" si="11"/>
        <v>0</v>
      </c>
      <c r="Q171" s="141">
        <v>0</v>
      </c>
      <c r="R171" s="141">
        <f t="shared" si="12"/>
        <v>0</v>
      </c>
      <c r="S171" s="141">
        <v>0</v>
      </c>
      <c r="T171" s="142">
        <f t="shared" si="13"/>
        <v>0</v>
      </c>
      <c r="AR171" s="143" t="s">
        <v>183</v>
      </c>
      <c r="AT171" s="143" t="s">
        <v>178</v>
      </c>
      <c r="AU171" s="143" t="s">
        <v>86</v>
      </c>
      <c r="AY171" s="17" t="s">
        <v>176</v>
      </c>
      <c r="BE171" s="144">
        <f t="shared" si="14"/>
        <v>0</v>
      </c>
      <c r="BF171" s="144">
        <f t="shared" si="15"/>
        <v>0</v>
      </c>
      <c r="BG171" s="144">
        <f t="shared" si="16"/>
        <v>0</v>
      </c>
      <c r="BH171" s="144">
        <f t="shared" si="17"/>
        <v>0</v>
      </c>
      <c r="BI171" s="144">
        <f t="shared" si="18"/>
        <v>0</v>
      </c>
      <c r="BJ171" s="17" t="s">
        <v>86</v>
      </c>
      <c r="BK171" s="144">
        <f t="shared" si="19"/>
        <v>0</v>
      </c>
      <c r="BL171" s="17" t="s">
        <v>183</v>
      </c>
      <c r="BM171" s="143" t="s">
        <v>1039</v>
      </c>
    </row>
    <row r="172" spans="2:65" s="1" customFormat="1" ht="16.5" customHeight="1">
      <c r="B172" s="32"/>
      <c r="C172" s="132" t="s">
        <v>551</v>
      </c>
      <c r="D172" s="132" t="s">
        <v>178</v>
      </c>
      <c r="E172" s="133" t="s">
        <v>5146</v>
      </c>
      <c r="F172" s="134" t="s">
        <v>5147</v>
      </c>
      <c r="G172" s="135" t="s">
        <v>4983</v>
      </c>
      <c r="H172" s="136">
        <v>57</v>
      </c>
      <c r="I172" s="137"/>
      <c r="J172" s="138">
        <f t="shared" si="10"/>
        <v>0</v>
      </c>
      <c r="K172" s="134" t="s">
        <v>1</v>
      </c>
      <c r="L172" s="32"/>
      <c r="M172" s="139" t="s">
        <v>1</v>
      </c>
      <c r="N172" s="140" t="s">
        <v>43</v>
      </c>
      <c r="P172" s="141">
        <f t="shared" si="11"/>
        <v>0</v>
      </c>
      <c r="Q172" s="141">
        <v>0</v>
      </c>
      <c r="R172" s="141">
        <f t="shared" si="12"/>
        <v>0</v>
      </c>
      <c r="S172" s="141">
        <v>0</v>
      </c>
      <c r="T172" s="142">
        <f t="shared" si="13"/>
        <v>0</v>
      </c>
      <c r="AR172" s="143" t="s">
        <v>183</v>
      </c>
      <c r="AT172" s="143" t="s">
        <v>178</v>
      </c>
      <c r="AU172" s="143" t="s">
        <v>86</v>
      </c>
      <c r="AY172" s="17" t="s">
        <v>176</v>
      </c>
      <c r="BE172" s="144">
        <f t="shared" si="14"/>
        <v>0</v>
      </c>
      <c r="BF172" s="144">
        <f t="shared" si="15"/>
        <v>0</v>
      </c>
      <c r="BG172" s="144">
        <f t="shared" si="16"/>
        <v>0</v>
      </c>
      <c r="BH172" s="144">
        <f t="shared" si="17"/>
        <v>0</v>
      </c>
      <c r="BI172" s="144">
        <f t="shared" si="18"/>
        <v>0</v>
      </c>
      <c r="BJ172" s="17" t="s">
        <v>86</v>
      </c>
      <c r="BK172" s="144">
        <f t="shared" si="19"/>
        <v>0</v>
      </c>
      <c r="BL172" s="17" t="s">
        <v>183</v>
      </c>
      <c r="BM172" s="143" t="s">
        <v>1049</v>
      </c>
    </row>
    <row r="173" spans="2:65" s="1" customFormat="1" ht="16.5" customHeight="1">
      <c r="B173" s="32"/>
      <c r="C173" s="132" t="s">
        <v>558</v>
      </c>
      <c r="D173" s="132" t="s">
        <v>178</v>
      </c>
      <c r="E173" s="133" t="s">
        <v>5148</v>
      </c>
      <c r="F173" s="134" t="s">
        <v>5149</v>
      </c>
      <c r="G173" s="135" t="s">
        <v>4983</v>
      </c>
      <c r="H173" s="136">
        <v>25</v>
      </c>
      <c r="I173" s="137"/>
      <c r="J173" s="138">
        <f t="shared" si="10"/>
        <v>0</v>
      </c>
      <c r="K173" s="134" t="s">
        <v>1</v>
      </c>
      <c r="L173" s="32"/>
      <c r="M173" s="139" t="s">
        <v>1</v>
      </c>
      <c r="N173" s="140" t="s">
        <v>43</v>
      </c>
      <c r="P173" s="141">
        <f t="shared" si="11"/>
        <v>0</v>
      </c>
      <c r="Q173" s="141">
        <v>0</v>
      </c>
      <c r="R173" s="141">
        <f t="shared" si="12"/>
        <v>0</v>
      </c>
      <c r="S173" s="141">
        <v>0</v>
      </c>
      <c r="T173" s="142">
        <f t="shared" si="13"/>
        <v>0</v>
      </c>
      <c r="AR173" s="143" t="s">
        <v>183</v>
      </c>
      <c r="AT173" s="143" t="s">
        <v>178</v>
      </c>
      <c r="AU173" s="143" t="s">
        <v>86</v>
      </c>
      <c r="AY173" s="17" t="s">
        <v>176</v>
      </c>
      <c r="BE173" s="144">
        <f t="shared" si="14"/>
        <v>0</v>
      </c>
      <c r="BF173" s="144">
        <f t="shared" si="15"/>
        <v>0</v>
      </c>
      <c r="BG173" s="144">
        <f t="shared" si="16"/>
        <v>0</v>
      </c>
      <c r="BH173" s="144">
        <f t="shared" si="17"/>
        <v>0</v>
      </c>
      <c r="BI173" s="144">
        <f t="shared" si="18"/>
        <v>0</v>
      </c>
      <c r="BJ173" s="17" t="s">
        <v>86</v>
      </c>
      <c r="BK173" s="144">
        <f t="shared" si="19"/>
        <v>0</v>
      </c>
      <c r="BL173" s="17" t="s">
        <v>183</v>
      </c>
      <c r="BM173" s="143" t="s">
        <v>1065</v>
      </c>
    </row>
    <row r="174" spans="2:65" s="1" customFormat="1" ht="16.5" customHeight="1">
      <c r="B174" s="32"/>
      <c r="C174" s="132" t="s">
        <v>569</v>
      </c>
      <c r="D174" s="132" t="s">
        <v>178</v>
      </c>
      <c r="E174" s="133" t="s">
        <v>5150</v>
      </c>
      <c r="F174" s="134" t="s">
        <v>5151</v>
      </c>
      <c r="G174" s="135" t="s">
        <v>4983</v>
      </c>
      <c r="H174" s="136">
        <v>3</v>
      </c>
      <c r="I174" s="137"/>
      <c r="J174" s="138">
        <f t="shared" si="10"/>
        <v>0</v>
      </c>
      <c r="K174" s="134" t="s">
        <v>1</v>
      </c>
      <c r="L174" s="32"/>
      <c r="M174" s="139" t="s">
        <v>1</v>
      </c>
      <c r="N174" s="140" t="s">
        <v>43</v>
      </c>
      <c r="P174" s="141">
        <f t="shared" si="11"/>
        <v>0</v>
      </c>
      <c r="Q174" s="141">
        <v>0</v>
      </c>
      <c r="R174" s="141">
        <f t="shared" si="12"/>
        <v>0</v>
      </c>
      <c r="S174" s="141">
        <v>0</v>
      </c>
      <c r="T174" s="142">
        <f t="shared" si="13"/>
        <v>0</v>
      </c>
      <c r="AR174" s="143" t="s">
        <v>183</v>
      </c>
      <c r="AT174" s="143" t="s">
        <v>178</v>
      </c>
      <c r="AU174" s="143" t="s">
        <v>86</v>
      </c>
      <c r="AY174" s="17" t="s">
        <v>176</v>
      </c>
      <c r="BE174" s="144">
        <f t="shared" si="14"/>
        <v>0</v>
      </c>
      <c r="BF174" s="144">
        <f t="shared" si="15"/>
        <v>0</v>
      </c>
      <c r="BG174" s="144">
        <f t="shared" si="16"/>
        <v>0</v>
      </c>
      <c r="BH174" s="144">
        <f t="shared" si="17"/>
        <v>0</v>
      </c>
      <c r="BI174" s="144">
        <f t="shared" si="18"/>
        <v>0</v>
      </c>
      <c r="BJ174" s="17" t="s">
        <v>86</v>
      </c>
      <c r="BK174" s="144">
        <f t="shared" si="19"/>
        <v>0</v>
      </c>
      <c r="BL174" s="17" t="s">
        <v>183</v>
      </c>
      <c r="BM174" s="143" t="s">
        <v>1078</v>
      </c>
    </row>
    <row r="175" spans="2:65" s="1" customFormat="1" ht="16.5" customHeight="1">
      <c r="B175" s="32"/>
      <c r="C175" s="132" t="s">
        <v>588</v>
      </c>
      <c r="D175" s="132" t="s">
        <v>178</v>
      </c>
      <c r="E175" s="133" t="s">
        <v>5152</v>
      </c>
      <c r="F175" s="134" t="s">
        <v>5153</v>
      </c>
      <c r="G175" s="135" t="s">
        <v>4983</v>
      </c>
      <c r="H175" s="136">
        <v>1713</v>
      </c>
      <c r="I175" s="137"/>
      <c r="J175" s="138">
        <f t="shared" si="10"/>
        <v>0</v>
      </c>
      <c r="K175" s="134" t="s">
        <v>1</v>
      </c>
      <c r="L175" s="32"/>
      <c r="M175" s="139" t="s">
        <v>1</v>
      </c>
      <c r="N175" s="140" t="s">
        <v>43</v>
      </c>
      <c r="P175" s="141">
        <f t="shared" si="11"/>
        <v>0</v>
      </c>
      <c r="Q175" s="141">
        <v>0</v>
      </c>
      <c r="R175" s="141">
        <f t="shared" si="12"/>
        <v>0</v>
      </c>
      <c r="S175" s="141">
        <v>0</v>
      </c>
      <c r="T175" s="142">
        <f t="shared" si="13"/>
        <v>0</v>
      </c>
      <c r="AR175" s="143" t="s">
        <v>183</v>
      </c>
      <c r="AT175" s="143" t="s">
        <v>178</v>
      </c>
      <c r="AU175" s="143" t="s">
        <v>86</v>
      </c>
      <c r="AY175" s="17" t="s">
        <v>176</v>
      </c>
      <c r="BE175" s="144">
        <f t="shared" si="14"/>
        <v>0</v>
      </c>
      <c r="BF175" s="144">
        <f t="shared" si="15"/>
        <v>0</v>
      </c>
      <c r="BG175" s="144">
        <f t="shared" si="16"/>
        <v>0</v>
      </c>
      <c r="BH175" s="144">
        <f t="shared" si="17"/>
        <v>0</v>
      </c>
      <c r="BI175" s="144">
        <f t="shared" si="18"/>
        <v>0</v>
      </c>
      <c r="BJ175" s="17" t="s">
        <v>86</v>
      </c>
      <c r="BK175" s="144">
        <f t="shared" si="19"/>
        <v>0</v>
      </c>
      <c r="BL175" s="17" t="s">
        <v>183</v>
      </c>
      <c r="BM175" s="143" t="s">
        <v>1086</v>
      </c>
    </row>
    <row r="176" spans="2:65" s="1" customFormat="1" ht="16.5" customHeight="1">
      <c r="B176" s="32"/>
      <c r="C176" s="132" t="s">
        <v>592</v>
      </c>
      <c r="D176" s="132" t="s">
        <v>178</v>
      </c>
      <c r="E176" s="133" t="s">
        <v>5154</v>
      </c>
      <c r="F176" s="134" t="s">
        <v>5155</v>
      </c>
      <c r="G176" s="135" t="s">
        <v>4983</v>
      </c>
      <c r="H176" s="136">
        <v>146</v>
      </c>
      <c r="I176" s="137"/>
      <c r="J176" s="138">
        <f t="shared" si="10"/>
        <v>0</v>
      </c>
      <c r="K176" s="134" t="s">
        <v>1</v>
      </c>
      <c r="L176" s="32"/>
      <c r="M176" s="139" t="s">
        <v>1</v>
      </c>
      <c r="N176" s="140" t="s">
        <v>43</v>
      </c>
      <c r="P176" s="141">
        <f t="shared" si="11"/>
        <v>0</v>
      </c>
      <c r="Q176" s="141">
        <v>0</v>
      </c>
      <c r="R176" s="141">
        <f t="shared" si="12"/>
        <v>0</v>
      </c>
      <c r="S176" s="141">
        <v>0</v>
      </c>
      <c r="T176" s="142">
        <f t="shared" si="13"/>
        <v>0</v>
      </c>
      <c r="AR176" s="143" t="s">
        <v>183</v>
      </c>
      <c r="AT176" s="143" t="s">
        <v>178</v>
      </c>
      <c r="AU176" s="143" t="s">
        <v>86</v>
      </c>
      <c r="AY176" s="17" t="s">
        <v>176</v>
      </c>
      <c r="BE176" s="144">
        <f t="shared" si="14"/>
        <v>0</v>
      </c>
      <c r="BF176" s="144">
        <f t="shared" si="15"/>
        <v>0</v>
      </c>
      <c r="BG176" s="144">
        <f t="shared" si="16"/>
        <v>0</v>
      </c>
      <c r="BH176" s="144">
        <f t="shared" si="17"/>
        <v>0</v>
      </c>
      <c r="BI176" s="144">
        <f t="shared" si="18"/>
        <v>0</v>
      </c>
      <c r="BJ176" s="17" t="s">
        <v>86</v>
      </c>
      <c r="BK176" s="144">
        <f t="shared" si="19"/>
        <v>0</v>
      </c>
      <c r="BL176" s="17" t="s">
        <v>183</v>
      </c>
      <c r="BM176" s="143" t="s">
        <v>1097</v>
      </c>
    </row>
    <row r="177" spans="2:65" s="1" customFormat="1" ht="16.5" customHeight="1">
      <c r="B177" s="32"/>
      <c r="C177" s="132" t="s">
        <v>598</v>
      </c>
      <c r="D177" s="132" t="s">
        <v>178</v>
      </c>
      <c r="E177" s="133" t="s">
        <v>5156</v>
      </c>
      <c r="F177" s="134" t="s">
        <v>5157</v>
      </c>
      <c r="G177" s="135" t="s">
        <v>4983</v>
      </c>
      <c r="H177" s="136">
        <v>14</v>
      </c>
      <c r="I177" s="137"/>
      <c r="J177" s="138">
        <f t="shared" si="10"/>
        <v>0</v>
      </c>
      <c r="K177" s="134" t="s">
        <v>1</v>
      </c>
      <c r="L177" s="32"/>
      <c r="M177" s="139" t="s">
        <v>1</v>
      </c>
      <c r="N177" s="140" t="s">
        <v>43</v>
      </c>
      <c r="P177" s="141">
        <f t="shared" si="11"/>
        <v>0</v>
      </c>
      <c r="Q177" s="141">
        <v>0</v>
      </c>
      <c r="R177" s="141">
        <f t="shared" si="12"/>
        <v>0</v>
      </c>
      <c r="S177" s="141">
        <v>0</v>
      </c>
      <c r="T177" s="142">
        <f t="shared" si="13"/>
        <v>0</v>
      </c>
      <c r="AR177" s="143" t="s">
        <v>183</v>
      </c>
      <c r="AT177" s="143" t="s">
        <v>178</v>
      </c>
      <c r="AU177" s="143" t="s">
        <v>86</v>
      </c>
      <c r="AY177" s="17" t="s">
        <v>176</v>
      </c>
      <c r="BE177" s="144">
        <f t="shared" si="14"/>
        <v>0</v>
      </c>
      <c r="BF177" s="144">
        <f t="shared" si="15"/>
        <v>0</v>
      </c>
      <c r="BG177" s="144">
        <f t="shared" si="16"/>
        <v>0</v>
      </c>
      <c r="BH177" s="144">
        <f t="shared" si="17"/>
        <v>0</v>
      </c>
      <c r="BI177" s="144">
        <f t="shared" si="18"/>
        <v>0</v>
      </c>
      <c r="BJ177" s="17" t="s">
        <v>86</v>
      </c>
      <c r="BK177" s="144">
        <f t="shared" si="19"/>
        <v>0</v>
      </c>
      <c r="BL177" s="17" t="s">
        <v>183</v>
      </c>
      <c r="BM177" s="143" t="s">
        <v>1116</v>
      </c>
    </row>
    <row r="178" spans="2:65" s="1" customFormat="1" ht="16.5" customHeight="1">
      <c r="B178" s="32"/>
      <c r="C178" s="132" t="s">
        <v>604</v>
      </c>
      <c r="D178" s="132" t="s">
        <v>178</v>
      </c>
      <c r="E178" s="133" t="s">
        <v>5158</v>
      </c>
      <c r="F178" s="134" t="s">
        <v>5159</v>
      </c>
      <c r="G178" s="135" t="s">
        <v>4983</v>
      </c>
      <c r="H178" s="136">
        <v>48</v>
      </c>
      <c r="I178" s="137"/>
      <c r="J178" s="138">
        <f t="shared" si="10"/>
        <v>0</v>
      </c>
      <c r="K178" s="134" t="s">
        <v>1</v>
      </c>
      <c r="L178" s="32"/>
      <c r="M178" s="139" t="s">
        <v>1</v>
      </c>
      <c r="N178" s="140" t="s">
        <v>43</v>
      </c>
      <c r="P178" s="141">
        <f t="shared" si="11"/>
        <v>0</v>
      </c>
      <c r="Q178" s="141">
        <v>0</v>
      </c>
      <c r="R178" s="141">
        <f t="shared" si="12"/>
        <v>0</v>
      </c>
      <c r="S178" s="141">
        <v>0</v>
      </c>
      <c r="T178" s="142">
        <f t="shared" si="13"/>
        <v>0</v>
      </c>
      <c r="AR178" s="143" t="s">
        <v>183</v>
      </c>
      <c r="AT178" s="143" t="s">
        <v>178</v>
      </c>
      <c r="AU178" s="143" t="s">
        <v>86</v>
      </c>
      <c r="AY178" s="17" t="s">
        <v>176</v>
      </c>
      <c r="BE178" s="144">
        <f t="shared" si="14"/>
        <v>0</v>
      </c>
      <c r="BF178" s="144">
        <f t="shared" si="15"/>
        <v>0</v>
      </c>
      <c r="BG178" s="144">
        <f t="shared" si="16"/>
        <v>0</v>
      </c>
      <c r="BH178" s="144">
        <f t="shared" si="17"/>
        <v>0</v>
      </c>
      <c r="BI178" s="144">
        <f t="shared" si="18"/>
        <v>0</v>
      </c>
      <c r="BJ178" s="17" t="s">
        <v>86</v>
      </c>
      <c r="BK178" s="144">
        <f t="shared" si="19"/>
        <v>0</v>
      </c>
      <c r="BL178" s="17" t="s">
        <v>183</v>
      </c>
      <c r="BM178" s="143" t="s">
        <v>1124</v>
      </c>
    </row>
    <row r="179" spans="2:65" s="1" customFormat="1" ht="16.5" customHeight="1">
      <c r="B179" s="32"/>
      <c r="C179" s="132" t="s">
        <v>622</v>
      </c>
      <c r="D179" s="132" t="s">
        <v>178</v>
      </c>
      <c r="E179" s="133" t="s">
        <v>5160</v>
      </c>
      <c r="F179" s="134" t="s">
        <v>5161</v>
      </c>
      <c r="G179" s="135" t="s">
        <v>4983</v>
      </c>
      <c r="H179" s="136">
        <v>2</v>
      </c>
      <c r="I179" s="137"/>
      <c r="J179" s="138">
        <f t="shared" si="10"/>
        <v>0</v>
      </c>
      <c r="K179" s="134" t="s">
        <v>1</v>
      </c>
      <c r="L179" s="32"/>
      <c r="M179" s="139" t="s">
        <v>1</v>
      </c>
      <c r="N179" s="140" t="s">
        <v>43</v>
      </c>
      <c r="P179" s="141">
        <f t="shared" si="11"/>
        <v>0</v>
      </c>
      <c r="Q179" s="141">
        <v>0</v>
      </c>
      <c r="R179" s="141">
        <f t="shared" si="12"/>
        <v>0</v>
      </c>
      <c r="S179" s="141">
        <v>0</v>
      </c>
      <c r="T179" s="142">
        <f t="shared" si="13"/>
        <v>0</v>
      </c>
      <c r="AR179" s="143" t="s">
        <v>183</v>
      </c>
      <c r="AT179" s="143" t="s">
        <v>178</v>
      </c>
      <c r="AU179" s="143" t="s">
        <v>86</v>
      </c>
      <c r="AY179" s="17" t="s">
        <v>176</v>
      </c>
      <c r="BE179" s="144">
        <f t="shared" si="14"/>
        <v>0</v>
      </c>
      <c r="BF179" s="144">
        <f t="shared" si="15"/>
        <v>0</v>
      </c>
      <c r="BG179" s="144">
        <f t="shared" si="16"/>
        <v>0</v>
      </c>
      <c r="BH179" s="144">
        <f t="shared" si="17"/>
        <v>0</v>
      </c>
      <c r="BI179" s="144">
        <f t="shared" si="18"/>
        <v>0</v>
      </c>
      <c r="BJ179" s="17" t="s">
        <v>86</v>
      </c>
      <c r="BK179" s="144">
        <f t="shared" si="19"/>
        <v>0</v>
      </c>
      <c r="BL179" s="17" t="s">
        <v>183</v>
      </c>
      <c r="BM179" s="143" t="s">
        <v>1133</v>
      </c>
    </row>
    <row r="180" spans="2:65" s="1" customFormat="1" ht="16.5" customHeight="1">
      <c r="B180" s="32"/>
      <c r="C180" s="132" t="s">
        <v>626</v>
      </c>
      <c r="D180" s="132" t="s">
        <v>178</v>
      </c>
      <c r="E180" s="133" t="s">
        <v>5162</v>
      </c>
      <c r="F180" s="134" t="s">
        <v>5163</v>
      </c>
      <c r="G180" s="135" t="s">
        <v>4983</v>
      </c>
      <c r="H180" s="136">
        <v>80</v>
      </c>
      <c r="I180" s="137"/>
      <c r="J180" s="138">
        <f t="shared" si="10"/>
        <v>0</v>
      </c>
      <c r="K180" s="134" t="s">
        <v>1</v>
      </c>
      <c r="L180" s="32"/>
      <c r="M180" s="139" t="s">
        <v>1</v>
      </c>
      <c r="N180" s="140" t="s">
        <v>43</v>
      </c>
      <c r="P180" s="141">
        <f t="shared" si="11"/>
        <v>0</v>
      </c>
      <c r="Q180" s="141">
        <v>0</v>
      </c>
      <c r="R180" s="141">
        <f t="shared" si="12"/>
        <v>0</v>
      </c>
      <c r="S180" s="141">
        <v>0</v>
      </c>
      <c r="T180" s="142">
        <f t="shared" si="13"/>
        <v>0</v>
      </c>
      <c r="AR180" s="143" t="s">
        <v>183</v>
      </c>
      <c r="AT180" s="143" t="s">
        <v>178</v>
      </c>
      <c r="AU180" s="143" t="s">
        <v>86</v>
      </c>
      <c r="AY180" s="17" t="s">
        <v>176</v>
      </c>
      <c r="BE180" s="144">
        <f t="shared" si="14"/>
        <v>0</v>
      </c>
      <c r="BF180" s="144">
        <f t="shared" si="15"/>
        <v>0</v>
      </c>
      <c r="BG180" s="144">
        <f t="shared" si="16"/>
        <v>0</v>
      </c>
      <c r="BH180" s="144">
        <f t="shared" si="17"/>
        <v>0</v>
      </c>
      <c r="BI180" s="144">
        <f t="shared" si="18"/>
        <v>0</v>
      </c>
      <c r="BJ180" s="17" t="s">
        <v>86</v>
      </c>
      <c r="BK180" s="144">
        <f t="shared" si="19"/>
        <v>0</v>
      </c>
      <c r="BL180" s="17" t="s">
        <v>183</v>
      </c>
      <c r="BM180" s="143" t="s">
        <v>1141</v>
      </c>
    </row>
    <row r="181" spans="2:65" s="1" customFormat="1" ht="16.5" customHeight="1">
      <c r="B181" s="32"/>
      <c r="C181" s="132" t="s">
        <v>632</v>
      </c>
      <c r="D181" s="132" t="s">
        <v>178</v>
      </c>
      <c r="E181" s="133" t="s">
        <v>5164</v>
      </c>
      <c r="F181" s="134" t="s">
        <v>5165</v>
      </c>
      <c r="G181" s="135" t="s">
        <v>4983</v>
      </c>
      <c r="H181" s="136">
        <v>10</v>
      </c>
      <c r="I181" s="137"/>
      <c r="J181" s="138">
        <f t="shared" si="10"/>
        <v>0</v>
      </c>
      <c r="K181" s="134" t="s">
        <v>1</v>
      </c>
      <c r="L181" s="32"/>
      <c r="M181" s="139" t="s">
        <v>1</v>
      </c>
      <c r="N181" s="140" t="s">
        <v>43</v>
      </c>
      <c r="P181" s="141">
        <f t="shared" si="11"/>
        <v>0</v>
      </c>
      <c r="Q181" s="141">
        <v>0</v>
      </c>
      <c r="R181" s="141">
        <f t="shared" si="12"/>
        <v>0</v>
      </c>
      <c r="S181" s="141">
        <v>0</v>
      </c>
      <c r="T181" s="142">
        <f t="shared" si="13"/>
        <v>0</v>
      </c>
      <c r="AR181" s="143" t="s">
        <v>183</v>
      </c>
      <c r="AT181" s="143" t="s">
        <v>178</v>
      </c>
      <c r="AU181" s="143" t="s">
        <v>86</v>
      </c>
      <c r="AY181" s="17" t="s">
        <v>176</v>
      </c>
      <c r="BE181" s="144">
        <f t="shared" si="14"/>
        <v>0</v>
      </c>
      <c r="BF181" s="144">
        <f t="shared" si="15"/>
        <v>0</v>
      </c>
      <c r="BG181" s="144">
        <f t="shared" si="16"/>
        <v>0</v>
      </c>
      <c r="BH181" s="144">
        <f t="shared" si="17"/>
        <v>0</v>
      </c>
      <c r="BI181" s="144">
        <f t="shared" si="18"/>
        <v>0</v>
      </c>
      <c r="BJ181" s="17" t="s">
        <v>86</v>
      </c>
      <c r="BK181" s="144">
        <f t="shared" si="19"/>
        <v>0</v>
      </c>
      <c r="BL181" s="17" t="s">
        <v>183</v>
      </c>
      <c r="BM181" s="143" t="s">
        <v>1149</v>
      </c>
    </row>
    <row r="182" spans="2:65" s="1" customFormat="1" ht="16.5" customHeight="1">
      <c r="B182" s="32"/>
      <c r="C182" s="132" t="s">
        <v>637</v>
      </c>
      <c r="D182" s="132" t="s">
        <v>178</v>
      </c>
      <c r="E182" s="133" t="s">
        <v>5166</v>
      </c>
      <c r="F182" s="134" t="s">
        <v>5167</v>
      </c>
      <c r="G182" s="135" t="s">
        <v>4983</v>
      </c>
      <c r="H182" s="136">
        <v>14</v>
      </c>
      <c r="I182" s="137"/>
      <c r="J182" s="138">
        <f t="shared" si="10"/>
        <v>0</v>
      </c>
      <c r="K182" s="134" t="s">
        <v>1</v>
      </c>
      <c r="L182" s="32"/>
      <c r="M182" s="139" t="s">
        <v>1</v>
      </c>
      <c r="N182" s="140" t="s">
        <v>43</v>
      </c>
      <c r="P182" s="141">
        <f t="shared" si="11"/>
        <v>0</v>
      </c>
      <c r="Q182" s="141">
        <v>0</v>
      </c>
      <c r="R182" s="141">
        <f t="shared" si="12"/>
        <v>0</v>
      </c>
      <c r="S182" s="141">
        <v>0</v>
      </c>
      <c r="T182" s="142">
        <f t="shared" si="13"/>
        <v>0</v>
      </c>
      <c r="AR182" s="143" t="s">
        <v>183</v>
      </c>
      <c r="AT182" s="143" t="s">
        <v>178</v>
      </c>
      <c r="AU182" s="143" t="s">
        <v>86</v>
      </c>
      <c r="AY182" s="17" t="s">
        <v>176</v>
      </c>
      <c r="BE182" s="144">
        <f t="shared" si="14"/>
        <v>0</v>
      </c>
      <c r="BF182" s="144">
        <f t="shared" si="15"/>
        <v>0</v>
      </c>
      <c r="BG182" s="144">
        <f t="shared" si="16"/>
        <v>0</v>
      </c>
      <c r="BH182" s="144">
        <f t="shared" si="17"/>
        <v>0</v>
      </c>
      <c r="BI182" s="144">
        <f t="shared" si="18"/>
        <v>0</v>
      </c>
      <c r="BJ182" s="17" t="s">
        <v>86</v>
      </c>
      <c r="BK182" s="144">
        <f t="shared" si="19"/>
        <v>0</v>
      </c>
      <c r="BL182" s="17" t="s">
        <v>183</v>
      </c>
      <c r="BM182" s="143" t="s">
        <v>1162</v>
      </c>
    </row>
    <row r="183" spans="2:65" s="1" customFormat="1" ht="16.5" customHeight="1">
      <c r="B183" s="32"/>
      <c r="C183" s="132" t="s">
        <v>643</v>
      </c>
      <c r="D183" s="132" t="s">
        <v>178</v>
      </c>
      <c r="E183" s="133" t="s">
        <v>5168</v>
      </c>
      <c r="F183" s="134" t="s">
        <v>5169</v>
      </c>
      <c r="G183" s="135" t="s">
        <v>4983</v>
      </c>
      <c r="H183" s="136">
        <v>12</v>
      </c>
      <c r="I183" s="137"/>
      <c r="J183" s="138">
        <f t="shared" si="10"/>
        <v>0</v>
      </c>
      <c r="K183" s="134" t="s">
        <v>1</v>
      </c>
      <c r="L183" s="32"/>
      <c r="M183" s="139" t="s">
        <v>1</v>
      </c>
      <c r="N183" s="140" t="s">
        <v>43</v>
      </c>
      <c r="P183" s="141">
        <f t="shared" si="11"/>
        <v>0</v>
      </c>
      <c r="Q183" s="141">
        <v>0</v>
      </c>
      <c r="R183" s="141">
        <f t="shared" si="12"/>
        <v>0</v>
      </c>
      <c r="S183" s="141">
        <v>0</v>
      </c>
      <c r="T183" s="142">
        <f t="shared" si="13"/>
        <v>0</v>
      </c>
      <c r="AR183" s="143" t="s">
        <v>183</v>
      </c>
      <c r="AT183" s="143" t="s">
        <v>178</v>
      </c>
      <c r="AU183" s="143" t="s">
        <v>86</v>
      </c>
      <c r="AY183" s="17" t="s">
        <v>176</v>
      </c>
      <c r="BE183" s="144">
        <f t="shared" si="14"/>
        <v>0</v>
      </c>
      <c r="BF183" s="144">
        <f t="shared" si="15"/>
        <v>0</v>
      </c>
      <c r="BG183" s="144">
        <f t="shared" si="16"/>
        <v>0</v>
      </c>
      <c r="BH183" s="144">
        <f t="shared" si="17"/>
        <v>0</v>
      </c>
      <c r="BI183" s="144">
        <f t="shared" si="18"/>
        <v>0</v>
      </c>
      <c r="BJ183" s="17" t="s">
        <v>86</v>
      </c>
      <c r="BK183" s="144">
        <f t="shared" si="19"/>
        <v>0</v>
      </c>
      <c r="BL183" s="17" t="s">
        <v>183</v>
      </c>
      <c r="BM183" s="143" t="s">
        <v>1171</v>
      </c>
    </row>
    <row r="184" spans="2:65" s="1" customFormat="1" ht="21.75" customHeight="1">
      <c r="B184" s="32"/>
      <c r="C184" s="132" t="s">
        <v>648</v>
      </c>
      <c r="D184" s="132" t="s">
        <v>178</v>
      </c>
      <c r="E184" s="133" t="s">
        <v>5170</v>
      </c>
      <c r="F184" s="134" t="s">
        <v>5171</v>
      </c>
      <c r="G184" s="135" t="s">
        <v>4983</v>
      </c>
      <c r="H184" s="136">
        <v>10</v>
      </c>
      <c r="I184" s="137"/>
      <c r="J184" s="138">
        <f t="shared" si="10"/>
        <v>0</v>
      </c>
      <c r="K184" s="134" t="s">
        <v>1</v>
      </c>
      <c r="L184" s="32"/>
      <c r="M184" s="139" t="s">
        <v>1</v>
      </c>
      <c r="N184" s="140" t="s">
        <v>43</v>
      </c>
      <c r="P184" s="141">
        <f t="shared" si="11"/>
        <v>0</v>
      </c>
      <c r="Q184" s="141">
        <v>0</v>
      </c>
      <c r="R184" s="141">
        <f t="shared" si="12"/>
        <v>0</v>
      </c>
      <c r="S184" s="141">
        <v>0</v>
      </c>
      <c r="T184" s="142">
        <f t="shared" si="13"/>
        <v>0</v>
      </c>
      <c r="AR184" s="143" t="s">
        <v>183</v>
      </c>
      <c r="AT184" s="143" t="s">
        <v>178</v>
      </c>
      <c r="AU184" s="143" t="s">
        <v>86</v>
      </c>
      <c r="AY184" s="17" t="s">
        <v>176</v>
      </c>
      <c r="BE184" s="144">
        <f t="shared" si="14"/>
        <v>0</v>
      </c>
      <c r="BF184" s="144">
        <f t="shared" si="15"/>
        <v>0</v>
      </c>
      <c r="BG184" s="144">
        <f t="shared" si="16"/>
        <v>0</v>
      </c>
      <c r="BH184" s="144">
        <f t="shared" si="17"/>
        <v>0</v>
      </c>
      <c r="BI184" s="144">
        <f t="shared" si="18"/>
        <v>0</v>
      </c>
      <c r="BJ184" s="17" t="s">
        <v>86</v>
      </c>
      <c r="BK184" s="144">
        <f t="shared" si="19"/>
        <v>0</v>
      </c>
      <c r="BL184" s="17" t="s">
        <v>183</v>
      </c>
      <c r="BM184" s="143" t="s">
        <v>1180</v>
      </c>
    </row>
    <row r="185" spans="2:65" s="1" customFormat="1" ht="16.5" customHeight="1">
      <c r="B185" s="32"/>
      <c r="C185" s="132" t="s">
        <v>652</v>
      </c>
      <c r="D185" s="132" t="s">
        <v>178</v>
      </c>
      <c r="E185" s="133" t="s">
        <v>5172</v>
      </c>
      <c r="F185" s="134" t="s">
        <v>5173</v>
      </c>
      <c r="G185" s="135" t="s">
        <v>4983</v>
      </c>
      <c r="H185" s="136">
        <v>3</v>
      </c>
      <c r="I185" s="137"/>
      <c r="J185" s="138">
        <f t="shared" si="10"/>
        <v>0</v>
      </c>
      <c r="K185" s="134" t="s">
        <v>1</v>
      </c>
      <c r="L185" s="32"/>
      <c r="M185" s="139" t="s">
        <v>1</v>
      </c>
      <c r="N185" s="140" t="s">
        <v>43</v>
      </c>
      <c r="P185" s="141">
        <f t="shared" si="11"/>
        <v>0</v>
      </c>
      <c r="Q185" s="141">
        <v>0</v>
      </c>
      <c r="R185" s="141">
        <f t="shared" si="12"/>
        <v>0</v>
      </c>
      <c r="S185" s="141">
        <v>0</v>
      </c>
      <c r="T185" s="142">
        <f t="shared" si="13"/>
        <v>0</v>
      </c>
      <c r="AR185" s="143" t="s">
        <v>183</v>
      </c>
      <c r="AT185" s="143" t="s">
        <v>178</v>
      </c>
      <c r="AU185" s="143" t="s">
        <v>86</v>
      </c>
      <c r="AY185" s="17" t="s">
        <v>176</v>
      </c>
      <c r="BE185" s="144">
        <f t="shared" si="14"/>
        <v>0</v>
      </c>
      <c r="BF185" s="144">
        <f t="shared" si="15"/>
        <v>0</v>
      </c>
      <c r="BG185" s="144">
        <f t="shared" si="16"/>
        <v>0</v>
      </c>
      <c r="BH185" s="144">
        <f t="shared" si="17"/>
        <v>0</v>
      </c>
      <c r="BI185" s="144">
        <f t="shared" si="18"/>
        <v>0</v>
      </c>
      <c r="BJ185" s="17" t="s">
        <v>86</v>
      </c>
      <c r="BK185" s="144">
        <f t="shared" si="19"/>
        <v>0</v>
      </c>
      <c r="BL185" s="17" t="s">
        <v>183</v>
      </c>
      <c r="BM185" s="143" t="s">
        <v>1189</v>
      </c>
    </row>
    <row r="186" spans="2:65" s="1" customFormat="1" ht="24.2" customHeight="1">
      <c r="B186" s="32"/>
      <c r="C186" s="132" t="s">
        <v>657</v>
      </c>
      <c r="D186" s="132" t="s">
        <v>178</v>
      </c>
      <c r="E186" s="133" t="s">
        <v>5174</v>
      </c>
      <c r="F186" s="134" t="s">
        <v>5175</v>
      </c>
      <c r="G186" s="135" t="s">
        <v>4983</v>
      </c>
      <c r="H186" s="136">
        <v>24</v>
      </c>
      <c r="I186" s="137"/>
      <c r="J186" s="138">
        <f t="shared" si="10"/>
        <v>0</v>
      </c>
      <c r="K186" s="134" t="s">
        <v>1</v>
      </c>
      <c r="L186" s="32"/>
      <c r="M186" s="139" t="s">
        <v>1</v>
      </c>
      <c r="N186" s="140" t="s">
        <v>43</v>
      </c>
      <c r="P186" s="141">
        <f t="shared" si="11"/>
        <v>0</v>
      </c>
      <c r="Q186" s="141">
        <v>0</v>
      </c>
      <c r="R186" s="141">
        <f t="shared" si="12"/>
        <v>0</v>
      </c>
      <c r="S186" s="141">
        <v>0</v>
      </c>
      <c r="T186" s="142">
        <f t="shared" si="13"/>
        <v>0</v>
      </c>
      <c r="AR186" s="143" t="s">
        <v>183</v>
      </c>
      <c r="AT186" s="143" t="s">
        <v>178</v>
      </c>
      <c r="AU186" s="143" t="s">
        <v>86</v>
      </c>
      <c r="AY186" s="17" t="s">
        <v>176</v>
      </c>
      <c r="BE186" s="144">
        <f t="shared" si="14"/>
        <v>0</v>
      </c>
      <c r="BF186" s="144">
        <f t="shared" si="15"/>
        <v>0</v>
      </c>
      <c r="BG186" s="144">
        <f t="shared" si="16"/>
        <v>0</v>
      </c>
      <c r="BH186" s="144">
        <f t="shared" si="17"/>
        <v>0</v>
      </c>
      <c r="BI186" s="144">
        <f t="shared" si="18"/>
        <v>0</v>
      </c>
      <c r="BJ186" s="17" t="s">
        <v>86</v>
      </c>
      <c r="BK186" s="144">
        <f t="shared" si="19"/>
        <v>0</v>
      </c>
      <c r="BL186" s="17" t="s">
        <v>183</v>
      </c>
      <c r="BM186" s="143" t="s">
        <v>1200</v>
      </c>
    </row>
    <row r="187" spans="2:65" s="1" customFormat="1" ht="16.5" customHeight="1">
      <c r="B187" s="32"/>
      <c r="C187" s="132" t="s">
        <v>663</v>
      </c>
      <c r="D187" s="132" t="s">
        <v>178</v>
      </c>
      <c r="E187" s="133" t="s">
        <v>5176</v>
      </c>
      <c r="F187" s="134" t="s">
        <v>5177</v>
      </c>
      <c r="G187" s="135" t="s">
        <v>298</v>
      </c>
      <c r="H187" s="136">
        <v>863</v>
      </c>
      <c r="I187" s="137"/>
      <c r="J187" s="138">
        <f t="shared" si="10"/>
        <v>0</v>
      </c>
      <c r="K187" s="134" t="s">
        <v>1</v>
      </c>
      <c r="L187" s="32"/>
      <c r="M187" s="139" t="s">
        <v>1</v>
      </c>
      <c r="N187" s="140" t="s">
        <v>43</v>
      </c>
      <c r="P187" s="141">
        <f t="shared" si="11"/>
        <v>0</v>
      </c>
      <c r="Q187" s="141">
        <v>0</v>
      </c>
      <c r="R187" s="141">
        <f t="shared" si="12"/>
        <v>0</v>
      </c>
      <c r="S187" s="141">
        <v>0</v>
      </c>
      <c r="T187" s="142">
        <f t="shared" si="13"/>
        <v>0</v>
      </c>
      <c r="AR187" s="143" t="s">
        <v>183</v>
      </c>
      <c r="AT187" s="143" t="s">
        <v>178</v>
      </c>
      <c r="AU187" s="143" t="s">
        <v>86</v>
      </c>
      <c r="AY187" s="17" t="s">
        <v>176</v>
      </c>
      <c r="BE187" s="144">
        <f t="shared" si="14"/>
        <v>0</v>
      </c>
      <c r="BF187" s="144">
        <f t="shared" si="15"/>
        <v>0</v>
      </c>
      <c r="BG187" s="144">
        <f t="shared" si="16"/>
        <v>0</v>
      </c>
      <c r="BH187" s="144">
        <f t="shared" si="17"/>
        <v>0</v>
      </c>
      <c r="BI187" s="144">
        <f t="shared" si="18"/>
        <v>0</v>
      </c>
      <c r="BJ187" s="17" t="s">
        <v>86</v>
      </c>
      <c r="BK187" s="144">
        <f t="shared" si="19"/>
        <v>0</v>
      </c>
      <c r="BL187" s="17" t="s">
        <v>183</v>
      </c>
      <c r="BM187" s="143" t="s">
        <v>1210</v>
      </c>
    </row>
    <row r="188" spans="2:65" s="1" customFormat="1" ht="24.2" customHeight="1">
      <c r="B188" s="32"/>
      <c r="C188" s="132" t="s">
        <v>674</v>
      </c>
      <c r="D188" s="132" t="s">
        <v>178</v>
      </c>
      <c r="E188" s="133" t="s">
        <v>5178</v>
      </c>
      <c r="F188" s="134" t="s">
        <v>5179</v>
      </c>
      <c r="G188" s="135" t="s">
        <v>4983</v>
      </c>
      <c r="H188" s="136">
        <v>8</v>
      </c>
      <c r="I188" s="137"/>
      <c r="J188" s="138">
        <f t="shared" ref="J188:J219" si="20">ROUND(I188*H188,2)</f>
        <v>0</v>
      </c>
      <c r="K188" s="134" t="s">
        <v>1</v>
      </c>
      <c r="L188" s="32"/>
      <c r="M188" s="139" t="s">
        <v>1</v>
      </c>
      <c r="N188" s="140" t="s">
        <v>43</v>
      </c>
      <c r="P188" s="141">
        <f t="shared" ref="P188:P219" si="21">O188*H188</f>
        <v>0</v>
      </c>
      <c r="Q188" s="141">
        <v>0</v>
      </c>
      <c r="R188" s="141">
        <f t="shared" ref="R188:R219" si="22">Q188*H188</f>
        <v>0</v>
      </c>
      <c r="S188" s="141">
        <v>0</v>
      </c>
      <c r="T188" s="142">
        <f t="shared" ref="T188:T219" si="23">S188*H188</f>
        <v>0</v>
      </c>
      <c r="AR188" s="143" t="s">
        <v>183</v>
      </c>
      <c r="AT188" s="143" t="s">
        <v>178</v>
      </c>
      <c r="AU188" s="143" t="s">
        <v>86</v>
      </c>
      <c r="AY188" s="17" t="s">
        <v>176</v>
      </c>
      <c r="BE188" s="144">
        <f t="shared" ref="BE188:BE219" si="24">IF(N188="základní",J188,0)</f>
        <v>0</v>
      </c>
      <c r="BF188" s="144">
        <f t="shared" ref="BF188:BF219" si="25">IF(N188="snížená",J188,0)</f>
        <v>0</v>
      </c>
      <c r="BG188" s="144">
        <f t="shared" ref="BG188:BG219" si="26">IF(N188="zákl. přenesená",J188,0)</f>
        <v>0</v>
      </c>
      <c r="BH188" s="144">
        <f t="shared" ref="BH188:BH219" si="27">IF(N188="sníž. přenesená",J188,0)</f>
        <v>0</v>
      </c>
      <c r="BI188" s="144">
        <f t="shared" ref="BI188:BI219" si="28">IF(N188="nulová",J188,0)</f>
        <v>0</v>
      </c>
      <c r="BJ188" s="17" t="s">
        <v>86</v>
      </c>
      <c r="BK188" s="144">
        <f t="shared" ref="BK188:BK219" si="29">ROUND(I188*H188,2)</f>
        <v>0</v>
      </c>
      <c r="BL188" s="17" t="s">
        <v>183</v>
      </c>
      <c r="BM188" s="143" t="s">
        <v>1218</v>
      </c>
    </row>
    <row r="189" spans="2:65" s="1" customFormat="1" ht="16.5" customHeight="1">
      <c r="B189" s="32"/>
      <c r="C189" s="132" t="s">
        <v>717</v>
      </c>
      <c r="D189" s="132" t="s">
        <v>178</v>
      </c>
      <c r="E189" s="133" t="s">
        <v>5180</v>
      </c>
      <c r="F189" s="134" t="s">
        <v>5181</v>
      </c>
      <c r="G189" s="135" t="s">
        <v>4983</v>
      </c>
      <c r="H189" s="136">
        <v>194</v>
      </c>
      <c r="I189" s="137"/>
      <c r="J189" s="138">
        <f t="shared" si="20"/>
        <v>0</v>
      </c>
      <c r="K189" s="134" t="s">
        <v>1</v>
      </c>
      <c r="L189" s="32"/>
      <c r="M189" s="139" t="s">
        <v>1</v>
      </c>
      <c r="N189" s="140" t="s">
        <v>43</v>
      </c>
      <c r="P189" s="141">
        <f t="shared" si="21"/>
        <v>0</v>
      </c>
      <c r="Q189" s="141">
        <v>0</v>
      </c>
      <c r="R189" s="141">
        <f t="shared" si="22"/>
        <v>0</v>
      </c>
      <c r="S189" s="141">
        <v>0</v>
      </c>
      <c r="T189" s="142">
        <f t="shared" si="23"/>
        <v>0</v>
      </c>
      <c r="AR189" s="143" t="s">
        <v>183</v>
      </c>
      <c r="AT189" s="143" t="s">
        <v>178</v>
      </c>
      <c r="AU189" s="143" t="s">
        <v>86</v>
      </c>
      <c r="AY189" s="17" t="s">
        <v>176</v>
      </c>
      <c r="BE189" s="144">
        <f t="shared" si="24"/>
        <v>0</v>
      </c>
      <c r="BF189" s="144">
        <f t="shared" si="25"/>
        <v>0</v>
      </c>
      <c r="BG189" s="144">
        <f t="shared" si="26"/>
        <v>0</v>
      </c>
      <c r="BH189" s="144">
        <f t="shared" si="27"/>
        <v>0</v>
      </c>
      <c r="BI189" s="144">
        <f t="shared" si="28"/>
        <v>0</v>
      </c>
      <c r="BJ189" s="17" t="s">
        <v>86</v>
      </c>
      <c r="BK189" s="144">
        <f t="shared" si="29"/>
        <v>0</v>
      </c>
      <c r="BL189" s="17" t="s">
        <v>183</v>
      </c>
      <c r="BM189" s="143" t="s">
        <v>1248</v>
      </c>
    </row>
    <row r="190" spans="2:65" s="1" customFormat="1" ht="24.2" customHeight="1">
      <c r="B190" s="32"/>
      <c r="C190" s="132" t="s">
        <v>730</v>
      </c>
      <c r="D190" s="132" t="s">
        <v>178</v>
      </c>
      <c r="E190" s="133" t="s">
        <v>5182</v>
      </c>
      <c r="F190" s="134" t="s">
        <v>5183</v>
      </c>
      <c r="G190" s="135" t="s">
        <v>4983</v>
      </c>
      <c r="H190" s="136">
        <v>780</v>
      </c>
      <c r="I190" s="137"/>
      <c r="J190" s="138">
        <f t="shared" si="20"/>
        <v>0</v>
      </c>
      <c r="K190" s="134" t="s">
        <v>1</v>
      </c>
      <c r="L190" s="32"/>
      <c r="M190" s="139" t="s">
        <v>1</v>
      </c>
      <c r="N190" s="140" t="s">
        <v>43</v>
      </c>
      <c r="P190" s="141">
        <f t="shared" si="21"/>
        <v>0</v>
      </c>
      <c r="Q190" s="141">
        <v>0</v>
      </c>
      <c r="R190" s="141">
        <f t="shared" si="22"/>
        <v>0</v>
      </c>
      <c r="S190" s="141">
        <v>0</v>
      </c>
      <c r="T190" s="142">
        <f t="shared" si="23"/>
        <v>0</v>
      </c>
      <c r="AR190" s="143" t="s">
        <v>183</v>
      </c>
      <c r="AT190" s="143" t="s">
        <v>178</v>
      </c>
      <c r="AU190" s="143" t="s">
        <v>86</v>
      </c>
      <c r="AY190" s="17" t="s">
        <v>176</v>
      </c>
      <c r="BE190" s="144">
        <f t="shared" si="24"/>
        <v>0</v>
      </c>
      <c r="BF190" s="144">
        <f t="shared" si="25"/>
        <v>0</v>
      </c>
      <c r="BG190" s="144">
        <f t="shared" si="26"/>
        <v>0</v>
      </c>
      <c r="BH190" s="144">
        <f t="shared" si="27"/>
        <v>0</v>
      </c>
      <c r="BI190" s="144">
        <f t="shared" si="28"/>
        <v>0</v>
      </c>
      <c r="BJ190" s="17" t="s">
        <v>86</v>
      </c>
      <c r="BK190" s="144">
        <f t="shared" si="29"/>
        <v>0</v>
      </c>
      <c r="BL190" s="17" t="s">
        <v>183</v>
      </c>
      <c r="BM190" s="143" t="s">
        <v>1259</v>
      </c>
    </row>
    <row r="191" spans="2:65" s="1" customFormat="1" ht="16.5" customHeight="1">
      <c r="B191" s="32"/>
      <c r="C191" s="132" t="s">
        <v>744</v>
      </c>
      <c r="D191" s="132" t="s">
        <v>178</v>
      </c>
      <c r="E191" s="133" t="s">
        <v>5184</v>
      </c>
      <c r="F191" s="134" t="s">
        <v>5185</v>
      </c>
      <c r="G191" s="135" t="s">
        <v>4983</v>
      </c>
      <c r="H191" s="136">
        <v>2</v>
      </c>
      <c r="I191" s="137"/>
      <c r="J191" s="138">
        <f t="shared" si="20"/>
        <v>0</v>
      </c>
      <c r="K191" s="134" t="s">
        <v>1</v>
      </c>
      <c r="L191" s="32"/>
      <c r="M191" s="139" t="s">
        <v>1</v>
      </c>
      <c r="N191" s="140" t="s">
        <v>43</v>
      </c>
      <c r="P191" s="141">
        <f t="shared" si="21"/>
        <v>0</v>
      </c>
      <c r="Q191" s="141">
        <v>0</v>
      </c>
      <c r="R191" s="141">
        <f t="shared" si="22"/>
        <v>0</v>
      </c>
      <c r="S191" s="141">
        <v>0</v>
      </c>
      <c r="T191" s="142">
        <f t="shared" si="23"/>
        <v>0</v>
      </c>
      <c r="AR191" s="143" t="s">
        <v>183</v>
      </c>
      <c r="AT191" s="143" t="s">
        <v>178</v>
      </c>
      <c r="AU191" s="143" t="s">
        <v>86</v>
      </c>
      <c r="AY191" s="17" t="s">
        <v>176</v>
      </c>
      <c r="BE191" s="144">
        <f t="shared" si="24"/>
        <v>0</v>
      </c>
      <c r="BF191" s="144">
        <f t="shared" si="25"/>
        <v>0</v>
      </c>
      <c r="BG191" s="144">
        <f t="shared" si="26"/>
        <v>0</v>
      </c>
      <c r="BH191" s="144">
        <f t="shared" si="27"/>
        <v>0</v>
      </c>
      <c r="BI191" s="144">
        <f t="shared" si="28"/>
        <v>0</v>
      </c>
      <c r="BJ191" s="17" t="s">
        <v>86</v>
      </c>
      <c r="BK191" s="144">
        <f t="shared" si="29"/>
        <v>0</v>
      </c>
      <c r="BL191" s="17" t="s">
        <v>183</v>
      </c>
      <c r="BM191" s="143" t="s">
        <v>1269</v>
      </c>
    </row>
    <row r="192" spans="2:65" s="1" customFormat="1" ht="24.2" customHeight="1">
      <c r="B192" s="32"/>
      <c r="C192" s="132" t="s">
        <v>749</v>
      </c>
      <c r="D192" s="132" t="s">
        <v>178</v>
      </c>
      <c r="E192" s="133" t="s">
        <v>5186</v>
      </c>
      <c r="F192" s="134" t="s">
        <v>5187</v>
      </c>
      <c r="G192" s="135" t="s">
        <v>4983</v>
      </c>
      <c r="H192" s="136">
        <v>2</v>
      </c>
      <c r="I192" s="137"/>
      <c r="J192" s="138">
        <f t="shared" si="20"/>
        <v>0</v>
      </c>
      <c r="K192" s="134" t="s">
        <v>1</v>
      </c>
      <c r="L192" s="32"/>
      <c r="M192" s="139" t="s">
        <v>1</v>
      </c>
      <c r="N192" s="140" t="s">
        <v>43</v>
      </c>
      <c r="P192" s="141">
        <f t="shared" si="21"/>
        <v>0</v>
      </c>
      <c r="Q192" s="141">
        <v>0</v>
      </c>
      <c r="R192" s="141">
        <f t="shared" si="22"/>
        <v>0</v>
      </c>
      <c r="S192" s="141">
        <v>0</v>
      </c>
      <c r="T192" s="142">
        <f t="shared" si="23"/>
        <v>0</v>
      </c>
      <c r="AR192" s="143" t="s">
        <v>183</v>
      </c>
      <c r="AT192" s="143" t="s">
        <v>178</v>
      </c>
      <c r="AU192" s="143" t="s">
        <v>86</v>
      </c>
      <c r="AY192" s="17" t="s">
        <v>176</v>
      </c>
      <c r="BE192" s="144">
        <f t="shared" si="24"/>
        <v>0</v>
      </c>
      <c r="BF192" s="144">
        <f t="shared" si="25"/>
        <v>0</v>
      </c>
      <c r="BG192" s="144">
        <f t="shared" si="26"/>
        <v>0</v>
      </c>
      <c r="BH192" s="144">
        <f t="shared" si="27"/>
        <v>0</v>
      </c>
      <c r="BI192" s="144">
        <f t="shared" si="28"/>
        <v>0</v>
      </c>
      <c r="BJ192" s="17" t="s">
        <v>86</v>
      </c>
      <c r="BK192" s="144">
        <f t="shared" si="29"/>
        <v>0</v>
      </c>
      <c r="BL192" s="17" t="s">
        <v>183</v>
      </c>
      <c r="BM192" s="143" t="s">
        <v>1279</v>
      </c>
    </row>
    <row r="193" spans="2:65" s="1" customFormat="1" ht="16.5" customHeight="1">
      <c r="B193" s="32"/>
      <c r="C193" s="132" t="s">
        <v>753</v>
      </c>
      <c r="D193" s="132" t="s">
        <v>178</v>
      </c>
      <c r="E193" s="133" t="s">
        <v>5188</v>
      </c>
      <c r="F193" s="134" t="s">
        <v>5189</v>
      </c>
      <c r="G193" s="135" t="s">
        <v>4983</v>
      </c>
      <c r="H193" s="136">
        <v>98</v>
      </c>
      <c r="I193" s="137"/>
      <c r="J193" s="138">
        <f t="shared" si="20"/>
        <v>0</v>
      </c>
      <c r="K193" s="134" t="s">
        <v>1</v>
      </c>
      <c r="L193" s="32"/>
      <c r="M193" s="139" t="s">
        <v>1</v>
      </c>
      <c r="N193" s="140" t="s">
        <v>43</v>
      </c>
      <c r="P193" s="141">
        <f t="shared" si="21"/>
        <v>0</v>
      </c>
      <c r="Q193" s="141">
        <v>0</v>
      </c>
      <c r="R193" s="141">
        <f t="shared" si="22"/>
        <v>0</v>
      </c>
      <c r="S193" s="141">
        <v>0</v>
      </c>
      <c r="T193" s="142">
        <f t="shared" si="23"/>
        <v>0</v>
      </c>
      <c r="AR193" s="143" t="s">
        <v>183</v>
      </c>
      <c r="AT193" s="143" t="s">
        <v>178</v>
      </c>
      <c r="AU193" s="143" t="s">
        <v>86</v>
      </c>
      <c r="AY193" s="17" t="s">
        <v>176</v>
      </c>
      <c r="BE193" s="144">
        <f t="shared" si="24"/>
        <v>0</v>
      </c>
      <c r="BF193" s="144">
        <f t="shared" si="25"/>
        <v>0</v>
      </c>
      <c r="BG193" s="144">
        <f t="shared" si="26"/>
        <v>0</v>
      </c>
      <c r="BH193" s="144">
        <f t="shared" si="27"/>
        <v>0</v>
      </c>
      <c r="BI193" s="144">
        <f t="shared" si="28"/>
        <v>0</v>
      </c>
      <c r="BJ193" s="17" t="s">
        <v>86</v>
      </c>
      <c r="BK193" s="144">
        <f t="shared" si="29"/>
        <v>0</v>
      </c>
      <c r="BL193" s="17" t="s">
        <v>183</v>
      </c>
      <c r="BM193" s="143" t="s">
        <v>1287</v>
      </c>
    </row>
    <row r="194" spans="2:65" s="1" customFormat="1" ht="16.5" customHeight="1">
      <c r="B194" s="32"/>
      <c r="C194" s="132" t="s">
        <v>763</v>
      </c>
      <c r="D194" s="132" t="s">
        <v>178</v>
      </c>
      <c r="E194" s="133" t="s">
        <v>5190</v>
      </c>
      <c r="F194" s="134" t="s">
        <v>5191</v>
      </c>
      <c r="G194" s="135" t="s">
        <v>4983</v>
      </c>
      <c r="H194" s="136">
        <v>2</v>
      </c>
      <c r="I194" s="137"/>
      <c r="J194" s="138">
        <f t="shared" si="20"/>
        <v>0</v>
      </c>
      <c r="K194" s="134" t="s">
        <v>1</v>
      </c>
      <c r="L194" s="32"/>
      <c r="M194" s="139" t="s">
        <v>1</v>
      </c>
      <c r="N194" s="140" t="s">
        <v>43</v>
      </c>
      <c r="P194" s="141">
        <f t="shared" si="21"/>
        <v>0</v>
      </c>
      <c r="Q194" s="141">
        <v>0</v>
      </c>
      <c r="R194" s="141">
        <f t="shared" si="22"/>
        <v>0</v>
      </c>
      <c r="S194" s="141">
        <v>0</v>
      </c>
      <c r="T194" s="142">
        <f t="shared" si="23"/>
        <v>0</v>
      </c>
      <c r="AR194" s="143" t="s">
        <v>183</v>
      </c>
      <c r="AT194" s="143" t="s">
        <v>178</v>
      </c>
      <c r="AU194" s="143" t="s">
        <v>86</v>
      </c>
      <c r="AY194" s="17" t="s">
        <v>176</v>
      </c>
      <c r="BE194" s="144">
        <f t="shared" si="24"/>
        <v>0</v>
      </c>
      <c r="BF194" s="144">
        <f t="shared" si="25"/>
        <v>0</v>
      </c>
      <c r="BG194" s="144">
        <f t="shared" si="26"/>
        <v>0</v>
      </c>
      <c r="BH194" s="144">
        <f t="shared" si="27"/>
        <v>0</v>
      </c>
      <c r="BI194" s="144">
        <f t="shared" si="28"/>
        <v>0</v>
      </c>
      <c r="BJ194" s="17" t="s">
        <v>86</v>
      </c>
      <c r="BK194" s="144">
        <f t="shared" si="29"/>
        <v>0</v>
      </c>
      <c r="BL194" s="17" t="s">
        <v>183</v>
      </c>
      <c r="BM194" s="143" t="s">
        <v>295</v>
      </c>
    </row>
    <row r="195" spans="2:65" s="1" customFormat="1" ht="16.5" customHeight="1">
      <c r="B195" s="32"/>
      <c r="C195" s="132" t="s">
        <v>769</v>
      </c>
      <c r="D195" s="132" t="s">
        <v>178</v>
      </c>
      <c r="E195" s="133" t="s">
        <v>5192</v>
      </c>
      <c r="F195" s="134" t="s">
        <v>5193</v>
      </c>
      <c r="G195" s="135" t="s">
        <v>4983</v>
      </c>
      <c r="H195" s="136">
        <v>2</v>
      </c>
      <c r="I195" s="137"/>
      <c r="J195" s="138">
        <f t="shared" si="20"/>
        <v>0</v>
      </c>
      <c r="K195" s="134" t="s">
        <v>1</v>
      </c>
      <c r="L195" s="32"/>
      <c r="M195" s="139" t="s">
        <v>1</v>
      </c>
      <c r="N195" s="140" t="s">
        <v>43</v>
      </c>
      <c r="P195" s="141">
        <f t="shared" si="21"/>
        <v>0</v>
      </c>
      <c r="Q195" s="141">
        <v>0</v>
      </c>
      <c r="R195" s="141">
        <f t="shared" si="22"/>
        <v>0</v>
      </c>
      <c r="S195" s="141">
        <v>0</v>
      </c>
      <c r="T195" s="142">
        <f t="shared" si="23"/>
        <v>0</v>
      </c>
      <c r="AR195" s="143" t="s">
        <v>183</v>
      </c>
      <c r="AT195" s="143" t="s">
        <v>178</v>
      </c>
      <c r="AU195" s="143" t="s">
        <v>86</v>
      </c>
      <c r="AY195" s="17" t="s">
        <v>176</v>
      </c>
      <c r="BE195" s="144">
        <f t="shared" si="24"/>
        <v>0</v>
      </c>
      <c r="BF195" s="144">
        <f t="shared" si="25"/>
        <v>0</v>
      </c>
      <c r="BG195" s="144">
        <f t="shared" si="26"/>
        <v>0</v>
      </c>
      <c r="BH195" s="144">
        <f t="shared" si="27"/>
        <v>0</v>
      </c>
      <c r="BI195" s="144">
        <f t="shared" si="28"/>
        <v>0</v>
      </c>
      <c r="BJ195" s="17" t="s">
        <v>86</v>
      </c>
      <c r="BK195" s="144">
        <f t="shared" si="29"/>
        <v>0</v>
      </c>
      <c r="BL195" s="17" t="s">
        <v>183</v>
      </c>
      <c r="BM195" s="143" t="s">
        <v>1304</v>
      </c>
    </row>
    <row r="196" spans="2:65" s="1" customFormat="1" ht="16.5" customHeight="1">
      <c r="B196" s="32"/>
      <c r="C196" s="132" t="s">
        <v>773</v>
      </c>
      <c r="D196" s="132" t="s">
        <v>178</v>
      </c>
      <c r="E196" s="133" t="s">
        <v>5194</v>
      </c>
      <c r="F196" s="134" t="s">
        <v>5195</v>
      </c>
      <c r="G196" s="135" t="s">
        <v>4983</v>
      </c>
      <c r="H196" s="136">
        <v>1</v>
      </c>
      <c r="I196" s="137"/>
      <c r="J196" s="138">
        <f t="shared" si="20"/>
        <v>0</v>
      </c>
      <c r="K196" s="134" t="s">
        <v>1</v>
      </c>
      <c r="L196" s="32"/>
      <c r="M196" s="139" t="s">
        <v>1</v>
      </c>
      <c r="N196" s="140" t="s">
        <v>43</v>
      </c>
      <c r="P196" s="141">
        <f t="shared" si="21"/>
        <v>0</v>
      </c>
      <c r="Q196" s="141">
        <v>0</v>
      </c>
      <c r="R196" s="141">
        <f t="shared" si="22"/>
        <v>0</v>
      </c>
      <c r="S196" s="141">
        <v>0</v>
      </c>
      <c r="T196" s="142">
        <f t="shared" si="23"/>
        <v>0</v>
      </c>
      <c r="AR196" s="143" t="s">
        <v>183</v>
      </c>
      <c r="AT196" s="143" t="s">
        <v>178</v>
      </c>
      <c r="AU196" s="143" t="s">
        <v>86</v>
      </c>
      <c r="AY196" s="17" t="s">
        <v>176</v>
      </c>
      <c r="BE196" s="144">
        <f t="shared" si="24"/>
        <v>0</v>
      </c>
      <c r="BF196" s="144">
        <f t="shared" si="25"/>
        <v>0</v>
      </c>
      <c r="BG196" s="144">
        <f t="shared" si="26"/>
        <v>0</v>
      </c>
      <c r="BH196" s="144">
        <f t="shared" si="27"/>
        <v>0</v>
      </c>
      <c r="BI196" s="144">
        <f t="shared" si="28"/>
        <v>0</v>
      </c>
      <c r="BJ196" s="17" t="s">
        <v>86</v>
      </c>
      <c r="BK196" s="144">
        <f t="shared" si="29"/>
        <v>0</v>
      </c>
      <c r="BL196" s="17" t="s">
        <v>183</v>
      </c>
      <c r="BM196" s="143" t="s">
        <v>1312</v>
      </c>
    </row>
    <row r="197" spans="2:65" s="1" customFormat="1" ht="16.5" customHeight="1">
      <c r="B197" s="32"/>
      <c r="C197" s="132" t="s">
        <v>777</v>
      </c>
      <c r="D197" s="132" t="s">
        <v>178</v>
      </c>
      <c r="E197" s="133" t="s">
        <v>5196</v>
      </c>
      <c r="F197" s="134" t="s">
        <v>5197</v>
      </c>
      <c r="G197" s="135" t="s">
        <v>4983</v>
      </c>
      <c r="H197" s="136">
        <v>32</v>
      </c>
      <c r="I197" s="137"/>
      <c r="J197" s="138">
        <f t="shared" si="20"/>
        <v>0</v>
      </c>
      <c r="K197" s="134" t="s">
        <v>1</v>
      </c>
      <c r="L197" s="32"/>
      <c r="M197" s="139" t="s">
        <v>1</v>
      </c>
      <c r="N197" s="140" t="s">
        <v>43</v>
      </c>
      <c r="P197" s="141">
        <f t="shared" si="21"/>
        <v>0</v>
      </c>
      <c r="Q197" s="141">
        <v>0</v>
      </c>
      <c r="R197" s="141">
        <f t="shared" si="22"/>
        <v>0</v>
      </c>
      <c r="S197" s="141">
        <v>0</v>
      </c>
      <c r="T197" s="142">
        <f t="shared" si="23"/>
        <v>0</v>
      </c>
      <c r="AR197" s="143" t="s">
        <v>183</v>
      </c>
      <c r="AT197" s="143" t="s">
        <v>178</v>
      </c>
      <c r="AU197" s="143" t="s">
        <v>86</v>
      </c>
      <c r="AY197" s="17" t="s">
        <v>176</v>
      </c>
      <c r="BE197" s="144">
        <f t="shared" si="24"/>
        <v>0</v>
      </c>
      <c r="BF197" s="144">
        <f t="shared" si="25"/>
        <v>0</v>
      </c>
      <c r="BG197" s="144">
        <f t="shared" si="26"/>
        <v>0</v>
      </c>
      <c r="BH197" s="144">
        <f t="shared" si="27"/>
        <v>0</v>
      </c>
      <c r="BI197" s="144">
        <f t="shared" si="28"/>
        <v>0</v>
      </c>
      <c r="BJ197" s="17" t="s">
        <v>86</v>
      </c>
      <c r="BK197" s="144">
        <f t="shared" si="29"/>
        <v>0</v>
      </c>
      <c r="BL197" s="17" t="s">
        <v>183</v>
      </c>
      <c r="BM197" s="143" t="s">
        <v>1321</v>
      </c>
    </row>
    <row r="198" spans="2:65" s="1" customFormat="1" ht="16.5" customHeight="1">
      <c r="B198" s="32"/>
      <c r="C198" s="132" t="s">
        <v>781</v>
      </c>
      <c r="D198" s="132" t="s">
        <v>178</v>
      </c>
      <c r="E198" s="133" t="s">
        <v>5198</v>
      </c>
      <c r="F198" s="134" t="s">
        <v>5199</v>
      </c>
      <c r="G198" s="135" t="s">
        <v>4983</v>
      </c>
      <c r="H198" s="136">
        <v>40</v>
      </c>
      <c r="I198" s="137"/>
      <c r="J198" s="138">
        <f t="shared" si="20"/>
        <v>0</v>
      </c>
      <c r="K198" s="134" t="s">
        <v>1</v>
      </c>
      <c r="L198" s="32"/>
      <c r="M198" s="139" t="s">
        <v>1</v>
      </c>
      <c r="N198" s="140" t="s">
        <v>43</v>
      </c>
      <c r="P198" s="141">
        <f t="shared" si="21"/>
        <v>0</v>
      </c>
      <c r="Q198" s="141">
        <v>0</v>
      </c>
      <c r="R198" s="141">
        <f t="shared" si="22"/>
        <v>0</v>
      </c>
      <c r="S198" s="141">
        <v>0</v>
      </c>
      <c r="T198" s="142">
        <f t="shared" si="23"/>
        <v>0</v>
      </c>
      <c r="AR198" s="143" t="s">
        <v>183</v>
      </c>
      <c r="AT198" s="143" t="s">
        <v>178</v>
      </c>
      <c r="AU198" s="143" t="s">
        <v>86</v>
      </c>
      <c r="AY198" s="17" t="s">
        <v>176</v>
      </c>
      <c r="BE198" s="144">
        <f t="shared" si="24"/>
        <v>0</v>
      </c>
      <c r="BF198" s="144">
        <f t="shared" si="25"/>
        <v>0</v>
      </c>
      <c r="BG198" s="144">
        <f t="shared" si="26"/>
        <v>0</v>
      </c>
      <c r="BH198" s="144">
        <f t="shared" si="27"/>
        <v>0</v>
      </c>
      <c r="BI198" s="144">
        <f t="shared" si="28"/>
        <v>0</v>
      </c>
      <c r="BJ198" s="17" t="s">
        <v>86</v>
      </c>
      <c r="BK198" s="144">
        <f t="shared" si="29"/>
        <v>0</v>
      </c>
      <c r="BL198" s="17" t="s">
        <v>183</v>
      </c>
      <c r="BM198" s="143" t="s">
        <v>1332</v>
      </c>
    </row>
    <row r="199" spans="2:65" s="1" customFormat="1" ht="16.5" customHeight="1">
      <c r="B199" s="32"/>
      <c r="C199" s="132" t="s">
        <v>785</v>
      </c>
      <c r="D199" s="132" t="s">
        <v>178</v>
      </c>
      <c r="E199" s="133" t="s">
        <v>5200</v>
      </c>
      <c r="F199" s="134" t="s">
        <v>5201</v>
      </c>
      <c r="G199" s="135" t="s">
        <v>4983</v>
      </c>
      <c r="H199" s="136">
        <v>16</v>
      </c>
      <c r="I199" s="137"/>
      <c r="J199" s="138">
        <f t="shared" si="20"/>
        <v>0</v>
      </c>
      <c r="K199" s="134" t="s">
        <v>1</v>
      </c>
      <c r="L199" s="32"/>
      <c r="M199" s="139" t="s">
        <v>1</v>
      </c>
      <c r="N199" s="140" t="s">
        <v>43</v>
      </c>
      <c r="P199" s="141">
        <f t="shared" si="21"/>
        <v>0</v>
      </c>
      <c r="Q199" s="141">
        <v>0</v>
      </c>
      <c r="R199" s="141">
        <f t="shared" si="22"/>
        <v>0</v>
      </c>
      <c r="S199" s="141">
        <v>0</v>
      </c>
      <c r="T199" s="142">
        <f t="shared" si="23"/>
        <v>0</v>
      </c>
      <c r="AR199" s="143" t="s">
        <v>183</v>
      </c>
      <c r="AT199" s="143" t="s">
        <v>178</v>
      </c>
      <c r="AU199" s="143" t="s">
        <v>86</v>
      </c>
      <c r="AY199" s="17" t="s">
        <v>176</v>
      </c>
      <c r="BE199" s="144">
        <f t="shared" si="24"/>
        <v>0</v>
      </c>
      <c r="BF199" s="144">
        <f t="shared" si="25"/>
        <v>0</v>
      </c>
      <c r="BG199" s="144">
        <f t="shared" si="26"/>
        <v>0</v>
      </c>
      <c r="BH199" s="144">
        <f t="shared" si="27"/>
        <v>0</v>
      </c>
      <c r="BI199" s="144">
        <f t="shared" si="28"/>
        <v>0</v>
      </c>
      <c r="BJ199" s="17" t="s">
        <v>86</v>
      </c>
      <c r="BK199" s="144">
        <f t="shared" si="29"/>
        <v>0</v>
      </c>
      <c r="BL199" s="17" t="s">
        <v>183</v>
      </c>
      <c r="BM199" s="143" t="s">
        <v>1372</v>
      </c>
    </row>
    <row r="200" spans="2:65" s="1" customFormat="1" ht="16.5" customHeight="1">
      <c r="B200" s="32"/>
      <c r="C200" s="132" t="s">
        <v>789</v>
      </c>
      <c r="D200" s="132" t="s">
        <v>178</v>
      </c>
      <c r="E200" s="133" t="s">
        <v>5202</v>
      </c>
      <c r="F200" s="134" t="s">
        <v>5203</v>
      </c>
      <c r="G200" s="135" t="s">
        <v>298</v>
      </c>
      <c r="H200" s="136">
        <v>600</v>
      </c>
      <c r="I200" s="137"/>
      <c r="J200" s="138">
        <f t="shared" si="20"/>
        <v>0</v>
      </c>
      <c r="K200" s="134" t="s">
        <v>1</v>
      </c>
      <c r="L200" s="32"/>
      <c r="M200" s="139" t="s">
        <v>1</v>
      </c>
      <c r="N200" s="140" t="s">
        <v>43</v>
      </c>
      <c r="P200" s="141">
        <f t="shared" si="21"/>
        <v>0</v>
      </c>
      <c r="Q200" s="141">
        <v>0</v>
      </c>
      <c r="R200" s="141">
        <f t="shared" si="22"/>
        <v>0</v>
      </c>
      <c r="S200" s="141">
        <v>0</v>
      </c>
      <c r="T200" s="142">
        <f t="shared" si="23"/>
        <v>0</v>
      </c>
      <c r="AR200" s="143" t="s">
        <v>183</v>
      </c>
      <c r="AT200" s="143" t="s">
        <v>178</v>
      </c>
      <c r="AU200" s="143" t="s">
        <v>86</v>
      </c>
      <c r="AY200" s="17" t="s">
        <v>176</v>
      </c>
      <c r="BE200" s="144">
        <f t="shared" si="24"/>
        <v>0</v>
      </c>
      <c r="BF200" s="144">
        <f t="shared" si="25"/>
        <v>0</v>
      </c>
      <c r="BG200" s="144">
        <f t="shared" si="26"/>
        <v>0</v>
      </c>
      <c r="BH200" s="144">
        <f t="shared" si="27"/>
        <v>0</v>
      </c>
      <c r="BI200" s="144">
        <f t="shared" si="28"/>
        <v>0</v>
      </c>
      <c r="BJ200" s="17" t="s">
        <v>86</v>
      </c>
      <c r="BK200" s="144">
        <f t="shared" si="29"/>
        <v>0</v>
      </c>
      <c r="BL200" s="17" t="s">
        <v>183</v>
      </c>
      <c r="BM200" s="143" t="s">
        <v>1411</v>
      </c>
    </row>
    <row r="201" spans="2:65" s="1" customFormat="1" ht="16.5" customHeight="1">
      <c r="B201" s="32"/>
      <c r="C201" s="132" t="s">
        <v>793</v>
      </c>
      <c r="D201" s="132" t="s">
        <v>178</v>
      </c>
      <c r="E201" s="133" t="s">
        <v>5204</v>
      </c>
      <c r="F201" s="134" t="s">
        <v>5205</v>
      </c>
      <c r="G201" s="135" t="s">
        <v>298</v>
      </c>
      <c r="H201" s="136">
        <v>34800</v>
      </c>
      <c r="I201" s="137"/>
      <c r="J201" s="138">
        <f t="shared" si="20"/>
        <v>0</v>
      </c>
      <c r="K201" s="134" t="s">
        <v>1</v>
      </c>
      <c r="L201" s="32"/>
      <c r="M201" s="139" t="s">
        <v>1</v>
      </c>
      <c r="N201" s="140" t="s">
        <v>43</v>
      </c>
      <c r="P201" s="141">
        <f t="shared" si="21"/>
        <v>0</v>
      </c>
      <c r="Q201" s="141">
        <v>0</v>
      </c>
      <c r="R201" s="141">
        <f t="shared" si="22"/>
        <v>0</v>
      </c>
      <c r="S201" s="141">
        <v>0</v>
      </c>
      <c r="T201" s="142">
        <f t="shared" si="23"/>
        <v>0</v>
      </c>
      <c r="AR201" s="143" t="s">
        <v>183</v>
      </c>
      <c r="AT201" s="143" t="s">
        <v>178</v>
      </c>
      <c r="AU201" s="143" t="s">
        <v>86</v>
      </c>
      <c r="AY201" s="17" t="s">
        <v>176</v>
      </c>
      <c r="BE201" s="144">
        <f t="shared" si="24"/>
        <v>0</v>
      </c>
      <c r="BF201" s="144">
        <f t="shared" si="25"/>
        <v>0</v>
      </c>
      <c r="BG201" s="144">
        <f t="shared" si="26"/>
        <v>0</v>
      </c>
      <c r="BH201" s="144">
        <f t="shared" si="27"/>
        <v>0</v>
      </c>
      <c r="BI201" s="144">
        <f t="shared" si="28"/>
        <v>0</v>
      </c>
      <c r="BJ201" s="17" t="s">
        <v>86</v>
      </c>
      <c r="BK201" s="144">
        <f t="shared" si="29"/>
        <v>0</v>
      </c>
      <c r="BL201" s="17" t="s">
        <v>183</v>
      </c>
      <c r="BM201" s="143" t="s">
        <v>1420</v>
      </c>
    </row>
    <row r="202" spans="2:65" s="1" customFormat="1" ht="16.5" customHeight="1">
      <c r="B202" s="32"/>
      <c r="C202" s="132" t="s">
        <v>797</v>
      </c>
      <c r="D202" s="132" t="s">
        <v>178</v>
      </c>
      <c r="E202" s="133" t="s">
        <v>5206</v>
      </c>
      <c r="F202" s="134" t="s">
        <v>5207</v>
      </c>
      <c r="G202" s="135" t="s">
        <v>298</v>
      </c>
      <c r="H202" s="136">
        <v>46500</v>
      </c>
      <c r="I202" s="137"/>
      <c r="J202" s="138">
        <f t="shared" si="20"/>
        <v>0</v>
      </c>
      <c r="K202" s="134" t="s">
        <v>1</v>
      </c>
      <c r="L202" s="32"/>
      <c r="M202" s="139" t="s">
        <v>1</v>
      </c>
      <c r="N202" s="140" t="s">
        <v>43</v>
      </c>
      <c r="P202" s="141">
        <f t="shared" si="21"/>
        <v>0</v>
      </c>
      <c r="Q202" s="141">
        <v>0</v>
      </c>
      <c r="R202" s="141">
        <f t="shared" si="22"/>
        <v>0</v>
      </c>
      <c r="S202" s="141">
        <v>0</v>
      </c>
      <c r="T202" s="142">
        <f t="shared" si="23"/>
        <v>0</v>
      </c>
      <c r="AR202" s="143" t="s">
        <v>183</v>
      </c>
      <c r="AT202" s="143" t="s">
        <v>178</v>
      </c>
      <c r="AU202" s="143" t="s">
        <v>86</v>
      </c>
      <c r="AY202" s="17" t="s">
        <v>176</v>
      </c>
      <c r="BE202" s="144">
        <f t="shared" si="24"/>
        <v>0</v>
      </c>
      <c r="BF202" s="144">
        <f t="shared" si="25"/>
        <v>0</v>
      </c>
      <c r="BG202" s="144">
        <f t="shared" si="26"/>
        <v>0</v>
      </c>
      <c r="BH202" s="144">
        <f t="shared" si="27"/>
        <v>0</v>
      </c>
      <c r="BI202" s="144">
        <f t="shared" si="28"/>
        <v>0</v>
      </c>
      <c r="BJ202" s="17" t="s">
        <v>86</v>
      </c>
      <c r="BK202" s="144">
        <f t="shared" si="29"/>
        <v>0</v>
      </c>
      <c r="BL202" s="17" t="s">
        <v>183</v>
      </c>
      <c r="BM202" s="143" t="s">
        <v>1429</v>
      </c>
    </row>
    <row r="203" spans="2:65" s="1" customFormat="1" ht="16.5" customHeight="1">
      <c r="B203" s="32"/>
      <c r="C203" s="132" t="s">
        <v>801</v>
      </c>
      <c r="D203" s="132" t="s">
        <v>178</v>
      </c>
      <c r="E203" s="133" t="s">
        <v>5208</v>
      </c>
      <c r="F203" s="134" t="s">
        <v>5209</v>
      </c>
      <c r="G203" s="135" t="s">
        <v>298</v>
      </c>
      <c r="H203" s="136">
        <v>3100</v>
      </c>
      <c r="I203" s="137"/>
      <c r="J203" s="138">
        <f t="shared" si="20"/>
        <v>0</v>
      </c>
      <c r="K203" s="134" t="s">
        <v>1</v>
      </c>
      <c r="L203" s="32"/>
      <c r="M203" s="139" t="s">
        <v>1</v>
      </c>
      <c r="N203" s="140" t="s">
        <v>43</v>
      </c>
      <c r="P203" s="141">
        <f t="shared" si="21"/>
        <v>0</v>
      </c>
      <c r="Q203" s="141">
        <v>0</v>
      </c>
      <c r="R203" s="141">
        <f t="shared" si="22"/>
        <v>0</v>
      </c>
      <c r="S203" s="141">
        <v>0</v>
      </c>
      <c r="T203" s="142">
        <f t="shared" si="23"/>
        <v>0</v>
      </c>
      <c r="AR203" s="143" t="s">
        <v>183</v>
      </c>
      <c r="AT203" s="143" t="s">
        <v>178</v>
      </c>
      <c r="AU203" s="143" t="s">
        <v>86</v>
      </c>
      <c r="AY203" s="17" t="s">
        <v>176</v>
      </c>
      <c r="BE203" s="144">
        <f t="shared" si="24"/>
        <v>0</v>
      </c>
      <c r="BF203" s="144">
        <f t="shared" si="25"/>
        <v>0</v>
      </c>
      <c r="BG203" s="144">
        <f t="shared" si="26"/>
        <v>0</v>
      </c>
      <c r="BH203" s="144">
        <f t="shared" si="27"/>
        <v>0</v>
      </c>
      <c r="BI203" s="144">
        <f t="shared" si="28"/>
        <v>0</v>
      </c>
      <c r="BJ203" s="17" t="s">
        <v>86</v>
      </c>
      <c r="BK203" s="144">
        <f t="shared" si="29"/>
        <v>0</v>
      </c>
      <c r="BL203" s="17" t="s">
        <v>183</v>
      </c>
      <c r="BM203" s="143" t="s">
        <v>1439</v>
      </c>
    </row>
    <row r="204" spans="2:65" s="1" customFormat="1" ht="16.5" customHeight="1">
      <c r="B204" s="32"/>
      <c r="C204" s="132" t="s">
        <v>805</v>
      </c>
      <c r="D204" s="132" t="s">
        <v>178</v>
      </c>
      <c r="E204" s="133" t="s">
        <v>5210</v>
      </c>
      <c r="F204" s="134" t="s">
        <v>5211</v>
      </c>
      <c r="G204" s="135" t="s">
        <v>298</v>
      </c>
      <c r="H204" s="136">
        <v>560</v>
      </c>
      <c r="I204" s="137"/>
      <c r="J204" s="138">
        <f t="shared" si="20"/>
        <v>0</v>
      </c>
      <c r="K204" s="134" t="s">
        <v>1</v>
      </c>
      <c r="L204" s="32"/>
      <c r="M204" s="139" t="s">
        <v>1</v>
      </c>
      <c r="N204" s="140" t="s">
        <v>43</v>
      </c>
      <c r="P204" s="141">
        <f t="shared" si="21"/>
        <v>0</v>
      </c>
      <c r="Q204" s="141">
        <v>0</v>
      </c>
      <c r="R204" s="141">
        <f t="shared" si="22"/>
        <v>0</v>
      </c>
      <c r="S204" s="141">
        <v>0</v>
      </c>
      <c r="T204" s="142">
        <f t="shared" si="23"/>
        <v>0</v>
      </c>
      <c r="AR204" s="143" t="s">
        <v>183</v>
      </c>
      <c r="AT204" s="143" t="s">
        <v>178</v>
      </c>
      <c r="AU204" s="143" t="s">
        <v>86</v>
      </c>
      <c r="AY204" s="17" t="s">
        <v>176</v>
      </c>
      <c r="BE204" s="144">
        <f t="shared" si="24"/>
        <v>0</v>
      </c>
      <c r="BF204" s="144">
        <f t="shared" si="25"/>
        <v>0</v>
      </c>
      <c r="BG204" s="144">
        <f t="shared" si="26"/>
        <v>0</v>
      </c>
      <c r="BH204" s="144">
        <f t="shared" si="27"/>
        <v>0</v>
      </c>
      <c r="BI204" s="144">
        <f t="shared" si="28"/>
        <v>0</v>
      </c>
      <c r="BJ204" s="17" t="s">
        <v>86</v>
      </c>
      <c r="BK204" s="144">
        <f t="shared" si="29"/>
        <v>0</v>
      </c>
      <c r="BL204" s="17" t="s">
        <v>183</v>
      </c>
      <c r="BM204" s="143" t="s">
        <v>1511</v>
      </c>
    </row>
    <row r="205" spans="2:65" s="1" customFormat="1" ht="16.5" customHeight="1">
      <c r="B205" s="32"/>
      <c r="C205" s="132" t="s">
        <v>809</v>
      </c>
      <c r="D205" s="132" t="s">
        <v>178</v>
      </c>
      <c r="E205" s="133" t="s">
        <v>5212</v>
      </c>
      <c r="F205" s="134" t="s">
        <v>5213</v>
      </c>
      <c r="G205" s="135" t="s">
        <v>298</v>
      </c>
      <c r="H205" s="136">
        <v>1150</v>
      </c>
      <c r="I205" s="137"/>
      <c r="J205" s="138">
        <f t="shared" si="20"/>
        <v>0</v>
      </c>
      <c r="K205" s="134" t="s">
        <v>1</v>
      </c>
      <c r="L205" s="32"/>
      <c r="M205" s="139" t="s">
        <v>1</v>
      </c>
      <c r="N205" s="140" t="s">
        <v>43</v>
      </c>
      <c r="P205" s="141">
        <f t="shared" si="21"/>
        <v>0</v>
      </c>
      <c r="Q205" s="141">
        <v>0</v>
      </c>
      <c r="R205" s="141">
        <f t="shared" si="22"/>
        <v>0</v>
      </c>
      <c r="S205" s="141">
        <v>0</v>
      </c>
      <c r="T205" s="142">
        <f t="shared" si="23"/>
        <v>0</v>
      </c>
      <c r="AR205" s="143" t="s">
        <v>183</v>
      </c>
      <c r="AT205" s="143" t="s">
        <v>178</v>
      </c>
      <c r="AU205" s="143" t="s">
        <v>86</v>
      </c>
      <c r="AY205" s="17" t="s">
        <v>176</v>
      </c>
      <c r="BE205" s="144">
        <f t="shared" si="24"/>
        <v>0</v>
      </c>
      <c r="BF205" s="144">
        <f t="shared" si="25"/>
        <v>0</v>
      </c>
      <c r="BG205" s="144">
        <f t="shared" si="26"/>
        <v>0</v>
      </c>
      <c r="BH205" s="144">
        <f t="shared" si="27"/>
        <v>0</v>
      </c>
      <c r="BI205" s="144">
        <f t="shared" si="28"/>
        <v>0</v>
      </c>
      <c r="BJ205" s="17" t="s">
        <v>86</v>
      </c>
      <c r="BK205" s="144">
        <f t="shared" si="29"/>
        <v>0</v>
      </c>
      <c r="BL205" s="17" t="s">
        <v>183</v>
      </c>
      <c r="BM205" s="143" t="s">
        <v>1542</v>
      </c>
    </row>
    <row r="206" spans="2:65" s="1" customFormat="1" ht="16.5" customHeight="1">
      <c r="B206" s="32"/>
      <c r="C206" s="132" t="s">
        <v>815</v>
      </c>
      <c r="D206" s="132" t="s">
        <v>178</v>
      </c>
      <c r="E206" s="133" t="s">
        <v>5214</v>
      </c>
      <c r="F206" s="134" t="s">
        <v>5215</v>
      </c>
      <c r="G206" s="135" t="s">
        <v>298</v>
      </c>
      <c r="H206" s="136">
        <v>1120</v>
      </c>
      <c r="I206" s="137"/>
      <c r="J206" s="138">
        <f t="shared" si="20"/>
        <v>0</v>
      </c>
      <c r="K206" s="134" t="s">
        <v>1</v>
      </c>
      <c r="L206" s="32"/>
      <c r="M206" s="139" t="s">
        <v>1</v>
      </c>
      <c r="N206" s="140" t="s">
        <v>43</v>
      </c>
      <c r="P206" s="141">
        <f t="shared" si="21"/>
        <v>0</v>
      </c>
      <c r="Q206" s="141">
        <v>0</v>
      </c>
      <c r="R206" s="141">
        <f t="shared" si="22"/>
        <v>0</v>
      </c>
      <c r="S206" s="141">
        <v>0</v>
      </c>
      <c r="T206" s="142">
        <f t="shared" si="23"/>
        <v>0</v>
      </c>
      <c r="AR206" s="143" t="s">
        <v>183</v>
      </c>
      <c r="AT206" s="143" t="s">
        <v>178</v>
      </c>
      <c r="AU206" s="143" t="s">
        <v>86</v>
      </c>
      <c r="AY206" s="17" t="s">
        <v>176</v>
      </c>
      <c r="BE206" s="144">
        <f t="shared" si="24"/>
        <v>0</v>
      </c>
      <c r="BF206" s="144">
        <f t="shared" si="25"/>
        <v>0</v>
      </c>
      <c r="BG206" s="144">
        <f t="shared" si="26"/>
        <v>0</v>
      </c>
      <c r="BH206" s="144">
        <f t="shared" si="27"/>
        <v>0</v>
      </c>
      <c r="BI206" s="144">
        <f t="shared" si="28"/>
        <v>0</v>
      </c>
      <c r="BJ206" s="17" t="s">
        <v>86</v>
      </c>
      <c r="BK206" s="144">
        <f t="shared" si="29"/>
        <v>0</v>
      </c>
      <c r="BL206" s="17" t="s">
        <v>183</v>
      </c>
      <c r="BM206" s="143" t="s">
        <v>1550</v>
      </c>
    </row>
    <row r="207" spans="2:65" s="1" customFormat="1" ht="16.5" customHeight="1">
      <c r="B207" s="32"/>
      <c r="C207" s="132" t="s">
        <v>825</v>
      </c>
      <c r="D207" s="132" t="s">
        <v>178</v>
      </c>
      <c r="E207" s="133" t="s">
        <v>5216</v>
      </c>
      <c r="F207" s="134" t="s">
        <v>5217</v>
      </c>
      <c r="G207" s="135" t="s">
        <v>298</v>
      </c>
      <c r="H207" s="136">
        <v>530</v>
      </c>
      <c r="I207" s="137"/>
      <c r="J207" s="138">
        <f t="shared" si="20"/>
        <v>0</v>
      </c>
      <c r="K207" s="134" t="s">
        <v>1</v>
      </c>
      <c r="L207" s="32"/>
      <c r="M207" s="139" t="s">
        <v>1</v>
      </c>
      <c r="N207" s="140" t="s">
        <v>43</v>
      </c>
      <c r="P207" s="141">
        <f t="shared" si="21"/>
        <v>0</v>
      </c>
      <c r="Q207" s="141">
        <v>0</v>
      </c>
      <c r="R207" s="141">
        <f t="shared" si="22"/>
        <v>0</v>
      </c>
      <c r="S207" s="141">
        <v>0</v>
      </c>
      <c r="T207" s="142">
        <f t="shared" si="23"/>
        <v>0</v>
      </c>
      <c r="AR207" s="143" t="s">
        <v>183</v>
      </c>
      <c r="AT207" s="143" t="s">
        <v>178</v>
      </c>
      <c r="AU207" s="143" t="s">
        <v>86</v>
      </c>
      <c r="AY207" s="17" t="s">
        <v>176</v>
      </c>
      <c r="BE207" s="144">
        <f t="shared" si="24"/>
        <v>0</v>
      </c>
      <c r="BF207" s="144">
        <f t="shared" si="25"/>
        <v>0</v>
      </c>
      <c r="BG207" s="144">
        <f t="shared" si="26"/>
        <v>0</v>
      </c>
      <c r="BH207" s="144">
        <f t="shared" si="27"/>
        <v>0</v>
      </c>
      <c r="BI207" s="144">
        <f t="shared" si="28"/>
        <v>0</v>
      </c>
      <c r="BJ207" s="17" t="s">
        <v>86</v>
      </c>
      <c r="BK207" s="144">
        <f t="shared" si="29"/>
        <v>0</v>
      </c>
      <c r="BL207" s="17" t="s">
        <v>183</v>
      </c>
      <c r="BM207" s="143" t="s">
        <v>1558</v>
      </c>
    </row>
    <row r="208" spans="2:65" s="1" customFormat="1" ht="16.5" customHeight="1">
      <c r="B208" s="32"/>
      <c r="C208" s="132" t="s">
        <v>830</v>
      </c>
      <c r="D208" s="132" t="s">
        <v>178</v>
      </c>
      <c r="E208" s="133" t="s">
        <v>5218</v>
      </c>
      <c r="F208" s="134" t="s">
        <v>5219</v>
      </c>
      <c r="G208" s="135" t="s">
        <v>298</v>
      </c>
      <c r="H208" s="136">
        <v>1650</v>
      </c>
      <c r="I208" s="137"/>
      <c r="J208" s="138">
        <f t="shared" si="20"/>
        <v>0</v>
      </c>
      <c r="K208" s="134" t="s">
        <v>1</v>
      </c>
      <c r="L208" s="32"/>
      <c r="M208" s="139" t="s">
        <v>1</v>
      </c>
      <c r="N208" s="140" t="s">
        <v>43</v>
      </c>
      <c r="P208" s="141">
        <f t="shared" si="21"/>
        <v>0</v>
      </c>
      <c r="Q208" s="141">
        <v>0</v>
      </c>
      <c r="R208" s="141">
        <f t="shared" si="22"/>
        <v>0</v>
      </c>
      <c r="S208" s="141">
        <v>0</v>
      </c>
      <c r="T208" s="142">
        <f t="shared" si="23"/>
        <v>0</v>
      </c>
      <c r="AR208" s="143" t="s">
        <v>183</v>
      </c>
      <c r="AT208" s="143" t="s">
        <v>178</v>
      </c>
      <c r="AU208" s="143" t="s">
        <v>86</v>
      </c>
      <c r="AY208" s="17" t="s">
        <v>176</v>
      </c>
      <c r="BE208" s="144">
        <f t="shared" si="24"/>
        <v>0</v>
      </c>
      <c r="BF208" s="144">
        <f t="shared" si="25"/>
        <v>0</v>
      </c>
      <c r="BG208" s="144">
        <f t="shared" si="26"/>
        <v>0</v>
      </c>
      <c r="BH208" s="144">
        <f t="shared" si="27"/>
        <v>0</v>
      </c>
      <c r="BI208" s="144">
        <f t="shared" si="28"/>
        <v>0</v>
      </c>
      <c r="BJ208" s="17" t="s">
        <v>86</v>
      </c>
      <c r="BK208" s="144">
        <f t="shared" si="29"/>
        <v>0</v>
      </c>
      <c r="BL208" s="17" t="s">
        <v>183</v>
      </c>
      <c r="BM208" s="143" t="s">
        <v>1690</v>
      </c>
    </row>
    <row r="209" spans="2:65" s="1" customFormat="1" ht="16.5" customHeight="1">
      <c r="B209" s="32"/>
      <c r="C209" s="132" t="s">
        <v>834</v>
      </c>
      <c r="D209" s="132" t="s">
        <v>178</v>
      </c>
      <c r="E209" s="133" t="s">
        <v>5220</v>
      </c>
      <c r="F209" s="134" t="s">
        <v>5221</v>
      </c>
      <c r="G209" s="135" t="s">
        <v>298</v>
      </c>
      <c r="H209" s="136">
        <v>70</v>
      </c>
      <c r="I209" s="137"/>
      <c r="J209" s="138">
        <f t="shared" si="20"/>
        <v>0</v>
      </c>
      <c r="K209" s="134" t="s">
        <v>1</v>
      </c>
      <c r="L209" s="32"/>
      <c r="M209" s="139" t="s">
        <v>1</v>
      </c>
      <c r="N209" s="140" t="s">
        <v>43</v>
      </c>
      <c r="P209" s="141">
        <f t="shared" si="21"/>
        <v>0</v>
      </c>
      <c r="Q209" s="141">
        <v>0</v>
      </c>
      <c r="R209" s="141">
        <f t="shared" si="22"/>
        <v>0</v>
      </c>
      <c r="S209" s="141">
        <v>0</v>
      </c>
      <c r="T209" s="142">
        <f t="shared" si="23"/>
        <v>0</v>
      </c>
      <c r="AR209" s="143" t="s">
        <v>183</v>
      </c>
      <c r="AT209" s="143" t="s">
        <v>178</v>
      </c>
      <c r="AU209" s="143" t="s">
        <v>86</v>
      </c>
      <c r="AY209" s="17" t="s">
        <v>176</v>
      </c>
      <c r="BE209" s="144">
        <f t="shared" si="24"/>
        <v>0</v>
      </c>
      <c r="BF209" s="144">
        <f t="shared" si="25"/>
        <v>0</v>
      </c>
      <c r="BG209" s="144">
        <f t="shared" si="26"/>
        <v>0</v>
      </c>
      <c r="BH209" s="144">
        <f t="shared" si="27"/>
        <v>0</v>
      </c>
      <c r="BI209" s="144">
        <f t="shared" si="28"/>
        <v>0</v>
      </c>
      <c r="BJ209" s="17" t="s">
        <v>86</v>
      </c>
      <c r="BK209" s="144">
        <f t="shared" si="29"/>
        <v>0</v>
      </c>
      <c r="BL209" s="17" t="s">
        <v>183</v>
      </c>
      <c r="BM209" s="143" t="s">
        <v>1716</v>
      </c>
    </row>
    <row r="210" spans="2:65" s="1" customFormat="1" ht="16.5" customHeight="1">
      <c r="B210" s="32"/>
      <c r="C210" s="132" t="s">
        <v>838</v>
      </c>
      <c r="D210" s="132" t="s">
        <v>178</v>
      </c>
      <c r="E210" s="133" t="s">
        <v>5222</v>
      </c>
      <c r="F210" s="134" t="s">
        <v>5223</v>
      </c>
      <c r="G210" s="135" t="s">
        <v>298</v>
      </c>
      <c r="H210" s="136">
        <v>160</v>
      </c>
      <c r="I210" s="137"/>
      <c r="J210" s="138">
        <f t="shared" si="20"/>
        <v>0</v>
      </c>
      <c r="K210" s="134" t="s">
        <v>1</v>
      </c>
      <c r="L210" s="32"/>
      <c r="M210" s="139" t="s">
        <v>1</v>
      </c>
      <c r="N210" s="140" t="s">
        <v>43</v>
      </c>
      <c r="P210" s="141">
        <f t="shared" si="21"/>
        <v>0</v>
      </c>
      <c r="Q210" s="141">
        <v>0</v>
      </c>
      <c r="R210" s="141">
        <f t="shared" si="22"/>
        <v>0</v>
      </c>
      <c r="S210" s="141">
        <v>0</v>
      </c>
      <c r="T210" s="142">
        <f t="shared" si="23"/>
        <v>0</v>
      </c>
      <c r="AR210" s="143" t="s">
        <v>183</v>
      </c>
      <c r="AT210" s="143" t="s">
        <v>178</v>
      </c>
      <c r="AU210" s="143" t="s">
        <v>86</v>
      </c>
      <c r="AY210" s="17" t="s">
        <v>176</v>
      </c>
      <c r="BE210" s="144">
        <f t="shared" si="24"/>
        <v>0</v>
      </c>
      <c r="BF210" s="144">
        <f t="shared" si="25"/>
        <v>0</v>
      </c>
      <c r="BG210" s="144">
        <f t="shared" si="26"/>
        <v>0</v>
      </c>
      <c r="BH210" s="144">
        <f t="shared" si="27"/>
        <v>0</v>
      </c>
      <c r="BI210" s="144">
        <f t="shared" si="28"/>
        <v>0</v>
      </c>
      <c r="BJ210" s="17" t="s">
        <v>86</v>
      </c>
      <c r="BK210" s="144">
        <f t="shared" si="29"/>
        <v>0</v>
      </c>
      <c r="BL210" s="17" t="s">
        <v>183</v>
      </c>
      <c r="BM210" s="143" t="s">
        <v>1726</v>
      </c>
    </row>
    <row r="211" spans="2:65" s="1" customFormat="1" ht="24.2" customHeight="1">
      <c r="B211" s="32"/>
      <c r="C211" s="132" t="s">
        <v>844</v>
      </c>
      <c r="D211" s="132" t="s">
        <v>178</v>
      </c>
      <c r="E211" s="133" t="s">
        <v>5224</v>
      </c>
      <c r="F211" s="134" t="s">
        <v>5225</v>
      </c>
      <c r="G211" s="135" t="s">
        <v>298</v>
      </c>
      <c r="H211" s="136">
        <v>2660</v>
      </c>
      <c r="I211" s="137"/>
      <c r="J211" s="138">
        <f t="shared" si="20"/>
        <v>0</v>
      </c>
      <c r="K211" s="134" t="s">
        <v>1</v>
      </c>
      <c r="L211" s="32"/>
      <c r="M211" s="139" t="s">
        <v>1</v>
      </c>
      <c r="N211" s="140" t="s">
        <v>43</v>
      </c>
      <c r="P211" s="141">
        <f t="shared" si="21"/>
        <v>0</v>
      </c>
      <c r="Q211" s="141">
        <v>0</v>
      </c>
      <c r="R211" s="141">
        <f t="shared" si="22"/>
        <v>0</v>
      </c>
      <c r="S211" s="141">
        <v>0</v>
      </c>
      <c r="T211" s="142">
        <f t="shared" si="23"/>
        <v>0</v>
      </c>
      <c r="AR211" s="143" t="s">
        <v>183</v>
      </c>
      <c r="AT211" s="143" t="s">
        <v>178</v>
      </c>
      <c r="AU211" s="143" t="s">
        <v>86</v>
      </c>
      <c r="AY211" s="17" t="s">
        <v>176</v>
      </c>
      <c r="BE211" s="144">
        <f t="shared" si="24"/>
        <v>0</v>
      </c>
      <c r="BF211" s="144">
        <f t="shared" si="25"/>
        <v>0</v>
      </c>
      <c r="BG211" s="144">
        <f t="shared" si="26"/>
        <v>0</v>
      </c>
      <c r="BH211" s="144">
        <f t="shared" si="27"/>
        <v>0</v>
      </c>
      <c r="BI211" s="144">
        <f t="shared" si="28"/>
        <v>0</v>
      </c>
      <c r="BJ211" s="17" t="s">
        <v>86</v>
      </c>
      <c r="BK211" s="144">
        <f t="shared" si="29"/>
        <v>0</v>
      </c>
      <c r="BL211" s="17" t="s">
        <v>183</v>
      </c>
      <c r="BM211" s="143" t="s">
        <v>1737</v>
      </c>
    </row>
    <row r="212" spans="2:65" s="1" customFormat="1" ht="24.2" customHeight="1">
      <c r="B212" s="32"/>
      <c r="C212" s="132" t="s">
        <v>848</v>
      </c>
      <c r="D212" s="132" t="s">
        <v>178</v>
      </c>
      <c r="E212" s="133" t="s">
        <v>5226</v>
      </c>
      <c r="F212" s="134" t="s">
        <v>5227</v>
      </c>
      <c r="G212" s="135" t="s">
        <v>298</v>
      </c>
      <c r="H212" s="136">
        <v>7960</v>
      </c>
      <c r="I212" s="137"/>
      <c r="J212" s="138">
        <f t="shared" si="20"/>
        <v>0</v>
      </c>
      <c r="K212" s="134" t="s">
        <v>1</v>
      </c>
      <c r="L212" s="32"/>
      <c r="M212" s="139" t="s">
        <v>1</v>
      </c>
      <c r="N212" s="140" t="s">
        <v>43</v>
      </c>
      <c r="P212" s="141">
        <f t="shared" si="21"/>
        <v>0</v>
      </c>
      <c r="Q212" s="141">
        <v>0</v>
      </c>
      <c r="R212" s="141">
        <f t="shared" si="22"/>
        <v>0</v>
      </c>
      <c r="S212" s="141">
        <v>0</v>
      </c>
      <c r="T212" s="142">
        <f t="shared" si="23"/>
        <v>0</v>
      </c>
      <c r="AR212" s="143" t="s">
        <v>183</v>
      </c>
      <c r="AT212" s="143" t="s">
        <v>178</v>
      </c>
      <c r="AU212" s="143" t="s">
        <v>86</v>
      </c>
      <c r="AY212" s="17" t="s">
        <v>176</v>
      </c>
      <c r="BE212" s="144">
        <f t="shared" si="24"/>
        <v>0</v>
      </c>
      <c r="BF212" s="144">
        <f t="shared" si="25"/>
        <v>0</v>
      </c>
      <c r="BG212" s="144">
        <f t="shared" si="26"/>
        <v>0</v>
      </c>
      <c r="BH212" s="144">
        <f t="shared" si="27"/>
        <v>0</v>
      </c>
      <c r="BI212" s="144">
        <f t="shared" si="28"/>
        <v>0</v>
      </c>
      <c r="BJ212" s="17" t="s">
        <v>86</v>
      </c>
      <c r="BK212" s="144">
        <f t="shared" si="29"/>
        <v>0</v>
      </c>
      <c r="BL212" s="17" t="s">
        <v>183</v>
      </c>
      <c r="BM212" s="143" t="s">
        <v>1747</v>
      </c>
    </row>
    <row r="213" spans="2:65" s="1" customFormat="1" ht="24.2" customHeight="1">
      <c r="B213" s="32"/>
      <c r="C213" s="132" t="s">
        <v>852</v>
      </c>
      <c r="D213" s="132" t="s">
        <v>178</v>
      </c>
      <c r="E213" s="133" t="s">
        <v>5228</v>
      </c>
      <c r="F213" s="134" t="s">
        <v>5229</v>
      </c>
      <c r="G213" s="135" t="s">
        <v>298</v>
      </c>
      <c r="H213" s="136">
        <v>1260</v>
      </c>
      <c r="I213" s="137"/>
      <c r="J213" s="138">
        <f t="shared" si="20"/>
        <v>0</v>
      </c>
      <c r="K213" s="134" t="s">
        <v>1</v>
      </c>
      <c r="L213" s="32"/>
      <c r="M213" s="139" t="s">
        <v>1</v>
      </c>
      <c r="N213" s="140" t="s">
        <v>43</v>
      </c>
      <c r="P213" s="141">
        <f t="shared" si="21"/>
        <v>0</v>
      </c>
      <c r="Q213" s="141">
        <v>0</v>
      </c>
      <c r="R213" s="141">
        <f t="shared" si="22"/>
        <v>0</v>
      </c>
      <c r="S213" s="141">
        <v>0</v>
      </c>
      <c r="T213" s="142">
        <f t="shared" si="23"/>
        <v>0</v>
      </c>
      <c r="AR213" s="143" t="s">
        <v>183</v>
      </c>
      <c r="AT213" s="143" t="s">
        <v>178</v>
      </c>
      <c r="AU213" s="143" t="s">
        <v>86</v>
      </c>
      <c r="AY213" s="17" t="s">
        <v>176</v>
      </c>
      <c r="BE213" s="144">
        <f t="shared" si="24"/>
        <v>0</v>
      </c>
      <c r="BF213" s="144">
        <f t="shared" si="25"/>
        <v>0</v>
      </c>
      <c r="BG213" s="144">
        <f t="shared" si="26"/>
        <v>0</v>
      </c>
      <c r="BH213" s="144">
        <f t="shared" si="27"/>
        <v>0</v>
      </c>
      <c r="BI213" s="144">
        <f t="shared" si="28"/>
        <v>0</v>
      </c>
      <c r="BJ213" s="17" t="s">
        <v>86</v>
      </c>
      <c r="BK213" s="144">
        <f t="shared" si="29"/>
        <v>0</v>
      </c>
      <c r="BL213" s="17" t="s">
        <v>183</v>
      </c>
      <c r="BM213" s="143" t="s">
        <v>1756</v>
      </c>
    </row>
    <row r="214" spans="2:65" s="1" customFormat="1" ht="24.2" customHeight="1">
      <c r="B214" s="32"/>
      <c r="C214" s="132" t="s">
        <v>856</v>
      </c>
      <c r="D214" s="132" t="s">
        <v>178</v>
      </c>
      <c r="E214" s="133" t="s">
        <v>5230</v>
      </c>
      <c r="F214" s="134" t="s">
        <v>5231</v>
      </c>
      <c r="G214" s="135" t="s">
        <v>298</v>
      </c>
      <c r="H214" s="136">
        <v>2810</v>
      </c>
      <c r="I214" s="137"/>
      <c r="J214" s="138">
        <f t="shared" si="20"/>
        <v>0</v>
      </c>
      <c r="K214" s="134" t="s">
        <v>1</v>
      </c>
      <c r="L214" s="32"/>
      <c r="M214" s="139" t="s">
        <v>1</v>
      </c>
      <c r="N214" s="140" t="s">
        <v>43</v>
      </c>
      <c r="P214" s="141">
        <f t="shared" si="21"/>
        <v>0</v>
      </c>
      <c r="Q214" s="141">
        <v>0</v>
      </c>
      <c r="R214" s="141">
        <f t="shared" si="22"/>
        <v>0</v>
      </c>
      <c r="S214" s="141">
        <v>0</v>
      </c>
      <c r="T214" s="142">
        <f t="shared" si="23"/>
        <v>0</v>
      </c>
      <c r="AR214" s="143" t="s">
        <v>183</v>
      </c>
      <c r="AT214" s="143" t="s">
        <v>178</v>
      </c>
      <c r="AU214" s="143" t="s">
        <v>86</v>
      </c>
      <c r="AY214" s="17" t="s">
        <v>176</v>
      </c>
      <c r="BE214" s="144">
        <f t="shared" si="24"/>
        <v>0</v>
      </c>
      <c r="BF214" s="144">
        <f t="shared" si="25"/>
        <v>0</v>
      </c>
      <c r="BG214" s="144">
        <f t="shared" si="26"/>
        <v>0</v>
      </c>
      <c r="BH214" s="144">
        <f t="shared" si="27"/>
        <v>0</v>
      </c>
      <c r="BI214" s="144">
        <f t="shared" si="28"/>
        <v>0</v>
      </c>
      <c r="BJ214" s="17" t="s">
        <v>86</v>
      </c>
      <c r="BK214" s="144">
        <f t="shared" si="29"/>
        <v>0</v>
      </c>
      <c r="BL214" s="17" t="s">
        <v>183</v>
      </c>
      <c r="BM214" s="143" t="s">
        <v>1766</v>
      </c>
    </row>
    <row r="215" spans="2:65" s="1" customFormat="1" ht="24.2" customHeight="1">
      <c r="B215" s="32"/>
      <c r="C215" s="132" t="s">
        <v>860</v>
      </c>
      <c r="D215" s="132" t="s">
        <v>178</v>
      </c>
      <c r="E215" s="133" t="s">
        <v>5232</v>
      </c>
      <c r="F215" s="134" t="s">
        <v>5233</v>
      </c>
      <c r="G215" s="135" t="s">
        <v>298</v>
      </c>
      <c r="H215" s="136">
        <v>80</v>
      </c>
      <c r="I215" s="137"/>
      <c r="J215" s="138">
        <f t="shared" si="20"/>
        <v>0</v>
      </c>
      <c r="K215" s="134" t="s">
        <v>1</v>
      </c>
      <c r="L215" s="32"/>
      <c r="M215" s="139" t="s">
        <v>1</v>
      </c>
      <c r="N215" s="140" t="s">
        <v>43</v>
      </c>
      <c r="P215" s="141">
        <f t="shared" si="21"/>
        <v>0</v>
      </c>
      <c r="Q215" s="141">
        <v>0</v>
      </c>
      <c r="R215" s="141">
        <f t="shared" si="22"/>
        <v>0</v>
      </c>
      <c r="S215" s="141">
        <v>0</v>
      </c>
      <c r="T215" s="142">
        <f t="shared" si="23"/>
        <v>0</v>
      </c>
      <c r="AR215" s="143" t="s">
        <v>183</v>
      </c>
      <c r="AT215" s="143" t="s">
        <v>178</v>
      </c>
      <c r="AU215" s="143" t="s">
        <v>86</v>
      </c>
      <c r="AY215" s="17" t="s">
        <v>176</v>
      </c>
      <c r="BE215" s="144">
        <f t="shared" si="24"/>
        <v>0</v>
      </c>
      <c r="BF215" s="144">
        <f t="shared" si="25"/>
        <v>0</v>
      </c>
      <c r="BG215" s="144">
        <f t="shared" si="26"/>
        <v>0</v>
      </c>
      <c r="BH215" s="144">
        <f t="shared" si="27"/>
        <v>0</v>
      </c>
      <c r="BI215" s="144">
        <f t="shared" si="28"/>
        <v>0</v>
      </c>
      <c r="BJ215" s="17" t="s">
        <v>86</v>
      </c>
      <c r="BK215" s="144">
        <f t="shared" si="29"/>
        <v>0</v>
      </c>
      <c r="BL215" s="17" t="s">
        <v>183</v>
      </c>
      <c r="BM215" s="143" t="s">
        <v>1776</v>
      </c>
    </row>
    <row r="216" spans="2:65" s="1" customFormat="1" ht="24.2" customHeight="1">
      <c r="B216" s="32"/>
      <c r="C216" s="132" t="s">
        <v>870</v>
      </c>
      <c r="D216" s="132" t="s">
        <v>178</v>
      </c>
      <c r="E216" s="133" t="s">
        <v>5234</v>
      </c>
      <c r="F216" s="134" t="s">
        <v>5235</v>
      </c>
      <c r="G216" s="135" t="s">
        <v>298</v>
      </c>
      <c r="H216" s="136">
        <v>790</v>
      </c>
      <c r="I216" s="137"/>
      <c r="J216" s="138">
        <f t="shared" si="20"/>
        <v>0</v>
      </c>
      <c r="K216" s="134" t="s">
        <v>1</v>
      </c>
      <c r="L216" s="32"/>
      <c r="M216" s="139" t="s">
        <v>1</v>
      </c>
      <c r="N216" s="140" t="s">
        <v>43</v>
      </c>
      <c r="P216" s="141">
        <f t="shared" si="21"/>
        <v>0</v>
      </c>
      <c r="Q216" s="141">
        <v>0</v>
      </c>
      <c r="R216" s="141">
        <f t="shared" si="22"/>
        <v>0</v>
      </c>
      <c r="S216" s="141">
        <v>0</v>
      </c>
      <c r="T216" s="142">
        <f t="shared" si="23"/>
        <v>0</v>
      </c>
      <c r="AR216" s="143" t="s">
        <v>183</v>
      </c>
      <c r="AT216" s="143" t="s">
        <v>178</v>
      </c>
      <c r="AU216" s="143" t="s">
        <v>86</v>
      </c>
      <c r="AY216" s="17" t="s">
        <v>176</v>
      </c>
      <c r="BE216" s="144">
        <f t="shared" si="24"/>
        <v>0</v>
      </c>
      <c r="BF216" s="144">
        <f t="shared" si="25"/>
        <v>0</v>
      </c>
      <c r="BG216" s="144">
        <f t="shared" si="26"/>
        <v>0</v>
      </c>
      <c r="BH216" s="144">
        <f t="shared" si="27"/>
        <v>0</v>
      </c>
      <c r="BI216" s="144">
        <f t="shared" si="28"/>
        <v>0</v>
      </c>
      <c r="BJ216" s="17" t="s">
        <v>86</v>
      </c>
      <c r="BK216" s="144">
        <f t="shared" si="29"/>
        <v>0</v>
      </c>
      <c r="BL216" s="17" t="s">
        <v>183</v>
      </c>
      <c r="BM216" s="143" t="s">
        <v>1785</v>
      </c>
    </row>
    <row r="217" spans="2:65" s="1" customFormat="1" ht="24.2" customHeight="1">
      <c r="B217" s="32"/>
      <c r="C217" s="132" t="s">
        <v>924</v>
      </c>
      <c r="D217" s="132" t="s">
        <v>178</v>
      </c>
      <c r="E217" s="133" t="s">
        <v>5236</v>
      </c>
      <c r="F217" s="134" t="s">
        <v>5237</v>
      </c>
      <c r="G217" s="135" t="s">
        <v>298</v>
      </c>
      <c r="H217" s="136">
        <v>5</v>
      </c>
      <c r="I217" s="137"/>
      <c r="J217" s="138">
        <f t="shared" si="20"/>
        <v>0</v>
      </c>
      <c r="K217" s="134" t="s">
        <v>1</v>
      </c>
      <c r="L217" s="32"/>
      <c r="M217" s="139" t="s">
        <v>1</v>
      </c>
      <c r="N217" s="140" t="s">
        <v>43</v>
      </c>
      <c r="P217" s="141">
        <f t="shared" si="21"/>
        <v>0</v>
      </c>
      <c r="Q217" s="141">
        <v>0</v>
      </c>
      <c r="R217" s="141">
        <f t="shared" si="22"/>
        <v>0</v>
      </c>
      <c r="S217" s="141">
        <v>0</v>
      </c>
      <c r="T217" s="142">
        <f t="shared" si="23"/>
        <v>0</v>
      </c>
      <c r="AR217" s="143" t="s">
        <v>183</v>
      </c>
      <c r="AT217" s="143" t="s">
        <v>178</v>
      </c>
      <c r="AU217" s="143" t="s">
        <v>86</v>
      </c>
      <c r="AY217" s="17" t="s">
        <v>176</v>
      </c>
      <c r="BE217" s="144">
        <f t="shared" si="24"/>
        <v>0</v>
      </c>
      <c r="BF217" s="144">
        <f t="shared" si="25"/>
        <v>0</v>
      </c>
      <c r="BG217" s="144">
        <f t="shared" si="26"/>
        <v>0</v>
      </c>
      <c r="BH217" s="144">
        <f t="shared" si="27"/>
        <v>0</v>
      </c>
      <c r="BI217" s="144">
        <f t="shared" si="28"/>
        <v>0</v>
      </c>
      <c r="BJ217" s="17" t="s">
        <v>86</v>
      </c>
      <c r="BK217" s="144">
        <f t="shared" si="29"/>
        <v>0</v>
      </c>
      <c r="BL217" s="17" t="s">
        <v>183</v>
      </c>
      <c r="BM217" s="143" t="s">
        <v>1794</v>
      </c>
    </row>
    <row r="218" spans="2:65" s="1" customFormat="1" ht="24.2" customHeight="1">
      <c r="B218" s="32"/>
      <c r="C218" s="132" t="s">
        <v>953</v>
      </c>
      <c r="D218" s="132" t="s">
        <v>178</v>
      </c>
      <c r="E218" s="133" t="s">
        <v>5238</v>
      </c>
      <c r="F218" s="134" t="s">
        <v>5239</v>
      </c>
      <c r="G218" s="135" t="s">
        <v>298</v>
      </c>
      <c r="H218" s="136">
        <v>50</v>
      </c>
      <c r="I218" s="137"/>
      <c r="J218" s="138">
        <f t="shared" si="20"/>
        <v>0</v>
      </c>
      <c r="K218" s="134" t="s">
        <v>1</v>
      </c>
      <c r="L218" s="32"/>
      <c r="M218" s="139" t="s">
        <v>1</v>
      </c>
      <c r="N218" s="140" t="s">
        <v>43</v>
      </c>
      <c r="P218" s="141">
        <f t="shared" si="21"/>
        <v>0</v>
      </c>
      <c r="Q218" s="141">
        <v>0</v>
      </c>
      <c r="R218" s="141">
        <f t="shared" si="22"/>
        <v>0</v>
      </c>
      <c r="S218" s="141">
        <v>0</v>
      </c>
      <c r="T218" s="142">
        <f t="shared" si="23"/>
        <v>0</v>
      </c>
      <c r="AR218" s="143" t="s">
        <v>183</v>
      </c>
      <c r="AT218" s="143" t="s">
        <v>178</v>
      </c>
      <c r="AU218" s="143" t="s">
        <v>86</v>
      </c>
      <c r="AY218" s="17" t="s">
        <v>176</v>
      </c>
      <c r="BE218" s="144">
        <f t="shared" si="24"/>
        <v>0</v>
      </c>
      <c r="BF218" s="144">
        <f t="shared" si="25"/>
        <v>0</v>
      </c>
      <c r="BG218" s="144">
        <f t="shared" si="26"/>
        <v>0</v>
      </c>
      <c r="BH218" s="144">
        <f t="shared" si="27"/>
        <v>0</v>
      </c>
      <c r="BI218" s="144">
        <f t="shared" si="28"/>
        <v>0</v>
      </c>
      <c r="BJ218" s="17" t="s">
        <v>86</v>
      </c>
      <c r="BK218" s="144">
        <f t="shared" si="29"/>
        <v>0</v>
      </c>
      <c r="BL218" s="17" t="s">
        <v>183</v>
      </c>
      <c r="BM218" s="143" t="s">
        <v>1802</v>
      </c>
    </row>
    <row r="219" spans="2:65" s="1" customFormat="1" ht="16.5" customHeight="1">
      <c r="B219" s="32"/>
      <c r="C219" s="132" t="s">
        <v>986</v>
      </c>
      <c r="D219" s="132" t="s">
        <v>178</v>
      </c>
      <c r="E219" s="133" t="s">
        <v>5240</v>
      </c>
      <c r="F219" s="134" t="s">
        <v>5241</v>
      </c>
      <c r="G219" s="135" t="s">
        <v>298</v>
      </c>
      <c r="H219" s="136">
        <v>6500</v>
      </c>
      <c r="I219" s="137"/>
      <c r="J219" s="138">
        <f t="shared" si="20"/>
        <v>0</v>
      </c>
      <c r="K219" s="134" t="s">
        <v>1</v>
      </c>
      <c r="L219" s="32"/>
      <c r="M219" s="139" t="s">
        <v>1</v>
      </c>
      <c r="N219" s="140" t="s">
        <v>43</v>
      </c>
      <c r="P219" s="141">
        <f t="shared" si="21"/>
        <v>0</v>
      </c>
      <c r="Q219" s="141">
        <v>0</v>
      </c>
      <c r="R219" s="141">
        <f t="shared" si="22"/>
        <v>0</v>
      </c>
      <c r="S219" s="141">
        <v>0</v>
      </c>
      <c r="T219" s="142">
        <f t="shared" si="23"/>
        <v>0</v>
      </c>
      <c r="AR219" s="143" t="s">
        <v>183</v>
      </c>
      <c r="AT219" s="143" t="s">
        <v>178</v>
      </c>
      <c r="AU219" s="143" t="s">
        <v>86</v>
      </c>
      <c r="AY219" s="17" t="s">
        <v>176</v>
      </c>
      <c r="BE219" s="144">
        <f t="shared" si="24"/>
        <v>0</v>
      </c>
      <c r="BF219" s="144">
        <f t="shared" si="25"/>
        <v>0</v>
      </c>
      <c r="BG219" s="144">
        <f t="shared" si="26"/>
        <v>0</v>
      </c>
      <c r="BH219" s="144">
        <f t="shared" si="27"/>
        <v>0</v>
      </c>
      <c r="BI219" s="144">
        <f t="shared" si="28"/>
        <v>0</v>
      </c>
      <c r="BJ219" s="17" t="s">
        <v>86</v>
      </c>
      <c r="BK219" s="144">
        <f t="shared" si="29"/>
        <v>0</v>
      </c>
      <c r="BL219" s="17" t="s">
        <v>183</v>
      </c>
      <c r="BM219" s="143" t="s">
        <v>1812</v>
      </c>
    </row>
    <row r="220" spans="2:65" s="1" customFormat="1" ht="16.5" customHeight="1">
      <c r="B220" s="32"/>
      <c r="C220" s="132" t="s">
        <v>992</v>
      </c>
      <c r="D220" s="132" t="s">
        <v>178</v>
      </c>
      <c r="E220" s="133" t="s">
        <v>5242</v>
      </c>
      <c r="F220" s="134" t="s">
        <v>5243</v>
      </c>
      <c r="G220" s="135" t="s">
        <v>298</v>
      </c>
      <c r="H220" s="136">
        <v>900</v>
      </c>
      <c r="I220" s="137"/>
      <c r="J220" s="138">
        <f t="shared" ref="J220:J251" si="30">ROUND(I220*H220,2)</f>
        <v>0</v>
      </c>
      <c r="K220" s="134" t="s">
        <v>1</v>
      </c>
      <c r="L220" s="32"/>
      <c r="M220" s="139" t="s">
        <v>1</v>
      </c>
      <c r="N220" s="140" t="s">
        <v>43</v>
      </c>
      <c r="P220" s="141">
        <f t="shared" ref="P220:P251" si="31">O220*H220</f>
        <v>0</v>
      </c>
      <c r="Q220" s="141">
        <v>0</v>
      </c>
      <c r="R220" s="141">
        <f t="shared" ref="R220:R251" si="32">Q220*H220</f>
        <v>0</v>
      </c>
      <c r="S220" s="141">
        <v>0</v>
      </c>
      <c r="T220" s="142">
        <f t="shared" ref="T220:T251" si="33">S220*H220</f>
        <v>0</v>
      </c>
      <c r="AR220" s="143" t="s">
        <v>183</v>
      </c>
      <c r="AT220" s="143" t="s">
        <v>178</v>
      </c>
      <c r="AU220" s="143" t="s">
        <v>86</v>
      </c>
      <c r="AY220" s="17" t="s">
        <v>176</v>
      </c>
      <c r="BE220" s="144">
        <f t="shared" ref="BE220:BE251" si="34">IF(N220="základní",J220,0)</f>
        <v>0</v>
      </c>
      <c r="BF220" s="144">
        <f t="shared" ref="BF220:BF251" si="35">IF(N220="snížená",J220,0)</f>
        <v>0</v>
      </c>
      <c r="BG220" s="144">
        <f t="shared" ref="BG220:BG251" si="36">IF(N220="zákl. přenesená",J220,0)</f>
        <v>0</v>
      </c>
      <c r="BH220" s="144">
        <f t="shared" ref="BH220:BH251" si="37">IF(N220="sníž. přenesená",J220,0)</f>
        <v>0</v>
      </c>
      <c r="BI220" s="144">
        <f t="shared" ref="BI220:BI251" si="38">IF(N220="nulová",J220,0)</f>
        <v>0</v>
      </c>
      <c r="BJ220" s="17" t="s">
        <v>86</v>
      </c>
      <c r="BK220" s="144">
        <f t="shared" ref="BK220:BK251" si="39">ROUND(I220*H220,2)</f>
        <v>0</v>
      </c>
      <c r="BL220" s="17" t="s">
        <v>183</v>
      </c>
      <c r="BM220" s="143" t="s">
        <v>1820</v>
      </c>
    </row>
    <row r="221" spans="2:65" s="1" customFormat="1" ht="16.5" customHeight="1">
      <c r="B221" s="32"/>
      <c r="C221" s="132" t="s">
        <v>1003</v>
      </c>
      <c r="D221" s="132" t="s">
        <v>178</v>
      </c>
      <c r="E221" s="133" t="s">
        <v>5244</v>
      </c>
      <c r="F221" s="134" t="s">
        <v>5245</v>
      </c>
      <c r="G221" s="135" t="s">
        <v>298</v>
      </c>
      <c r="H221" s="136">
        <v>2100</v>
      </c>
      <c r="I221" s="137"/>
      <c r="J221" s="138">
        <f t="shared" si="30"/>
        <v>0</v>
      </c>
      <c r="K221" s="134" t="s">
        <v>1</v>
      </c>
      <c r="L221" s="32"/>
      <c r="M221" s="139" t="s">
        <v>1</v>
      </c>
      <c r="N221" s="140" t="s">
        <v>43</v>
      </c>
      <c r="P221" s="141">
        <f t="shared" si="31"/>
        <v>0</v>
      </c>
      <c r="Q221" s="141">
        <v>0</v>
      </c>
      <c r="R221" s="141">
        <f t="shared" si="32"/>
        <v>0</v>
      </c>
      <c r="S221" s="141">
        <v>0</v>
      </c>
      <c r="T221" s="142">
        <f t="shared" si="33"/>
        <v>0</v>
      </c>
      <c r="AR221" s="143" t="s">
        <v>183</v>
      </c>
      <c r="AT221" s="143" t="s">
        <v>178</v>
      </c>
      <c r="AU221" s="143" t="s">
        <v>86</v>
      </c>
      <c r="AY221" s="17" t="s">
        <v>176</v>
      </c>
      <c r="BE221" s="144">
        <f t="shared" si="34"/>
        <v>0</v>
      </c>
      <c r="BF221" s="144">
        <f t="shared" si="35"/>
        <v>0</v>
      </c>
      <c r="BG221" s="144">
        <f t="shared" si="36"/>
        <v>0</v>
      </c>
      <c r="BH221" s="144">
        <f t="shared" si="37"/>
        <v>0</v>
      </c>
      <c r="BI221" s="144">
        <f t="shared" si="38"/>
        <v>0</v>
      </c>
      <c r="BJ221" s="17" t="s">
        <v>86</v>
      </c>
      <c r="BK221" s="144">
        <f t="shared" si="39"/>
        <v>0</v>
      </c>
      <c r="BL221" s="17" t="s">
        <v>183</v>
      </c>
      <c r="BM221" s="143" t="s">
        <v>1829</v>
      </c>
    </row>
    <row r="222" spans="2:65" s="1" customFormat="1" ht="21.75" customHeight="1">
      <c r="B222" s="32"/>
      <c r="C222" s="132" t="s">
        <v>1023</v>
      </c>
      <c r="D222" s="132" t="s">
        <v>178</v>
      </c>
      <c r="E222" s="133" t="s">
        <v>5246</v>
      </c>
      <c r="F222" s="134" t="s">
        <v>5247</v>
      </c>
      <c r="G222" s="135" t="s">
        <v>298</v>
      </c>
      <c r="H222" s="136">
        <v>15000</v>
      </c>
      <c r="I222" s="137"/>
      <c r="J222" s="138">
        <f t="shared" si="30"/>
        <v>0</v>
      </c>
      <c r="K222" s="134" t="s">
        <v>1</v>
      </c>
      <c r="L222" s="32"/>
      <c r="M222" s="139" t="s">
        <v>1</v>
      </c>
      <c r="N222" s="140" t="s">
        <v>43</v>
      </c>
      <c r="P222" s="141">
        <f t="shared" si="31"/>
        <v>0</v>
      </c>
      <c r="Q222" s="141">
        <v>0</v>
      </c>
      <c r="R222" s="141">
        <f t="shared" si="32"/>
        <v>0</v>
      </c>
      <c r="S222" s="141">
        <v>0</v>
      </c>
      <c r="T222" s="142">
        <f t="shared" si="33"/>
        <v>0</v>
      </c>
      <c r="AR222" s="143" t="s">
        <v>183</v>
      </c>
      <c r="AT222" s="143" t="s">
        <v>178</v>
      </c>
      <c r="AU222" s="143" t="s">
        <v>86</v>
      </c>
      <c r="AY222" s="17" t="s">
        <v>176</v>
      </c>
      <c r="BE222" s="144">
        <f t="shared" si="34"/>
        <v>0</v>
      </c>
      <c r="BF222" s="144">
        <f t="shared" si="35"/>
        <v>0</v>
      </c>
      <c r="BG222" s="144">
        <f t="shared" si="36"/>
        <v>0</v>
      </c>
      <c r="BH222" s="144">
        <f t="shared" si="37"/>
        <v>0</v>
      </c>
      <c r="BI222" s="144">
        <f t="shared" si="38"/>
        <v>0</v>
      </c>
      <c r="BJ222" s="17" t="s">
        <v>86</v>
      </c>
      <c r="BK222" s="144">
        <f t="shared" si="39"/>
        <v>0</v>
      </c>
      <c r="BL222" s="17" t="s">
        <v>183</v>
      </c>
      <c r="BM222" s="143" t="s">
        <v>1838</v>
      </c>
    </row>
    <row r="223" spans="2:65" s="1" customFormat="1" ht="21.75" customHeight="1">
      <c r="B223" s="32"/>
      <c r="C223" s="132" t="s">
        <v>1039</v>
      </c>
      <c r="D223" s="132" t="s">
        <v>178</v>
      </c>
      <c r="E223" s="133" t="s">
        <v>5248</v>
      </c>
      <c r="F223" s="134" t="s">
        <v>5249</v>
      </c>
      <c r="G223" s="135" t="s">
        <v>298</v>
      </c>
      <c r="H223" s="136">
        <v>6500</v>
      </c>
      <c r="I223" s="137"/>
      <c r="J223" s="138">
        <f t="shared" si="30"/>
        <v>0</v>
      </c>
      <c r="K223" s="134" t="s">
        <v>1</v>
      </c>
      <c r="L223" s="32"/>
      <c r="M223" s="139" t="s">
        <v>1</v>
      </c>
      <c r="N223" s="140" t="s">
        <v>43</v>
      </c>
      <c r="P223" s="141">
        <f t="shared" si="31"/>
        <v>0</v>
      </c>
      <c r="Q223" s="141">
        <v>0</v>
      </c>
      <c r="R223" s="141">
        <f t="shared" si="32"/>
        <v>0</v>
      </c>
      <c r="S223" s="141">
        <v>0</v>
      </c>
      <c r="T223" s="142">
        <f t="shared" si="33"/>
        <v>0</v>
      </c>
      <c r="AR223" s="143" t="s">
        <v>183</v>
      </c>
      <c r="AT223" s="143" t="s">
        <v>178</v>
      </c>
      <c r="AU223" s="143" t="s">
        <v>86</v>
      </c>
      <c r="AY223" s="17" t="s">
        <v>176</v>
      </c>
      <c r="BE223" s="144">
        <f t="shared" si="34"/>
        <v>0</v>
      </c>
      <c r="BF223" s="144">
        <f t="shared" si="35"/>
        <v>0</v>
      </c>
      <c r="BG223" s="144">
        <f t="shared" si="36"/>
        <v>0</v>
      </c>
      <c r="BH223" s="144">
        <f t="shared" si="37"/>
        <v>0</v>
      </c>
      <c r="BI223" s="144">
        <f t="shared" si="38"/>
        <v>0</v>
      </c>
      <c r="BJ223" s="17" t="s">
        <v>86</v>
      </c>
      <c r="BK223" s="144">
        <f t="shared" si="39"/>
        <v>0</v>
      </c>
      <c r="BL223" s="17" t="s">
        <v>183</v>
      </c>
      <c r="BM223" s="143" t="s">
        <v>1849</v>
      </c>
    </row>
    <row r="224" spans="2:65" s="1" customFormat="1" ht="16.5" customHeight="1">
      <c r="B224" s="32"/>
      <c r="C224" s="132" t="s">
        <v>1043</v>
      </c>
      <c r="D224" s="132" t="s">
        <v>178</v>
      </c>
      <c r="E224" s="133" t="s">
        <v>5250</v>
      </c>
      <c r="F224" s="134" t="s">
        <v>5251</v>
      </c>
      <c r="G224" s="135" t="s">
        <v>298</v>
      </c>
      <c r="H224" s="136">
        <v>2000</v>
      </c>
      <c r="I224" s="137"/>
      <c r="J224" s="138">
        <f t="shared" si="30"/>
        <v>0</v>
      </c>
      <c r="K224" s="134" t="s">
        <v>1</v>
      </c>
      <c r="L224" s="32"/>
      <c r="M224" s="139" t="s">
        <v>1</v>
      </c>
      <c r="N224" s="140" t="s">
        <v>43</v>
      </c>
      <c r="P224" s="141">
        <f t="shared" si="31"/>
        <v>0</v>
      </c>
      <c r="Q224" s="141">
        <v>0</v>
      </c>
      <c r="R224" s="141">
        <f t="shared" si="32"/>
        <v>0</v>
      </c>
      <c r="S224" s="141">
        <v>0</v>
      </c>
      <c r="T224" s="142">
        <f t="shared" si="33"/>
        <v>0</v>
      </c>
      <c r="AR224" s="143" t="s">
        <v>183</v>
      </c>
      <c r="AT224" s="143" t="s">
        <v>178</v>
      </c>
      <c r="AU224" s="143" t="s">
        <v>86</v>
      </c>
      <c r="AY224" s="17" t="s">
        <v>176</v>
      </c>
      <c r="BE224" s="144">
        <f t="shared" si="34"/>
        <v>0</v>
      </c>
      <c r="BF224" s="144">
        <f t="shared" si="35"/>
        <v>0</v>
      </c>
      <c r="BG224" s="144">
        <f t="shared" si="36"/>
        <v>0</v>
      </c>
      <c r="BH224" s="144">
        <f t="shared" si="37"/>
        <v>0</v>
      </c>
      <c r="BI224" s="144">
        <f t="shared" si="38"/>
        <v>0</v>
      </c>
      <c r="BJ224" s="17" t="s">
        <v>86</v>
      </c>
      <c r="BK224" s="144">
        <f t="shared" si="39"/>
        <v>0</v>
      </c>
      <c r="BL224" s="17" t="s">
        <v>183</v>
      </c>
      <c r="BM224" s="143" t="s">
        <v>1858</v>
      </c>
    </row>
    <row r="225" spans="2:65" s="1" customFormat="1" ht="16.5" customHeight="1">
      <c r="B225" s="32"/>
      <c r="C225" s="132" t="s">
        <v>1049</v>
      </c>
      <c r="D225" s="132" t="s">
        <v>178</v>
      </c>
      <c r="E225" s="133" t="s">
        <v>5252</v>
      </c>
      <c r="F225" s="134" t="s">
        <v>5253</v>
      </c>
      <c r="G225" s="135" t="s">
        <v>298</v>
      </c>
      <c r="H225" s="136">
        <v>1500</v>
      </c>
      <c r="I225" s="137"/>
      <c r="J225" s="138">
        <f t="shared" si="30"/>
        <v>0</v>
      </c>
      <c r="K225" s="134" t="s">
        <v>1</v>
      </c>
      <c r="L225" s="32"/>
      <c r="M225" s="139" t="s">
        <v>1</v>
      </c>
      <c r="N225" s="140" t="s">
        <v>43</v>
      </c>
      <c r="P225" s="141">
        <f t="shared" si="31"/>
        <v>0</v>
      </c>
      <c r="Q225" s="141">
        <v>0</v>
      </c>
      <c r="R225" s="141">
        <f t="shared" si="32"/>
        <v>0</v>
      </c>
      <c r="S225" s="141">
        <v>0</v>
      </c>
      <c r="T225" s="142">
        <f t="shared" si="33"/>
        <v>0</v>
      </c>
      <c r="AR225" s="143" t="s">
        <v>183</v>
      </c>
      <c r="AT225" s="143" t="s">
        <v>178</v>
      </c>
      <c r="AU225" s="143" t="s">
        <v>86</v>
      </c>
      <c r="AY225" s="17" t="s">
        <v>176</v>
      </c>
      <c r="BE225" s="144">
        <f t="shared" si="34"/>
        <v>0</v>
      </c>
      <c r="BF225" s="144">
        <f t="shared" si="35"/>
        <v>0</v>
      </c>
      <c r="BG225" s="144">
        <f t="shared" si="36"/>
        <v>0</v>
      </c>
      <c r="BH225" s="144">
        <f t="shared" si="37"/>
        <v>0</v>
      </c>
      <c r="BI225" s="144">
        <f t="shared" si="38"/>
        <v>0</v>
      </c>
      <c r="BJ225" s="17" t="s">
        <v>86</v>
      </c>
      <c r="BK225" s="144">
        <f t="shared" si="39"/>
        <v>0</v>
      </c>
      <c r="BL225" s="17" t="s">
        <v>183</v>
      </c>
      <c r="BM225" s="143" t="s">
        <v>1866</v>
      </c>
    </row>
    <row r="226" spans="2:65" s="1" customFormat="1" ht="24.2" customHeight="1">
      <c r="B226" s="32"/>
      <c r="C226" s="132" t="s">
        <v>1059</v>
      </c>
      <c r="D226" s="132" t="s">
        <v>178</v>
      </c>
      <c r="E226" s="133" t="s">
        <v>5254</v>
      </c>
      <c r="F226" s="134" t="s">
        <v>5255</v>
      </c>
      <c r="G226" s="135" t="s">
        <v>298</v>
      </c>
      <c r="H226" s="136">
        <v>1230</v>
      </c>
      <c r="I226" s="137"/>
      <c r="J226" s="138">
        <f t="shared" si="30"/>
        <v>0</v>
      </c>
      <c r="K226" s="134" t="s">
        <v>1</v>
      </c>
      <c r="L226" s="32"/>
      <c r="M226" s="139" t="s">
        <v>1</v>
      </c>
      <c r="N226" s="140" t="s">
        <v>43</v>
      </c>
      <c r="P226" s="141">
        <f t="shared" si="31"/>
        <v>0</v>
      </c>
      <c r="Q226" s="141">
        <v>0</v>
      </c>
      <c r="R226" s="141">
        <f t="shared" si="32"/>
        <v>0</v>
      </c>
      <c r="S226" s="141">
        <v>0</v>
      </c>
      <c r="T226" s="142">
        <f t="shared" si="33"/>
        <v>0</v>
      </c>
      <c r="AR226" s="143" t="s">
        <v>183</v>
      </c>
      <c r="AT226" s="143" t="s">
        <v>178</v>
      </c>
      <c r="AU226" s="143" t="s">
        <v>86</v>
      </c>
      <c r="AY226" s="17" t="s">
        <v>176</v>
      </c>
      <c r="BE226" s="144">
        <f t="shared" si="34"/>
        <v>0</v>
      </c>
      <c r="BF226" s="144">
        <f t="shared" si="35"/>
        <v>0</v>
      </c>
      <c r="BG226" s="144">
        <f t="shared" si="36"/>
        <v>0</v>
      </c>
      <c r="BH226" s="144">
        <f t="shared" si="37"/>
        <v>0</v>
      </c>
      <c r="BI226" s="144">
        <f t="shared" si="38"/>
        <v>0</v>
      </c>
      <c r="BJ226" s="17" t="s">
        <v>86</v>
      </c>
      <c r="BK226" s="144">
        <f t="shared" si="39"/>
        <v>0</v>
      </c>
      <c r="BL226" s="17" t="s">
        <v>183</v>
      </c>
      <c r="BM226" s="143" t="s">
        <v>1876</v>
      </c>
    </row>
    <row r="227" spans="2:65" s="1" customFormat="1" ht="24.2" customHeight="1">
      <c r="B227" s="32"/>
      <c r="C227" s="132" t="s">
        <v>1065</v>
      </c>
      <c r="D227" s="132" t="s">
        <v>178</v>
      </c>
      <c r="E227" s="133" t="s">
        <v>5256</v>
      </c>
      <c r="F227" s="134" t="s">
        <v>5257</v>
      </c>
      <c r="G227" s="135" t="s">
        <v>298</v>
      </c>
      <c r="H227" s="136">
        <v>988</v>
      </c>
      <c r="I227" s="137"/>
      <c r="J227" s="138">
        <f t="shared" si="30"/>
        <v>0</v>
      </c>
      <c r="K227" s="134" t="s">
        <v>1</v>
      </c>
      <c r="L227" s="32"/>
      <c r="M227" s="139" t="s">
        <v>1</v>
      </c>
      <c r="N227" s="140" t="s">
        <v>43</v>
      </c>
      <c r="P227" s="141">
        <f t="shared" si="31"/>
        <v>0</v>
      </c>
      <c r="Q227" s="141">
        <v>0</v>
      </c>
      <c r="R227" s="141">
        <f t="shared" si="32"/>
        <v>0</v>
      </c>
      <c r="S227" s="141">
        <v>0</v>
      </c>
      <c r="T227" s="142">
        <f t="shared" si="33"/>
        <v>0</v>
      </c>
      <c r="AR227" s="143" t="s">
        <v>183</v>
      </c>
      <c r="AT227" s="143" t="s">
        <v>178</v>
      </c>
      <c r="AU227" s="143" t="s">
        <v>86</v>
      </c>
      <c r="AY227" s="17" t="s">
        <v>176</v>
      </c>
      <c r="BE227" s="144">
        <f t="shared" si="34"/>
        <v>0</v>
      </c>
      <c r="BF227" s="144">
        <f t="shared" si="35"/>
        <v>0</v>
      </c>
      <c r="BG227" s="144">
        <f t="shared" si="36"/>
        <v>0</v>
      </c>
      <c r="BH227" s="144">
        <f t="shared" si="37"/>
        <v>0</v>
      </c>
      <c r="BI227" s="144">
        <f t="shared" si="38"/>
        <v>0</v>
      </c>
      <c r="BJ227" s="17" t="s">
        <v>86</v>
      </c>
      <c r="BK227" s="144">
        <f t="shared" si="39"/>
        <v>0</v>
      </c>
      <c r="BL227" s="17" t="s">
        <v>183</v>
      </c>
      <c r="BM227" s="143" t="s">
        <v>1885</v>
      </c>
    </row>
    <row r="228" spans="2:65" s="1" customFormat="1" ht="24.2" customHeight="1">
      <c r="B228" s="32"/>
      <c r="C228" s="132" t="s">
        <v>1069</v>
      </c>
      <c r="D228" s="132" t="s">
        <v>178</v>
      </c>
      <c r="E228" s="133" t="s">
        <v>5258</v>
      </c>
      <c r="F228" s="134" t="s">
        <v>5259</v>
      </c>
      <c r="G228" s="135" t="s">
        <v>298</v>
      </c>
      <c r="H228" s="136">
        <v>960</v>
      </c>
      <c r="I228" s="137"/>
      <c r="J228" s="138">
        <f t="shared" si="30"/>
        <v>0</v>
      </c>
      <c r="K228" s="134" t="s">
        <v>1</v>
      </c>
      <c r="L228" s="32"/>
      <c r="M228" s="139" t="s">
        <v>1</v>
      </c>
      <c r="N228" s="140" t="s">
        <v>43</v>
      </c>
      <c r="P228" s="141">
        <f t="shared" si="31"/>
        <v>0</v>
      </c>
      <c r="Q228" s="141">
        <v>0</v>
      </c>
      <c r="R228" s="141">
        <f t="shared" si="32"/>
        <v>0</v>
      </c>
      <c r="S228" s="141">
        <v>0</v>
      </c>
      <c r="T228" s="142">
        <f t="shared" si="33"/>
        <v>0</v>
      </c>
      <c r="AR228" s="143" t="s">
        <v>183</v>
      </c>
      <c r="AT228" s="143" t="s">
        <v>178</v>
      </c>
      <c r="AU228" s="143" t="s">
        <v>86</v>
      </c>
      <c r="AY228" s="17" t="s">
        <v>176</v>
      </c>
      <c r="BE228" s="144">
        <f t="shared" si="34"/>
        <v>0</v>
      </c>
      <c r="BF228" s="144">
        <f t="shared" si="35"/>
        <v>0</v>
      </c>
      <c r="BG228" s="144">
        <f t="shared" si="36"/>
        <v>0</v>
      </c>
      <c r="BH228" s="144">
        <f t="shared" si="37"/>
        <v>0</v>
      </c>
      <c r="BI228" s="144">
        <f t="shared" si="38"/>
        <v>0</v>
      </c>
      <c r="BJ228" s="17" t="s">
        <v>86</v>
      </c>
      <c r="BK228" s="144">
        <f t="shared" si="39"/>
        <v>0</v>
      </c>
      <c r="BL228" s="17" t="s">
        <v>183</v>
      </c>
      <c r="BM228" s="143" t="s">
        <v>1894</v>
      </c>
    </row>
    <row r="229" spans="2:65" s="1" customFormat="1" ht="24.2" customHeight="1">
      <c r="B229" s="32"/>
      <c r="C229" s="132" t="s">
        <v>1078</v>
      </c>
      <c r="D229" s="132" t="s">
        <v>178</v>
      </c>
      <c r="E229" s="133" t="s">
        <v>5260</v>
      </c>
      <c r="F229" s="134" t="s">
        <v>5261</v>
      </c>
      <c r="G229" s="135" t="s">
        <v>298</v>
      </c>
      <c r="H229" s="136">
        <v>145</v>
      </c>
      <c r="I229" s="137"/>
      <c r="J229" s="138">
        <f t="shared" si="30"/>
        <v>0</v>
      </c>
      <c r="K229" s="134" t="s">
        <v>1</v>
      </c>
      <c r="L229" s="32"/>
      <c r="M229" s="139" t="s">
        <v>1</v>
      </c>
      <c r="N229" s="140" t="s">
        <v>43</v>
      </c>
      <c r="P229" s="141">
        <f t="shared" si="31"/>
        <v>0</v>
      </c>
      <c r="Q229" s="141">
        <v>0</v>
      </c>
      <c r="R229" s="141">
        <f t="shared" si="32"/>
        <v>0</v>
      </c>
      <c r="S229" s="141">
        <v>0</v>
      </c>
      <c r="T229" s="142">
        <f t="shared" si="33"/>
        <v>0</v>
      </c>
      <c r="AR229" s="143" t="s">
        <v>183</v>
      </c>
      <c r="AT229" s="143" t="s">
        <v>178</v>
      </c>
      <c r="AU229" s="143" t="s">
        <v>86</v>
      </c>
      <c r="AY229" s="17" t="s">
        <v>176</v>
      </c>
      <c r="BE229" s="144">
        <f t="shared" si="34"/>
        <v>0</v>
      </c>
      <c r="BF229" s="144">
        <f t="shared" si="35"/>
        <v>0</v>
      </c>
      <c r="BG229" s="144">
        <f t="shared" si="36"/>
        <v>0</v>
      </c>
      <c r="BH229" s="144">
        <f t="shared" si="37"/>
        <v>0</v>
      </c>
      <c r="BI229" s="144">
        <f t="shared" si="38"/>
        <v>0</v>
      </c>
      <c r="BJ229" s="17" t="s">
        <v>86</v>
      </c>
      <c r="BK229" s="144">
        <f t="shared" si="39"/>
        <v>0</v>
      </c>
      <c r="BL229" s="17" t="s">
        <v>183</v>
      </c>
      <c r="BM229" s="143" t="s">
        <v>1903</v>
      </c>
    </row>
    <row r="230" spans="2:65" s="1" customFormat="1" ht="24.2" customHeight="1">
      <c r="B230" s="32"/>
      <c r="C230" s="132" t="s">
        <v>1082</v>
      </c>
      <c r="D230" s="132" t="s">
        <v>178</v>
      </c>
      <c r="E230" s="133" t="s">
        <v>5262</v>
      </c>
      <c r="F230" s="134" t="s">
        <v>5263</v>
      </c>
      <c r="G230" s="135" t="s">
        <v>298</v>
      </c>
      <c r="H230" s="136">
        <v>35</v>
      </c>
      <c r="I230" s="137"/>
      <c r="J230" s="138">
        <f t="shared" si="30"/>
        <v>0</v>
      </c>
      <c r="K230" s="134" t="s">
        <v>1</v>
      </c>
      <c r="L230" s="32"/>
      <c r="M230" s="139" t="s">
        <v>1</v>
      </c>
      <c r="N230" s="140" t="s">
        <v>43</v>
      </c>
      <c r="P230" s="141">
        <f t="shared" si="31"/>
        <v>0</v>
      </c>
      <c r="Q230" s="141">
        <v>0</v>
      </c>
      <c r="R230" s="141">
        <f t="shared" si="32"/>
        <v>0</v>
      </c>
      <c r="S230" s="141">
        <v>0</v>
      </c>
      <c r="T230" s="142">
        <f t="shared" si="33"/>
        <v>0</v>
      </c>
      <c r="AR230" s="143" t="s">
        <v>183</v>
      </c>
      <c r="AT230" s="143" t="s">
        <v>178</v>
      </c>
      <c r="AU230" s="143" t="s">
        <v>86</v>
      </c>
      <c r="AY230" s="17" t="s">
        <v>176</v>
      </c>
      <c r="BE230" s="144">
        <f t="shared" si="34"/>
        <v>0</v>
      </c>
      <c r="BF230" s="144">
        <f t="shared" si="35"/>
        <v>0</v>
      </c>
      <c r="BG230" s="144">
        <f t="shared" si="36"/>
        <v>0</v>
      </c>
      <c r="BH230" s="144">
        <f t="shared" si="37"/>
        <v>0</v>
      </c>
      <c r="BI230" s="144">
        <f t="shared" si="38"/>
        <v>0</v>
      </c>
      <c r="BJ230" s="17" t="s">
        <v>86</v>
      </c>
      <c r="BK230" s="144">
        <f t="shared" si="39"/>
        <v>0</v>
      </c>
      <c r="BL230" s="17" t="s">
        <v>183</v>
      </c>
      <c r="BM230" s="143" t="s">
        <v>1764</v>
      </c>
    </row>
    <row r="231" spans="2:65" s="1" customFormat="1" ht="24.2" customHeight="1">
      <c r="B231" s="32"/>
      <c r="C231" s="132" t="s">
        <v>1086</v>
      </c>
      <c r="D231" s="132" t="s">
        <v>178</v>
      </c>
      <c r="E231" s="133" t="s">
        <v>5264</v>
      </c>
      <c r="F231" s="134" t="s">
        <v>5265</v>
      </c>
      <c r="G231" s="135" t="s">
        <v>298</v>
      </c>
      <c r="H231" s="136">
        <v>420</v>
      </c>
      <c r="I231" s="137"/>
      <c r="J231" s="138">
        <f t="shared" si="30"/>
        <v>0</v>
      </c>
      <c r="K231" s="134" t="s">
        <v>1</v>
      </c>
      <c r="L231" s="32"/>
      <c r="M231" s="139" t="s">
        <v>1</v>
      </c>
      <c r="N231" s="140" t="s">
        <v>43</v>
      </c>
      <c r="P231" s="141">
        <f t="shared" si="31"/>
        <v>0</v>
      </c>
      <c r="Q231" s="141">
        <v>0</v>
      </c>
      <c r="R231" s="141">
        <f t="shared" si="32"/>
        <v>0</v>
      </c>
      <c r="S231" s="141">
        <v>0</v>
      </c>
      <c r="T231" s="142">
        <f t="shared" si="33"/>
        <v>0</v>
      </c>
      <c r="AR231" s="143" t="s">
        <v>183</v>
      </c>
      <c r="AT231" s="143" t="s">
        <v>178</v>
      </c>
      <c r="AU231" s="143" t="s">
        <v>86</v>
      </c>
      <c r="AY231" s="17" t="s">
        <v>176</v>
      </c>
      <c r="BE231" s="144">
        <f t="shared" si="34"/>
        <v>0</v>
      </c>
      <c r="BF231" s="144">
        <f t="shared" si="35"/>
        <v>0</v>
      </c>
      <c r="BG231" s="144">
        <f t="shared" si="36"/>
        <v>0</v>
      </c>
      <c r="BH231" s="144">
        <f t="shared" si="37"/>
        <v>0</v>
      </c>
      <c r="BI231" s="144">
        <f t="shared" si="38"/>
        <v>0</v>
      </c>
      <c r="BJ231" s="17" t="s">
        <v>86</v>
      </c>
      <c r="BK231" s="144">
        <f t="shared" si="39"/>
        <v>0</v>
      </c>
      <c r="BL231" s="17" t="s">
        <v>183</v>
      </c>
      <c r="BM231" s="143" t="s">
        <v>1923</v>
      </c>
    </row>
    <row r="232" spans="2:65" s="1" customFormat="1" ht="24.2" customHeight="1">
      <c r="B232" s="32"/>
      <c r="C232" s="132" t="s">
        <v>1093</v>
      </c>
      <c r="D232" s="132" t="s">
        <v>178</v>
      </c>
      <c r="E232" s="133" t="s">
        <v>5266</v>
      </c>
      <c r="F232" s="134" t="s">
        <v>5267</v>
      </c>
      <c r="G232" s="135" t="s">
        <v>298</v>
      </c>
      <c r="H232" s="136">
        <v>800</v>
      </c>
      <c r="I232" s="137"/>
      <c r="J232" s="138">
        <f t="shared" si="30"/>
        <v>0</v>
      </c>
      <c r="K232" s="134" t="s">
        <v>1</v>
      </c>
      <c r="L232" s="32"/>
      <c r="M232" s="139" t="s">
        <v>1</v>
      </c>
      <c r="N232" s="140" t="s">
        <v>43</v>
      </c>
      <c r="P232" s="141">
        <f t="shared" si="31"/>
        <v>0</v>
      </c>
      <c r="Q232" s="141">
        <v>0</v>
      </c>
      <c r="R232" s="141">
        <f t="shared" si="32"/>
        <v>0</v>
      </c>
      <c r="S232" s="141">
        <v>0</v>
      </c>
      <c r="T232" s="142">
        <f t="shared" si="33"/>
        <v>0</v>
      </c>
      <c r="AR232" s="143" t="s">
        <v>183</v>
      </c>
      <c r="AT232" s="143" t="s">
        <v>178</v>
      </c>
      <c r="AU232" s="143" t="s">
        <v>86</v>
      </c>
      <c r="AY232" s="17" t="s">
        <v>176</v>
      </c>
      <c r="BE232" s="144">
        <f t="shared" si="34"/>
        <v>0</v>
      </c>
      <c r="BF232" s="144">
        <f t="shared" si="35"/>
        <v>0</v>
      </c>
      <c r="BG232" s="144">
        <f t="shared" si="36"/>
        <v>0</v>
      </c>
      <c r="BH232" s="144">
        <f t="shared" si="37"/>
        <v>0</v>
      </c>
      <c r="BI232" s="144">
        <f t="shared" si="38"/>
        <v>0</v>
      </c>
      <c r="BJ232" s="17" t="s">
        <v>86</v>
      </c>
      <c r="BK232" s="144">
        <f t="shared" si="39"/>
        <v>0</v>
      </c>
      <c r="BL232" s="17" t="s">
        <v>183</v>
      </c>
      <c r="BM232" s="143" t="s">
        <v>1936</v>
      </c>
    </row>
    <row r="233" spans="2:65" s="1" customFormat="1" ht="16.5" customHeight="1">
      <c r="B233" s="32"/>
      <c r="C233" s="132" t="s">
        <v>1097</v>
      </c>
      <c r="D233" s="132" t="s">
        <v>178</v>
      </c>
      <c r="E233" s="133" t="s">
        <v>5268</v>
      </c>
      <c r="F233" s="134" t="s">
        <v>5269</v>
      </c>
      <c r="G233" s="135" t="s">
        <v>298</v>
      </c>
      <c r="H233" s="136">
        <v>60</v>
      </c>
      <c r="I233" s="137"/>
      <c r="J233" s="138">
        <f t="shared" si="30"/>
        <v>0</v>
      </c>
      <c r="K233" s="134" t="s">
        <v>1</v>
      </c>
      <c r="L233" s="32"/>
      <c r="M233" s="139" t="s">
        <v>1</v>
      </c>
      <c r="N233" s="140" t="s">
        <v>43</v>
      </c>
      <c r="P233" s="141">
        <f t="shared" si="31"/>
        <v>0</v>
      </c>
      <c r="Q233" s="141">
        <v>0</v>
      </c>
      <c r="R233" s="141">
        <f t="shared" si="32"/>
        <v>0</v>
      </c>
      <c r="S233" s="141">
        <v>0</v>
      </c>
      <c r="T233" s="142">
        <f t="shared" si="33"/>
        <v>0</v>
      </c>
      <c r="AR233" s="143" t="s">
        <v>183</v>
      </c>
      <c r="AT233" s="143" t="s">
        <v>178</v>
      </c>
      <c r="AU233" s="143" t="s">
        <v>86</v>
      </c>
      <c r="AY233" s="17" t="s">
        <v>176</v>
      </c>
      <c r="BE233" s="144">
        <f t="shared" si="34"/>
        <v>0</v>
      </c>
      <c r="BF233" s="144">
        <f t="shared" si="35"/>
        <v>0</v>
      </c>
      <c r="BG233" s="144">
        <f t="shared" si="36"/>
        <v>0</v>
      </c>
      <c r="BH233" s="144">
        <f t="shared" si="37"/>
        <v>0</v>
      </c>
      <c r="BI233" s="144">
        <f t="shared" si="38"/>
        <v>0</v>
      </c>
      <c r="BJ233" s="17" t="s">
        <v>86</v>
      </c>
      <c r="BK233" s="144">
        <f t="shared" si="39"/>
        <v>0</v>
      </c>
      <c r="BL233" s="17" t="s">
        <v>183</v>
      </c>
      <c r="BM233" s="143" t="s">
        <v>1944</v>
      </c>
    </row>
    <row r="234" spans="2:65" s="1" customFormat="1" ht="16.5" customHeight="1">
      <c r="B234" s="32"/>
      <c r="C234" s="132" t="s">
        <v>1112</v>
      </c>
      <c r="D234" s="132" t="s">
        <v>178</v>
      </c>
      <c r="E234" s="133" t="s">
        <v>5270</v>
      </c>
      <c r="F234" s="134" t="s">
        <v>5271</v>
      </c>
      <c r="G234" s="135" t="s">
        <v>298</v>
      </c>
      <c r="H234" s="136">
        <v>60</v>
      </c>
      <c r="I234" s="137"/>
      <c r="J234" s="138">
        <f t="shared" si="30"/>
        <v>0</v>
      </c>
      <c r="K234" s="134" t="s">
        <v>1</v>
      </c>
      <c r="L234" s="32"/>
      <c r="M234" s="139" t="s">
        <v>1</v>
      </c>
      <c r="N234" s="140" t="s">
        <v>43</v>
      </c>
      <c r="P234" s="141">
        <f t="shared" si="31"/>
        <v>0</v>
      </c>
      <c r="Q234" s="141">
        <v>0</v>
      </c>
      <c r="R234" s="141">
        <f t="shared" si="32"/>
        <v>0</v>
      </c>
      <c r="S234" s="141">
        <v>0</v>
      </c>
      <c r="T234" s="142">
        <f t="shared" si="33"/>
        <v>0</v>
      </c>
      <c r="AR234" s="143" t="s">
        <v>183</v>
      </c>
      <c r="AT234" s="143" t="s">
        <v>178</v>
      </c>
      <c r="AU234" s="143" t="s">
        <v>86</v>
      </c>
      <c r="AY234" s="17" t="s">
        <v>176</v>
      </c>
      <c r="BE234" s="144">
        <f t="shared" si="34"/>
        <v>0</v>
      </c>
      <c r="BF234" s="144">
        <f t="shared" si="35"/>
        <v>0</v>
      </c>
      <c r="BG234" s="144">
        <f t="shared" si="36"/>
        <v>0</v>
      </c>
      <c r="BH234" s="144">
        <f t="shared" si="37"/>
        <v>0</v>
      </c>
      <c r="BI234" s="144">
        <f t="shared" si="38"/>
        <v>0</v>
      </c>
      <c r="BJ234" s="17" t="s">
        <v>86</v>
      </c>
      <c r="BK234" s="144">
        <f t="shared" si="39"/>
        <v>0</v>
      </c>
      <c r="BL234" s="17" t="s">
        <v>183</v>
      </c>
      <c r="BM234" s="143" t="s">
        <v>1954</v>
      </c>
    </row>
    <row r="235" spans="2:65" s="1" customFormat="1" ht="24.2" customHeight="1">
      <c r="B235" s="32"/>
      <c r="C235" s="132" t="s">
        <v>1116</v>
      </c>
      <c r="D235" s="132" t="s">
        <v>178</v>
      </c>
      <c r="E235" s="133" t="s">
        <v>5272</v>
      </c>
      <c r="F235" s="134" t="s">
        <v>5273</v>
      </c>
      <c r="G235" s="135" t="s">
        <v>298</v>
      </c>
      <c r="H235" s="136">
        <v>760</v>
      </c>
      <c r="I235" s="137"/>
      <c r="J235" s="138">
        <f t="shared" si="30"/>
        <v>0</v>
      </c>
      <c r="K235" s="134" t="s">
        <v>1</v>
      </c>
      <c r="L235" s="32"/>
      <c r="M235" s="139" t="s">
        <v>1</v>
      </c>
      <c r="N235" s="140" t="s">
        <v>43</v>
      </c>
      <c r="P235" s="141">
        <f t="shared" si="31"/>
        <v>0</v>
      </c>
      <c r="Q235" s="141">
        <v>0</v>
      </c>
      <c r="R235" s="141">
        <f t="shared" si="32"/>
        <v>0</v>
      </c>
      <c r="S235" s="141">
        <v>0</v>
      </c>
      <c r="T235" s="142">
        <f t="shared" si="33"/>
        <v>0</v>
      </c>
      <c r="AR235" s="143" t="s">
        <v>183</v>
      </c>
      <c r="AT235" s="143" t="s">
        <v>178</v>
      </c>
      <c r="AU235" s="143" t="s">
        <v>86</v>
      </c>
      <c r="AY235" s="17" t="s">
        <v>176</v>
      </c>
      <c r="BE235" s="144">
        <f t="shared" si="34"/>
        <v>0</v>
      </c>
      <c r="BF235" s="144">
        <f t="shared" si="35"/>
        <v>0</v>
      </c>
      <c r="BG235" s="144">
        <f t="shared" si="36"/>
        <v>0</v>
      </c>
      <c r="BH235" s="144">
        <f t="shared" si="37"/>
        <v>0</v>
      </c>
      <c r="BI235" s="144">
        <f t="shared" si="38"/>
        <v>0</v>
      </c>
      <c r="BJ235" s="17" t="s">
        <v>86</v>
      </c>
      <c r="BK235" s="144">
        <f t="shared" si="39"/>
        <v>0</v>
      </c>
      <c r="BL235" s="17" t="s">
        <v>183</v>
      </c>
      <c r="BM235" s="143" t="s">
        <v>1964</v>
      </c>
    </row>
    <row r="236" spans="2:65" s="1" customFormat="1" ht="24.2" customHeight="1">
      <c r="B236" s="32"/>
      <c r="C236" s="132" t="s">
        <v>1120</v>
      </c>
      <c r="D236" s="132" t="s">
        <v>178</v>
      </c>
      <c r="E236" s="133" t="s">
        <v>5274</v>
      </c>
      <c r="F236" s="134" t="s">
        <v>5275</v>
      </c>
      <c r="G236" s="135" t="s">
        <v>298</v>
      </c>
      <c r="H236" s="136">
        <v>540</v>
      </c>
      <c r="I236" s="137"/>
      <c r="J236" s="138">
        <f t="shared" si="30"/>
        <v>0</v>
      </c>
      <c r="K236" s="134" t="s">
        <v>1</v>
      </c>
      <c r="L236" s="32"/>
      <c r="M236" s="139" t="s">
        <v>1</v>
      </c>
      <c r="N236" s="140" t="s">
        <v>43</v>
      </c>
      <c r="P236" s="141">
        <f t="shared" si="31"/>
        <v>0</v>
      </c>
      <c r="Q236" s="141">
        <v>0</v>
      </c>
      <c r="R236" s="141">
        <f t="shared" si="32"/>
        <v>0</v>
      </c>
      <c r="S236" s="141">
        <v>0</v>
      </c>
      <c r="T236" s="142">
        <f t="shared" si="33"/>
        <v>0</v>
      </c>
      <c r="AR236" s="143" t="s">
        <v>183</v>
      </c>
      <c r="AT236" s="143" t="s">
        <v>178</v>
      </c>
      <c r="AU236" s="143" t="s">
        <v>86</v>
      </c>
      <c r="AY236" s="17" t="s">
        <v>176</v>
      </c>
      <c r="BE236" s="144">
        <f t="shared" si="34"/>
        <v>0</v>
      </c>
      <c r="BF236" s="144">
        <f t="shared" si="35"/>
        <v>0</v>
      </c>
      <c r="BG236" s="144">
        <f t="shared" si="36"/>
        <v>0</v>
      </c>
      <c r="BH236" s="144">
        <f t="shared" si="37"/>
        <v>0</v>
      </c>
      <c r="BI236" s="144">
        <f t="shared" si="38"/>
        <v>0</v>
      </c>
      <c r="BJ236" s="17" t="s">
        <v>86</v>
      </c>
      <c r="BK236" s="144">
        <f t="shared" si="39"/>
        <v>0</v>
      </c>
      <c r="BL236" s="17" t="s">
        <v>183</v>
      </c>
      <c r="BM236" s="143" t="s">
        <v>1976</v>
      </c>
    </row>
    <row r="237" spans="2:65" s="1" customFormat="1" ht="24.2" customHeight="1">
      <c r="B237" s="32"/>
      <c r="C237" s="132" t="s">
        <v>1124</v>
      </c>
      <c r="D237" s="132" t="s">
        <v>178</v>
      </c>
      <c r="E237" s="133" t="s">
        <v>5276</v>
      </c>
      <c r="F237" s="134" t="s">
        <v>5277</v>
      </c>
      <c r="G237" s="135" t="s">
        <v>298</v>
      </c>
      <c r="H237" s="136">
        <v>70</v>
      </c>
      <c r="I237" s="137"/>
      <c r="J237" s="138">
        <f t="shared" si="30"/>
        <v>0</v>
      </c>
      <c r="K237" s="134" t="s">
        <v>1</v>
      </c>
      <c r="L237" s="32"/>
      <c r="M237" s="139" t="s">
        <v>1</v>
      </c>
      <c r="N237" s="140" t="s">
        <v>43</v>
      </c>
      <c r="P237" s="141">
        <f t="shared" si="31"/>
        <v>0</v>
      </c>
      <c r="Q237" s="141">
        <v>0</v>
      </c>
      <c r="R237" s="141">
        <f t="shared" si="32"/>
        <v>0</v>
      </c>
      <c r="S237" s="141">
        <v>0</v>
      </c>
      <c r="T237" s="142">
        <f t="shared" si="33"/>
        <v>0</v>
      </c>
      <c r="AR237" s="143" t="s">
        <v>183</v>
      </c>
      <c r="AT237" s="143" t="s">
        <v>178</v>
      </c>
      <c r="AU237" s="143" t="s">
        <v>86</v>
      </c>
      <c r="AY237" s="17" t="s">
        <v>176</v>
      </c>
      <c r="BE237" s="144">
        <f t="shared" si="34"/>
        <v>0</v>
      </c>
      <c r="BF237" s="144">
        <f t="shared" si="35"/>
        <v>0</v>
      </c>
      <c r="BG237" s="144">
        <f t="shared" si="36"/>
        <v>0</v>
      </c>
      <c r="BH237" s="144">
        <f t="shared" si="37"/>
        <v>0</v>
      </c>
      <c r="BI237" s="144">
        <f t="shared" si="38"/>
        <v>0</v>
      </c>
      <c r="BJ237" s="17" t="s">
        <v>86</v>
      </c>
      <c r="BK237" s="144">
        <f t="shared" si="39"/>
        <v>0</v>
      </c>
      <c r="BL237" s="17" t="s">
        <v>183</v>
      </c>
      <c r="BM237" s="143" t="s">
        <v>1991</v>
      </c>
    </row>
    <row r="238" spans="2:65" s="1" customFormat="1" ht="24.2" customHeight="1">
      <c r="B238" s="32"/>
      <c r="C238" s="132" t="s">
        <v>1128</v>
      </c>
      <c r="D238" s="132" t="s">
        <v>178</v>
      </c>
      <c r="E238" s="133" t="s">
        <v>5278</v>
      </c>
      <c r="F238" s="134" t="s">
        <v>5279</v>
      </c>
      <c r="G238" s="135" t="s">
        <v>298</v>
      </c>
      <c r="H238" s="136">
        <v>50</v>
      </c>
      <c r="I238" s="137"/>
      <c r="J238" s="138">
        <f t="shared" si="30"/>
        <v>0</v>
      </c>
      <c r="K238" s="134" t="s">
        <v>1</v>
      </c>
      <c r="L238" s="32"/>
      <c r="M238" s="139" t="s">
        <v>1</v>
      </c>
      <c r="N238" s="140" t="s">
        <v>43</v>
      </c>
      <c r="P238" s="141">
        <f t="shared" si="31"/>
        <v>0</v>
      </c>
      <c r="Q238" s="141">
        <v>0</v>
      </c>
      <c r="R238" s="141">
        <f t="shared" si="32"/>
        <v>0</v>
      </c>
      <c r="S238" s="141">
        <v>0</v>
      </c>
      <c r="T238" s="142">
        <f t="shared" si="33"/>
        <v>0</v>
      </c>
      <c r="AR238" s="143" t="s">
        <v>183</v>
      </c>
      <c r="AT238" s="143" t="s">
        <v>178</v>
      </c>
      <c r="AU238" s="143" t="s">
        <v>86</v>
      </c>
      <c r="AY238" s="17" t="s">
        <v>176</v>
      </c>
      <c r="BE238" s="144">
        <f t="shared" si="34"/>
        <v>0</v>
      </c>
      <c r="BF238" s="144">
        <f t="shared" si="35"/>
        <v>0</v>
      </c>
      <c r="BG238" s="144">
        <f t="shared" si="36"/>
        <v>0</v>
      </c>
      <c r="BH238" s="144">
        <f t="shared" si="37"/>
        <v>0</v>
      </c>
      <c r="BI238" s="144">
        <f t="shared" si="38"/>
        <v>0</v>
      </c>
      <c r="BJ238" s="17" t="s">
        <v>86</v>
      </c>
      <c r="BK238" s="144">
        <f t="shared" si="39"/>
        <v>0</v>
      </c>
      <c r="BL238" s="17" t="s">
        <v>183</v>
      </c>
      <c r="BM238" s="143" t="s">
        <v>2009</v>
      </c>
    </row>
    <row r="239" spans="2:65" s="1" customFormat="1" ht="24.2" customHeight="1">
      <c r="B239" s="32"/>
      <c r="C239" s="132" t="s">
        <v>1133</v>
      </c>
      <c r="D239" s="132" t="s">
        <v>178</v>
      </c>
      <c r="E239" s="133" t="s">
        <v>5280</v>
      </c>
      <c r="F239" s="134" t="s">
        <v>5281</v>
      </c>
      <c r="G239" s="135" t="s">
        <v>298</v>
      </c>
      <c r="H239" s="136">
        <v>160</v>
      </c>
      <c r="I239" s="137"/>
      <c r="J239" s="138">
        <f t="shared" si="30"/>
        <v>0</v>
      </c>
      <c r="K239" s="134" t="s">
        <v>1</v>
      </c>
      <c r="L239" s="32"/>
      <c r="M239" s="139" t="s">
        <v>1</v>
      </c>
      <c r="N239" s="140" t="s">
        <v>43</v>
      </c>
      <c r="P239" s="141">
        <f t="shared" si="31"/>
        <v>0</v>
      </c>
      <c r="Q239" s="141">
        <v>0</v>
      </c>
      <c r="R239" s="141">
        <f t="shared" si="32"/>
        <v>0</v>
      </c>
      <c r="S239" s="141">
        <v>0</v>
      </c>
      <c r="T239" s="142">
        <f t="shared" si="33"/>
        <v>0</v>
      </c>
      <c r="AR239" s="143" t="s">
        <v>183</v>
      </c>
      <c r="AT239" s="143" t="s">
        <v>178</v>
      </c>
      <c r="AU239" s="143" t="s">
        <v>86</v>
      </c>
      <c r="AY239" s="17" t="s">
        <v>176</v>
      </c>
      <c r="BE239" s="144">
        <f t="shared" si="34"/>
        <v>0</v>
      </c>
      <c r="BF239" s="144">
        <f t="shared" si="35"/>
        <v>0</v>
      </c>
      <c r="BG239" s="144">
        <f t="shared" si="36"/>
        <v>0</v>
      </c>
      <c r="BH239" s="144">
        <f t="shared" si="37"/>
        <v>0</v>
      </c>
      <c r="BI239" s="144">
        <f t="shared" si="38"/>
        <v>0</v>
      </c>
      <c r="BJ239" s="17" t="s">
        <v>86</v>
      </c>
      <c r="BK239" s="144">
        <f t="shared" si="39"/>
        <v>0</v>
      </c>
      <c r="BL239" s="17" t="s">
        <v>183</v>
      </c>
      <c r="BM239" s="143" t="s">
        <v>2018</v>
      </c>
    </row>
    <row r="240" spans="2:65" s="1" customFormat="1" ht="24.2" customHeight="1">
      <c r="B240" s="32"/>
      <c r="C240" s="132" t="s">
        <v>1137</v>
      </c>
      <c r="D240" s="132" t="s">
        <v>178</v>
      </c>
      <c r="E240" s="133" t="s">
        <v>5282</v>
      </c>
      <c r="F240" s="134" t="s">
        <v>5283</v>
      </c>
      <c r="G240" s="135" t="s">
        <v>298</v>
      </c>
      <c r="H240" s="136">
        <v>25</v>
      </c>
      <c r="I240" s="137"/>
      <c r="J240" s="138">
        <f t="shared" si="30"/>
        <v>0</v>
      </c>
      <c r="K240" s="134" t="s">
        <v>1</v>
      </c>
      <c r="L240" s="32"/>
      <c r="M240" s="139" t="s">
        <v>1</v>
      </c>
      <c r="N240" s="140" t="s">
        <v>43</v>
      </c>
      <c r="P240" s="141">
        <f t="shared" si="31"/>
        <v>0</v>
      </c>
      <c r="Q240" s="141">
        <v>0</v>
      </c>
      <c r="R240" s="141">
        <f t="shared" si="32"/>
        <v>0</v>
      </c>
      <c r="S240" s="141">
        <v>0</v>
      </c>
      <c r="T240" s="142">
        <f t="shared" si="33"/>
        <v>0</v>
      </c>
      <c r="AR240" s="143" t="s">
        <v>183</v>
      </c>
      <c r="AT240" s="143" t="s">
        <v>178</v>
      </c>
      <c r="AU240" s="143" t="s">
        <v>86</v>
      </c>
      <c r="AY240" s="17" t="s">
        <v>176</v>
      </c>
      <c r="BE240" s="144">
        <f t="shared" si="34"/>
        <v>0</v>
      </c>
      <c r="BF240" s="144">
        <f t="shared" si="35"/>
        <v>0</v>
      </c>
      <c r="BG240" s="144">
        <f t="shared" si="36"/>
        <v>0</v>
      </c>
      <c r="BH240" s="144">
        <f t="shared" si="37"/>
        <v>0</v>
      </c>
      <c r="BI240" s="144">
        <f t="shared" si="38"/>
        <v>0</v>
      </c>
      <c r="BJ240" s="17" t="s">
        <v>86</v>
      </c>
      <c r="BK240" s="144">
        <f t="shared" si="39"/>
        <v>0</v>
      </c>
      <c r="BL240" s="17" t="s">
        <v>183</v>
      </c>
      <c r="BM240" s="143" t="s">
        <v>2024</v>
      </c>
    </row>
    <row r="241" spans="2:65" s="1" customFormat="1" ht="16.5" customHeight="1">
      <c r="B241" s="32"/>
      <c r="C241" s="132" t="s">
        <v>1141</v>
      </c>
      <c r="D241" s="132" t="s">
        <v>178</v>
      </c>
      <c r="E241" s="133" t="s">
        <v>5284</v>
      </c>
      <c r="F241" s="134" t="s">
        <v>5285</v>
      </c>
      <c r="G241" s="135" t="s">
        <v>298</v>
      </c>
      <c r="H241" s="136">
        <v>4000</v>
      </c>
      <c r="I241" s="137"/>
      <c r="J241" s="138">
        <f t="shared" si="30"/>
        <v>0</v>
      </c>
      <c r="K241" s="134" t="s">
        <v>1</v>
      </c>
      <c r="L241" s="32"/>
      <c r="M241" s="139" t="s">
        <v>1</v>
      </c>
      <c r="N241" s="140" t="s">
        <v>43</v>
      </c>
      <c r="P241" s="141">
        <f t="shared" si="31"/>
        <v>0</v>
      </c>
      <c r="Q241" s="141">
        <v>0</v>
      </c>
      <c r="R241" s="141">
        <f t="shared" si="32"/>
        <v>0</v>
      </c>
      <c r="S241" s="141">
        <v>0</v>
      </c>
      <c r="T241" s="142">
        <f t="shared" si="33"/>
        <v>0</v>
      </c>
      <c r="AR241" s="143" t="s">
        <v>183</v>
      </c>
      <c r="AT241" s="143" t="s">
        <v>178</v>
      </c>
      <c r="AU241" s="143" t="s">
        <v>86</v>
      </c>
      <c r="AY241" s="17" t="s">
        <v>176</v>
      </c>
      <c r="BE241" s="144">
        <f t="shared" si="34"/>
        <v>0</v>
      </c>
      <c r="BF241" s="144">
        <f t="shared" si="35"/>
        <v>0</v>
      </c>
      <c r="BG241" s="144">
        <f t="shared" si="36"/>
        <v>0</v>
      </c>
      <c r="BH241" s="144">
        <f t="shared" si="37"/>
        <v>0</v>
      </c>
      <c r="BI241" s="144">
        <f t="shared" si="38"/>
        <v>0</v>
      </c>
      <c r="BJ241" s="17" t="s">
        <v>86</v>
      </c>
      <c r="BK241" s="144">
        <f t="shared" si="39"/>
        <v>0</v>
      </c>
      <c r="BL241" s="17" t="s">
        <v>183</v>
      </c>
      <c r="BM241" s="143" t="s">
        <v>2031</v>
      </c>
    </row>
    <row r="242" spans="2:65" s="1" customFormat="1" ht="16.5" customHeight="1">
      <c r="B242" s="32"/>
      <c r="C242" s="132" t="s">
        <v>1145</v>
      </c>
      <c r="D242" s="132" t="s">
        <v>178</v>
      </c>
      <c r="E242" s="133" t="s">
        <v>5286</v>
      </c>
      <c r="F242" s="134" t="s">
        <v>5287</v>
      </c>
      <c r="G242" s="135" t="s">
        <v>298</v>
      </c>
      <c r="H242" s="136">
        <v>400</v>
      </c>
      <c r="I242" s="137"/>
      <c r="J242" s="138">
        <f t="shared" si="30"/>
        <v>0</v>
      </c>
      <c r="K242" s="134" t="s">
        <v>1</v>
      </c>
      <c r="L242" s="32"/>
      <c r="M242" s="139" t="s">
        <v>1</v>
      </c>
      <c r="N242" s="140" t="s">
        <v>43</v>
      </c>
      <c r="P242" s="141">
        <f t="shared" si="31"/>
        <v>0</v>
      </c>
      <c r="Q242" s="141">
        <v>0</v>
      </c>
      <c r="R242" s="141">
        <f t="shared" si="32"/>
        <v>0</v>
      </c>
      <c r="S242" s="141">
        <v>0</v>
      </c>
      <c r="T242" s="142">
        <f t="shared" si="33"/>
        <v>0</v>
      </c>
      <c r="AR242" s="143" t="s">
        <v>183</v>
      </c>
      <c r="AT242" s="143" t="s">
        <v>178</v>
      </c>
      <c r="AU242" s="143" t="s">
        <v>86</v>
      </c>
      <c r="AY242" s="17" t="s">
        <v>176</v>
      </c>
      <c r="BE242" s="144">
        <f t="shared" si="34"/>
        <v>0</v>
      </c>
      <c r="BF242" s="144">
        <f t="shared" si="35"/>
        <v>0</v>
      </c>
      <c r="BG242" s="144">
        <f t="shared" si="36"/>
        <v>0</v>
      </c>
      <c r="BH242" s="144">
        <f t="shared" si="37"/>
        <v>0</v>
      </c>
      <c r="BI242" s="144">
        <f t="shared" si="38"/>
        <v>0</v>
      </c>
      <c r="BJ242" s="17" t="s">
        <v>86</v>
      </c>
      <c r="BK242" s="144">
        <f t="shared" si="39"/>
        <v>0</v>
      </c>
      <c r="BL242" s="17" t="s">
        <v>183</v>
      </c>
      <c r="BM242" s="143" t="s">
        <v>2036</v>
      </c>
    </row>
    <row r="243" spans="2:65" s="1" customFormat="1" ht="24.2" customHeight="1">
      <c r="B243" s="32"/>
      <c r="C243" s="132" t="s">
        <v>1149</v>
      </c>
      <c r="D243" s="132" t="s">
        <v>178</v>
      </c>
      <c r="E243" s="133" t="s">
        <v>5288</v>
      </c>
      <c r="F243" s="134" t="s">
        <v>5289</v>
      </c>
      <c r="G243" s="135" t="s">
        <v>298</v>
      </c>
      <c r="H243" s="136">
        <v>600</v>
      </c>
      <c r="I243" s="137"/>
      <c r="J243" s="138">
        <f t="shared" si="30"/>
        <v>0</v>
      </c>
      <c r="K243" s="134" t="s">
        <v>1</v>
      </c>
      <c r="L243" s="32"/>
      <c r="M243" s="139" t="s">
        <v>1</v>
      </c>
      <c r="N243" s="140" t="s">
        <v>43</v>
      </c>
      <c r="P243" s="141">
        <f t="shared" si="31"/>
        <v>0</v>
      </c>
      <c r="Q243" s="141">
        <v>0</v>
      </c>
      <c r="R243" s="141">
        <f t="shared" si="32"/>
        <v>0</v>
      </c>
      <c r="S243" s="141">
        <v>0</v>
      </c>
      <c r="T243" s="142">
        <f t="shared" si="33"/>
        <v>0</v>
      </c>
      <c r="AR243" s="143" t="s">
        <v>183</v>
      </c>
      <c r="AT243" s="143" t="s">
        <v>178</v>
      </c>
      <c r="AU243" s="143" t="s">
        <v>86</v>
      </c>
      <c r="AY243" s="17" t="s">
        <v>176</v>
      </c>
      <c r="BE243" s="144">
        <f t="shared" si="34"/>
        <v>0</v>
      </c>
      <c r="BF243" s="144">
        <f t="shared" si="35"/>
        <v>0</v>
      </c>
      <c r="BG243" s="144">
        <f t="shared" si="36"/>
        <v>0</v>
      </c>
      <c r="BH243" s="144">
        <f t="shared" si="37"/>
        <v>0</v>
      </c>
      <c r="BI243" s="144">
        <f t="shared" si="38"/>
        <v>0</v>
      </c>
      <c r="BJ243" s="17" t="s">
        <v>86</v>
      </c>
      <c r="BK243" s="144">
        <f t="shared" si="39"/>
        <v>0</v>
      </c>
      <c r="BL243" s="17" t="s">
        <v>183</v>
      </c>
      <c r="BM243" s="143" t="s">
        <v>2046</v>
      </c>
    </row>
    <row r="244" spans="2:65" s="1" customFormat="1" ht="24.2" customHeight="1">
      <c r="B244" s="32"/>
      <c r="C244" s="132" t="s">
        <v>1154</v>
      </c>
      <c r="D244" s="132" t="s">
        <v>178</v>
      </c>
      <c r="E244" s="133" t="s">
        <v>5290</v>
      </c>
      <c r="F244" s="134" t="s">
        <v>5291</v>
      </c>
      <c r="G244" s="135" t="s">
        <v>298</v>
      </c>
      <c r="H244" s="136">
        <v>450</v>
      </c>
      <c r="I244" s="137"/>
      <c r="J244" s="138">
        <f t="shared" si="30"/>
        <v>0</v>
      </c>
      <c r="K244" s="134" t="s">
        <v>1</v>
      </c>
      <c r="L244" s="32"/>
      <c r="M244" s="139" t="s">
        <v>1</v>
      </c>
      <c r="N244" s="140" t="s">
        <v>43</v>
      </c>
      <c r="P244" s="141">
        <f t="shared" si="31"/>
        <v>0</v>
      </c>
      <c r="Q244" s="141">
        <v>0</v>
      </c>
      <c r="R244" s="141">
        <f t="shared" si="32"/>
        <v>0</v>
      </c>
      <c r="S244" s="141">
        <v>0</v>
      </c>
      <c r="T244" s="142">
        <f t="shared" si="33"/>
        <v>0</v>
      </c>
      <c r="AR244" s="143" t="s">
        <v>183</v>
      </c>
      <c r="AT244" s="143" t="s">
        <v>178</v>
      </c>
      <c r="AU244" s="143" t="s">
        <v>86</v>
      </c>
      <c r="AY244" s="17" t="s">
        <v>176</v>
      </c>
      <c r="BE244" s="144">
        <f t="shared" si="34"/>
        <v>0</v>
      </c>
      <c r="BF244" s="144">
        <f t="shared" si="35"/>
        <v>0</v>
      </c>
      <c r="BG244" s="144">
        <f t="shared" si="36"/>
        <v>0</v>
      </c>
      <c r="BH244" s="144">
        <f t="shared" si="37"/>
        <v>0</v>
      </c>
      <c r="BI244" s="144">
        <f t="shared" si="38"/>
        <v>0</v>
      </c>
      <c r="BJ244" s="17" t="s">
        <v>86</v>
      </c>
      <c r="BK244" s="144">
        <f t="shared" si="39"/>
        <v>0</v>
      </c>
      <c r="BL244" s="17" t="s">
        <v>183</v>
      </c>
      <c r="BM244" s="143" t="s">
        <v>2057</v>
      </c>
    </row>
    <row r="245" spans="2:65" s="1" customFormat="1" ht="16.5" customHeight="1">
      <c r="B245" s="32"/>
      <c r="C245" s="132" t="s">
        <v>1162</v>
      </c>
      <c r="D245" s="132" t="s">
        <v>178</v>
      </c>
      <c r="E245" s="133" t="s">
        <v>5292</v>
      </c>
      <c r="F245" s="134" t="s">
        <v>5293</v>
      </c>
      <c r="G245" s="135" t="s">
        <v>4983</v>
      </c>
      <c r="H245" s="136">
        <v>150</v>
      </c>
      <c r="I245" s="137"/>
      <c r="J245" s="138">
        <f t="shared" si="30"/>
        <v>0</v>
      </c>
      <c r="K245" s="134" t="s">
        <v>1</v>
      </c>
      <c r="L245" s="32"/>
      <c r="M245" s="139" t="s">
        <v>1</v>
      </c>
      <c r="N245" s="140" t="s">
        <v>43</v>
      </c>
      <c r="P245" s="141">
        <f t="shared" si="31"/>
        <v>0</v>
      </c>
      <c r="Q245" s="141">
        <v>0</v>
      </c>
      <c r="R245" s="141">
        <f t="shared" si="32"/>
        <v>0</v>
      </c>
      <c r="S245" s="141">
        <v>0</v>
      </c>
      <c r="T245" s="142">
        <f t="shared" si="33"/>
        <v>0</v>
      </c>
      <c r="AR245" s="143" t="s">
        <v>183</v>
      </c>
      <c r="AT245" s="143" t="s">
        <v>178</v>
      </c>
      <c r="AU245" s="143" t="s">
        <v>86</v>
      </c>
      <c r="AY245" s="17" t="s">
        <v>176</v>
      </c>
      <c r="BE245" s="144">
        <f t="shared" si="34"/>
        <v>0</v>
      </c>
      <c r="BF245" s="144">
        <f t="shared" si="35"/>
        <v>0</v>
      </c>
      <c r="BG245" s="144">
        <f t="shared" si="36"/>
        <v>0</v>
      </c>
      <c r="BH245" s="144">
        <f t="shared" si="37"/>
        <v>0</v>
      </c>
      <c r="BI245" s="144">
        <f t="shared" si="38"/>
        <v>0</v>
      </c>
      <c r="BJ245" s="17" t="s">
        <v>86</v>
      </c>
      <c r="BK245" s="144">
        <f t="shared" si="39"/>
        <v>0</v>
      </c>
      <c r="BL245" s="17" t="s">
        <v>183</v>
      </c>
      <c r="BM245" s="143" t="s">
        <v>2067</v>
      </c>
    </row>
    <row r="246" spans="2:65" s="1" customFormat="1" ht="24.2" customHeight="1">
      <c r="B246" s="32"/>
      <c r="C246" s="132" t="s">
        <v>1167</v>
      </c>
      <c r="D246" s="132" t="s">
        <v>178</v>
      </c>
      <c r="E246" s="133" t="s">
        <v>5294</v>
      </c>
      <c r="F246" s="134" t="s">
        <v>5295</v>
      </c>
      <c r="G246" s="135" t="s">
        <v>4983</v>
      </c>
      <c r="H246" s="136">
        <v>1</v>
      </c>
      <c r="I246" s="137"/>
      <c r="J246" s="138">
        <f t="shared" si="30"/>
        <v>0</v>
      </c>
      <c r="K246" s="134" t="s">
        <v>1</v>
      </c>
      <c r="L246" s="32"/>
      <c r="M246" s="139" t="s">
        <v>1</v>
      </c>
      <c r="N246" s="140" t="s">
        <v>43</v>
      </c>
      <c r="P246" s="141">
        <f t="shared" si="31"/>
        <v>0</v>
      </c>
      <c r="Q246" s="141">
        <v>0</v>
      </c>
      <c r="R246" s="141">
        <f t="shared" si="32"/>
        <v>0</v>
      </c>
      <c r="S246" s="141">
        <v>0</v>
      </c>
      <c r="T246" s="142">
        <f t="shared" si="33"/>
        <v>0</v>
      </c>
      <c r="AR246" s="143" t="s">
        <v>183</v>
      </c>
      <c r="AT246" s="143" t="s">
        <v>178</v>
      </c>
      <c r="AU246" s="143" t="s">
        <v>86</v>
      </c>
      <c r="AY246" s="17" t="s">
        <v>176</v>
      </c>
      <c r="BE246" s="144">
        <f t="shared" si="34"/>
        <v>0</v>
      </c>
      <c r="BF246" s="144">
        <f t="shared" si="35"/>
        <v>0</v>
      </c>
      <c r="BG246" s="144">
        <f t="shared" si="36"/>
        <v>0</v>
      </c>
      <c r="BH246" s="144">
        <f t="shared" si="37"/>
        <v>0</v>
      </c>
      <c r="BI246" s="144">
        <f t="shared" si="38"/>
        <v>0</v>
      </c>
      <c r="BJ246" s="17" t="s">
        <v>86</v>
      </c>
      <c r="BK246" s="144">
        <f t="shared" si="39"/>
        <v>0</v>
      </c>
      <c r="BL246" s="17" t="s">
        <v>183</v>
      </c>
      <c r="BM246" s="143" t="s">
        <v>2076</v>
      </c>
    </row>
    <row r="247" spans="2:65" s="1" customFormat="1" ht="16.5" customHeight="1">
      <c r="B247" s="32"/>
      <c r="C247" s="132" t="s">
        <v>1171</v>
      </c>
      <c r="D247" s="132" t="s">
        <v>178</v>
      </c>
      <c r="E247" s="133" t="s">
        <v>5296</v>
      </c>
      <c r="F247" s="134" t="s">
        <v>5297</v>
      </c>
      <c r="G247" s="135" t="s">
        <v>5031</v>
      </c>
      <c r="H247" s="136">
        <v>1</v>
      </c>
      <c r="I247" s="137"/>
      <c r="J247" s="138">
        <f t="shared" si="30"/>
        <v>0</v>
      </c>
      <c r="K247" s="134" t="s">
        <v>1</v>
      </c>
      <c r="L247" s="32"/>
      <c r="M247" s="139" t="s">
        <v>1</v>
      </c>
      <c r="N247" s="140" t="s">
        <v>43</v>
      </c>
      <c r="P247" s="141">
        <f t="shared" si="31"/>
        <v>0</v>
      </c>
      <c r="Q247" s="141">
        <v>0</v>
      </c>
      <c r="R247" s="141">
        <f t="shared" si="32"/>
        <v>0</v>
      </c>
      <c r="S247" s="141">
        <v>0</v>
      </c>
      <c r="T247" s="142">
        <f t="shared" si="33"/>
        <v>0</v>
      </c>
      <c r="AR247" s="143" t="s">
        <v>183</v>
      </c>
      <c r="AT247" s="143" t="s">
        <v>178</v>
      </c>
      <c r="AU247" s="143" t="s">
        <v>86</v>
      </c>
      <c r="AY247" s="17" t="s">
        <v>176</v>
      </c>
      <c r="BE247" s="144">
        <f t="shared" si="34"/>
        <v>0</v>
      </c>
      <c r="BF247" s="144">
        <f t="shared" si="35"/>
        <v>0</v>
      </c>
      <c r="BG247" s="144">
        <f t="shared" si="36"/>
        <v>0</v>
      </c>
      <c r="BH247" s="144">
        <f t="shared" si="37"/>
        <v>0</v>
      </c>
      <c r="BI247" s="144">
        <f t="shared" si="38"/>
        <v>0</v>
      </c>
      <c r="BJ247" s="17" t="s">
        <v>86</v>
      </c>
      <c r="BK247" s="144">
        <f t="shared" si="39"/>
        <v>0</v>
      </c>
      <c r="BL247" s="17" t="s">
        <v>183</v>
      </c>
      <c r="BM247" s="143" t="s">
        <v>2085</v>
      </c>
    </row>
    <row r="248" spans="2:65" s="1" customFormat="1" ht="21.75" customHeight="1">
      <c r="B248" s="32"/>
      <c r="C248" s="132" t="s">
        <v>1175</v>
      </c>
      <c r="D248" s="132" t="s">
        <v>178</v>
      </c>
      <c r="E248" s="133" t="s">
        <v>5298</v>
      </c>
      <c r="F248" s="134" t="s">
        <v>5299</v>
      </c>
      <c r="G248" s="135" t="s">
        <v>298</v>
      </c>
      <c r="H248" s="136">
        <v>490</v>
      </c>
      <c r="I248" s="137"/>
      <c r="J248" s="138">
        <f t="shared" si="30"/>
        <v>0</v>
      </c>
      <c r="K248" s="134" t="s">
        <v>1</v>
      </c>
      <c r="L248" s="32"/>
      <c r="M248" s="139" t="s">
        <v>1</v>
      </c>
      <c r="N248" s="140" t="s">
        <v>43</v>
      </c>
      <c r="P248" s="141">
        <f t="shared" si="31"/>
        <v>0</v>
      </c>
      <c r="Q248" s="141">
        <v>0</v>
      </c>
      <c r="R248" s="141">
        <f t="shared" si="32"/>
        <v>0</v>
      </c>
      <c r="S248" s="141">
        <v>0</v>
      </c>
      <c r="T248" s="142">
        <f t="shared" si="33"/>
        <v>0</v>
      </c>
      <c r="AR248" s="143" t="s">
        <v>183</v>
      </c>
      <c r="AT248" s="143" t="s">
        <v>178</v>
      </c>
      <c r="AU248" s="143" t="s">
        <v>86</v>
      </c>
      <c r="AY248" s="17" t="s">
        <v>176</v>
      </c>
      <c r="BE248" s="144">
        <f t="shared" si="34"/>
        <v>0</v>
      </c>
      <c r="BF248" s="144">
        <f t="shared" si="35"/>
        <v>0</v>
      </c>
      <c r="BG248" s="144">
        <f t="shared" si="36"/>
        <v>0</v>
      </c>
      <c r="BH248" s="144">
        <f t="shared" si="37"/>
        <v>0</v>
      </c>
      <c r="BI248" s="144">
        <f t="shared" si="38"/>
        <v>0</v>
      </c>
      <c r="BJ248" s="17" t="s">
        <v>86</v>
      </c>
      <c r="BK248" s="144">
        <f t="shared" si="39"/>
        <v>0</v>
      </c>
      <c r="BL248" s="17" t="s">
        <v>183</v>
      </c>
      <c r="BM248" s="143" t="s">
        <v>2094</v>
      </c>
    </row>
    <row r="249" spans="2:65" s="1" customFormat="1" ht="16.5" customHeight="1">
      <c r="B249" s="32"/>
      <c r="C249" s="132" t="s">
        <v>1180</v>
      </c>
      <c r="D249" s="132" t="s">
        <v>178</v>
      </c>
      <c r="E249" s="133" t="s">
        <v>5300</v>
      </c>
      <c r="F249" s="134" t="s">
        <v>5301</v>
      </c>
      <c r="G249" s="135" t="s">
        <v>298</v>
      </c>
      <c r="H249" s="136">
        <v>510</v>
      </c>
      <c r="I249" s="137"/>
      <c r="J249" s="138">
        <f t="shared" si="30"/>
        <v>0</v>
      </c>
      <c r="K249" s="134" t="s">
        <v>1</v>
      </c>
      <c r="L249" s="32"/>
      <c r="M249" s="139" t="s">
        <v>1</v>
      </c>
      <c r="N249" s="140" t="s">
        <v>43</v>
      </c>
      <c r="P249" s="141">
        <f t="shared" si="31"/>
        <v>0</v>
      </c>
      <c r="Q249" s="141">
        <v>0</v>
      </c>
      <c r="R249" s="141">
        <f t="shared" si="32"/>
        <v>0</v>
      </c>
      <c r="S249" s="141">
        <v>0</v>
      </c>
      <c r="T249" s="142">
        <f t="shared" si="33"/>
        <v>0</v>
      </c>
      <c r="AR249" s="143" t="s">
        <v>183</v>
      </c>
      <c r="AT249" s="143" t="s">
        <v>178</v>
      </c>
      <c r="AU249" s="143" t="s">
        <v>86</v>
      </c>
      <c r="AY249" s="17" t="s">
        <v>176</v>
      </c>
      <c r="BE249" s="144">
        <f t="shared" si="34"/>
        <v>0</v>
      </c>
      <c r="BF249" s="144">
        <f t="shared" si="35"/>
        <v>0</v>
      </c>
      <c r="BG249" s="144">
        <f t="shared" si="36"/>
        <v>0</v>
      </c>
      <c r="BH249" s="144">
        <f t="shared" si="37"/>
        <v>0</v>
      </c>
      <c r="BI249" s="144">
        <f t="shared" si="38"/>
        <v>0</v>
      </c>
      <c r="BJ249" s="17" t="s">
        <v>86</v>
      </c>
      <c r="BK249" s="144">
        <f t="shared" si="39"/>
        <v>0</v>
      </c>
      <c r="BL249" s="17" t="s">
        <v>183</v>
      </c>
      <c r="BM249" s="143" t="s">
        <v>2102</v>
      </c>
    </row>
    <row r="250" spans="2:65" s="1" customFormat="1" ht="16.5" customHeight="1">
      <c r="B250" s="32"/>
      <c r="C250" s="132" t="s">
        <v>1185</v>
      </c>
      <c r="D250" s="132" t="s">
        <v>178</v>
      </c>
      <c r="E250" s="133" t="s">
        <v>5302</v>
      </c>
      <c r="F250" s="134" t="s">
        <v>5303</v>
      </c>
      <c r="G250" s="135" t="s">
        <v>298</v>
      </c>
      <c r="H250" s="136">
        <v>80</v>
      </c>
      <c r="I250" s="137"/>
      <c r="J250" s="138">
        <f t="shared" si="30"/>
        <v>0</v>
      </c>
      <c r="K250" s="134" t="s">
        <v>1</v>
      </c>
      <c r="L250" s="32"/>
      <c r="M250" s="139" t="s">
        <v>1</v>
      </c>
      <c r="N250" s="140" t="s">
        <v>43</v>
      </c>
      <c r="P250" s="141">
        <f t="shared" si="31"/>
        <v>0</v>
      </c>
      <c r="Q250" s="141">
        <v>0</v>
      </c>
      <c r="R250" s="141">
        <f t="shared" si="32"/>
        <v>0</v>
      </c>
      <c r="S250" s="141">
        <v>0</v>
      </c>
      <c r="T250" s="142">
        <f t="shared" si="33"/>
        <v>0</v>
      </c>
      <c r="AR250" s="143" t="s">
        <v>183</v>
      </c>
      <c r="AT250" s="143" t="s">
        <v>178</v>
      </c>
      <c r="AU250" s="143" t="s">
        <v>86</v>
      </c>
      <c r="AY250" s="17" t="s">
        <v>176</v>
      </c>
      <c r="BE250" s="144">
        <f t="shared" si="34"/>
        <v>0</v>
      </c>
      <c r="BF250" s="144">
        <f t="shared" si="35"/>
        <v>0</v>
      </c>
      <c r="BG250" s="144">
        <f t="shared" si="36"/>
        <v>0</v>
      </c>
      <c r="BH250" s="144">
        <f t="shared" si="37"/>
        <v>0</v>
      </c>
      <c r="BI250" s="144">
        <f t="shared" si="38"/>
        <v>0</v>
      </c>
      <c r="BJ250" s="17" t="s">
        <v>86</v>
      </c>
      <c r="BK250" s="144">
        <f t="shared" si="39"/>
        <v>0</v>
      </c>
      <c r="BL250" s="17" t="s">
        <v>183</v>
      </c>
      <c r="BM250" s="143" t="s">
        <v>2111</v>
      </c>
    </row>
    <row r="251" spans="2:65" s="1" customFormat="1" ht="21.75" customHeight="1">
      <c r="B251" s="32"/>
      <c r="C251" s="132" t="s">
        <v>1189</v>
      </c>
      <c r="D251" s="132" t="s">
        <v>178</v>
      </c>
      <c r="E251" s="133" t="s">
        <v>5304</v>
      </c>
      <c r="F251" s="134" t="s">
        <v>5305</v>
      </c>
      <c r="G251" s="135" t="s">
        <v>4983</v>
      </c>
      <c r="H251" s="136">
        <v>510</v>
      </c>
      <c r="I251" s="137"/>
      <c r="J251" s="138">
        <f t="shared" si="30"/>
        <v>0</v>
      </c>
      <c r="K251" s="134" t="s">
        <v>1</v>
      </c>
      <c r="L251" s="32"/>
      <c r="M251" s="139" t="s">
        <v>1</v>
      </c>
      <c r="N251" s="140" t="s">
        <v>43</v>
      </c>
      <c r="P251" s="141">
        <f t="shared" si="31"/>
        <v>0</v>
      </c>
      <c r="Q251" s="141">
        <v>0</v>
      </c>
      <c r="R251" s="141">
        <f t="shared" si="32"/>
        <v>0</v>
      </c>
      <c r="S251" s="141">
        <v>0</v>
      </c>
      <c r="T251" s="142">
        <f t="shared" si="33"/>
        <v>0</v>
      </c>
      <c r="AR251" s="143" t="s">
        <v>183</v>
      </c>
      <c r="AT251" s="143" t="s">
        <v>178</v>
      </c>
      <c r="AU251" s="143" t="s">
        <v>86</v>
      </c>
      <c r="AY251" s="17" t="s">
        <v>176</v>
      </c>
      <c r="BE251" s="144">
        <f t="shared" si="34"/>
        <v>0</v>
      </c>
      <c r="BF251" s="144">
        <f t="shared" si="35"/>
        <v>0</v>
      </c>
      <c r="BG251" s="144">
        <f t="shared" si="36"/>
        <v>0</v>
      </c>
      <c r="BH251" s="144">
        <f t="shared" si="37"/>
        <v>0</v>
      </c>
      <c r="BI251" s="144">
        <f t="shared" si="38"/>
        <v>0</v>
      </c>
      <c r="BJ251" s="17" t="s">
        <v>86</v>
      </c>
      <c r="BK251" s="144">
        <f t="shared" si="39"/>
        <v>0</v>
      </c>
      <c r="BL251" s="17" t="s">
        <v>183</v>
      </c>
      <c r="BM251" s="143" t="s">
        <v>2151</v>
      </c>
    </row>
    <row r="252" spans="2:65" s="1" customFormat="1" ht="16.5" customHeight="1">
      <c r="B252" s="32"/>
      <c r="C252" s="132" t="s">
        <v>1193</v>
      </c>
      <c r="D252" s="132" t="s">
        <v>178</v>
      </c>
      <c r="E252" s="133" t="s">
        <v>5306</v>
      </c>
      <c r="F252" s="134" t="s">
        <v>5307</v>
      </c>
      <c r="G252" s="135" t="s">
        <v>298</v>
      </c>
      <c r="H252" s="136">
        <v>100</v>
      </c>
      <c r="I252" s="137"/>
      <c r="J252" s="138">
        <f t="shared" ref="J252:J283" si="40">ROUND(I252*H252,2)</f>
        <v>0</v>
      </c>
      <c r="K252" s="134" t="s">
        <v>1</v>
      </c>
      <c r="L252" s="32"/>
      <c r="M252" s="139" t="s">
        <v>1</v>
      </c>
      <c r="N252" s="140" t="s">
        <v>43</v>
      </c>
      <c r="P252" s="141">
        <f t="shared" ref="P252:P283" si="41">O252*H252</f>
        <v>0</v>
      </c>
      <c r="Q252" s="141">
        <v>0</v>
      </c>
      <c r="R252" s="141">
        <f t="shared" ref="R252:R283" si="42">Q252*H252</f>
        <v>0</v>
      </c>
      <c r="S252" s="141">
        <v>0</v>
      </c>
      <c r="T252" s="142">
        <f t="shared" ref="T252:T283" si="43">S252*H252</f>
        <v>0</v>
      </c>
      <c r="AR252" s="143" t="s">
        <v>183</v>
      </c>
      <c r="AT252" s="143" t="s">
        <v>178</v>
      </c>
      <c r="AU252" s="143" t="s">
        <v>86</v>
      </c>
      <c r="AY252" s="17" t="s">
        <v>176</v>
      </c>
      <c r="BE252" s="144">
        <f t="shared" ref="BE252:BE267" si="44">IF(N252="základní",J252,0)</f>
        <v>0</v>
      </c>
      <c r="BF252" s="144">
        <f t="shared" ref="BF252:BF267" si="45">IF(N252="snížená",J252,0)</f>
        <v>0</v>
      </c>
      <c r="BG252" s="144">
        <f t="shared" ref="BG252:BG267" si="46">IF(N252="zákl. přenesená",J252,0)</f>
        <v>0</v>
      </c>
      <c r="BH252" s="144">
        <f t="shared" ref="BH252:BH267" si="47">IF(N252="sníž. přenesená",J252,0)</f>
        <v>0</v>
      </c>
      <c r="BI252" s="144">
        <f t="shared" ref="BI252:BI267" si="48">IF(N252="nulová",J252,0)</f>
        <v>0</v>
      </c>
      <c r="BJ252" s="17" t="s">
        <v>86</v>
      </c>
      <c r="BK252" s="144">
        <f t="shared" ref="BK252:BK267" si="49">ROUND(I252*H252,2)</f>
        <v>0</v>
      </c>
      <c r="BL252" s="17" t="s">
        <v>183</v>
      </c>
      <c r="BM252" s="143" t="s">
        <v>2159</v>
      </c>
    </row>
    <row r="253" spans="2:65" s="1" customFormat="1" ht="16.5" customHeight="1">
      <c r="B253" s="32"/>
      <c r="C253" s="132" t="s">
        <v>1200</v>
      </c>
      <c r="D253" s="132" t="s">
        <v>178</v>
      </c>
      <c r="E253" s="133" t="s">
        <v>5308</v>
      </c>
      <c r="F253" s="134" t="s">
        <v>5309</v>
      </c>
      <c r="G253" s="135" t="s">
        <v>4983</v>
      </c>
      <c r="H253" s="136">
        <v>63</v>
      </c>
      <c r="I253" s="137"/>
      <c r="J253" s="138">
        <f t="shared" si="40"/>
        <v>0</v>
      </c>
      <c r="K253" s="134" t="s">
        <v>1</v>
      </c>
      <c r="L253" s="32"/>
      <c r="M253" s="139" t="s">
        <v>1</v>
      </c>
      <c r="N253" s="140" t="s">
        <v>43</v>
      </c>
      <c r="P253" s="141">
        <f t="shared" si="41"/>
        <v>0</v>
      </c>
      <c r="Q253" s="141">
        <v>0</v>
      </c>
      <c r="R253" s="141">
        <f t="shared" si="42"/>
        <v>0</v>
      </c>
      <c r="S253" s="141">
        <v>0</v>
      </c>
      <c r="T253" s="142">
        <f t="shared" si="43"/>
        <v>0</v>
      </c>
      <c r="AR253" s="143" t="s">
        <v>183</v>
      </c>
      <c r="AT253" s="143" t="s">
        <v>178</v>
      </c>
      <c r="AU253" s="143" t="s">
        <v>86</v>
      </c>
      <c r="AY253" s="17" t="s">
        <v>176</v>
      </c>
      <c r="BE253" s="144">
        <f t="shared" si="44"/>
        <v>0</v>
      </c>
      <c r="BF253" s="144">
        <f t="shared" si="45"/>
        <v>0</v>
      </c>
      <c r="BG253" s="144">
        <f t="shared" si="46"/>
        <v>0</v>
      </c>
      <c r="BH253" s="144">
        <f t="shared" si="47"/>
        <v>0</v>
      </c>
      <c r="BI253" s="144">
        <f t="shared" si="48"/>
        <v>0</v>
      </c>
      <c r="BJ253" s="17" t="s">
        <v>86</v>
      </c>
      <c r="BK253" s="144">
        <f t="shared" si="49"/>
        <v>0</v>
      </c>
      <c r="BL253" s="17" t="s">
        <v>183</v>
      </c>
      <c r="BM253" s="143" t="s">
        <v>2168</v>
      </c>
    </row>
    <row r="254" spans="2:65" s="1" customFormat="1" ht="16.5" customHeight="1">
      <c r="B254" s="32"/>
      <c r="C254" s="132" t="s">
        <v>1206</v>
      </c>
      <c r="D254" s="132" t="s">
        <v>178</v>
      </c>
      <c r="E254" s="133" t="s">
        <v>5310</v>
      </c>
      <c r="F254" s="134" t="s">
        <v>5311</v>
      </c>
      <c r="G254" s="135" t="s">
        <v>4983</v>
      </c>
      <c r="H254" s="136">
        <v>250</v>
      </c>
      <c r="I254" s="137"/>
      <c r="J254" s="138">
        <f t="shared" si="40"/>
        <v>0</v>
      </c>
      <c r="K254" s="134" t="s">
        <v>1</v>
      </c>
      <c r="L254" s="32"/>
      <c r="M254" s="139" t="s">
        <v>1</v>
      </c>
      <c r="N254" s="140" t="s">
        <v>43</v>
      </c>
      <c r="P254" s="141">
        <f t="shared" si="41"/>
        <v>0</v>
      </c>
      <c r="Q254" s="141">
        <v>0</v>
      </c>
      <c r="R254" s="141">
        <f t="shared" si="42"/>
        <v>0</v>
      </c>
      <c r="S254" s="141">
        <v>0</v>
      </c>
      <c r="T254" s="142">
        <f t="shared" si="43"/>
        <v>0</v>
      </c>
      <c r="AR254" s="143" t="s">
        <v>183</v>
      </c>
      <c r="AT254" s="143" t="s">
        <v>178</v>
      </c>
      <c r="AU254" s="143" t="s">
        <v>86</v>
      </c>
      <c r="AY254" s="17" t="s">
        <v>176</v>
      </c>
      <c r="BE254" s="144">
        <f t="shared" si="44"/>
        <v>0</v>
      </c>
      <c r="BF254" s="144">
        <f t="shared" si="45"/>
        <v>0</v>
      </c>
      <c r="BG254" s="144">
        <f t="shared" si="46"/>
        <v>0</v>
      </c>
      <c r="BH254" s="144">
        <f t="shared" si="47"/>
        <v>0</v>
      </c>
      <c r="BI254" s="144">
        <f t="shared" si="48"/>
        <v>0</v>
      </c>
      <c r="BJ254" s="17" t="s">
        <v>86</v>
      </c>
      <c r="BK254" s="144">
        <f t="shared" si="49"/>
        <v>0</v>
      </c>
      <c r="BL254" s="17" t="s">
        <v>183</v>
      </c>
      <c r="BM254" s="143" t="s">
        <v>2179</v>
      </c>
    </row>
    <row r="255" spans="2:65" s="1" customFormat="1" ht="16.5" customHeight="1">
      <c r="B255" s="32"/>
      <c r="C255" s="132" t="s">
        <v>1210</v>
      </c>
      <c r="D255" s="132" t="s">
        <v>178</v>
      </c>
      <c r="E255" s="133" t="s">
        <v>5312</v>
      </c>
      <c r="F255" s="134" t="s">
        <v>5313</v>
      </c>
      <c r="G255" s="135" t="s">
        <v>4983</v>
      </c>
      <c r="H255" s="136">
        <v>25</v>
      </c>
      <c r="I255" s="137"/>
      <c r="J255" s="138">
        <f t="shared" si="40"/>
        <v>0</v>
      </c>
      <c r="K255" s="134" t="s">
        <v>1</v>
      </c>
      <c r="L255" s="32"/>
      <c r="M255" s="139" t="s">
        <v>1</v>
      </c>
      <c r="N255" s="140" t="s">
        <v>43</v>
      </c>
      <c r="P255" s="141">
        <f t="shared" si="41"/>
        <v>0</v>
      </c>
      <c r="Q255" s="141">
        <v>0</v>
      </c>
      <c r="R255" s="141">
        <f t="shared" si="42"/>
        <v>0</v>
      </c>
      <c r="S255" s="141">
        <v>0</v>
      </c>
      <c r="T255" s="142">
        <f t="shared" si="43"/>
        <v>0</v>
      </c>
      <c r="AR255" s="143" t="s">
        <v>183</v>
      </c>
      <c r="AT255" s="143" t="s">
        <v>178</v>
      </c>
      <c r="AU255" s="143" t="s">
        <v>86</v>
      </c>
      <c r="AY255" s="17" t="s">
        <v>176</v>
      </c>
      <c r="BE255" s="144">
        <f t="shared" si="44"/>
        <v>0</v>
      </c>
      <c r="BF255" s="144">
        <f t="shared" si="45"/>
        <v>0</v>
      </c>
      <c r="BG255" s="144">
        <f t="shared" si="46"/>
        <v>0</v>
      </c>
      <c r="BH255" s="144">
        <f t="shared" si="47"/>
        <v>0</v>
      </c>
      <c r="BI255" s="144">
        <f t="shared" si="48"/>
        <v>0</v>
      </c>
      <c r="BJ255" s="17" t="s">
        <v>86</v>
      </c>
      <c r="BK255" s="144">
        <f t="shared" si="49"/>
        <v>0</v>
      </c>
      <c r="BL255" s="17" t="s">
        <v>183</v>
      </c>
      <c r="BM255" s="143" t="s">
        <v>2187</v>
      </c>
    </row>
    <row r="256" spans="2:65" s="1" customFormat="1" ht="16.5" customHeight="1">
      <c r="B256" s="32"/>
      <c r="C256" s="132" t="s">
        <v>1214</v>
      </c>
      <c r="D256" s="132" t="s">
        <v>178</v>
      </c>
      <c r="E256" s="133" t="s">
        <v>5314</v>
      </c>
      <c r="F256" s="134" t="s">
        <v>5315</v>
      </c>
      <c r="G256" s="135" t="s">
        <v>4983</v>
      </c>
      <c r="H256" s="136">
        <v>17</v>
      </c>
      <c r="I256" s="137"/>
      <c r="J256" s="138">
        <f t="shared" si="40"/>
        <v>0</v>
      </c>
      <c r="K256" s="134" t="s">
        <v>1</v>
      </c>
      <c r="L256" s="32"/>
      <c r="M256" s="139" t="s">
        <v>1</v>
      </c>
      <c r="N256" s="140" t="s">
        <v>43</v>
      </c>
      <c r="P256" s="141">
        <f t="shared" si="41"/>
        <v>0</v>
      </c>
      <c r="Q256" s="141">
        <v>0</v>
      </c>
      <c r="R256" s="141">
        <f t="shared" si="42"/>
        <v>0</v>
      </c>
      <c r="S256" s="141">
        <v>0</v>
      </c>
      <c r="T256" s="142">
        <f t="shared" si="43"/>
        <v>0</v>
      </c>
      <c r="AR256" s="143" t="s">
        <v>183</v>
      </c>
      <c r="AT256" s="143" t="s">
        <v>178</v>
      </c>
      <c r="AU256" s="143" t="s">
        <v>86</v>
      </c>
      <c r="AY256" s="17" t="s">
        <v>176</v>
      </c>
      <c r="BE256" s="144">
        <f t="shared" si="44"/>
        <v>0</v>
      </c>
      <c r="BF256" s="144">
        <f t="shared" si="45"/>
        <v>0</v>
      </c>
      <c r="BG256" s="144">
        <f t="shared" si="46"/>
        <v>0</v>
      </c>
      <c r="BH256" s="144">
        <f t="shared" si="47"/>
        <v>0</v>
      </c>
      <c r="BI256" s="144">
        <f t="shared" si="48"/>
        <v>0</v>
      </c>
      <c r="BJ256" s="17" t="s">
        <v>86</v>
      </c>
      <c r="BK256" s="144">
        <f t="shared" si="49"/>
        <v>0</v>
      </c>
      <c r="BL256" s="17" t="s">
        <v>183</v>
      </c>
      <c r="BM256" s="143" t="s">
        <v>2197</v>
      </c>
    </row>
    <row r="257" spans="2:65" s="1" customFormat="1" ht="37.9" customHeight="1">
      <c r="B257" s="32"/>
      <c r="C257" s="132" t="s">
        <v>1218</v>
      </c>
      <c r="D257" s="132" t="s">
        <v>178</v>
      </c>
      <c r="E257" s="133" t="s">
        <v>5316</v>
      </c>
      <c r="F257" s="134" t="s">
        <v>5317</v>
      </c>
      <c r="G257" s="135" t="s">
        <v>4983</v>
      </c>
      <c r="H257" s="136">
        <v>30</v>
      </c>
      <c r="I257" s="137"/>
      <c r="J257" s="138">
        <f t="shared" si="40"/>
        <v>0</v>
      </c>
      <c r="K257" s="134" t="s">
        <v>1</v>
      </c>
      <c r="L257" s="32"/>
      <c r="M257" s="139" t="s">
        <v>1</v>
      </c>
      <c r="N257" s="140" t="s">
        <v>43</v>
      </c>
      <c r="P257" s="141">
        <f t="shared" si="41"/>
        <v>0</v>
      </c>
      <c r="Q257" s="141">
        <v>0</v>
      </c>
      <c r="R257" s="141">
        <f t="shared" si="42"/>
        <v>0</v>
      </c>
      <c r="S257" s="141">
        <v>0</v>
      </c>
      <c r="T257" s="142">
        <f t="shared" si="43"/>
        <v>0</v>
      </c>
      <c r="AR257" s="143" t="s">
        <v>183</v>
      </c>
      <c r="AT257" s="143" t="s">
        <v>178</v>
      </c>
      <c r="AU257" s="143" t="s">
        <v>86</v>
      </c>
      <c r="AY257" s="17" t="s">
        <v>176</v>
      </c>
      <c r="BE257" s="144">
        <f t="shared" si="44"/>
        <v>0</v>
      </c>
      <c r="BF257" s="144">
        <f t="shared" si="45"/>
        <v>0</v>
      </c>
      <c r="BG257" s="144">
        <f t="shared" si="46"/>
        <v>0</v>
      </c>
      <c r="BH257" s="144">
        <f t="shared" si="47"/>
        <v>0</v>
      </c>
      <c r="BI257" s="144">
        <f t="shared" si="48"/>
        <v>0</v>
      </c>
      <c r="BJ257" s="17" t="s">
        <v>86</v>
      </c>
      <c r="BK257" s="144">
        <f t="shared" si="49"/>
        <v>0</v>
      </c>
      <c r="BL257" s="17" t="s">
        <v>183</v>
      </c>
      <c r="BM257" s="143" t="s">
        <v>2229</v>
      </c>
    </row>
    <row r="258" spans="2:65" s="1" customFormat="1" ht="24.2" customHeight="1">
      <c r="B258" s="32"/>
      <c r="C258" s="132" t="s">
        <v>1224</v>
      </c>
      <c r="D258" s="132" t="s">
        <v>178</v>
      </c>
      <c r="E258" s="133" t="s">
        <v>5318</v>
      </c>
      <c r="F258" s="134" t="s">
        <v>5319</v>
      </c>
      <c r="G258" s="135" t="s">
        <v>4983</v>
      </c>
      <c r="H258" s="136">
        <v>14</v>
      </c>
      <c r="I258" s="137"/>
      <c r="J258" s="138">
        <f t="shared" si="40"/>
        <v>0</v>
      </c>
      <c r="K258" s="134" t="s">
        <v>1</v>
      </c>
      <c r="L258" s="32"/>
      <c r="M258" s="139" t="s">
        <v>1</v>
      </c>
      <c r="N258" s="140" t="s">
        <v>43</v>
      </c>
      <c r="P258" s="141">
        <f t="shared" si="41"/>
        <v>0</v>
      </c>
      <c r="Q258" s="141">
        <v>0</v>
      </c>
      <c r="R258" s="141">
        <f t="shared" si="42"/>
        <v>0</v>
      </c>
      <c r="S258" s="141">
        <v>0</v>
      </c>
      <c r="T258" s="142">
        <f t="shared" si="43"/>
        <v>0</v>
      </c>
      <c r="AR258" s="143" t="s">
        <v>183</v>
      </c>
      <c r="AT258" s="143" t="s">
        <v>178</v>
      </c>
      <c r="AU258" s="143" t="s">
        <v>86</v>
      </c>
      <c r="AY258" s="17" t="s">
        <v>176</v>
      </c>
      <c r="BE258" s="144">
        <f t="shared" si="44"/>
        <v>0</v>
      </c>
      <c r="BF258" s="144">
        <f t="shared" si="45"/>
        <v>0</v>
      </c>
      <c r="BG258" s="144">
        <f t="shared" si="46"/>
        <v>0</v>
      </c>
      <c r="BH258" s="144">
        <f t="shared" si="47"/>
        <v>0</v>
      </c>
      <c r="BI258" s="144">
        <f t="shared" si="48"/>
        <v>0</v>
      </c>
      <c r="BJ258" s="17" t="s">
        <v>86</v>
      </c>
      <c r="BK258" s="144">
        <f t="shared" si="49"/>
        <v>0</v>
      </c>
      <c r="BL258" s="17" t="s">
        <v>183</v>
      </c>
      <c r="BM258" s="143" t="s">
        <v>2240</v>
      </c>
    </row>
    <row r="259" spans="2:65" s="1" customFormat="1" ht="24.2" customHeight="1">
      <c r="B259" s="32"/>
      <c r="C259" s="132" t="s">
        <v>1248</v>
      </c>
      <c r="D259" s="132" t="s">
        <v>178</v>
      </c>
      <c r="E259" s="133" t="s">
        <v>5320</v>
      </c>
      <c r="F259" s="134" t="s">
        <v>5321</v>
      </c>
      <c r="G259" s="135" t="s">
        <v>4983</v>
      </c>
      <c r="H259" s="136">
        <v>14</v>
      </c>
      <c r="I259" s="137"/>
      <c r="J259" s="138">
        <f t="shared" si="40"/>
        <v>0</v>
      </c>
      <c r="K259" s="134" t="s">
        <v>1</v>
      </c>
      <c r="L259" s="32"/>
      <c r="M259" s="139" t="s">
        <v>1</v>
      </c>
      <c r="N259" s="140" t="s">
        <v>43</v>
      </c>
      <c r="P259" s="141">
        <f t="shared" si="41"/>
        <v>0</v>
      </c>
      <c r="Q259" s="141">
        <v>0</v>
      </c>
      <c r="R259" s="141">
        <f t="shared" si="42"/>
        <v>0</v>
      </c>
      <c r="S259" s="141">
        <v>0</v>
      </c>
      <c r="T259" s="142">
        <f t="shared" si="43"/>
        <v>0</v>
      </c>
      <c r="AR259" s="143" t="s">
        <v>183</v>
      </c>
      <c r="AT259" s="143" t="s">
        <v>178</v>
      </c>
      <c r="AU259" s="143" t="s">
        <v>86</v>
      </c>
      <c r="AY259" s="17" t="s">
        <v>176</v>
      </c>
      <c r="BE259" s="144">
        <f t="shared" si="44"/>
        <v>0</v>
      </c>
      <c r="BF259" s="144">
        <f t="shared" si="45"/>
        <v>0</v>
      </c>
      <c r="BG259" s="144">
        <f t="shared" si="46"/>
        <v>0</v>
      </c>
      <c r="BH259" s="144">
        <f t="shared" si="47"/>
        <v>0</v>
      </c>
      <c r="BI259" s="144">
        <f t="shared" si="48"/>
        <v>0</v>
      </c>
      <c r="BJ259" s="17" t="s">
        <v>86</v>
      </c>
      <c r="BK259" s="144">
        <f t="shared" si="49"/>
        <v>0</v>
      </c>
      <c r="BL259" s="17" t="s">
        <v>183</v>
      </c>
      <c r="BM259" s="143" t="s">
        <v>2249</v>
      </c>
    </row>
    <row r="260" spans="2:65" s="1" customFormat="1" ht="24.2" customHeight="1">
      <c r="B260" s="32"/>
      <c r="C260" s="132" t="s">
        <v>1252</v>
      </c>
      <c r="D260" s="132" t="s">
        <v>178</v>
      </c>
      <c r="E260" s="133" t="s">
        <v>5322</v>
      </c>
      <c r="F260" s="134" t="s">
        <v>5323</v>
      </c>
      <c r="G260" s="135" t="s">
        <v>4983</v>
      </c>
      <c r="H260" s="136">
        <v>1</v>
      </c>
      <c r="I260" s="137"/>
      <c r="J260" s="138">
        <f t="shared" si="40"/>
        <v>0</v>
      </c>
      <c r="K260" s="134" t="s">
        <v>1</v>
      </c>
      <c r="L260" s="32"/>
      <c r="M260" s="139" t="s">
        <v>1</v>
      </c>
      <c r="N260" s="140" t="s">
        <v>43</v>
      </c>
      <c r="P260" s="141">
        <f t="shared" si="41"/>
        <v>0</v>
      </c>
      <c r="Q260" s="141">
        <v>0</v>
      </c>
      <c r="R260" s="141">
        <f t="shared" si="42"/>
        <v>0</v>
      </c>
      <c r="S260" s="141">
        <v>0</v>
      </c>
      <c r="T260" s="142">
        <f t="shared" si="43"/>
        <v>0</v>
      </c>
      <c r="AR260" s="143" t="s">
        <v>183</v>
      </c>
      <c r="AT260" s="143" t="s">
        <v>178</v>
      </c>
      <c r="AU260" s="143" t="s">
        <v>86</v>
      </c>
      <c r="AY260" s="17" t="s">
        <v>176</v>
      </c>
      <c r="BE260" s="144">
        <f t="shared" si="44"/>
        <v>0</v>
      </c>
      <c r="BF260" s="144">
        <f t="shared" si="45"/>
        <v>0</v>
      </c>
      <c r="BG260" s="144">
        <f t="shared" si="46"/>
        <v>0</v>
      </c>
      <c r="BH260" s="144">
        <f t="shared" si="47"/>
        <v>0</v>
      </c>
      <c r="BI260" s="144">
        <f t="shared" si="48"/>
        <v>0</v>
      </c>
      <c r="BJ260" s="17" t="s">
        <v>86</v>
      </c>
      <c r="BK260" s="144">
        <f t="shared" si="49"/>
        <v>0</v>
      </c>
      <c r="BL260" s="17" t="s">
        <v>183</v>
      </c>
      <c r="BM260" s="143" t="s">
        <v>2256</v>
      </c>
    </row>
    <row r="261" spans="2:65" s="1" customFormat="1" ht="16.5" customHeight="1">
      <c r="B261" s="32"/>
      <c r="C261" s="132" t="s">
        <v>1259</v>
      </c>
      <c r="D261" s="132" t="s">
        <v>178</v>
      </c>
      <c r="E261" s="133" t="s">
        <v>5324</v>
      </c>
      <c r="F261" s="134" t="s">
        <v>5325</v>
      </c>
      <c r="G261" s="135" t="s">
        <v>4983</v>
      </c>
      <c r="H261" s="136">
        <v>30</v>
      </c>
      <c r="I261" s="137"/>
      <c r="J261" s="138">
        <f t="shared" si="40"/>
        <v>0</v>
      </c>
      <c r="K261" s="134" t="s">
        <v>1</v>
      </c>
      <c r="L261" s="32"/>
      <c r="M261" s="139" t="s">
        <v>1</v>
      </c>
      <c r="N261" s="140" t="s">
        <v>43</v>
      </c>
      <c r="P261" s="141">
        <f t="shared" si="41"/>
        <v>0</v>
      </c>
      <c r="Q261" s="141">
        <v>0</v>
      </c>
      <c r="R261" s="141">
        <f t="shared" si="42"/>
        <v>0</v>
      </c>
      <c r="S261" s="141">
        <v>0</v>
      </c>
      <c r="T261" s="142">
        <f t="shared" si="43"/>
        <v>0</v>
      </c>
      <c r="AR261" s="143" t="s">
        <v>183</v>
      </c>
      <c r="AT261" s="143" t="s">
        <v>178</v>
      </c>
      <c r="AU261" s="143" t="s">
        <v>86</v>
      </c>
      <c r="AY261" s="17" t="s">
        <v>176</v>
      </c>
      <c r="BE261" s="144">
        <f t="shared" si="44"/>
        <v>0</v>
      </c>
      <c r="BF261" s="144">
        <f t="shared" si="45"/>
        <v>0</v>
      </c>
      <c r="BG261" s="144">
        <f t="shared" si="46"/>
        <v>0</v>
      </c>
      <c r="BH261" s="144">
        <f t="shared" si="47"/>
        <v>0</v>
      </c>
      <c r="BI261" s="144">
        <f t="shared" si="48"/>
        <v>0</v>
      </c>
      <c r="BJ261" s="17" t="s">
        <v>86</v>
      </c>
      <c r="BK261" s="144">
        <f t="shared" si="49"/>
        <v>0</v>
      </c>
      <c r="BL261" s="17" t="s">
        <v>183</v>
      </c>
      <c r="BM261" s="143" t="s">
        <v>2263</v>
      </c>
    </row>
    <row r="262" spans="2:65" s="1" customFormat="1" ht="16.5" customHeight="1">
      <c r="B262" s="32"/>
      <c r="C262" s="132" t="s">
        <v>1263</v>
      </c>
      <c r="D262" s="132" t="s">
        <v>178</v>
      </c>
      <c r="E262" s="133" t="s">
        <v>5326</v>
      </c>
      <c r="F262" s="134" t="s">
        <v>5327</v>
      </c>
      <c r="G262" s="135" t="s">
        <v>298</v>
      </c>
      <c r="H262" s="136">
        <v>250</v>
      </c>
      <c r="I262" s="137"/>
      <c r="J262" s="138">
        <f t="shared" si="40"/>
        <v>0</v>
      </c>
      <c r="K262" s="134" t="s">
        <v>1</v>
      </c>
      <c r="L262" s="32"/>
      <c r="M262" s="139" t="s">
        <v>1</v>
      </c>
      <c r="N262" s="140" t="s">
        <v>43</v>
      </c>
      <c r="P262" s="141">
        <f t="shared" si="41"/>
        <v>0</v>
      </c>
      <c r="Q262" s="141">
        <v>0</v>
      </c>
      <c r="R262" s="141">
        <f t="shared" si="42"/>
        <v>0</v>
      </c>
      <c r="S262" s="141">
        <v>0</v>
      </c>
      <c r="T262" s="142">
        <f t="shared" si="43"/>
        <v>0</v>
      </c>
      <c r="AR262" s="143" t="s">
        <v>183</v>
      </c>
      <c r="AT262" s="143" t="s">
        <v>178</v>
      </c>
      <c r="AU262" s="143" t="s">
        <v>86</v>
      </c>
      <c r="AY262" s="17" t="s">
        <v>176</v>
      </c>
      <c r="BE262" s="144">
        <f t="shared" si="44"/>
        <v>0</v>
      </c>
      <c r="BF262" s="144">
        <f t="shared" si="45"/>
        <v>0</v>
      </c>
      <c r="BG262" s="144">
        <f t="shared" si="46"/>
        <v>0</v>
      </c>
      <c r="BH262" s="144">
        <f t="shared" si="47"/>
        <v>0</v>
      </c>
      <c r="BI262" s="144">
        <f t="shared" si="48"/>
        <v>0</v>
      </c>
      <c r="BJ262" s="17" t="s">
        <v>86</v>
      </c>
      <c r="BK262" s="144">
        <f t="shared" si="49"/>
        <v>0</v>
      </c>
      <c r="BL262" s="17" t="s">
        <v>183</v>
      </c>
      <c r="BM262" s="143" t="s">
        <v>2270</v>
      </c>
    </row>
    <row r="263" spans="2:65" s="1" customFormat="1" ht="16.5" customHeight="1">
      <c r="B263" s="32"/>
      <c r="C263" s="132" t="s">
        <v>1269</v>
      </c>
      <c r="D263" s="132" t="s">
        <v>178</v>
      </c>
      <c r="E263" s="133" t="s">
        <v>5328</v>
      </c>
      <c r="F263" s="134" t="s">
        <v>5329</v>
      </c>
      <c r="G263" s="135" t="s">
        <v>4983</v>
      </c>
      <c r="H263" s="136">
        <v>17</v>
      </c>
      <c r="I263" s="137"/>
      <c r="J263" s="138">
        <f t="shared" si="40"/>
        <v>0</v>
      </c>
      <c r="K263" s="134" t="s">
        <v>1</v>
      </c>
      <c r="L263" s="32"/>
      <c r="M263" s="139" t="s">
        <v>1</v>
      </c>
      <c r="N263" s="140" t="s">
        <v>43</v>
      </c>
      <c r="P263" s="141">
        <f t="shared" si="41"/>
        <v>0</v>
      </c>
      <c r="Q263" s="141">
        <v>0</v>
      </c>
      <c r="R263" s="141">
        <f t="shared" si="42"/>
        <v>0</v>
      </c>
      <c r="S263" s="141">
        <v>0</v>
      </c>
      <c r="T263" s="142">
        <f t="shared" si="43"/>
        <v>0</v>
      </c>
      <c r="AR263" s="143" t="s">
        <v>183</v>
      </c>
      <c r="AT263" s="143" t="s">
        <v>178</v>
      </c>
      <c r="AU263" s="143" t="s">
        <v>86</v>
      </c>
      <c r="AY263" s="17" t="s">
        <v>176</v>
      </c>
      <c r="BE263" s="144">
        <f t="shared" si="44"/>
        <v>0</v>
      </c>
      <c r="BF263" s="144">
        <f t="shared" si="45"/>
        <v>0</v>
      </c>
      <c r="BG263" s="144">
        <f t="shared" si="46"/>
        <v>0</v>
      </c>
      <c r="BH263" s="144">
        <f t="shared" si="47"/>
        <v>0</v>
      </c>
      <c r="BI263" s="144">
        <f t="shared" si="48"/>
        <v>0</v>
      </c>
      <c r="BJ263" s="17" t="s">
        <v>86</v>
      </c>
      <c r="BK263" s="144">
        <f t="shared" si="49"/>
        <v>0</v>
      </c>
      <c r="BL263" s="17" t="s">
        <v>183</v>
      </c>
      <c r="BM263" s="143" t="s">
        <v>2277</v>
      </c>
    </row>
    <row r="264" spans="2:65" s="1" customFormat="1" ht="16.5" customHeight="1">
      <c r="B264" s="32"/>
      <c r="C264" s="132" t="s">
        <v>1273</v>
      </c>
      <c r="D264" s="132" t="s">
        <v>178</v>
      </c>
      <c r="E264" s="133" t="s">
        <v>5330</v>
      </c>
      <c r="F264" s="134" t="s">
        <v>5331</v>
      </c>
      <c r="G264" s="135" t="s">
        <v>5031</v>
      </c>
      <c r="H264" s="136">
        <v>1</v>
      </c>
      <c r="I264" s="137"/>
      <c r="J264" s="138">
        <f t="shared" si="40"/>
        <v>0</v>
      </c>
      <c r="K264" s="134" t="s">
        <v>1</v>
      </c>
      <c r="L264" s="32"/>
      <c r="M264" s="139" t="s">
        <v>1</v>
      </c>
      <c r="N264" s="140" t="s">
        <v>43</v>
      </c>
      <c r="P264" s="141">
        <f t="shared" si="41"/>
        <v>0</v>
      </c>
      <c r="Q264" s="141">
        <v>0</v>
      </c>
      <c r="R264" s="141">
        <f t="shared" si="42"/>
        <v>0</v>
      </c>
      <c r="S264" s="141">
        <v>0</v>
      </c>
      <c r="T264" s="142">
        <f t="shared" si="43"/>
        <v>0</v>
      </c>
      <c r="AR264" s="143" t="s">
        <v>183</v>
      </c>
      <c r="AT264" s="143" t="s">
        <v>178</v>
      </c>
      <c r="AU264" s="143" t="s">
        <v>86</v>
      </c>
      <c r="AY264" s="17" t="s">
        <v>176</v>
      </c>
      <c r="BE264" s="144">
        <f t="shared" si="44"/>
        <v>0</v>
      </c>
      <c r="BF264" s="144">
        <f t="shared" si="45"/>
        <v>0</v>
      </c>
      <c r="BG264" s="144">
        <f t="shared" si="46"/>
        <v>0</v>
      </c>
      <c r="BH264" s="144">
        <f t="shared" si="47"/>
        <v>0</v>
      </c>
      <c r="BI264" s="144">
        <f t="shared" si="48"/>
        <v>0</v>
      </c>
      <c r="BJ264" s="17" t="s">
        <v>86</v>
      </c>
      <c r="BK264" s="144">
        <f t="shared" si="49"/>
        <v>0</v>
      </c>
      <c r="BL264" s="17" t="s">
        <v>183</v>
      </c>
      <c r="BM264" s="143" t="s">
        <v>2284</v>
      </c>
    </row>
    <row r="265" spans="2:65" s="1" customFormat="1" ht="24.2" customHeight="1">
      <c r="B265" s="32"/>
      <c r="C265" s="132" t="s">
        <v>1279</v>
      </c>
      <c r="D265" s="132" t="s">
        <v>178</v>
      </c>
      <c r="E265" s="133" t="s">
        <v>5332</v>
      </c>
      <c r="F265" s="134" t="s">
        <v>5333</v>
      </c>
      <c r="G265" s="135" t="s">
        <v>5031</v>
      </c>
      <c r="H265" s="136">
        <v>1</v>
      </c>
      <c r="I265" s="137"/>
      <c r="J265" s="138">
        <f t="shared" si="40"/>
        <v>0</v>
      </c>
      <c r="K265" s="134" t="s">
        <v>1</v>
      </c>
      <c r="L265" s="32"/>
      <c r="M265" s="139" t="s">
        <v>1</v>
      </c>
      <c r="N265" s="140" t="s">
        <v>43</v>
      </c>
      <c r="P265" s="141">
        <f t="shared" si="41"/>
        <v>0</v>
      </c>
      <c r="Q265" s="141">
        <v>0</v>
      </c>
      <c r="R265" s="141">
        <f t="shared" si="42"/>
        <v>0</v>
      </c>
      <c r="S265" s="141">
        <v>0</v>
      </c>
      <c r="T265" s="142">
        <f t="shared" si="43"/>
        <v>0</v>
      </c>
      <c r="AR265" s="143" t="s">
        <v>183</v>
      </c>
      <c r="AT265" s="143" t="s">
        <v>178</v>
      </c>
      <c r="AU265" s="143" t="s">
        <v>86</v>
      </c>
      <c r="AY265" s="17" t="s">
        <v>176</v>
      </c>
      <c r="BE265" s="144">
        <f t="shared" si="44"/>
        <v>0</v>
      </c>
      <c r="BF265" s="144">
        <f t="shared" si="45"/>
        <v>0</v>
      </c>
      <c r="BG265" s="144">
        <f t="shared" si="46"/>
        <v>0</v>
      </c>
      <c r="BH265" s="144">
        <f t="shared" si="47"/>
        <v>0</v>
      </c>
      <c r="BI265" s="144">
        <f t="shared" si="48"/>
        <v>0</v>
      </c>
      <c r="BJ265" s="17" t="s">
        <v>86</v>
      </c>
      <c r="BK265" s="144">
        <f t="shared" si="49"/>
        <v>0</v>
      </c>
      <c r="BL265" s="17" t="s">
        <v>183</v>
      </c>
      <c r="BM265" s="143" t="s">
        <v>2290</v>
      </c>
    </row>
    <row r="266" spans="2:65" s="1" customFormat="1" ht="16.5" customHeight="1">
      <c r="B266" s="32"/>
      <c r="C266" s="132" t="s">
        <v>1283</v>
      </c>
      <c r="D266" s="132" t="s">
        <v>178</v>
      </c>
      <c r="E266" s="133" t="s">
        <v>5334</v>
      </c>
      <c r="F266" s="134" t="s">
        <v>5335</v>
      </c>
      <c r="G266" s="135" t="s">
        <v>5031</v>
      </c>
      <c r="H266" s="136">
        <v>1</v>
      </c>
      <c r="I266" s="137"/>
      <c r="J266" s="138">
        <f t="shared" si="40"/>
        <v>0</v>
      </c>
      <c r="K266" s="134" t="s">
        <v>1</v>
      </c>
      <c r="L266" s="32"/>
      <c r="M266" s="139" t="s">
        <v>1</v>
      </c>
      <c r="N266" s="140" t="s">
        <v>43</v>
      </c>
      <c r="P266" s="141">
        <f t="shared" si="41"/>
        <v>0</v>
      </c>
      <c r="Q266" s="141">
        <v>0</v>
      </c>
      <c r="R266" s="141">
        <f t="shared" si="42"/>
        <v>0</v>
      </c>
      <c r="S266" s="141">
        <v>0</v>
      </c>
      <c r="T266" s="142">
        <f t="shared" si="43"/>
        <v>0</v>
      </c>
      <c r="AR266" s="143" t="s">
        <v>183</v>
      </c>
      <c r="AT266" s="143" t="s">
        <v>178</v>
      </c>
      <c r="AU266" s="143" t="s">
        <v>86</v>
      </c>
      <c r="AY266" s="17" t="s">
        <v>176</v>
      </c>
      <c r="BE266" s="144">
        <f t="shared" si="44"/>
        <v>0</v>
      </c>
      <c r="BF266" s="144">
        <f t="shared" si="45"/>
        <v>0</v>
      </c>
      <c r="BG266" s="144">
        <f t="shared" si="46"/>
        <v>0</v>
      </c>
      <c r="BH266" s="144">
        <f t="shared" si="47"/>
        <v>0</v>
      </c>
      <c r="BI266" s="144">
        <f t="shared" si="48"/>
        <v>0</v>
      </c>
      <c r="BJ266" s="17" t="s">
        <v>86</v>
      </c>
      <c r="BK266" s="144">
        <f t="shared" si="49"/>
        <v>0</v>
      </c>
      <c r="BL266" s="17" t="s">
        <v>183</v>
      </c>
      <c r="BM266" s="143" t="s">
        <v>5336</v>
      </c>
    </row>
    <row r="267" spans="2:65" s="1" customFormat="1" ht="16.5" customHeight="1">
      <c r="B267" s="32"/>
      <c r="C267" s="132" t="s">
        <v>1287</v>
      </c>
      <c r="D267" s="132" t="s">
        <v>178</v>
      </c>
      <c r="E267" s="133" t="s">
        <v>5337</v>
      </c>
      <c r="F267" s="134" t="s">
        <v>5028</v>
      </c>
      <c r="G267" s="135" t="s">
        <v>196</v>
      </c>
      <c r="H267" s="136">
        <v>480</v>
      </c>
      <c r="I267" s="137"/>
      <c r="J267" s="138">
        <f t="shared" si="40"/>
        <v>0</v>
      </c>
      <c r="K267" s="134" t="s">
        <v>1</v>
      </c>
      <c r="L267" s="32"/>
      <c r="M267" s="139" t="s">
        <v>1</v>
      </c>
      <c r="N267" s="140" t="s">
        <v>43</v>
      </c>
      <c r="P267" s="141">
        <f t="shared" si="41"/>
        <v>0</v>
      </c>
      <c r="Q267" s="141">
        <v>0</v>
      </c>
      <c r="R267" s="141">
        <f t="shared" si="42"/>
        <v>0</v>
      </c>
      <c r="S267" s="141">
        <v>0</v>
      </c>
      <c r="T267" s="142">
        <f t="shared" si="43"/>
        <v>0</v>
      </c>
      <c r="AR267" s="143" t="s">
        <v>183</v>
      </c>
      <c r="AT267" s="143" t="s">
        <v>178</v>
      </c>
      <c r="AU267" s="143" t="s">
        <v>86</v>
      </c>
      <c r="AY267" s="17" t="s">
        <v>176</v>
      </c>
      <c r="BE267" s="144">
        <f t="shared" si="44"/>
        <v>0</v>
      </c>
      <c r="BF267" s="144">
        <f t="shared" si="45"/>
        <v>0</v>
      </c>
      <c r="BG267" s="144">
        <f t="shared" si="46"/>
        <v>0</v>
      </c>
      <c r="BH267" s="144">
        <f t="shared" si="47"/>
        <v>0</v>
      </c>
      <c r="BI267" s="144">
        <f t="shared" si="48"/>
        <v>0</v>
      </c>
      <c r="BJ267" s="17" t="s">
        <v>86</v>
      </c>
      <c r="BK267" s="144">
        <f t="shared" si="49"/>
        <v>0</v>
      </c>
      <c r="BL267" s="17" t="s">
        <v>183</v>
      </c>
      <c r="BM267" s="143" t="s">
        <v>2301</v>
      </c>
    </row>
    <row r="268" spans="2:65" s="1" customFormat="1" ht="29.25">
      <c r="B268" s="32"/>
      <c r="D268" s="146" t="s">
        <v>234</v>
      </c>
      <c r="F268" s="173" t="s">
        <v>5338</v>
      </c>
      <c r="I268" s="174"/>
      <c r="L268" s="32"/>
      <c r="M268" s="175"/>
      <c r="T268" s="56"/>
      <c r="AT268" s="17" t="s">
        <v>234</v>
      </c>
      <c r="AU268" s="17" t="s">
        <v>86</v>
      </c>
    </row>
    <row r="269" spans="2:65" s="1" customFormat="1" ht="16.5" customHeight="1">
      <c r="B269" s="32"/>
      <c r="C269" s="132" t="s">
        <v>1291</v>
      </c>
      <c r="D269" s="132" t="s">
        <v>178</v>
      </c>
      <c r="E269" s="133" t="s">
        <v>5339</v>
      </c>
      <c r="F269" s="134" t="s">
        <v>5340</v>
      </c>
      <c r="G269" s="135" t="s">
        <v>196</v>
      </c>
      <c r="H269" s="136">
        <v>180</v>
      </c>
      <c r="I269" s="137"/>
      <c r="J269" s="138">
        <f>ROUND(I269*H269,2)</f>
        <v>0</v>
      </c>
      <c r="K269" s="134" t="s">
        <v>1</v>
      </c>
      <c r="L269" s="32"/>
      <c r="M269" s="139" t="s">
        <v>1</v>
      </c>
      <c r="N269" s="140" t="s">
        <v>43</v>
      </c>
      <c r="P269" s="141">
        <f>O269*H269</f>
        <v>0</v>
      </c>
      <c r="Q269" s="141">
        <v>0</v>
      </c>
      <c r="R269" s="141">
        <f>Q269*H269</f>
        <v>0</v>
      </c>
      <c r="S269" s="141">
        <v>0</v>
      </c>
      <c r="T269" s="142">
        <f>S269*H269</f>
        <v>0</v>
      </c>
      <c r="AR269" s="143" t="s">
        <v>183</v>
      </c>
      <c r="AT269" s="143" t="s">
        <v>178</v>
      </c>
      <c r="AU269" s="143" t="s">
        <v>86</v>
      </c>
      <c r="AY269" s="17" t="s">
        <v>176</v>
      </c>
      <c r="BE269" s="144">
        <f>IF(N269="základní",J269,0)</f>
        <v>0</v>
      </c>
      <c r="BF269" s="144">
        <f>IF(N269="snížená",J269,0)</f>
        <v>0</v>
      </c>
      <c r="BG269" s="144">
        <f>IF(N269="zákl. přenesená",J269,0)</f>
        <v>0</v>
      </c>
      <c r="BH269" s="144">
        <f>IF(N269="sníž. přenesená",J269,0)</f>
        <v>0</v>
      </c>
      <c r="BI269" s="144">
        <f>IF(N269="nulová",J269,0)</f>
        <v>0</v>
      </c>
      <c r="BJ269" s="17" t="s">
        <v>86</v>
      </c>
      <c r="BK269" s="144">
        <f>ROUND(I269*H269,2)</f>
        <v>0</v>
      </c>
      <c r="BL269" s="17" t="s">
        <v>183</v>
      </c>
      <c r="BM269" s="143" t="s">
        <v>2310</v>
      </c>
    </row>
    <row r="270" spans="2:65" s="1" customFormat="1" ht="29.25">
      <c r="B270" s="32"/>
      <c r="D270" s="146" t="s">
        <v>234</v>
      </c>
      <c r="F270" s="173" t="s">
        <v>5338</v>
      </c>
      <c r="I270" s="174"/>
      <c r="L270" s="32"/>
      <c r="M270" s="175"/>
      <c r="T270" s="56"/>
      <c r="AT270" s="17" t="s">
        <v>234</v>
      </c>
      <c r="AU270" s="17" t="s">
        <v>86</v>
      </c>
    </row>
    <row r="271" spans="2:65" s="1" customFormat="1" ht="16.5" customHeight="1">
      <c r="B271" s="32"/>
      <c r="C271" s="132" t="s">
        <v>295</v>
      </c>
      <c r="D271" s="132" t="s">
        <v>178</v>
      </c>
      <c r="E271" s="133" t="s">
        <v>5341</v>
      </c>
      <c r="F271" s="134" t="s">
        <v>5030</v>
      </c>
      <c r="G271" s="135" t="s">
        <v>5031</v>
      </c>
      <c r="H271" s="136">
        <v>1</v>
      </c>
      <c r="I271" s="137"/>
      <c r="J271" s="138">
        <f>ROUND(I271*H271,2)</f>
        <v>0</v>
      </c>
      <c r="K271" s="134" t="s">
        <v>1</v>
      </c>
      <c r="L271" s="32"/>
      <c r="M271" s="139" t="s">
        <v>1</v>
      </c>
      <c r="N271" s="140" t="s">
        <v>43</v>
      </c>
      <c r="P271" s="141">
        <f>O271*H271</f>
        <v>0</v>
      </c>
      <c r="Q271" s="141">
        <v>0</v>
      </c>
      <c r="R271" s="141">
        <f>Q271*H271</f>
        <v>0</v>
      </c>
      <c r="S271" s="141">
        <v>0</v>
      </c>
      <c r="T271" s="142">
        <f>S271*H271</f>
        <v>0</v>
      </c>
      <c r="AR271" s="143" t="s">
        <v>183</v>
      </c>
      <c r="AT271" s="143" t="s">
        <v>178</v>
      </c>
      <c r="AU271" s="143" t="s">
        <v>86</v>
      </c>
      <c r="AY271" s="17" t="s">
        <v>176</v>
      </c>
      <c r="BE271" s="144">
        <f>IF(N271="základní",J271,0)</f>
        <v>0</v>
      </c>
      <c r="BF271" s="144">
        <f>IF(N271="snížená",J271,0)</f>
        <v>0</v>
      </c>
      <c r="BG271" s="144">
        <f>IF(N271="zákl. přenesená",J271,0)</f>
        <v>0</v>
      </c>
      <c r="BH271" s="144">
        <f>IF(N271="sníž. přenesená",J271,0)</f>
        <v>0</v>
      </c>
      <c r="BI271" s="144">
        <f>IF(N271="nulová",J271,0)</f>
        <v>0</v>
      </c>
      <c r="BJ271" s="17" t="s">
        <v>86</v>
      </c>
      <c r="BK271" s="144">
        <f>ROUND(I271*H271,2)</f>
        <v>0</v>
      </c>
      <c r="BL271" s="17" t="s">
        <v>183</v>
      </c>
      <c r="BM271" s="143" t="s">
        <v>2325</v>
      </c>
    </row>
    <row r="272" spans="2:65" s="1" customFormat="1" ht="16.5" customHeight="1">
      <c r="B272" s="32"/>
      <c r="C272" s="132" t="s">
        <v>1300</v>
      </c>
      <c r="D272" s="132" t="s">
        <v>178</v>
      </c>
      <c r="E272" s="133" t="s">
        <v>5342</v>
      </c>
      <c r="F272" s="134" t="s">
        <v>5033</v>
      </c>
      <c r="G272" s="135" t="s">
        <v>196</v>
      </c>
      <c r="H272" s="136">
        <v>200</v>
      </c>
      <c r="I272" s="137"/>
      <c r="J272" s="138">
        <f>ROUND(I272*H272,2)</f>
        <v>0</v>
      </c>
      <c r="K272" s="134" t="s">
        <v>1</v>
      </c>
      <c r="L272" s="32"/>
      <c r="M272" s="139" t="s">
        <v>1</v>
      </c>
      <c r="N272" s="140" t="s">
        <v>43</v>
      </c>
      <c r="P272" s="141">
        <f>O272*H272</f>
        <v>0</v>
      </c>
      <c r="Q272" s="141">
        <v>0</v>
      </c>
      <c r="R272" s="141">
        <f>Q272*H272</f>
        <v>0</v>
      </c>
      <c r="S272" s="141">
        <v>0</v>
      </c>
      <c r="T272" s="142">
        <f>S272*H272</f>
        <v>0</v>
      </c>
      <c r="AR272" s="143" t="s">
        <v>183</v>
      </c>
      <c r="AT272" s="143" t="s">
        <v>178</v>
      </c>
      <c r="AU272" s="143" t="s">
        <v>86</v>
      </c>
      <c r="AY272" s="17" t="s">
        <v>176</v>
      </c>
      <c r="BE272" s="144">
        <f>IF(N272="základní",J272,0)</f>
        <v>0</v>
      </c>
      <c r="BF272" s="144">
        <f>IF(N272="snížená",J272,0)</f>
        <v>0</v>
      </c>
      <c r="BG272" s="144">
        <f>IF(N272="zákl. přenesená",J272,0)</f>
        <v>0</v>
      </c>
      <c r="BH272" s="144">
        <f>IF(N272="sníž. přenesená",J272,0)</f>
        <v>0</v>
      </c>
      <c r="BI272" s="144">
        <f>IF(N272="nulová",J272,0)</f>
        <v>0</v>
      </c>
      <c r="BJ272" s="17" t="s">
        <v>86</v>
      </c>
      <c r="BK272" s="144">
        <f>ROUND(I272*H272,2)</f>
        <v>0</v>
      </c>
      <c r="BL272" s="17" t="s">
        <v>183</v>
      </c>
      <c r="BM272" s="143" t="s">
        <v>2333</v>
      </c>
    </row>
    <row r="273" spans="2:65" s="1" customFormat="1" ht="29.25">
      <c r="B273" s="32"/>
      <c r="D273" s="146" t="s">
        <v>234</v>
      </c>
      <c r="F273" s="173" t="s">
        <v>5338</v>
      </c>
      <c r="I273" s="174"/>
      <c r="L273" s="32"/>
      <c r="M273" s="175"/>
      <c r="T273" s="56"/>
      <c r="AT273" s="17" t="s">
        <v>234</v>
      </c>
      <c r="AU273" s="17" t="s">
        <v>86</v>
      </c>
    </row>
    <row r="274" spans="2:65" s="1" customFormat="1" ht="16.5" customHeight="1">
      <c r="B274" s="32"/>
      <c r="C274" s="132" t="s">
        <v>1304</v>
      </c>
      <c r="D274" s="132" t="s">
        <v>178</v>
      </c>
      <c r="E274" s="133" t="s">
        <v>5343</v>
      </c>
      <c r="F274" s="134" t="s">
        <v>1963</v>
      </c>
      <c r="G274" s="135" t="s">
        <v>5031</v>
      </c>
      <c r="H274" s="136">
        <v>1</v>
      </c>
      <c r="I274" s="137"/>
      <c r="J274" s="138">
        <f>ROUND(I274*H274,2)</f>
        <v>0</v>
      </c>
      <c r="K274" s="134" t="s">
        <v>1</v>
      </c>
      <c r="L274" s="32"/>
      <c r="M274" s="139" t="s">
        <v>1</v>
      </c>
      <c r="N274" s="140" t="s">
        <v>43</v>
      </c>
      <c r="P274" s="141">
        <f>O274*H274</f>
        <v>0</v>
      </c>
      <c r="Q274" s="141">
        <v>0</v>
      </c>
      <c r="R274" s="141">
        <f>Q274*H274</f>
        <v>0</v>
      </c>
      <c r="S274" s="141">
        <v>0</v>
      </c>
      <c r="T274" s="142">
        <f>S274*H274</f>
        <v>0</v>
      </c>
      <c r="AR274" s="143" t="s">
        <v>183</v>
      </c>
      <c r="AT274" s="143" t="s">
        <v>178</v>
      </c>
      <c r="AU274" s="143" t="s">
        <v>86</v>
      </c>
      <c r="AY274" s="17" t="s">
        <v>176</v>
      </c>
      <c r="BE274" s="144">
        <f>IF(N274="základní",J274,0)</f>
        <v>0</v>
      </c>
      <c r="BF274" s="144">
        <f>IF(N274="snížená",J274,0)</f>
        <v>0</v>
      </c>
      <c r="BG274" s="144">
        <f>IF(N274="zákl. přenesená",J274,0)</f>
        <v>0</v>
      </c>
      <c r="BH274" s="144">
        <f>IF(N274="sníž. přenesená",J274,0)</f>
        <v>0</v>
      </c>
      <c r="BI274" s="144">
        <f>IF(N274="nulová",J274,0)</f>
        <v>0</v>
      </c>
      <c r="BJ274" s="17" t="s">
        <v>86</v>
      </c>
      <c r="BK274" s="144">
        <f>ROUND(I274*H274,2)</f>
        <v>0</v>
      </c>
      <c r="BL274" s="17" t="s">
        <v>183</v>
      </c>
      <c r="BM274" s="143" t="s">
        <v>2342</v>
      </c>
    </row>
    <row r="275" spans="2:65" s="1" customFormat="1" ht="24.2" customHeight="1">
      <c r="B275" s="32"/>
      <c r="C275" s="132" t="s">
        <v>1308</v>
      </c>
      <c r="D275" s="132" t="s">
        <v>178</v>
      </c>
      <c r="E275" s="133" t="s">
        <v>5344</v>
      </c>
      <c r="F275" s="134" t="s">
        <v>5345</v>
      </c>
      <c r="G275" s="135" t="s">
        <v>5031</v>
      </c>
      <c r="H275" s="136">
        <v>1</v>
      </c>
      <c r="I275" s="137"/>
      <c r="J275" s="138">
        <f>ROUND(I275*H275,2)</f>
        <v>0</v>
      </c>
      <c r="K275" s="134" t="s">
        <v>1</v>
      </c>
      <c r="L275" s="32"/>
      <c r="M275" s="139" t="s">
        <v>1</v>
      </c>
      <c r="N275" s="140" t="s">
        <v>43</v>
      </c>
      <c r="P275" s="141">
        <f>O275*H275</f>
        <v>0</v>
      </c>
      <c r="Q275" s="141">
        <v>0</v>
      </c>
      <c r="R275" s="141">
        <f>Q275*H275</f>
        <v>0</v>
      </c>
      <c r="S275" s="141">
        <v>0</v>
      </c>
      <c r="T275" s="142">
        <f>S275*H275</f>
        <v>0</v>
      </c>
      <c r="AR275" s="143" t="s">
        <v>183</v>
      </c>
      <c r="AT275" s="143" t="s">
        <v>178</v>
      </c>
      <c r="AU275" s="143" t="s">
        <v>86</v>
      </c>
      <c r="AY275" s="17" t="s">
        <v>176</v>
      </c>
      <c r="BE275" s="144">
        <f>IF(N275="základní",J275,0)</f>
        <v>0</v>
      </c>
      <c r="BF275" s="144">
        <f>IF(N275="snížená",J275,0)</f>
        <v>0</v>
      </c>
      <c r="BG275" s="144">
        <f>IF(N275="zákl. přenesená",J275,0)</f>
        <v>0</v>
      </c>
      <c r="BH275" s="144">
        <f>IF(N275="sníž. přenesená",J275,0)</f>
        <v>0</v>
      </c>
      <c r="BI275" s="144">
        <f>IF(N275="nulová",J275,0)</f>
        <v>0</v>
      </c>
      <c r="BJ275" s="17" t="s">
        <v>86</v>
      </c>
      <c r="BK275" s="144">
        <f>ROUND(I275*H275,2)</f>
        <v>0</v>
      </c>
      <c r="BL275" s="17" t="s">
        <v>183</v>
      </c>
      <c r="BM275" s="143" t="s">
        <v>2347</v>
      </c>
    </row>
    <row r="276" spans="2:65" s="1" customFormat="1" ht="24.2" customHeight="1">
      <c r="B276" s="32"/>
      <c r="C276" s="132" t="s">
        <v>1312</v>
      </c>
      <c r="D276" s="132" t="s">
        <v>178</v>
      </c>
      <c r="E276" s="133" t="s">
        <v>5346</v>
      </c>
      <c r="F276" s="134" t="s">
        <v>5347</v>
      </c>
      <c r="G276" s="135" t="s">
        <v>5031</v>
      </c>
      <c r="H276" s="136">
        <v>1</v>
      </c>
      <c r="I276" s="137"/>
      <c r="J276" s="138">
        <f>ROUND(I276*H276,2)</f>
        <v>0</v>
      </c>
      <c r="K276" s="134" t="s">
        <v>1</v>
      </c>
      <c r="L276" s="32"/>
      <c r="M276" s="139" t="s">
        <v>1</v>
      </c>
      <c r="N276" s="140" t="s">
        <v>43</v>
      </c>
      <c r="P276" s="141">
        <f>O276*H276</f>
        <v>0</v>
      </c>
      <c r="Q276" s="141">
        <v>0</v>
      </c>
      <c r="R276" s="141">
        <f>Q276*H276</f>
        <v>0</v>
      </c>
      <c r="S276" s="141">
        <v>0</v>
      </c>
      <c r="T276" s="142">
        <f>S276*H276</f>
        <v>0</v>
      </c>
      <c r="AR276" s="143" t="s">
        <v>183</v>
      </c>
      <c r="AT276" s="143" t="s">
        <v>178</v>
      </c>
      <c r="AU276" s="143" t="s">
        <v>86</v>
      </c>
      <c r="AY276" s="17" t="s">
        <v>176</v>
      </c>
      <c r="BE276" s="144">
        <f>IF(N276="základní",J276,0)</f>
        <v>0</v>
      </c>
      <c r="BF276" s="144">
        <f>IF(N276="snížená",J276,0)</f>
        <v>0</v>
      </c>
      <c r="BG276" s="144">
        <f>IF(N276="zákl. přenesená",J276,0)</f>
        <v>0</v>
      </c>
      <c r="BH276" s="144">
        <f>IF(N276="sníž. přenesená",J276,0)</f>
        <v>0</v>
      </c>
      <c r="BI276" s="144">
        <f>IF(N276="nulová",J276,0)</f>
        <v>0</v>
      </c>
      <c r="BJ276" s="17" t="s">
        <v>86</v>
      </c>
      <c r="BK276" s="144">
        <f>ROUND(I276*H276,2)</f>
        <v>0</v>
      </c>
      <c r="BL276" s="17" t="s">
        <v>183</v>
      </c>
      <c r="BM276" s="143" t="s">
        <v>5348</v>
      </c>
    </row>
    <row r="277" spans="2:65" s="1" customFormat="1" ht="24.2" customHeight="1">
      <c r="B277" s="32"/>
      <c r="C277" s="132" t="s">
        <v>1316</v>
      </c>
      <c r="D277" s="132" t="s">
        <v>178</v>
      </c>
      <c r="E277" s="133" t="s">
        <v>5349</v>
      </c>
      <c r="F277" s="134" t="s">
        <v>5350</v>
      </c>
      <c r="G277" s="135" t="s">
        <v>5031</v>
      </c>
      <c r="H277" s="136">
        <v>1</v>
      </c>
      <c r="I277" s="137"/>
      <c r="J277" s="138">
        <f>ROUND(I277*H277,2)</f>
        <v>0</v>
      </c>
      <c r="K277" s="134" t="s">
        <v>1</v>
      </c>
      <c r="L277" s="32"/>
      <c r="M277" s="193" t="s">
        <v>1</v>
      </c>
      <c r="N277" s="194" t="s">
        <v>43</v>
      </c>
      <c r="O277" s="188"/>
      <c r="P277" s="195">
        <f>O277*H277</f>
        <v>0</v>
      </c>
      <c r="Q277" s="195">
        <v>0</v>
      </c>
      <c r="R277" s="195">
        <f>Q277*H277</f>
        <v>0</v>
      </c>
      <c r="S277" s="195">
        <v>0</v>
      </c>
      <c r="T277" s="196">
        <f>S277*H277</f>
        <v>0</v>
      </c>
      <c r="AR277" s="143" t="s">
        <v>183</v>
      </c>
      <c r="AT277" s="143" t="s">
        <v>178</v>
      </c>
      <c r="AU277" s="143" t="s">
        <v>86</v>
      </c>
      <c r="AY277" s="17" t="s">
        <v>176</v>
      </c>
      <c r="BE277" s="144">
        <f>IF(N277="základní",J277,0)</f>
        <v>0</v>
      </c>
      <c r="BF277" s="144">
        <f>IF(N277="snížená",J277,0)</f>
        <v>0</v>
      </c>
      <c r="BG277" s="144">
        <f>IF(N277="zákl. přenesená",J277,0)</f>
        <v>0</v>
      </c>
      <c r="BH277" s="144">
        <f>IF(N277="sníž. přenesená",J277,0)</f>
        <v>0</v>
      </c>
      <c r="BI277" s="144">
        <f>IF(N277="nulová",J277,0)</f>
        <v>0</v>
      </c>
      <c r="BJ277" s="17" t="s">
        <v>86</v>
      </c>
      <c r="BK277" s="144">
        <f>ROUND(I277*H277,2)</f>
        <v>0</v>
      </c>
      <c r="BL277" s="17" t="s">
        <v>183</v>
      </c>
      <c r="BM277" s="143" t="s">
        <v>5351</v>
      </c>
    </row>
    <row r="278" spans="2:65" s="1" customFormat="1" ht="6.95" customHeight="1">
      <c r="B278" s="44"/>
      <c r="C278" s="45"/>
      <c r="D278" s="45"/>
      <c r="E278" s="45"/>
      <c r="F278" s="45"/>
      <c r="G278" s="45"/>
      <c r="H278" s="45"/>
      <c r="I278" s="45"/>
      <c r="J278" s="45"/>
      <c r="K278" s="45"/>
      <c r="L278" s="32"/>
    </row>
  </sheetData>
  <sheetProtection algorithmName="SHA-512" hashValue="y/vIU39OTndLE4Hsoc7iUOmfa0dxWPGyuX38lPjp4lG48AqIGHicNJctek10wcQwe/cUZRwYKpRb/9ft3++kXA==" saltValue="LxwBcoTOLakuJsIbbNol/g==" spinCount="100000" sheet="1" objects="1" scenarios="1" formatColumns="0" formatRows="0" autoFilter="0"/>
  <autoFilter ref="C116:K277" xr:uid="{00000000-0009-0000-0000-000004000000}"/>
  <mergeCells count="9">
    <mergeCell ref="E87:H87"/>
    <mergeCell ref="E107:H107"/>
    <mergeCell ref="E109:H109"/>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2:BM321"/>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09"/>
      <c r="M2" s="209"/>
      <c r="N2" s="209"/>
      <c r="O2" s="209"/>
      <c r="P2" s="209"/>
      <c r="Q2" s="209"/>
      <c r="R2" s="209"/>
      <c r="S2" s="209"/>
      <c r="T2" s="209"/>
      <c r="U2" s="209"/>
      <c r="V2" s="209"/>
      <c r="AT2" s="17" t="s">
        <v>100</v>
      </c>
    </row>
    <row r="3" spans="2:46" ht="6.95" customHeight="1">
      <c r="B3" s="18"/>
      <c r="C3" s="19"/>
      <c r="D3" s="19"/>
      <c r="E3" s="19"/>
      <c r="F3" s="19"/>
      <c r="G3" s="19"/>
      <c r="H3" s="19"/>
      <c r="I3" s="19"/>
      <c r="J3" s="19"/>
      <c r="K3" s="19"/>
      <c r="L3" s="20"/>
      <c r="AT3" s="17" t="s">
        <v>88</v>
      </c>
    </row>
    <row r="4" spans="2:46" ht="24.95" customHeight="1">
      <c r="B4" s="20"/>
      <c r="D4" s="21" t="s">
        <v>122</v>
      </c>
      <c r="L4" s="20"/>
      <c r="M4" s="88" t="s">
        <v>10</v>
      </c>
      <c r="AT4" s="17" t="s">
        <v>4</v>
      </c>
    </row>
    <row r="5" spans="2:46" ht="6.95" customHeight="1">
      <c r="B5" s="20"/>
      <c r="L5" s="20"/>
    </row>
    <row r="6" spans="2:46" ht="12" customHeight="1">
      <c r="B6" s="20"/>
      <c r="D6" s="27" t="s">
        <v>16</v>
      </c>
      <c r="L6" s="20"/>
    </row>
    <row r="7" spans="2:46" ht="16.5" customHeight="1">
      <c r="B7" s="20"/>
      <c r="E7" s="236" t="str">
        <f>'Rekapitulace stavby'!K6</f>
        <v>Objekt E2 - Knihovna TUL</v>
      </c>
      <c r="F7" s="237"/>
      <c r="G7" s="237"/>
      <c r="H7" s="237"/>
      <c r="L7" s="20"/>
    </row>
    <row r="8" spans="2:46" s="1" customFormat="1" ht="12" customHeight="1">
      <c r="B8" s="32"/>
      <c r="D8" s="27" t="s">
        <v>123</v>
      </c>
      <c r="L8" s="32"/>
    </row>
    <row r="9" spans="2:46" s="1" customFormat="1" ht="16.5" customHeight="1">
      <c r="B9" s="32"/>
      <c r="E9" s="202" t="s">
        <v>5352</v>
      </c>
      <c r="F9" s="238"/>
      <c r="G9" s="238"/>
      <c r="H9" s="238"/>
      <c r="L9" s="32"/>
    </row>
    <row r="10" spans="2:46" s="1" customFormat="1" ht="11.25">
      <c r="B10" s="32"/>
      <c r="L10" s="32"/>
    </row>
    <row r="11" spans="2:46" s="1" customFormat="1" ht="12" customHeight="1">
      <c r="B11" s="32"/>
      <c r="D11" s="27" t="s">
        <v>18</v>
      </c>
      <c r="F11" s="25" t="s">
        <v>1</v>
      </c>
      <c r="I11" s="27" t="s">
        <v>19</v>
      </c>
      <c r="J11" s="25" t="s">
        <v>1</v>
      </c>
      <c r="L11" s="32"/>
    </row>
    <row r="12" spans="2:46" s="1" customFormat="1" ht="12" customHeight="1">
      <c r="B12" s="32"/>
      <c r="D12" s="27" t="s">
        <v>20</v>
      </c>
      <c r="F12" s="25" t="s">
        <v>21</v>
      </c>
      <c r="I12" s="27" t="s">
        <v>22</v>
      </c>
      <c r="J12" s="52" t="str">
        <f>'Rekapitulace stavby'!AN8</f>
        <v>20. 11. 2025</v>
      </c>
      <c r="L12" s="32"/>
    </row>
    <row r="13" spans="2:46" s="1" customFormat="1" ht="10.9" customHeight="1">
      <c r="B13" s="32"/>
      <c r="L13" s="32"/>
    </row>
    <row r="14" spans="2:46" s="1" customFormat="1" ht="12" customHeight="1">
      <c r="B14" s="32"/>
      <c r="D14" s="27" t="s">
        <v>24</v>
      </c>
      <c r="I14" s="27" t="s">
        <v>25</v>
      </c>
      <c r="J14" s="25" t="s">
        <v>1</v>
      </c>
      <c r="L14" s="32"/>
    </row>
    <row r="15" spans="2:46" s="1" customFormat="1" ht="18" customHeight="1">
      <c r="B15" s="32"/>
      <c r="E15" s="25" t="s">
        <v>26</v>
      </c>
      <c r="I15" s="27" t="s">
        <v>27</v>
      </c>
      <c r="J15" s="25" t="s">
        <v>1</v>
      </c>
      <c r="L15" s="32"/>
    </row>
    <row r="16" spans="2:46" s="1" customFormat="1" ht="6.95" customHeight="1">
      <c r="B16" s="32"/>
      <c r="L16" s="32"/>
    </row>
    <row r="17" spans="2:12" s="1" customFormat="1" ht="12" customHeight="1">
      <c r="B17" s="32"/>
      <c r="D17" s="27" t="s">
        <v>28</v>
      </c>
      <c r="I17" s="27" t="s">
        <v>25</v>
      </c>
      <c r="J17" s="28" t="str">
        <f>'Rekapitulace stavby'!AN13</f>
        <v>Vyplň údaj</v>
      </c>
      <c r="L17" s="32"/>
    </row>
    <row r="18" spans="2:12" s="1" customFormat="1" ht="18" customHeight="1">
      <c r="B18" s="32"/>
      <c r="E18" s="239" t="str">
        <f>'Rekapitulace stavby'!E14</f>
        <v>Vyplň údaj</v>
      </c>
      <c r="F18" s="208"/>
      <c r="G18" s="208"/>
      <c r="H18" s="208"/>
      <c r="I18" s="27" t="s">
        <v>27</v>
      </c>
      <c r="J18" s="28" t="str">
        <f>'Rekapitulace stavby'!AN14</f>
        <v>Vyplň údaj</v>
      </c>
      <c r="L18" s="32"/>
    </row>
    <row r="19" spans="2:12" s="1" customFormat="1" ht="6.95" customHeight="1">
      <c r="B19" s="32"/>
      <c r="L19" s="32"/>
    </row>
    <row r="20" spans="2:12" s="1" customFormat="1" ht="12" customHeight="1">
      <c r="B20" s="32"/>
      <c r="D20" s="27" t="s">
        <v>30</v>
      </c>
      <c r="I20" s="27" t="s">
        <v>25</v>
      </c>
      <c r="J20" s="25" t="s">
        <v>31</v>
      </c>
      <c r="L20" s="32"/>
    </row>
    <row r="21" spans="2:12" s="1" customFormat="1" ht="18" customHeight="1">
      <c r="B21" s="32"/>
      <c r="E21" s="25" t="s">
        <v>32</v>
      </c>
      <c r="I21" s="27" t="s">
        <v>27</v>
      </c>
      <c r="J21" s="25" t="s">
        <v>1</v>
      </c>
      <c r="L21" s="32"/>
    </row>
    <row r="22" spans="2:12" s="1" customFormat="1" ht="6.95" customHeight="1">
      <c r="B22" s="32"/>
      <c r="L22" s="32"/>
    </row>
    <row r="23" spans="2:12" s="1" customFormat="1" ht="12" customHeight="1">
      <c r="B23" s="32"/>
      <c r="D23" s="27" t="s">
        <v>34</v>
      </c>
      <c r="I23" s="27" t="s">
        <v>25</v>
      </c>
      <c r="J23" s="25" t="str">
        <f>IF('Rekapitulace stavby'!AN19="","",'Rekapitulace stavby'!AN19)</f>
        <v/>
      </c>
      <c r="L23" s="32"/>
    </row>
    <row r="24" spans="2:12" s="1" customFormat="1" ht="18" customHeight="1">
      <c r="B24" s="32"/>
      <c r="E24" s="25" t="str">
        <f>IF('Rekapitulace stavby'!E20="","",'Rekapitulace stavby'!E20)</f>
        <v xml:space="preserve"> </v>
      </c>
      <c r="I24" s="27" t="s">
        <v>27</v>
      </c>
      <c r="J24" s="25" t="str">
        <f>IF('Rekapitulace stavby'!AN20="","",'Rekapitulace stavby'!AN20)</f>
        <v/>
      </c>
      <c r="L24" s="32"/>
    </row>
    <row r="25" spans="2:12" s="1" customFormat="1" ht="6.95" customHeight="1">
      <c r="B25" s="32"/>
      <c r="L25" s="32"/>
    </row>
    <row r="26" spans="2:12" s="1" customFormat="1" ht="12" customHeight="1">
      <c r="B26" s="32"/>
      <c r="D26" s="27" t="s">
        <v>36</v>
      </c>
      <c r="L26" s="32"/>
    </row>
    <row r="27" spans="2:12" s="7" customFormat="1" ht="16.5" customHeight="1">
      <c r="B27" s="89"/>
      <c r="E27" s="213" t="s">
        <v>1</v>
      </c>
      <c r="F27" s="213"/>
      <c r="G27" s="213"/>
      <c r="H27" s="213"/>
      <c r="L27" s="89"/>
    </row>
    <row r="28" spans="2:12" s="1" customFormat="1" ht="6.95" customHeight="1">
      <c r="B28" s="32"/>
      <c r="L28" s="32"/>
    </row>
    <row r="29" spans="2:12" s="1" customFormat="1" ht="6.95" customHeight="1">
      <c r="B29" s="32"/>
      <c r="D29" s="53"/>
      <c r="E29" s="53"/>
      <c r="F29" s="53"/>
      <c r="G29" s="53"/>
      <c r="H29" s="53"/>
      <c r="I29" s="53"/>
      <c r="J29" s="53"/>
      <c r="K29" s="53"/>
      <c r="L29" s="32"/>
    </row>
    <row r="30" spans="2:12" s="1" customFormat="1" ht="25.35" customHeight="1">
      <c r="B30" s="32"/>
      <c r="D30" s="90" t="s">
        <v>38</v>
      </c>
      <c r="J30" s="66">
        <f>ROUND(J125, 2)</f>
        <v>0</v>
      </c>
      <c r="L30" s="32"/>
    </row>
    <row r="31" spans="2:12" s="1" customFormat="1" ht="6.95" customHeight="1">
      <c r="B31" s="32"/>
      <c r="D31" s="53"/>
      <c r="E31" s="53"/>
      <c r="F31" s="53"/>
      <c r="G31" s="53"/>
      <c r="H31" s="53"/>
      <c r="I31" s="53"/>
      <c r="J31" s="53"/>
      <c r="K31" s="53"/>
      <c r="L31" s="32"/>
    </row>
    <row r="32" spans="2:12" s="1" customFormat="1" ht="14.45" customHeight="1">
      <c r="B32" s="32"/>
      <c r="F32" s="35" t="s">
        <v>40</v>
      </c>
      <c r="I32" s="35" t="s">
        <v>39</v>
      </c>
      <c r="J32" s="35" t="s">
        <v>41</v>
      </c>
      <c r="L32" s="32"/>
    </row>
    <row r="33" spans="2:12" s="1" customFormat="1" ht="14.45" customHeight="1">
      <c r="B33" s="32"/>
      <c r="D33" s="55" t="s">
        <v>42</v>
      </c>
      <c r="E33" s="27" t="s">
        <v>43</v>
      </c>
      <c r="F33" s="91">
        <f>ROUND((SUM(BE125:BE320)),  2)</f>
        <v>0</v>
      </c>
      <c r="I33" s="92">
        <v>0.21</v>
      </c>
      <c r="J33" s="91">
        <f>ROUND(((SUM(BE125:BE320))*I33),  2)</f>
        <v>0</v>
      </c>
      <c r="L33" s="32"/>
    </row>
    <row r="34" spans="2:12" s="1" customFormat="1" ht="14.45" customHeight="1">
      <c r="B34" s="32"/>
      <c r="E34" s="27" t="s">
        <v>44</v>
      </c>
      <c r="F34" s="91">
        <f>ROUND((SUM(BF125:BF320)),  2)</f>
        <v>0</v>
      </c>
      <c r="I34" s="92">
        <v>0.12</v>
      </c>
      <c r="J34" s="91">
        <f>ROUND(((SUM(BF125:BF320))*I34),  2)</f>
        <v>0</v>
      </c>
      <c r="L34" s="32"/>
    </row>
    <row r="35" spans="2:12" s="1" customFormat="1" ht="14.45" hidden="1" customHeight="1">
      <c r="B35" s="32"/>
      <c r="E35" s="27" t="s">
        <v>45</v>
      </c>
      <c r="F35" s="91">
        <f>ROUND((SUM(BG125:BG320)),  2)</f>
        <v>0</v>
      </c>
      <c r="I35" s="92">
        <v>0.21</v>
      </c>
      <c r="J35" s="91">
        <f>0</f>
        <v>0</v>
      </c>
      <c r="L35" s="32"/>
    </row>
    <row r="36" spans="2:12" s="1" customFormat="1" ht="14.45" hidden="1" customHeight="1">
      <c r="B36" s="32"/>
      <c r="E36" s="27" t="s">
        <v>46</v>
      </c>
      <c r="F36" s="91">
        <f>ROUND((SUM(BH125:BH320)),  2)</f>
        <v>0</v>
      </c>
      <c r="I36" s="92">
        <v>0.12</v>
      </c>
      <c r="J36" s="91">
        <f>0</f>
        <v>0</v>
      </c>
      <c r="L36" s="32"/>
    </row>
    <row r="37" spans="2:12" s="1" customFormat="1" ht="14.45" hidden="1" customHeight="1">
      <c r="B37" s="32"/>
      <c r="E37" s="27" t="s">
        <v>47</v>
      </c>
      <c r="F37" s="91">
        <f>ROUND((SUM(BI125:BI320)),  2)</f>
        <v>0</v>
      </c>
      <c r="I37" s="92">
        <v>0</v>
      </c>
      <c r="J37" s="91">
        <f>0</f>
        <v>0</v>
      </c>
      <c r="L37" s="32"/>
    </row>
    <row r="38" spans="2:12" s="1" customFormat="1" ht="6.95" customHeight="1">
      <c r="B38" s="32"/>
      <c r="L38" s="32"/>
    </row>
    <row r="39" spans="2:12" s="1" customFormat="1" ht="25.35" customHeight="1">
      <c r="B39" s="32"/>
      <c r="C39" s="93"/>
      <c r="D39" s="94" t="s">
        <v>48</v>
      </c>
      <c r="E39" s="57"/>
      <c r="F39" s="57"/>
      <c r="G39" s="95" t="s">
        <v>49</v>
      </c>
      <c r="H39" s="96" t="s">
        <v>50</v>
      </c>
      <c r="I39" s="57"/>
      <c r="J39" s="97">
        <f>SUM(J30:J37)</f>
        <v>0</v>
      </c>
      <c r="K39" s="98"/>
      <c r="L39" s="32"/>
    </row>
    <row r="40" spans="2:12" s="1" customFormat="1" ht="14.45" customHeight="1">
      <c r="B40" s="32"/>
      <c r="L40" s="32"/>
    </row>
    <row r="41" spans="2:12" ht="14.45" customHeight="1">
      <c r="B41" s="20"/>
      <c r="L41" s="20"/>
    </row>
    <row r="42" spans="2:12" ht="14.45" customHeight="1">
      <c r="B42" s="20"/>
      <c r="L42" s="20"/>
    </row>
    <row r="43" spans="2:12" ht="14.45" customHeight="1">
      <c r="B43" s="20"/>
      <c r="L43" s="20"/>
    </row>
    <row r="44" spans="2:12" ht="14.45" customHeight="1">
      <c r="B44" s="20"/>
      <c r="L44" s="20"/>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32"/>
      <c r="D50" s="41" t="s">
        <v>51</v>
      </c>
      <c r="E50" s="42"/>
      <c r="F50" s="42"/>
      <c r="G50" s="41" t="s">
        <v>52</v>
      </c>
      <c r="H50" s="42"/>
      <c r="I50" s="42"/>
      <c r="J50" s="42"/>
      <c r="K50" s="42"/>
      <c r="L50" s="32"/>
    </row>
    <row r="51" spans="2:12" ht="11.25">
      <c r="B51" s="20"/>
      <c r="L51" s="20"/>
    </row>
    <row r="52" spans="2:12" ht="11.25">
      <c r="B52" s="20"/>
      <c r="L52" s="20"/>
    </row>
    <row r="53" spans="2:12" ht="11.25">
      <c r="B53" s="20"/>
      <c r="L53" s="20"/>
    </row>
    <row r="54" spans="2:12" ht="11.25">
      <c r="B54" s="20"/>
      <c r="L54" s="20"/>
    </row>
    <row r="55" spans="2:12" ht="11.25">
      <c r="B55" s="20"/>
      <c r="L55" s="20"/>
    </row>
    <row r="56" spans="2:12" ht="11.25">
      <c r="B56" s="20"/>
      <c r="L56" s="20"/>
    </row>
    <row r="57" spans="2:12" ht="11.25">
      <c r="B57" s="20"/>
      <c r="L57" s="20"/>
    </row>
    <row r="58" spans="2:12" ht="11.25">
      <c r="B58" s="20"/>
      <c r="L58" s="20"/>
    </row>
    <row r="59" spans="2:12" ht="11.25">
      <c r="B59" s="20"/>
      <c r="L59" s="20"/>
    </row>
    <row r="60" spans="2:12" ht="11.25">
      <c r="B60" s="20"/>
      <c r="L60" s="20"/>
    </row>
    <row r="61" spans="2:12" s="1" customFormat="1" ht="12.75">
      <c r="B61" s="32"/>
      <c r="D61" s="43" t="s">
        <v>53</v>
      </c>
      <c r="E61" s="34"/>
      <c r="F61" s="99" t="s">
        <v>54</v>
      </c>
      <c r="G61" s="43" t="s">
        <v>53</v>
      </c>
      <c r="H61" s="34"/>
      <c r="I61" s="34"/>
      <c r="J61" s="100" t="s">
        <v>54</v>
      </c>
      <c r="K61" s="34"/>
      <c r="L61" s="32"/>
    </row>
    <row r="62" spans="2:12" ht="11.25">
      <c r="B62" s="20"/>
      <c r="L62" s="20"/>
    </row>
    <row r="63" spans="2:12" ht="11.25">
      <c r="B63" s="20"/>
      <c r="L63" s="20"/>
    </row>
    <row r="64" spans="2:12" ht="11.25">
      <c r="B64" s="20"/>
      <c r="L64" s="20"/>
    </row>
    <row r="65" spans="2:12" s="1" customFormat="1" ht="12.75">
      <c r="B65" s="32"/>
      <c r="D65" s="41" t="s">
        <v>55</v>
      </c>
      <c r="E65" s="42"/>
      <c r="F65" s="42"/>
      <c r="G65" s="41" t="s">
        <v>56</v>
      </c>
      <c r="H65" s="42"/>
      <c r="I65" s="42"/>
      <c r="J65" s="42"/>
      <c r="K65" s="42"/>
      <c r="L65" s="32"/>
    </row>
    <row r="66" spans="2:12" ht="11.25">
      <c r="B66" s="20"/>
      <c r="L66" s="20"/>
    </row>
    <row r="67" spans="2:12" ht="11.25">
      <c r="B67" s="20"/>
      <c r="L67" s="20"/>
    </row>
    <row r="68" spans="2:12" ht="11.25">
      <c r="B68" s="20"/>
      <c r="L68" s="20"/>
    </row>
    <row r="69" spans="2:12" ht="11.25">
      <c r="B69" s="20"/>
      <c r="L69" s="20"/>
    </row>
    <row r="70" spans="2:12" ht="11.25">
      <c r="B70" s="20"/>
      <c r="L70" s="20"/>
    </row>
    <row r="71" spans="2:12" ht="11.25">
      <c r="B71" s="20"/>
      <c r="L71" s="20"/>
    </row>
    <row r="72" spans="2:12" ht="11.25">
      <c r="B72" s="20"/>
      <c r="L72" s="20"/>
    </row>
    <row r="73" spans="2:12" ht="11.25">
      <c r="B73" s="20"/>
      <c r="L73" s="20"/>
    </row>
    <row r="74" spans="2:12" ht="11.25">
      <c r="B74" s="20"/>
      <c r="L74" s="20"/>
    </row>
    <row r="75" spans="2:12" ht="11.25">
      <c r="B75" s="20"/>
      <c r="L75" s="20"/>
    </row>
    <row r="76" spans="2:12" s="1" customFormat="1" ht="12.75">
      <c r="B76" s="32"/>
      <c r="D76" s="43" t="s">
        <v>53</v>
      </c>
      <c r="E76" s="34"/>
      <c r="F76" s="99" t="s">
        <v>54</v>
      </c>
      <c r="G76" s="43" t="s">
        <v>53</v>
      </c>
      <c r="H76" s="34"/>
      <c r="I76" s="34"/>
      <c r="J76" s="100" t="s">
        <v>54</v>
      </c>
      <c r="K76" s="34"/>
      <c r="L76" s="32"/>
    </row>
    <row r="77" spans="2:12" s="1" customFormat="1" ht="14.45" customHeight="1">
      <c r="B77" s="44"/>
      <c r="C77" s="45"/>
      <c r="D77" s="45"/>
      <c r="E77" s="45"/>
      <c r="F77" s="45"/>
      <c r="G77" s="45"/>
      <c r="H77" s="45"/>
      <c r="I77" s="45"/>
      <c r="J77" s="45"/>
      <c r="K77" s="45"/>
      <c r="L77" s="32"/>
    </row>
    <row r="81" spans="2:47" s="1" customFormat="1" ht="6.95" customHeight="1">
      <c r="B81" s="46"/>
      <c r="C81" s="47"/>
      <c r="D81" s="47"/>
      <c r="E81" s="47"/>
      <c r="F81" s="47"/>
      <c r="G81" s="47"/>
      <c r="H81" s="47"/>
      <c r="I81" s="47"/>
      <c r="J81" s="47"/>
      <c r="K81" s="47"/>
      <c r="L81" s="32"/>
    </row>
    <row r="82" spans="2:47" s="1" customFormat="1" ht="24.95" customHeight="1">
      <c r="B82" s="32"/>
      <c r="C82" s="21" t="s">
        <v>125</v>
      </c>
      <c r="L82" s="32"/>
    </row>
    <row r="83" spans="2:47" s="1" customFormat="1" ht="6.95" customHeight="1">
      <c r="B83" s="32"/>
      <c r="L83" s="32"/>
    </row>
    <row r="84" spans="2:47" s="1" customFormat="1" ht="12" customHeight="1">
      <c r="B84" s="32"/>
      <c r="C84" s="27" t="s">
        <v>16</v>
      </c>
      <c r="L84" s="32"/>
    </row>
    <row r="85" spans="2:47" s="1" customFormat="1" ht="16.5" customHeight="1">
      <c r="B85" s="32"/>
      <c r="E85" s="236" t="str">
        <f>E7</f>
        <v>Objekt E2 - Knihovna TUL</v>
      </c>
      <c r="F85" s="237"/>
      <c r="G85" s="237"/>
      <c r="H85" s="237"/>
      <c r="L85" s="32"/>
    </row>
    <row r="86" spans="2:47" s="1" customFormat="1" ht="12" customHeight="1">
      <c r="B86" s="32"/>
      <c r="C86" s="27" t="s">
        <v>123</v>
      </c>
      <c r="L86" s="32"/>
    </row>
    <row r="87" spans="2:47" s="1" customFormat="1" ht="16.5" customHeight="1">
      <c r="B87" s="32"/>
      <c r="E87" s="202" t="str">
        <f>E9</f>
        <v xml:space="preserve">CHL - Ochlazování staveb </v>
      </c>
      <c r="F87" s="238"/>
      <c r="G87" s="238"/>
      <c r="H87" s="238"/>
      <c r="L87" s="32"/>
    </row>
    <row r="88" spans="2:47" s="1" customFormat="1" ht="6.95" customHeight="1">
      <c r="B88" s="32"/>
      <c r="L88" s="32"/>
    </row>
    <row r="89" spans="2:47" s="1" customFormat="1" ht="12" customHeight="1">
      <c r="B89" s="32"/>
      <c r="C89" s="27" t="s">
        <v>20</v>
      </c>
      <c r="F89" s="25" t="str">
        <f>F12</f>
        <v>Liberec</v>
      </c>
      <c r="I89" s="27" t="s">
        <v>22</v>
      </c>
      <c r="J89" s="52" t="str">
        <f>IF(J12="","",J12)</f>
        <v>20. 11. 2025</v>
      </c>
      <c r="L89" s="32"/>
    </row>
    <row r="90" spans="2:47" s="1" customFormat="1" ht="6.95" customHeight="1">
      <c r="B90" s="32"/>
      <c r="L90" s="32"/>
    </row>
    <row r="91" spans="2:47" s="1" customFormat="1" ht="15.2" customHeight="1">
      <c r="B91" s="32"/>
      <c r="C91" s="27" t="s">
        <v>24</v>
      </c>
      <c r="F91" s="25" t="str">
        <f>E15</f>
        <v xml:space="preserve">TUL Studentská 1402/2, Liberec </v>
      </c>
      <c r="I91" s="27" t="s">
        <v>30</v>
      </c>
      <c r="J91" s="30" t="str">
        <f>E21</f>
        <v>AKIA</v>
      </c>
      <c r="L91" s="32"/>
    </row>
    <row r="92" spans="2:47" s="1" customFormat="1" ht="15.2" customHeight="1">
      <c r="B92" s="32"/>
      <c r="C92" s="27" t="s">
        <v>28</v>
      </c>
      <c r="F92" s="25" t="str">
        <f>IF(E18="","",E18)</f>
        <v>Vyplň údaj</v>
      </c>
      <c r="I92" s="27" t="s">
        <v>34</v>
      </c>
      <c r="J92" s="30" t="str">
        <f>E24</f>
        <v xml:space="preserve"> </v>
      </c>
      <c r="L92" s="32"/>
    </row>
    <row r="93" spans="2:47" s="1" customFormat="1" ht="10.35" customHeight="1">
      <c r="B93" s="32"/>
      <c r="L93" s="32"/>
    </row>
    <row r="94" spans="2:47" s="1" customFormat="1" ht="29.25" customHeight="1">
      <c r="B94" s="32"/>
      <c r="C94" s="101" t="s">
        <v>126</v>
      </c>
      <c r="D94" s="93"/>
      <c r="E94" s="93"/>
      <c r="F94" s="93"/>
      <c r="G94" s="93"/>
      <c r="H94" s="93"/>
      <c r="I94" s="93"/>
      <c r="J94" s="102" t="s">
        <v>127</v>
      </c>
      <c r="K94" s="93"/>
      <c r="L94" s="32"/>
    </row>
    <row r="95" spans="2:47" s="1" customFormat="1" ht="10.35" customHeight="1">
      <c r="B95" s="32"/>
      <c r="L95" s="32"/>
    </row>
    <row r="96" spans="2:47" s="1" customFormat="1" ht="22.9" customHeight="1">
      <c r="B96" s="32"/>
      <c r="C96" s="103" t="s">
        <v>128</v>
      </c>
      <c r="J96" s="66">
        <f>J125</f>
        <v>0</v>
      </c>
      <c r="L96" s="32"/>
      <c r="AU96" s="17" t="s">
        <v>129</v>
      </c>
    </row>
    <row r="97" spans="2:12" s="8" customFormat="1" ht="24.95" customHeight="1">
      <c r="B97" s="104"/>
      <c r="D97" s="105" t="s">
        <v>4706</v>
      </c>
      <c r="E97" s="106"/>
      <c r="F97" s="106"/>
      <c r="G97" s="106"/>
      <c r="H97" s="106"/>
      <c r="I97" s="106"/>
      <c r="J97" s="107">
        <f>J126</f>
        <v>0</v>
      </c>
      <c r="L97" s="104"/>
    </row>
    <row r="98" spans="2:12" s="9" customFormat="1" ht="19.899999999999999" customHeight="1">
      <c r="B98" s="108"/>
      <c r="D98" s="109" t="s">
        <v>144</v>
      </c>
      <c r="E98" s="110"/>
      <c r="F98" s="110"/>
      <c r="G98" s="110"/>
      <c r="H98" s="110"/>
      <c r="I98" s="110"/>
      <c r="J98" s="111">
        <f>J127</f>
        <v>0</v>
      </c>
      <c r="L98" s="108"/>
    </row>
    <row r="99" spans="2:12" s="9" customFormat="1" ht="19.899999999999999" customHeight="1">
      <c r="B99" s="108"/>
      <c r="D99" s="109" t="s">
        <v>5353</v>
      </c>
      <c r="E99" s="110"/>
      <c r="F99" s="110"/>
      <c r="G99" s="110"/>
      <c r="H99" s="110"/>
      <c r="I99" s="110"/>
      <c r="J99" s="111">
        <f>J153</f>
        <v>0</v>
      </c>
      <c r="L99" s="108"/>
    </row>
    <row r="100" spans="2:12" s="9" customFormat="1" ht="19.899999999999999" customHeight="1">
      <c r="B100" s="108"/>
      <c r="D100" s="109" t="s">
        <v>5354</v>
      </c>
      <c r="E100" s="110"/>
      <c r="F100" s="110"/>
      <c r="G100" s="110"/>
      <c r="H100" s="110"/>
      <c r="I100" s="110"/>
      <c r="J100" s="111">
        <f>J155</f>
        <v>0</v>
      </c>
      <c r="L100" s="108"/>
    </row>
    <row r="101" spans="2:12" s="9" customFormat="1" ht="19.899999999999999" customHeight="1">
      <c r="B101" s="108"/>
      <c r="D101" s="109" t="s">
        <v>5355</v>
      </c>
      <c r="E101" s="110"/>
      <c r="F101" s="110"/>
      <c r="G101" s="110"/>
      <c r="H101" s="110"/>
      <c r="I101" s="110"/>
      <c r="J101" s="111">
        <f>J160</f>
        <v>0</v>
      </c>
      <c r="L101" s="108"/>
    </row>
    <row r="102" spans="2:12" s="9" customFormat="1" ht="19.899999999999999" customHeight="1">
      <c r="B102" s="108"/>
      <c r="D102" s="109" t="s">
        <v>5356</v>
      </c>
      <c r="E102" s="110"/>
      <c r="F102" s="110"/>
      <c r="G102" s="110"/>
      <c r="H102" s="110"/>
      <c r="I102" s="110"/>
      <c r="J102" s="111">
        <f>J188</f>
        <v>0</v>
      </c>
      <c r="L102" s="108"/>
    </row>
    <row r="103" spans="2:12" s="9" customFormat="1" ht="19.899999999999999" customHeight="1">
      <c r="B103" s="108"/>
      <c r="D103" s="109" t="s">
        <v>5357</v>
      </c>
      <c r="E103" s="110"/>
      <c r="F103" s="110"/>
      <c r="G103" s="110"/>
      <c r="H103" s="110"/>
      <c r="I103" s="110"/>
      <c r="J103" s="111">
        <f>J240</f>
        <v>0</v>
      </c>
      <c r="L103" s="108"/>
    </row>
    <row r="104" spans="2:12" s="9" customFormat="1" ht="19.899999999999999" customHeight="1">
      <c r="B104" s="108"/>
      <c r="D104" s="109" t="s">
        <v>157</v>
      </c>
      <c r="E104" s="110"/>
      <c r="F104" s="110"/>
      <c r="G104" s="110"/>
      <c r="H104" s="110"/>
      <c r="I104" s="110"/>
      <c r="J104" s="111">
        <f>J309</f>
        <v>0</v>
      </c>
      <c r="L104" s="108"/>
    </row>
    <row r="105" spans="2:12" s="8" customFormat="1" ht="24.95" customHeight="1">
      <c r="B105" s="104"/>
      <c r="D105" s="105" t="s">
        <v>160</v>
      </c>
      <c r="E105" s="106"/>
      <c r="F105" s="106"/>
      <c r="G105" s="106"/>
      <c r="H105" s="106"/>
      <c r="I105" s="106"/>
      <c r="J105" s="107">
        <f>J316</f>
        <v>0</v>
      </c>
      <c r="L105" s="104"/>
    </row>
    <row r="106" spans="2:12" s="1" customFormat="1" ht="21.75" customHeight="1">
      <c r="B106" s="32"/>
      <c r="L106" s="32"/>
    </row>
    <row r="107" spans="2:12" s="1" customFormat="1" ht="6.95" customHeight="1">
      <c r="B107" s="44"/>
      <c r="C107" s="45"/>
      <c r="D107" s="45"/>
      <c r="E107" s="45"/>
      <c r="F107" s="45"/>
      <c r="G107" s="45"/>
      <c r="H107" s="45"/>
      <c r="I107" s="45"/>
      <c r="J107" s="45"/>
      <c r="K107" s="45"/>
      <c r="L107" s="32"/>
    </row>
    <row r="111" spans="2:12" s="1" customFormat="1" ht="6.95" customHeight="1">
      <c r="B111" s="46"/>
      <c r="C111" s="47"/>
      <c r="D111" s="47"/>
      <c r="E111" s="47"/>
      <c r="F111" s="47"/>
      <c r="G111" s="47"/>
      <c r="H111" s="47"/>
      <c r="I111" s="47"/>
      <c r="J111" s="47"/>
      <c r="K111" s="47"/>
      <c r="L111" s="32"/>
    </row>
    <row r="112" spans="2:12" s="1" customFormat="1" ht="24.95" customHeight="1">
      <c r="B112" s="32"/>
      <c r="C112" s="21" t="s">
        <v>161</v>
      </c>
      <c r="L112" s="32"/>
    </row>
    <row r="113" spans="2:65" s="1" customFormat="1" ht="6.95" customHeight="1">
      <c r="B113" s="32"/>
      <c r="L113" s="32"/>
    </row>
    <row r="114" spans="2:65" s="1" customFormat="1" ht="12" customHeight="1">
      <c r="B114" s="32"/>
      <c r="C114" s="27" t="s">
        <v>16</v>
      </c>
      <c r="L114" s="32"/>
    </row>
    <row r="115" spans="2:65" s="1" customFormat="1" ht="16.5" customHeight="1">
      <c r="B115" s="32"/>
      <c r="E115" s="236" t="str">
        <f>E7</f>
        <v>Objekt E2 - Knihovna TUL</v>
      </c>
      <c r="F115" s="237"/>
      <c r="G115" s="237"/>
      <c r="H115" s="237"/>
      <c r="L115" s="32"/>
    </row>
    <row r="116" spans="2:65" s="1" customFormat="1" ht="12" customHeight="1">
      <c r="B116" s="32"/>
      <c r="C116" s="27" t="s">
        <v>123</v>
      </c>
      <c r="L116" s="32"/>
    </row>
    <row r="117" spans="2:65" s="1" customFormat="1" ht="16.5" customHeight="1">
      <c r="B117" s="32"/>
      <c r="E117" s="202" t="str">
        <f>E9</f>
        <v xml:space="preserve">CHL - Ochlazování staveb </v>
      </c>
      <c r="F117" s="238"/>
      <c r="G117" s="238"/>
      <c r="H117" s="238"/>
      <c r="L117" s="32"/>
    </row>
    <row r="118" spans="2:65" s="1" customFormat="1" ht="6.95" customHeight="1">
      <c r="B118" s="32"/>
      <c r="L118" s="32"/>
    </row>
    <row r="119" spans="2:65" s="1" customFormat="1" ht="12" customHeight="1">
      <c r="B119" s="32"/>
      <c r="C119" s="27" t="s">
        <v>20</v>
      </c>
      <c r="F119" s="25" t="str">
        <f>F12</f>
        <v>Liberec</v>
      </c>
      <c r="I119" s="27" t="s">
        <v>22</v>
      </c>
      <c r="J119" s="52" t="str">
        <f>IF(J12="","",J12)</f>
        <v>20. 11. 2025</v>
      </c>
      <c r="L119" s="32"/>
    </row>
    <row r="120" spans="2:65" s="1" customFormat="1" ht="6.95" customHeight="1">
      <c r="B120" s="32"/>
      <c r="L120" s="32"/>
    </row>
    <row r="121" spans="2:65" s="1" customFormat="1" ht="15.2" customHeight="1">
      <c r="B121" s="32"/>
      <c r="C121" s="27" t="s">
        <v>24</v>
      </c>
      <c r="F121" s="25" t="str">
        <f>E15</f>
        <v xml:space="preserve">TUL Studentská 1402/2, Liberec </v>
      </c>
      <c r="I121" s="27" t="s">
        <v>30</v>
      </c>
      <c r="J121" s="30" t="str">
        <f>E21</f>
        <v>AKIA</v>
      </c>
      <c r="L121" s="32"/>
    </row>
    <row r="122" spans="2:65" s="1" customFormat="1" ht="15.2" customHeight="1">
      <c r="B122" s="32"/>
      <c r="C122" s="27" t="s">
        <v>28</v>
      </c>
      <c r="F122" s="25" t="str">
        <f>IF(E18="","",E18)</f>
        <v>Vyplň údaj</v>
      </c>
      <c r="I122" s="27" t="s">
        <v>34</v>
      </c>
      <c r="J122" s="30" t="str">
        <f>E24</f>
        <v xml:space="preserve"> </v>
      </c>
      <c r="L122" s="32"/>
    </row>
    <row r="123" spans="2:65" s="1" customFormat="1" ht="10.35" customHeight="1">
      <c r="B123" s="32"/>
      <c r="L123" s="32"/>
    </row>
    <row r="124" spans="2:65" s="10" customFormat="1" ht="29.25" customHeight="1">
      <c r="B124" s="112"/>
      <c r="C124" s="113" t="s">
        <v>162</v>
      </c>
      <c r="D124" s="114" t="s">
        <v>63</v>
      </c>
      <c r="E124" s="114" t="s">
        <v>59</v>
      </c>
      <c r="F124" s="114" t="s">
        <v>60</v>
      </c>
      <c r="G124" s="114" t="s">
        <v>163</v>
      </c>
      <c r="H124" s="114" t="s">
        <v>164</v>
      </c>
      <c r="I124" s="114" t="s">
        <v>165</v>
      </c>
      <c r="J124" s="114" t="s">
        <v>127</v>
      </c>
      <c r="K124" s="115" t="s">
        <v>166</v>
      </c>
      <c r="L124" s="112"/>
      <c r="M124" s="59" t="s">
        <v>1</v>
      </c>
      <c r="N124" s="60" t="s">
        <v>42</v>
      </c>
      <c r="O124" s="60" t="s">
        <v>167</v>
      </c>
      <c r="P124" s="60" t="s">
        <v>168</v>
      </c>
      <c r="Q124" s="60" t="s">
        <v>169</v>
      </c>
      <c r="R124" s="60" t="s">
        <v>170</v>
      </c>
      <c r="S124" s="60" t="s">
        <v>171</v>
      </c>
      <c r="T124" s="61" t="s">
        <v>172</v>
      </c>
    </row>
    <row r="125" spans="2:65" s="1" customFormat="1" ht="22.9" customHeight="1">
      <c r="B125" s="32"/>
      <c r="C125" s="64" t="s">
        <v>173</v>
      </c>
      <c r="J125" s="116">
        <f>BK125</f>
        <v>0</v>
      </c>
      <c r="L125" s="32"/>
      <c r="M125" s="62"/>
      <c r="N125" s="53"/>
      <c r="O125" s="53"/>
      <c r="P125" s="117">
        <f>P126+P316</f>
        <v>0</v>
      </c>
      <c r="Q125" s="53"/>
      <c r="R125" s="117">
        <f>R126+R316</f>
        <v>22.543990999999998</v>
      </c>
      <c r="S125" s="53"/>
      <c r="T125" s="118">
        <f>T126+T316</f>
        <v>0</v>
      </c>
      <c r="AT125" s="17" t="s">
        <v>77</v>
      </c>
      <c r="AU125" s="17" t="s">
        <v>129</v>
      </c>
      <c r="BK125" s="119">
        <f>BK126+BK316</f>
        <v>0</v>
      </c>
    </row>
    <row r="126" spans="2:65" s="11" customFormat="1" ht="25.9" customHeight="1">
      <c r="B126" s="120"/>
      <c r="D126" s="121" t="s">
        <v>77</v>
      </c>
      <c r="E126" s="122" t="s">
        <v>1972</v>
      </c>
      <c r="F126" s="122" t="s">
        <v>4958</v>
      </c>
      <c r="I126" s="123"/>
      <c r="J126" s="124">
        <f>BK126</f>
        <v>0</v>
      </c>
      <c r="L126" s="120"/>
      <c r="M126" s="125"/>
      <c r="P126" s="126">
        <f>P127+P153+P155+P160+P188+P240+P309</f>
        <v>0</v>
      </c>
      <c r="R126" s="126">
        <f>R127+R153+R155+R160+R188+R240+R309</f>
        <v>22.543990999999998</v>
      </c>
      <c r="T126" s="127">
        <f>T127+T153+T155+T160+T188+T240+T309</f>
        <v>0</v>
      </c>
      <c r="AR126" s="121" t="s">
        <v>88</v>
      </c>
      <c r="AT126" s="128" t="s">
        <v>77</v>
      </c>
      <c r="AU126" s="128" t="s">
        <v>78</v>
      </c>
      <c r="AY126" s="121" t="s">
        <v>176</v>
      </c>
      <c r="BK126" s="129">
        <f>BK127+BK153+BK155+BK160+BK188+BK240+BK309</f>
        <v>0</v>
      </c>
    </row>
    <row r="127" spans="2:65" s="11" customFormat="1" ht="22.9" customHeight="1">
      <c r="B127" s="120"/>
      <c r="D127" s="121" t="s">
        <v>77</v>
      </c>
      <c r="E127" s="130" t="s">
        <v>2227</v>
      </c>
      <c r="F127" s="130" t="s">
        <v>2228</v>
      </c>
      <c r="I127" s="123"/>
      <c r="J127" s="131">
        <f>BK127</f>
        <v>0</v>
      </c>
      <c r="L127" s="120"/>
      <c r="M127" s="125"/>
      <c r="P127" s="126">
        <f>SUM(P128:P152)</f>
        <v>0</v>
      </c>
      <c r="R127" s="126">
        <f>SUM(R128:R152)</f>
        <v>3.2402589999999996</v>
      </c>
      <c r="T127" s="127">
        <f>SUM(T128:T152)</f>
        <v>0</v>
      </c>
      <c r="AR127" s="121" t="s">
        <v>88</v>
      </c>
      <c r="AT127" s="128" t="s">
        <v>77</v>
      </c>
      <c r="AU127" s="128" t="s">
        <v>86</v>
      </c>
      <c r="AY127" s="121" t="s">
        <v>176</v>
      </c>
      <c r="BK127" s="129">
        <f>SUM(BK128:BK152)</f>
        <v>0</v>
      </c>
    </row>
    <row r="128" spans="2:65" s="1" customFormat="1" ht="21.75" customHeight="1">
      <c r="B128" s="32"/>
      <c r="C128" s="176" t="s">
        <v>86</v>
      </c>
      <c r="D128" s="176" t="s">
        <v>304</v>
      </c>
      <c r="E128" s="177" t="s">
        <v>5358</v>
      </c>
      <c r="F128" s="178" t="s">
        <v>5359</v>
      </c>
      <c r="G128" s="179" t="s">
        <v>181</v>
      </c>
      <c r="H128" s="180">
        <v>65</v>
      </c>
      <c r="I128" s="181"/>
      <c r="J128" s="182">
        <f t="shared" ref="J128:J152" si="0">ROUND(I128*H128,2)</f>
        <v>0</v>
      </c>
      <c r="K128" s="178" t="s">
        <v>342</v>
      </c>
      <c r="L128" s="183"/>
      <c r="M128" s="184" t="s">
        <v>1</v>
      </c>
      <c r="N128" s="185" t="s">
        <v>43</v>
      </c>
      <c r="P128" s="141">
        <f t="shared" ref="P128:P152" si="1">O128*H128</f>
        <v>0</v>
      </c>
      <c r="Q128" s="141">
        <v>1E-3</v>
      </c>
      <c r="R128" s="141">
        <f t="shared" ref="R128:R152" si="2">Q128*H128</f>
        <v>6.5000000000000002E-2</v>
      </c>
      <c r="S128" s="141">
        <v>0</v>
      </c>
      <c r="T128" s="142">
        <f t="shared" ref="T128:T152" si="3">S128*H128</f>
        <v>0</v>
      </c>
      <c r="AR128" s="143" t="s">
        <v>398</v>
      </c>
      <c r="AT128" s="143" t="s">
        <v>304</v>
      </c>
      <c r="AU128" s="143" t="s">
        <v>88</v>
      </c>
      <c r="AY128" s="17" t="s">
        <v>176</v>
      </c>
      <c r="BE128" s="144">
        <f t="shared" ref="BE128:BE152" si="4">IF(N128="základní",J128,0)</f>
        <v>0</v>
      </c>
      <c r="BF128" s="144">
        <f t="shared" ref="BF128:BF152" si="5">IF(N128="snížená",J128,0)</f>
        <v>0</v>
      </c>
      <c r="BG128" s="144">
        <f t="shared" ref="BG128:BG152" si="6">IF(N128="zákl. přenesená",J128,0)</f>
        <v>0</v>
      </c>
      <c r="BH128" s="144">
        <f t="shared" ref="BH128:BH152" si="7">IF(N128="sníž. přenesená",J128,0)</f>
        <v>0</v>
      </c>
      <c r="BI128" s="144">
        <f t="shared" ref="BI128:BI152" si="8">IF(N128="nulová",J128,0)</f>
        <v>0</v>
      </c>
      <c r="BJ128" s="17" t="s">
        <v>86</v>
      </c>
      <c r="BK128" s="144">
        <f t="shared" ref="BK128:BK152" si="9">ROUND(I128*H128,2)</f>
        <v>0</v>
      </c>
      <c r="BL128" s="17" t="s">
        <v>319</v>
      </c>
      <c r="BM128" s="143" t="s">
        <v>5360</v>
      </c>
    </row>
    <row r="129" spans="2:65" s="1" customFormat="1" ht="24.2" customHeight="1">
      <c r="B129" s="32"/>
      <c r="C129" s="176" t="s">
        <v>88</v>
      </c>
      <c r="D129" s="176" t="s">
        <v>304</v>
      </c>
      <c r="E129" s="177" t="s">
        <v>5361</v>
      </c>
      <c r="F129" s="178" t="s">
        <v>5362</v>
      </c>
      <c r="G129" s="179" t="s">
        <v>4983</v>
      </c>
      <c r="H129" s="180">
        <v>70</v>
      </c>
      <c r="I129" s="181"/>
      <c r="J129" s="182">
        <f t="shared" si="0"/>
        <v>0</v>
      </c>
      <c r="K129" s="178" t="s">
        <v>342</v>
      </c>
      <c r="L129" s="183"/>
      <c r="M129" s="184" t="s">
        <v>1</v>
      </c>
      <c r="N129" s="185" t="s">
        <v>43</v>
      </c>
      <c r="P129" s="141">
        <f t="shared" si="1"/>
        <v>0</v>
      </c>
      <c r="Q129" s="141">
        <v>1E-3</v>
      </c>
      <c r="R129" s="141">
        <f t="shared" si="2"/>
        <v>7.0000000000000007E-2</v>
      </c>
      <c r="S129" s="141">
        <v>0</v>
      </c>
      <c r="T129" s="142">
        <f t="shared" si="3"/>
        <v>0</v>
      </c>
      <c r="AR129" s="143" t="s">
        <v>398</v>
      </c>
      <c r="AT129" s="143" t="s">
        <v>304</v>
      </c>
      <c r="AU129" s="143" t="s">
        <v>88</v>
      </c>
      <c r="AY129" s="17" t="s">
        <v>176</v>
      </c>
      <c r="BE129" s="144">
        <f t="shared" si="4"/>
        <v>0</v>
      </c>
      <c r="BF129" s="144">
        <f t="shared" si="5"/>
        <v>0</v>
      </c>
      <c r="BG129" s="144">
        <f t="shared" si="6"/>
        <v>0</v>
      </c>
      <c r="BH129" s="144">
        <f t="shared" si="7"/>
        <v>0</v>
      </c>
      <c r="BI129" s="144">
        <f t="shared" si="8"/>
        <v>0</v>
      </c>
      <c r="BJ129" s="17" t="s">
        <v>86</v>
      </c>
      <c r="BK129" s="144">
        <f t="shared" si="9"/>
        <v>0</v>
      </c>
      <c r="BL129" s="17" t="s">
        <v>319</v>
      </c>
      <c r="BM129" s="143" t="s">
        <v>5363</v>
      </c>
    </row>
    <row r="130" spans="2:65" s="1" customFormat="1" ht="24.2" customHeight="1">
      <c r="B130" s="32"/>
      <c r="C130" s="132" t="s">
        <v>193</v>
      </c>
      <c r="D130" s="132" t="s">
        <v>178</v>
      </c>
      <c r="E130" s="133" t="s">
        <v>5364</v>
      </c>
      <c r="F130" s="134" t="s">
        <v>5365</v>
      </c>
      <c r="G130" s="135" t="s">
        <v>181</v>
      </c>
      <c r="H130" s="136">
        <v>55</v>
      </c>
      <c r="I130" s="137"/>
      <c r="J130" s="138">
        <f t="shared" si="0"/>
        <v>0</v>
      </c>
      <c r="K130" s="134" t="s">
        <v>207</v>
      </c>
      <c r="L130" s="32"/>
      <c r="M130" s="139" t="s">
        <v>1</v>
      </c>
      <c r="N130" s="140" t="s">
        <v>43</v>
      </c>
      <c r="P130" s="141">
        <f t="shared" si="1"/>
        <v>0</v>
      </c>
      <c r="Q130" s="141">
        <v>1.8000000000000001E-4</v>
      </c>
      <c r="R130" s="141">
        <f t="shared" si="2"/>
        <v>9.9000000000000008E-3</v>
      </c>
      <c r="S130" s="141">
        <v>0</v>
      </c>
      <c r="T130" s="142">
        <f t="shared" si="3"/>
        <v>0</v>
      </c>
      <c r="AR130" s="143" t="s">
        <v>319</v>
      </c>
      <c r="AT130" s="143" t="s">
        <v>178</v>
      </c>
      <c r="AU130" s="143" t="s">
        <v>88</v>
      </c>
      <c r="AY130" s="17" t="s">
        <v>176</v>
      </c>
      <c r="BE130" s="144">
        <f t="shared" si="4"/>
        <v>0</v>
      </c>
      <c r="BF130" s="144">
        <f t="shared" si="5"/>
        <v>0</v>
      </c>
      <c r="BG130" s="144">
        <f t="shared" si="6"/>
        <v>0</v>
      </c>
      <c r="BH130" s="144">
        <f t="shared" si="7"/>
        <v>0</v>
      </c>
      <c r="BI130" s="144">
        <f t="shared" si="8"/>
        <v>0</v>
      </c>
      <c r="BJ130" s="17" t="s">
        <v>86</v>
      </c>
      <c r="BK130" s="144">
        <f t="shared" si="9"/>
        <v>0</v>
      </c>
      <c r="BL130" s="17" t="s">
        <v>319</v>
      </c>
      <c r="BM130" s="143" t="s">
        <v>5366</v>
      </c>
    </row>
    <row r="131" spans="2:65" s="1" customFormat="1" ht="24.2" customHeight="1">
      <c r="B131" s="32"/>
      <c r="C131" s="176" t="s">
        <v>183</v>
      </c>
      <c r="D131" s="176" t="s">
        <v>304</v>
      </c>
      <c r="E131" s="177" t="s">
        <v>5367</v>
      </c>
      <c r="F131" s="178" t="s">
        <v>5368</v>
      </c>
      <c r="G131" s="179" t="s">
        <v>298</v>
      </c>
      <c r="H131" s="180">
        <v>217.1</v>
      </c>
      <c r="I131" s="181"/>
      <c r="J131" s="182">
        <f t="shared" si="0"/>
        <v>0</v>
      </c>
      <c r="K131" s="178" t="s">
        <v>342</v>
      </c>
      <c r="L131" s="183"/>
      <c r="M131" s="184" t="s">
        <v>1</v>
      </c>
      <c r="N131" s="185" t="s">
        <v>43</v>
      </c>
      <c r="P131" s="141">
        <f t="shared" si="1"/>
        <v>0</v>
      </c>
      <c r="Q131" s="141">
        <v>1E-3</v>
      </c>
      <c r="R131" s="141">
        <f t="shared" si="2"/>
        <v>0.21709999999999999</v>
      </c>
      <c r="S131" s="141">
        <v>0</v>
      </c>
      <c r="T131" s="142">
        <f t="shared" si="3"/>
        <v>0</v>
      </c>
      <c r="AR131" s="143" t="s">
        <v>398</v>
      </c>
      <c r="AT131" s="143" t="s">
        <v>304</v>
      </c>
      <c r="AU131" s="143" t="s">
        <v>88</v>
      </c>
      <c r="AY131" s="17" t="s">
        <v>176</v>
      </c>
      <c r="BE131" s="144">
        <f t="shared" si="4"/>
        <v>0</v>
      </c>
      <c r="BF131" s="144">
        <f t="shared" si="5"/>
        <v>0</v>
      </c>
      <c r="BG131" s="144">
        <f t="shared" si="6"/>
        <v>0</v>
      </c>
      <c r="BH131" s="144">
        <f t="shared" si="7"/>
        <v>0</v>
      </c>
      <c r="BI131" s="144">
        <f t="shared" si="8"/>
        <v>0</v>
      </c>
      <c r="BJ131" s="17" t="s">
        <v>86</v>
      </c>
      <c r="BK131" s="144">
        <f t="shared" si="9"/>
        <v>0</v>
      </c>
      <c r="BL131" s="17" t="s">
        <v>319</v>
      </c>
      <c r="BM131" s="143" t="s">
        <v>5369</v>
      </c>
    </row>
    <row r="132" spans="2:65" s="1" customFormat="1" ht="24.2" customHeight="1">
      <c r="B132" s="32"/>
      <c r="C132" s="176" t="s">
        <v>204</v>
      </c>
      <c r="D132" s="176" t="s">
        <v>304</v>
      </c>
      <c r="E132" s="177" t="s">
        <v>5370</v>
      </c>
      <c r="F132" s="178" t="s">
        <v>5371</v>
      </c>
      <c r="G132" s="179" t="s">
        <v>298</v>
      </c>
      <c r="H132" s="180">
        <v>615.5</v>
      </c>
      <c r="I132" s="181"/>
      <c r="J132" s="182">
        <f t="shared" si="0"/>
        <v>0</v>
      </c>
      <c r="K132" s="178" t="s">
        <v>342</v>
      </c>
      <c r="L132" s="183"/>
      <c r="M132" s="184" t="s">
        <v>1</v>
      </c>
      <c r="N132" s="185" t="s">
        <v>43</v>
      </c>
      <c r="P132" s="141">
        <f t="shared" si="1"/>
        <v>0</v>
      </c>
      <c r="Q132" s="141">
        <v>1E-3</v>
      </c>
      <c r="R132" s="141">
        <f t="shared" si="2"/>
        <v>0.61550000000000005</v>
      </c>
      <c r="S132" s="141">
        <v>0</v>
      </c>
      <c r="T132" s="142">
        <f t="shared" si="3"/>
        <v>0</v>
      </c>
      <c r="AR132" s="143" t="s">
        <v>398</v>
      </c>
      <c r="AT132" s="143" t="s">
        <v>304</v>
      </c>
      <c r="AU132" s="143" t="s">
        <v>88</v>
      </c>
      <c r="AY132" s="17" t="s">
        <v>176</v>
      </c>
      <c r="BE132" s="144">
        <f t="shared" si="4"/>
        <v>0</v>
      </c>
      <c r="BF132" s="144">
        <f t="shared" si="5"/>
        <v>0</v>
      </c>
      <c r="BG132" s="144">
        <f t="shared" si="6"/>
        <v>0</v>
      </c>
      <c r="BH132" s="144">
        <f t="shared" si="7"/>
        <v>0</v>
      </c>
      <c r="BI132" s="144">
        <f t="shared" si="8"/>
        <v>0</v>
      </c>
      <c r="BJ132" s="17" t="s">
        <v>86</v>
      </c>
      <c r="BK132" s="144">
        <f t="shared" si="9"/>
        <v>0</v>
      </c>
      <c r="BL132" s="17" t="s">
        <v>319</v>
      </c>
      <c r="BM132" s="143" t="s">
        <v>5372</v>
      </c>
    </row>
    <row r="133" spans="2:65" s="1" customFormat="1" ht="24.2" customHeight="1">
      <c r="B133" s="32"/>
      <c r="C133" s="176" t="s">
        <v>230</v>
      </c>
      <c r="D133" s="176" t="s">
        <v>304</v>
      </c>
      <c r="E133" s="177" t="s">
        <v>5373</v>
      </c>
      <c r="F133" s="178" t="s">
        <v>5374</v>
      </c>
      <c r="G133" s="179" t="s">
        <v>298</v>
      </c>
      <c r="H133" s="180">
        <v>187</v>
      </c>
      <c r="I133" s="181"/>
      <c r="J133" s="182">
        <f t="shared" si="0"/>
        <v>0</v>
      </c>
      <c r="K133" s="178" t="s">
        <v>342</v>
      </c>
      <c r="L133" s="183"/>
      <c r="M133" s="184" t="s">
        <v>1</v>
      </c>
      <c r="N133" s="185" t="s">
        <v>43</v>
      </c>
      <c r="P133" s="141">
        <f t="shared" si="1"/>
        <v>0</v>
      </c>
      <c r="Q133" s="141">
        <v>1E-3</v>
      </c>
      <c r="R133" s="141">
        <f t="shared" si="2"/>
        <v>0.187</v>
      </c>
      <c r="S133" s="141">
        <v>0</v>
      </c>
      <c r="T133" s="142">
        <f t="shared" si="3"/>
        <v>0</v>
      </c>
      <c r="AR133" s="143" t="s">
        <v>398</v>
      </c>
      <c r="AT133" s="143" t="s">
        <v>304</v>
      </c>
      <c r="AU133" s="143" t="s">
        <v>88</v>
      </c>
      <c r="AY133" s="17" t="s">
        <v>176</v>
      </c>
      <c r="BE133" s="144">
        <f t="shared" si="4"/>
        <v>0</v>
      </c>
      <c r="BF133" s="144">
        <f t="shared" si="5"/>
        <v>0</v>
      </c>
      <c r="BG133" s="144">
        <f t="shared" si="6"/>
        <v>0</v>
      </c>
      <c r="BH133" s="144">
        <f t="shared" si="7"/>
        <v>0</v>
      </c>
      <c r="BI133" s="144">
        <f t="shared" si="8"/>
        <v>0</v>
      </c>
      <c r="BJ133" s="17" t="s">
        <v>86</v>
      </c>
      <c r="BK133" s="144">
        <f t="shared" si="9"/>
        <v>0</v>
      </c>
      <c r="BL133" s="17" t="s">
        <v>319</v>
      </c>
      <c r="BM133" s="143" t="s">
        <v>5375</v>
      </c>
    </row>
    <row r="134" spans="2:65" s="1" customFormat="1" ht="24.2" customHeight="1">
      <c r="B134" s="32"/>
      <c r="C134" s="176" t="s">
        <v>237</v>
      </c>
      <c r="D134" s="176" t="s">
        <v>304</v>
      </c>
      <c r="E134" s="177" t="s">
        <v>5376</v>
      </c>
      <c r="F134" s="178" t="s">
        <v>5377</v>
      </c>
      <c r="G134" s="179" t="s">
        <v>298</v>
      </c>
      <c r="H134" s="180">
        <v>445.5</v>
      </c>
      <c r="I134" s="181"/>
      <c r="J134" s="182">
        <f t="shared" si="0"/>
        <v>0</v>
      </c>
      <c r="K134" s="178" t="s">
        <v>342</v>
      </c>
      <c r="L134" s="183"/>
      <c r="M134" s="184" t="s">
        <v>1</v>
      </c>
      <c r="N134" s="185" t="s">
        <v>43</v>
      </c>
      <c r="P134" s="141">
        <f t="shared" si="1"/>
        <v>0</v>
      </c>
      <c r="Q134" s="141">
        <v>1E-3</v>
      </c>
      <c r="R134" s="141">
        <f t="shared" si="2"/>
        <v>0.44550000000000001</v>
      </c>
      <c r="S134" s="141">
        <v>0</v>
      </c>
      <c r="T134" s="142">
        <f t="shared" si="3"/>
        <v>0</v>
      </c>
      <c r="AR134" s="143" t="s">
        <v>398</v>
      </c>
      <c r="AT134" s="143" t="s">
        <v>304</v>
      </c>
      <c r="AU134" s="143" t="s">
        <v>88</v>
      </c>
      <c r="AY134" s="17" t="s">
        <v>176</v>
      </c>
      <c r="BE134" s="144">
        <f t="shared" si="4"/>
        <v>0</v>
      </c>
      <c r="BF134" s="144">
        <f t="shared" si="5"/>
        <v>0</v>
      </c>
      <c r="BG134" s="144">
        <f t="shared" si="6"/>
        <v>0</v>
      </c>
      <c r="BH134" s="144">
        <f t="shared" si="7"/>
        <v>0</v>
      </c>
      <c r="BI134" s="144">
        <f t="shared" si="8"/>
        <v>0</v>
      </c>
      <c r="BJ134" s="17" t="s">
        <v>86</v>
      </c>
      <c r="BK134" s="144">
        <f t="shared" si="9"/>
        <v>0</v>
      </c>
      <c r="BL134" s="17" t="s">
        <v>319</v>
      </c>
      <c r="BM134" s="143" t="s">
        <v>5378</v>
      </c>
    </row>
    <row r="135" spans="2:65" s="1" customFormat="1" ht="24.2" customHeight="1">
      <c r="B135" s="32"/>
      <c r="C135" s="176" t="s">
        <v>269</v>
      </c>
      <c r="D135" s="176" t="s">
        <v>304</v>
      </c>
      <c r="E135" s="177" t="s">
        <v>5379</v>
      </c>
      <c r="F135" s="178" t="s">
        <v>5380</v>
      </c>
      <c r="G135" s="179" t="s">
        <v>298</v>
      </c>
      <c r="H135" s="180">
        <v>219</v>
      </c>
      <c r="I135" s="181"/>
      <c r="J135" s="182">
        <f t="shared" si="0"/>
        <v>0</v>
      </c>
      <c r="K135" s="178" t="s">
        <v>342</v>
      </c>
      <c r="L135" s="183"/>
      <c r="M135" s="184" t="s">
        <v>1</v>
      </c>
      <c r="N135" s="185" t="s">
        <v>43</v>
      </c>
      <c r="P135" s="141">
        <f t="shared" si="1"/>
        <v>0</v>
      </c>
      <c r="Q135" s="141">
        <v>1E-3</v>
      </c>
      <c r="R135" s="141">
        <f t="shared" si="2"/>
        <v>0.219</v>
      </c>
      <c r="S135" s="141">
        <v>0</v>
      </c>
      <c r="T135" s="142">
        <f t="shared" si="3"/>
        <v>0</v>
      </c>
      <c r="AR135" s="143" t="s">
        <v>398</v>
      </c>
      <c r="AT135" s="143" t="s">
        <v>304</v>
      </c>
      <c r="AU135" s="143" t="s">
        <v>88</v>
      </c>
      <c r="AY135" s="17" t="s">
        <v>176</v>
      </c>
      <c r="BE135" s="144">
        <f t="shared" si="4"/>
        <v>0</v>
      </c>
      <c r="BF135" s="144">
        <f t="shared" si="5"/>
        <v>0</v>
      </c>
      <c r="BG135" s="144">
        <f t="shared" si="6"/>
        <v>0</v>
      </c>
      <c r="BH135" s="144">
        <f t="shared" si="7"/>
        <v>0</v>
      </c>
      <c r="BI135" s="144">
        <f t="shared" si="8"/>
        <v>0</v>
      </c>
      <c r="BJ135" s="17" t="s">
        <v>86</v>
      </c>
      <c r="BK135" s="144">
        <f t="shared" si="9"/>
        <v>0</v>
      </c>
      <c r="BL135" s="17" t="s">
        <v>319</v>
      </c>
      <c r="BM135" s="143" t="s">
        <v>5381</v>
      </c>
    </row>
    <row r="136" spans="2:65" s="1" customFormat="1" ht="24.2" customHeight="1">
      <c r="B136" s="32"/>
      <c r="C136" s="176" t="s">
        <v>274</v>
      </c>
      <c r="D136" s="176" t="s">
        <v>304</v>
      </c>
      <c r="E136" s="177" t="s">
        <v>5382</v>
      </c>
      <c r="F136" s="178" t="s">
        <v>5383</v>
      </c>
      <c r="G136" s="179" t="s">
        <v>298</v>
      </c>
      <c r="H136" s="180">
        <v>143</v>
      </c>
      <c r="I136" s="181"/>
      <c r="J136" s="182">
        <f t="shared" si="0"/>
        <v>0</v>
      </c>
      <c r="K136" s="178" t="s">
        <v>342</v>
      </c>
      <c r="L136" s="183"/>
      <c r="M136" s="184" t="s">
        <v>1</v>
      </c>
      <c r="N136" s="185" t="s">
        <v>43</v>
      </c>
      <c r="P136" s="141">
        <f t="shared" si="1"/>
        <v>0</v>
      </c>
      <c r="Q136" s="141">
        <v>1E-3</v>
      </c>
      <c r="R136" s="141">
        <f t="shared" si="2"/>
        <v>0.14300000000000002</v>
      </c>
      <c r="S136" s="141">
        <v>0</v>
      </c>
      <c r="T136" s="142">
        <f t="shared" si="3"/>
        <v>0</v>
      </c>
      <c r="AR136" s="143" t="s">
        <v>398</v>
      </c>
      <c r="AT136" s="143" t="s">
        <v>304</v>
      </c>
      <c r="AU136" s="143" t="s">
        <v>88</v>
      </c>
      <c r="AY136" s="17" t="s">
        <v>176</v>
      </c>
      <c r="BE136" s="144">
        <f t="shared" si="4"/>
        <v>0</v>
      </c>
      <c r="BF136" s="144">
        <f t="shared" si="5"/>
        <v>0</v>
      </c>
      <c r="BG136" s="144">
        <f t="shared" si="6"/>
        <v>0</v>
      </c>
      <c r="BH136" s="144">
        <f t="shared" si="7"/>
        <v>0</v>
      </c>
      <c r="BI136" s="144">
        <f t="shared" si="8"/>
        <v>0</v>
      </c>
      <c r="BJ136" s="17" t="s">
        <v>86</v>
      </c>
      <c r="BK136" s="144">
        <f t="shared" si="9"/>
        <v>0</v>
      </c>
      <c r="BL136" s="17" t="s">
        <v>319</v>
      </c>
      <c r="BM136" s="143" t="s">
        <v>5384</v>
      </c>
    </row>
    <row r="137" spans="2:65" s="1" customFormat="1" ht="24.2" customHeight="1">
      <c r="B137" s="32"/>
      <c r="C137" s="176" t="s">
        <v>285</v>
      </c>
      <c r="D137" s="176" t="s">
        <v>304</v>
      </c>
      <c r="E137" s="177" t="s">
        <v>5385</v>
      </c>
      <c r="F137" s="178" t="s">
        <v>5386</v>
      </c>
      <c r="G137" s="179" t="s">
        <v>298</v>
      </c>
      <c r="H137" s="180">
        <v>451</v>
      </c>
      <c r="I137" s="181"/>
      <c r="J137" s="182">
        <f t="shared" si="0"/>
        <v>0</v>
      </c>
      <c r="K137" s="178" t="s">
        <v>342</v>
      </c>
      <c r="L137" s="183"/>
      <c r="M137" s="184" t="s">
        <v>1</v>
      </c>
      <c r="N137" s="185" t="s">
        <v>43</v>
      </c>
      <c r="P137" s="141">
        <f t="shared" si="1"/>
        <v>0</v>
      </c>
      <c r="Q137" s="141">
        <v>1E-3</v>
      </c>
      <c r="R137" s="141">
        <f t="shared" si="2"/>
        <v>0.45100000000000001</v>
      </c>
      <c r="S137" s="141">
        <v>0</v>
      </c>
      <c r="T137" s="142">
        <f t="shared" si="3"/>
        <v>0</v>
      </c>
      <c r="AR137" s="143" t="s">
        <v>398</v>
      </c>
      <c r="AT137" s="143" t="s">
        <v>304</v>
      </c>
      <c r="AU137" s="143" t="s">
        <v>88</v>
      </c>
      <c r="AY137" s="17" t="s">
        <v>176</v>
      </c>
      <c r="BE137" s="144">
        <f t="shared" si="4"/>
        <v>0</v>
      </c>
      <c r="BF137" s="144">
        <f t="shared" si="5"/>
        <v>0</v>
      </c>
      <c r="BG137" s="144">
        <f t="shared" si="6"/>
        <v>0</v>
      </c>
      <c r="BH137" s="144">
        <f t="shared" si="7"/>
        <v>0</v>
      </c>
      <c r="BI137" s="144">
        <f t="shared" si="8"/>
        <v>0</v>
      </c>
      <c r="BJ137" s="17" t="s">
        <v>86</v>
      </c>
      <c r="BK137" s="144">
        <f t="shared" si="9"/>
        <v>0</v>
      </c>
      <c r="BL137" s="17" t="s">
        <v>319</v>
      </c>
      <c r="BM137" s="143" t="s">
        <v>5387</v>
      </c>
    </row>
    <row r="138" spans="2:65" s="1" customFormat="1" ht="24.2" customHeight="1">
      <c r="B138" s="32"/>
      <c r="C138" s="176" t="s">
        <v>290</v>
      </c>
      <c r="D138" s="176" t="s">
        <v>304</v>
      </c>
      <c r="E138" s="177" t="s">
        <v>5388</v>
      </c>
      <c r="F138" s="178" t="s">
        <v>5389</v>
      </c>
      <c r="G138" s="179" t="s">
        <v>298</v>
      </c>
      <c r="H138" s="180">
        <v>32</v>
      </c>
      <c r="I138" s="181"/>
      <c r="J138" s="182">
        <f t="shared" si="0"/>
        <v>0</v>
      </c>
      <c r="K138" s="178" t="s">
        <v>342</v>
      </c>
      <c r="L138" s="183"/>
      <c r="M138" s="184" t="s">
        <v>1</v>
      </c>
      <c r="N138" s="185" t="s">
        <v>43</v>
      </c>
      <c r="P138" s="141">
        <f t="shared" si="1"/>
        <v>0</v>
      </c>
      <c r="Q138" s="141">
        <v>1E-3</v>
      </c>
      <c r="R138" s="141">
        <f t="shared" si="2"/>
        <v>3.2000000000000001E-2</v>
      </c>
      <c r="S138" s="141">
        <v>0</v>
      </c>
      <c r="T138" s="142">
        <f t="shared" si="3"/>
        <v>0</v>
      </c>
      <c r="AR138" s="143" t="s">
        <v>398</v>
      </c>
      <c r="AT138" s="143" t="s">
        <v>304</v>
      </c>
      <c r="AU138" s="143" t="s">
        <v>88</v>
      </c>
      <c r="AY138" s="17" t="s">
        <v>176</v>
      </c>
      <c r="BE138" s="144">
        <f t="shared" si="4"/>
        <v>0</v>
      </c>
      <c r="BF138" s="144">
        <f t="shared" si="5"/>
        <v>0</v>
      </c>
      <c r="BG138" s="144">
        <f t="shared" si="6"/>
        <v>0</v>
      </c>
      <c r="BH138" s="144">
        <f t="shared" si="7"/>
        <v>0</v>
      </c>
      <c r="BI138" s="144">
        <f t="shared" si="8"/>
        <v>0</v>
      </c>
      <c r="BJ138" s="17" t="s">
        <v>86</v>
      </c>
      <c r="BK138" s="144">
        <f t="shared" si="9"/>
        <v>0</v>
      </c>
      <c r="BL138" s="17" t="s">
        <v>319</v>
      </c>
      <c r="BM138" s="143" t="s">
        <v>5390</v>
      </c>
    </row>
    <row r="139" spans="2:65" s="1" customFormat="1" ht="24.2" customHeight="1">
      <c r="B139" s="32"/>
      <c r="C139" s="176" t="s">
        <v>8</v>
      </c>
      <c r="D139" s="176" t="s">
        <v>304</v>
      </c>
      <c r="E139" s="177" t="s">
        <v>5391</v>
      </c>
      <c r="F139" s="178" t="s">
        <v>5389</v>
      </c>
      <c r="G139" s="179" t="s">
        <v>298</v>
      </c>
      <c r="H139" s="180">
        <v>132</v>
      </c>
      <c r="I139" s="181"/>
      <c r="J139" s="182">
        <f t="shared" si="0"/>
        <v>0</v>
      </c>
      <c r="K139" s="178" t="s">
        <v>342</v>
      </c>
      <c r="L139" s="183"/>
      <c r="M139" s="184" t="s">
        <v>1</v>
      </c>
      <c r="N139" s="185" t="s">
        <v>43</v>
      </c>
      <c r="P139" s="141">
        <f t="shared" si="1"/>
        <v>0</v>
      </c>
      <c r="Q139" s="141">
        <v>1E-3</v>
      </c>
      <c r="R139" s="141">
        <f t="shared" si="2"/>
        <v>0.13200000000000001</v>
      </c>
      <c r="S139" s="141">
        <v>0</v>
      </c>
      <c r="T139" s="142">
        <f t="shared" si="3"/>
        <v>0</v>
      </c>
      <c r="AR139" s="143" t="s">
        <v>398</v>
      </c>
      <c r="AT139" s="143" t="s">
        <v>304</v>
      </c>
      <c r="AU139" s="143" t="s">
        <v>88</v>
      </c>
      <c r="AY139" s="17" t="s">
        <v>176</v>
      </c>
      <c r="BE139" s="144">
        <f t="shared" si="4"/>
        <v>0</v>
      </c>
      <c r="BF139" s="144">
        <f t="shared" si="5"/>
        <v>0</v>
      </c>
      <c r="BG139" s="144">
        <f t="shared" si="6"/>
        <v>0</v>
      </c>
      <c r="BH139" s="144">
        <f t="shared" si="7"/>
        <v>0</v>
      </c>
      <c r="BI139" s="144">
        <f t="shared" si="8"/>
        <v>0</v>
      </c>
      <c r="BJ139" s="17" t="s">
        <v>86</v>
      </c>
      <c r="BK139" s="144">
        <f t="shared" si="9"/>
        <v>0</v>
      </c>
      <c r="BL139" s="17" t="s">
        <v>319</v>
      </c>
      <c r="BM139" s="143" t="s">
        <v>5392</v>
      </c>
    </row>
    <row r="140" spans="2:65" s="1" customFormat="1" ht="24.2" customHeight="1">
      <c r="B140" s="32"/>
      <c r="C140" s="132" t="s">
        <v>303</v>
      </c>
      <c r="D140" s="132" t="s">
        <v>178</v>
      </c>
      <c r="E140" s="133" t="s">
        <v>5393</v>
      </c>
      <c r="F140" s="134" t="s">
        <v>5394</v>
      </c>
      <c r="G140" s="135" t="s">
        <v>181</v>
      </c>
      <c r="H140" s="136">
        <v>5</v>
      </c>
      <c r="I140" s="137"/>
      <c r="J140" s="138">
        <f t="shared" si="0"/>
        <v>0</v>
      </c>
      <c r="K140" s="134" t="s">
        <v>207</v>
      </c>
      <c r="L140" s="32"/>
      <c r="M140" s="139" t="s">
        <v>1</v>
      </c>
      <c r="N140" s="140" t="s">
        <v>43</v>
      </c>
      <c r="P140" s="141">
        <f t="shared" si="1"/>
        <v>0</v>
      </c>
      <c r="Q140" s="141">
        <v>3.6000000000000002E-4</v>
      </c>
      <c r="R140" s="141">
        <f t="shared" si="2"/>
        <v>1.8000000000000002E-3</v>
      </c>
      <c r="S140" s="141">
        <v>0</v>
      </c>
      <c r="T140" s="142">
        <f t="shared" si="3"/>
        <v>0</v>
      </c>
      <c r="AR140" s="143" t="s">
        <v>319</v>
      </c>
      <c r="AT140" s="143" t="s">
        <v>178</v>
      </c>
      <c r="AU140" s="143" t="s">
        <v>88</v>
      </c>
      <c r="AY140" s="17" t="s">
        <v>176</v>
      </c>
      <c r="BE140" s="144">
        <f t="shared" si="4"/>
        <v>0</v>
      </c>
      <c r="BF140" s="144">
        <f t="shared" si="5"/>
        <v>0</v>
      </c>
      <c r="BG140" s="144">
        <f t="shared" si="6"/>
        <v>0</v>
      </c>
      <c r="BH140" s="144">
        <f t="shared" si="7"/>
        <v>0</v>
      </c>
      <c r="BI140" s="144">
        <f t="shared" si="8"/>
        <v>0</v>
      </c>
      <c r="BJ140" s="17" t="s">
        <v>86</v>
      </c>
      <c r="BK140" s="144">
        <f t="shared" si="9"/>
        <v>0</v>
      </c>
      <c r="BL140" s="17" t="s">
        <v>319</v>
      </c>
      <c r="BM140" s="143" t="s">
        <v>5395</v>
      </c>
    </row>
    <row r="141" spans="2:65" s="1" customFormat="1" ht="24.2" customHeight="1">
      <c r="B141" s="32"/>
      <c r="C141" s="132" t="s">
        <v>310</v>
      </c>
      <c r="D141" s="132" t="s">
        <v>178</v>
      </c>
      <c r="E141" s="133" t="s">
        <v>5396</v>
      </c>
      <c r="F141" s="134" t="s">
        <v>5397</v>
      </c>
      <c r="G141" s="135" t="s">
        <v>181</v>
      </c>
      <c r="H141" s="136">
        <v>5</v>
      </c>
      <c r="I141" s="137"/>
      <c r="J141" s="138">
        <f t="shared" si="0"/>
        <v>0</v>
      </c>
      <c r="K141" s="134" t="s">
        <v>207</v>
      </c>
      <c r="L141" s="32"/>
      <c r="M141" s="139" t="s">
        <v>1</v>
      </c>
      <c r="N141" s="140" t="s">
        <v>43</v>
      </c>
      <c r="P141" s="141">
        <f t="shared" si="1"/>
        <v>0</v>
      </c>
      <c r="Q141" s="141">
        <v>5.2999999999999998E-4</v>
      </c>
      <c r="R141" s="141">
        <f t="shared" si="2"/>
        <v>2.65E-3</v>
      </c>
      <c r="S141" s="141">
        <v>0</v>
      </c>
      <c r="T141" s="142">
        <f t="shared" si="3"/>
        <v>0</v>
      </c>
      <c r="AR141" s="143" t="s">
        <v>319</v>
      </c>
      <c r="AT141" s="143" t="s">
        <v>178</v>
      </c>
      <c r="AU141" s="143" t="s">
        <v>88</v>
      </c>
      <c r="AY141" s="17" t="s">
        <v>176</v>
      </c>
      <c r="BE141" s="144">
        <f t="shared" si="4"/>
        <v>0</v>
      </c>
      <c r="BF141" s="144">
        <f t="shared" si="5"/>
        <v>0</v>
      </c>
      <c r="BG141" s="144">
        <f t="shared" si="6"/>
        <v>0</v>
      </c>
      <c r="BH141" s="144">
        <f t="shared" si="7"/>
        <v>0</v>
      </c>
      <c r="BI141" s="144">
        <f t="shared" si="8"/>
        <v>0</v>
      </c>
      <c r="BJ141" s="17" t="s">
        <v>86</v>
      </c>
      <c r="BK141" s="144">
        <f t="shared" si="9"/>
        <v>0</v>
      </c>
      <c r="BL141" s="17" t="s">
        <v>319</v>
      </c>
      <c r="BM141" s="143" t="s">
        <v>5398</v>
      </c>
    </row>
    <row r="142" spans="2:65" s="1" customFormat="1" ht="33" customHeight="1">
      <c r="B142" s="32"/>
      <c r="C142" s="132" t="s">
        <v>314</v>
      </c>
      <c r="D142" s="132" t="s">
        <v>178</v>
      </c>
      <c r="E142" s="133" t="s">
        <v>5399</v>
      </c>
      <c r="F142" s="134" t="s">
        <v>5400</v>
      </c>
      <c r="G142" s="135" t="s">
        <v>298</v>
      </c>
      <c r="H142" s="136">
        <v>1047.0999999999999</v>
      </c>
      <c r="I142" s="137"/>
      <c r="J142" s="138">
        <f t="shared" si="0"/>
        <v>0</v>
      </c>
      <c r="K142" s="134" t="s">
        <v>207</v>
      </c>
      <c r="L142" s="32"/>
      <c r="M142" s="139" t="s">
        <v>1</v>
      </c>
      <c r="N142" s="140" t="s">
        <v>43</v>
      </c>
      <c r="P142" s="141">
        <f t="shared" si="1"/>
        <v>0</v>
      </c>
      <c r="Q142" s="141">
        <v>1.9000000000000001E-4</v>
      </c>
      <c r="R142" s="141">
        <f t="shared" si="2"/>
        <v>0.19894899999999999</v>
      </c>
      <c r="S142" s="141">
        <v>0</v>
      </c>
      <c r="T142" s="142">
        <f t="shared" si="3"/>
        <v>0</v>
      </c>
      <c r="AR142" s="143" t="s">
        <v>319</v>
      </c>
      <c r="AT142" s="143" t="s">
        <v>178</v>
      </c>
      <c r="AU142" s="143" t="s">
        <v>88</v>
      </c>
      <c r="AY142" s="17" t="s">
        <v>176</v>
      </c>
      <c r="BE142" s="144">
        <f t="shared" si="4"/>
        <v>0</v>
      </c>
      <c r="BF142" s="144">
        <f t="shared" si="5"/>
        <v>0</v>
      </c>
      <c r="BG142" s="144">
        <f t="shared" si="6"/>
        <v>0</v>
      </c>
      <c r="BH142" s="144">
        <f t="shared" si="7"/>
        <v>0</v>
      </c>
      <c r="BI142" s="144">
        <f t="shared" si="8"/>
        <v>0</v>
      </c>
      <c r="BJ142" s="17" t="s">
        <v>86</v>
      </c>
      <c r="BK142" s="144">
        <f t="shared" si="9"/>
        <v>0</v>
      </c>
      <c r="BL142" s="17" t="s">
        <v>319</v>
      </c>
      <c r="BM142" s="143" t="s">
        <v>5401</v>
      </c>
    </row>
    <row r="143" spans="2:65" s="1" customFormat="1" ht="33" customHeight="1">
      <c r="B143" s="32"/>
      <c r="C143" s="132" t="s">
        <v>319</v>
      </c>
      <c r="D143" s="132" t="s">
        <v>178</v>
      </c>
      <c r="E143" s="133" t="s">
        <v>5402</v>
      </c>
      <c r="F143" s="134" t="s">
        <v>5403</v>
      </c>
      <c r="G143" s="135" t="s">
        <v>298</v>
      </c>
      <c r="H143" s="136">
        <v>1231</v>
      </c>
      <c r="I143" s="137"/>
      <c r="J143" s="138">
        <f t="shared" si="0"/>
        <v>0</v>
      </c>
      <c r="K143" s="134" t="s">
        <v>207</v>
      </c>
      <c r="L143" s="32"/>
      <c r="M143" s="139" t="s">
        <v>1</v>
      </c>
      <c r="N143" s="140" t="s">
        <v>43</v>
      </c>
      <c r="P143" s="141">
        <f t="shared" si="1"/>
        <v>0</v>
      </c>
      <c r="Q143" s="141">
        <v>2.7E-4</v>
      </c>
      <c r="R143" s="141">
        <f t="shared" si="2"/>
        <v>0.33237</v>
      </c>
      <c r="S143" s="141">
        <v>0</v>
      </c>
      <c r="T143" s="142">
        <f t="shared" si="3"/>
        <v>0</v>
      </c>
      <c r="AR143" s="143" t="s">
        <v>319</v>
      </c>
      <c r="AT143" s="143" t="s">
        <v>178</v>
      </c>
      <c r="AU143" s="143" t="s">
        <v>88</v>
      </c>
      <c r="AY143" s="17" t="s">
        <v>176</v>
      </c>
      <c r="BE143" s="144">
        <f t="shared" si="4"/>
        <v>0</v>
      </c>
      <c r="BF143" s="144">
        <f t="shared" si="5"/>
        <v>0</v>
      </c>
      <c r="BG143" s="144">
        <f t="shared" si="6"/>
        <v>0</v>
      </c>
      <c r="BH143" s="144">
        <f t="shared" si="7"/>
        <v>0</v>
      </c>
      <c r="BI143" s="144">
        <f t="shared" si="8"/>
        <v>0</v>
      </c>
      <c r="BJ143" s="17" t="s">
        <v>86</v>
      </c>
      <c r="BK143" s="144">
        <f t="shared" si="9"/>
        <v>0</v>
      </c>
      <c r="BL143" s="17" t="s">
        <v>319</v>
      </c>
      <c r="BM143" s="143" t="s">
        <v>5404</v>
      </c>
    </row>
    <row r="144" spans="2:65" s="1" customFormat="1" ht="33" customHeight="1">
      <c r="B144" s="32"/>
      <c r="C144" s="132" t="s">
        <v>325</v>
      </c>
      <c r="D144" s="132" t="s">
        <v>178</v>
      </c>
      <c r="E144" s="133" t="s">
        <v>5405</v>
      </c>
      <c r="F144" s="134" t="s">
        <v>5406</v>
      </c>
      <c r="G144" s="135" t="s">
        <v>298</v>
      </c>
      <c r="H144" s="136">
        <v>164</v>
      </c>
      <c r="I144" s="137"/>
      <c r="J144" s="138">
        <f t="shared" si="0"/>
        <v>0</v>
      </c>
      <c r="K144" s="134" t="s">
        <v>207</v>
      </c>
      <c r="L144" s="32"/>
      <c r="M144" s="139" t="s">
        <v>1</v>
      </c>
      <c r="N144" s="140" t="s">
        <v>43</v>
      </c>
      <c r="P144" s="141">
        <f t="shared" si="1"/>
        <v>0</v>
      </c>
      <c r="Q144" s="141">
        <v>4.0999999999999999E-4</v>
      </c>
      <c r="R144" s="141">
        <f t="shared" si="2"/>
        <v>6.7239999999999994E-2</v>
      </c>
      <c r="S144" s="141">
        <v>0</v>
      </c>
      <c r="T144" s="142">
        <f t="shared" si="3"/>
        <v>0</v>
      </c>
      <c r="AR144" s="143" t="s">
        <v>319</v>
      </c>
      <c r="AT144" s="143" t="s">
        <v>178</v>
      </c>
      <c r="AU144" s="143" t="s">
        <v>88</v>
      </c>
      <c r="AY144" s="17" t="s">
        <v>176</v>
      </c>
      <c r="BE144" s="144">
        <f t="shared" si="4"/>
        <v>0</v>
      </c>
      <c r="BF144" s="144">
        <f t="shared" si="5"/>
        <v>0</v>
      </c>
      <c r="BG144" s="144">
        <f t="shared" si="6"/>
        <v>0</v>
      </c>
      <c r="BH144" s="144">
        <f t="shared" si="7"/>
        <v>0</v>
      </c>
      <c r="BI144" s="144">
        <f t="shared" si="8"/>
        <v>0</v>
      </c>
      <c r="BJ144" s="17" t="s">
        <v>86</v>
      </c>
      <c r="BK144" s="144">
        <f t="shared" si="9"/>
        <v>0</v>
      </c>
      <c r="BL144" s="17" t="s">
        <v>319</v>
      </c>
      <c r="BM144" s="143" t="s">
        <v>5407</v>
      </c>
    </row>
    <row r="145" spans="2:65" s="1" customFormat="1" ht="33" customHeight="1">
      <c r="B145" s="32"/>
      <c r="C145" s="132" t="s">
        <v>329</v>
      </c>
      <c r="D145" s="132" t="s">
        <v>178</v>
      </c>
      <c r="E145" s="133" t="s">
        <v>5408</v>
      </c>
      <c r="F145" s="134" t="s">
        <v>5409</v>
      </c>
      <c r="G145" s="135" t="s">
        <v>298</v>
      </c>
      <c r="H145" s="136">
        <v>60</v>
      </c>
      <c r="I145" s="137"/>
      <c r="J145" s="138">
        <f t="shared" si="0"/>
        <v>0</v>
      </c>
      <c r="K145" s="134" t="s">
        <v>207</v>
      </c>
      <c r="L145" s="32"/>
      <c r="M145" s="139" t="s">
        <v>1</v>
      </c>
      <c r="N145" s="140" t="s">
        <v>43</v>
      </c>
      <c r="P145" s="141">
        <f t="shared" si="1"/>
        <v>0</v>
      </c>
      <c r="Q145" s="141">
        <v>2.9E-4</v>
      </c>
      <c r="R145" s="141">
        <f t="shared" si="2"/>
        <v>1.7399999999999999E-2</v>
      </c>
      <c r="S145" s="141">
        <v>0</v>
      </c>
      <c r="T145" s="142">
        <f t="shared" si="3"/>
        <v>0</v>
      </c>
      <c r="AR145" s="143" t="s">
        <v>319</v>
      </c>
      <c r="AT145" s="143" t="s">
        <v>178</v>
      </c>
      <c r="AU145" s="143" t="s">
        <v>88</v>
      </c>
      <c r="AY145" s="17" t="s">
        <v>176</v>
      </c>
      <c r="BE145" s="144">
        <f t="shared" si="4"/>
        <v>0</v>
      </c>
      <c r="BF145" s="144">
        <f t="shared" si="5"/>
        <v>0</v>
      </c>
      <c r="BG145" s="144">
        <f t="shared" si="6"/>
        <v>0</v>
      </c>
      <c r="BH145" s="144">
        <f t="shared" si="7"/>
        <v>0</v>
      </c>
      <c r="BI145" s="144">
        <f t="shared" si="8"/>
        <v>0</v>
      </c>
      <c r="BJ145" s="17" t="s">
        <v>86</v>
      </c>
      <c r="BK145" s="144">
        <f t="shared" si="9"/>
        <v>0</v>
      </c>
      <c r="BL145" s="17" t="s">
        <v>319</v>
      </c>
      <c r="BM145" s="143" t="s">
        <v>5410</v>
      </c>
    </row>
    <row r="146" spans="2:65" s="1" customFormat="1" ht="33" customHeight="1">
      <c r="B146" s="32"/>
      <c r="C146" s="132" t="s">
        <v>334</v>
      </c>
      <c r="D146" s="132" t="s">
        <v>178</v>
      </c>
      <c r="E146" s="133" t="s">
        <v>5411</v>
      </c>
      <c r="F146" s="134" t="s">
        <v>5412</v>
      </c>
      <c r="G146" s="135" t="s">
        <v>298</v>
      </c>
      <c r="H146" s="136">
        <v>60</v>
      </c>
      <c r="I146" s="137"/>
      <c r="J146" s="138">
        <f t="shared" si="0"/>
        <v>0</v>
      </c>
      <c r="K146" s="134" t="s">
        <v>207</v>
      </c>
      <c r="L146" s="32"/>
      <c r="M146" s="139" t="s">
        <v>1</v>
      </c>
      <c r="N146" s="140" t="s">
        <v>43</v>
      </c>
      <c r="P146" s="141">
        <f t="shared" si="1"/>
        <v>0</v>
      </c>
      <c r="Q146" s="141">
        <v>4.0000000000000002E-4</v>
      </c>
      <c r="R146" s="141">
        <f t="shared" si="2"/>
        <v>2.4E-2</v>
      </c>
      <c r="S146" s="141">
        <v>0</v>
      </c>
      <c r="T146" s="142">
        <f t="shared" si="3"/>
        <v>0</v>
      </c>
      <c r="AR146" s="143" t="s">
        <v>319</v>
      </c>
      <c r="AT146" s="143" t="s">
        <v>178</v>
      </c>
      <c r="AU146" s="143" t="s">
        <v>88</v>
      </c>
      <c r="AY146" s="17" t="s">
        <v>176</v>
      </c>
      <c r="BE146" s="144">
        <f t="shared" si="4"/>
        <v>0</v>
      </c>
      <c r="BF146" s="144">
        <f t="shared" si="5"/>
        <v>0</v>
      </c>
      <c r="BG146" s="144">
        <f t="shared" si="6"/>
        <v>0</v>
      </c>
      <c r="BH146" s="144">
        <f t="shared" si="7"/>
        <v>0</v>
      </c>
      <c r="BI146" s="144">
        <f t="shared" si="8"/>
        <v>0</v>
      </c>
      <c r="BJ146" s="17" t="s">
        <v>86</v>
      </c>
      <c r="BK146" s="144">
        <f t="shared" si="9"/>
        <v>0</v>
      </c>
      <c r="BL146" s="17" t="s">
        <v>319</v>
      </c>
      <c r="BM146" s="143" t="s">
        <v>5413</v>
      </c>
    </row>
    <row r="147" spans="2:65" s="1" customFormat="1" ht="33" customHeight="1">
      <c r="B147" s="32"/>
      <c r="C147" s="132" t="s">
        <v>339</v>
      </c>
      <c r="D147" s="132" t="s">
        <v>178</v>
      </c>
      <c r="E147" s="133" t="s">
        <v>5414</v>
      </c>
      <c r="F147" s="134" t="s">
        <v>5415</v>
      </c>
      <c r="G147" s="135" t="s">
        <v>298</v>
      </c>
      <c r="H147" s="136">
        <v>10</v>
      </c>
      <c r="I147" s="137"/>
      <c r="J147" s="138">
        <f t="shared" si="0"/>
        <v>0</v>
      </c>
      <c r="K147" s="134" t="s">
        <v>207</v>
      </c>
      <c r="L147" s="32"/>
      <c r="M147" s="139" t="s">
        <v>1</v>
      </c>
      <c r="N147" s="140" t="s">
        <v>43</v>
      </c>
      <c r="P147" s="141">
        <f t="shared" si="1"/>
        <v>0</v>
      </c>
      <c r="Q147" s="141">
        <v>6.0999999999999997E-4</v>
      </c>
      <c r="R147" s="141">
        <f t="shared" si="2"/>
        <v>6.0999999999999995E-3</v>
      </c>
      <c r="S147" s="141">
        <v>0</v>
      </c>
      <c r="T147" s="142">
        <f t="shared" si="3"/>
        <v>0</v>
      </c>
      <c r="AR147" s="143" t="s">
        <v>319</v>
      </c>
      <c r="AT147" s="143" t="s">
        <v>178</v>
      </c>
      <c r="AU147" s="143" t="s">
        <v>88</v>
      </c>
      <c r="AY147" s="17" t="s">
        <v>176</v>
      </c>
      <c r="BE147" s="144">
        <f t="shared" si="4"/>
        <v>0</v>
      </c>
      <c r="BF147" s="144">
        <f t="shared" si="5"/>
        <v>0</v>
      </c>
      <c r="BG147" s="144">
        <f t="shared" si="6"/>
        <v>0</v>
      </c>
      <c r="BH147" s="144">
        <f t="shared" si="7"/>
        <v>0</v>
      </c>
      <c r="BI147" s="144">
        <f t="shared" si="8"/>
        <v>0</v>
      </c>
      <c r="BJ147" s="17" t="s">
        <v>86</v>
      </c>
      <c r="BK147" s="144">
        <f t="shared" si="9"/>
        <v>0</v>
      </c>
      <c r="BL147" s="17" t="s">
        <v>319</v>
      </c>
      <c r="BM147" s="143" t="s">
        <v>5416</v>
      </c>
    </row>
    <row r="148" spans="2:65" s="1" customFormat="1" ht="16.5" customHeight="1">
      <c r="B148" s="32"/>
      <c r="C148" s="176" t="s">
        <v>7</v>
      </c>
      <c r="D148" s="176" t="s">
        <v>304</v>
      </c>
      <c r="E148" s="177" t="s">
        <v>5417</v>
      </c>
      <c r="F148" s="178" t="s">
        <v>5418</v>
      </c>
      <c r="G148" s="179" t="s">
        <v>181</v>
      </c>
      <c r="H148" s="180">
        <v>30</v>
      </c>
      <c r="I148" s="181"/>
      <c r="J148" s="182">
        <f t="shared" si="0"/>
        <v>0</v>
      </c>
      <c r="K148" s="178" t="s">
        <v>1</v>
      </c>
      <c r="L148" s="183"/>
      <c r="M148" s="184" t="s">
        <v>1</v>
      </c>
      <c r="N148" s="185" t="s">
        <v>43</v>
      </c>
      <c r="P148" s="141">
        <f t="shared" si="1"/>
        <v>0</v>
      </c>
      <c r="Q148" s="141">
        <v>0</v>
      </c>
      <c r="R148" s="141">
        <f t="shared" si="2"/>
        <v>0</v>
      </c>
      <c r="S148" s="141">
        <v>0</v>
      </c>
      <c r="T148" s="142">
        <f t="shared" si="3"/>
        <v>0</v>
      </c>
      <c r="AR148" s="143" t="s">
        <v>398</v>
      </c>
      <c r="AT148" s="143" t="s">
        <v>304</v>
      </c>
      <c r="AU148" s="143" t="s">
        <v>88</v>
      </c>
      <c r="AY148" s="17" t="s">
        <v>176</v>
      </c>
      <c r="BE148" s="144">
        <f t="shared" si="4"/>
        <v>0</v>
      </c>
      <c r="BF148" s="144">
        <f t="shared" si="5"/>
        <v>0</v>
      </c>
      <c r="BG148" s="144">
        <f t="shared" si="6"/>
        <v>0</v>
      </c>
      <c r="BH148" s="144">
        <f t="shared" si="7"/>
        <v>0</v>
      </c>
      <c r="BI148" s="144">
        <f t="shared" si="8"/>
        <v>0</v>
      </c>
      <c r="BJ148" s="17" t="s">
        <v>86</v>
      </c>
      <c r="BK148" s="144">
        <f t="shared" si="9"/>
        <v>0</v>
      </c>
      <c r="BL148" s="17" t="s">
        <v>319</v>
      </c>
      <c r="BM148" s="143" t="s">
        <v>5419</v>
      </c>
    </row>
    <row r="149" spans="2:65" s="1" customFormat="1" ht="24.2" customHeight="1">
      <c r="B149" s="32"/>
      <c r="C149" s="132" t="s">
        <v>348</v>
      </c>
      <c r="D149" s="132" t="s">
        <v>178</v>
      </c>
      <c r="E149" s="133" t="s">
        <v>5420</v>
      </c>
      <c r="F149" s="134" t="s">
        <v>5421</v>
      </c>
      <c r="G149" s="135" t="s">
        <v>181</v>
      </c>
      <c r="H149" s="136">
        <v>25</v>
      </c>
      <c r="I149" s="137"/>
      <c r="J149" s="138">
        <f t="shared" si="0"/>
        <v>0</v>
      </c>
      <c r="K149" s="134" t="s">
        <v>207</v>
      </c>
      <c r="L149" s="32"/>
      <c r="M149" s="139" t="s">
        <v>1</v>
      </c>
      <c r="N149" s="140" t="s">
        <v>43</v>
      </c>
      <c r="P149" s="141">
        <f t="shared" si="1"/>
        <v>0</v>
      </c>
      <c r="Q149" s="141">
        <v>6.9999999999999994E-5</v>
      </c>
      <c r="R149" s="141">
        <f t="shared" si="2"/>
        <v>1.7499999999999998E-3</v>
      </c>
      <c r="S149" s="141">
        <v>0</v>
      </c>
      <c r="T149" s="142">
        <f t="shared" si="3"/>
        <v>0</v>
      </c>
      <c r="AR149" s="143" t="s">
        <v>319</v>
      </c>
      <c r="AT149" s="143" t="s">
        <v>178</v>
      </c>
      <c r="AU149" s="143" t="s">
        <v>88</v>
      </c>
      <c r="AY149" s="17" t="s">
        <v>176</v>
      </c>
      <c r="BE149" s="144">
        <f t="shared" si="4"/>
        <v>0</v>
      </c>
      <c r="BF149" s="144">
        <f t="shared" si="5"/>
        <v>0</v>
      </c>
      <c r="BG149" s="144">
        <f t="shared" si="6"/>
        <v>0</v>
      </c>
      <c r="BH149" s="144">
        <f t="shared" si="7"/>
        <v>0</v>
      </c>
      <c r="BI149" s="144">
        <f t="shared" si="8"/>
        <v>0</v>
      </c>
      <c r="BJ149" s="17" t="s">
        <v>86</v>
      </c>
      <c r="BK149" s="144">
        <f t="shared" si="9"/>
        <v>0</v>
      </c>
      <c r="BL149" s="17" t="s">
        <v>319</v>
      </c>
      <c r="BM149" s="143" t="s">
        <v>5422</v>
      </c>
    </row>
    <row r="150" spans="2:65" s="1" customFormat="1" ht="24.2" customHeight="1">
      <c r="B150" s="32"/>
      <c r="C150" s="132" t="s">
        <v>352</v>
      </c>
      <c r="D150" s="132" t="s">
        <v>178</v>
      </c>
      <c r="E150" s="133" t="s">
        <v>5423</v>
      </c>
      <c r="F150" s="134" t="s">
        <v>5424</v>
      </c>
      <c r="G150" s="135" t="s">
        <v>181</v>
      </c>
      <c r="H150" s="136">
        <v>5</v>
      </c>
      <c r="I150" s="137"/>
      <c r="J150" s="138">
        <f t="shared" si="0"/>
        <v>0</v>
      </c>
      <c r="K150" s="134" t="s">
        <v>207</v>
      </c>
      <c r="L150" s="32"/>
      <c r="M150" s="139" t="s">
        <v>1</v>
      </c>
      <c r="N150" s="140" t="s">
        <v>43</v>
      </c>
      <c r="P150" s="141">
        <f t="shared" si="1"/>
        <v>0</v>
      </c>
      <c r="Q150" s="141">
        <v>2.0000000000000001E-4</v>
      </c>
      <c r="R150" s="141">
        <f t="shared" si="2"/>
        <v>1E-3</v>
      </c>
      <c r="S150" s="141">
        <v>0</v>
      </c>
      <c r="T150" s="142">
        <f t="shared" si="3"/>
        <v>0</v>
      </c>
      <c r="AR150" s="143" t="s">
        <v>319</v>
      </c>
      <c r="AT150" s="143" t="s">
        <v>178</v>
      </c>
      <c r="AU150" s="143" t="s">
        <v>88</v>
      </c>
      <c r="AY150" s="17" t="s">
        <v>176</v>
      </c>
      <c r="BE150" s="144">
        <f t="shared" si="4"/>
        <v>0</v>
      </c>
      <c r="BF150" s="144">
        <f t="shared" si="5"/>
        <v>0</v>
      </c>
      <c r="BG150" s="144">
        <f t="shared" si="6"/>
        <v>0</v>
      </c>
      <c r="BH150" s="144">
        <f t="shared" si="7"/>
        <v>0</v>
      </c>
      <c r="BI150" s="144">
        <f t="shared" si="8"/>
        <v>0</v>
      </c>
      <c r="BJ150" s="17" t="s">
        <v>86</v>
      </c>
      <c r="BK150" s="144">
        <f t="shared" si="9"/>
        <v>0</v>
      </c>
      <c r="BL150" s="17" t="s">
        <v>319</v>
      </c>
      <c r="BM150" s="143" t="s">
        <v>5425</v>
      </c>
    </row>
    <row r="151" spans="2:65" s="1" customFormat="1" ht="24.2" customHeight="1">
      <c r="B151" s="32"/>
      <c r="C151" s="132" t="s">
        <v>358</v>
      </c>
      <c r="D151" s="132" t="s">
        <v>178</v>
      </c>
      <c r="E151" s="133" t="s">
        <v>5426</v>
      </c>
      <c r="F151" s="134" t="s">
        <v>5427</v>
      </c>
      <c r="G151" s="135" t="s">
        <v>307</v>
      </c>
      <c r="H151" s="136">
        <v>6.4805200000000003</v>
      </c>
      <c r="I151" s="137"/>
      <c r="J151" s="138">
        <f t="shared" si="0"/>
        <v>0</v>
      </c>
      <c r="K151" s="134" t="s">
        <v>207</v>
      </c>
      <c r="L151" s="32"/>
      <c r="M151" s="139" t="s">
        <v>1</v>
      </c>
      <c r="N151" s="140" t="s">
        <v>43</v>
      </c>
      <c r="P151" s="141">
        <f t="shared" si="1"/>
        <v>0</v>
      </c>
      <c r="Q151" s="141">
        <v>0</v>
      </c>
      <c r="R151" s="141">
        <f t="shared" si="2"/>
        <v>0</v>
      </c>
      <c r="S151" s="141">
        <v>0</v>
      </c>
      <c r="T151" s="142">
        <f t="shared" si="3"/>
        <v>0</v>
      </c>
      <c r="AR151" s="143" t="s">
        <v>319</v>
      </c>
      <c r="AT151" s="143" t="s">
        <v>178</v>
      </c>
      <c r="AU151" s="143" t="s">
        <v>88</v>
      </c>
      <c r="AY151" s="17" t="s">
        <v>176</v>
      </c>
      <c r="BE151" s="144">
        <f t="shared" si="4"/>
        <v>0</v>
      </c>
      <c r="BF151" s="144">
        <f t="shared" si="5"/>
        <v>0</v>
      </c>
      <c r="BG151" s="144">
        <f t="shared" si="6"/>
        <v>0</v>
      </c>
      <c r="BH151" s="144">
        <f t="shared" si="7"/>
        <v>0</v>
      </c>
      <c r="BI151" s="144">
        <f t="shared" si="8"/>
        <v>0</v>
      </c>
      <c r="BJ151" s="17" t="s">
        <v>86</v>
      </c>
      <c r="BK151" s="144">
        <f t="shared" si="9"/>
        <v>0</v>
      </c>
      <c r="BL151" s="17" t="s">
        <v>319</v>
      </c>
      <c r="BM151" s="143" t="s">
        <v>5428</v>
      </c>
    </row>
    <row r="152" spans="2:65" s="1" customFormat="1" ht="24.2" customHeight="1">
      <c r="B152" s="32"/>
      <c r="C152" s="132" t="s">
        <v>362</v>
      </c>
      <c r="D152" s="132" t="s">
        <v>178</v>
      </c>
      <c r="E152" s="133" t="s">
        <v>5429</v>
      </c>
      <c r="F152" s="134" t="s">
        <v>5430</v>
      </c>
      <c r="G152" s="135" t="s">
        <v>307</v>
      </c>
      <c r="H152" s="136">
        <v>6.4805200000000003</v>
      </c>
      <c r="I152" s="137"/>
      <c r="J152" s="138">
        <f t="shared" si="0"/>
        <v>0</v>
      </c>
      <c r="K152" s="134" t="s">
        <v>207</v>
      </c>
      <c r="L152" s="32"/>
      <c r="M152" s="139" t="s">
        <v>1</v>
      </c>
      <c r="N152" s="140" t="s">
        <v>43</v>
      </c>
      <c r="P152" s="141">
        <f t="shared" si="1"/>
        <v>0</v>
      </c>
      <c r="Q152" s="141">
        <v>0</v>
      </c>
      <c r="R152" s="141">
        <f t="shared" si="2"/>
        <v>0</v>
      </c>
      <c r="S152" s="141">
        <v>0</v>
      </c>
      <c r="T152" s="142">
        <f t="shared" si="3"/>
        <v>0</v>
      </c>
      <c r="AR152" s="143" t="s">
        <v>319</v>
      </c>
      <c r="AT152" s="143" t="s">
        <v>178</v>
      </c>
      <c r="AU152" s="143" t="s">
        <v>88</v>
      </c>
      <c r="AY152" s="17" t="s">
        <v>176</v>
      </c>
      <c r="BE152" s="144">
        <f t="shared" si="4"/>
        <v>0</v>
      </c>
      <c r="BF152" s="144">
        <f t="shared" si="5"/>
        <v>0</v>
      </c>
      <c r="BG152" s="144">
        <f t="shared" si="6"/>
        <v>0</v>
      </c>
      <c r="BH152" s="144">
        <f t="shared" si="7"/>
        <v>0</v>
      </c>
      <c r="BI152" s="144">
        <f t="shared" si="8"/>
        <v>0</v>
      </c>
      <c r="BJ152" s="17" t="s">
        <v>86</v>
      </c>
      <c r="BK152" s="144">
        <f t="shared" si="9"/>
        <v>0</v>
      </c>
      <c r="BL152" s="17" t="s">
        <v>319</v>
      </c>
      <c r="BM152" s="143" t="s">
        <v>5431</v>
      </c>
    </row>
    <row r="153" spans="2:65" s="11" customFormat="1" ht="22.9" customHeight="1">
      <c r="B153" s="120"/>
      <c r="D153" s="121" t="s">
        <v>77</v>
      </c>
      <c r="E153" s="130" t="s">
        <v>5432</v>
      </c>
      <c r="F153" s="130" t="s">
        <v>5433</v>
      </c>
      <c r="I153" s="123"/>
      <c r="J153" s="131">
        <f>BK153</f>
        <v>0</v>
      </c>
      <c r="L153" s="120"/>
      <c r="M153" s="125"/>
      <c r="P153" s="126">
        <f>P154</f>
        <v>0</v>
      </c>
      <c r="R153" s="126">
        <f>R154</f>
        <v>0</v>
      </c>
      <c r="T153" s="127">
        <f>T154</f>
        <v>0</v>
      </c>
      <c r="AR153" s="121" t="s">
        <v>88</v>
      </c>
      <c r="AT153" s="128" t="s">
        <v>77</v>
      </c>
      <c r="AU153" s="128" t="s">
        <v>86</v>
      </c>
      <c r="AY153" s="121" t="s">
        <v>176</v>
      </c>
      <c r="BK153" s="129">
        <f>BK154</f>
        <v>0</v>
      </c>
    </row>
    <row r="154" spans="2:65" s="1" customFormat="1" ht="16.5" customHeight="1">
      <c r="B154" s="32"/>
      <c r="C154" s="132" t="s">
        <v>370</v>
      </c>
      <c r="D154" s="132" t="s">
        <v>178</v>
      </c>
      <c r="E154" s="133" t="s">
        <v>5434</v>
      </c>
      <c r="F154" s="134" t="s">
        <v>5435</v>
      </c>
      <c r="G154" s="135" t="s">
        <v>4983</v>
      </c>
      <c r="H154" s="136">
        <v>104</v>
      </c>
      <c r="I154" s="137"/>
      <c r="J154" s="138">
        <f>ROUND(I154*H154,2)</f>
        <v>0</v>
      </c>
      <c r="K154" s="134" t="s">
        <v>1</v>
      </c>
      <c r="L154" s="32"/>
      <c r="M154" s="139" t="s">
        <v>1</v>
      </c>
      <c r="N154" s="140" t="s">
        <v>43</v>
      </c>
      <c r="P154" s="141">
        <f>O154*H154</f>
        <v>0</v>
      </c>
      <c r="Q154" s="141">
        <v>0</v>
      </c>
      <c r="R154" s="141">
        <f>Q154*H154</f>
        <v>0</v>
      </c>
      <c r="S154" s="141">
        <v>0</v>
      </c>
      <c r="T154" s="142">
        <f>S154*H154</f>
        <v>0</v>
      </c>
      <c r="AR154" s="143" t="s">
        <v>319</v>
      </c>
      <c r="AT154" s="143" t="s">
        <v>178</v>
      </c>
      <c r="AU154" s="143" t="s">
        <v>88</v>
      </c>
      <c r="AY154" s="17" t="s">
        <v>176</v>
      </c>
      <c r="BE154" s="144">
        <f>IF(N154="základní",J154,0)</f>
        <v>0</v>
      </c>
      <c r="BF154" s="144">
        <f>IF(N154="snížená",J154,0)</f>
        <v>0</v>
      </c>
      <c r="BG154" s="144">
        <f>IF(N154="zákl. přenesená",J154,0)</f>
        <v>0</v>
      </c>
      <c r="BH154" s="144">
        <f>IF(N154="sníž. přenesená",J154,0)</f>
        <v>0</v>
      </c>
      <c r="BI154" s="144">
        <f>IF(N154="nulová",J154,0)</f>
        <v>0</v>
      </c>
      <c r="BJ154" s="17" t="s">
        <v>86</v>
      </c>
      <c r="BK154" s="144">
        <f>ROUND(I154*H154,2)</f>
        <v>0</v>
      </c>
      <c r="BL154" s="17" t="s">
        <v>319</v>
      </c>
      <c r="BM154" s="143" t="s">
        <v>5436</v>
      </c>
    </row>
    <row r="155" spans="2:65" s="11" customFormat="1" ht="22.9" customHeight="1">
      <c r="B155" s="120"/>
      <c r="D155" s="121" t="s">
        <v>77</v>
      </c>
      <c r="E155" s="130" t="s">
        <v>5437</v>
      </c>
      <c r="F155" s="130" t="s">
        <v>5438</v>
      </c>
      <c r="I155" s="123"/>
      <c r="J155" s="131">
        <f>BK155</f>
        <v>0</v>
      </c>
      <c r="L155" s="120"/>
      <c r="M155" s="125"/>
      <c r="P155" s="126">
        <f>SUM(P156:P159)</f>
        <v>0</v>
      </c>
      <c r="R155" s="126">
        <f>SUM(R156:R159)</f>
        <v>1.2</v>
      </c>
      <c r="T155" s="127">
        <f>SUM(T156:T159)</f>
        <v>0</v>
      </c>
      <c r="AR155" s="121" t="s">
        <v>88</v>
      </c>
      <c r="AT155" s="128" t="s">
        <v>77</v>
      </c>
      <c r="AU155" s="128" t="s">
        <v>86</v>
      </c>
      <c r="AY155" s="121" t="s">
        <v>176</v>
      </c>
      <c r="BK155" s="129">
        <f>SUM(BK156:BK159)</f>
        <v>0</v>
      </c>
    </row>
    <row r="156" spans="2:65" s="1" customFormat="1" ht="24.2" customHeight="1">
      <c r="B156" s="32"/>
      <c r="C156" s="176" t="s">
        <v>376</v>
      </c>
      <c r="D156" s="176" t="s">
        <v>304</v>
      </c>
      <c r="E156" s="177" t="s">
        <v>5439</v>
      </c>
      <c r="F156" s="178" t="s">
        <v>5440</v>
      </c>
      <c r="G156" s="179" t="s">
        <v>5441</v>
      </c>
      <c r="H156" s="180">
        <v>600</v>
      </c>
      <c r="I156" s="181"/>
      <c r="J156" s="182">
        <f>ROUND(I156*H156,2)</f>
        <v>0</v>
      </c>
      <c r="K156" s="178" t="s">
        <v>1</v>
      </c>
      <c r="L156" s="183"/>
      <c r="M156" s="184" t="s">
        <v>1</v>
      </c>
      <c r="N156" s="185" t="s">
        <v>43</v>
      </c>
      <c r="P156" s="141">
        <f>O156*H156</f>
        <v>0</v>
      </c>
      <c r="Q156" s="141">
        <v>1E-3</v>
      </c>
      <c r="R156" s="141">
        <f>Q156*H156</f>
        <v>0.6</v>
      </c>
      <c r="S156" s="141">
        <v>0</v>
      </c>
      <c r="T156" s="142">
        <f>S156*H156</f>
        <v>0</v>
      </c>
      <c r="AR156" s="143" t="s">
        <v>398</v>
      </c>
      <c r="AT156" s="143" t="s">
        <v>304</v>
      </c>
      <c r="AU156" s="143" t="s">
        <v>88</v>
      </c>
      <c r="AY156" s="17" t="s">
        <v>176</v>
      </c>
      <c r="BE156" s="144">
        <f>IF(N156="základní",J156,0)</f>
        <v>0</v>
      </c>
      <c r="BF156" s="144">
        <f>IF(N156="snížená",J156,0)</f>
        <v>0</v>
      </c>
      <c r="BG156" s="144">
        <f>IF(N156="zákl. přenesená",J156,0)</f>
        <v>0</v>
      </c>
      <c r="BH156" s="144">
        <f>IF(N156="sníž. přenesená",J156,0)</f>
        <v>0</v>
      </c>
      <c r="BI156" s="144">
        <f>IF(N156="nulová",J156,0)</f>
        <v>0</v>
      </c>
      <c r="BJ156" s="17" t="s">
        <v>86</v>
      </c>
      <c r="BK156" s="144">
        <f>ROUND(I156*H156,2)</f>
        <v>0</v>
      </c>
      <c r="BL156" s="17" t="s">
        <v>319</v>
      </c>
      <c r="BM156" s="143" t="s">
        <v>5442</v>
      </c>
    </row>
    <row r="157" spans="2:65" s="1" customFormat="1" ht="76.349999999999994" customHeight="1">
      <c r="B157" s="32"/>
      <c r="C157" s="176" t="s">
        <v>380</v>
      </c>
      <c r="D157" s="176" t="s">
        <v>304</v>
      </c>
      <c r="E157" s="177" t="s">
        <v>5443</v>
      </c>
      <c r="F157" s="178" t="s">
        <v>5444</v>
      </c>
      <c r="G157" s="179" t="s">
        <v>4983</v>
      </c>
      <c r="H157" s="180">
        <v>1</v>
      </c>
      <c r="I157" s="181"/>
      <c r="J157" s="182">
        <f>ROUND(I157*H157,2)</f>
        <v>0</v>
      </c>
      <c r="K157" s="178" t="s">
        <v>342</v>
      </c>
      <c r="L157" s="183"/>
      <c r="M157" s="184" t="s">
        <v>1</v>
      </c>
      <c r="N157" s="185" t="s">
        <v>43</v>
      </c>
      <c r="P157" s="141">
        <f>O157*H157</f>
        <v>0</v>
      </c>
      <c r="Q157" s="141">
        <v>0.2</v>
      </c>
      <c r="R157" s="141">
        <f>Q157*H157</f>
        <v>0.2</v>
      </c>
      <c r="S157" s="141">
        <v>0</v>
      </c>
      <c r="T157" s="142">
        <f>S157*H157</f>
        <v>0</v>
      </c>
      <c r="AR157" s="143" t="s">
        <v>398</v>
      </c>
      <c r="AT157" s="143" t="s">
        <v>304</v>
      </c>
      <c r="AU157" s="143" t="s">
        <v>88</v>
      </c>
      <c r="AY157" s="17" t="s">
        <v>176</v>
      </c>
      <c r="BE157" s="144">
        <f>IF(N157="základní",J157,0)</f>
        <v>0</v>
      </c>
      <c r="BF157" s="144">
        <f>IF(N157="snížená",J157,0)</f>
        <v>0</v>
      </c>
      <c r="BG157" s="144">
        <f>IF(N157="zákl. přenesená",J157,0)</f>
        <v>0</v>
      </c>
      <c r="BH157" s="144">
        <f>IF(N157="sníž. přenesená",J157,0)</f>
        <v>0</v>
      </c>
      <c r="BI157" s="144">
        <f>IF(N157="nulová",J157,0)</f>
        <v>0</v>
      </c>
      <c r="BJ157" s="17" t="s">
        <v>86</v>
      </c>
      <c r="BK157" s="144">
        <f>ROUND(I157*H157,2)</f>
        <v>0</v>
      </c>
      <c r="BL157" s="17" t="s">
        <v>319</v>
      </c>
      <c r="BM157" s="143" t="s">
        <v>5445</v>
      </c>
    </row>
    <row r="158" spans="2:65" s="1" customFormat="1" ht="62.65" customHeight="1">
      <c r="B158" s="32"/>
      <c r="C158" s="176" t="s">
        <v>384</v>
      </c>
      <c r="D158" s="176" t="s">
        <v>304</v>
      </c>
      <c r="E158" s="177" t="s">
        <v>5446</v>
      </c>
      <c r="F158" s="178" t="s">
        <v>5447</v>
      </c>
      <c r="G158" s="179" t="s">
        <v>4983</v>
      </c>
      <c r="H158" s="180">
        <v>1</v>
      </c>
      <c r="I158" s="181"/>
      <c r="J158" s="182">
        <f>ROUND(I158*H158,2)</f>
        <v>0</v>
      </c>
      <c r="K158" s="178" t="s">
        <v>342</v>
      </c>
      <c r="L158" s="183"/>
      <c r="M158" s="184" t="s">
        <v>1</v>
      </c>
      <c r="N158" s="185" t="s">
        <v>43</v>
      </c>
      <c r="P158" s="141">
        <f>O158*H158</f>
        <v>0</v>
      </c>
      <c r="Q158" s="141">
        <v>0.2</v>
      </c>
      <c r="R158" s="141">
        <f>Q158*H158</f>
        <v>0.2</v>
      </c>
      <c r="S158" s="141">
        <v>0</v>
      </c>
      <c r="T158" s="142">
        <f>S158*H158</f>
        <v>0</v>
      </c>
      <c r="AR158" s="143" t="s">
        <v>398</v>
      </c>
      <c r="AT158" s="143" t="s">
        <v>304</v>
      </c>
      <c r="AU158" s="143" t="s">
        <v>88</v>
      </c>
      <c r="AY158" s="17" t="s">
        <v>176</v>
      </c>
      <c r="BE158" s="144">
        <f>IF(N158="základní",J158,0)</f>
        <v>0</v>
      </c>
      <c r="BF158" s="144">
        <f>IF(N158="snížená",J158,0)</f>
        <v>0</v>
      </c>
      <c r="BG158" s="144">
        <f>IF(N158="zákl. přenesená",J158,0)</f>
        <v>0</v>
      </c>
      <c r="BH158" s="144">
        <f>IF(N158="sníž. přenesená",J158,0)</f>
        <v>0</v>
      </c>
      <c r="BI158" s="144">
        <f>IF(N158="nulová",J158,0)</f>
        <v>0</v>
      </c>
      <c r="BJ158" s="17" t="s">
        <v>86</v>
      </c>
      <c r="BK158" s="144">
        <f>ROUND(I158*H158,2)</f>
        <v>0</v>
      </c>
      <c r="BL158" s="17" t="s">
        <v>319</v>
      </c>
      <c r="BM158" s="143" t="s">
        <v>5448</v>
      </c>
    </row>
    <row r="159" spans="2:65" s="1" customFormat="1" ht="56.25" customHeight="1">
      <c r="B159" s="32"/>
      <c r="C159" s="176" t="s">
        <v>388</v>
      </c>
      <c r="D159" s="176" t="s">
        <v>304</v>
      </c>
      <c r="E159" s="177" t="s">
        <v>5449</v>
      </c>
      <c r="F159" s="178" t="s">
        <v>5450</v>
      </c>
      <c r="G159" s="179" t="s">
        <v>4983</v>
      </c>
      <c r="H159" s="180">
        <v>1</v>
      </c>
      <c r="I159" s="181"/>
      <c r="J159" s="182">
        <f>ROUND(I159*H159,2)</f>
        <v>0</v>
      </c>
      <c r="K159" s="178" t="s">
        <v>342</v>
      </c>
      <c r="L159" s="183"/>
      <c r="M159" s="184" t="s">
        <v>1</v>
      </c>
      <c r="N159" s="185" t="s">
        <v>43</v>
      </c>
      <c r="P159" s="141">
        <f>O159*H159</f>
        <v>0</v>
      </c>
      <c r="Q159" s="141">
        <v>0.2</v>
      </c>
      <c r="R159" s="141">
        <f>Q159*H159</f>
        <v>0.2</v>
      </c>
      <c r="S159" s="141">
        <v>0</v>
      </c>
      <c r="T159" s="142">
        <f>S159*H159</f>
        <v>0</v>
      </c>
      <c r="AR159" s="143" t="s">
        <v>398</v>
      </c>
      <c r="AT159" s="143" t="s">
        <v>304</v>
      </c>
      <c r="AU159" s="143" t="s">
        <v>88</v>
      </c>
      <c r="AY159" s="17" t="s">
        <v>176</v>
      </c>
      <c r="BE159" s="144">
        <f>IF(N159="základní",J159,0)</f>
        <v>0</v>
      </c>
      <c r="BF159" s="144">
        <f>IF(N159="snížená",J159,0)</f>
        <v>0</v>
      </c>
      <c r="BG159" s="144">
        <f>IF(N159="zákl. přenesená",J159,0)</f>
        <v>0</v>
      </c>
      <c r="BH159" s="144">
        <f>IF(N159="sníž. přenesená",J159,0)</f>
        <v>0</v>
      </c>
      <c r="BI159" s="144">
        <f>IF(N159="nulová",J159,0)</f>
        <v>0</v>
      </c>
      <c r="BJ159" s="17" t="s">
        <v>86</v>
      </c>
      <c r="BK159" s="144">
        <f>ROUND(I159*H159,2)</f>
        <v>0</v>
      </c>
      <c r="BL159" s="17" t="s">
        <v>319</v>
      </c>
      <c r="BM159" s="143" t="s">
        <v>5451</v>
      </c>
    </row>
    <row r="160" spans="2:65" s="11" customFormat="1" ht="22.9" customHeight="1">
      <c r="B160" s="120"/>
      <c r="D160" s="121" t="s">
        <v>77</v>
      </c>
      <c r="E160" s="130" t="s">
        <v>5452</v>
      </c>
      <c r="F160" s="130" t="s">
        <v>5453</v>
      </c>
      <c r="I160" s="123"/>
      <c r="J160" s="131">
        <f>BK160</f>
        <v>0</v>
      </c>
      <c r="L160" s="120"/>
      <c r="M160" s="125"/>
      <c r="P160" s="126">
        <f>SUM(P161:P187)</f>
        <v>0</v>
      </c>
      <c r="R160" s="126">
        <f>SUM(R161:R187)</f>
        <v>0.94723999999999986</v>
      </c>
      <c r="T160" s="127">
        <f>SUM(T161:T187)</f>
        <v>0</v>
      </c>
      <c r="AR160" s="121" t="s">
        <v>88</v>
      </c>
      <c r="AT160" s="128" t="s">
        <v>77</v>
      </c>
      <c r="AU160" s="128" t="s">
        <v>86</v>
      </c>
      <c r="AY160" s="121" t="s">
        <v>176</v>
      </c>
      <c r="BK160" s="129">
        <f>SUM(BK161:BK187)</f>
        <v>0</v>
      </c>
    </row>
    <row r="161" spans="2:65" s="1" customFormat="1" ht="24.2" customHeight="1">
      <c r="B161" s="32"/>
      <c r="C161" s="132" t="s">
        <v>393</v>
      </c>
      <c r="D161" s="132" t="s">
        <v>178</v>
      </c>
      <c r="E161" s="133" t="s">
        <v>5454</v>
      </c>
      <c r="F161" s="134" t="s">
        <v>5455</v>
      </c>
      <c r="G161" s="135" t="s">
        <v>355</v>
      </c>
      <c r="H161" s="136">
        <v>2</v>
      </c>
      <c r="I161" s="137"/>
      <c r="J161" s="138">
        <f t="shared" ref="J161:J187" si="10">ROUND(I161*H161,2)</f>
        <v>0</v>
      </c>
      <c r="K161" s="134" t="s">
        <v>207</v>
      </c>
      <c r="L161" s="32"/>
      <c r="M161" s="139" t="s">
        <v>1</v>
      </c>
      <c r="N161" s="140" t="s">
        <v>43</v>
      </c>
      <c r="P161" s="141">
        <f t="shared" ref="P161:P187" si="11">O161*H161</f>
        <v>0</v>
      </c>
      <c r="Q161" s="141">
        <v>8.6480000000000001E-2</v>
      </c>
      <c r="R161" s="141">
        <f t="shared" ref="R161:R187" si="12">Q161*H161</f>
        <v>0.17296</v>
      </c>
      <c r="S161" s="141">
        <v>0</v>
      </c>
      <c r="T161" s="142">
        <f t="shared" ref="T161:T187" si="13">S161*H161</f>
        <v>0</v>
      </c>
      <c r="AR161" s="143" t="s">
        <v>319</v>
      </c>
      <c r="AT161" s="143" t="s">
        <v>178</v>
      </c>
      <c r="AU161" s="143" t="s">
        <v>88</v>
      </c>
      <c r="AY161" s="17" t="s">
        <v>176</v>
      </c>
      <c r="BE161" s="144">
        <f t="shared" ref="BE161:BE187" si="14">IF(N161="základní",J161,0)</f>
        <v>0</v>
      </c>
      <c r="BF161" s="144">
        <f t="shared" ref="BF161:BF187" si="15">IF(N161="snížená",J161,0)</f>
        <v>0</v>
      </c>
      <c r="BG161" s="144">
        <f t="shared" ref="BG161:BG187" si="16">IF(N161="zákl. přenesená",J161,0)</f>
        <v>0</v>
      </c>
      <c r="BH161" s="144">
        <f t="shared" ref="BH161:BH187" si="17">IF(N161="sníž. přenesená",J161,0)</f>
        <v>0</v>
      </c>
      <c r="BI161" s="144">
        <f t="shared" ref="BI161:BI187" si="18">IF(N161="nulová",J161,0)</f>
        <v>0</v>
      </c>
      <c r="BJ161" s="17" t="s">
        <v>86</v>
      </c>
      <c r="BK161" s="144">
        <f t="shared" ref="BK161:BK187" si="19">ROUND(I161*H161,2)</f>
        <v>0</v>
      </c>
      <c r="BL161" s="17" t="s">
        <v>319</v>
      </c>
      <c r="BM161" s="143" t="s">
        <v>5456</v>
      </c>
    </row>
    <row r="162" spans="2:65" s="1" customFormat="1" ht="24.2" customHeight="1">
      <c r="B162" s="32"/>
      <c r="C162" s="132" t="s">
        <v>398</v>
      </c>
      <c r="D162" s="132" t="s">
        <v>178</v>
      </c>
      <c r="E162" s="133" t="s">
        <v>5457</v>
      </c>
      <c r="F162" s="134" t="s">
        <v>5458</v>
      </c>
      <c r="G162" s="135" t="s">
        <v>355</v>
      </c>
      <c r="H162" s="136">
        <v>4</v>
      </c>
      <c r="I162" s="137"/>
      <c r="J162" s="138">
        <f t="shared" si="10"/>
        <v>0</v>
      </c>
      <c r="K162" s="134" t="s">
        <v>207</v>
      </c>
      <c r="L162" s="32"/>
      <c r="M162" s="139" t="s">
        <v>1</v>
      </c>
      <c r="N162" s="140" t="s">
        <v>43</v>
      </c>
      <c r="P162" s="141">
        <f t="shared" si="11"/>
        <v>0</v>
      </c>
      <c r="Q162" s="141">
        <v>2.911E-2</v>
      </c>
      <c r="R162" s="141">
        <f t="shared" si="12"/>
        <v>0.11644</v>
      </c>
      <c r="S162" s="141">
        <v>0</v>
      </c>
      <c r="T162" s="142">
        <f t="shared" si="13"/>
        <v>0</v>
      </c>
      <c r="AR162" s="143" t="s">
        <v>319</v>
      </c>
      <c r="AT162" s="143" t="s">
        <v>178</v>
      </c>
      <c r="AU162" s="143" t="s">
        <v>88</v>
      </c>
      <c r="AY162" s="17" t="s">
        <v>176</v>
      </c>
      <c r="BE162" s="144">
        <f t="shared" si="14"/>
        <v>0</v>
      </c>
      <c r="BF162" s="144">
        <f t="shared" si="15"/>
        <v>0</v>
      </c>
      <c r="BG162" s="144">
        <f t="shared" si="16"/>
        <v>0</v>
      </c>
      <c r="BH162" s="144">
        <f t="shared" si="17"/>
        <v>0</v>
      </c>
      <c r="BI162" s="144">
        <f t="shared" si="18"/>
        <v>0</v>
      </c>
      <c r="BJ162" s="17" t="s">
        <v>86</v>
      </c>
      <c r="BK162" s="144">
        <f t="shared" si="19"/>
        <v>0</v>
      </c>
      <c r="BL162" s="17" t="s">
        <v>319</v>
      </c>
      <c r="BM162" s="143" t="s">
        <v>5459</v>
      </c>
    </row>
    <row r="163" spans="2:65" s="1" customFormat="1" ht="24.2" customHeight="1">
      <c r="B163" s="32"/>
      <c r="C163" s="132" t="s">
        <v>402</v>
      </c>
      <c r="D163" s="132" t="s">
        <v>178</v>
      </c>
      <c r="E163" s="133" t="s">
        <v>5460</v>
      </c>
      <c r="F163" s="134" t="s">
        <v>5461</v>
      </c>
      <c r="G163" s="135" t="s">
        <v>355</v>
      </c>
      <c r="H163" s="136">
        <v>2</v>
      </c>
      <c r="I163" s="137"/>
      <c r="J163" s="138">
        <f t="shared" si="10"/>
        <v>0</v>
      </c>
      <c r="K163" s="134" t="s">
        <v>207</v>
      </c>
      <c r="L163" s="32"/>
      <c r="M163" s="139" t="s">
        <v>1</v>
      </c>
      <c r="N163" s="140" t="s">
        <v>43</v>
      </c>
      <c r="P163" s="141">
        <f t="shared" si="11"/>
        <v>0</v>
      </c>
      <c r="Q163" s="141">
        <v>3.5000000000000001E-3</v>
      </c>
      <c r="R163" s="141">
        <f t="shared" si="12"/>
        <v>7.0000000000000001E-3</v>
      </c>
      <c r="S163" s="141">
        <v>0</v>
      </c>
      <c r="T163" s="142">
        <f t="shared" si="13"/>
        <v>0</v>
      </c>
      <c r="AR163" s="143" t="s">
        <v>319</v>
      </c>
      <c r="AT163" s="143" t="s">
        <v>178</v>
      </c>
      <c r="AU163" s="143" t="s">
        <v>88</v>
      </c>
      <c r="AY163" s="17" t="s">
        <v>176</v>
      </c>
      <c r="BE163" s="144">
        <f t="shared" si="14"/>
        <v>0</v>
      </c>
      <c r="BF163" s="144">
        <f t="shared" si="15"/>
        <v>0</v>
      </c>
      <c r="BG163" s="144">
        <f t="shared" si="16"/>
        <v>0</v>
      </c>
      <c r="BH163" s="144">
        <f t="shared" si="17"/>
        <v>0</v>
      </c>
      <c r="BI163" s="144">
        <f t="shared" si="18"/>
        <v>0</v>
      </c>
      <c r="BJ163" s="17" t="s">
        <v>86</v>
      </c>
      <c r="BK163" s="144">
        <f t="shared" si="19"/>
        <v>0</v>
      </c>
      <c r="BL163" s="17" t="s">
        <v>319</v>
      </c>
      <c r="BM163" s="143" t="s">
        <v>5462</v>
      </c>
    </row>
    <row r="164" spans="2:65" s="1" customFormat="1" ht="24.2" customHeight="1">
      <c r="B164" s="32"/>
      <c r="C164" s="132" t="s">
        <v>411</v>
      </c>
      <c r="D164" s="132" t="s">
        <v>178</v>
      </c>
      <c r="E164" s="133" t="s">
        <v>5463</v>
      </c>
      <c r="F164" s="134" t="s">
        <v>5464</v>
      </c>
      <c r="G164" s="135" t="s">
        <v>355</v>
      </c>
      <c r="H164" s="136">
        <v>4</v>
      </c>
      <c r="I164" s="137"/>
      <c r="J164" s="138">
        <f t="shared" si="10"/>
        <v>0</v>
      </c>
      <c r="K164" s="134" t="s">
        <v>207</v>
      </c>
      <c r="L164" s="32"/>
      <c r="M164" s="139" t="s">
        <v>1</v>
      </c>
      <c r="N164" s="140" t="s">
        <v>43</v>
      </c>
      <c r="P164" s="141">
        <f t="shared" si="11"/>
        <v>0</v>
      </c>
      <c r="Q164" s="141">
        <v>4.8199999999999996E-3</v>
      </c>
      <c r="R164" s="141">
        <f t="shared" si="12"/>
        <v>1.9279999999999999E-2</v>
      </c>
      <c r="S164" s="141">
        <v>0</v>
      </c>
      <c r="T164" s="142">
        <f t="shared" si="13"/>
        <v>0</v>
      </c>
      <c r="AR164" s="143" t="s">
        <v>319</v>
      </c>
      <c r="AT164" s="143" t="s">
        <v>178</v>
      </c>
      <c r="AU164" s="143" t="s">
        <v>88</v>
      </c>
      <c r="AY164" s="17" t="s">
        <v>176</v>
      </c>
      <c r="BE164" s="144">
        <f t="shared" si="14"/>
        <v>0</v>
      </c>
      <c r="BF164" s="144">
        <f t="shared" si="15"/>
        <v>0</v>
      </c>
      <c r="BG164" s="144">
        <f t="shared" si="16"/>
        <v>0</v>
      </c>
      <c r="BH164" s="144">
        <f t="shared" si="17"/>
        <v>0</v>
      </c>
      <c r="BI164" s="144">
        <f t="shared" si="18"/>
        <v>0</v>
      </c>
      <c r="BJ164" s="17" t="s">
        <v>86</v>
      </c>
      <c r="BK164" s="144">
        <f t="shared" si="19"/>
        <v>0</v>
      </c>
      <c r="BL164" s="17" t="s">
        <v>319</v>
      </c>
      <c r="BM164" s="143" t="s">
        <v>5465</v>
      </c>
    </row>
    <row r="165" spans="2:65" s="1" customFormat="1" ht="24.2" customHeight="1">
      <c r="B165" s="32"/>
      <c r="C165" s="132" t="s">
        <v>432</v>
      </c>
      <c r="D165" s="132" t="s">
        <v>178</v>
      </c>
      <c r="E165" s="133" t="s">
        <v>5466</v>
      </c>
      <c r="F165" s="134" t="s">
        <v>5467</v>
      </c>
      <c r="G165" s="135" t="s">
        <v>355</v>
      </c>
      <c r="H165" s="136">
        <v>2</v>
      </c>
      <c r="I165" s="137"/>
      <c r="J165" s="138">
        <f t="shared" si="10"/>
        <v>0</v>
      </c>
      <c r="K165" s="134" t="s">
        <v>207</v>
      </c>
      <c r="L165" s="32"/>
      <c r="M165" s="139" t="s">
        <v>1</v>
      </c>
      <c r="N165" s="140" t="s">
        <v>43</v>
      </c>
      <c r="P165" s="141">
        <f t="shared" si="11"/>
        <v>0</v>
      </c>
      <c r="Q165" s="141">
        <v>8.3599999999999994E-3</v>
      </c>
      <c r="R165" s="141">
        <f t="shared" si="12"/>
        <v>1.6719999999999999E-2</v>
      </c>
      <c r="S165" s="141">
        <v>0</v>
      </c>
      <c r="T165" s="142">
        <f t="shared" si="13"/>
        <v>0</v>
      </c>
      <c r="AR165" s="143" t="s">
        <v>319</v>
      </c>
      <c r="AT165" s="143" t="s">
        <v>178</v>
      </c>
      <c r="AU165" s="143" t="s">
        <v>88</v>
      </c>
      <c r="AY165" s="17" t="s">
        <v>176</v>
      </c>
      <c r="BE165" s="144">
        <f t="shared" si="14"/>
        <v>0</v>
      </c>
      <c r="BF165" s="144">
        <f t="shared" si="15"/>
        <v>0</v>
      </c>
      <c r="BG165" s="144">
        <f t="shared" si="16"/>
        <v>0</v>
      </c>
      <c r="BH165" s="144">
        <f t="shared" si="17"/>
        <v>0</v>
      </c>
      <c r="BI165" s="144">
        <f t="shared" si="18"/>
        <v>0</v>
      </c>
      <c r="BJ165" s="17" t="s">
        <v>86</v>
      </c>
      <c r="BK165" s="144">
        <f t="shared" si="19"/>
        <v>0</v>
      </c>
      <c r="BL165" s="17" t="s">
        <v>319</v>
      </c>
      <c r="BM165" s="143" t="s">
        <v>5468</v>
      </c>
    </row>
    <row r="166" spans="2:65" s="1" customFormat="1" ht="24.2" customHeight="1">
      <c r="B166" s="32"/>
      <c r="C166" s="132" t="s">
        <v>357</v>
      </c>
      <c r="D166" s="132" t="s">
        <v>178</v>
      </c>
      <c r="E166" s="133" t="s">
        <v>5469</v>
      </c>
      <c r="F166" s="134" t="s">
        <v>5470</v>
      </c>
      <c r="G166" s="135" t="s">
        <v>355</v>
      </c>
      <c r="H166" s="136">
        <v>2</v>
      </c>
      <c r="I166" s="137"/>
      <c r="J166" s="138">
        <f t="shared" si="10"/>
        <v>0</v>
      </c>
      <c r="K166" s="134" t="s">
        <v>207</v>
      </c>
      <c r="L166" s="32"/>
      <c r="M166" s="139" t="s">
        <v>1</v>
      </c>
      <c r="N166" s="140" t="s">
        <v>43</v>
      </c>
      <c r="P166" s="141">
        <f t="shared" si="11"/>
        <v>0</v>
      </c>
      <c r="Q166" s="141">
        <v>1.0330000000000001E-2</v>
      </c>
      <c r="R166" s="141">
        <f t="shared" si="12"/>
        <v>2.0660000000000001E-2</v>
      </c>
      <c r="S166" s="141">
        <v>0</v>
      </c>
      <c r="T166" s="142">
        <f t="shared" si="13"/>
        <v>0</v>
      </c>
      <c r="AR166" s="143" t="s">
        <v>319</v>
      </c>
      <c r="AT166" s="143" t="s">
        <v>178</v>
      </c>
      <c r="AU166" s="143" t="s">
        <v>88</v>
      </c>
      <c r="AY166" s="17" t="s">
        <v>176</v>
      </c>
      <c r="BE166" s="144">
        <f t="shared" si="14"/>
        <v>0</v>
      </c>
      <c r="BF166" s="144">
        <f t="shared" si="15"/>
        <v>0</v>
      </c>
      <c r="BG166" s="144">
        <f t="shared" si="16"/>
        <v>0</v>
      </c>
      <c r="BH166" s="144">
        <f t="shared" si="17"/>
        <v>0</v>
      </c>
      <c r="BI166" s="144">
        <f t="shared" si="18"/>
        <v>0</v>
      </c>
      <c r="BJ166" s="17" t="s">
        <v>86</v>
      </c>
      <c r="BK166" s="144">
        <f t="shared" si="19"/>
        <v>0</v>
      </c>
      <c r="BL166" s="17" t="s">
        <v>319</v>
      </c>
      <c r="BM166" s="143" t="s">
        <v>5471</v>
      </c>
    </row>
    <row r="167" spans="2:65" s="1" customFormat="1" ht="16.5" customHeight="1">
      <c r="B167" s="32"/>
      <c r="C167" s="132" t="s">
        <v>442</v>
      </c>
      <c r="D167" s="132" t="s">
        <v>178</v>
      </c>
      <c r="E167" s="133" t="s">
        <v>5472</v>
      </c>
      <c r="F167" s="134" t="s">
        <v>5473</v>
      </c>
      <c r="G167" s="135" t="s">
        <v>5474</v>
      </c>
      <c r="H167" s="136">
        <v>60</v>
      </c>
      <c r="I167" s="137"/>
      <c r="J167" s="138">
        <f t="shared" si="10"/>
        <v>0</v>
      </c>
      <c r="K167" s="134" t="s">
        <v>207</v>
      </c>
      <c r="L167" s="32"/>
      <c r="M167" s="139" t="s">
        <v>1</v>
      </c>
      <c r="N167" s="140" t="s">
        <v>43</v>
      </c>
      <c r="P167" s="141">
        <f t="shared" si="11"/>
        <v>0</v>
      </c>
      <c r="Q167" s="141">
        <v>1.14E-3</v>
      </c>
      <c r="R167" s="141">
        <f t="shared" si="12"/>
        <v>6.8400000000000002E-2</v>
      </c>
      <c r="S167" s="141">
        <v>0</v>
      </c>
      <c r="T167" s="142">
        <f t="shared" si="13"/>
        <v>0</v>
      </c>
      <c r="AR167" s="143" t="s">
        <v>319</v>
      </c>
      <c r="AT167" s="143" t="s">
        <v>178</v>
      </c>
      <c r="AU167" s="143" t="s">
        <v>88</v>
      </c>
      <c r="AY167" s="17" t="s">
        <v>176</v>
      </c>
      <c r="BE167" s="144">
        <f t="shared" si="14"/>
        <v>0</v>
      </c>
      <c r="BF167" s="144">
        <f t="shared" si="15"/>
        <v>0</v>
      </c>
      <c r="BG167" s="144">
        <f t="shared" si="16"/>
        <v>0</v>
      </c>
      <c r="BH167" s="144">
        <f t="shared" si="17"/>
        <v>0</v>
      </c>
      <c r="BI167" s="144">
        <f t="shared" si="18"/>
        <v>0</v>
      </c>
      <c r="BJ167" s="17" t="s">
        <v>86</v>
      </c>
      <c r="BK167" s="144">
        <f t="shared" si="19"/>
        <v>0</v>
      </c>
      <c r="BL167" s="17" t="s">
        <v>319</v>
      </c>
      <c r="BM167" s="143" t="s">
        <v>5475</v>
      </c>
    </row>
    <row r="168" spans="2:65" s="1" customFormat="1" ht="24.2" customHeight="1">
      <c r="B168" s="32"/>
      <c r="C168" s="132" t="s">
        <v>447</v>
      </c>
      <c r="D168" s="132" t="s">
        <v>178</v>
      </c>
      <c r="E168" s="133" t="s">
        <v>5476</v>
      </c>
      <c r="F168" s="134" t="s">
        <v>5477</v>
      </c>
      <c r="G168" s="135" t="s">
        <v>5474</v>
      </c>
      <c r="H168" s="136">
        <v>1</v>
      </c>
      <c r="I168" s="137"/>
      <c r="J168" s="138">
        <f t="shared" si="10"/>
        <v>0</v>
      </c>
      <c r="K168" s="134" t="s">
        <v>207</v>
      </c>
      <c r="L168" s="32"/>
      <c r="M168" s="139" t="s">
        <v>1</v>
      </c>
      <c r="N168" s="140" t="s">
        <v>43</v>
      </c>
      <c r="P168" s="141">
        <f t="shared" si="11"/>
        <v>0</v>
      </c>
      <c r="Q168" s="141">
        <v>1.023E-2</v>
      </c>
      <c r="R168" s="141">
        <f t="shared" si="12"/>
        <v>1.023E-2</v>
      </c>
      <c r="S168" s="141">
        <v>0</v>
      </c>
      <c r="T168" s="142">
        <f t="shared" si="13"/>
        <v>0</v>
      </c>
      <c r="AR168" s="143" t="s">
        <v>319</v>
      </c>
      <c r="AT168" s="143" t="s">
        <v>178</v>
      </c>
      <c r="AU168" s="143" t="s">
        <v>88</v>
      </c>
      <c r="AY168" s="17" t="s">
        <v>176</v>
      </c>
      <c r="BE168" s="144">
        <f t="shared" si="14"/>
        <v>0</v>
      </c>
      <c r="BF168" s="144">
        <f t="shared" si="15"/>
        <v>0</v>
      </c>
      <c r="BG168" s="144">
        <f t="shared" si="16"/>
        <v>0</v>
      </c>
      <c r="BH168" s="144">
        <f t="shared" si="17"/>
        <v>0</v>
      </c>
      <c r="BI168" s="144">
        <f t="shared" si="18"/>
        <v>0</v>
      </c>
      <c r="BJ168" s="17" t="s">
        <v>86</v>
      </c>
      <c r="BK168" s="144">
        <f t="shared" si="19"/>
        <v>0</v>
      </c>
      <c r="BL168" s="17" t="s">
        <v>319</v>
      </c>
      <c r="BM168" s="143" t="s">
        <v>5478</v>
      </c>
    </row>
    <row r="169" spans="2:65" s="1" customFormat="1" ht="37.9" customHeight="1">
      <c r="B169" s="32"/>
      <c r="C169" s="132" t="s">
        <v>452</v>
      </c>
      <c r="D169" s="132" t="s">
        <v>178</v>
      </c>
      <c r="E169" s="133" t="s">
        <v>5479</v>
      </c>
      <c r="F169" s="134" t="s">
        <v>5480</v>
      </c>
      <c r="G169" s="135" t="s">
        <v>5474</v>
      </c>
      <c r="H169" s="136">
        <v>1</v>
      </c>
      <c r="I169" s="137"/>
      <c r="J169" s="138">
        <f t="shared" si="10"/>
        <v>0</v>
      </c>
      <c r="K169" s="134" t="s">
        <v>207</v>
      </c>
      <c r="L169" s="32"/>
      <c r="M169" s="139" t="s">
        <v>1</v>
      </c>
      <c r="N169" s="140" t="s">
        <v>43</v>
      </c>
      <c r="P169" s="141">
        <f t="shared" si="11"/>
        <v>0</v>
      </c>
      <c r="Q169" s="141">
        <v>1.967E-2</v>
      </c>
      <c r="R169" s="141">
        <f t="shared" si="12"/>
        <v>1.967E-2</v>
      </c>
      <c r="S169" s="141">
        <v>0</v>
      </c>
      <c r="T169" s="142">
        <f t="shared" si="13"/>
        <v>0</v>
      </c>
      <c r="AR169" s="143" t="s">
        <v>319</v>
      </c>
      <c r="AT169" s="143" t="s">
        <v>178</v>
      </c>
      <c r="AU169" s="143" t="s">
        <v>88</v>
      </c>
      <c r="AY169" s="17" t="s">
        <v>176</v>
      </c>
      <c r="BE169" s="144">
        <f t="shared" si="14"/>
        <v>0</v>
      </c>
      <c r="BF169" s="144">
        <f t="shared" si="15"/>
        <v>0</v>
      </c>
      <c r="BG169" s="144">
        <f t="shared" si="16"/>
        <v>0</v>
      </c>
      <c r="BH169" s="144">
        <f t="shared" si="17"/>
        <v>0</v>
      </c>
      <c r="BI169" s="144">
        <f t="shared" si="18"/>
        <v>0</v>
      </c>
      <c r="BJ169" s="17" t="s">
        <v>86</v>
      </c>
      <c r="BK169" s="144">
        <f t="shared" si="19"/>
        <v>0</v>
      </c>
      <c r="BL169" s="17" t="s">
        <v>319</v>
      </c>
      <c r="BM169" s="143" t="s">
        <v>5481</v>
      </c>
    </row>
    <row r="170" spans="2:65" s="1" customFormat="1" ht="37.9" customHeight="1">
      <c r="B170" s="32"/>
      <c r="C170" s="132" t="s">
        <v>457</v>
      </c>
      <c r="D170" s="132" t="s">
        <v>178</v>
      </c>
      <c r="E170" s="133" t="s">
        <v>5482</v>
      </c>
      <c r="F170" s="134" t="s">
        <v>5483</v>
      </c>
      <c r="G170" s="135" t="s">
        <v>5474</v>
      </c>
      <c r="H170" s="136">
        <v>1</v>
      </c>
      <c r="I170" s="137"/>
      <c r="J170" s="138">
        <f t="shared" si="10"/>
        <v>0</v>
      </c>
      <c r="K170" s="134" t="s">
        <v>207</v>
      </c>
      <c r="L170" s="32"/>
      <c r="M170" s="139" t="s">
        <v>1</v>
      </c>
      <c r="N170" s="140" t="s">
        <v>43</v>
      </c>
      <c r="P170" s="141">
        <f t="shared" si="11"/>
        <v>0</v>
      </c>
      <c r="Q170" s="141">
        <v>6.9899999999999997E-3</v>
      </c>
      <c r="R170" s="141">
        <f t="shared" si="12"/>
        <v>6.9899999999999997E-3</v>
      </c>
      <c r="S170" s="141">
        <v>0</v>
      </c>
      <c r="T170" s="142">
        <f t="shared" si="13"/>
        <v>0</v>
      </c>
      <c r="AR170" s="143" t="s">
        <v>319</v>
      </c>
      <c r="AT170" s="143" t="s">
        <v>178</v>
      </c>
      <c r="AU170" s="143" t="s">
        <v>88</v>
      </c>
      <c r="AY170" s="17" t="s">
        <v>176</v>
      </c>
      <c r="BE170" s="144">
        <f t="shared" si="14"/>
        <v>0</v>
      </c>
      <c r="BF170" s="144">
        <f t="shared" si="15"/>
        <v>0</v>
      </c>
      <c r="BG170" s="144">
        <f t="shared" si="16"/>
        <v>0</v>
      </c>
      <c r="BH170" s="144">
        <f t="shared" si="17"/>
        <v>0</v>
      </c>
      <c r="BI170" s="144">
        <f t="shared" si="18"/>
        <v>0</v>
      </c>
      <c r="BJ170" s="17" t="s">
        <v>86</v>
      </c>
      <c r="BK170" s="144">
        <f t="shared" si="19"/>
        <v>0</v>
      </c>
      <c r="BL170" s="17" t="s">
        <v>319</v>
      </c>
      <c r="BM170" s="143" t="s">
        <v>5484</v>
      </c>
    </row>
    <row r="171" spans="2:65" s="1" customFormat="1" ht="24.2" customHeight="1">
      <c r="B171" s="32"/>
      <c r="C171" s="132" t="s">
        <v>465</v>
      </c>
      <c r="D171" s="132" t="s">
        <v>178</v>
      </c>
      <c r="E171" s="133" t="s">
        <v>5485</v>
      </c>
      <c r="F171" s="134" t="s">
        <v>5486</v>
      </c>
      <c r="G171" s="135" t="s">
        <v>5474</v>
      </c>
      <c r="H171" s="136">
        <v>1</v>
      </c>
      <c r="I171" s="137"/>
      <c r="J171" s="138">
        <f t="shared" si="10"/>
        <v>0</v>
      </c>
      <c r="K171" s="134" t="s">
        <v>207</v>
      </c>
      <c r="L171" s="32"/>
      <c r="M171" s="139" t="s">
        <v>1</v>
      </c>
      <c r="N171" s="140" t="s">
        <v>43</v>
      </c>
      <c r="P171" s="141">
        <f t="shared" si="11"/>
        <v>0</v>
      </c>
      <c r="Q171" s="141">
        <v>3.9E-2</v>
      </c>
      <c r="R171" s="141">
        <f t="shared" si="12"/>
        <v>3.9E-2</v>
      </c>
      <c r="S171" s="141">
        <v>0</v>
      </c>
      <c r="T171" s="142">
        <f t="shared" si="13"/>
        <v>0</v>
      </c>
      <c r="AR171" s="143" t="s">
        <v>319</v>
      </c>
      <c r="AT171" s="143" t="s">
        <v>178</v>
      </c>
      <c r="AU171" s="143" t="s">
        <v>88</v>
      </c>
      <c r="AY171" s="17" t="s">
        <v>176</v>
      </c>
      <c r="BE171" s="144">
        <f t="shared" si="14"/>
        <v>0</v>
      </c>
      <c r="BF171" s="144">
        <f t="shared" si="15"/>
        <v>0</v>
      </c>
      <c r="BG171" s="144">
        <f t="shared" si="16"/>
        <v>0</v>
      </c>
      <c r="BH171" s="144">
        <f t="shared" si="17"/>
        <v>0</v>
      </c>
      <c r="BI171" s="144">
        <f t="shared" si="18"/>
        <v>0</v>
      </c>
      <c r="BJ171" s="17" t="s">
        <v>86</v>
      </c>
      <c r="BK171" s="144">
        <f t="shared" si="19"/>
        <v>0</v>
      </c>
      <c r="BL171" s="17" t="s">
        <v>319</v>
      </c>
      <c r="BM171" s="143" t="s">
        <v>5487</v>
      </c>
    </row>
    <row r="172" spans="2:65" s="1" customFormat="1" ht="24.2" customHeight="1">
      <c r="B172" s="32"/>
      <c r="C172" s="132" t="s">
        <v>476</v>
      </c>
      <c r="D172" s="132" t="s">
        <v>178</v>
      </c>
      <c r="E172" s="133" t="s">
        <v>5488</v>
      </c>
      <c r="F172" s="134" t="s">
        <v>5489</v>
      </c>
      <c r="G172" s="135" t="s">
        <v>5474</v>
      </c>
      <c r="H172" s="136">
        <v>1</v>
      </c>
      <c r="I172" s="137"/>
      <c r="J172" s="138">
        <f t="shared" si="10"/>
        <v>0</v>
      </c>
      <c r="K172" s="134" t="s">
        <v>207</v>
      </c>
      <c r="L172" s="32"/>
      <c r="M172" s="139" t="s">
        <v>1</v>
      </c>
      <c r="N172" s="140" t="s">
        <v>43</v>
      </c>
      <c r="P172" s="141">
        <f t="shared" si="11"/>
        <v>0</v>
      </c>
      <c r="Q172" s="141">
        <v>3.687E-2</v>
      </c>
      <c r="R172" s="141">
        <f t="shared" si="12"/>
        <v>3.687E-2</v>
      </c>
      <c r="S172" s="141">
        <v>0</v>
      </c>
      <c r="T172" s="142">
        <f t="shared" si="13"/>
        <v>0</v>
      </c>
      <c r="AR172" s="143" t="s">
        <v>319</v>
      </c>
      <c r="AT172" s="143" t="s">
        <v>178</v>
      </c>
      <c r="AU172" s="143" t="s">
        <v>88</v>
      </c>
      <c r="AY172" s="17" t="s">
        <v>176</v>
      </c>
      <c r="BE172" s="144">
        <f t="shared" si="14"/>
        <v>0</v>
      </c>
      <c r="BF172" s="144">
        <f t="shared" si="15"/>
        <v>0</v>
      </c>
      <c r="BG172" s="144">
        <f t="shared" si="16"/>
        <v>0</v>
      </c>
      <c r="BH172" s="144">
        <f t="shared" si="17"/>
        <v>0</v>
      </c>
      <c r="BI172" s="144">
        <f t="shared" si="18"/>
        <v>0</v>
      </c>
      <c r="BJ172" s="17" t="s">
        <v>86</v>
      </c>
      <c r="BK172" s="144">
        <f t="shared" si="19"/>
        <v>0</v>
      </c>
      <c r="BL172" s="17" t="s">
        <v>319</v>
      </c>
      <c r="BM172" s="143" t="s">
        <v>5490</v>
      </c>
    </row>
    <row r="173" spans="2:65" s="1" customFormat="1" ht="33" customHeight="1">
      <c r="B173" s="32"/>
      <c r="C173" s="132" t="s">
        <v>480</v>
      </c>
      <c r="D173" s="132" t="s">
        <v>178</v>
      </c>
      <c r="E173" s="133" t="s">
        <v>5491</v>
      </c>
      <c r="F173" s="134" t="s">
        <v>5492</v>
      </c>
      <c r="G173" s="135" t="s">
        <v>355</v>
      </c>
      <c r="H173" s="136">
        <v>1</v>
      </c>
      <c r="I173" s="137"/>
      <c r="J173" s="138">
        <f t="shared" si="10"/>
        <v>0</v>
      </c>
      <c r="K173" s="134" t="s">
        <v>207</v>
      </c>
      <c r="L173" s="32"/>
      <c r="M173" s="139" t="s">
        <v>1</v>
      </c>
      <c r="N173" s="140" t="s">
        <v>43</v>
      </c>
      <c r="P173" s="141">
        <f t="shared" si="11"/>
        <v>0</v>
      </c>
      <c r="Q173" s="141">
        <v>2.2499999999999998E-3</v>
      </c>
      <c r="R173" s="141">
        <f t="shared" si="12"/>
        <v>2.2499999999999998E-3</v>
      </c>
      <c r="S173" s="141">
        <v>0</v>
      </c>
      <c r="T173" s="142">
        <f t="shared" si="13"/>
        <v>0</v>
      </c>
      <c r="AR173" s="143" t="s">
        <v>319</v>
      </c>
      <c r="AT173" s="143" t="s">
        <v>178</v>
      </c>
      <c r="AU173" s="143" t="s">
        <v>88</v>
      </c>
      <c r="AY173" s="17" t="s">
        <v>176</v>
      </c>
      <c r="BE173" s="144">
        <f t="shared" si="14"/>
        <v>0</v>
      </c>
      <c r="BF173" s="144">
        <f t="shared" si="15"/>
        <v>0</v>
      </c>
      <c r="BG173" s="144">
        <f t="shared" si="16"/>
        <v>0</v>
      </c>
      <c r="BH173" s="144">
        <f t="shared" si="17"/>
        <v>0</v>
      </c>
      <c r="BI173" s="144">
        <f t="shared" si="18"/>
        <v>0</v>
      </c>
      <c r="BJ173" s="17" t="s">
        <v>86</v>
      </c>
      <c r="BK173" s="144">
        <f t="shared" si="19"/>
        <v>0</v>
      </c>
      <c r="BL173" s="17" t="s">
        <v>319</v>
      </c>
      <c r="BM173" s="143" t="s">
        <v>5493</v>
      </c>
    </row>
    <row r="174" spans="2:65" s="1" customFormat="1" ht="33" customHeight="1">
      <c r="B174" s="32"/>
      <c r="C174" s="132" t="s">
        <v>484</v>
      </c>
      <c r="D174" s="132" t="s">
        <v>178</v>
      </c>
      <c r="E174" s="133" t="s">
        <v>5494</v>
      </c>
      <c r="F174" s="134" t="s">
        <v>5495</v>
      </c>
      <c r="G174" s="135" t="s">
        <v>5474</v>
      </c>
      <c r="H174" s="136">
        <v>1</v>
      </c>
      <c r="I174" s="137"/>
      <c r="J174" s="138">
        <f t="shared" si="10"/>
        <v>0</v>
      </c>
      <c r="K174" s="134" t="s">
        <v>207</v>
      </c>
      <c r="L174" s="32"/>
      <c r="M174" s="139" t="s">
        <v>1</v>
      </c>
      <c r="N174" s="140" t="s">
        <v>43</v>
      </c>
      <c r="P174" s="141">
        <f t="shared" si="11"/>
        <v>0</v>
      </c>
      <c r="Q174" s="141">
        <v>2.044E-2</v>
      </c>
      <c r="R174" s="141">
        <f t="shared" si="12"/>
        <v>2.044E-2</v>
      </c>
      <c r="S174" s="141">
        <v>0</v>
      </c>
      <c r="T174" s="142">
        <f t="shared" si="13"/>
        <v>0</v>
      </c>
      <c r="AR174" s="143" t="s">
        <v>319</v>
      </c>
      <c r="AT174" s="143" t="s">
        <v>178</v>
      </c>
      <c r="AU174" s="143" t="s">
        <v>88</v>
      </c>
      <c r="AY174" s="17" t="s">
        <v>176</v>
      </c>
      <c r="BE174" s="144">
        <f t="shared" si="14"/>
        <v>0</v>
      </c>
      <c r="BF174" s="144">
        <f t="shared" si="15"/>
        <v>0</v>
      </c>
      <c r="BG174" s="144">
        <f t="shared" si="16"/>
        <v>0</v>
      </c>
      <c r="BH174" s="144">
        <f t="shared" si="17"/>
        <v>0</v>
      </c>
      <c r="BI174" s="144">
        <f t="shared" si="18"/>
        <v>0</v>
      </c>
      <c r="BJ174" s="17" t="s">
        <v>86</v>
      </c>
      <c r="BK174" s="144">
        <f t="shared" si="19"/>
        <v>0</v>
      </c>
      <c r="BL174" s="17" t="s">
        <v>319</v>
      </c>
      <c r="BM174" s="143" t="s">
        <v>5496</v>
      </c>
    </row>
    <row r="175" spans="2:65" s="1" customFormat="1" ht="33" customHeight="1">
      <c r="B175" s="32"/>
      <c r="C175" s="132" t="s">
        <v>489</v>
      </c>
      <c r="D175" s="132" t="s">
        <v>178</v>
      </c>
      <c r="E175" s="133" t="s">
        <v>5497</v>
      </c>
      <c r="F175" s="134" t="s">
        <v>5498</v>
      </c>
      <c r="G175" s="135" t="s">
        <v>5474</v>
      </c>
      <c r="H175" s="136">
        <v>1</v>
      </c>
      <c r="I175" s="137"/>
      <c r="J175" s="138">
        <f t="shared" si="10"/>
        <v>0</v>
      </c>
      <c r="K175" s="134" t="s">
        <v>207</v>
      </c>
      <c r="L175" s="32"/>
      <c r="M175" s="139" t="s">
        <v>1</v>
      </c>
      <c r="N175" s="140" t="s">
        <v>43</v>
      </c>
      <c r="P175" s="141">
        <f t="shared" si="11"/>
        <v>0</v>
      </c>
      <c r="Q175" s="141">
        <v>2.2239999999999999E-2</v>
      </c>
      <c r="R175" s="141">
        <f t="shared" si="12"/>
        <v>2.2239999999999999E-2</v>
      </c>
      <c r="S175" s="141">
        <v>0</v>
      </c>
      <c r="T175" s="142">
        <f t="shared" si="13"/>
        <v>0</v>
      </c>
      <c r="AR175" s="143" t="s">
        <v>319</v>
      </c>
      <c r="AT175" s="143" t="s">
        <v>178</v>
      </c>
      <c r="AU175" s="143" t="s">
        <v>88</v>
      </c>
      <c r="AY175" s="17" t="s">
        <v>176</v>
      </c>
      <c r="BE175" s="144">
        <f t="shared" si="14"/>
        <v>0</v>
      </c>
      <c r="BF175" s="144">
        <f t="shared" si="15"/>
        <v>0</v>
      </c>
      <c r="BG175" s="144">
        <f t="shared" si="16"/>
        <v>0</v>
      </c>
      <c r="BH175" s="144">
        <f t="shared" si="17"/>
        <v>0</v>
      </c>
      <c r="BI175" s="144">
        <f t="shared" si="18"/>
        <v>0</v>
      </c>
      <c r="BJ175" s="17" t="s">
        <v>86</v>
      </c>
      <c r="BK175" s="144">
        <f t="shared" si="19"/>
        <v>0</v>
      </c>
      <c r="BL175" s="17" t="s">
        <v>319</v>
      </c>
      <c r="BM175" s="143" t="s">
        <v>5499</v>
      </c>
    </row>
    <row r="176" spans="2:65" s="1" customFormat="1" ht="33" customHeight="1">
      <c r="B176" s="32"/>
      <c r="C176" s="132" t="s">
        <v>494</v>
      </c>
      <c r="D176" s="132" t="s">
        <v>178</v>
      </c>
      <c r="E176" s="133" t="s">
        <v>5500</v>
      </c>
      <c r="F176" s="134" t="s">
        <v>5501</v>
      </c>
      <c r="G176" s="135" t="s">
        <v>5474</v>
      </c>
      <c r="H176" s="136">
        <v>4</v>
      </c>
      <c r="I176" s="137"/>
      <c r="J176" s="138">
        <f t="shared" si="10"/>
        <v>0</v>
      </c>
      <c r="K176" s="134" t="s">
        <v>207</v>
      </c>
      <c r="L176" s="32"/>
      <c r="M176" s="139" t="s">
        <v>1</v>
      </c>
      <c r="N176" s="140" t="s">
        <v>43</v>
      </c>
      <c r="P176" s="141">
        <f t="shared" si="11"/>
        <v>0</v>
      </c>
      <c r="Q176" s="141">
        <v>2.8889999999999999E-2</v>
      </c>
      <c r="R176" s="141">
        <f t="shared" si="12"/>
        <v>0.11556</v>
      </c>
      <c r="S176" s="141">
        <v>0</v>
      </c>
      <c r="T176" s="142">
        <f t="shared" si="13"/>
        <v>0</v>
      </c>
      <c r="AR176" s="143" t="s">
        <v>319</v>
      </c>
      <c r="AT176" s="143" t="s">
        <v>178</v>
      </c>
      <c r="AU176" s="143" t="s">
        <v>88</v>
      </c>
      <c r="AY176" s="17" t="s">
        <v>176</v>
      </c>
      <c r="BE176" s="144">
        <f t="shared" si="14"/>
        <v>0</v>
      </c>
      <c r="BF176" s="144">
        <f t="shared" si="15"/>
        <v>0</v>
      </c>
      <c r="BG176" s="144">
        <f t="shared" si="16"/>
        <v>0</v>
      </c>
      <c r="BH176" s="144">
        <f t="shared" si="17"/>
        <v>0</v>
      </c>
      <c r="BI176" s="144">
        <f t="shared" si="18"/>
        <v>0</v>
      </c>
      <c r="BJ176" s="17" t="s">
        <v>86</v>
      </c>
      <c r="BK176" s="144">
        <f t="shared" si="19"/>
        <v>0</v>
      </c>
      <c r="BL176" s="17" t="s">
        <v>319</v>
      </c>
      <c r="BM176" s="143" t="s">
        <v>5502</v>
      </c>
    </row>
    <row r="177" spans="2:65" s="1" customFormat="1" ht="24.2" customHeight="1">
      <c r="B177" s="32"/>
      <c r="C177" s="132" t="s">
        <v>500</v>
      </c>
      <c r="D177" s="132" t="s">
        <v>178</v>
      </c>
      <c r="E177" s="133" t="s">
        <v>5503</v>
      </c>
      <c r="F177" s="134" t="s">
        <v>5504</v>
      </c>
      <c r="G177" s="135" t="s">
        <v>5474</v>
      </c>
      <c r="H177" s="136">
        <v>3</v>
      </c>
      <c r="I177" s="137"/>
      <c r="J177" s="138">
        <f t="shared" si="10"/>
        <v>0</v>
      </c>
      <c r="K177" s="134" t="s">
        <v>207</v>
      </c>
      <c r="L177" s="32"/>
      <c r="M177" s="139" t="s">
        <v>1</v>
      </c>
      <c r="N177" s="140" t="s">
        <v>43</v>
      </c>
      <c r="P177" s="141">
        <f t="shared" si="11"/>
        <v>0</v>
      </c>
      <c r="Q177" s="141">
        <v>4.8900000000000002E-3</v>
      </c>
      <c r="R177" s="141">
        <f t="shared" si="12"/>
        <v>1.4670000000000001E-2</v>
      </c>
      <c r="S177" s="141">
        <v>0</v>
      </c>
      <c r="T177" s="142">
        <f t="shared" si="13"/>
        <v>0</v>
      </c>
      <c r="AR177" s="143" t="s">
        <v>319</v>
      </c>
      <c r="AT177" s="143" t="s">
        <v>178</v>
      </c>
      <c r="AU177" s="143" t="s">
        <v>88</v>
      </c>
      <c r="AY177" s="17" t="s">
        <v>176</v>
      </c>
      <c r="BE177" s="144">
        <f t="shared" si="14"/>
        <v>0</v>
      </c>
      <c r="BF177" s="144">
        <f t="shared" si="15"/>
        <v>0</v>
      </c>
      <c r="BG177" s="144">
        <f t="shared" si="16"/>
        <v>0</v>
      </c>
      <c r="BH177" s="144">
        <f t="shared" si="17"/>
        <v>0</v>
      </c>
      <c r="BI177" s="144">
        <f t="shared" si="18"/>
        <v>0</v>
      </c>
      <c r="BJ177" s="17" t="s">
        <v>86</v>
      </c>
      <c r="BK177" s="144">
        <f t="shared" si="19"/>
        <v>0</v>
      </c>
      <c r="BL177" s="17" t="s">
        <v>319</v>
      </c>
      <c r="BM177" s="143" t="s">
        <v>5505</v>
      </c>
    </row>
    <row r="178" spans="2:65" s="1" customFormat="1" ht="24.2" customHeight="1">
      <c r="B178" s="32"/>
      <c r="C178" s="132" t="s">
        <v>504</v>
      </c>
      <c r="D178" s="132" t="s">
        <v>178</v>
      </c>
      <c r="E178" s="133" t="s">
        <v>5506</v>
      </c>
      <c r="F178" s="134" t="s">
        <v>5507</v>
      </c>
      <c r="G178" s="135" t="s">
        <v>5474</v>
      </c>
      <c r="H178" s="136">
        <v>1</v>
      </c>
      <c r="I178" s="137"/>
      <c r="J178" s="138">
        <f t="shared" si="10"/>
        <v>0</v>
      </c>
      <c r="K178" s="134" t="s">
        <v>207</v>
      </c>
      <c r="L178" s="32"/>
      <c r="M178" s="139" t="s">
        <v>1</v>
      </c>
      <c r="N178" s="140" t="s">
        <v>43</v>
      </c>
      <c r="P178" s="141">
        <f t="shared" si="11"/>
        <v>0</v>
      </c>
      <c r="Q178" s="141">
        <v>6.9699999999999996E-3</v>
      </c>
      <c r="R178" s="141">
        <f t="shared" si="12"/>
        <v>6.9699999999999996E-3</v>
      </c>
      <c r="S178" s="141">
        <v>0</v>
      </c>
      <c r="T178" s="142">
        <f t="shared" si="13"/>
        <v>0</v>
      </c>
      <c r="AR178" s="143" t="s">
        <v>319</v>
      </c>
      <c r="AT178" s="143" t="s">
        <v>178</v>
      </c>
      <c r="AU178" s="143" t="s">
        <v>88</v>
      </c>
      <c r="AY178" s="17" t="s">
        <v>176</v>
      </c>
      <c r="BE178" s="144">
        <f t="shared" si="14"/>
        <v>0</v>
      </c>
      <c r="BF178" s="144">
        <f t="shared" si="15"/>
        <v>0</v>
      </c>
      <c r="BG178" s="144">
        <f t="shared" si="16"/>
        <v>0</v>
      </c>
      <c r="BH178" s="144">
        <f t="shared" si="17"/>
        <v>0</v>
      </c>
      <c r="BI178" s="144">
        <f t="shared" si="18"/>
        <v>0</v>
      </c>
      <c r="BJ178" s="17" t="s">
        <v>86</v>
      </c>
      <c r="BK178" s="144">
        <f t="shared" si="19"/>
        <v>0</v>
      </c>
      <c r="BL178" s="17" t="s">
        <v>319</v>
      </c>
      <c r="BM178" s="143" t="s">
        <v>5508</v>
      </c>
    </row>
    <row r="179" spans="2:65" s="1" customFormat="1" ht="33" customHeight="1">
      <c r="B179" s="32"/>
      <c r="C179" s="132" t="s">
        <v>510</v>
      </c>
      <c r="D179" s="132" t="s">
        <v>178</v>
      </c>
      <c r="E179" s="133" t="s">
        <v>5509</v>
      </c>
      <c r="F179" s="134" t="s">
        <v>5510</v>
      </c>
      <c r="G179" s="135" t="s">
        <v>5474</v>
      </c>
      <c r="H179" s="136">
        <v>1</v>
      </c>
      <c r="I179" s="137"/>
      <c r="J179" s="138">
        <f t="shared" si="10"/>
        <v>0</v>
      </c>
      <c r="K179" s="134" t="s">
        <v>342</v>
      </c>
      <c r="L179" s="32"/>
      <c r="M179" s="139" t="s">
        <v>1</v>
      </c>
      <c r="N179" s="140" t="s">
        <v>43</v>
      </c>
      <c r="P179" s="141">
        <f t="shared" si="11"/>
        <v>0</v>
      </c>
      <c r="Q179" s="141">
        <v>0.18243999999999999</v>
      </c>
      <c r="R179" s="141">
        <f t="shared" si="12"/>
        <v>0.18243999999999999</v>
      </c>
      <c r="S179" s="141">
        <v>0</v>
      </c>
      <c r="T179" s="142">
        <f t="shared" si="13"/>
        <v>0</v>
      </c>
      <c r="AR179" s="143" t="s">
        <v>319</v>
      </c>
      <c r="AT179" s="143" t="s">
        <v>178</v>
      </c>
      <c r="AU179" s="143" t="s">
        <v>88</v>
      </c>
      <c r="AY179" s="17" t="s">
        <v>176</v>
      </c>
      <c r="BE179" s="144">
        <f t="shared" si="14"/>
        <v>0</v>
      </c>
      <c r="BF179" s="144">
        <f t="shared" si="15"/>
        <v>0</v>
      </c>
      <c r="BG179" s="144">
        <f t="shared" si="16"/>
        <v>0</v>
      </c>
      <c r="BH179" s="144">
        <f t="shared" si="17"/>
        <v>0</v>
      </c>
      <c r="BI179" s="144">
        <f t="shared" si="18"/>
        <v>0</v>
      </c>
      <c r="BJ179" s="17" t="s">
        <v>86</v>
      </c>
      <c r="BK179" s="144">
        <f t="shared" si="19"/>
        <v>0</v>
      </c>
      <c r="BL179" s="17" t="s">
        <v>319</v>
      </c>
      <c r="BM179" s="143" t="s">
        <v>5511</v>
      </c>
    </row>
    <row r="180" spans="2:65" s="1" customFormat="1" ht="24.2" customHeight="1">
      <c r="B180" s="32"/>
      <c r="C180" s="132" t="s">
        <v>517</v>
      </c>
      <c r="D180" s="132" t="s">
        <v>178</v>
      </c>
      <c r="E180" s="133" t="s">
        <v>5512</v>
      </c>
      <c r="F180" s="134" t="s">
        <v>5513</v>
      </c>
      <c r="G180" s="135" t="s">
        <v>355</v>
      </c>
      <c r="H180" s="136">
        <v>2</v>
      </c>
      <c r="I180" s="137"/>
      <c r="J180" s="138">
        <f t="shared" si="10"/>
        <v>0</v>
      </c>
      <c r="K180" s="134" t="s">
        <v>207</v>
      </c>
      <c r="L180" s="32"/>
      <c r="M180" s="139" t="s">
        <v>1</v>
      </c>
      <c r="N180" s="140" t="s">
        <v>43</v>
      </c>
      <c r="P180" s="141">
        <f t="shared" si="11"/>
        <v>0</v>
      </c>
      <c r="Q180" s="141">
        <v>7.5000000000000002E-4</v>
      </c>
      <c r="R180" s="141">
        <f t="shared" si="12"/>
        <v>1.5E-3</v>
      </c>
      <c r="S180" s="141">
        <v>0</v>
      </c>
      <c r="T180" s="142">
        <f t="shared" si="13"/>
        <v>0</v>
      </c>
      <c r="AR180" s="143" t="s">
        <v>319</v>
      </c>
      <c r="AT180" s="143" t="s">
        <v>178</v>
      </c>
      <c r="AU180" s="143" t="s">
        <v>88</v>
      </c>
      <c r="AY180" s="17" t="s">
        <v>176</v>
      </c>
      <c r="BE180" s="144">
        <f t="shared" si="14"/>
        <v>0</v>
      </c>
      <c r="BF180" s="144">
        <f t="shared" si="15"/>
        <v>0</v>
      </c>
      <c r="BG180" s="144">
        <f t="shared" si="16"/>
        <v>0</v>
      </c>
      <c r="BH180" s="144">
        <f t="shared" si="17"/>
        <v>0</v>
      </c>
      <c r="BI180" s="144">
        <f t="shared" si="18"/>
        <v>0</v>
      </c>
      <c r="BJ180" s="17" t="s">
        <v>86</v>
      </c>
      <c r="BK180" s="144">
        <f t="shared" si="19"/>
        <v>0</v>
      </c>
      <c r="BL180" s="17" t="s">
        <v>319</v>
      </c>
      <c r="BM180" s="143" t="s">
        <v>5514</v>
      </c>
    </row>
    <row r="181" spans="2:65" s="1" customFormat="1" ht="24.2" customHeight="1">
      <c r="B181" s="32"/>
      <c r="C181" s="132" t="s">
        <v>537</v>
      </c>
      <c r="D181" s="132" t="s">
        <v>178</v>
      </c>
      <c r="E181" s="133" t="s">
        <v>5515</v>
      </c>
      <c r="F181" s="134" t="s">
        <v>5516</v>
      </c>
      <c r="G181" s="135" t="s">
        <v>5474</v>
      </c>
      <c r="H181" s="136">
        <v>1</v>
      </c>
      <c r="I181" s="137"/>
      <c r="J181" s="138">
        <f t="shared" si="10"/>
        <v>0</v>
      </c>
      <c r="K181" s="134" t="s">
        <v>207</v>
      </c>
      <c r="L181" s="32"/>
      <c r="M181" s="139" t="s">
        <v>1</v>
      </c>
      <c r="N181" s="140" t="s">
        <v>43</v>
      </c>
      <c r="P181" s="141">
        <f t="shared" si="11"/>
        <v>0</v>
      </c>
      <c r="Q181" s="141">
        <v>3.4399999999999999E-3</v>
      </c>
      <c r="R181" s="141">
        <f t="shared" si="12"/>
        <v>3.4399999999999999E-3</v>
      </c>
      <c r="S181" s="141">
        <v>0</v>
      </c>
      <c r="T181" s="142">
        <f t="shared" si="13"/>
        <v>0</v>
      </c>
      <c r="AR181" s="143" t="s">
        <v>319</v>
      </c>
      <c r="AT181" s="143" t="s">
        <v>178</v>
      </c>
      <c r="AU181" s="143" t="s">
        <v>88</v>
      </c>
      <c r="AY181" s="17" t="s">
        <v>176</v>
      </c>
      <c r="BE181" s="144">
        <f t="shared" si="14"/>
        <v>0</v>
      </c>
      <c r="BF181" s="144">
        <f t="shared" si="15"/>
        <v>0</v>
      </c>
      <c r="BG181" s="144">
        <f t="shared" si="16"/>
        <v>0</v>
      </c>
      <c r="BH181" s="144">
        <f t="shared" si="17"/>
        <v>0</v>
      </c>
      <c r="BI181" s="144">
        <f t="shared" si="18"/>
        <v>0</v>
      </c>
      <c r="BJ181" s="17" t="s">
        <v>86</v>
      </c>
      <c r="BK181" s="144">
        <f t="shared" si="19"/>
        <v>0</v>
      </c>
      <c r="BL181" s="17" t="s">
        <v>319</v>
      </c>
      <c r="BM181" s="143" t="s">
        <v>5517</v>
      </c>
    </row>
    <row r="182" spans="2:65" s="1" customFormat="1" ht="24.2" customHeight="1">
      <c r="B182" s="32"/>
      <c r="C182" s="132" t="s">
        <v>547</v>
      </c>
      <c r="D182" s="132" t="s">
        <v>178</v>
      </c>
      <c r="E182" s="133" t="s">
        <v>5518</v>
      </c>
      <c r="F182" s="134" t="s">
        <v>5519</v>
      </c>
      <c r="G182" s="135" t="s">
        <v>5474</v>
      </c>
      <c r="H182" s="136">
        <v>1</v>
      </c>
      <c r="I182" s="137"/>
      <c r="J182" s="138">
        <f t="shared" si="10"/>
        <v>0</v>
      </c>
      <c r="K182" s="134" t="s">
        <v>207</v>
      </c>
      <c r="L182" s="32"/>
      <c r="M182" s="139" t="s">
        <v>1</v>
      </c>
      <c r="N182" s="140" t="s">
        <v>43</v>
      </c>
      <c r="P182" s="141">
        <f t="shared" si="11"/>
        <v>0</v>
      </c>
      <c r="Q182" s="141">
        <v>3.5400000000000002E-3</v>
      </c>
      <c r="R182" s="141">
        <f t="shared" si="12"/>
        <v>3.5400000000000002E-3</v>
      </c>
      <c r="S182" s="141">
        <v>0</v>
      </c>
      <c r="T182" s="142">
        <f t="shared" si="13"/>
        <v>0</v>
      </c>
      <c r="AR182" s="143" t="s">
        <v>319</v>
      </c>
      <c r="AT182" s="143" t="s">
        <v>178</v>
      </c>
      <c r="AU182" s="143" t="s">
        <v>88</v>
      </c>
      <c r="AY182" s="17" t="s">
        <v>176</v>
      </c>
      <c r="BE182" s="144">
        <f t="shared" si="14"/>
        <v>0</v>
      </c>
      <c r="BF182" s="144">
        <f t="shared" si="15"/>
        <v>0</v>
      </c>
      <c r="BG182" s="144">
        <f t="shared" si="16"/>
        <v>0</v>
      </c>
      <c r="BH182" s="144">
        <f t="shared" si="17"/>
        <v>0</v>
      </c>
      <c r="BI182" s="144">
        <f t="shared" si="18"/>
        <v>0</v>
      </c>
      <c r="BJ182" s="17" t="s">
        <v>86</v>
      </c>
      <c r="BK182" s="144">
        <f t="shared" si="19"/>
        <v>0</v>
      </c>
      <c r="BL182" s="17" t="s">
        <v>319</v>
      </c>
      <c r="BM182" s="143" t="s">
        <v>5520</v>
      </c>
    </row>
    <row r="183" spans="2:65" s="1" customFormat="1" ht="21.75" customHeight="1">
      <c r="B183" s="32"/>
      <c r="C183" s="132" t="s">
        <v>551</v>
      </c>
      <c r="D183" s="132" t="s">
        <v>178</v>
      </c>
      <c r="E183" s="133" t="s">
        <v>5521</v>
      </c>
      <c r="F183" s="134" t="s">
        <v>5522</v>
      </c>
      <c r="G183" s="135" t="s">
        <v>307</v>
      </c>
      <c r="H183" s="136">
        <v>0.94723999999999997</v>
      </c>
      <c r="I183" s="137"/>
      <c r="J183" s="138">
        <f t="shared" si="10"/>
        <v>0</v>
      </c>
      <c r="K183" s="134" t="s">
        <v>207</v>
      </c>
      <c r="L183" s="32"/>
      <c r="M183" s="139" t="s">
        <v>1</v>
      </c>
      <c r="N183" s="140" t="s">
        <v>43</v>
      </c>
      <c r="P183" s="141">
        <f t="shared" si="11"/>
        <v>0</v>
      </c>
      <c r="Q183" s="141">
        <v>0</v>
      </c>
      <c r="R183" s="141">
        <f t="shared" si="12"/>
        <v>0</v>
      </c>
      <c r="S183" s="141">
        <v>0</v>
      </c>
      <c r="T183" s="142">
        <f t="shared" si="13"/>
        <v>0</v>
      </c>
      <c r="AR183" s="143" t="s">
        <v>319</v>
      </c>
      <c r="AT183" s="143" t="s">
        <v>178</v>
      </c>
      <c r="AU183" s="143" t="s">
        <v>88</v>
      </c>
      <c r="AY183" s="17" t="s">
        <v>176</v>
      </c>
      <c r="BE183" s="144">
        <f t="shared" si="14"/>
        <v>0</v>
      </c>
      <c r="BF183" s="144">
        <f t="shared" si="15"/>
        <v>0</v>
      </c>
      <c r="BG183" s="144">
        <f t="shared" si="16"/>
        <v>0</v>
      </c>
      <c r="BH183" s="144">
        <f t="shared" si="17"/>
        <v>0</v>
      </c>
      <c r="BI183" s="144">
        <f t="shared" si="18"/>
        <v>0</v>
      </c>
      <c r="BJ183" s="17" t="s">
        <v>86</v>
      </c>
      <c r="BK183" s="144">
        <f t="shared" si="19"/>
        <v>0</v>
      </c>
      <c r="BL183" s="17" t="s">
        <v>319</v>
      </c>
      <c r="BM183" s="143" t="s">
        <v>5523</v>
      </c>
    </row>
    <row r="184" spans="2:65" s="1" customFormat="1" ht="24.2" customHeight="1">
      <c r="B184" s="32"/>
      <c r="C184" s="132" t="s">
        <v>558</v>
      </c>
      <c r="D184" s="132" t="s">
        <v>178</v>
      </c>
      <c r="E184" s="133" t="s">
        <v>5524</v>
      </c>
      <c r="F184" s="134" t="s">
        <v>5525</v>
      </c>
      <c r="G184" s="135" t="s">
        <v>307</v>
      </c>
      <c r="H184" s="136">
        <v>0.94723999999999997</v>
      </c>
      <c r="I184" s="137"/>
      <c r="J184" s="138">
        <f t="shared" si="10"/>
        <v>0</v>
      </c>
      <c r="K184" s="134" t="s">
        <v>207</v>
      </c>
      <c r="L184" s="32"/>
      <c r="M184" s="139" t="s">
        <v>1</v>
      </c>
      <c r="N184" s="140" t="s">
        <v>43</v>
      </c>
      <c r="P184" s="141">
        <f t="shared" si="11"/>
        <v>0</v>
      </c>
      <c r="Q184" s="141">
        <v>0</v>
      </c>
      <c r="R184" s="141">
        <f t="shared" si="12"/>
        <v>0</v>
      </c>
      <c r="S184" s="141">
        <v>0</v>
      </c>
      <c r="T184" s="142">
        <f t="shared" si="13"/>
        <v>0</v>
      </c>
      <c r="AR184" s="143" t="s">
        <v>319</v>
      </c>
      <c r="AT184" s="143" t="s">
        <v>178</v>
      </c>
      <c r="AU184" s="143" t="s">
        <v>88</v>
      </c>
      <c r="AY184" s="17" t="s">
        <v>176</v>
      </c>
      <c r="BE184" s="144">
        <f t="shared" si="14"/>
        <v>0</v>
      </c>
      <c r="BF184" s="144">
        <f t="shared" si="15"/>
        <v>0</v>
      </c>
      <c r="BG184" s="144">
        <f t="shared" si="16"/>
        <v>0</v>
      </c>
      <c r="BH184" s="144">
        <f t="shared" si="17"/>
        <v>0</v>
      </c>
      <c r="BI184" s="144">
        <f t="shared" si="18"/>
        <v>0</v>
      </c>
      <c r="BJ184" s="17" t="s">
        <v>86</v>
      </c>
      <c r="BK184" s="144">
        <f t="shared" si="19"/>
        <v>0</v>
      </c>
      <c r="BL184" s="17" t="s">
        <v>319</v>
      </c>
      <c r="BM184" s="143" t="s">
        <v>5526</v>
      </c>
    </row>
    <row r="185" spans="2:65" s="1" customFormat="1" ht="24.2" customHeight="1">
      <c r="B185" s="32"/>
      <c r="C185" s="176" t="s">
        <v>569</v>
      </c>
      <c r="D185" s="176" t="s">
        <v>304</v>
      </c>
      <c r="E185" s="177" t="s">
        <v>5527</v>
      </c>
      <c r="F185" s="178" t="s">
        <v>5528</v>
      </c>
      <c r="G185" s="179" t="s">
        <v>4983</v>
      </c>
      <c r="H185" s="180">
        <v>1</v>
      </c>
      <c r="I185" s="181"/>
      <c r="J185" s="182">
        <f t="shared" si="10"/>
        <v>0</v>
      </c>
      <c r="K185" s="178" t="s">
        <v>1</v>
      </c>
      <c r="L185" s="183"/>
      <c r="M185" s="184" t="s">
        <v>1</v>
      </c>
      <c r="N185" s="185" t="s">
        <v>43</v>
      </c>
      <c r="P185" s="141">
        <f t="shared" si="11"/>
        <v>0</v>
      </c>
      <c r="Q185" s="141">
        <v>0</v>
      </c>
      <c r="R185" s="141">
        <f t="shared" si="12"/>
        <v>0</v>
      </c>
      <c r="S185" s="141">
        <v>0</v>
      </c>
      <c r="T185" s="142">
        <f t="shared" si="13"/>
        <v>0</v>
      </c>
      <c r="AR185" s="143" t="s">
        <v>398</v>
      </c>
      <c r="AT185" s="143" t="s">
        <v>304</v>
      </c>
      <c r="AU185" s="143" t="s">
        <v>88</v>
      </c>
      <c r="AY185" s="17" t="s">
        <v>176</v>
      </c>
      <c r="BE185" s="144">
        <f t="shared" si="14"/>
        <v>0</v>
      </c>
      <c r="BF185" s="144">
        <f t="shared" si="15"/>
        <v>0</v>
      </c>
      <c r="BG185" s="144">
        <f t="shared" si="16"/>
        <v>0</v>
      </c>
      <c r="BH185" s="144">
        <f t="shared" si="17"/>
        <v>0</v>
      </c>
      <c r="BI185" s="144">
        <f t="shared" si="18"/>
        <v>0</v>
      </c>
      <c r="BJ185" s="17" t="s">
        <v>86</v>
      </c>
      <c r="BK185" s="144">
        <f t="shared" si="19"/>
        <v>0</v>
      </c>
      <c r="BL185" s="17" t="s">
        <v>319</v>
      </c>
      <c r="BM185" s="143" t="s">
        <v>5529</v>
      </c>
    </row>
    <row r="186" spans="2:65" s="1" customFormat="1" ht="24.2" customHeight="1">
      <c r="B186" s="32"/>
      <c r="C186" s="176" t="s">
        <v>588</v>
      </c>
      <c r="D186" s="176" t="s">
        <v>304</v>
      </c>
      <c r="E186" s="177" t="s">
        <v>5530</v>
      </c>
      <c r="F186" s="178" t="s">
        <v>5531</v>
      </c>
      <c r="G186" s="179" t="s">
        <v>4983</v>
      </c>
      <c r="H186" s="180">
        <v>1</v>
      </c>
      <c r="I186" s="181"/>
      <c r="J186" s="182">
        <f t="shared" si="10"/>
        <v>0</v>
      </c>
      <c r="K186" s="178" t="s">
        <v>342</v>
      </c>
      <c r="L186" s="183"/>
      <c r="M186" s="184" t="s">
        <v>1</v>
      </c>
      <c r="N186" s="185" t="s">
        <v>43</v>
      </c>
      <c r="P186" s="141">
        <f t="shared" si="11"/>
        <v>0</v>
      </c>
      <c r="Q186" s="141">
        <v>0</v>
      </c>
      <c r="R186" s="141">
        <f t="shared" si="12"/>
        <v>0</v>
      </c>
      <c r="S186" s="141">
        <v>0</v>
      </c>
      <c r="T186" s="142">
        <f t="shared" si="13"/>
        <v>0</v>
      </c>
      <c r="AR186" s="143" t="s">
        <v>398</v>
      </c>
      <c r="AT186" s="143" t="s">
        <v>304</v>
      </c>
      <c r="AU186" s="143" t="s">
        <v>88</v>
      </c>
      <c r="AY186" s="17" t="s">
        <v>176</v>
      </c>
      <c r="BE186" s="144">
        <f t="shared" si="14"/>
        <v>0</v>
      </c>
      <c r="BF186" s="144">
        <f t="shared" si="15"/>
        <v>0</v>
      </c>
      <c r="BG186" s="144">
        <f t="shared" si="16"/>
        <v>0</v>
      </c>
      <c r="BH186" s="144">
        <f t="shared" si="17"/>
        <v>0</v>
      </c>
      <c r="BI186" s="144">
        <f t="shared" si="18"/>
        <v>0</v>
      </c>
      <c r="BJ186" s="17" t="s">
        <v>86</v>
      </c>
      <c r="BK186" s="144">
        <f t="shared" si="19"/>
        <v>0</v>
      </c>
      <c r="BL186" s="17" t="s">
        <v>319</v>
      </c>
      <c r="BM186" s="143" t="s">
        <v>5532</v>
      </c>
    </row>
    <row r="187" spans="2:65" s="1" customFormat="1" ht="33" customHeight="1">
      <c r="B187" s="32"/>
      <c r="C187" s="132" t="s">
        <v>592</v>
      </c>
      <c r="D187" s="132" t="s">
        <v>178</v>
      </c>
      <c r="E187" s="133" t="s">
        <v>5533</v>
      </c>
      <c r="F187" s="134" t="s">
        <v>5534</v>
      </c>
      <c r="G187" s="135" t="s">
        <v>5474</v>
      </c>
      <c r="H187" s="136">
        <v>1</v>
      </c>
      <c r="I187" s="137"/>
      <c r="J187" s="138">
        <f t="shared" si="10"/>
        <v>0</v>
      </c>
      <c r="K187" s="134" t="s">
        <v>342</v>
      </c>
      <c r="L187" s="32"/>
      <c r="M187" s="139" t="s">
        <v>1</v>
      </c>
      <c r="N187" s="140" t="s">
        <v>43</v>
      </c>
      <c r="P187" s="141">
        <f t="shared" si="11"/>
        <v>0</v>
      </c>
      <c r="Q187" s="141">
        <v>3.9969999999999999E-2</v>
      </c>
      <c r="R187" s="141">
        <f t="shared" si="12"/>
        <v>3.9969999999999999E-2</v>
      </c>
      <c r="S187" s="141">
        <v>0</v>
      </c>
      <c r="T187" s="142">
        <f t="shared" si="13"/>
        <v>0</v>
      </c>
      <c r="AR187" s="143" t="s">
        <v>319</v>
      </c>
      <c r="AT187" s="143" t="s">
        <v>178</v>
      </c>
      <c r="AU187" s="143" t="s">
        <v>88</v>
      </c>
      <c r="AY187" s="17" t="s">
        <v>176</v>
      </c>
      <c r="BE187" s="144">
        <f t="shared" si="14"/>
        <v>0</v>
      </c>
      <c r="BF187" s="144">
        <f t="shared" si="15"/>
        <v>0</v>
      </c>
      <c r="BG187" s="144">
        <f t="shared" si="16"/>
        <v>0</v>
      </c>
      <c r="BH187" s="144">
        <f t="shared" si="17"/>
        <v>0</v>
      </c>
      <c r="BI187" s="144">
        <f t="shared" si="18"/>
        <v>0</v>
      </c>
      <c r="BJ187" s="17" t="s">
        <v>86</v>
      </c>
      <c r="BK187" s="144">
        <f t="shared" si="19"/>
        <v>0</v>
      </c>
      <c r="BL187" s="17" t="s">
        <v>319</v>
      </c>
      <c r="BM187" s="143" t="s">
        <v>5535</v>
      </c>
    </row>
    <row r="188" spans="2:65" s="11" customFormat="1" ht="22.9" customHeight="1">
      <c r="B188" s="120"/>
      <c r="D188" s="121" t="s">
        <v>77</v>
      </c>
      <c r="E188" s="130" t="s">
        <v>5536</v>
      </c>
      <c r="F188" s="130" t="s">
        <v>5537</v>
      </c>
      <c r="I188" s="123"/>
      <c r="J188" s="131">
        <f>BK188</f>
        <v>0</v>
      </c>
      <c r="L188" s="120"/>
      <c r="M188" s="125"/>
      <c r="P188" s="126">
        <f>SUM(P189:P239)</f>
        <v>0</v>
      </c>
      <c r="R188" s="126">
        <f>SUM(R189:R239)</f>
        <v>14.361222</v>
      </c>
      <c r="T188" s="127">
        <f>SUM(T189:T239)</f>
        <v>0</v>
      </c>
      <c r="AR188" s="121" t="s">
        <v>88</v>
      </c>
      <c r="AT188" s="128" t="s">
        <v>77</v>
      </c>
      <c r="AU188" s="128" t="s">
        <v>86</v>
      </c>
      <c r="AY188" s="121" t="s">
        <v>176</v>
      </c>
      <c r="BK188" s="129">
        <f>SUM(BK189:BK239)</f>
        <v>0</v>
      </c>
    </row>
    <row r="189" spans="2:65" s="1" customFormat="1" ht="24.2" customHeight="1">
      <c r="B189" s="32"/>
      <c r="C189" s="132" t="s">
        <v>598</v>
      </c>
      <c r="D189" s="132" t="s">
        <v>178</v>
      </c>
      <c r="E189" s="133" t="s">
        <v>5538</v>
      </c>
      <c r="F189" s="134" t="s">
        <v>5539</v>
      </c>
      <c r="G189" s="135" t="s">
        <v>298</v>
      </c>
      <c r="H189" s="136">
        <v>55</v>
      </c>
      <c r="I189" s="137"/>
      <c r="J189" s="138">
        <f>ROUND(I189*H189,2)</f>
        <v>0</v>
      </c>
      <c r="K189" s="134" t="s">
        <v>207</v>
      </c>
      <c r="L189" s="32"/>
      <c r="M189" s="139" t="s">
        <v>1</v>
      </c>
      <c r="N189" s="140" t="s">
        <v>43</v>
      </c>
      <c r="P189" s="141">
        <f>O189*H189</f>
        <v>0</v>
      </c>
      <c r="Q189" s="141">
        <v>1.48E-3</v>
      </c>
      <c r="R189" s="141">
        <f>Q189*H189</f>
        <v>8.14E-2</v>
      </c>
      <c r="S189" s="141">
        <v>0</v>
      </c>
      <c r="T189" s="142">
        <f>S189*H189</f>
        <v>0</v>
      </c>
      <c r="AR189" s="143" t="s">
        <v>319</v>
      </c>
      <c r="AT189" s="143" t="s">
        <v>178</v>
      </c>
      <c r="AU189" s="143" t="s">
        <v>88</v>
      </c>
      <c r="AY189" s="17" t="s">
        <v>176</v>
      </c>
      <c r="BE189" s="144">
        <f>IF(N189="základní",J189,0)</f>
        <v>0</v>
      </c>
      <c r="BF189" s="144">
        <f>IF(N189="snížená",J189,0)</f>
        <v>0</v>
      </c>
      <c r="BG189" s="144">
        <f>IF(N189="zákl. přenesená",J189,0)</f>
        <v>0</v>
      </c>
      <c r="BH189" s="144">
        <f>IF(N189="sníž. přenesená",J189,0)</f>
        <v>0</v>
      </c>
      <c r="BI189" s="144">
        <f>IF(N189="nulová",J189,0)</f>
        <v>0</v>
      </c>
      <c r="BJ189" s="17" t="s">
        <v>86</v>
      </c>
      <c r="BK189" s="144">
        <f>ROUND(I189*H189,2)</f>
        <v>0</v>
      </c>
      <c r="BL189" s="17" t="s">
        <v>319</v>
      </c>
      <c r="BM189" s="143" t="s">
        <v>5540</v>
      </c>
    </row>
    <row r="190" spans="2:65" s="12" customFormat="1" ht="11.25">
      <c r="B190" s="145"/>
      <c r="D190" s="146" t="s">
        <v>185</v>
      </c>
      <c r="E190" s="147" t="s">
        <v>1</v>
      </c>
      <c r="F190" s="148" t="s">
        <v>5541</v>
      </c>
      <c r="H190" s="149">
        <v>55</v>
      </c>
      <c r="I190" s="150"/>
      <c r="L190" s="145"/>
      <c r="M190" s="151"/>
      <c r="T190" s="152"/>
      <c r="AT190" s="147" t="s">
        <v>185</v>
      </c>
      <c r="AU190" s="147" t="s">
        <v>88</v>
      </c>
      <c r="AV190" s="12" t="s">
        <v>88</v>
      </c>
      <c r="AW190" s="12" t="s">
        <v>33</v>
      </c>
      <c r="AX190" s="12" t="s">
        <v>86</v>
      </c>
      <c r="AY190" s="147" t="s">
        <v>176</v>
      </c>
    </row>
    <row r="191" spans="2:65" s="1" customFormat="1" ht="24.2" customHeight="1">
      <c r="B191" s="32"/>
      <c r="C191" s="132" t="s">
        <v>604</v>
      </c>
      <c r="D191" s="132" t="s">
        <v>178</v>
      </c>
      <c r="E191" s="133" t="s">
        <v>5542</v>
      </c>
      <c r="F191" s="134" t="s">
        <v>5543</v>
      </c>
      <c r="G191" s="135" t="s">
        <v>298</v>
      </c>
      <c r="H191" s="136">
        <v>30</v>
      </c>
      <c r="I191" s="137"/>
      <c r="J191" s="138">
        <f>ROUND(I191*H191,2)</f>
        <v>0</v>
      </c>
      <c r="K191" s="134" t="s">
        <v>207</v>
      </c>
      <c r="L191" s="32"/>
      <c r="M191" s="139" t="s">
        <v>1</v>
      </c>
      <c r="N191" s="140" t="s">
        <v>43</v>
      </c>
      <c r="P191" s="141">
        <f>O191*H191</f>
        <v>0</v>
      </c>
      <c r="Q191" s="141">
        <v>1.89E-3</v>
      </c>
      <c r="R191" s="141">
        <f>Q191*H191</f>
        <v>5.67E-2</v>
      </c>
      <c r="S191" s="141">
        <v>0</v>
      </c>
      <c r="T191" s="142">
        <f>S191*H191</f>
        <v>0</v>
      </c>
      <c r="AR191" s="143" t="s">
        <v>319</v>
      </c>
      <c r="AT191" s="143" t="s">
        <v>178</v>
      </c>
      <c r="AU191" s="143" t="s">
        <v>88</v>
      </c>
      <c r="AY191" s="17" t="s">
        <v>176</v>
      </c>
      <c r="BE191" s="144">
        <f>IF(N191="základní",J191,0)</f>
        <v>0</v>
      </c>
      <c r="BF191" s="144">
        <f>IF(N191="snížená",J191,0)</f>
        <v>0</v>
      </c>
      <c r="BG191" s="144">
        <f>IF(N191="zákl. přenesená",J191,0)</f>
        <v>0</v>
      </c>
      <c r="BH191" s="144">
        <f>IF(N191="sníž. přenesená",J191,0)</f>
        <v>0</v>
      </c>
      <c r="BI191" s="144">
        <f>IF(N191="nulová",J191,0)</f>
        <v>0</v>
      </c>
      <c r="BJ191" s="17" t="s">
        <v>86</v>
      </c>
      <c r="BK191" s="144">
        <f>ROUND(I191*H191,2)</f>
        <v>0</v>
      </c>
      <c r="BL191" s="17" t="s">
        <v>319</v>
      </c>
      <c r="BM191" s="143" t="s">
        <v>5544</v>
      </c>
    </row>
    <row r="192" spans="2:65" s="1" customFormat="1" ht="24.2" customHeight="1">
      <c r="B192" s="32"/>
      <c r="C192" s="132" t="s">
        <v>622</v>
      </c>
      <c r="D192" s="132" t="s">
        <v>178</v>
      </c>
      <c r="E192" s="133" t="s">
        <v>5545</v>
      </c>
      <c r="F192" s="134" t="s">
        <v>5546</v>
      </c>
      <c r="G192" s="135" t="s">
        <v>298</v>
      </c>
      <c r="H192" s="136">
        <v>148.5</v>
      </c>
      <c r="I192" s="137"/>
      <c r="J192" s="138">
        <f>ROUND(I192*H192,2)</f>
        <v>0</v>
      </c>
      <c r="K192" s="134" t="s">
        <v>207</v>
      </c>
      <c r="L192" s="32"/>
      <c r="M192" s="139" t="s">
        <v>1</v>
      </c>
      <c r="N192" s="140" t="s">
        <v>43</v>
      </c>
      <c r="P192" s="141">
        <f>O192*H192</f>
        <v>0</v>
      </c>
      <c r="Q192" s="141">
        <v>2.8400000000000001E-3</v>
      </c>
      <c r="R192" s="141">
        <f>Q192*H192</f>
        <v>0.42174</v>
      </c>
      <c r="S192" s="141">
        <v>0</v>
      </c>
      <c r="T192" s="142">
        <f>S192*H192</f>
        <v>0</v>
      </c>
      <c r="AR192" s="143" t="s">
        <v>319</v>
      </c>
      <c r="AT192" s="143" t="s">
        <v>178</v>
      </c>
      <c r="AU192" s="143" t="s">
        <v>88</v>
      </c>
      <c r="AY192" s="17" t="s">
        <v>176</v>
      </c>
      <c r="BE192" s="144">
        <f>IF(N192="základní",J192,0)</f>
        <v>0</v>
      </c>
      <c r="BF192" s="144">
        <f>IF(N192="snížená",J192,0)</f>
        <v>0</v>
      </c>
      <c r="BG192" s="144">
        <f>IF(N192="zákl. přenesená",J192,0)</f>
        <v>0</v>
      </c>
      <c r="BH192" s="144">
        <f>IF(N192="sníž. přenesená",J192,0)</f>
        <v>0</v>
      </c>
      <c r="BI192" s="144">
        <f>IF(N192="nulová",J192,0)</f>
        <v>0</v>
      </c>
      <c r="BJ192" s="17" t="s">
        <v>86</v>
      </c>
      <c r="BK192" s="144">
        <f>ROUND(I192*H192,2)</f>
        <v>0</v>
      </c>
      <c r="BL192" s="17" t="s">
        <v>319</v>
      </c>
      <c r="BM192" s="143" t="s">
        <v>5547</v>
      </c>
    </row>
    <row r="193" spans="2:65" s="12" customFormat="1" ht="11.25">
      <c r="B193" s="145"/>
      <c r="D193" s="146" t="s">
        <v>185</v>
      </c>
      <c r="E193" s="147" t="s">
        <v>1</v>
      </c>
      <c r="F193" s="148" t="s">
        <v>5548</v>
      </c>
      <c r="H193" s="149">
        <v>148.5</v>
      </c>
      <c r="I193" s="150"/>
      <c r="L193" s="145"/>
      <c r="M193" s="151"/>
      <c r="T193" s="152"/>
      <c r="AT193" s="147" t="s">
        <v>185</v>
      </c>
      <c r="AU193" s="147" t="s">
        <v>88</v>
      </c>
      <c r="AV193" s="12" t="s">
        <v>88</v>
      </c>
      <c r="AW193" s="12" t="s">
        <v>33</v>
      </c>
      <c r="AX193" s="12" t="s">
        <v>86</v>
      </c>
      <c r="AY193" s="147" t="s">
        <v>176</v>
      </c>
    </row>
    <row r="194" spans="2:65" s="1" customFormat="1" ht="24.2" customHeight="1">
      <c r="B194" s="32"/>
      <c r="C194" s="132" t="s">
        <v>626</v>
      </c>
      <c r="D194" s="132" t="s">
        <v>178</v>
      </c>
      <c r="E194" s="133" t="s">
        <v>5549</v>
      </c>
      <c r="F194" s="134" t="s">
        <v>5550</v>
      </c>
      <c r="G194" s="135" t="s">
        <v>298</v>
      </c>
      <c r="H194" s="136">
        <v>187</v>
      </c>
      <c r="I194" s="137"/>
      <c r="J194" s="138">
        <f>ROUND(I194*H194,2)</f>
        <v>0</v>
      </c>
      <c r="K194" s="134" t="s">
        <v>207</v>
      </c>
      <c r="L194" s="32"/>
      <c r="M194" s="139" t="s">
        <v>1</v>
      </c>
      <c r="N194" s="140" t="s">
        <v>43</v>
      </c>
      <c r="P194" s="141">
        <f>O194*H194</f>
        <v>0</v>
      </c>
      <c r="Q194" s="141">
        <v>3.6700000000000001E-3</v>
      </c>
      <c r="R194" s="141">
        <f>Q194*H194</f>
        <v>0.68629000000000007</v>
      </c>
      <c r="S194" s="141">
        <v>0</v>
      </c>
      <c r="T194" s="142">
        <f>S194*H194</f>
        <v>0</v>
      </c>
      <c r="AR194" s="143" t="s">
        <v>319</v>
      </c>
      <c r="AT194" s="143" t="s">
        <v>178</v>
      </c>
      <c r="AU194" s="143" t="s">
        <v>88</v>
      </c>
      <c r="AY194" s="17" t="s">
        <v>176</v>
      </c>
      <c r="BE194" s="144">
        <f>IF(N194="základní",J194,0)</f>
        <v>0</v>
      </c>
      <c r="BF194" s="144">
        <f>IF(N194="snížená",J194,0)</f>
        <v>0</v>
      </c>
      <c r="BG194" s="144">
        <f>IF(N194="zákl. přenesená",J194,0)</f>
        <v>0</v>
      </c>
      <c r="BH194" s="144">
        <f>IF(N194="sníž. přenesená",J194,0)</f>
        <v>0</v>
      </c>
      <c r="BI194" s="144">
        <f>IF(N194="nulová",J194,0)</f>
        <v>0</v>
      </c>
      <c r="BJ194" s="17" t="s">
        <v>86</v>
      </c>
      <c r="BK194" s="144">
        <f>ROUND(I194*H194,2)</f>
        <v>0</v>
      </c>
      <c r="BL194" s="17" t="s">
        <v>319</v>
      </c>
      <c r="BM194" s="143" t="s">
        <v>5551</v>
      </c>
    </row>
    <row r="195" spans="2:65" s="12" customFormat="1" ht="11.25">
      <c r="B195" s="145"/>
      <c r="D195" s="146" t="s">
        <v>185</v>
      </c>
      <c r="E195" s="147" t="s">
        <v>1</v>
      </c>
      <c r="F195" s="148" t="s">
        <v>5552</v>
      </c>
      <c r="H195" s="149">
        <v>187</v>
      </c>
      <c r="I195" s="150"/>
      <c r="L195" s="145"/>
      <c r="M195" s="151"/>
      <c r="T195" s="152"/>
      <c r="AT195" s="147" t="s">
        <v>185</v>
      </c>
      <c r="AU195" s="147" t="s">
        <v>88</v>
      </c>
      <c r="AV195" s="12" t="s">
        <v>88</v>
      </c>
      <c r="AW195" s="12" t="s">
        <v>33</v>
      </c>
      <c r="AX195" s="12" t="s">
        <v>86</v>
      </c>
      <c r="AY195" s="147" t="s">
        <v>176</v>
      </c>
    </row>
    <row r="196" spans="2:65" s="1" customFormat="1" ht="24.2" customHeight="1">
      <c r="B196" s="32"/>
      <c r="C196" s="132" t="s">
        <v>632</v>
      </c>
      <c r="D196" s="132" t="s">
        <v>178</v>
      </c>
      <c r="E196" s="133" t="s">
        <v>5553</v>
      </c>
      <c r="F196" s="134" t="s">
        <v>5554</v>
      </c>
      <c r="G196" s="135" t="s">
        <v>298</v>
      </c>
      <c r="H196" s="136">
        <v>99</v>
      </c>
      <c r="I196" s="137"/>
      <c r="J196" s="138">
        <f>ROUND(I196*H196,2)</f>
        <v>0</v>
      </c>
      <c r="K196" s="134" t="s">
        <v>207</v>
      </c>
      <c r="L196" s="32"/>
      <c r="M196" s="139" t="s">
        <v>1</v>
      </c>
      <c r="N196" s="140" t="s">
        <v>43</v>
      </c>
      <c r="P196" s="141">
        <f>O196*H196</f>
        <v>0</v>
      </c>
      <c r="Q196" s="141">
        <v>4.28E-3</v>
      </c>
      <c r="R196" s="141">
        <f>Q196*H196</f>
        <v>0.42371999999999999</v>
      </c>
      <c r="S196" s="141">
        <v>0</v>
      </c>
      <c r="T196" s="142">
        <f>S196*H196</f>
        <v>0</v>
      </c>
      <c r="AR196" s="143" t="s">
        <v>319</v>
      </c>
      <c r="AT196" s="143" t="s">
        <v>178</v>
      </c>
      <c r="AU196" s="143" t="s">
        <v>88</v>
      </c>
      <c r="AY196" s="17" t="s">
        <v>176</v>
      </c>
      <c r="BE196" s="144">
        <f>IF(N196="základní",J196,0)</f>
        <v>0</v>
      </c>
      <c r="BF196" s="144">
        <f>IF(N196="snížená",J196,0)</f>
        <v>0</v>
      </c>
      <c r="BG196" s="144">
        <f>IF(N196="zákl. přenesená",J196,0)</f>
        <v>0</v>
      </c>
      <c r="BH196" s="144">
        <f>IF(N196="sníž. přenesená",J196,0)</f>
        <v>0</v>
      </c>
      <c r="BI196" s="144">
        <f>IF(N196="nulová",J196,0)</f>
        <v>0</v>
      </c>
      <c r="BJ196" s="17" t="s">
        <v>86</v>
      </c>
      <c r="BK196" s="144">
        <f>ROUND(I196*H196,2)</f>
        <v>0</v>
      </c>
      <c r="BL196" s="17" t="s">
        <v>319</v>
      </c>
      <c r="BM196" s="143" t="s">
        <v>5555</v>
      </c>
    </row>
    <row r="197" spans="2:65" s="12" customFormat="1" ht="11.25">
      <c r="B197" s="145"/>
      <c r="D197" s="146" t="s">
        <v>185</v>
      </c>
      <c r="E197" s="147" t="s">
        <v>1</v>
      </c>
      <c r="F197" s="148" t="s">
        <v>5556</v>
      </c>
      <c r="H197" s="149">
        <v>99</v>
      </c>
      <c r="I197" s="150"/>
      <c r="L197" s="145"/>
      <c r="M197" s="151"/>
      <c r="T197" s="152"/>
      <c r="AT197" s="147" t="s">
        <v>185</v>
      </c>
      <c r="AU197" s="147" t="s">
        <v>88</v>
      </c>
      <c r="AV197" s="12" t="s">
        <v>88</v>
      </c>
      <c r="AW197" s="12" t="s">
        <v>33</v>
      </c>
      <c r="AX197" s="12" t="s">
        <v>86</v>
      </c>
      <c r="AY197" s="147" t="s">
        <v>176</v>
      </c>
    </row>
    <row r="198" spans="2:65" s="1" customFormat="1" ht="24.2" customHeight="1">
      <c r="B198" s="32"/>
      <c r="C198" s="132" t="s">
        <v>637</v>
      </c>
      <c r="D198" s="132" t="s">
        <v>178</v>
      </c>
      <c r="E198" s="133" t="s">
        <v>5557</v>
      </c>
      <c r="F198" s="134" t="s">
        <v>5558</v>
      </c>
      <c r="G198" s="135" t="s">
        <v>298</v>
      </c>
      <c r="H198" s="136">
        <v>132</v>
      </c>
      <c r="I198" s="137"/>
      <c r="J198" s="138">
        <f>ROUND(I198*H198,2)</f>
        <v>0</v>
      </c>
      <c r="K198" s="134" t="s">
        <v>207</v>
      </c>
      <c r="L198" s="32"/>
      <c r="M198" s="139" t="s">
        <v>1</v>
      </c>
      <c r="N198" s="140" t="s">
        <v>43</v>
      </c>
      <c r="P198" s="141">
        <f>O198*H198</f>
        <v>0</v>
      </c>
      <c r="Q198" s="141">
        <v>5.94E-3</v>
      </c>
      <c r="R198" s="141">
        <f>Q198*H198</f>
        <v>0.78408</v>
      </c>
      <c r="S198" s="141">
        <v>0</v>
      </c>
      <c r="T198" s="142">
        <f>S198*H198</f>
        <v>0</v>
      </c>
      <c r="AR198" s="143" t="s">
        <v>319</v>
      </c>
      <c r="AT198" s="143" t="s">
        <v>178</v>
      </c>
      <c r="AU198" s="143" t="s">
        <v>88</v>
      </c>
      <c r="AY198" s="17" t="s">
        <v>176</v>
      </c>
      <c r="BE198" s="144">
        <f>IF(N198="základní",J198,0)</f>
        <v>0</v>
      </c>
      <c r="BF198" s="144">
        <f>IF(N198="snížená",J198,0)</f>
        <v>0</v>
      </c>
      <c r="BG198" s="144">
        <f>IF(N198="zákl. přenesená",J198,0)</f>
        <v>0</v>
      </c>
      <c r="BH198" s="144">
        <f>IF(N198="sníž. přenesená",J198,0)</f>
        <v>0</v>
      </c>
      <c r="BI198" s="144">
        <f>IF(N198="nulová",J198,0)</f>
        <v>0</v>
      </c>
      <c r="BJ198" s="17" t="s">
        <v>86</v>
      </c>
      <c r="BK198" s="144">
        <f>ROUND(I198*H198,2)</f>
        <v>0</v>
      </c>
      <c r="BL198" s="17" t="s">
        <v>319</v>
      </c>
      <c r="BM198" s="143" t="s">
        <v>5559</v>
      </c>
    </row>
    <row r="199" spans="2:65" s="12" customFormat="1" ht="11.25">
      <c r="B199" s="145"/>
      <c r="D199" s="146" t="s">
        <v>185</v>
      </c>
      <c r="E199" s="147" t="s">
        <v>1</v>
      </c>
      <c r="F199" s="148" t="s">
        <v>5560</v>
      </c>
      <c r="H199" s="149">
        <v>132</v>
      </c>
      <c r="I199" s="150"/>
      <c r="L199" s="145"/>
      <c r="M199" s="151"/>
      <c r="T199" s="152"/>
      <c r="AT199" s="147" t="s">
        <v>185</v>
      </c>
      <c r="AU199" s="147" t="s">
        <v>88</v>
      </c>
      <c r="AV199" s="12" t="s">
        <v>88</v>
      </c>
      <c r="AW199" s="12" t="s">
        <v>33</v>
      </c>
      <c r="AX199" s="12" t="s">
        <v>86</v>
      </c>
      <c r="AY199" s="147" t="s">
        <v>176</v>
      </c>
    </row>
    <row r="200" spans="2:65" s="1" customFormat="1" ht="33" customHeight="1">
      <c r="B200" s="32"/>
      <c r="C200" s="132" t="s">
        <v>643</v>
      </c>
      <c r="D200" s="132" t="s">
        <v>178</v>
      </c>
      <c r="E200" s="133" t="s">
        <v>5561</v>
      </c>
      <c r="F200" s="134" t="s">
        <v>5562</v>
      </c>
      <c r="G200" s="135" t="s">
        <v>355</v>
      </c>
      <c r="H200" s="136">
        <v>204</v>
      </c>
      <c r="I200" s="137"/>
      <c r="J200" s="138">
        <f>ROUND(I200*H200,2)</f>
        <v>0</v>
      </c>
      <c r="K200" s="134" t="s">
        <v>207</v>
      </c>
      <c r="L200" s="32"/>
      <c r="M200" s="139" t="s">
        <v>1</v>
      </c>
      <c r="N200" s="140" t="s">
        <v>43</v>
      </c>
      <c r="P200" s="141">
        <f>O200*H200</f>
        <v>0</v>
      </c>
      <c r="Q200" s="141">
        <v>0</v>
      </c>
      <c r="R200" s="141">
        <f>Q200*H200</f>
        <v>0</v>
      </c>
      <c r="S200" s="141">
        <v>0</v>
      </c>
      <c r="T200" s="142">
        <f>S200*H200</f>
        <v>0</v>
      </c>
      <c r="AR200" s="143" t="s">
        <v>319</v>
      </c>
      <c r="AT200" s="143" t="s">
        <v>178</v>
      </c>
      <c r="AU200" s="143" t="s">
        <v>88</v>
      </c>
      <c r="AY200" s="17" t="s">
        <v>176</v>
      </c>
      <c r="BE200" s="144">
        <f>IF(N200="základní",J200,0)</f>
        <v>0</v>
      </c>
      <c r="BF200" s="144">
        <f>IF(N200="snížená",J200,0)</f>
        <v>0</v>
      </c>
      <c r="BG200" s="144">
        <f>IF(N200="zákl. přenesená",J200,0)</f>
        <v>0</v>
      </c>
      <c r="BH200" s="144">
        <f>IF(N200="sníž. přenesená",J200,0)</f>
        <v>0</v>
      </c>
      <c r="BI200" s="144">
        <f>IF(N200="nulová",J200,0)</f>
        <v>0</v>
      </c>
      <c r="BJ200" s="17" t="s">
        <v>86</v>
      </c>
      <c r="BK200" s="144">
        <f>ROUND(I200*H200,2)</f>
        <v>0</v>
      </c>
      <c r="BL200" s="17" t="s">
        <v>319</v>
      </c>
      <c r="BM200" s="143" t="s">
        <v>5563</v>
      </c>
    </row>
    <row r="201" spans="2:65" s="12" customFormat="1" ht="11.25">
      <c r="B201" s="145"/>
      <c r="D201" s="146" t="s">
        <v>185</v>
      </c>
      <c r="E201" s="147" t="s">
        <v>1</v>
      </c>
      <c r="F201" s="148" t="s">
        <v>5564</v>
      </c>
      <c r="H201" s="149">
        <v>204</v>
      </c>
      <c r="I201" s="150"/>
      <c r="L201" s="145"/>
      <c r="M201" s="151"/>
      <c r="T201" s="152"/>
      <c r="AT201" s="147" t="s">
        <v>185</v>
      </c>
      <c r="AU201" s="147" t="s">
        <v>88</v>
      </c>
      <c r="AV201" s="12" t="s">
        <v>88</v>
      </c>
      <c r="AW201" s="12" t="s">
        <v>33</v>
      </c>
      <c r="AX201" s="12" t="s">
        <v>86</v>
      </c>
      <c r="AY201" s="147" t="s">
        <v>176</v>
      </c>
    </row>
    <row r="202" spans="2:65" s="1" customFormat="1" ht="33" customHeight="1">
      <c r="B202" s="32"/>
      <c r="C202" s="132" t="s">
        <v>648</v>
      </c>
      <c r="D202" s="132" t="s">
        <v>178</v>
      </c>
      <c r="E202" s="133" t="s">
        <v>5565</v>
      </c>
      <c r="F202" s="134" t="s">
        <v>5566</v>
      </c>
      <c r="G202" s="135" t="s">
        <v>355</v>
      </c>
      <c r="H202" s="136">
        <v>24</v>
      </c>
      <c r="I202" s="137"/>
      <c r="J202" s="138">
        <f>ROUND(I202*H202,2)</f>
        <v>0</v>
      </c>
      <c r="K202" s="134" t="s">
        <v>207</v>
      </c>
      <c r="L202" s="32"/>
      <c r="M202" s="139" t="s">
        <v>1</v>
      </c>
      <c r="N202" s="140" t="s">
        <v>43</v>
      </c>
      <c r="P202" s="141">
        <f>O202*H202</f>
        <v>0</v>
      </c>
      <c r="Q202" s="141">
        <v>0</v>
      </c>
      <c r="R202" s="141">
        <f>Q202*H202</f>
        <v>0</v>
      </c>
      <c r="S202" s="141">
        <v>0</v>
      </c>
      <c r="T202" s="142">
        <f>S202*H202</f>
        <v>0</v>
      </c>
      <c r="AR202" s="143" t="s">
        <v>319</v>
      </c>
      <c r="AT202" s="143" t="s">
        <v>178</v>
      </c>
      <c r="AU202" s="143" t="s">
        <v>88</v>
      </c>
      <c r="AY202" s="17" t="s">
        <v>176</v>
      </c>
      <c r="BE202" s="144">
        <f>IF(N202="základní",J202,0)</f>
        <v>0</v>
      </c>
      <c r="BF202" s="144">
        <f>IF(N202="snížená",J202,0)</f>
        <v>0</v>
      </c>
      <c r="BG202" s="144">
        <f>IF(N202="zákl. přenesená",J202,0)</f>
        <v>0</v>
      </c>
      <c r="BH202" s="144">
        <f>IF(N202="sníž. přenesená",J202,0)</f>
        <v>0</v>
      </c>
      <c r="BI202" s="144">
        <f>IF(N202="nulová",J202,0)</f>
        <v>0</v>
      </c>
      <c r="BJ202" s="17" t="s">
        <v>86</v>
      </c>
      <c r="BK202" s="144">
        <f>ROUND(I202*H202,2)</f>
        <v>0</v>
      </c>
      <c r="BL202" s="17" t="s">
        <v>319</v>
      </c>
      <c r="BM202" s="143" t="s">
        <v>5567</v>
      </c>
    </row>
    <row r="203" spans="2:65" s="1" customFormat="1" ht="33" customHeight="1">
      <c r="B203" s="32"/>
      <c r="C203" s="132" t="s">
        <v>652</v>
      </c>
      <c r="D203" s="132" t="s">
        <v>178</v>
      </c>
      <c r="E203" s="133" t="s">
        <v>5568</v>
      </c>
      <c r="F203" s="134" t="s">
        <v>5569</v>
      </c>
      <c r="G203" s="135" t="s">
        <v>355</v>
      </c>
      <c r="H203" s="136">
        <v>2</v>
      </c>
      <c r="I203" s="137"/>
      <c r="J203" s="138">
        <f>ROUND(I203*H203,2)</f>
        <v>0</v>
      </c>
      <c r="K203" s="134" t="s">
        <v>207</v>
      </c>
      <c r="L203" s="32"/>
      <c r="M203" s="139" t="s">
        <v>1</v>
      </c>
      <c r="N203" s="140" t="s">
        <v>43</v>
      </c>
      <c r="P203" s="141">
        <f>O203*H203</f>
        <v>0</v>
      </c>
      <c r="Q203" s="141">
        <v>0</v>
      </c>
      <c r="R203" s="141">
        <f>Q203*H203</f>
        <v>0</v>
      </c>
      <c r="S203" s="141">
        <v>0</v>
      </c>
      <c r="T203" s="142">
        <f>S203*H203</f>
        <v>0</v>
      </c>
      <c r="AR203" s="143" t="s">
        <v>319</v>
      </c>
      <c r="AT203" s="143" t="s">
        <v>178</v>
      </c>
      <c r="AU203" s="143" t="s">
        <v>88</v>
      </c>
      <c r="AY203" s="17" t="s">
        <v>176</v>
      </c>
      <c r="BE203" s="144">
        <f>IF(N203="základní",J203,0)</f>
        <v>0</v>
      </c>
      <c r="BF203" s="144">
        <f>IF(N203="snížená",J203,0)</f>
        <v>0</v>
      </c>
      <c r="BG203" s="144">
        <f>IF(N203="zákl. přenesená",J203,0)</f>
        <v>0</v>
      </c>
      <c r="BH203" s="144">
        <f>IF(N203="sníž. přenesená",J203,0)</f>
        <v>0</v>
      </c>
      <c r="BI203" s="144">
        <f>IF(N203="nulová",J203,0)</f>
        <v>0</v>
      </c>
      <c r="BJ203" s="17" t="s">
        <v>86</v>
      </c>
      <c r="BK203" s="144">
        <f>ROUND(I203*H203,2)</f>
        <v>0</v>
      </c>
      <c r="BL203" s="17" t="s">
        <v>319</v>
      </c>
      <c r="BM203" s="143" t="s">
        <v>5570</v>
      </c>
    </row>
    <row r="204" spans="2:65" s="1" customFormat="1" ht="24.2" customHeight="1">
      <c r="B204" s="32"/>
      <c r="C204" s="132" t="s">
        <v>657</v>
      </c>
      <c r="D204" s="132" t="s">
        <v>178</v>
      </c>
      <c r="E204" s="133" t="s">
        <v>5571</v>
      </c>
      <c r="F204" s="134" t="s">
        <v>5572</v>
      </c>
      <c r="G204" s="135" t="s">
        <v>298</v>
      </c>
      <c r="H204" s="136">
        <v>71.5</v>
      </c>
      <c r="I204" s="137"/>
      <c r="J204" s="138">
        <f>ROUND(I204*H204,2)</f>
        <v>0</v>
      </c>
      <c r="K204" s="134" t="s">
        <v>207</v>
      </c>
      <c r="L204" s="32"/>
      <c r="M204" s="139" t="s">
        <v>1</v>
      </c>
      <c r="N204" s="140" t="s">
        <v>43</v>
      </c>
      <c r="P204" s="141">
        <f>O204*H204</f>
        <v>0</v>
      </c>
      <c r="Q204" s="141">
        <v>7.3000000000000001E-3</v>
      </c>
      <c r="R204" s="141">
        <f>Q204*H204</f>
        <v>0.52195000000000003</v>
      </c>
      <c r="S204" s="141">
        <v>0</v>
      </c>
      <c r="T204" s="142">
        <f>S204*H204</f>
        <v>0</v>
      </c>
      <c r="AR204" s="143" t="s">
        <v>319</v>
      </c>
      <c r="AT204" s="143" t="s">
        <v>178</v>
      </c>
      <c r="AU204" s="143" t="s">
        <v>88</v>
      </c>
      <c r="AY204" s="17" t="s">
        <v>176</v>
      </c>
      <c r="BE204" s="144">
        <f>IF(N204="základní",J204,0)</f>
        <v>0</v>
      </c>
      <c r="BF204" s="144">
        <f>IF(N204="snížená",J204,0)</f>
        <v>0</v>
      </c>
      <c r="BG204" s="144">
        <f>IF(N204="zákl. přenesená",J204,0)</f>
        <v>0</v>
      </c>
      <c r="BH204" s="144">
        <f>IF(N204="sníž. přenesená",J204,0)</f>
        <v>0</v>
      </c>
      <c r="BI204" s="144">
        <f>IF(N204="nulová",J204,0)</f>
        <v>0</v>
      </c>
      <c r="BJ204" s="17" t="s">
        <v>86</v>
      </c>
      <c r="BK204" s="144">
        <f>ROUND(I204*H204,2)</f>
        <v>0</v>
      </c>
      <c r="BL204" s="17" t="s">
        <v>319</v>
      </c>
      <c r="BM204" s="143" t="s">
        <v>5573</v>
      </c>
    </row>
    <row r="205" spans="2:65" s="12" customFormat="1" ht="11.25">
      <c r="B205" s="145"/>
      <c r="D205" s="146" t="s">
        <v>185</v>
      </c>
      <c r="E205" s="147" t="s">
        <v>1</v>
      </c>
      <c r="F205" s="148" t="s">
        <v>5574</v>
      </c>
      <c r="H205" s="149">
        <v>71.5</v>
      </c>
      <c r="I205" s="150"/>
      <c r="L205" s="145"/>
      <c r="M205" s="151"/>
      <c r="T205" s="152"/>
      <c r="AT205" s="147" t="s">
        <v>185</v>
      </c>
      <c r="AU205" s="147" t="s">
        <v>88</v>
      </c>
      <c r="AV205" s="12" t="s">
        <v>88</v>
      </c>
      <c r="AW205" s="12" t="s">
        <v>33</v>
      </c>
      <c r="AX205" s="12" t="s">
        <v>86</v>
      </c>
      <c r="AY205" s="147" t="s">
        <v>176</v>
      </c>
    </row>
    <row r="206" spans="2:65" s="1" customFormat="1" ht="24.2" customHeight="1">
      <c r="B206" s="32"/>
      <c r="C206" s="132" t="s">
        <v>663</v>
      </c>
      <c r="D206" s="132" t="s">
        <v>178</v>
      </c>
      <c r="E206" s="133" t="s">
        <v>5575</v>
      </c>
      <c r="F206" s="134" t="s">
        <v>5576</v>
      </c>
      <c r="G206" s="135" t="s">
        <v>298</v>
      </c>
      <c r="H206" s="136">
        <v>5</v>
      </c>
      <c r="I206" s="137"/>
      <c r="J206" s="138">
        <f>ROUND(I206*H206,2)</f>
        <v>0</v>
      </c>
      <c r="K206" s="134" t="s">
        <v>207</v>
      </c>
      <c r="L206" s="32"/>
      <c r="M206" s="139" t="s">
        <v>1</v>
      </c>
      <c r="N206" s="140" t="s">
        <v>43</v>
      </c>
      <c r="P206" s="141">
        <f>O206*H206</f>
        <v>0</v>
      </c>
      <c r="Q206" s="141">
        <v>7.9399999999999991E-3</v>
      </c>
      <c r="R206" s="141">
        <f>Q206*H206</f>
        <v>3.9699999999999999E-2</v>
      </c>
      <c r="S206" s="141">
        <v>0</v>
      </c>
      <c r="T206" s="142">
        <f>S206*H206</f>
        <v>0</v>
      </c>
      <c r="AR206" s="143" t="s">
        <v>319</v>
      </c>
      <c r="AT206" s="143" t="s">
        <v>178</v>
      </c>
      <c r="AU206" s="143" t="s">
        <v>88</v>
      </c>
      <c r="AY206" s="17" t="s">
        <v>176</v>
      </c>
      <c r="BE206" s="144">
        <f>IF(N206="základní",J206,0)</f>
        <v>0</v>
      </c>
      <c r="BF206" s="144">
        <f>IF(N206="snížená",J206,0)</f>
        <v>0</v>
      </c>
      <c r="BG206" s="144">
        <f>IF(N206="zákl. přenesená",J206,0)</f>
        <v>0</v>
      </c>
      <c r="BH206" s="144">
        <f>IF(N206="sníž. přenesená",J206,0)</f>
        <v>0</v>
      </c>
      <c r="BI206" s="144">
        <f>IF(N206="nulová",J206,0)</f>
        <v>0</v>
      </c>
      <c r="BJ206" s="17" t="s">
        <v>86</v>
      </c>
      <c r="BK206" s="144">
        <f>ROUND(I206*H206,2)</f>
        <v>0</v>
      </c>
      <c r="BL206" s="17" t="s">
        <v>319</v>
      </c>
      <c r="BM206" s="143" t="s">
        <v>5577</v>
      </c>
    </row>
    <row r="207" spans="2:65" s="1" customFormat="1" ht="24.2" customHeight="1">
      <c r="B207" s="32"/>
      <c r="C207" s="132" t="s">
        <v>674</v>
      </c>
      <c r="D207" s="132" t="s">
        <v>178</v>
      </c>
      <c r="E207" s="133" t="s">
        <v>5578</v>
      </c>
      <c r="F207" s="134" t="s">
        <v>5579</v>
      </c>
      <c r="G207" s="135" t="s">
        <v>298</v>
      </c>
      <c r="H207" s="136">
        <v>143</v>
      </c>
      <c r="I207" s="137"/>
      <c r="J207" s="138">
        <f>ROUND(I207*H207,2)</f>
        <v>0</v>
      </c>
      <c r="K207" s="134" t="s">
        <v>207</v>
      </c>
      <c r="L207" s="32"/>
      <c r="M207" s="139" t="s">
        <v>1</v>
      </c>
      <c r="N207" s="140" t="s">
        <v>43</v>
      </c>
      <c r="P207" s="141">
        <f>O207*H207</f>
        <v>0</v>
      </c>
      <c r="Q207" s="141">
        <v>8.09E-3</v>
      </c>
      <c r="R207" s="141">
        <f>Q207*H207</f>
        <v>1.1568700000000001</v>
      </c>
      <c r="S207" s="141">
        <v>0</v>
      </c>
      <c r="T207" s="142">
        <f>S207*H207</f>
        <v>0</v>
      </c>
      <c r="AR207" s="143" t="s">
        <v>319</v>
      </c>
      <c r="AT207" s="143" t="s">
        <v>178</v>
      </c>
      <c r="AU207" s="143" t="s">
        <v>88</v>
      </c>
      <c r="AY207" s="17" t="s">
        <v>176</v>
      </c>
      <c r="BE207" s="144">
        <f>IF(N207="základní",J207,0)</f>
        <v>0</v>
      </c>
      <c r="BF207" s="144">
        <f>IF(N207="snížená",J207,0)</f>
        <v>0</v>
      </c>
      <c r="BG207" s="144">
        <f>IF(N207="zákl. přenesená",J207,0)</f>
        <v>0</v>
      </c>
      <c r="BH207" s="144">
        <f>IF(N207="sníž. přenesená",J207,0)</f>
        <v>0</v>
      </c>
      <c r="BI207" s="144">
        <f>IF(N207="nulová",J207,0)</f>
        <v>0</v>
      </c>
      <c r="BJ207" s="17" t="s">
        <v>86</v>
      </c>
      <c r="BK207" s="144">
        <f>ROUND(I207*H207,2)</f>
        <v>0</v>
      </c>
      <c r="BL207" s="17" t="s">
        <v>319</v>
      </c>
      <c r="BM207" s="143" t="s">
        <v>5580</v>
      </c>
    </row>
    <row r="208" spans="2:65" s="12" customFormat="1" ht="11.25">
      <c r="B208" s="145"/>
      <c r="D208" s="146" t="s">
        <v>185</v>
      </c>
      <c r="E208" s="147" t="s">
        <v>1</v>
      </c>
      <c r="F208" s="148" t="s">
        <v>5581</v>
      </c>
      <c r="H208" s="149">
        <v>143</v>
      </c>
      <c r="I208" s="150"/>
      <c r="L208" s="145"/>
      <c r="M208" s="151"/>
      <c r="T208" s="152"/>
      <c r="AT208" s="147" t="s">
        <v>185</v>
      </c>
      <c r="AU208" s="147" t="s">
        <v>88</v>
      </c>
      <c r="AV208" s="12" t="s">
        <v>88</v>
      </c>
      <c r="AW208" s="12" t="s">
        <v>33</v>
      </c>
      <c r="AX208" s="12" t="s">
        <v>86</v>
      </c>
      <c r="AY208" s="147" t="s">
        <v>176</v>
      </c>
    </row>
    <row r="209" spans="2:65" s="1" customFormat="1" ht="24.2" customHeight="1">
      <c r="B209" s="32"/>
      <c r="C209" s="132" t="s">
        <v>717</v>
      </c>
      <c r="D209" s="132" t="s">
        <v>178</v>
      </c>
      <c r="E209" s="133" t="s">
        <v>5582</v>
      </c>
      <c r="F209" s="134" t="s">
        <v>5583</v>
      </c>
      <c r="G209" s="135" t="s">
        <v>298</v>
      </c>
      <c r="H209" s="136">
        <v>451</v>
      </c>
      <c r="I209" s="137"/>
      <c r="J209" s="138">
        <f>ROUND(I209*H209,2)</f>
        <v>0</v>
      </c>
      <c r="K209" s="134" t="s">
        <v>207</v>
      </c>
      <c r="L209" s="32"/>
      <c r="M209" s="139" t="s">
        <v>1</v>
      </c>
      <c r="N209" s="140" t="s">
        <v>43</v>
      </c>
      <c r="P209" s="141">
        <f>O209*H209</f>
        <v>0</v>
      </c>
      <c r="Q209" s="141">
        <v>1.1310000000000001E-2</v>
      </c>
      <c r="R209" s="141">
        <f>Q209*H209</f>
        <v>5.1008100000000001</v>
      </c>
      <c r="S209" s="141">
        <v>0</v>
      </c>
      <c r="T209" s="142">
        <f>S209*H209</f>
        <v>0</v>
      </c>
      <c r="AR209" s="143" t="s">
        <v>319</v>
      </c>
      <c r="AT209" s="143" t="s">
        <v>178</v>
      </c>
      <c r="AU209" s="143" t="s">
        <v>88</v>
      </c>
      <c r="AY209" s="17" t="s">
        <v>176</v>
      </c>
      <c r="BE209" s="144">
        <f>IF(N209="základní",J209,0)</f>
        <v>0</v>
      </c>
      <c r="BF209" s="144">
        <f>IF(N209="snížená",J209,0)</f>
        <v>0</v>
      </c>
      <c r="BG209" s="144">
        <f>IF(N209="zákl. přenesená",J209,0)</f>
        <v>0</v>
      </c>
      <c r="BH209" s="144">
        <f>IF(N209="sníž. přenesená",J209,0)</f>
        <v>0</v>
      </c>
      <c r="BI209" s="144">
        <f>IF(N209="nulová",J209,0)</f>
        <v>0</v>
      </c>
      <c r="BJ209" s="17" t="s">
        <v>86</v>
      </c>
      <c r="BK209" s="144">
        <f>ROUND(I209*H209,2)</f>
        <v>0</v>
      </c>
      <c r="BL209" s="17" t="s">
        <v>319</v>
      </c>
      <c r="BM209" s="143" t="s">
        <v>5584</v>
      </c>
    </row>
    <row r="210" spans="2:65" s="12" customFormat="1" ht="11.25">
      <c r="B210" s="145"/>
      <c r="D210" s="146" t="s">
        <v>185</v>
      </c>
      <c r="E210" s="147" t="s">
        <v>1</v>
      </c>
      <c r="F210" s="148" t="s">
        <v>5585</v>
      </c>
      <c r="H210" s="149">
        <v>451</v>
      </c>
      <c r="I210" s="150"/>
      <c r="L210" s="145"/>
      <c r="M210" s="151"/>
      <c r="T210" s="152"/>
      <c r="AT210" s="147" t="s">
        <v>185</v>
      </c>
      <c r="AU210" s="147" t="s">
        <v>88</v>
      </c>
      <c r="AV210" s="12" t="s">
        <v>88</v>
      </c>
      <c r="AW210" s="12" t="s">
        <v>33</v>
      </c>
      <c r="AX210" s="12" t="s">
        <v>86</v>
      </c>
      <c r="AY210" s="147" t="s">
        <v>176</v>
      </c>
    </row>
    <row r="211" spans="2:65" s="1" customFormat="1" ht="24.2" customHeight="1">
      <c r="B211" s="32"/>
      <c r="C211" s="132" t="s">
        <v>730</v>
      </c>
      <c r="D211" s="132" t="s">
        <v>178</v>
      </c>
      <c r="E211" s="133" t="s">
        <v>5586</v>
      </c>
      <c r="F211" s="134" t="s">
        <v>5587</v>
      </c>
      <c r="G211" s="135" t="s">
        <v>298</v>
      </c>
      <c r="H211" s="136">
        <v>33</v>
      </c>
      <c r="I211" s="137"/>
      <c r="J211" s="138">
        <f>ROUND(I211*H211,2)</f>
        <v>0</v>
      </c>
      <c r="K211" s="134" t="s">
        <v>207</v>
      </c>
      <c r="L211" s="32"/>
      <c r="M211" s="139" t="s">
        <v>1</v>
      </c>
      <c r="N211" s="140" t="s">
        <v>43</v>
      </c>
      <c r="P211" s="141">
        <f>O211*H211</f>
        <v>0</v>
      </c>
      <c r="Q211" s="141">
        <v>1.7139999999999999E-2</v>
      </c>
      <c r="R211" s="141">
        <f>Q211*H211</f>
        <v>0.56562000000000001</v>
      </c>
      <c r="S211" s="141">
        <v>0</v>
      </c>
      <c r="T211" s="142">
        <f>S211*H211</f>
        <v>0</v>
      </c>
      <c r="AR211" s="143" t="s">
        <v>319</v>
      </c>
      <c r="AT211" s="143" t="s">
        <v>178</v>
      </c>
      <c r="AU211" s="143" t="s">
        <v>88</v>
      </c>
      <c r="AY211" s="17" t="s">
        <v>176</v>
      </c>
      <c r="BE211" s="144">
        <f>IF(N211="základní",J211,0)</f>
        <v>0</v>
      </c>
      <c r="BF211" s="144">
        <f>IF(N211="snížená",J211,0)</f>
        <v>0</v>
      </c>
      <c r="BG211" s="144">
        <f>IF(N211="zákl. přenesená",J211,0)</f>
        <v>0</v>
      </c>
      <c r="BH211" s="144">
        <f>IF(N211="sníž. přenesená",J211,0)</f>
        <v>0</v>
      </c>
      <c r="BI211" s="144">
        <f>IF(N211="nulová",J211,0)</f>
        <v>0</v>
      </c>
      <c r="BJ211" s="17" t="s">
        <v>86</v>
      </c>
      <c r="BK211" s="144">
        <f>ROUND(I211*H211,2)</f>
        <v>0</v>
      </c>
      <c r="BL211" s="17" t="s">
        <v>319</v>
      </c>
      <c r="BM211" s="143" t="s">
        <v>5588</v>
      </c>
    </row>
    <row r="212" spans="2:65" s="12" customFormat="1" ht="11.25">
      <c r="B212" s="145"/>
      <c r="D212" s="146" t="s">
        <v>185</v>
      </c>
      <c r="E212" s="147" t="s">
        <v>1</v>
      </c>
      <c r="F212" s="148" t="s">
        <v>5589</v>
      </c>
      <c r="H212" s="149">
        <v>33</v>
      </c>
      <c r="I212" s="150"/>
      <c r="L212" s="145"/>
      <c r="M212" s="151"/>
      <c r="T212" s="152"/>
      <c r="AT212" s="147" t="s">
        <v>185</v>
      </c>
      <c r="AU212" s="147" t="s">
        <v>88</v>
      </c>
      <c r="AV212" s="12" t="s">
        <v>88</v>
      </c>
      <c r="AW212" s="12" t="s">
        <v>33</v>
      </c>
      <c r="AX212" s="12" t="s">
        <v>86</v>
      </c>
      <c r="AY212" s="147" t="s">
        <v>176</v>
      </c>
    </row>
    <row r="213" spans="2:65" s="1" customFormat="1" ht="24.2" customHeight="1">
      <c r="B213" s="32"/>
      <c r="C213" s="132" t="s">
        <v>744</v>
      </c>
      <c r="D213" s="132" t="s">
        <v>178</v>
      </c>
      <c r="E213" s="133" t="s">
        <v>5590</v>
      </c>
      <c r="F213" s="134" t="s">
        <v>5591</v>
      </c>
      <c r="G213" s="135" t="s">
        <v>298</v>
      </c>
      <c r="H213" s="136">
        <v>132</v>
      </c>
      <c r="I213" s="137"/>
      <c r="J213" s="138">
        <f>ROUND(I213*H213,2)</f>
        <v>0</v>
      </c>
      <c r="K213" s="134" t="s">
        <v>207</v>
      </c>
      <c r="L213" s="32"/>
      <c r="M213" s="139" t="s">
        <v>1</v>
      </c>
      <c r="N213" s="140" t="s">
        <v>43</v>
      </c>
      <c r="P213" s="141">
        <f>O213*H213</f>
        <v>0</v>
      </c>
      <c r="Q213" s="141">
        <v>2.512E-2</v>
      </c>
      <c r="R213" s="141">
        <f>Q213*H213</f>
        <v>3.3158400000000001</v>
      </c>
      <c r="S213" s="141">
        <v>0</v>
      </c>
      <c r="T213" s="142">
        <f>S213*H213</f>
        <v>0</v>
      </c>
      <c r="AR213" s="143" t="s">
        <v>319</v>
      </c>
      <c r="AT213" s="143" t="s">
        <v>178</v>
      </c>
      <c r="AU213" s="143" t="s">
        <v>88</v>
      </c>
      <c r="AY213" s="17" t="s">
        <v>176</v>
      </c>
      <c r="BE213" s="144">
        <f>IF(N213="základní",J213,0)</f>
        <v>0</v>
      </c>
      <c r="BF213" s="144">
        <f>IF(N213="snížená",J213,0)</f>
        <v>0</v>
      </c>
      <c r="BG213" s="144">
        <f>IF(N213="zákl. přenesená",J213,0)</f>
        <v>0</v>
      </c>
      <c r="BH213" s="144">
        <f>IF(N213="sníž. přenesená",J213,0)</f>
        <v>0</v>
      </c>
      <c r="BI213" s="144">
        <f>IF(N213="nulová",J213,0)</f>
        <v>0</v>
      </c>
      <c r="BJ213" s="17" t="s">
        <v>86</v>
      </c>
      <c r="BK213" s="144">
        <f>ROUND(I213*H213,2)</f>
        <v>0</v>
      </c>
      <c r="BL213" s="17" t="s">
        <v>319</v>
      </c>
      <c r="BM213" s="143" t="s">
        <v>5592</v>
      </c>
    </row>
    <row r="214" spans="2:65" s="12" customFormat="1" ht="11.25">
      <c r="B214" s="145"/>
      <c r="D214" s="146" t="s">
        <v>185</v>
      </c>
      <c r="E214" s="147" t="s">
        <v>1</v>
      </c>
      <c r="F214" s="148" t="s">
        <v>5593</v>
      </c>
      <c r="H214" s="149">
        <v>132</v>
      </c>
      <c r="I214" s="150"/>
      <c r="L214" s="145"/>
      <c r="M214" s="151"/>
      <c r="T214" s="152"/>
      <c r="AT214" s="147" t="s">
        <v>185</v>
      </c>
      <c r="AU214" s="147" t="s">
        <v>88</v>
      </c>
      <c r="AV214" s="12" t="s">
        <v>88</v>
      </c>
      <c r="AW214" s="12" t="s">
        <v>33</v>
      </c>
      <c r="AX214" s="12" t="s">
        <v>86</v>
      </c>
      <c r="AY214" s="147" t="s">
        <v>176</v>
      </c>
    </row>
    <row r="215" spans="2:65" s="1" customFormat="1" ht="33" customHeight="1">
      <c r="B215" s="32"/>
      <c r="C215" s="132" t="s">
        <v>749</v>
      </c>
      <c r="D215" s="132" t="s">
        <v>178</v>
      </c>
      <c r="E215" s="133" t="s">
        <v>5594</v>
      </c>
      <c r="F215" s="134" t="s">
        <v>5595</v>
      </c>
      <c r="G215" s="135" t="s">
        <v>355</v>
      </c>
      <c r="H215" s="136">
        <v>4</v>
      </c>
      <c r="I215" s="137"/>
      <c r="J215" s="138">
        <f>ROUND(I215*H215,2)</f>
        <v>0</v>
      </c>
      <c r="K215" s="134" t="s">
        <v>207</v>
      </c>
      <c r="L215" s="32"/>
      <c r="M215" s="139" t="s">
        <v>1</v>
      </c>
      <c r="N215" s="140" t="s">
        <v>43</v>
      </c>
      <c r="P215" s="141">
        <f>O215*H215</f>
        <v>0</v>
      </c>
      <c r="Q215" s="141">
        <v>0</v>
      </c>
      <c r="R215" s="141">
        <f>Q215*H215</f>
        <v>0</v>
      </c>
      <c r="S215" s="141">
        <v>0</v>
      </c>
      <c r="T215" s="142">
        <f>S215*H215</f>
        <v>0</v>
      </c>
      <c r="AR215" s="143" t="s">
        <v>319</v>
      </c>
      <c r="AT215" s="143" t="s">
        <v>178</v>
      </c>
      <c r="AU215" s="143" t="s">
        <v>88</v>
      </c>
      <c r="AY215" s="17" t="s">
        <v>176</v>
      </c>
      <c r="BE215" s="144">
        <f>IF(N215="základní",J215,0)</f>
        <v>0</v>
      </c>
      <c r="BF215" s="144">
        <f>IF(N215="snížená",J215,0)</f>
        <v>0</v>
      </c>
      <c r="BG215" s="144">
        <f>IF(N215="zákl. přenesená",J215,0)</f>
        <v>0</v>
      </c>
      <c r="BH215" s="144">
        <f>IF(N215="sníž. přenesená",J215,0)</f>
        <v>0</v>
      </c>
      <c r="BI215" s="144">
        <f>IF(N215="nulová",J215,0)</f>
        <v>0</v>
      </c>
      <c r="BJ215" s="17" t="s">
        <v>86</v>
      </c>
      <c r="BK215" s="144">
        <f>ROUND(I215*H215,2)</f>
        <v>0</v>
      </c>
      <c r="BL215" s="17" t="s">
        <v>319</v>
      </c>
      <c r="BM215" s="143" t="s">
        <v>5596</v>
      </c>
    </row>
    <row r="216" spans="2:65" s="1" customFormat="1" ht="33" customHeight="1">
      <c r="B216" s="32"/>
      <c r="C216" s="132" t="s">
        <v>753</v>
      </c>
      <c r="D216" s="132" t="s">
        <v>178</v>
      </c>
      <c r="E216" s="133" t="s">
        <v>5597</v>
      </c>
      <c r="F216" s="134" t="s">
        <v>5598</v>
      </c>
      <c r="G216" s="135" t="s">
        <v>355</v>
      </c>
      <c r="H216" s="136">
        <v>4</v>
      </c>
      <c r="I216" s="137"/>
      <c r="J216" s="138">
        <f>ROUND(I216*H216,2)</f>
        <v>0</v>
      </c>
      <c r="K216" s="134" t="s">
        <v>207</v>
      </c>
      <c r="L216" s="32"/>
      <c r="M216" s="139" t="s">
        <v>1</v>
      </c>
      <c r="N216" s="140" t="s">
        <v>43</v>
      </c>
      <c r="P216" s="141">
        <f>O216*H216</f>
        <v>0</v>
      </c>
      <c r="Q216" s="141">
        <v>0</v>
      </c>
      <c r="R216" s="141">
        <f>Q216*H216</f>
        <v>0</v>
      </c>
      <c r="S216" s="141">
        <v>0</v>
      </c>
      <c r="T216" s="142">
        <f>S216*H216</f>
        <v>0</v>
      </c>
      <c r="AR216" s="143" t="s">
        <v>319</v>
      </c>
      <c r="AT216" s="143" t="s">
        <v>178</v>
      </c>
      <c r="AU216" s="143" t="s">
        <v>88</v>
      </c>
      <c r="AY216" s="17" t="s">
        <v>176</v>
      </c>
      <c r="BE216" s="144">
        <f>IF(N216="základní",J216,0)</f>
        <v>0</v>
      </c>
      <c r="BF216" s="144">
        <f>IF(N216="snížená",J216,0)</f>
        <v>0</v>
      </c>
      <c r="BG216" s="144">
        <f>IF(N216="zákl. přenesená",J216,0)</f>
        <v>0</v>
      </c>
      <c r="BH216" s="144">
        <f>IF(N216="sníž. přenesená",J216,0)</f>
        <v>0</v>
      </c>
      <c r="BI216" s="144">
        <f>IF(N216="nulová",J216,0)</f>
        <v>0</v>
      </c>
      <c r="BJ216" s="17" t="s">
        <v>86</v>
      </c>
      <c r="BK216" s="144">
        <f>ROUND(I216*H216,2)</f>
        <v>0</v>
      </c>
      <c r="BL216" s="17" t="s">
        <v>319</v>
      </c>
      <c r="BM216" s="143" t="s">
        <v>5599</v>
      </c>
    </row>
    <row r="217" spans="2:65" s="1" customFormat="1" ht="21.75" customHeight="1">
      <c r="B217" s="32"/>
      <c r="C217" s="132" t="s">
        <v>763</v>
      </c>
      <c r="D217" s="132" t="s">
        <v>178</v>
      </c>
      <c r="E217" s="133" t="s">
        <v>5600</v>
      </c>
      <c r="F217" s="134" t="s">
        <v>5601</v>
      </c>
      <c r="G217" s="135" t="s">
        <v>355</v>
      </c>
      <c r="H217" s="136">
        <v>4</v>
      </c>
      <c r="I217" s="137"/>
      <c r="J217" s="138">
        <f>ROUND(I217*H217,2)</f>
        <v>0</v>
      </c>
      <c r="K217" s="134" t="s">
        <v>207</v>
      </c>
      <c r="L217" s="32"/>
      <c r="M217" s="139" t="s">
        <v>1</v>
      </c>
      <c r="N217" s="140" t="s">
        <v>43</v>
      </c>
      <c r="P217" s="141">
        <f>O217*H217</f>
        <v>0</v>
      </c>
      <c r="Q217" s="141">
        <v>1.6299999999999999E-3</v>
      </c>
      <c r="R217" s="141">
        <f>Q217*H217</f>
        <v>6.5199999999999998E-3</v>
      </c>
      <c r="S217" s="141">
        <v>0</v>
      </c>
      <c r="T217" s="142">
        <f>S217*H217</f>
        <v>0</v>
      </c>
      <c r="AR217" s="143" t="s">
        <v>319</v>
      </c>
      <c r="AT217" s="143" t="s">
        <v>178</v>
      </c>
      <c r="AU217" s="143" t="s">
        <v>88</v>
      </c>
      <c r="AY217" s="17" t="s">
        <v>176</v>
      </c>
      <c r="BE217" s="144">
        <f>IF(N217="základní",J217,0)</f>
        <v>0</v>
      </c>
      <c r="BF217" s="144">
        <f>IF(N217="snížená",J217,0)</f>
        <v>0</v>
      </c>
      <c r="BG217" s="144">
        <f>IF(N217="zákl. přenesená",J217,0)</f>
        <v>0</v>
      </c>
      <c r="BH217" s="144">
        <f>IF(N217="sníž. přenesená",J217,0)</f>
        <v>0</v>
      </c>
      <c r="BI217" s="144">
        <f>IF(N217="nulová",J217,0)</f>
        <v>0</v>
      </c>
      <c r="BJ217" s="17" t="s">
        <v>86</v>
      </c>
      <c r="BK217" s="144">
        <f>ROUND(I217*H217,2)</f>
        <v>0</v>
      </c>
      <c r="BL217" s="17" t="s">
        <v>319</v>
      </c>
      <c r="BM217" s="143" t="s">
        <v>5602</v>
      </c>
    </row>
    <row r="218" spans="2:65" s="1" customFormat="1" ht="21.75" customHeight="1">
      <c r="B218" s="32"/>
      <c r="C218" s="132" t="s">
        <v>769</v>
      </c>
      <c r="D218" s="132" t="s">
        <v>178</v>
      </c>
      <c r="E218" s="133" t="s">
        <v>5603</v>
      </c>
      <c r="F218" s="134" t="s">
        <v>5604</v>
      </c>
      <c r="G218" s="135" t="s">
        <v>298</v>
      </c>
      <c r="H218" s="136">
        <v>519.5</v>
      </c>
      <c r="I218" s="137"/>
      <c r="J218" s="138">
        <f>ROUND(I218*H218,2)</f>
        <v>0</v>
      </c>
      <c r="K218" s="134" t="s">
        <v>207</v>
      </c>
      <c r="L218" s="32"/>
      <c r="M218" s="139" t="s">
        <v>1</v>
      </c>
      <c r="N218" s="140" t="s">
        <v>43</v>
      </c>
      <c r="P218" s="141">
        <f>O218*H218</f>
        <v>0</v>
      </c>
      <c r="Q218" s="141">
        <v>0</v>
      </c>
      <c r="R218" s="141">
        <f>Q218*H218</f>
        <v>0</v>
      </c>
      <c r="S218" s="141">
        <v>0</v>
      </c>
      <c r="T218" s="142">
        <f>S218*H218</f>
        <v>0</v>
      </c>
      <c r="AR218" s="143" t="s">
        <v>319</v>
      </c>
      <c r="AT218" s="143" t="s">
        <v>178</v>
      </c>
      <c r="AU218" s="143" t="s">
        <v>88</v>
      </c>
      <c r="AY218" s="17" t="s">
        <v>176</v>
      </c>
      <c r="BE218" s="144">
        <f>IF(N218="základní",J218,0)</f>
        <v>0</v>
      </c>
      <c r="BF218" s="144">
        <f>IF(N218="snížená",J218,0)</f>
        <v>0</v>
      </c>
      <c r="BG218" s="144">
        <f>IF(N218="zákl. přenesená",J218,0)</f>
        <v>0</v>
      </c>
      <c r="BH218" s="144">
        <f>IF(N218="sníž. přenesená",J218,0)</f>
        <v>0</v>
      </c>
      <c r="BI218" s="144">
        <f>IF(N218="nulová",J218,0)</f>
        <v>0</v>
      </c>
      <c r="BJ218" s="17" t="s">
        <v>86</v>
      </c>
      <c r="BK218" s="144">
        <f>ROUND(I218*H218,2)</f>
        <v>0</v>
      </c>
      <c r="BL218" s="17" t="s">
        <v>319</v>
      </c>
      <c r="BM218" s="143" t="s">
        <v>5605</v>
      </c>
    </row>
    <row r="219" spans="2:65" s="12" customFormat="1" ht="11.25">
      <c r="B219" s="145"/>
      <c r="D219" s="146" t="s">
        <v>185</v>
      </c>
      <c r="E219" s="147" t="s">
        <v>1</v>
      </c>
      <c r="F219" s="148" t="s">
        <v>5606</v>
      </c>
      <c r="H219" s="149">
        <v>519.5</v>
      </c>
      <c r="I219" s="150"/>
      <c r="L219" s="145"/>
      <c r="M219" s="151"/>
      <c r="T219" s="152"/>
      <c r="AT219" s="147" t="s">
        <v>185</v>
      </c>
      <c r="AU219" s="147" t="s">
        <v>88</v>
      </c>
      <c r="AV219" s="12" t="s">
        <v>88</v>
      </c>
      <c r="AW219" s="12" t="s">
        <v>33</v>
      </c>
      <c r="AX219" s="12" t="s">
        <v>86</v>
      </c>
      <c r="AY219" s="147" t="s">
        <v>176</v>
      </c>
    </row>
    <row r="220" spans="2:65" s="1" customFormat="1" ht="24.2" customHeight="1">
      <c r="B220" s="32"/>
      <c r="C220" s="132" t="s">
        <v>773</v>
      </c>
      <c r="D220" s="132" t="s">
        <v>178</v>
      </c>
      <c r="E220" s="133" t="s">
        <v>5607</v>
      </c>
      <c r="F220" s="134" t="s">
        <v>5608</v>
      </c>
      <c r="G220" s="135" t="s">
        <v>298</v>
      </c>
      <c r="H220" s="136">
        <v>132</v>
      </c>
      <c r="I220" s="137"/>
      <c r="J220" s="138">
        <f>ROUND(I220*H220,2)</f>
        <v>0</v>
      </c>
      <c r="K220" s="134" t="s">
        <v>207</v>
      </c>
      <c r="L220" s="32"/>
      <c r="M220" s="139" t="s">
        <v>1</v>
      </c>
      <c r="N220" s="140" t="s">
        <v>43</v>
      </c>
      <c r="P220" s="141">
        <f>O220*H220</f>
        <v>0</v>
      </c>
      <c r="Q220" s="141">
        <v>0</v>
      </c>
      <c r="R220" s="141">
        <f>Q220*H220</f>
        <v>0</v>
      </c>
      <c r="S220" s="141">
        <v>0</v>
      </c>
      <c r="T220" s="142">
        <f>S220*H220</f>
        <v>0</v>
      </c>
      <c r="AR220" s="143" t="s">
        <v>319</v>
      </c>
      <c r="AT220" s="143" t="s">
        <v>178</v>
      </c>
      <c r="AU220" s="143" t="s">
        <v>88</v>
      </c>
      <c r="AY220" s="17" t="s">
        <v>176</v>
      </c>
      <c r="BE220" s="144">
        <f>IF(N220="základní",J220,0)</f>
        <v>0</v>
      </c>
      <c r="BF220" s="144">
        <f>IF(N220="snížená",J220,0)</f>
        <v>0</v>
      </c>
      <c r="BG220" s="144">
        <f>IF(N220="zákl. přenesená",J220,0)</f>
        <v>0</v>
      </c>
      <c r="BH220" s="144">
        <f>IF(N220="sníž. přenesená",J220,0)</f>
        <v>0</v>
      </c>
      <c r="BI220" s="144">
        <f>IF(N220="nulová",J220,0)</f>
        <v>0</v>
      </c>
      <c r="BJ220" s="17" t="s">
        <v>86</v>
      </c>
      <c r="BK220" s="144">
        <f>ROUND(I220*H220,2)</f>
        <v>0</v>
      </c>
      <c r="BL220" s="17" t="s">
        <v>319</v>
      </c>
      <c r="BM220" s="143" t="s">
        <v>5609</v>
      </c>
    </row>
    <row r="221" spans="2:65" s="1" customFormat="1" ht="24.2" customHeight="1">
      <c r="B221" s="32"/>
      <c r="C221" s="132" t="s">
        <v>777</v>
      </c>
      <c r="D221" s="132" t="s">
        <v>178</v>
      </c>
      <c r="E221" s="133" t="s">
        <v>5610</v>
      </c>
      <c r="F221" s="134" t="s">
        <v>5611</v>
      </c>
      <c r="G221" s="135" t="s">
        <v>298</v>
      </c>
      <c r="H221" s="136">
        <v>219.5</v>
      </c>
      <c r="I221" s="137"/>
      <c r="J221" s="138">
        <f>ROUND(I221*H221,2)</f>
        <v>0</v>
      </c>
      <c r="K221" s="134" t="s">
        <v>207</v>
      </c>
      <c r="L221" s="32"/>
      <c r="M221" s="139" t="s">
        <v>1</v>
      </c>
      <c r="N221" s="140" t="s">
        <v>43</v>
      </c>
      <c r="P221" s="141">
        <f>O221*H221</f>
        <v>0</v>
      </c>
      <c r="Q221" s="141">
        <v>0</v>
      </c>
      <c r="R221" s="141">
        <f>Q221*H221</f>
        <v>0</v>
      </c>
      <c r="S221" s="141">
        <v>0</v>
      </c>
      <c r="T221" s="142">
        <f>S221*H221</f>
        <v>0</v>
      </c>
      <c r="AR221" s="143" t="s">
        <v>319</v>
      </c>
      <c r="AT221" s="143" t="s">
        <v>178</v>
      </c>
      <c r="AU221" s="143" t="s">
        <v>88</v>
      </c>
      <c r="AY221" s="17" t="s">
        <v>176</v>
      </c>
      <c r="BE221" s="144">
        <f>IF(N221="základní",J221,0)</f>
        <v>0</v>
      </c>
      <c r="BF221" s="144">
        <f>IF(N221="snížená",J221,0)</f>
        <v>0</v>
      </c>
      <c r="BG221" s="144">
        <f>IF(N221="zákl. přenesená",J221,0)</f>
        <v>0</v>
      </c>
      <c r="BH221" s="144">
        <f>IF(N221="sníž. přenesená",J221,0)</f>
        <v>0</v>
      </c>
      <c r="BI221" s="144">
        <f>IF(N221="nulová",J221,0)</f>
        <v>0</v>
      </c>
      <c r="BJ221" s="17" t="s">
        <v>86</v>
      </c>
      <c r="BK221" s="144">
        <f>ROUND(I221*H221,2)</f>
        <v>0</v>
      </c>
      <c r="BL221" s="17" t="s">
        <v>319</v>
      </c>
      <c r="BM221" s="143" t="s">
        <v>5612</v>
      </c>
    </row>
    <row r="222" spans="2:65" s="1" customFormat="1" ht="24.2" customHeight="1">
      <c r="B222" s="32"/>
      <c r="C222" s="132" t="s">
        <v>781</v>
      </c>
      <c r="D222" s="132" t="s">
        <v>178</v>
      </c>
      <c r="E222" s="133" t="s">
        <v>5613</v>
      </c>
      <c r="F222" s="134" t="s">
        <v>5614</v>
      </c>
      <c r="G222" s="135" t="s">
        <v>298</v>
      </c>
      <c r="H222" s="136">
        <v>484</v>
      </c>
      <c r="I222" s="137"/>
      <c r="J222" s="138">
        <f>ROUND(I222*H222,2)</f>
        <v>0</v>
      </c>
      <c r="K222" s="134" t="s">
        <v>207</v>
      </c>
      <c r="L222" s="32"/>
      <c r="M222" s="139" t="s">
        <v>1</v>
      </c>
      <c r="N222" s="140" t="s">
        <v>43</v>
      </c>
      <c r="P222" s="141">
        <f>O222*H222</f>
        <v>0</v>
      </c>
      <c r="Q222" s="141">
        <v>0</v>
      </c>
      <c r="R222" s="141">
        <f>Q222*H222</f>
        <v>0</v>
      </c>
      <c r="S222" s="141">
        <v>0</v>
      </c>
      <c r="T222" s="142">
        <f>S222*H222</f>
        <v>0</v>
      </c>
      <c r="AR222" s="143" t="s">
        <v>319</v>
      </c>
      <c r="AT222" s="143" t="s">
        <v>178</v>
      </c>
      <c r="AU222" s="143" t="s">
        <v>88</v>
      </c>
      <c r="AY222" s="17" t="s">
        <v>176</v>
      </c>
      <c r="BE222" s="144">
        <f>IF(N222="základní",J222,0)</f>
        <v>0</v>
      </c>
      <c r="BF222" s="144">
        <f>IF(N222="snížená",J222,0)</f>
        <v>0</v>
      </c>
      <c r="BG222" s="144">
        <f>IF(N222="zákl. přenesená",J222,0)</f>
        <v>0</v>
      </c>
      <c r="BH222" s="144">
        <f>IF(N222="sníž. přenesená",J222,0)</f>
        <v>0</v>
      </c>
      <c r="BI222" s="144">
        <f>IF(N222="nulová",J222,0)</f>
        <v>0</v>
      </c>
      <c r="BJ222" s="17" t="s">
        <v>86</v>
      </c>
      <c r="BK222" s="144">
        <f>ROUND(I222*H222,2)</f>
        <v>0</v>
      </c>
      <c r="BL222" s="17" t="s">
        <v>319</v>
      </c>
      <c r="BM222" s="143" t="s">
        <v>5615</v>
      </c>
    </row>
    <row r="223" spans="2:65" s="12" customFormat="1" ht="11.25">
      <c r="B223" s="145"/>
      <c r="D223" s="146" t="s">
        <v>185</v>
      </c>
      <c r="E223" s="147" t="s">
        <v>1</v>
      </c>
      <c r="F223" s="148" t="s">
        <v>5616</v>
      </c>
      <c r="H223" s="149">
        <v>484</v>
      </c>
      <c r="I223" s="150"/>
      <c r="L223" s="145"/>
      <c r="M223" s="151"/>
      <c r="T223" s="152"/>
      <c r="AT223" s="147" t="s">
        <v>185</v>
      </c>
      <c r="AU223" s="147" t="s">
        <v>88</v>
      </c>
      <c r="AV223" s="12" t="s">
        <v>88</v>
      </c>
      <c r="AW223" s="12" t="s">
        <v>33</v>
      </c>
      <c r="AX223" s="12" t="s">
        <v>86</v>
      </c>
      <c r="AY223" s="147" t="s">
        <v>176</v>
      </c>
    </row>
    <row r="224" spans="2:65" s="1" customFormat="1" ht="24.2" customHeight="1">
      <c r="B224" s="32"/>
      <c r="C224" s="132" t="s">
        <v>785</v>
      </c>
      <c r="D224" s="132" t="s">
        <v>178</v>
      </c>
      <c r="E224" s="133" t="s">
        <v>5617</v>
      </c>
      <c r="F224" s="134" t="s">
        <v>5618</v>
      </c>
      <c r="G224" s="135" t="s">
        <v>298</v>
      </c>
      <c r="H224" s="136">
        <v>132</v>
      </c>
      <c r="I224" s="137"/>
      <c r="J224" s="138">
        <f t="shared" ref="J224:J231" si="20">ROUND(I224*H224,2)</f>
        <v>0</v>
      </c>
      <c r="K224" s="134" t="s">
        <v>207</v>
      </c>
      <c r="L224" s="32"/>
      <c r="M224" s="139" t="s">
        <v>1</v>
      </c>
      <c r="N224" s="140" t="s">
        <v>43</v>
      </c>
      <c r="P224" s="141">
        <f t="shared" ref="P224:P231" si="21">O224*H224</f>
        <v>0</v>
      </c>
      <c r="Q224" s="141">
        <v>0</v>
      </c>
      <c r="R224" s="141">
        <f t="shared" ref="R224:R231" si="22">Q224*H224</f>
        <v>0</v>
      </c>
      <c r="S224" s="141">
        <v>0</v>
      </c>
      <c r="T224" s="142">
        <f t="shared" ref="T224:T231" si="23">S224*H224</f>
        <v>0</v>
      </c>
      <c r="AR224" s="143" t="s">
        <v>319</v>
      </c>
      <c r="AT224" s="143" t="s">
        <v>178</v>
      </c>
      <c r="AU224" s="143" t="s">
        <v>88</v>
      </c>
      <c r="AY224" s="17" t="s">
        <v>176</v>
      </c>
      <c r="BE224" s="144">
        <f t="shared" ref="BE224:BE231" si="24">IF(N224="základní",J224,0)</f>
        <v>0</v>
      </c>
      <c r="BF224" s="144">
        <f t="shared" ref="BF224:BF231" si="25">IF(N224="snížená",J224,0)</f>
        <v>0</v>
      </c>
      <c r="BG224" s="144">
        <f t="shared" ref="BG224:BG231" si="26">IF(N224="zákl. přenesená",J224,0)</f>
        <v>0</v>
      </c>
      <c r="BH224" s="144">
        <f t="shared" ref="BH224:BH231" si="27">IF(N224="sníž. přenesená",J224,0)</f>
        <v>0</v>
      </c>
      <c r="BI224" s="144">
        <f t="shared" ref="BI224:BI231" si="28">IF(N224="nulová",J224,0)</f>
        <v>0</v>
      </c>
      <c r="BJ224" s="17" t="s">
        <v>86</v>
      </c>
      <c r="BK224" s="144">
        <f t="shared" ref="BK224:BK231" si="29">ROUND(I224*H224,2)</f>
        <v>0</v>
      </c>
      <c r="BL224" s="17" t="s">
        <v>319</v>
      </c>
      <c r="BM224" s="143" t="s">
        <v>5619</v>
      </c>
    </row>
    <row r="225" spans="2:65" s="1" customFormat="1" ht="16.5" customHeight="1">
      <c r="B225" s="32"/>
      <c r="C225" s="132" t="s">
        <v>789</v>
      </c>
      <c r="D225" s="132" t="s">
        <v>178</v>
      </c>
      <c r="E225" s="133" t="s">
        <v>5620</v>
      </c>
      <c r="F225" s="134" t="s">
        <v>5621</v>
      </c>
      <c r="G225" s="135" t="s">
        <v>298</v>
      </c>
      <c r="H225" s="136">
        <v>1614.8</v>
      </c>
      <c r="I225" s="137"/>
      <c r="J225" s="138">
        <f t="shared" si="20"/>
        <v>0</v>
      </c>
      <c r="K225" s="134" t="s">
        <v>207</v>
      </c>
      <c r="L225" s="32"/>
      <c r="M225" s="139" t="s">
        <v>1</v>
      </c>
      <c r="N225" s="140" t="s">
        <v>43</v>
      </c>
      <c r="P225" s="141">
        <f t="shared" si="21"/>
        <v>0</v>
      </c>
      <c r="Q225" s="141">
        <v>0</v>
      </c>
      <c r="R225" s="141">
        <f t="shared" si="22"/>
        <v>0</v>
      </c>
      <c r="S225" s="141">
        <v>0</v>
      </c>
      <c r="T225" s="142">
        <f t="shared" si="23"/>
        <v>0</v>
      </c>
      <c r="AR225" s="143" t="s">
        <v>319</v>
      </c>
      <c r="AT225" s="143" t="s">
        <v>178</v>
      </c>
      <c r="AU225" s="143" t="s">
        <v>88</v>
      </c>
      <c r="AY225" s="17" t="s">
        <v>176</v>
      </c>
      <c r="BE225" s="144">
        <f t="shared" si="24"/>
        <v>0</v>
      </c>
      <c r="BF225" s="144">
        <f t="shared" si="25"/>
        <v>0</v>
      </c>
      <c r="BG225" s="144">
        <f t="shared" si="26"/>
        <v>0</v>
      </c>
      <c r="BH225" s="144">
        <f t="shared" si="27"/>
        <v>0</v>
      </c>
      <c r="BI225" s="144">
        <f t="shared" si="28"/>
        <v>0</v>
      </c>
      <c r="BJ225" s="17" t="s">
        <v>86</v>
      </c>
      <c r="BK225" s="144">
        <f t="shared" si="29"/>
        <v>0</v>
      </c>
      <c r="BL225" s="17" t="s">
        <v>319</v>
      </c>
      <c r="BM225" s="143" t="s">
        <v>5622</v>
      </c>
    </row>
    <row r="226" spans="2:65" s="1" customFormat="1" ht="24.2" customHeight="1">
      <c r="B226" s="32"/>
      <c r="C226" s="132" t="s">
        <v>793</v>
      </c>
      <c r="D226" s="132" t="s">
        <v>178</v>
      </c>
      <c r="E226" s="133" t="s">
        <v>5623</v>
      </c>
      <c r="F226" s="134" t="s">
        <v>5624</v>
      </c>
      <c r="G226" s="135" t="s">
        <v>298</v>
      </c>
      <c r="H226" s="136">
        <v>517</v>
      </c>
      <c r="I226" s="137"/>
      <c r="J226" s="138">
        <f t="shared" si="20"/>
        <v>0</v>
      </c>
      <c r="K226" s="134" t="s">
        <v>207</v>
      </c>
      <c r="L226" s="32"/>
      <c r="M226" s="139" t="s">
        <v>1</v>
      </c>
      <c r="N226" s="140" t="s">
        <v>43</v>
      </c>
      <c r="P226" s="141">
        <f t="shared" si="21"/>
        <v>0</v>
      </c>
      <c r="Q226" s="141">
        <v>0</v>
      </c>
      <c r="R226" s="141">
        <f t="shared" si="22"/>
        <v>0</v>
      </c>
      <c r="S226" s="141">
        <v>0</v>
      </c>
      <c r="T226" s="142">
        <f t="shared" si="23"/>
        <v>0</v>
      </c>
      <c r="AR226" s="143" t="s">
        <v>319</v>
      </c>
      <c r="AT226" s="143" t="s">
        <v>178</v>
      </c>
      <c r="AU226" s="143" t="s">
        <v>88</v>
      </c>
      <c r="AY226" s="17" t="s">
        <v>176</v>
      </c>
      <c r="BE226" s="144">
        <f t="shared" si="24"/>
        <v>0</v>
      </c>
      <c r="BF226" s="144">
        <f t="shared" si="25"/>
        <v>0</v>
      </c>
      <c r="BG226" s="144">
        <f t="shared" si="26"/>
        <v>0</v>
      </c>
      <c r="BH226" s="144">
        <f t="shared" si="27"/>
        <v>0</v>
      </c>
      <c r="BI226" s="144">
        <f t="shared" si="28"/>
        <v>0</v>
      </c>
      <c r="BJ226" s="17" t="s">
        <v>86</v>
      </c>
      <c r="BK226" s="144">
        <f t="shared" si="29"/>
        <v>0</v>
      </c>
      <c r="BL226" s="17" t="s">
        <v>319</v>
      </c>
      <c r="BM226" s="143" t="s">
        <v>5625</v>
      </c>
    </row>
    <row r="227" spans="2:65" s="1" customFormat="1" ht="24.2" customHeight="1">
      <c r="B227" s="32"/>
      <c r="C227" s="132" t="s">
        <v>797</v>
      </c>
      <c r="D227" s="132" t="s">
        <v>178</v>
      </c>
      <c r="E227" s="133" t="s">
        <v>5626</v>
      </c>
      <c r="F227" s="134" t="s">
        <v>5627</v>
      </c>
      <c r="G227" s="135" t="s">
        <v>298</v>
      </c>
      <c r="H227" s="136">
        <v>462</v>
      </c>
      <c r="I227" s="137"/>
      <c r="J227" s="138">
        <f t="shared" si="20"/>
        <v>0</v>
      </c>
      <c r="K227" s="134" t="s">
        <v>207</v>
      </c>
      <c r="L227" s="32"/>
      <c r="M227" s="139" t="s">
        <v>1</v>
      </c>
      <c r="N227" s="140" t="s">
        <v>43</v>
      </c>
      <c r="P227" s="141">
        <f t="shared" si="21"/>
        <v>0</v>
      </c>
      <c r="Q227" s="141">
        <v>0</v>
      </c>
      <c r="R227" s="141">
        <f t="shared" si="22"/>
        <v>0</v>
      </c>
      <c r="S227" s="141">
        <v>0</v>
      </c>
      <c r="T227" s="142">
        <f t="shared" si="23"/>
        <v>0</v>
      </c>
      <c r="AR227" s="143" t="s">
        <v>319</v>
      </c>
      <c r="AT227" s="143" t="s">
        <v>178</v>
      </c>
      <c r="AU227" s="143" t="s">
        <v>88</v>
      </c>
      <c r="AY227" s="17" t="s">
        <v>176</v>
      </c>
      <c r="BE227" s="144">
        <f t="shared" si="24"/>
        <v>0</v>
      </c>
      <c r="BF227" s="144">
        <f t="shared" si="25"/>
        <v>0</v>
      </c>
      <c r="BG227" s="144">
        <f t="shared" si="26"/>
        <v>0</v>
      </c>
      <c r="BH227" s="144">
        <f t="shared" si="27"/>
        <v>0</v>
      </c>
      <c r="BI227" s="144">
        <f t="shared" si="28"/>
        <v>0</v>
      </c>
      <c r="BJ227" s="17" t="s">
        <v>86</v>
      </c>
      <c r="BK227" s="144">
        <f t="shared" si="29"/>
        <v>0</v>
      </c>
      <c r="BL227" s="17" t="s">
        <v>319</v>
      </c>
      <c r="BM227" s="143" t="s">
        <v>5628</v>
      </c>
    </row>
    <row r="228" spans="2:65" s="1" customFormat="1" ht="24.2" customHeight="1">
      <c r="B228" s="32"/>
      <c r="C228" s="132" t="s">
        <v>801</v>
      </c>
      <c r="D228" s="132" t="s">
        <v>178</v>
      </c>
      <c r="E228" s="133" t="s">
        <v>5629</v>
      </c>
      <c r="F228" s="134" t="s">
        <v>5630</v>
      </c>
      <c r="G228" s="135" t="s">
        <v>307</v>
      </c>
      <c r="H228" s="136">
        <v>28.722439999999999</v>
      </c>
      <c r="I228" s="137"/>
      <c r="J228" s="138">
        <f t="shared" si="20"/>
        <v>0</v>
      </c>
      <c r="K228" s="134" t="s">
        <v>207</v>
      </c>
      <c r="L228" s="32"/>
      <c r="M228" s="139" t="s">
        <v>1</v>
      </c>
      <c r="N228" s="140" t="s">
        <v>43</v>
      </c>
      <c r="P228" s="141">
        <f t="shared" si="21"/>
        <v>0</v>
      </c>
      <c r="Q228" s="141">
        <v>0</v>
      </c>
      <c r="R228" s="141">
        <f t="shared" si="22"/>
        <v>0</v>
      </c>
      <c r="S228" s="141">
        <v>0</v>
      </c>
      <c r="T228" s="142">
        <f t="shared" si="23"/>
        <v>0</v>
      </c>
      <c r="AR228" s="143" t="s">
        <v>319</v>
      </c>
      <c r="AT228" s="143" t="s">
        <v>178</v>
      </c>
      <c r="AU228" s="143" t="s">
        <v>88</v>
      </c>
      <c r="AY228" s="17" t="s">
        <v>176</v>
      </c>
      <c r="BE228" s="144">
        <f t="shared" si="24"/>
        <v>0</v>
      </c>
      <c r="BF228" s="144">
        <f t="shared" si="25"/>
        <v>0</v>
      </c>
      <c r="BG228" s="144">
        <f t="shared" si="26"/>
        <v>0</v>
      </c>
      <c r="BH228" s="144">
        <f t="shared" si="27"/>
        <v>0</v>
      </c>
      <c r="BI228" s="144">
        <f t="shared" si="28"/>
        <v>0</v>
      </c>
      <c r="BJ228" s="17" t="s">
        <v>86</v>
      </c>
      <c r="BK228" s="144">
        <f t="shared" si="29"/>
        <v>0</v>
      </c>
      <c r="BL228" s="17" t="s">
        <v>319</v>
      </c>
      <c r="BM228" s="143" t="s">
        <v>5631</v>
      </c>
    </row>
    <row r="229" spans="2:65" s="1" customFormat="1" ht="24.2" customHeight="1">
      <c r="B229" s="32"/>
      <c r="C229" s="132" t="s">
        <v>805</v>
      </c>
      <c r="D229" s="132" t="s">
        <v>178</v>
      </c>
      <c r="E229" s="133" t="s">
        <v>5632</v>
      </c>
      <c r="F229" s="134" t="s">
        <v>5633</v>
      </c>
      <c r="G229" s="135" t="s">
        <v>307</v>
      </c>
      <c r="H229" s="136">
        <v>28.722439999999999</v>
      </c>
      <c r="I229" s="137"/>
      <c r="J229" s="138">
        <f t="shared" si="20"/>
        <v>0</v>
      </c>
      <c r="K229" s="134" t="s">
        <v>207</v>
      </c>
      <c r="L229" s="32"/>
      <c r="M229" s="139" t="s">
        <v>1</v>
      </c>
      <c r="N229" s="140" t="s">
        <v>43</v>
      </c>
      <c r="P229" s="141">
        <f t="shared" si="21"/>
        <v>0</v>
      </c>
      <c r="Q229" s="141">
        <v>0</v>
      </c>
      <c r="R229" s="141">
        <f t="shared" si="22"/>
        <v>0</v>
      </c>
      <c r="S229" s="141">
        <v>0</v>
      </c>
      <c r="T229" s="142">
        <f t="shared" si="23"/>
        <v>0</v>
      </c>
      <c r="AR229" s="143" t="s">
        <v>319</v>
      </c>
      <c r="AT229" s="143" t="s">
        <v>178</v>
      </c>
      <c r="AU229" s="143" t="s">
        <v>88</v>
      </c>
      <c r="AY229" s="17" t="s">
        <v>176</v>
      </c>
      <c r="BE229" s="144">
        <f t="shared" si="24"/>
        <v>0</v>
      </c>
      <c r="BF229" s="144">
        <f t="shared" si="25"/>
        <v>0</v>
      </c>
      <c r="BG229" s="144">
        <f t="shared" si="26"/>
        <v>0</v>
      </c>
      <c r="BH229" s="144">
        <f t="shared" si="27"/>
        <v>0</v>
      </c>
      <c r="BI229" s="144">
        <f t="shared" si="28"/>
        <v>0</v>
      </c>
      <c r="BJ229" s="17" t="s">
        <v>86</v>
      </c>
      <c r="BK229" s="144">
        <f t="shared" si="29"/>
        <v>0</v>
      </c>
      <c r="BL229" s="17" t="s">
        <v>319</v>
      </c>
      <c r="BM229" s="143" t="s">
        <v>5634</v>
      </c>
    </row>
    <row r="230" spans="2:65" s="1" customFormat="1" ht="24.2" customHeight="1">
      <c r="B230" s="32"/>
      <c r="C230" s="132" t="s">
        <v>809</v>
      </c>
      <c r="D230" s="132" t="s">
        <v>178</v>
      </c>
      <c r="E230" s="133" t="s">
        <v>5635</v>
      </c>
      <c r="F230" s="134" t="s">
        <v>5636</v>
      </c>
      <c r="G230" s="135" t="s">
        <v>298</v>
      </c>
      <c r="H230" s="136">
        <v>1485</v>
      </c>
      <c r="I230" s="137"/>
      <c r="J230" s="138">
        <f t="shared" si="20"/>
        <v>0</v>
      </c>
      <c r="K230" s="134" t="s">
        <v>1</v>
      </c>
      <c r="L230" s="32"/>
      <c r="M230" s="139" t="s">
        <v>1</v>
      </c>
      <c r="N230" s="140" t="s">
        <v>43</v>
      </c>
      <c r="P230" s="141">
        <f t="shared" si="21"/>
        <v>0</v>
      </c>
      <c r="Q230" s="141">
        <v>3.8999999999999999E-4</v>
      </c>
      <c r="R230" s="141">
        <f t="shared" si="22"/>
        <v>0.57914999999999994</v>
      </c>
      <c r="S230" s="141">
        <v>0</v>
      </c>
      <c r="T230" s="142">
        <f t="shared" si="23"/>
        <v>0</v>
      </c>
      <c r="AR230" s="143" t="s">
        <v>319</v>
      </c>
      <c r="AT230" s="143" t="s">
        <v>178</v>
      </c>
      <c r="AU230" s="143" t="s">
        <v>88</v>
      </c>
      <c r="AY230" s="17" t="s">
        <v>176</v>
      </c>
      <c r="BE230" s="144">
        <f t="shared" si="24"/>
        <v>0</v>
      </c>
      <c r="BF230" s="144">
        <f t="shared" si="25"/>
        <v>0</v>
      </c>
      <c r="BG230" s="144">
        <f t="shared" si="26"/>
        <v>0</v>
      </c>
      <c r="BH230" s="144">
        <f t="shared" si="27"/>
        <v>0</v>
      </c>
      <c r="BI230" s="144">
        <f t="shared" si="28"/>
        <v>0</v>
      </c>
      <c r="BJ230" s="17" t="s">
        <v>86</v>
      </c>
      <c r="BK230" s="144">
        <f t="shared" si="29"/>
        <v>0</v>
      </c>
      <c r="BL230" s="17" t="s">
        <v>319</v>
      </c>
      <c r="BM230" s="143" t="s">
        <v>5637</v>
      </c>
    </row>
    <row r="231" spans="2:65" s="1" customFormat="1" ht="24.2" customHeight="1">
      <c r="B231" s="32"/>
      <c r="C231" s="132" t="s">
        <v>815</v>
      </c>
      <c r="D231" s="132" t="s">
        <v>178</v>
      </c>
      <c r="E231" s="133" t="s">
        <v>5638</v>
      </c>
      <c r="F231" s="134" t="s">
        <v>5639</v>
      </c>
      <c r="G231" s="135" t="s">
        <v>298</v>
      </c>
      <c r="H231" s="136">
        <v>60.5</v>
      </c>
      <c r="I231" s="137"/>
      <c r="J231" s="138">
        <f t="shared" si="20"/>
        <v>0</v>
      </c>
      <c r="K231" s="134" t="s">
        <v>1</v>
      </c>
      <c r="L231" s="32"/>
      <c r="M231" s="139" t="s">
        <v>1</v>
      </c>
      <c r="N231" s="140" t="s">
        <v>43</v>
      </c>
      <c r="P231" s="141">
        <f t="shared" si="21"/>
        <v>0</v>
      </c>
      <c r="Q231" s="141">
        <v>3.8999999999999999E-4</v>
      </c>
      <c r="R231" s="141">
        <f t="shared" si="22"/>
        <v>2.3594999999999998E-2</v>
      </c>
      <c r="S231" s="141">
        <v>0</v>
      </c>
      <c r="T231" s="142">
        <f t="shared" si="23"/>
        <v>0</v>
      </c>
      <c r="AR231" s="143" t="s">
        <v>319</v>
      </c>
      <c r="AT231" s="143" t="s">
        <v>178</v>
      </c>
      <c r="AU231" s="143" t="s">
        <v>88</v>
      </c>
      <c r="AY231" s="17" t="s">
        <v>176</v>
      </c>
      <c r="BE231" s="144">
        <f t="shared" si="24"/>
        <v>0</v>
      </c>
      <c r="BF231" s="144">
        <f t="shared" si="25"/>
        <v>0</v>
      </c>
      <c r="BG231" s="144">
        <f t="shared" si="26"/>
        <v>0</v>
      </c>
      <c r="BH231" s="144">
        <f t="shared" si="27"/>
        <v>0</v>
      </c>
      <c r="BI231" s="144">
        <f t="shared" si="28"/>
        <v>0</v>
      </c>
      <c r="BJ231" s="17" t="s">
        <v>86</v>
      </c>
      <c r="BK231" s="144">
        <f t="shared" si="29"/>
        <v>0</v>
      </c>
      <c r="BL231" s="17" t="s">
        <v>319</v>
      </c>
      <c r="BM231" s="143" t="s">
        <v>5640</v>
      </c>
    </row>
    <row r="232" spans="2:65" s="12" customFormat="1" ht="11.25">
      <c r="B232" s="145"/>
      <c r="D232" s="146" t="s">
        <v>185</v>
      </c>
      <c r="E232" s="147" t="s">
        <v>1</v>
      </c>
      <c r="F232" s="148" t="s">
        <v>5641</v>
      </c>
      <c r="H232" s="149">
        <v>60.5</v>
      </c>
      <c r="I232" s="150"/>
      <c r="L232" s="145"/>
      <c r="M232" s="151"/>
      <c r="T232" s="152"/>
      <c r="AT232" s="147" t="s">
        <v>185</v>
      </c>
      <c r="AU232" s="147" t="s">
        <v>88</v>
      </c>
      <c r="AV232" s="12" t="s">
        <v>88</v>
      </c>
      <c r="AW232" s="12" t="s">
        <v>33</v>
      </c>
      <c r="AX232" s="12" t="s">
        <v>78</v>
      </c>
      <c r="AY232" s="147" t="s">
        <v>176</v>
      </c>
    </row>
    <row r="233" spans="2:65" s="13" customFormat="1" ht="11.25">
      <c r="B233" s="153"/>
      <c r="D233" s="146" t="s">
        <v>185</v>
      </c>
      <c r="E233" s="154" t="s">
        <v>1</v>
      </c>
      <c r="F233" s="155" t="s">
        <v>187</v>
      </c>
      <c r="H233" s="156">
        <v>60.5</v>
      </c>
      <c r="I233" s="157"/>
      <c r="L233" s="153"/>
      <c r="M233" s="158"/>
      <c r="T233" s="159"/>
      <c r="AT233" s="154" t="s">
        <v>185</v>
      </c>
      <c r="AU233" s="154" t="s">
        <v>88</v>
      </c>
      <c r="AV233" s="13" t="s">
        <v>183</v>
      </c>
      <c r="AW233" s="13" t="s">
        <v>33</v>
      </c>
      <c r="AX233" s="13" t="s">
        <v>86</v>
      </c>
      <c r="AY233" s="154" t="s">
        <v>176</v>
      </c>
    </row>
    <row r="234" spans="2:65" s="1" customFormat="1" ht="24.2" customHeight="1">
      <c r="B234" s="32"/>
      <c r="C234" s="132" t="s">
        <v>825</v>
      </c>
      <c r="D234" s="132" t="s">
        <v>178</v>
      </c>
      <c r="E234" s="133" t="s">
        <v>5642</v>
      </c>
      <c r="F234" s="134" t="s">
        <v>5643</v>
      </c>
      <c r="G234" s="135" t="s">
        <v>298</v>
      </c>
      <c r="H234" s="136">
        <v>69.3</v>
      </c>
      <c r="I234" s="137"/>
      <c r="J234" s="138">
        <f t="shared" ref="J234:J239" si="30">ROUND(I234*H234,2)</f>
        <v>0</v>
      </c>
      <c r="K234" s="134" t="s">
        <v>1</v>
      </c>
      <c r="L234" s="32"/>
      <c r="M234" s="139" t="s">
        <v>1</v>
      </c>
      <c r="N234" s="140" t="s">
        <v>43</v>
      </c>
      <c r="P234" s="141">
        <f t="shared" ref="P234:P239" si="31">O234*H234</f>
        <v>0</v>
      </c>
      <c r="Q234" s="141">
        <v>3.8999999999999999E-4</v>
      </c>
      <c r="R234" s="141">
        <f t="shared" ref="R234:R239" si="32">Q234*H234</f>
        <v>2.7026999999999999E-2</v>
      </c>
      <c r="S234" s="141">
        <v>0</v>
      </c>
      <c r="T234" s="142">
        <f t="shared" ref="T234:T239" si="33">S234*H234</f>
        <v>0</v>
      </c>
      <c r="AR234" s="143" t="s">
        <v>319</v>
      </c>
      <c r="AT234" s="143" t="s">
        <v>178</v>
      </c>
      <c r="AU234" s="143" t="s">
        <v>88</v>
      </c>
      <c r="AY234" s="17" t="s">
        <v>176</v>
      </c>
      <c r="BE234" s="144">
        <f t="shared" ref="BE234:BE239" si="34">IF(N234="základní",J234,0)</f>
        <v>0</v>
      </c>
      <c r="BF234" s="144">
        <f t="shared" ref="BF234:BF239" si="35">IF(N234="snížená",J234,0)</f>
        <v>0</v>
      </c>
      <c r="BG234" s="144">
        <f t="shared" ref="BG234:BG239" si="36">IF(N234="zákl. přenesená",J234,0)</f>
        <v>0</v>
      </c>
      <c r="BH234" s="144">
        <f t="shared" ref="BH234:BH239" si="37">IF(N234="sníž. přenesená",J234,0)</f>
        <v>0</v>
      </c>
      <c r="BI234" s="144">
        <f t="shared" ref="BI234:BI239" si="38">IF(N234="nulová",J234,0)</f>
        <v>0</v>
      </c>
      <c r="BJ234" s="17" t="s">
        <v>86</v>
      </c>
      <c r="BK234" s="144">
        <f t="shared" ref="BK234:BK239" si="39">ROUND(I234*H234,2)</f>
        <v>0</v>
      </c>
      <c r="BL234" s="17" t="s">
        <v>319</v>
      </c>
      <c r="BM234" s="143" t="s">
        <v>5644</v>
      </c>
    </row>
    <row r="235" spans="2:65" s="1" customFormat="1" ht="24.2" customHeight="1">
      <c r="B235" s="32"/>
      <c r="C235" s="132" t="s">
        <v>830</v>
      </c>
      <c r="D235" s="132" t="s">
        <v>178</v>
      </c>
      <c r="E235" s="133" t="s">
        <v>5645</v>
      </c>
      <c r="F235" s="134" t="s">
        <v>5646</v>
      </c>
      <c r="G235" s="135" t="s">
        <v>298</v>
      </c>
      <c r="H235" s="136">
        <v>429</v>
      </c>
      <c r="I235" s="137"/>
      <c r="J235" s="138">
        <f t="shared" si="30"/>
        <v>0</v>
      </c>
      <c r="K235" s="134" t="s">
        <v>1</v>
      </c>
      <c r="L235" s="32"/>
      <c r="M235" s="139" t="s">
        <v>1</v>
      </c>
      <c r="N235" s="140" t="s">
        <v>43</v>
      </c>
      <c r="P235" s="141">
        <f t="shared" si="31"/>
        <v>0</v>
      </c>
      <c r="Q235" s="141">
        <v>3.8999999999999999E-4</v>
      </c>
      <c r="R235" s="141">
        <f t="shared" si="32"/>
        <v>0.16730999999999999</v>
      </c>
      <c r="S235" s="141">
        <v>0</v>
      </c>
      <c r="T235" s="142">
        <f t="shared" si="33"/>
        <v>0</v>
      </c>
      <c r="AR235" s="143" t="s">
        <v>319</v>
      </c>
      <c r="AT235" s="143" t="s">
        <v>178</v>
      </c>
      <c r="AU235" s="143" t="s">
        <v>88</v>
      </c>
      <c r="AY235" s="17" t="s">
        <v>176</v>
      </c>
      <c r="BE235" s="144">
        <f t="shared" si="34"/>
        <v>0</v>
      </c>
      <c r="BF235" s="144">
        <f t="shared" si="35"/>
        <v>0</v>
      </c>
      <c r="BG235" s="144">
        <f t="shared" si="36"/>
        <v>0</v>
      </c>
      <c r="BH235" s="144">
        <f t="shared" si="37"/>
        <v>0</v>
      </c>
      <c r="BI235" s="144">
        <f t="shared" si="38"/>
        <v>0</v>
      </c>
      <c r="BJ235" s="17" t="s">
        <v>86</v>
      </c>
      <c r="BK235" s="144">
        <f t="shared" si="39"/>
        <v>0</v>
      </c>
      <c r="BL235" s="17" t="s">
        <v>319</v>
      </c>
      <c r="BM235" s="143" t="s">
        <v>5647</v>
      </c>
    </row>
    <row r="236" spans="2:65" s="1" customFormat="1" ht="24.2" customHeight="1">
      <c r="B236" s="32"/>
      <c r="C236" s="132" t="s">
        <v>834</v>
      </c>
      <c r="D236" s="132" t="s">
        <v>178</v>
      </c>
      <c r="E236" s="133" t="s">
        <v>5648</v>
      </c>
      <c r="F236" s="134" t="s">
        <v>5649</v>
      </c>
      <c r="G236" s="135" t="s">
        <v>298</v>
      </c>
      <c r="H236" s="136">
        <v>88</v>
      </c>
      <c r="I236" s="137"/>
      <c r="J236" s="138">
        <f t="shared" si="30"/>
        <v>0</v>
      </c>
      <c r="K236" s="134" t="s">
        <v>1</v>
      </c>
      <c r="L236" s="32"/>
      <c r="M236" s="139" t="s">
        <v>1</v>
      </c>
      <c r="N236" s="140" t="s">
        <v>43</v>
      </c>
      <c r="P236" s="141">
        <f t="shared" si="31"/>
        <v>0</v>
      </c>
      <c r="Q236" s="141">
        <v>3.8999999999999999E-4</v>
      </c>
      <c r="R236" s="141">
        <f t="shared" si="32"/>
        <v>3.4319999999999996E-2</v>
      </c>
      <c r="S236" s="141">
        <v>0</v>
      </c>
      <c r="T236" s="142">
        <f t="shared" si="33"/>
        <v>0</v>
      </c>
      <c r="AR236" s="143" t="s">
        <v>319</v>
      </c>
      <c r="AT236" s="143" t="s">
        <v>178</v>
      </c>
      <c r="AU236" s="143" t="s">
        <v>88</v>
      </c>
      <c r="AY236" s="17" t="s">
        <v>176</v>
      </c>
      <c r="BE236" s="144">
        <f t="shared" si="34"/>
        <v>0</v>
      </c>
      <c r="BF236" s="144">
        <f t="shared" si="35"/>
        <v>0</v>
      </c>
      <c r="BG236" s="144">
        <f t="shared" si="36"/>
        <v>0</v>
      </c>
      <c r="BH236" s="144">
        <f t="shared" si="37"/>
        <v>0</v>
      </c>
      <c r="BI236" s="144">
        <f t="shared" si="38"/>
        <v>0</v>
      </c>
      <c r="BJ236" s="17" t="s">
        <v>86</v>
      </c>
      <c r="BK236" s="144">
        <f t="shared" si="39"/>
        <v>0</v>
      </c>
      <c r="BL236" s="17" t="s">
        <v>319</v>
      </c>
      <c r="BM236" s="143" t="s">
        <v>5650</v>
      </c>
    </row>
    <row r="237" spans="2:65" s="1" customFormat="1" ht="24.2" customHeight="1">
      <c r="B237" s="32"/>
      <c r="C237" s="132" t="s">
        <v>838</v>
      </c>
      <c r="D237" s="132" t="s">
        <v>178</v>
      </c>
      <c r="E237" s="133" t="s">
        <v>5651</v>
      </c>
      <c r="F237" s="134" t="s">
        <v>5652</v>
      </c>
      <c r="G237" s="135" t="s">
        <v>298</v>
      </c>
      <c r="H237" s="136">
        <v>313.5</v>
      </c>
      <c r="I237" s="137"/>
      <c r="J237" s="138">
        <f t="shared" si="30"/>
        <v>0</v>
      </c>
      <c r="K237" s="134" t="s">
        <v>1</v>
      </c>
      <c r="L237" s="32"/>
      <c r="M237" s="139" t="s">
        <v>1</v>
      </c>
      <c r="N237" s="140" t="s">
        <v>43</v>
      </c>
      <c r="P237" s="141">
        <f t="shared" si="31"/>
        <v>0</v>
      </c>
      <c r="Q237" s="141">
        <v>3.8999999999999999E-4</v>
      </c>
      <c r="R237" s="141">
        <f t="shared" si="32"/>
        <v>0.122265</v>
      </c>
      <c r="S237" s="141">
        <v>0</v>
      </c>
      <c r="T237" s="142">
        <f t="shared" si="33"/>
        <v>0</v>
      </c>
      <c r="AR237" s="143" t="s">
        <v>319</v>
      </c>
      <c r="AT237" s="143" t="s">
        <v>178</v>
      </c>
      <c r="AU237" s="143" t="s">
        <v>88</v>
      </c>
      <c r="AY237" s="17" t="s">
        <v>176</v>
      </c>
      <c r="BE237" s="144">
        <f t="shared" si="34"/>
        <v>0</v>
      </c>
      <c r="BF237" s="144">
        <f t="shared" si="35"/>
        <v>0</v>
      </c>
      <c r="BG237" s="144">
        <f t="shared" si="36"/>
        <v>0</v>
      </c>
      <c r="BH237" s="144">
        <f t="shared" si="37"/>
        <v>0</v>
      </c>
      <c r="BI237" s="144">
        <f t="shared" si="38"/>
        <v>0</v>
      </c>
      <c r="BJ237" s="17" t="s">
        <v>86</v>
      </c>
      <c r="BK237" s="144">
        <f t="shared" si="39"/>
        <v>0</v>
      </c>
      <c r="BL237" s="17" t="s">
        <v>319</v>
      </c>
      <c r="BM237" s="143" t="s">
        <v>5653</v>
      </c>
    </row>
    <row r="238" spans="2:65" s="1" customFormat="1" ht="24.2" customHeight="1">
      <c r="B238" s="32"/>
      <c r="C238" s="132" t="s">
        <v>844</v>
      </c>
      <c r="D238" s="132" t="s">
        <v>178</v>
      </c>
      <c r="E238" s="133" t="s">
        <v>5654</v>
      </c>
      <c r="F238" s="134" t="s">
        <v>5655</v>
      </c>
      <c r="G238" s="135" t="s">
        <v>298</v>
      </c>
      <c r="H238" s="136">
        <v>148.5</v>
      </c>
      <c r="I238" s="137"/>
      <c r="J238" s="138">
        <f t="shared" si="30"/>
        <v>0</v>
      </c>
      <c r="K238" s="134" t="s">
        <v>1</v>
      </c>
      <c r="L238" s="32"/>
      <c r="M238" s="139" t="s">
        <v>1</v>
      </c>
      <c r="N238" s="140" t="s">
        <v>43</v>
      </c>
      <c r="P238" s="141">
        <f t="shared" si="31"/>
        <v>0</v>
      </c>
      <c r="Q238" s="141">
        <v>3.8999999999999999E-4</v>
      </c>
      <c r="R238" s="141">
        <f t="shared" si="32"/>
        <v>5.7915000000000001E-2</v>
      </c>
      <c r="S238" s="141">
        <v>0</v>
      </c>
      <c r="T238" s="142">
        <f t="shared" si="33"/>
        <v>0</v>
      </c>
      <c r="AR238" s="143" t="s">
        <v>319</v>
      </c>
      <c r="AT238" s="143" t="s">
        <v>178</v>
      </c>
      <c r="AU238" s="143" t="s">
        <v>88</v>
      </c>
      <c r="AY238" s="17" t="s">
        <v>176</v>
      </c>
      <c r="BE238" s="144">
        <f t="shared" si="34"/>
        <v>0</v>
      </c>
      <c r="BF238" s="144">
        <f t="shared" si="35"/>
        <v>0</v>
      </c>
      <c r="BG238" s="144">
        <f t="shared" si="36"/>
        <v>0</v>
      </c>
      <c r="BH238" s="144">
        <f t="shared" si="37"/>
        <v>0</v>
      </c>
      <c r="BI238" s="144">
        <f t="shared" si="38"/>
        <v>0</v>
      </c>
      <c r="BJ238" s="17" t="s">
        <v>86</v>
      </c>
      <c r="BK238" s="144">
        <f t="shared" si="39"/>
        <v>0</v>
      </c>
      <c r="BL238" s="17" t="s">
        <v>319</v>
      </c>
      <c r="BM238" s="143" t="s">
        <v>5656</v>
      </c>
    </row>
    <row r="239" spans="2:65" s="1" customFormat="1" ht="37.9" customHeight="1">
      <c r="B239" s="32"/>
      <c r="C239" s="132" t="s">
        <v>848</v>
      </c>
      <c r="D239" s="132" t="s">
        <v>178</v>
      </c>
      <c r="E239" s="133" t="s">
        <v>5657</v>
      </c>
      <c r="F239" s="134" t="s">
        <v>5658</v>
      </c>
      <c r="G239" s="135" t="s">
        <v>298</v>
      </c>
      <c r="H239" s="136">
        <v>1570</v>
      </c>
      <c r="I239" s="137"/>
      <c r="J239" s="138">
        <f t="shared" si="30"/>
        <v>0</v>
      </c>
      <c r="K239" s="134" t="s">
        <v>1</v>
      </c>
      <c r="L239" s="32"/>
      <c r="M239" s="139" t="s">
        <v>1</v>
      </c>
      <c r="N239" s="140" t="s">
        <v>43</v>
      </c>
      <c r="P239" s="141">
        <f t="shared" si="31"/>
        <v>0</v>
      </c>
      <c r="Q239" s="141">
        <v>1.2E-4</v>
      </c>
      <c r="R239" s="141">
        <f t="shared" si="32"/>
        <v>0.18840000000000001</v>
      </c>
      <c r="S239" s="141">
        <v>0</v>
      </c>
      <c r="T239" s="142">
        <f t="shared" si="33"/>
        <v>0</v>
      </c>
      <c r="AR239" s="143" t="s">
        <v>319</v>
      </c>
      <c r="AT239" s="143" t="s">
        <v>178</v>
      </c>
      <c r="AU239" s="143" t="s">
        <v>88</v>
      </c>
      <c r="AY239" s="17" t="s">
        <v>176</v>
      </c>
      <c r="BE239" s="144">
        <f t="shared" si="34"/>
        <v>0</v>
      </c>
      <c r="BF239" s="144">
        <f t="shared" si="35"/>
        <v>0</v>
      </c>
      <c r="BG239" s="144">
        <f t="shared" si="36"/>
        <v>0</v>
      </c>
      <c r="BH239" s="144">
        <f t="shared" si="37"/>
        <v>0</v>
      </c>
      <c r="BI239" s="144">
        <f t="shared" si="38"/>
        <v>0</v>
      </c>
      <c r="BJ239" s="17" t="s">
        <v>86</v>
      </c>
      <c r="BK239" s="144">
        <f t="shared" si="39"/>
        <v>0</v>
      </c>
      <c r="BL239" s="17" t="s">
        <v>319</v>
      </c>
      <c r="BM239" s="143" t="s">
        <v>5659</v>
      </c>
    </row>
    <row r="240" spans="2:65" s="11" customFormat="1" ht="22.9" customHeight="1">
      <c r="B240" s="120"/>
      <c r="D240" s="121" t="s">
        <v>77</v>
      </c>
      <c r="E240" s="130" t="s">
        <v>5660</v>
      </c>
      <c r="F240" s="130" t="s">
        <v>5661</v>
      </c>
      <c r="I240" s="123"/>
      <c r="J240" s="131">
        <f>BK240</f>
        <v>0</v>
      </c>
      <c r="L240" s="120"/>
      <c r="M240" s="125"/>
      <c r="P240" s="126">
        <f>SUM(P241:P308)</f>
        <v>0</v>
      </c>
      <c r="R240" s="126">
        <f>SUM(R241:R308)</f>
        <v>2.7196099999999999</v>
      </c>
      <c r="T240" s="127">
        <f>SUM(T241:T308)</f>
        <v>0</v>
      </c>
      <c r="AR240" s="121" t="s">
        <v>88</v>
      </c>
      <c r="AT240" s="128" t="s">
        <v>77</v>
      </c>
      <c r="AU240" s="128" t="s">
        <v>86</v>
      </c>
      <c r="AY240" s="121" t="s">
        <v>176</v>
      </c>
      <c r="BK240" s="129">
        <f>SUM(BK241:BK308)</f>
        <v>0</v>
      </c>
    </row>
    <row r="241" spans="2:65" s="1" customFormat="1" ht="24.2" customHeight="1">
      <c r="B241" s="32"/>
      <c r="C241" s="132" t="s">
        <v>852</v>
      </c>
      <c r="D241" s="132" t="s">
        <v>178</v>
      </c>
      <c r="E241" s="133" t="s">
        <v>5662</v>
      </c>
      <c r="F241" s="134" t="s">
        <v>5663</v>
      </c>
      <c r="G241" s="135" t="s">
        <v>5474</v>
      </c>
      <c r="H241" s="136">
        <v>14</v>
      </c>
      <c r="I241" s="137"/>
      <c r="J241" s="138">
        <f>ROUND(I241*H241,2)</f>
        <v>0</v>
      </c>
      <c r="K241" s="134" t="s">
        <v>207</v>
      </c>
      <c r="L241" s="32"/>
      <c r="M241" s="139" t="s">
        <v>1</v>
      </c>
      <c r="N241" s="140" t="s">
        <v>43</v>
      </c>
      <c r="P241" s="141">
        <f>O241*H241</f>
        <v>0</v>
      </c>
      <c r="Q241" s="141">
        <v>9.3900000000000008E-3</v>
      </c>
      <c r="R241" s="141">
        <f>Q241*H241</f>
        <v>0.13146000000000002</v>
      </c>
      <c r="S241" s="141">
        <v>0</v>
      </c>
      <c r="T241" s="142">
        <f>S241*H241</f>
        <v>0</v>
      </c>
      <c r="AR241" s="143" t="s">
        <v>319</v>
      </c>
      <c r="AT241" s="143" t="s">
        <v>178</v>
      </c>
      <c r="AU241" s="143" t="s">
        <v>88</v>
      </c>
      <c r="AY241" s="17" t="s">
        <v>176</v>
      </c>
      <c r="BE241" s="144">
        <f>IF(N241="základní",J241,0)</f>
        <v>0</v>
      </c>
      <c r="BF241" s="144">
        <f>IF(N241="snížená",J241,0)</f>
        <v>0</v>
      </c>
      <c r="BG241" s="144">
        <f>IF(N241="zákl. přenesená",J241,0)</f>
        <v>0</v>
      </c>
      <c r="BH241" s="144">
        <f>IF(N241="sníž. přenesená",J241,0)</f>
        <v>0</v>
      </c>
      <c r="BI241" s="144">
        <f>IF(N241="nulová",J241,0)</f>
        <v>0</v>
      </c>
      <c r="BJ241" s="17" t="s">
        <v>86</v>
      </c>
      <c r="BK241" s="144">
        <f>ROUND(I241*H241,2)</f>
        <v>0</v>
      </c>
      <c r="BL241" s="17" t="s">
        <v>319</v>
      </c>
      <c r="BM241" s="143" t="s">
        <v>5664</v>
      </c>
    </row>
    <row r="242" spans="2:65" s="1" customFormat="1" ht="24.2" customHeight="1">
      <c r="B242" s="32"/>
      <c r="C242" s="132" t="s">
        <v>856</v>
      </c>
      <c r="D242" s="132" t="s">
        <v>178</v>
      </c>
      <c r="E242" s="133" t="s">
        <v>5665</v>
      </c>
      <c r="F242" s="134" t="s">
        <v>5666</v>
      </c>
      <c r="G242" s="135" t="s">
        <v>5474</v>
      </c>
      <c r="H242" s="136">
        <v>11</v>
      </c>
      <c r="I242" s="137"/>
      <c r="J242" s="138">
        <f>ROUND(I242*H242,2)</f>
        <v>0</v>
      </c>
      <c r="K242" s="134" t="s">
        <v>207</v>
      </c>
      <c r="L242" s="32"/>
      <c r="M242" s="139" t="s">
        <v>1</v>
      </c>
      <c r="N242" s="140" t="s">
        <v>43</v>
      </c>
      <c r="P242" s="141">
        <f>O242*H242</f>
        <v>0</v>
      </c>
      <c r="Q242" s="141">
        <v>1.149E-2</v>
      </c>
      <c r="R242" s="141">
        <f>Q242*H242</f>
        <v>0.12639</v>
      </c>
      <c r="S242" s="141">
        <v>0</v>
      </c>
      <c r="T242" s="142">
        <f>S242*H242</f>
        <v>0</v>
      </c>
      <c r="AR242" s="143" t="s">
        <v>319</v>
      </c>
      <c r="AT242" s="143" t="s">
        <v>178</v>
      </c>
      <c r="AU242" s="143" t="s">
        <v>88</v>
      </c>
      <c r="AY242" s="17" t="s">
        <v>176</v>
      </c>
      <c r="BE242" s="144">
        <f>IF(N242="základní",J242,0)</f>
        <v>0</v>
      </c>
      <c r="BF242" s="144">
        <f>IF(N242="snížená",J242,0)</f>
        <v>0</v>
      </c>
      <c r="BG242" s="144">
        <f>IF(N242="zákl. přenesená",J242,0)</f>
        <v>0</v>
      </c>
      <c r="BH242" s="144">
        <f>IF(N242="sníž. přenesená",J242,0)</f>
        <v>0</v>
      </c>
      <c r="BI242" s="144">
        <f>IF(N242="nulová",J242,0)</f>
        <v>0</v>
      </c>
      <c r="BJ242" s="17" t="s">
        <v>86</v>
      </c>
      <c r="BK242" s="144">
        <f>ROUND(I242*H242,2)</f>
        <v>0</v>
      </c>
      <c r="BL242" s="17" t="s">
        <v>319</v>
      </c>
      <c r="BM242" s="143" t="s">
        <v>5667</v>
      </c>
    </row>
    <row r="243" spans="2:65" s="12" customFormat="1" ht="11.25">
      <c r="B243" s="145"/>
      <c r="D243" s="146" t="s">
        <v>185</v>
      </c>
      <c r="E243" s="147" t="s">
        <v>1</v>
      </c>
      <c r="F243" s="148" t="s">
        <v>5668</v>
      </c>
      <c r="H243" s="149">
        <v>11</v>
      </c>
      <c r="I243" s="150"/>
      <c r="L243" s="145"/>
      <c r="M243" s="151"/>
      <c r="T243" s="152"/>
      <c r="AT243" s="147" t="s">
        <v>185</v>
      </c>
      <c r="AU243" s="147" t="s">
        <v>88</v>
      </c>
      <c r="AV243" s="12" t="s">
        <v>88</v>
      </c>
      <c r="AW243" s="12" t="s">
        <v>33</v>
      </c>
      <c r="AX243" s="12" t="s">
        <v>86</v>
      </c>
      <c r="AY243" s="147" t="s">
        <v>176</v>
      </c>
    </row>
    <row r="244" spans="2:65" s="1" customFormat="1" ht="24.2" customHeight="1">
      <c r="B244" s="32"/>
      <c r="C244" s="132" t="s">
        <v>860</v>
      </c>
      <c r="D244" s="132" t="s">
        <v>178</v>
      </c>
      <c r="E244" s="133" t="s">
        <v>5669</v>
      </c>
      <c r="F244" s="134" t="s">
        <v>5670</v>
      </c>
      <c r="G244" s="135" t="s">
        <v>5474</v>
      </c>
      <c r="H244" s="136">
        <v>18</v>
      </c>
      <c r="I244" s="137"/>
      <c r="J244" s="138">
        <f>ROUND(I244*H244,2)</f>
        <v>0</v>
      </c>
      <c r="K244" s="134" t="s">
        <v>207</v>
      </c>
      <c r="L244" s="32"/>
      <c r="M244" s="139" t="s">
        <v>1</v>
      </c>
      <c r="N244" s="140" t="s">
        <v>43</v>
      </c>
      <c r="P244" s="141">
        <f>O244*H244</f>
        <v>0</v>
      </c>
      <c r="Q244" s="141">
        <v>1.362E-2</v>
      </c>
      <c r="R244" s="141">
        <f>Q244*H244</f>
        <v>0.24515999999999999</v>
      </c>
      <c r="S244" s="141">
        <v>0</v>
      </c>
      <c r="T244" s="142">
        <f>S244*H244</f>
        <v>0</v>
      </c>
      <c r="AR244" s="143" t="s">
        <v>319</v>
      </c>
      <c r="AT244" s="143" t="s">
        <v>178</v>
      </c>
      <c r="AU244" s="143" t="s">
        <v>88</v>
      </c>
      <c r="AY244" s="17" t="s">
        <v>176</v>
      </c>
      <c r="BE244" s="144">
        <f>IF(N244="základní",J244,0)</f>
        <v>0</v>
      </c>
      <c r="BF244" s="144">
        <f>IF(N244="snížená",J244,0)</f>
        <v>0</v>
      </c>
      <c r="BG244" s="144">
        <f>IF(N244="zákl. přenesená",J244,0)</f>
        <v>0</v>
      </c>
      <c r="BH244" s="144">
        <f>IF(N244="sníž. přenesená",J244,0)</f>
        <v>0</v>
      </c>
      <c r="BI244" s="144">
        <f>IF(N244="nulová",J244,0)</f>
        <v>0</v>
      </c>
      <c r="BJ244" s="17" t="s">
        <v>86</v>
      </c>
      <c r="BK244" s="144">
        <f>ROUND(I244*H244,2)</f>
        <v>0</v>
      </c>
      <c r="BL244" s="17" t="s">
        <v>319</v>
      </c>
      <c r="BM244" s="143" t="s">
        <v>5671</v>
      </c>
    </row>
    <row r="245" spans="2:65" s="12" customFormat="1" ht="11.25">
      <c r="B245" s="145"/>
      <c r="D245" s="146" t="s">
        <v>185</v>
      </c>
      <c r="E245" s="147" t="s">
        <v>1</v>
      </c>
      <c r="F245" s="148" t="s">
        <v>5672</v>
      </c>
      <c r="H245" s="149">
        <v>18</v>
      </c>
      <c r="I245" s="150"/>
      <c r="L245" s="145"/>
      <c r="M245" s="151"/>
      <c r="T245" s="152"/>
      <c r="AT245" s="147" t="s">
        <v>185</v>
      </c>
      <c r="AU245" s="147" t="s">
        <v>88</v>
      </c>
      <c r="AV245" s="12" t="s">
        <v>88</v>
      </c>
      <c r="AW245" s="12" t="s">
        <v>33</v>
      </c>
      <c r="AX245" s="12" t="s">
        <v>86</v>
      </c>
      <c r="AY245" s="147" t="s">
        <v>176</v>
      </c>
    </row>
    <row r="246" spans="2:65" s="1" customFormat="1" ht="24.2" customHeight="1">
      <c r="B246" s="32"/>
      <c r="C246" s="132" t="s">
        <v>870</v>
      </c>
      <c r="D246" s="132" t="s">
        <v>178</v>
      </c>
      <c r="E246" s="133" t="s">
        <v>5673</v>
      </c>
      <c r="F246" s="134" t="s">
        <v>5674</v>
      </c>
      <c r="G246" s="135" t="s">
        <v>5474</v>
      </c>
      <c r="H246" s="136">
        <v>6</v>
      </c>
      <c r="I246" s="137"/>
      <c r="J246" s="138">
        <f>ROUND(I246*H246,2)</f>
        <v>0</v>
      </c>
      <c r="K246" s="134" t="s">
        <v>207</v>
      </c>
      <c r="L246" s="32"/>
      <c r="M246" s="139" t="s">
        <v>1</v>
      </c>
      <c r="N246" s="140" t="s">
        <v>43</v>
      </c>
      <c r="P246" s="141">
        <f>O246*H246</f>
        <v>0</v>
      </c>
      <c r="Q246" s="141">
        <v>1.736E-2</v>
      </c>
      <c r="R246" s="141">
        <f>Q246*H246</f>
        <v>0.10416</v>
      </c>
      <c r="S246" s="141">
        <v>0</v>
      </c>
      <c r="T246" s="142">
        <f>S246*H246</f>
        <v>0</v>
      </c>
      <c r="AR246" s="143" t="s">
        <v>319</v>
      </c>
      <c r="AT246" s="143" t="s">
        <v>178</v>
      </c>
      <c r="AU246" s="143" t="s">
        <v>88</v>
      </c>
      <c r="AY246" s="17" t="s">
        <v>176</v>
      </c>
      <c r="BE246" s="144">
        <f>IF(N246="základní",J246,0)</f>
        <v>0</v>
      </c>
      <c r="BF246" s="144">
        <f>IF(N246="snížená",J246,0)</f>
        <v>0</v>
      </c>
      <c r="BG246" s="144">
        <f>IF(N246="zákl. přenesená",J246,0)</f>
        <v>0</v>
      </c>
      <c r="BH246" s="144">
        <f>IF(N246="sníž. přenesená",J246,0)</f>
        <v>0</v>
      </c>
      <c r="BI246" s="144">
        <f>IF(N246="nulová",J246,0)</f>
        <v>0</v>
      </c>
      <c r="BJ246" s="17" t="s">
        <v>86</v>
      </c>
      <c r="BK246" s="144">
        <f>ROUND(I246*H246,2)</f>
        <v>0</v>
      </c>
      <c r="BL246" s="17" t="s">
        <v>319</v>
      </c>
      <c r="BM246" s="143" t="s">
        <v>5675</v>
      </c>
    </row>
    <row r="247" spans="2:65" s="1" customFormat="1" ht="24.2" customHeight="1">
      <c r="B247" s="32"/>
      <c r="C247" s="132" t="s">
        <v>924</v>
      </c>
      <c r="D247" s="132" t="s">
        <v>178</v>
      </c>
      <c r="E247" s="133" t="s">
        <v>5676</v>
      </c>
      <c r="F247" s="134" t="s">
        <v>5677</v>
      </c>
      <c r="G247" s="135" t="s">
        <v>5474</v>
      </c>
      <c r="H247" s="136">
        <v>10</v>
      </c>
      <c r="I247" s="137"/>
      <c r="J247" s="138">
        <f>ROUND(I247*H247,2)</f>
        <v>0</v>
      </c>
      <c r="K247" s="134" t="s">
        <v>207</v>
      </c>
      <c r="L247" s="32"/>
      <c r="M247" s="139" t="s">
        <v>1</v>
      </c>
      <c r="N247" s="140" t="s">
        <v>43</v>
      </c>
      <c r="P247" s="141">
        <f>O247*H247</f>
        <v>0</v>
      </c>
      <c r="Q247" s="141">
        <v>2.2780000000000002E-2</v>
      </c>
      <c r="R247" s="141">
        <f>Q247*H247</f>
        <v>0.2278</v>
      </c>
      <c r="S247" s="141">
        <v>0</v>
      </c>
      <c r="T247" s="142">
        <f>S247*H247</f>
        <v>0</v>
      </c>
      <c r="AR247" s="143" t="s">
        <v>319</v>
      </c>
      <c r="AT247" s="143" t="s">
        <v>178</v>
      </c>
      <c r="AU247" s="143" t="s">
        <v>88</v>
      </c>
      <c r="AY247" s="17" t="s">
        <v>176</v>
      </c>
      <c r="BE247" s="144">
        <f>IF(N247="základní",J247,0)</f>
        <v>0</v>
      </c>
      <c r="BF247" s="144">
        <f>IF(N247="snížená",J247,0)</f>
        <v>0</v>
      </c>
      <c r="BG247" s="144">
        <f>IF(N247="zákl. přenesená",J247,0)</f>
        <v>0</v>
      </c>
      <c r="BH247" s="144">
        <f>IF(N247="sníž. přenesená",J247,0)</f>
        <v>0</v>
      </c>
      <c r="BI247" s="144">
        <f>IF(N247="nulová",J247,0)</f>
        <v>0</v>
      </c>
      <c r="BJ247" s="17" t="s">
        <v>86</v>
      </c>
      <c r="BK247" s="144">
        <f>ROUND(I247*H247,2)</f>
        <v>0</v>
      </c>
      <c r="BL247" s="17" t="s">
        <v>319</v>
      </c>
      <c r="BM247" s="143" t="s">
        <v>5678</v>
      </c>
    </row>
    <row r="248" spans="2:65" s="12" customFormat="1" ht="11.25">
      <c r="B248" s="145"/>
      <c r="D248" s="146" t="s">
        <v>185</v>
      </c>
      <c r="E248" s="147" t="s">
        <v>1</v>
      </c>
      <c r="F248" s="148" t="s">
        <v>5679</v>
      </c>
      <c r="H248" s="149">
        <v>10</v>
      </c>
      <c r="I248" s="150"/>
      <c r="L248" s="145"/>
      <c r="M248" s="151"/>
      <c r="T248" s="152"/>
      <c r="AT248" s="147" t="s">
        <v>185</v>
      </c>
      <c r="AU248" s="147" t="s">
        <v>88</v>
      </c>
      <c r="AV248" s="12" t="s">
        <v>88</v>
      </c>
      <c r="AW248" s="12" t="s">
        <v>33</v>
      </c>
      <c r="AX248" s="12" t="s">
        <v>86</v>
      </c>
      <c r="AY248" s="147" t="s">
        <v>176</v>
      </c>
    </row>
    <row r="249" spans="2:65" s="1" customFormat="1" ht="24.2" customHeight="1">
      <c r="B249" s="32"/>
      <c r="C249" s="132" t="s">
        <v>953</v>
      </c>
      <c r="D249" s="132" t="s">
        <v>178</v>
      </c>
      <c r="E249" s="133" t="s">
        <v>5680</v>
      </c>
      <c r="F249" s="134" t="s">
        <v>5681</v>
      </c>
      <c r="G249" s="135" t="s">
        <v>5474</v>
      </c>
      <c r="H249" s="136">
        <v>2</v>
      </c>
      <c r="I249" s="137"/>
      <c r="J249" s="138">
        <f t="shared" ref="J249:J268" si="40">ROUND(I249*H249,2)</f>
        <v>0</v>
      </c>
      <c r="K249" s="134" t="s">
        <v>207</v>
      </c>
      <c r="L249" s="32"/>
      <c r="M249" s="139" t="s">
        <v>1</v>
      </c>
      <c r="N249" s="140" t="s">
        <v>43</v>
      </c>
      <c r="P249" s="141">
        <f t="shared" ref="P249:P268" si="41">O249*H249</f>
        <v>0</v>
      </c>
      <c r="Q249" s="141">
        <v>2.5250000000000002E-2</v>
      </c>
      <c r="R249" s="141">
        <f t="shared" ref="R249:R268" si="42">Q249*H249</f>
        <v>5.0500000000000003E-2</v>
      </c>
      <c r="S249" s="141">
        <v>0</v>
      </c>
      <c r="T249" s="142">
        <f t="shared" ref="T249:T268" si="43">S249*H249</f>
        <v>0</v>
      </c>
      <c r="AR249" s="143" t="s">
        <v>319</v>
      </c>
      <c r="AT249" s="143" t="s">
        <v>178</v>
      </c>
      <c r="AU249" s="143" t="s">
        <v>88</v>
      </c>
      <c r="AY249" s="17" t="s">
        <v>176</v>
      </c>
      <c r="BE249" s="144">
        <f t="shared" ref="BE249:BE268" si="44">IF(N249="základní",J249,0)</f>
        <v>0</v>
      </c>
      <c r="BF249" s="144">
        <f t="shared" ref="BF249:BF268" si="45">IF(N249="snížená",J249,0)</f>
        <v>0</v>
      </c>
      <c r="BG249" s="144">
        <f t="shared" ref="BG249:BG268" si="46">IF(N249="zákl. přenesená",J249,0)</f>
        <v>0</v>
      </c>
      <c r="BH249" s="144">
        <f t="shared" ref="BH249:BH268" si="47">IF(N249="sníž. přenesená",J249,0)</f>
        <v>0</v>
      </c>
      <c r="BI249" s="144">
        <f t="shared" ref="BI249:BI268" si="48">IF(N249="nulová",J249,0)</f>
        <v>0</v>
      </c>
      <c r="BJ249" s="17" t="s">
        <v>86</v>
      </c>
      <c r="BK249" s="144">
        <f t="shared" ref="BK249:BK268" si="49">ROUND(I249*H249,2)</f>
        <v>0</v>
      </c>
      <c r="BL249" s="17" t="s">
        <v>319</v>
      </c>
      <c r="BM249" s="143" t="s">
        <v>5682</v>
      </c>
    </row>
    <row r="250" spans="2:65" s="1" customFormat="1" ht="24.2" customHeight="1">
      <c r="B250" s="32"/>
      <c r="C250" s="132" t="s">
        <v>986</v>
      </c>
      <c r="D250" s="132" t="s">
        <v>178</v>
      </c>
      <c r="E250" s="133" t="s">
        <v>5683</v>
      </c>
      <c r="F250" s="134" t="s">
        <v>5684</v>
      </c>
      <c r="G250" s="135" t="s">
        <v>5474</v>
      </c>
      <c r="H250" s="136">
        <v>1</v>
      </c>
      <c r="I250" s="137"/>
      <c r="J250" s="138">
        <f t="shared" si="40"/>
        <v>0</v>
      </c>
      <c r="K250" s="134" t="s">
        <v>207</v>
      </c>
      <c r="L250" s="32"/>
      <c r="M250" s="139" t="s">
        <v>1</v>
      </c>
      <c r="N250" s="140" t="s">
        <v>43</v>
      </c>
      <c r="P250" s="141">
        <f t="shared" si="41"/>
        <v>0</v>
      </c>
      <c r="Q250" s="141">
        <v>2.9739999999999999E-2</v>
      </c>
      <c r="R250" s="141">
        <f t="shared" si="42"/>
        <v>2.9739999999999999E-2</v>
      </c>
      <c r="S250" s="141">
        <v>0</v>
      </c>
      <c r="T250" s="142">
        <f t="shared" si="43"/>
        <v>0</v>
      </c>
      <c r="AR250" s="143" t="s">
        <v>319</v>
      </c>
      <c r="AT250" s="143" t="s">
        <v>178</v>
      </c>
      <c r="AU250" s="143" t="s">
        <v>88</v>
      </c>
      <c r="AY250" s="17" t="s">
        <v>176</v>
      </c>
      <c r="BE250" s="144">
        <f t="shared" si="44"/>
        <v>0</v>
      </c>
      <c r="BF250" s="144">
        <f t="shared" si="45"/>
        <v>0</v>
      </c>
      <c r="BG250" s="144">
        <f t="shared" si="46"/>
        <v>0</v>
      </c>
      <c r="BH250" s="144">
        <f t="shared" si="47"/>
        <v>0</v>
      </c>
      <c r="BI250" s="144">
        <f t="shared" si="48"/>
        <v>0</v>
      </c>
      <c r="BJ250" s="17" t="s">
        <v>86</v>
      </c>
      <c r="BK250" s="144">
        <f t="shared" si="49"/>
        <v>0</v>
      </c>
      <c r="BL250" s="17" t="s">
        <v>319</v>
      </c>
      <c r="BM250" s="143" t="s">
        <v>5685</v>
      </c>
    </row>
    <row r="251" spans="2:65" s="1" customFormat="1" ht="24.2" customHeight="1">
      <c r="B251" s="32"/>
      <c r="C251" s="132" t="s">
        <v>992</v>
      </c>
      <c r="D251" s="132" t="s">
        <v>178</v>
      </c>
      <c r="E251" s="133" t="s">
        <v>5686</v>
      </c>
      <c r="F251" s="134" t="s">
        <v>5687</v>
      </c>
      <c r="G251" s="135" t="s">
        <v>5474</v>
      </c>
      <c r="H251" s="136">
        <v>4</v>
      </c>
      <c r="I251" s="137"/>
      <c r="J251" s="138">
        <f t="shared" si="40"/>
        <v>0</v>
      </c>
      <c r="K251" s="134" t="s">
        <v>207</v>
      </c>
      <c r="L251" s="32"/>
      <c r="M251" s="139" t="s">
        <v>1</v>
      </c>
      <c r="N251" s="140" t="s">
        <v>43</v>
      </c>
      <c r="P251" s="141">
        <f t="shared" si="41"/>
        <v>0</v>
      </c>
      <c r="Q251" s="141">
        <v>3.9870000000000003E-2</v>
      </c>
      <c r="R251" s="141">
        <f t="shared" si="42"/>
        <v>0.15948000000000001</v>
      </c>
      <c r="S251" s="141">
        <v>0</v>
      </c>
      <c r="T251" s="142">
        <f t="shared" si="43"/>
        <v>0</v>
      </c>
      <c r="AR251" s="143" t="s">
        <v>319</v>
      </c>
      <c r="AT251" s="143" t="s">
        <v>178</v>
      </c>
      <c r="AU251" s="143" t="s">
        <v>88</v>
      </c>
      <c r="AY251" s="17" t="s">
        <v>176</v>
      </c>
      <c r="BE251" s="144">
        <f t="shared" si="44"/>
        <v>0</v>
      </c>
      <c r="BF251" s="144">
        <f t="shared" si="45"/>
        <v>0</v>
      </c>
      <c r="BG251" s="144">
        <f t="shared" si="46"/>
        <v>0</v>
      </c>
      <c r="BH251" s="144">
        <f t="shared" si="47"/>
        <v>0</v>
      </c>
      <c r="BI251" s="144">
        <f t="shared" si="48"/>
        <v>0</v>
      </c>
      <c r="BJ251" s="17" t="s">
        <v>86</v>
      </c>
      <c r="BK251" s="144">
        <f t="shared" si="49"/>
        <v>0</v>
      </c>
      <c r="BL251" s="17" t="s">
        <v>319</v>
      </c>
      <c r="BM251" s="143" t="s">
        <v>5688</v>
      </c>
    </row>
    <row r="252" spans="2:65" s="1" customFormat="1" ht="24.2" customHeight="1">
      <c r="B252" s="32"/>
      <c r="C252" s="132" t="s">
        <v>1003</v>
      </c>
      <c r="D252" s="132" t="s">
        <v>178</v>
      </c>
      <c r="E252" s="133" t="s">
        <v>5689</v>
      </c>
      <c r="F252" s="134" t="s">
        <v>5690</v>
      </c>
      <c r="G252" s="135" t="s">
        <v>5474</v>
      </c>
      <c r="H252" s="136">
        <v>1</v>
      </c>
      <c r="I252" s="137"/>
      <c r="J252" s="138">
        <f t="shared" si="40"/>
        <v>0</v>
      </c>
      <c r="K252" s="134" t="s">
        <v>207</v>
      </c>
      <c r="L252" s="32"/>
      <c r="M252" s="139" t="s">
        <v>1</v>
      </c>
      <c r="N252" s="140" t="s">
        <v>43</v>
      </c>
      <c r="P252" s="141">
        <f t="shared" si="41"/>
        <v>0</v>
      </c>
      <c r="Q252" s="141">
        <v>5.731E-2</v>
      </c>
      <c r="R252" s="141">
        <f t="shared" si="42"/>
        <v>5.731E-2</v>
      </c>
      <c r="S252" s="141">
        <v>0</v>
      </c>
      <c r="T252" s="142">
        <f t="shared" si="43"/>
        <v>0</v>
      </c>
      <c r="AR252" s="143" t="s">
        <v>319</v>
      </c>
      <c r="AT252" s="143" t="s">
        <v>178</v>
      </c>
      <c r="AU252" s="143" t="s">
        <v>88</v>
      </c>
      <c r="AY252" s="17" t="s">
        <v>176</v>
      </c>
      <c r="BE252" s="144">
        <f t="shared" si="44"/>
        <v>0</v>
      </c>
      <c r="BF252" s="144">
        <f t="shared" si="45"/>
        <v>0</v>
      </c>
      <c r="BG252" s="144">
        <f t="shared" si="46"/>
        <v>0</v>
      </c>
      <c r="BH252" s="144">
        <f t="shared" si="47"/>
        <v>0</v>
      </c>
      <c r="BI252" s="144">
        <f t="shared" si="48"/>
        <v>0</v>
      </c>
      <c r="BJ252" s="17" t="s">
        <v>86</v>
      </c>
      <c r="BK252" s="144">
        <f t="shared" si="49"/>
        <v>0</v>
      </c>
      <c r="BL252" s="17" t="s">
        <v>319</v>
      </c>
      <c r="BM252" s="143" t="s">
        <v>5691</v>
      </c>
    </row>
    <row r="253" spans="2:65" s="1" customFormat="1" ht="24.2" customHeight="1">
      <c r="B253" s="32"/>
      <c r="C253" s="132" t="s">
        <v>1023</v>
      </c>
      <c r="D253" s="132" t="s">
        <v>178</v>
      </c>
      <c r="E253" s="133" t="s">
        <v>5692</v>
      </c>
      <c r="F253" s="134" t="s">
        <v>5693</v>
      </c>
      <c r="G253" s="135" t="s">
        <v>5474</v>
      </c>
      <c r="H253" s="136">
        <v>2</v>
      </c>
      <c r="I253" s="137"/>
      <c r="J253" s="138">
        <f t="shared" si="40"/>
        <v>0</v>
      </c>
      <c r="K253" s="134" t="s">
        <v>207</v>
      </c>
      <c r="L253" s="32"/>
      <c r="M253" s="139" t="s">
        <v>1</v>
      </c>
      <c r="N253" s="140" t="s">
        <v>43</v>
      </c>
      <c r="P253" s="141">
        <f t="shared" si="41"/>
        <v>0</v>
      </c>
      <c r="Q253" s="141">
        <v>8.3930000000000005E-2</v>
      </c>
      <c r="R253" s="141">
        <f t="shared" si="42"/>
        <v>0.16786000000000001</v>
      </c>
      <c r="S253" s="141">
        <v>0</v>
      </c>
      <c r="T253" s="142">
        <f t="shared" si="43"/>
        <v>0</v>
      </c>
      <c r="AR253" s="143" t="s">
        <v>319</v>
      </c>
      <c r="AT253" s="143" t="s">
        <v>178</v>
      </c>
      <c r="AU253" s="143" t="s">
        <v>88</v>
      </c>
      <c r="AY253" s="17" t="s">
        <v>176</v>
      </c>
      <c r="BE253" s="144">
        <f t="shared" si="44"/>
        <v>0</v>
      </c>
      <c r="BF253" s="144">
        <f t="shared" si="45"/>
        <v>0</v>
      </c>
      <c r="BG253" s="144">
        <f t="shared" si="46"/>
        <v>0</v>
      </c>
      <c r="BH253" s="144">
        <f t="shared" si="47"/>
        <v>0</v>
      </c>
      <c r="BI253" s="144">
        <f t="shared" si="48"/>
        <v>0</v>
      </c>
      <c r="BJ253" s="17" t="s">
        <v>86</v>
      </c>
      <c r="BK253" s="144">
        <f t="shared" si="49"/>
        <v>0</v>
      </c>
      <c r="BL253" s="17" t="s">
        <v>319</v>
      </c>
      <c r="BM253" s="143" t="s">
        <v>5694</v>
      </c>
    </row>
    <row r="254" spans="2:65" s="1" customFormat="1" ht="24.2" customHeight="1">
      <c r="B254" s="32"/>
      <c r="C254" s="132" t="s">
        <v>1039</v>
      </c>
      <c r="D254" s="132" t="s">
        <v>178</v>
      </c>
      <c r="E254" s="133" t="s">
        <v>5695</v>
      </c>
      <c r="F254" s="134" t="s">
        <v>5696</v>
      </c>
      <c r="G254" s="135" t="s">
        <v>5474</v>
      </c>
      <c r="H254" s="136">
        <v>1</v>
      </c>
      <c r="I254" s="137"/>
      <c r="J254" s="138">
        <f t="shared" si="40"/>
        <v>0</v>
      </c>
      <c r="K254" s="134" t="s">
        <v>207</v>
      </c>
      <c r="L254" s="32"/>
      <c r="M254" s="139" t="s">
        <v>1</v>
      </c>
      <c r="N254" s="140" t="s">
        <v>43</v>
      </c>
      <c r="P254" s="141">
        <f t="shared" si="41"/>
        <v>0</v>
      </c>
      <c r="Q254" s="141">
        <v>1.8489999999999999E-2</v>
      </c>
      <c r="R254" s="141">
        <f t="shared" si="42"/>
        <v>1.8489999999999999E-2</v>
      </c>
      <c r="S254" s="141">
        <v>0</v>
      </c>
      <c r="T254" s="142">
        <f t="shared" si="43"/>
        <v>0</v>
      </c>
      <c r="AR254" s="143" t="s">
        <v>319</v>
      </c>
      <c r="AT254" s="143" t="s">
        <v>178</v>
      </c>
      <c r="AU254" s="143" t="s">
        <v>88</v>
      </c>
      <c r="AY254" s="17" t="s">
        <v>176</v>
      </c>
      <c r="BE254" s="144">
        <f t="shared" si="44"/>
        <v>0</v>
      </c>
      <c r="BF254" s="144">
        <f t="shared" si="45"/>
        <v>0</v>
      </c>
      <c r="BG254" s="144">
        <f t="shared" si="46"/>
        <v>0</v>
      </c>
      <c r="BH254" s="144">
        <f t="shared" si="47"/>
        <v>0</v>
      </c>
      <c r="BI254" s="144">
        <f t="shared" si="48"/>
        <v>0</v>
      </c>
      <c r="BJ254" s="17" t="s">
        <v>86</v>
      </c>
      <c r="BK254" s="144">
        <f t="shared" si="49"/>
        <v>0</v>
      </c>
      <c r="BL254" s="17" t="s">
        <v>319</v>
      </c>
      <c r="BM254" s="143" t="s">
        <v>5697</v>
      </c>
    </row>
    <row r="255" spans="2:65" s="1" customFormat="1" ht="24.2" customHeight="1">
      <c r="B255" s="32"/>
      <c r="C255" s="132" t="s">
        <v>1043</v>
      </c>
      <c r="D255" s="132" t="s">
        <v>178</v>
      </c>
      <c r="E255" s="133" t="s">
        <v>5698</v>
      </c>
      <c r="F255" s="134" t="s">
        <v>5699</v>
      </c>
      <c r="G255" s="135" t="s">
        <v>5474</v>
      </c>
      <c r="H255" s="136">
        <v>2</v>
      </c>
      <c r="I255" s="137"/>
      <c r="J255" s="138">
        <f t="shared" si="40"/>
        <v>0</v>
      </c>
      <c r="K255" s="134" t="s">
        <v>207</v>
      </c>
      <c r="L255" s="32"/>
      <c r="M255" s="139" t="s">
        <v>1</v>
      </c>
      <c r="N255" s="140" t="s">
        <v>43</v>
      </c>
      <c r="P255" s="141">
        <f t="shared" si="41"/>
        <v>0</v>
      </c>
      <c r="Q255" s="141">
        <v>1.6930000000000001E-2</v>
      </c>
      <c r="R255" s="141">
        <f t="shared" si="42"/>
        <v>3.3860000000000001E-2</v>
      </c>
      <c r="S255" s="141">
        <v>0</v>
      </c>
      <c r="T255" s="142">
        <f t="shared" si="43"/>
        <v>0</v>
      </c>
      <c r="AR255" s="143" t="s">
        <v>319</v>
      </c>
      <c r="AT255" s="143" t="s">
        <v>178</v>
      </c>
      <c r="AU255" s="143" t="s">
        <v>88</v>
      </c>
      <c r="AY255" s="17" t="s">
        <v>176</v>
      </c>
      <c r="BE255" s="144">
        <f t="shared" si="44"/>
        <v>0</v>
      </c>
      <c r="BF255" s="144">
        <f t="shared" si="45"/>
        <v>0</v>
      </c>
      <c r="BG255" s="144">
        <f t="shared" si="46"/>
        <v>0</v>
      </c>
      <c r="BH255" s="144">
        <f t="shared" si="47"/>
        <v>0</v>
      </c>
      <c r="BI255" s="144">
        <f t="shared" si="48"/>
        <v>0</v>
      </c>
      <c r="BJ255" s="17" t="s">
        <v>86</v>
      </c>
      <c r="BK255" s="144">
        <f t="shared" si="49"/>
        <v>0</v>
      </c>
      <c r="BL255" s="17" t="s">
        <v>319</v>
      </c>
      <c r="BM255" s="143" t="s">
        <v>5700</v>
      </c>
    </row>
    <row r="256" spans="2:65" s="1" customFormat="1" ht="24.2" customHeight="1">
      <c r="B256" s="32"/>
      <c r="C256" s="132" t="s">
        <v>1049</v>
      </c>
      <c r="D256" s="132" t="s">
        <v>178</v>
      </c>
      <c r="E256" s="133" t="s">
        <v>5701</v>
      </c>
      <c r="F256" s="134" t="s">
        <v>5702</v>
      </c>
      <c r="G256" s="135" t="s">
        <v>5474</v>
      </c>
      <c r="H256" s="136">
        <v>3</v>
      </c>
      <c r="I256" s="137"/>
      <c r="J256" s="138">
        <f t="shared" si="40"/>
        <v>0</v>
      </c>
      <c r="K256" s="134" t="s">
        <v>207</v>
      </c>
      <c r="L256" s="32"/>
      <c r="M256" s="139" t="s">
        <v>1</v>
      </c>
      <c r="N256" s="140" t="s">
        <v>43</v>
      </c>
      <c r="P256" s="141">
        <f t="shared" si="41"/>
        <v>0</v>
      </c>
      <c r="Q256" s="141">
        <v>2.121E-2</v>
      </c>
      <c r="R256" s="141">
        <f t="shared" si="42"/>
        <v>6.3629999999999992E-2</v>
      </c>
      <c r="S256" s="141">
        <v>0</v>
      </c>
      <c r="T256" s="142">
        <f t="shared" si="43"/>
        <v>0</v>
      </c>
      <c r="AR256" s="143" t="s">
        <v>319</v>
      </c>
      <c r="AT256" s="143" t="s">
        <v>178</v>
      </c>
      <c r="AU256" s="143" t="s">
        <v>88</v>
      </c>
      <c r="AY256" s="17" t="s">
        <v>176</v>
      </c>
      <c r="BE256" s="144">
        <f t="shared" si="44"/>
        <v>0</v>
      </c>
      <c r="BF256" s="144">
        <f t="shared" si="45"/>
        <v>0</v>
      </c>
      <c r="BG256" s="144">
        <f t="shared" si="46"/>
        <v>0</v>
      </c>
      <c r="BH256" s="144">
        <f t="shared" si="47"/>
        <v>0</v>
      </c>
      <c r="BI256" s="144">
        <f t="shared" si="48"/>
        <v>0</v>
      </c>
      <c r="BJ256" s="17" t="s">
        <v>86</v>
      </c>
      <c r="BK256" s="144">
        <f t="shared" si="49"/>
        <v>0</v>
      </c>
      <c r="BL256" s="17" t="s">
        <v>319</v>
      </c>
      <c r="BM256" s="143" t="s">
        <v>5703</v>
      </c>
    </row>
    <row r="257" spans="2:65" s="1" customFormat="1" ht="24.2" customHeight="1">
      <c r="B257" s="32"/>
      <c r="C257" s="132" t="s">
        <v>1059</v>
      </c>
      <c r="D257" s="132" t="s">
        <v>178</v>
      </c>
      <c r="E257" s="133" t="s">
        <v>5704</v>
      </c>
      <c r="F257" s="134" t="s">
        <v>5705</v>
      </c>
      <c r="G257" s="135" t="s">
        <v>5474</v>
      </c>
      <c r="H257" s="136">
        <v>4</v>
      </c>
      <c r="I257" s="137"/>
      <c r="J257" s="138">
        <f t="shared" si="40"/>
        <v>0</v>
      </c>
      <c r="K257" s="134" t="s">
        <v>207</v>
      </c>
      <c r="L257" s="32"/>
      <c r="M257" s="139" t="s">
        <v>1</v>
      </c>
      <c r="N257" s="140" t="s">
        <v>43</v>
      </c>
      <c r="P257" s="141">
        <f t="shared" si="41"/>
        <v>0</v>
      </c>
      <c r="Q257" s="141">
        <v>2.7320000000000001E-2</v>
      </c>
      <c r="R257" s="141">
        <f t="shared" si="42"/>
        <v>0.10928</v>
      </c>
      <c r="S257" s="141">
        <v>0</v>
      </c>
      <c r="T257" s="142">
        <f t="shared" si="43"/>
        <v>0</v>
      </c>
      <c r="AR257" s="143" t="s">
        <v>319</v>
      </c>
      <c r="AT257" s="143" t="s">
        <v>178</v>
      </c>
      <c r="AU257" s="143" t="s">
        <v>88</v>
      </c>
      <c r="AY257" s="17" t="s">
        <v>176</v>
      </c>
      <c r="BE257" s="144">
        <f t="shared" si="44"/>
        <v>0</v>
      </c>
      <c r="BF257" s="144">
        <f t="shared" si="45"/>
        <v>0</v>
      </c>
      <c r="BG257" s="144">
        <f t="shared" si="46"/>
        <v>0</v>
      </c>
      <c r="BH257" s="144">
        <f t="shared" si="47"/>
        <v>0</v>
      </c>
      <c r="BI257" s="144">
        <f t="shared" si="48"/>
        <v>0</v>
      </c>
      <c r="BJ257" s="17" t="s">
        <v>86</v>
      </c>
      <c r="BK257" s="144">
        <f t="shared" si="49"/>
        <v>0</v>
      </c>
      <c r="BL257" s="17" t="s">
        <v>319</v>
      </c>
      <c r="BM257" s="143" t="s">
        <v>5706</v>
      </c>
    </row>
    <row r="258" spans="2:65" s="1" customFormat="1" ht="24.2" customHeight="1">
      <c r="B258" s="32"/>
      <c r="C258" s="132" t="s">
        <v>1065</v>
      </c>
      <c r="D258" s="132" t="s">
        <v>178</v>
      </c>
      <c r="E258" s="133" t="s">
        <v>5707</v>
      </c>
      <c r="F258" s="134" t="s">
        <v>5708</v>
      </c>
      <c r="G258" s="135" t="s">
        <v>5474</v>
      </c>
      <c r="H258" s="136">
        <v>1</v>
      </c>
      <c r="I258" s="137"/>
      <c r="J258" s="138">
        <f t="shared" si="40"/>
        <v>0</v>
      </c>
      <c r="K258" s="134" t="s">
        <v>207</v>
      </c>
      <c r="L258" s="32"/>
      <c r="M258" s="139" t="s">
        <v>1</v>
      </c>
      <c r="N258" s="140" t="s">
        <v>43</v>
      </c>
      <c r="P258" s="141">
        <f t="shared" si="41"/>
        <v>0</v>
      </c>
      <c r="Q258" s="141">
        <v>3.7859999999999998E-2</v>
      </c>
      <c r="R258" s="141">
        <f t="shared" si="42"/>
        <v>3.7859999999999998E-2</v>
      </c>
      <c r="S258" s="141">
        <v>0</v>
      </c>
      <c r="T258" s="142">
        <f t="shared" si="43"/>
        <v>0</v>
      </c>
      <c r="AR258" s="143" t="s">
        <v>319</v>
      </c>
      <c r="AT258" s="143" t="s">
        <v>178</v>
      </c>
      <c r="AU258" s="143" t="s">
        <v>88</v>
      </c>
      <c r="AY258" s="17" t="s">
        <v>176</v>
      </c>
      <c r="BE258" s="144">
        <f t="shared" si="44"/>
        <v>0</v>
      </c>
      <c r="BF258" s="144">
        <f t="shared" si="45"/>
        <v>0</v>
      </c>
      <c r="BG258" s="144">
        <f t="shared" si="46"/>
        <v>0</v>
      </c>
      <c r="BH258" s="144">
        <f t="shared" si="47"/>
        <v>0</v>
      </c>
      <c r="BI258" s="144">
        <f t="shared" si="48"/>
        <v>0</v>
      </c>
      <c r="BJ258" s="17" t="s">
        <v>86</v>
      </c>
      <c r="BK258" s="144">
        <f t="shared" si="49"/>
        <v>0</v>
      </c>
      <c r="BL258" s="17" t="s">
        <v>319</v>
      </c>
      <c r="BM258" s="143" t="s">
        <v>5709</v>
      </c>
    </row>
    <row r="259" spans="2:65" s="1" customFormat="1" ht="24.2" customHeight="1">
      <c r="B259" s="32"/>
      <c r="C259" s="132" t="s">
        <v>1069</v>
      </c>
      <c r="D259" s="132" t="s">
        <v>178</v>
      </c>
      <c r="E259" s="133" t="s">
        <v>5710</v>
      </c>
      <c r="F259" s="134" t="s">
        <v>5711</v>
      </c>
      <c r="G259" s="135" t="s">
        <v>5474</v>
      </c>
      <c r="H259" s="136">
        <v>1</v>
      </c>
      <c r="I259" s="137"/>
      <c r="J259" s="138">
        <f t="shared" si="40"/>
        <v>0</v>
      </c>
      <c r="K259" s="134" t="s">
        <v>207</v>
      </c>
      <c r="L259" s="32"/>
      <c r="M259" s="139" t="s">
        <v>1</v>
      </c>
      <c r="N259" s="140" t="s">
        <v>43</v>
      </c>
      <c r="P259" s="141">
        <f t="shared" si="41"/>
        <v>0</v>
      </c>
      <c r="Q259" s="141">
        <v>5.1279999999999999E-2</v>
      </c>
      <c r="R259" s="141">
        <f t="shared" si="42"/>
        <v>5.1279999999999999E-2</v>
      </c>
      <c r="S259" s="141">
        <v>0</v>
      </c>
      <c r="T259" s="142">
        <f t="shared" si="43"/>
        <v>0</v>
      </c>
      <c r="AR259" s="143" t="s">
        <v>319</v>
      </c>
      <c r="AT259" s="143" t="s">
        <v>178</v>
      </c>
      <c r="AU259" s="143" t="s">
        <v>88</v>
      </c>
      <c r="AY259" s="17" t="s">
        <v>176</v>
      </c>
      <c r="BE259" s="144">
        <f t="shared" si="44"/>
        <v>0</v>
      </c>
      <c r="BF259" s="144">
        <f t="shared" si="45"/>
        <v>0</v>
      </c>
      <c r="BG259" s="144">
        <f t="shared" si="46"/>
        <v>0</v>
      </c>
      <c r="BH259" s="144">
        <f t="shared" si="47"/>
        <v>0</v>
      </c>
      <c r="BI259" s="144">
        <f t="shared" si="48"/>
        <v>0</v>
      </c>
      <c r="BJ259" s="17" t="s">
        <v>86</v>
      </c>
      <c r="BK259" s="144">
        <f t="shared" si="49"/>
        <v>0</v>
      </c>
      <c r="BL259" s="17" t="s">
        <v>319</v>
      </c>
      <c r="BM259" s="143" t="s">
        <v>5712</v>
      </c>
    </row>
    <row r="260" spans="2:65" s="1" customFormat="1" ht="24.2" customHeight="1">
      <c r="B260" s="32"/>
      <c r="C260" s="132" t="s">
        <v>1078</v>
      </c>
      <c r="D260" s="132" t="s">
        <v>178</v>
      </c>
      <c r="E260" s="133" t="s">
        <v>5713</v>
      </c>
      <c r="F260" s="134" t="s">
        <v>5714</v>
      </c>
      <c r="G260" s="135" t="s">
        <v>5474</v>
      </c>
      <c r="H260" s="136">
        <v>10</v>
      </c>
      <c r="I260" s="137"/>
      <c r="J260" s="138">
        <f t="shared" si="40"/>
        <v>0</v>
      </c>
      <c r="K260" s="134" t="s">
        <v>207</v>
      </c>
      <c r="L260" s="32"/>
      <c r="M260" s="139" t="s">
        <v>1</v>
      </c>
      <c r="N260" s="140" t="s">
        <v>43</v>
      </c>
      <c r="P260" s="141">
        <f t="shared" si="41"/>
        <v>0</v>
      </c>
      <c r="Q260" s="141">
        <v>1.159E-2</v>
      </c>
      <c r="R260" s="141">
        <f t="shared" si="42"/>
        <v>0.1159</v>
      </c>
      <c r="S260" s="141">
        <v>0</v>
      </c>
      <c r="T260" s="142">
        <f t="shared" si="43"/>
        <v>0</v>
      </c>
      <c r="AR260" s="143" t="s">
        <v>319</v>
      </c>
      <c r="AT260" s="143" t="s">
        <v>178</v>
      </c>
      <c r="AU260" s="143" t="s">
        <v>88</v>
      </c>
      <c r="AY260" s="17" t="s">
        <v>176</v>
      </c>
      <c r="BE260" s="144">
        <f t="shared" si="44"/>
        <v>0</v>
      </c>
      <c r="BF260" s="144">
        <f t="shared" si="45"/>
        <v>0</v>
      </c>
      <c r="BG260" s="144">
        <f t="shared" si="46"/>
        <v>0</v>
      </c>
      <c r="BH260" s="144">
        <f t="shared" si="47"/>
        <v>0</v>
      </c>
      <c r="BI260" s="144">
        <f t="shared" si="48"/>
        <v>0</v>
      </c>
      <c r="BJ260" s="17" t="s">
        <v>86</v>
      </c>
      <c r="BK260" s="144">
        <f t="shared" si="49"/>
        <v>0</v>
      </c>
      <c r="BL260" s="17" t="s">
        <v>319</v>
      </c>
      <c r="BM260" s="143" t="s">
        <v>5715</v>
      </c>
    </row>
    <row r="261" spans="2:65" s="1" customFormat="1" ht="24.2" customHeight="1">
      <c r="B261" s="32"/>
      <c r="C261" s="132" t="s">
        <v>1082</v>
      </c>
      <c r="D261" s="132" t="s">
        <v>178</v>
      </c>
      <c r="E261" s="133" t="s">
        <v>5716</v>
      </c>
      <c r="F261" s="134" t="s">
        <v>5717</v>
      </c>
      <c r="G261" s="135" t="s">
        <v>5474</v>
      </c>
      <c r="H261" s="136">
        <v>7</v>
      </c>
      <c r="I261" s="137"/>
      <c r="J261" s="138">
        <f t="shared" si="40"/>
        <v>0</v>
      </c>
      <c r="K261" s="134" t="s">
        <v>207</v>
      </c>
      <c r="L261" s="32"/>
      <c r="M261" s="139" t="s">
        <v>1</v>
      </c>
      <c r="N261" s="140" t="s">
        <v>43</v>
      </c>
      <c r="P261" s="141">
        <f t="shared" si="41"/>
        <v>0</v>
      </c>
      <c r="Q261" s="141">
        <v>1.4670000000000001E-2</v>
      </c>
      <c r="R261" s="141">
        <f t="shared" si="42"/>
        <v>0.10269</v>
      </c>
      <c r="S261" s="141">
        <v>0</v>
      </c>
      <c r="T261" s="142">
        <f t="shared" si="43"/>
        <v>0</v>
      </c>
      <c r="AR261" s="143" t="s">
        <v>319</v>
      </c>
      <c r="AT261" s="143" t="s">
        <v>178</v>
      </c>
      <c r="AU261" s="143" t="s">
        <v>88</v>
      </c>
      <c r="AY261" s="17" t="s">
        <v>176</v>
      </c>
      <c r="BE261" s="144">
        <f t="shared" si="44"/>
        <v>0</v>
      </c>
      <c r="BF261" s="144">
        <f t="shared" si="45"/>
        <v>0</v>
      </c>
      <c r="BG261" s="144">
        <f t="shared" si="46"/>
        <v>0</v>
      </c>
      <c r="BH261" s="144">
        <f t="shared" si="47"/>
        <v>0</v>
      </c>
      <c r="BI261" s="144">
        <f t="shared" si="48"/>
        <v>0</v>
      </c>
      <c r="BJ261" s="17" t="s">
        <v>86</v>
      </c>
      <c r="BK261" s="144">
        <f t="shared" si="49"/>
        <v>0</v>
      </c>
      <c r="BL261" s="17" t="s">
        <v>319</v>
      </c>
      <c r="BM261" s="143" t="s">
        <v>5718</v>
      </c>
    </row>
    <row r="262" spans="2:65" s="1" customFormat="1" ht="24.2" customHeight="1">
      <c r="B262" s="32"/>
      <c r="C262" s="132" t="s">
        <v>1086</v>
      </c>
      <c r="D262" s="132" t="s">
        <v>178</v>
      </c>
      <c r="E262" s="133" t="s">
        <v>5719</v>
      </c>
      <c r="F262" s="134" t="s">
        <v>5720</v>
      </c>
      <c r="G262" s="135" t="s">
        <v>5474</v>
      </c>
      <c r="H262" s="136">
        <v>10</v>
      </c>
      <c r="I262" s="137"/>
      <c r="J262" s="138">
        <f t="shared" si="40"/>
        <v>0</v>
      </c>
      <c r="K262" s="134" t="s">
        <v>207</v>
      </c>
      <c r="L262" s="32"/>
      <c r="M262" s="139" t="s">
        <v>1</v>
      </c>
      <c r="N262" s="140" t="s">
        <v>43</v>
      </c>
      <c r="P262" s="141">
        <f t="shared" si="41"/>
        <v>0</v>
      </c>
      <c r="Q262" s="141">
        <v>1.7489999999999999E-2</v>
      </c>
      <c r="R262" s="141">
        <f t="shared" si="42"/>
        <v>0.1749</v>
      </c>
      <c r="S262" s="141">
        <v>0</v>
      </c>
      <c r="T262" s="142">
        <f t="shared" si="43"/>
        <v>0</v>
      </c>
      <c r="AR262" s="143" t="s">
        <v>319</v>
      </c>
      <c r="AT262" s="143" t="s">
        <v>178</v>
      </c>
      <c r="AU262" s="143" t="s">
        <v>88</v>
      </c>
      <c r="AY262" s="17" t="s">
        <v>176</v>
      </c>
      <c r="BE262" s="144">
        <f t="shared" si="44"/>
        <v>0</v>
      </c>
      <c r="BF262" s="144">
        <f t="shared" si="45"/>
        <v>0</v>
      </c>
      <c r="BG262" s="144">
        <f t="shared" si="46"/>
        <v>0</v>
      </c>
      <c r="BH262" s="144">
        <f t="shared" si="47"/>
        <v>0</v>
      </c>
      <c r="BI262" s="144">
        <f t="shared" si="48"/>
        <v>0</v>
      </c>
      <c r="BJ262" s="17" t="s">
        <v>86</v>
      </c>
      <c r="BK262" s="144">
        <f t="shared" si="49"/>
        <v>0</v>
      </c>
      <c r="BL262" s="17" t="s">
        <v>319</v>
      </c>
      <c r="BM262" s="143" t="s">
        <v>5721</v>
      </c>
    </row>
    <row r="263" spans="2:65" s="1" customFormat="1" ht="24.2" customHeight="1">
      <c r="B263" s="32"/>
      <c r="C263" s="132" t="s">
        <v>1093</v>
      </c>
      <c r="D263" s="132" t="s">
        <v>178</v>
      </c>
      <c r="E263" s="133" t="s">
        <v>5722</v>
      </c>
      <c r="F263" s="134" t="s">
        <v>5723</v>
      </c>
      <c r="G263" s="135" t="s">
        <v>5474</v>
      </c>
      <c r="H263" s="136">
        <v>4</v>
      </c>
      <c r="I263" s="137"/>
      <c r="J263" s="138">
        <f t="shared" si="40"/>
        <v>0</v>
      </c>
      <c r="K263" s="134" t="s">
        <v>207</v>
      </c>
      <c r="L263" s="32"/>
      <c r="M263" s="139" t="s">
        <v>1</v>
      </c>
      <c r="N263" s="140" t="s">
        <v>43</v>
      </c>
      <c r="P263" s="141">
        <f t="shared" si="41"/>
        <v>0</v>
      </c>
      <c r="Q263" s="141">
        <v>2.2579999999999999E-2</v>
      </c>
      <c r="R263" s="141">
        <f t="shared" si="42"/>
        <v>9.0319999999999998E-2</v>
      </c>
      <c r="S263" s="141">
        <v>0</v>
      </c>
      <c r="T263" s="142">
        <f t="shared" si="43"/>
        <v>0</v>
      </c>
      <c r="AR263" s="143" t="s">
        <v>319</v>
      </c>
      <c r="AT263" s="143" t="s">
        <v>178</v>
      </c>
      <c r="AU263" s="143" t="s">
        <v>88</v>
      </c>
      <c r="AY263" s="17" t="s">
        <v>176</v>
      </c>
      <c r="BE263" s="144">
        <f t="shared" si="44"/>
        <v>0</v>
      </c>
      <c r="BF263" s="144">
        <f t="shared" si="45"/>
        <v>0</v>
      </c>
      <c r="BG263" s="144">
        <f t="shared" si="46"/>
        <v>0</v>
      </c>
      <c r="BH263" s="144">
        <f t="shared" si="47"/>
        <v>0</v>
      </c>
      <c r="BI263" s="144">
        <f t="shared" si="48"/>
        <v>0</v>
      </c>
      <c r="BJ263" s="17" t="s">
        <v>86</v>
      </c>
      <c r="BK263" s="144">
        <f t="shared" si="49"/>
        <v>0</v>
      </c>
      <c r="BL263" s="17" t="s">
        <v>319</v>
      </c>
      <c r="BM263" s="143" t="s">
        <v>5724</v>
      </c>
    </row>
    <row r="264" spans="2:65" s="1" customFormat="1" ht="24.2" customHeight="1">
      <c r="B264" s="32"/>
      <c r="C264" s="132" t="s">
        <v>1097</v>
      </c>
      <c r="D264" s="132" t="s">
        <v>178</v>
      </c>
      <c r="E264" s="133" t="s">
        <v>5725</v>
      </c>
      <c r="F264" s="134" t="s">
        <v>5726</v>
      </c>
      <c r="G264" s="135" t="s">
        <v>5474</v>
      </c>
      <c r="H264" s="136">
        <v>7</v>
      </c>
      <c r="I264" s="137"/>
      <c r="J264" s="138">
        <f t="shared" si="40"/>
        <v>0</v>
      </c>
      <c r="K264" s="134" t="s">
        <v>207</v>
      </c>
      <c r="L264" s="32"/>
      <c r="M264" s="139" t="s">
        <v>1</v>
      </c>
      <c r="N264" s="140" t="s">
        <v>43</v>
      </c>
      <c r="P264" s="141">
        <f t="shared" si="41"/>
        <v>0</v>
      </c>
      <c r="Q264" s="141">
        <v>2.9850000000000002E-2</v>
      </c>
      <c r="R264" s="141">
        <f t="shared" si="42"/>
        <v>0.20895000000000002</v>
      </c>
      <c r="S264" s="141">
        <v>0</v>
      </c>
      <c r="T264" s="142">
        <f t="shared" si="43"/>
        <v>0</v>
      </c>
      <c r="AR264" s="143" t="s">
        <v>319</v>
      </c>
      <c r="AT264" s="143" t="s">
        <v>178</v>
      </c>
      <c r="AU264" s="143" t="s">
        <v>88</v>
      </c>
      <c r="AY264" s="17" t="s">
        <v>176</v>
      </c>
      <c r="BE264" s="144">
        <f t="shared" si="44"/>
        <v>0</v>
      </c>
      <c r="BF264" s="144">
        <f t="shared" si="45"/>
        <v>0</v>
      </c>
      <c r="BG264" s="144">
        <f t="shared" si="46"/>
        <v>0</v>
      </c>
      <c r="BH264" s="144">
        <f t="shared" si="47"/>
        <v>0</v>
      </c>
      <c r="BI264" s="144">
        <f t="shared" si="48"/>
        <v>0</v>
      </c>
      <c r="BJ264" s="17" t="s">
        <v>86</v>
      </c>
      <c r="BK264" s="144">
        <f t="shared" si="49"/>
        <v>0</v>
      </c>
      <c r="BL264" s="17" t="s">
        <v>319</v>
      </c>
      <c r="BM264" s="143" t="s">
        <v>5727</v>
      </c>
    </row>
    <row r="265" spans="2:65" s="1" customFormat="1" ht="21.75" customHeight="1">
      <c r="B265" s="32"/>
      <c r="C265" s="132" t="s">
        <v>1112</v>
      </c>
      <c r="D265" s="132" t="s">
        <v>178</v>
      </c>
      <c r="E265" s="133" t="s">
        <v>5728</v>
      </c>
      <c r="F265" s="134" t="s">
        <v>5729</v>
      </c>
      <c r="G265" s="135" t="s">
        <v>355</v>
      </c>
      <c r="H265" s="136">
        <v>126</v>
      </c>
      <c r="I265" s="137"/>
      <c r="J265" s="138">
        <f t="shared" si="40"/>
        <v>0</v>
      </c>
      <c r="K265" s="134" t="s">
        <v>207</v>
      </c>
      <c r="L265" s="32"/>
      <c r="M265" s="139" t="s">
        <v>1</v>
      </c>
      <c r="N265" s="140" t="s">
        <v>43</v>
      </c>
      <c r="P265" s="141">
        <f t="shared" si="41"/>
        <v>0</v>
      </c>
      <c r="Q265" s="141">
        <v>9.0000000000000006E-5</v>
      </c>
      <c r="R265" s="141">
        <f t="shared" si="42"/>
        <v>1.1340000000000001E-2</v>
      </c>
      <c r="S265" s="141">
        <v>0</v>
      </c>
      <c r="T265" s="142">
        <f t="shared" si="43"/>
        <v>0</v>
      </c>
      <c r="AR265" s="143" t="s">
        <v>319</v>
      </c>
      <c r="AT265" s="143" t="s">
        <v>178</v>
      </c>
      <c r="AU265" s="143" t="s">
        <v>88</v>
      </c>
      <c r="AY265" s="17" t="s">
        <v>176</v>
      </c>
      <c r="BE265" s="144">
        <f t="shared" si="44"/>
        <v>0</v>
      </c>
      <c r="BF265" s="144">
        <f t="shared" si="45"/>
        <v>0</v>
      </c>
      <c r="BG265" s="144">
        <f t="shared" si="46"/>
        <v>0</v>
      </c>
      <c r="BH265" s="144">
        <f t="shared" si="47"/>
        <v>0</v>
      </c>
      <c r="BI265" s="144">
        <f t="shared" si="48"/>
        <v>0</v>
      </c>
      <c r="BJ265" s="17" t="s">
        <v>86</v>
      </c>
      <c r="BK265" s="144">
        <f t="shared" si="49"/>
        <v>0</v>
      </c>
      <c r="BL265" s="17" t="s">
        <v>319</v>
      </c>
      <c r="BM265" s="143" t="s">
        <v>5730</v>
      </c>
    </row>
    <row r="266" spans="2:65" s="1" customFormat="1" ht="16.5" customHeight="1">
      <c r="B266" s="32"/>
      <c r="C266" s="132" t="s">
        <v>1116</v>
      </c>
      <c r="D266" s="132" t="s">
        <v>178</v>
      </c>
      <c r="E266" s="133" t="s">
        <v>5731</v>
      </c>
      <c r="F266" s="134" t="s">
        <v>5732</v>
      </c>
      <c r="G266" s="135" t="s">
        <v>355</v>
      </c>
      <c r="H266" s="136">
        <v>129</v>
      </c>
      <c r="I266" s="137"/>
      <c r="J266" s="138">
        <f t="shared" si="40"/>
        <v>0</v>
      </c>
      <c r="K266" s="134" t="s">
        <v>207</v>
      </c>
      <c r="L266" s="32"/>
      <c r="M266" s="139" t="s">
        <v>1</v>
      </c>
      <c r="N266" s="140" t="s">
        <v>43</v>
      </c>
      <c r="P266" s="141">
        <f t="shared" si="41"/>
        <v>0</v>
      </c>
      <c r="Q266" s="141">
        <v>8.0000000000000007E-5</v>
      </c>
      <c r="R266" s="141">
        <f t="shared" si="42"/>
        <v>1.0320000000000001E-2</v>
      </c>
      <c r="S266" s="141">
        <v>0</v>
      </c>
      <c r="T266" s="142">
        <f t="shared" si="43"/>
        <v>0</v>
      </c>
      <c r="AR266" s="143" t="s">
        <v>319</v>
      </c>
      <c r="AT266" s="143" t="s">
        <v>178</v>
      </c>
      <c r="AU266" s="143" t="s">
        <v>88</v>
      </c>
      <c r="AY266" s="17" t="s">
        <v>176</v>
      </c>
      <c r="BE266" s="144">
        <f t="shared" si="44"/>
        <v>0</v>
      </c>
      <c r="BF266" s="144">
        <f t="shared" si="45"/>
        <v>0</v>
      </c>
      <c r="BG266" s="144">
        <f t="shared" si="46"/>
        <v>0</v>
      </c>
      <c r="BH266" s="144">
        <f t="shared" si="47"/>
        <v>0</v>
      </c>
      <c r="BI266" s="144">
        <f t="shared" si="48"/>
        <v>0</v>
      </c>
      <c r="BJ266" s="17" t="s">
        <v>86</v>
      </c>
      <c r="BK266" s="144">
        <f t="shared" si="49"/>
        <v>0</v>
      </c>
      <c r="BL266" s="17" t="s">
        <v>319</v>
      </c>
      <c r="BM266" s="143" t="s">
        <v>5733</v>
      </c>
    </row>
    <row r="267" spans="2:65" s="1" customFormat="1" ht="16.5" customHeight="1">
      <c r="B267" s="32"/>
      <c r="C267" s="132" t="s">
        <v>1120</v>
      </c>
      <c r="D267" s="132" t="s">
        <v>178</v>
      </c>
      <c r="E267" s="133" t="s">
        <v>5734</v>
      </c>
      <c r="F267" s="134" t="s">
        <v>5735</v>
      </c>
      <c r="G267" s="135" t="s">
        <v>355</v>
      </c>
      <c r="H267" s="136">
        <v>129</v>
      </c>
      <c r="I267" s="137"/>
      <c r="J267" s="138">
        <f t="shared" si="40"/>
        <v>0</v>
      </c>
      <c r="K267" s="134" t="s">
        <v>207</v>
      </c>
      <c r="L267" s="32"/>
      <c r="M267" s="139" t="s">
        <v>1</v>
      </c>
      <c r="N267" s="140" t="s">
        <v>43</v>
      </c>
      <c r="P267" s="141">
        <f t="shared" si="41"/>
        <v>0</v>
      </c>
      <c r="Q267" s="141">
        <v>1E-4</v>
      </c>
      <c r="R267" s="141">
        <f t="shared" si="42"/>
        <v>1.29E-2</v>
      </c>
      <c r="S267" s="141">
        <v>0</v>
      </c>
      <c r="T267" s="142">
        <f t="shared" si="43"/>
        <v>0</v>
      </c>
      <c r="AR267" s="143" t="s">
        <v>319</v>
      </c>
      <c r="AT267" s="143" t="s">
        <v>178</v>
      </c>
      <c r="AU267" s="143" t="s">
        <v>88</v>
      </c>
      <c r="AY267" s="17" t="s">
        <v>176</v>
      </c>
      <c r="BE267" s="144">
        <f t="shared" si="44"/>
        <v>0</v>
      </c>
      <c r="BF267" s="144">
        <f t="shared" si="45"/>
        <v>0</v>
      </c>
      <c r="BG267" s="144">
        <f t="shared" si="46"/>
        <v>0</v>
      </c>
      <c r="BH267" s="144">
        <f t="shared" si="47"/>
        <v>0</v>
      </c>
      <c r="BI267" s="144">
        <f t="shared" si="48"/>
        <v>0</v>
      </c>
      <c r="BJ267" s="17" t="s">
        <v>86</v>
      </c>
      <c r="BK267" s="144">
        <f t="shared" si="49"/>
        <v>0</v>
      </c>
      <c r="BL267" s="17" t="s">
        <v>319</v>
      </c>
      <c r="BM267" s="143" t="s">
        <v>5736</v>
      </c>
    </row>
    <row r="268" spans="2:65" s="1" customFormat="1" ht="16.5" customHeight="1">
      <c r="B268" s="32"/>
      <c r="C268" s="132" t="s">
        <v>1124</v>
      </c>
      <c r="D268" s="132" t="s">
        <v>178</v>
      </c>
      <c r="E268" s="133" t="s">
        <v>5737</v>
      </c>
      <c r="F268" s="134" t="s">
        <v>5738</v>
      </c>
      <c r="G268" s="135" t="s">
        <v>355</v>
      </c>
      <c r="H268" s="136">
        <v>11</v>
      </c>
      <c r="I268" s="137"/>
      <c r="J268" s="138">
        <f t="shared" si="40"/>
        <v>0</v>
      </c>
      <c r="K268" s="134" t="s">
        <v>207</v>
      </c>
      <c r="L268" s="32"/>
      <c r="M268" s="139" t="s">
        <v>1</v>
      </c>
      <c r="N268" s="140" t="s">
        <v>43</v>
      </c>
      <c r="P268" s="141">
        <f t="shared" si="41"/>
        <v>0</v>
      </c>
      <c r="Q268" s="141">
        <v>1.3999999999999999E-4</v>
      </c>
      <c r="R268" s="141">
        <f t="shared" si="42"/>
        <v>1.5399999999999999E-3</v>
      </c>
      <c r="S268" s="141">
        <v>0</v>
      </c>
      <c r="T268" s="142">
        <f t="shared" si="43"/>
        <v>0</v>
      </c>
      <c r="AR268" s="143" t="s">
        <v>319</v>
      </c>
      <c r="AT268" s="143" t="s">
        <v>178</v>
      </c>
      <c r="AU268" s="143" t="s">
        <v>88</v>
      </c>
      <c r="AY268" s="17" t="s">
        <v>176</v>
      </c>
      <c r="BE268" s="144">
        <f t="shared" si="44"/>
        <v>0</v>
      </c>
      <c r="BF268" s="144">
        <f t="shared" si="45"/>
        <v>0</v>
      </c>
      <c r="BG268" s="144">
        <f t="shared" si="46"/>
        <v>0</v>
      </c>
      <c r="BH268" s="144">
        <f t="shared" si="47"/>
        <v>0</v>
      </c>
      <c r="BI268" s="144">
        <f t="shared" si="48"/>
        <v>0</v>
      </c>
      <c r="BJ268" s="17" t="s">
        <v>86</v>
      </c>
      <c r="BK268" s="144">
        <f t="shared" si="49"/>
        <v>0</v>
      </c>
      <c r="BL268" s="17" t="s">
        <v>319</v>
      </c>
      <c r="BM268" s="143" t="s">
        <v>5739</v>
      </c>
    </row>
    <row r="269" spans="2:65" s="12" customFormat="1" ht="11.25">
      <c r="B269" s="145"/>
      <c r="D269" s="146" t="s">
        <v>185</v>
      </c>
      <c r="E269" s="147" t="s">
        <v>1</v>
      </c>
      <c r="F269" s="148" t="s">
        <v>5740</v>
      </c>
      <c r="H269" s="149">
        <v>11</v>
      </c>
      <c r="I269" s="150"/>
      <c r="L269" s="145"/>
      <c r="M269" s="151"/>
      <c r="T269" s="152"/>
      <c r="AT269" s="147" t="s">
        <v>185</v>
      </c>
      <c r="AU269" s="147" t="s">
        <v>88</v>
      </c>
      <c r="AV269" s="12" t="s">
        <v>88</v>
      </c>
      <c r="AW269" s="12" t="s">
        <v>33</v>
      </c>
      <c r="AX269" s="12" t="s">
        <v>86</v>
      </c>
      <c r="AY269" s="147" t="s">
        <v>176</v>
      </c>
    </row>
    <row r="270" spans="2:65" s="1" customFormat="1" ht="16.5" customHeight="1">
      <c r="B270" s="32"/>
      <c r="C270" s="132" t="s">
        <v>1128</v>
      </c>
      <c r="D270" s="132" t="s">
        <v>178</v>
      </c>
      <c r="E270" s="133" t="s">
        <v>5741</v>
      </c>
      <c r="F270" s="134" t="s">
        <v>5742</v>
      </c>
      <c r="G270" s="135" t="s">
        <v>355</v>
      </c>
      <c r="H270" s="136">
        <v>2</v>
      </c>
      <c r="I270" s="137"/>
      <c r="J270" s="138">
        <f>ROUND(I270*H270,2)</f>
        <v>0</v>
      </c>
      <c r="K270" s="134" t="s">
        <v>207</v>
      </c>
      <c r="L270" s="32"/>
      <c r="M270" s="139" t="s">
        <v>1</v>
      </c>
      <c r="N270" s="140" t="s">
        <v>43</v>
      </c>
      <c r="P270" s="141">
        <f>O270*H270</f>
        <v>0</v>
      </c>
      <c r="Q270" s="141">
        <v>2.1000000000000001E-4</v>
      </c>
      <c r="R270" s="141">
        <f>Q270*H270</f>
        <v>4.2000000000000002E-4</v>
      </c>
      <c r="S270" s="141">
        <v>0</v>
      </c>
      <c r="T270" s="142">
        <f>S270*H270</f>
        <v>0</v>
      </c>
      <c r="AR270" s="143" t="s">
        <v>319</v>
      </c>
      <c r="AT270" s="143" t="s">
        <v>178</v>
      </c>
      <c r="AU270" s="143" t="s">
        <v>88</v>
      </c>
      <c r="AY270" s="17" t="s">
        <v>176</v>
      </c>
      <c r="BE270" s="144">
        <f>IF(N270="základní",J270,0)</f>
        <v>0</v>
      </c>
      <c r="BF270" s="144">
        <f>IF(N270="snížená",J270,0)</f>
        <v>0</v>
      </c>
      <c r="BG270" s="144">
        <f>IF(N270="zákl. přenesená",J270,0)</f>
        <v>0</v>
      </c>
      <c r="BH270" s="144">
        <f>IF(N270="sníž. přenesená",J270,0)</f>
        <v>0</v>
      </c>
      <c r="BI270" s="144">
        <f>IF(N270="nulová",J270,0)</f>
        <v>0</v>
      </c>
      <c r="BJ270" s="17" t="s">
        <v>86</v>
      </c>
      <c r="BK270" s="144">
        <f>ROUND(I270*H270,2)</f>
        <v>0</v>
      </c>
      <c r="BL270" s="17" t="s">
        <v>319</v>
      </c>
      <c r="BM270" s="143" t="s">
        <v>5743</v>
      </c>
    </row>
    <row r="271" spans="2:65" s="1" customFormat="1" ht="16.5" customHeight="1">
      <c r="B271" s="32"/>
      <c r="C271" s="132" t="s">
        <v>1133</v>
      </c>
      <c r="D271" s="132" t="s">
        <v>178</v>
      </c>
      <c r="E271" s="133" t="s">
        <v>5744</v>
      </c>
      <c r="F271" s="134" t="s">
        <v>5745</v>
      </c>
      <c r="G271" s="135" t="s">
        <v>355</v>
      </c>
      <c r="H271" s="136">
        <v>50</v>
      </c>
      <c r="I271" s="137"/>
      <c r="J271" s="138">
        <f>ROUND(I271*H271,2)</f>
        <v>0</v>
      </c>
      <c r="K271" s="134" t="s">
        <v>207</v>
      </c>
      <c r="L271" s="32"/>
      <c r="M271" s="139" t="s">
        <v>1</v>
      </c>
      <c r="N271" s="140" t="s">
        <v>43</v>
      </c>
      <c r="P271" s="141">
        <f>O271*H271</f>
        <v>0</v>
      </c>
      <c r="Q271" s="141">
        <v>2.4000000000000001E-4</v>
      </c>
      <c r="R271" s="141">
        <f>Q271*H271</f>
        <v>1.2E-2</v>
      </c>
      <c r="S271" s="141">
        <v>0</v>
      </c>
      <c r="T271" s="142">
        <f>S271*H271</f>
        <v>0</v>
      </c>
      <c r="AR271" s="143" t="s">
        <v>319</v>
      </c>
      <c r="AT271" s="143" t="s">
        <v>178</v>
      </c>
      <c r="AU271" s="143" t="s">
        <v>88</v>
      </c>
      <c r="AY271" s="17" t="s">
        <v>176</v>
      </c>
      <c r="BE271" s="144">
        <f>IF(N271="základní",J271,0)</f>
        <v>0</v>
      </c>
      <c r="BF271" s="144">
        <f>IF(N271="snížená",J271,0)</f>
        <v>0</v>
      </c>
      <c r="BG271" s="144">
        <f>IF(N271="zákl. přenesená",J271,0)</f>
        <v>0</v>
      </c>
      <c r="BH271" s="144">
        <f>IF(N271="sníž. přenesená",J271,0)</f>
        <v>0</v>
      </c>
      <c r="BI271" s="144">
        <f>IF(N271="nulová",J271,0)</f>
        <v>0</v>
      </c>
      <c r="BJ271" s="17" t="s">
        <v>86</v>
      </c>
      <c r="BK271" s="144">
        <f>ROUND(I271*H271,2)</f>
        <v>0</v>
      </c>
      <c r="BL271" s="17" t="s">
        <v>319</v>
      </c>
      <c r="BM271" s="143" t="s">
        <v>5746</v>
      </c>
    </row>
    <row r="272" spans="2:65" s="12" customFormat="1" ht="11.25">
      <c r="B272" s="145"/>
      <c r="D272" s="146" t="s">
        <v>185</v>
      </c>
      <c r="E272" s="147" t="s">
        <v>1</v>
      </c>
      <c r="F272" s="148" t="s">
        <v>5747</v>
      </c>
      <c r="H272" s="149">
        <v>50</v>
      </c>
      <c r="I272" s="150"/>
      <c r="L272" s="145"/>
      <c r="M272" s="151"/>
      <c r="T272" s="152"/>
      <c r="AT272" s="147" t="s">
        <v>185</v>
      </c>
      <c r="AU272" s="147" t="s">
        <v>88</v>
      </c>
      <c r="AV272" s="12" t="s">
        <v>88</v>
      </c>
      <c r="AW272" s="12" t="s">
        <v>33</v>
      </c>
      <c r="AX272" s="12" t="s">
        <v>86</v>
      </c>
      <c r="AY272" s="147" t="s">
        <v>176</v>
      </c>
    </row>
    <row r="273" spans="2:65" s="1" customFormat="1" ht="16.5" customHeight="1">
      <c r="B273" s="32"/>
      <c r="C273" s="132" t="s">
        <v>1137</v>
      </c>
      <c r="D273" s="132" t="s">
        <v>178</v>
      </c>
      <c r="E273" s="133" t="s">
        <v>5748</v>
      </c>
      <c r="F273" s="134" t="s">
        <v>5749</v>
      </c>
      <c r="G273" s="135" t="s">
        <v>355</v>
      </c>
      <c r="H273" s="136">
        <v>14</v>
      </c>
      <c r="I273" s="137"/>
      <c r="J273" s="138">
        <f>ROUND(I273*H273,2)</f>
        <v>0</v>
      </c>
      <c r="K273" s="134" t="s">
        <v>207</v>
      </c>
      <c r="L273" s="32"/>
      <c r="M273" s="139" t="s">
        <v>1</v>
      </c>
      <c r="N273" s="140" t="s">
        <v>43</v>
      </c>
      <c r="P273" s="141">
        <f>O273*H273</f>
        <v>0</v>
      </c>
      <c r="Q273" s="141">
        <v>3.3E-4</v>
      </c>
      <c r="R273" s="141">
        <f>Q273*H273</f>
        <v>4.62E-3</v>
      </c>
      <c r="S273" s="141">
        <v>0</v>
      </c>
      <c r="T273" s="142">
        <f>S273*H273</f>
        <v>0</v>
      </c>
      <c r="AR273" s="143" t="s">
        <v>319</v>
      </c>
      <c r="AT273" s="143" t="s">
        <v>178</v>
      </c>
      <c r="AU273" s="143" t="s">
        <v>88</v>
      </c>
      <c r="AY273" s="17" t="s">
        <v>176</v>
      </c>
      <c r="BE273" s="144">
        <f>IF(N273="základní",J273,0)</f>
        <v>0</v>
      </c>
      <c r="BF273" s="144">
        <f>IF(N273="snížená",J273,0)</f>
        <v>0</v>
      </c>
      <c r="BG273" s="144">
        <f>IF(N273="zákl. přenesená",J273,0)</f>
        <v>0</v>
      </c>
      <c r="BH273" s="144">
        <f>IF(N273="sníž. přenesená",J273,0)</f>
        <v>0</v>
      </c>
      <c r="BI273" s="144">
        <f>IF(N273="nulová",J273,0)</f>
        <v>0</v>
      </c>
      <c r="BJ273" s="17" t="s">
        <v>86</v>
      </c>
      <c r="BK273" s="144">
        <f>ROUND(I273*H273,2)</f>
        <v>0</v>
      </c>
      <c r="BL273" s="17" t="s">
        <v>319</v>
      </c>
      <c r="BM273" s="143" t="s">
        <v>5750</v>
      </c>
    </row>
    <row r="274" spans="2:65" s="12" customFormat="1" ht="11.25">
      <c r="B274" s="145"/>
      <c r="D274" s="146" t="s">
        <v>185</v>
      </c>
      <c r="E274" s="147" t="s">
        <v>1</v>
      </c>
      <c r="F274" s="148" t="s">
        <v>5751</v>
      </c>
      <c r="H274" s="149">
        <v>14</v>
      </c>
      <c r="I274" s="150"/>
      <c r="L274" s="145"/>
      <c r="M274" s="151"/>
      <c r="T274" s="152"/>
      <c r="AT274" s="147" t="s">
        <v>185</v>
      </c>
      <c r="AU274" s="147" t="s">
        <v>88</v>
      </c>
      <c r="AV274" s="12" t="s">
        <v>88</v>
      </c>
      <c r="AW274" s="12" t="s">
        <v>33</v>
      </c>
      <c r="AX274" s="12" t="s">
        <v>86</v>
      </c>
      <c r="AY274" s="147" t="s">
        <v>176</v>
      </c>
    </row>
    <row r="275" spans="2:65" s="1" customFormat="1" ht="33" customHeight="1">
      <c r="B275" s="32"/>
      <c r="C275" s="132" t="s">
        <v>1141</v>
      </c>
      <c r="D275" s="132" t="s">
        <v>178</v>
      </c>
      <c r="E275" s="133" t="s">
        <v>5752</v>
      </c>
      <c r="F275" s="134" t="s">
        <v>5753</v>
      </c>
      <c r="G275" s="135" t="s">
        <v>355</v>
      </c>
      <c r="H275" s="136">
        <v>66</v>
      </c>
      <c r="I275" s="137"/>
      <c r="J275" s="138">
        <f t="shared" ref="J275:J289" si="50">ROUND(I275*H275,2)</f>
        <v>0</v>
      </c>
      <c r="K275" s="134" t="s">
        <v>207</v>
      </c>
      <c r="L275" s="32"/>
      <c r="M275" s="139" t="s">
        <v>1</v>
      </c>
      <c r="N275" s="140" t="s">
        <v>43</v>
      </c>
      <c r="P275" s="141">
        <f t="shared" ref="P275:P289" si="51">O275*H275</f>
        <v>0</v>
      </c>
      <c r="Q275" s="141">
        <v>2.7E-4</v>
      </c>
      <c r="R275" s="141">
        <f t="shared" ref="R275:R289" si="52">Q275*H275</f>
        <v>1.7819999999999999E-2</v>
      </c>
      <c r="S275" s="141">
        <v>0</v>
      </c>
      <c r="T275" s="142">
        <f t="shared" ref="T275:T289" si="53">S275*H275</f>
        <v>0</v>
      </c>
      <c r="AR275" s="143" t="s">
        <v>319</v>
      </c>
      <c r="AT275" s="143" t="s">
        <v>178</v>
      </c>
      <c r="AU275" s="143" t="s">
        <v>88</v>
      </c>
      <c r="AY275" s="17" t="s">
        <v>176</v>
      </c>
      <c r="BE275" s="144">
        <f t="shared" ref="BE275:BE289" si="54">IF(N275="základní",J275,0)</f>
        <v>0</v>
      </c>
      <c r="BF275" s="144">
        <f t="shared" ref="BF275:BF289" si="55">IF(N275="snížená",J275,0)</f>
        <v>0</v>
      </c>
      <c r="BG275" s="144">
        <f t="shared" ref="BG275:BG289" si="56">IF(N275="zákl. přenesená",J275,0)</f>
        <v>0</v>
      </c>
      <c r="BH275" s="144">
        <f t="shared" ref="BH275:BH289" si="57">IF(N275="sníž. přenesená",J275,0)</f>
        <v>0</v>
      </c>
      <c r="BI275" s="144">
        <f t="shared" ref="BI275:BI289" si="58">IF(N275="nulová",J275,0)</f>
        <v>0</v>
      </c>
      <c r="BJ275" s="17" t="s">
        <v>86</v>
      </c>
      <c r="BK275" s="144">
        <f t="shared" ref="BK275:BK289" si="59">ROUND(I275*H275,2)</f>
        <v>0</v>
      </c>
      <c r="BL275" s="17" t="s">
        <v>319</v>
      </c>
      <c r="BM275" s="143" t="s">
        <v>5754</v>
      </c>
    </row>
    <row r="276" spans="2:65" s="1" customFormat="1" ht="21.75" customHeight="1">
      <c r="B276" s="32"/>
      <c r="C276" s="132" t="s">
        <v>1145</v>
      </c>
      <c r="D276" s="132" t="s">
        <v>178</v>
      </c>
      <c r="E276" s="133" t="s">
        <v>5755</v>
      </c>
      <c r="F276" s="134" t="s">
        <v>5756</v>
      </c>
      <c r="G276" s="135" t="s">
        <v>355</v>
      </c>
      <c r="H276" s="136">
        <v>2</v>
      </c>
      <c r="I276" s="137"/>
      <c r="J276" s="138">
        <f t="shared" si="50"/>
        <v>0</v>
      </c>
      <c r="K276" s="134" t="s">
        <v>207</v>
      </c>
      <c r="L276" s="32"/>
      <c r="M276" s="139" t="s">
        <v>1</v>
      </c>
      <c r="N276" s="140" t="s">
        <v>43</v>
      </c>
      <c r="P276" s="141">
        <f t="shared" si="51"/>
        <v>0</v>
      </c>
      <c r="Q276" s="141">
        <v>1.2999999999999999E-4</v>
      </c>
      <c r="R276" s="141">
        <f t="shared" si="52"/>
        <v>2.5999999999999998E-4</v>
      </c>
      <c r="S276" s="141">
        <v>0</v>
      </c>
      <c r="T276" s="142">
        <f t="shared" si="53"/>
        <v>0</v>
      </c>
      <c r="AR276" s="143" t="s">
        <v>319</v>
      </c>
      <c r="AT276" s="143" t="s">
        <v>178</v>
      </c>
      <c r="AU276" s="143" t="s">
        <v>88</v>
      </c>
      <c r="AY276" s="17" t="s">
        <v>176</v>
      </c>
      <c r="BE276" s="144">
        <f t="shared" si="54"/>
        <v>0</v>
      </c>
      <c r="BF276" s="144">
        <f t="shared" si="55"/>
        <v>0</v>
      </c>
      <c r="BG276" s="144">
        <f t="shared" si="56"/>
        <v>0</v>
      </c>
      <c r="BH276" s="144">
        <f t="shared" si="57"/>
        <v>0</v>
      </c>
      <c r="BI276" s="144">
        <f t="shared" si="58"/>
        <v>0</v>
      </c>
      <c r="BJ276" s="17" t="s">
        <v>86</v>
      </c>
      <c r="BK276" s="144">
        <f t="shared" si="59"/>
        <v>0</v>
      </c>
      <c r="BL276" s="17" t="s">
        <v>319</v>
      </c>
      <c r="BM276" s="143" t="s">
        <v>5757</v>
      </c>
    </row>
    <row r="277" spans="2:65" s="1" customFormat="1" ht="21.75" customHeight="1">
      <c r="B277" s="32"/>
      <c r="C277" s="132" t="s">
        <v>1149</v>
      </c>
      <c r="D277" s="132" t="s">
        <v>178</v>
      </c>
      <c r="E277" s="133" t="s">
        <v>5758</v>
      </c>
      <c r="F277" s="134" t="s">
        <v>5759</v>
      </c>
      <c r="G277" s="135" t="s">
        <v>355</v>
      </c>
      <c r="H277" s="136">
        <v>2</v>
      </c>
      <c r="I277" s="137"/>
      <c r="J277" s="138">
        <f t="shared" si="50"/>
        <v>0</v>
      </c>
      <c r="K277" s="134" t="s">
        <v>207</v>
      </c>
      <c r="L277" s="32"/>
      <c r="M277" s="139" t="s">
        <v>1</v>
      </c>
      <c r="N277" s="140" t="s">
        <v>43</v>
      </c>
      <c r="P277" s="141">
        <f t="shared" si="51"/>
        <v>0</v>
      </c>
      <c r="Q277" s="141">
        <v>1.8000000000000001E-4</v>
      </c>
      <c r="R277" s="141">
        <f t="shared" si="52"/>
        <v>3.6000000000000002E-4</v>
      </c>
      <c r="S277" s="141">
        <v>0</v>
      </c>
      <c r="T277" s="142">
        <f t="shared" si="53"/>
        <v>0</v>
      </c>
      <c r="AR277" s="143" t="s">
        <v>319</v>
      </c>
      <c r="AT277" s="143" t="s">
        <v>178</v>
      </c>
      <c r="AU277" s="143" t="s">
        <v>88</v>
      </c>
      <c r="AY277" s="17" t="s">
        <v>176</v>
      </c>
      <c r="BE277" s="144">
        <f t="shared" si="54"/>
        <v>0</v>
      </c>
      <c r="BF277" s="144">
        <f t="shared" si="55"/>
        <v>0</v>
      </c>
      <c r="BG277" s="144">
        <f t="shared" si="56"/>
        <v>0</v>
      </c>
      <c r="BH277" s="144">
        <f t="shared" si="57"/>
        <v>0</v>
      </c>
      <c r="BI277" s="144">
        <f t="shared" si="58"/>
        <v>0</v>
      </c>
      <c r="BJ277" s="17" t="s">
        <v>86</v>
      </c>
      <c r="BK277" s="144">
        <f t="shared" si="59"/>
        <v>0</v>
      </c>
      <c r="BL277" s="17" t="s">
        <v>319</v>
      </c>
      <c r="BM277" s="143" t="s">
        <v>5760</v>
      </c>
    </row>
    <row r="278" spans="2:65" s="1" customFormat="1" ht="21.75" customHeight="1">
      <c r="B278" s="32"/>
      <c r="C278" s="132" t="s">
        <v>1154</v>
      </c>
      <c r="D278" s="132" t="s">
        <v>178</v>
      </c>
      <c r="E278" s="133" t="s">
        <v>5761</v>
      </c>
      <c r="F278" s="134" t="s">
        <v>5762</v>
      </c>
      <c r="G278" s="135" t="s">
        <v>355</v>
      </c>
      <c r="H278" s="136">
        <v>1</v>
      </c>
      <c r="I278" s="137"/>
      <c r="J278" s="138">
        <f t="shared" si="50"/>
        <v>0</v>
      </c>
      <c r="K278" s="134" t="s">
        <v>207</v>
      </c>
      <c r="L278" s="32"/>
      <c r="M278" s="139" t="s">
        <v>1</v>
      </c>
      <c r="N278" s="140" t="s">
        <v>43</v>
      </c>
      <c r="P278" s="141">
        <f t="shared" si="51"/>
        <v>0</v>
      </c>
      <c r="Q278" s="141">
        <v>5.2999999999999998E-4</v>
      </c>
      <c r="R278" s="141">
        <f t="shared" si="52"/>
        <v>5.2999999999999998E-4</v>
      </c>
      <c r="S278" s="141">
        <v>0</v>
      </c>
      <c r="T278" s="142">
        <f t="shared" si="53"/>
        <v>0</v>
      </c>
      <c r="AR278" s="143" t="s">
        <v>319</v>
      </c>
      <c r="AT278" s="143" t="s">
        <v>178</v>
      </c>
      <c r="AU278" s="143" t="s">
        <v>88</v>
      </c>
      <c r="AY278" s="17" t="s">
        <v>176</v>
      </c>
      <c r="BE278" s="144">
        <f t="shared" si="54"/>
        <v>0</v>
      </c>
      <c r="BF278" s="144">
        <f t="shared" si="55"/>
        <v>0</v>
      </c>
      <c r="BG278" s="144">
        <f t="shared" si="56"/>
        <v>0</v>
      </c>
      <c r="BH278" s="144">
        <f t="shared" si="57"/>
        <v>0</v>
      </c>
      <c r="BI278" s="144">
        <f t="shared" si="58"/>
        <v>0</v>
      </c>
      <c r="BJ278" s="17" t="s">
        <v>86</v>
      </c>
      <c r="BK278" s="144">
        <f t="shared" si="59"/>
        <v>0</v>
      </c>
      <c r="BL278" s="17" t="s">
        <v>319</v>
      </c>
      <c r="BM278" s="143" t="s">
        <v>5763</v>
      </c>
    </row>
    <row r="279" spans="2:65" s="1" customFormat="1" ht="21.75" customHeight="1">
      <c r="B279" s="32"/>
      <c r="C279" s="132" t="s">
        <v>1162</v>
      </c>
      <c r="D279" s="132" t="s">
        <v>178</v>
      </c>
      <c r="E279" s="133" t="s">
        <v>5764</v>
      </c>
      <c r="F279" s="134" t="s">
        <v>5765</v>
      </c>
      <c r="G279" s="135" t="s">
        <v>355</v>
      </c>
      <c r="H279" s="136">
        <v>9</v>
      </c>
      <c r="I279" s="137"/>
      <c r="J279" s="138">
        <f t="shared" si="50"/>
        <v>0</v>
      </c>
      <c r="K279" s="134" t="s">
        <v>207</v>
      </c>
      <c r="L279" s="32"/>
      <c r="M279" s="139" t="s">
        <v>1</v>
      </c>
      <c r="N279" s="140" t="s">
        <v>43</v>
      </c>
      <c r="P279" s="141">
        <f t="shared" si="51"/>
        <v>0</v>
      </c>
      <c r="Q279" s="141">
        <v>5.8E-4</v>
      </c>
      <c r="R279" s="141">
        <f t="shared" si="52"/>
        <v>5.2199999999999998E-3</v>
      </c>
      <c r="S279" s="141">
        <v>0</v>
      </c>
      <c r="T279" s="142">
        <f t="shared" si="53"/>
        <v>0</v>
      </c>
      <c r="AR279" s="143" t="s">
        <v>319</v>
      </c>
      <c r="AT279" s="143" t="s">
        <v>178</v>
      </c>
      <c r="AU279" s="143" t="s">
        <v>88</v>
      </c>
      <c r="AY279" s="17" t="s">
        <v>176</v>
      </c>
      <c r="BE279" s="144">
        <f t="shared" si="54"/>
        <v>0</v>
      </c>
      <c r="BF279" s="144">
        <f t="shared" si="55"/>
        <v>0</v>
      </c>
      <c r="BG279" s="144">
        <f t="shared" si="56"/>
        <v>0</v>
      </c>
      <c r="BH279" s="144">
        <f t="shared" si="57"/>
        <v>0</v>
      </c>
      <c r="BI279" s="144">
        <f t="shared" si="58"/>
        <v>0</v>
      </c>
      <c r="BJ279" s="17" t="s">
        <v>86</v>
      </c>
      <c r="BK279" s="144">
        <f t="shared" si="59"/>
        <v>0</v>
      </c>
      <c r="BL279" s="17" t="s">
        <v>319</v>
      </c>
      <c r="BM279" s="143" t="s">
        <v>5766</v>
      </c>
    </row>
    <row r="280" spans="2:65" s="1" customFormat="1" ht="24.2" customHeight="1">
      <c r="B280" s="32"/>
      <c r="C280" s="132" t="s">
        <v>1167</v>
      </c>
      <c r="D280" s="132" t="s">
        <v>178</v>
      </c>
      <c r="E280" s="133" t="s">
        <v>5767</v>
      </c>
      <c r="F280" s="134" t="s">
        <v>5768</v>
      </c>
      <c r="G280" s="135" t="s">
        <v>355</v>
      </c>
      <c r="H280" s="136">
        <v>60</v>
      </c>
      <c r="I280" s="137"/>
      <c r="J280" s="138">
        <f t="shared" si="50"/>
        <v>0</v>
      </c>
      <c r="K280" s="134" t="s">
        <v>207</v>
      </c>
      <c r="L280" s="32"/>
      <c r="M280" s="139" t="s">
        <v>1</v>
      </c>
      <c r="N280" s="140" t="s">
        <v>43</v>
      </c>
      <c r="P280" s="141">
        <f t="shared" si="51"/>
        <v>0</v>
      </c>
      <c r="Q280" s="141">
        <v>2.2000000000000001E-4</v>
      </c>
      <c r="R280" s="141">
        <f t="shared" si="52"/>
        <v>1.32E-2</v>
      </c>
      <c r="S280" s="141">
        <v>0</v>
      </c>
      <c r="T280" s="142">
        <f t="shared" si="53"/>
        <v>0</v>
      </c>
      <c r="AR280" s="143" t="s">
        <v>319</v>
      </c>
      <c r="AT280" s="143" t="s">
        <v>178</v>
      </c>
      <c r="AU280" s="143" t="s">
        <v>88</v>
      </c>
      <c r="AY280" s="17" t="s">
        <v>176</v>
      </c>
      <c r="BE280" s="144">
        <f t="shared" si="54"/>
        <v>0</v>
      </c>
      <c r="BF280" s="144">
        <f t="shared" si="55"/>
        <v>0</v>
      </c>
      <c r="BG280" s="144">
        <f t="shared" si="56"/>
        <v>0</v>
      </c>
      <c r="BH280" s="144">
        <f t="shared" si="57"/>
        <v>0</v>
      </c>
      <c r="BI280" s="144">
        <f t="shared" si="58"/>
        <v>0</v>
      </c>
      <c r="BJ280" s="17" t="s">
        <v>86</v>
      </c>
      <c r="BK280" s="144">
        <f t="shared" si="59"/>
        <v>0</v>
      </c>
      <c r="BL280" s="17" t="s">
        <v>319</v>
      </c>
      <c r="BM280" s="143" t="s">
        <v>5769</v>
      </c>
    </row>
    <row r="281" spans="2:65" s="1" customFormat="1" ht="24.2" customHeight="1">
      <c r="B281" s="32"/>
      <c r="C281" s="132" t="s">
        <v>1171</v>
      </c>
      <c r="D281" s="132" t="s">
        <v>178</v>
      </c>
      <c r="E281" s="133" t="s">
        <v>5770</v>
      </c>
      <c r="F281" s="134" t="s">
        <v>5771</v>
      </c>
      <c r="G281" s="135" t="s">
        <v>355</v>
      </c>
      <c r="H281" s="136">
        <v>2</v>
      </c>
      <c r="I281" s="137"/>
      <c r="J281" s="138">
        <f t="shared" si="50"/>
        <v>0</v>
      </c>
      <c r="K281" s="134" t="s">
        <v>207</v>
      </c>
      <c r="L281" s="32"/>
      <c r="M281" s="139" t="s">
        <v>1</v>
      </c>
      <c r="N281" s="140" t="s">
        <v>43</v>
      </c>
      <c r="P281" s="141">
        <f t="shared" si="51"/>
        <v>0</v>
      </c>
      <c r="Q281" s="141">
        <v>1.9000000000000001E-4</v>
      </c>
      <c r="R281" s="141">
        <f t="shared" si="52"/>
        <v>3.8000000000000002E-4</v>
      </c>
      <c r="S281" s="141">
        <v>0</v>
      </c>
      <c r="T281" s="142">
        <f t="shared" si="53"/>
        <v>0</v>
      </c>
      <c r="AR281" s="143" t="s">
        <v>319</v>
      </c>
      <c r="AT281" s="143" t="s">
        <v>178</v>
      </c>
      <c r="AU281" s="143" t="s">
        <v>88</v>
      </c>
      <c r="AY281" s="17" t="s">
        <v>176</v>
      </c>
      <c r="BE281" s="144">
        <f t="shared" si="54"/>
        <v>0</v>
      </c>
      <c r="BF281" s="144">
        <f t="shared" si="55"/>
        <v>0</v>
      </c>
      <c r="BG281" s="144">
        <f t="shared" si="56"/>
        <v>0</v>
      </c>
      <c r="BH281" s="144">
        <f t="shared" si="57"/>
        <v>0</v>
      </c>
      <c r="BI281" s="144">
        <f t="shared" si="58"/>
        <v>0</v>
      </c>
      <c r="BJ281" s="17" t="s">
        <v>86</v>
      </c>
      <c r="BK281" s="144">
        <f t="shared" si="59"/>
        <v>0</v>
      </c>
      <c r="BL281" s="17" t="s">
        <v>319</v>
      </c>
      <c r="BM281" s="143" t="s">
        <v>5772</v>
      </c>
    </row>
    <row r="282" spans="2:65" s="1" customFormat="1" ht="24.2" customHeight="1">
      <c r="B282" s="32"/>
      <c r="C282" s="132" t="s">
        <v>1175</v>
      </c>
      <c r="D282" s="132" t="s">
        <v>178</v>
      </c>
      <c r="E282" s="133" t="s">
        <v>5773</v>
      </c>
      <c r="F282" s="134" t="s">
        <v>5774</v>
      </c>
      <c r="G282" s="135" t="s">
        <v>355</v>
      </c>
      <c r="H282" s="136">
        <v>2</v>
      </c>
      <c r="I282" s="137"/>
      <c r="J282" s="138">
        <f t="shared" si="50"/>
        <v>0</v>
      </c>
      <c r="K282" s="134" t="s">
        <v>207</v>
      </c>
      <c r="L282" s="32"/>
      <c r="M282" s="139" t="s">
        <v>1</v>
      </c>
      <c r="N282" s="140" t="s">
        <v>43</v>
      </c>
      <c r="P282" s="141">
        <f t="shared" si="51"/>
        <v>0</v>
      </c>
      <c r="Q282" s="141">
        <v>3.3E-4</v>
      </c>
      <c r="R282" s="141">
        <f t="shared" si="52"/>
        <v>6.6E-4</v>
      </c>
      <c r="S282" s="141">
        <v>0</v>
      </c>
      <c r="T282" s="142">
        <f t="shared" si="53"/>
        <v>0</v>
      </c>
      <c r="AR282" s="143" t="s">
        <v>319</v>
      </c>
      <c r="AT282" s="143" t="s">
        <v>178</v>
      </c>
      <c r="AU282" s="143" t="s">
        <v>88</v>
      </c>
      <c r="AY282" s="17" t="s">
        <v>176</v>
      </c>
      <c r="BE282" s="144">
        <f t="shared" si="54"/>
        <v>0</v>
      </c>
      <c r="BF282" s="144">
        <f t="shared" si="55"/>
        <v>0</v>
      </c>
      <c r="BG282" s="144">
        <f t="shared" si="56"/>
        <v>0</v>
      </c>
      <c r="BH282" s="144">
        <f t="shared" si="57"/>
        <v>0</v>
      </c>
      <c r="BI282" s="144">
        <f t="shared" si="58"/>
        <v>0</v>
      </c>
      <c r="BJ282" s="17" t="s">
        <v>86</v>
      </c>
      <c r="BK282" s="144">
        <f t="shared" si="59"/>
        <v>0</v>
      </c>
      <c r="BL282" s="17" t="s">
        <v>319</v>
      </c>
      <c r="BM282" s="143" t="s">
        <v>5775</v>
      </c>
    </row>
    <row r="283" spans="2:65" s="1" customFormat="1" ht="24.2" customHeight="1">
      <c r="B283" s="32"/>
      <c r="C283" s="132" t="s">
        <v>1180</v>
      </c>
      <c r="D283" s="132" t="s">
        <v>178</v>
      </c>
      <c r="E283" s="133" t="s">
        <v>5776</v>
      </c>
      <c r="F283" s="134" t="s">
        <v>5777</v>
      </c>
      <c r="G283" s="135" t="s">
        <v>355</v>
      </c>
      <c r="H283" s="136">
        <v>1</v>
      </c>
      <c r="I283" s="137"/>
      <c r="J283" s="138">
        <f t="shared" si="50"/>
        <v>0</v>
      </c>
      <c r="K283" s="134" t="s">
        <v>207</v>
      </c>
      <c r="L283" s="32"/>
      <c r="M283" s="139" t="s">
        <v>1</v>
      </c>
      <c r="N283" s="140" t="s">
        <v>43</v>
      </c>
      <c r="P283" s="141">
        <f t="shared" si="51"/>
        <v>0</v>
      </c>
      <c r="Q283" s="141">
        <v>5.6999999999999998E-4</v>
      </c>
      <c r="R283" s="141">
        <f t="shared" si="52"/>
        <v>5.6999999999999998E-4</v>
      </c>
      <c r="S283" s="141">
        <v>0</v>
      </c>
      <c r="T283" s="142">
        <f t="shared" si="53"/>
        <v>0</v>
      </c>
      <c r="AR283" s="143" t="s">
        <v>319</v>
      </c>
      <c r="AT283" s="143" t="s">
        <v>178</v>
      </c>
      <c r="AU283" s="143" t="s">
        <v>88</v>
      </c>
      <c r="AY283" s="17" t="s">
        <v>176</v>
      </c>
      <c r="BE283" s="144">
        <f t="shared" si="54"/>
        <v>0</v>
      </c>
      <c r="BF283" s="144">
        <f t="shared" si="55"/>
        <v>0</v>
      </c>
      <c r="BG283" s="144">
        <f t="shared" si="56"/>
        <v>0</v>
      </c>
      <c r="BH283" s="144">
        <f t="shared" si="57"/>
        <v>0</v>
      </c>
      <c r="BI283" s="144">
        <f t="shared" si="58"/>
        <v>0</v>
      </c>
      <c r="BJ283" s="17" t="s">
        <v>86</v>
      </c>
      <c r="BK283" s="144">
        <f t="shared" si="59"/>
        <v>0</v>
      </c>
      <c r="BL283" s="17" t="s">
        <v>319</v>
      </c>
      <c r="BM283" s="143" t="s">
        <v>5778</v>
      </c>
    </row>
    <row r="284" spans="2:65" s="1" customFormat="1" ht="24.2" customHeight="1">
      <c r="B284" s="32"/>
      <c r="C284" s="132" t="s">
        <v>1185</v>
      </c>
      <c r="D284" s="132" t="s">
        <v>178</v>
      </c>
      <c r="E284" s="133" t="s">
        <v>5779</v>
      </c>
      <c r="F284" s="134" t="s">
        <v>5780</v>
      </c>
      <c r="G284" s="135" t="s">
        <v>355</v>
      </c>
      <c r="H284" s="136">
        <v>9</v>
      </c>
      <c r="I284" s="137"/>
      <c r="J284" s="138">
        <f t="shared" si="50"/>
        <v>0</v>
      </c>
      <c r="K284" s="134" t="s">
        <v>207</v>
      </c>
      <c r="L284" s="32"/>
      <c r="M284" s="139" t="s">
        <v>1</v>
      </c>
      <c r="N284" s="140" t="s">
        <v>43</v>
      </c>
      <c r="P284" s="141">
        <f t="shared" si="51"/>
        <v>0</v>
      </c>
      <c r="Q284" s="141">
        <v>1.24E-3</v>
      </c>
      <c r="R284" s="141">
        <f t="shared" si="52"/>
        <v>1.116E-2</v>
      </c>
      <c r="S284" s="141">
        <v>0</v>
      </c>
      <c r="T284" s="142">
        <f t="shared" si="53"/>
        <v>0</v>
      </c>
      <c r="AR284" s="143" t="s">
        <v>319</v>
      </c>
      <c r="AT284" s="143" t="s">
        <v>178</v>
      </c>
      <c r="AU284" s="143" t="s">
        <v>88</v>
      </c>
      <c r="AY284" s="17" t="s">
        <v>176</v>
      </c>
      <c r="BE284" s="144">
        <f t="shared" si="54"/>
        <v>0</v>
      </c>
      <c r="BF284" s="144">
        <f t="shared" si="55"/>
        <v>0</v>
      </c>
      <c r="BG284" s="144">
        <f t="shared" si="56"/>
        <v>0</v>
      </c>
      <c r="BH284" s="144">
        <f t="shared" si="57"/>
        <v>0</v>
      </c>
      <c r="BI284" s="144">
        <f t="shared" si="58"/>
        <v>0</v>
      </c>
      <c r="BJ284" s="17" t="s">
        <v>86</v>
      </c>
      <c r="BK284" s="144">
        <f t="shared" si="59"/>
        <v>0</v>
      </c>
      <c r="BL284" s="17" t="s">
        <v>319</v>
      </c>
      <c r="BM284" s="143" t="s">
        <v>5781</v>
      </c>
    </row>
    <row r="285" spans="2:65" s="1" customFormat="1" ht="21.75" customHeight="1">
      <c r="B285" s="32"/>
      <c r="C285" s="132" t="s">
        <v>1189</v>
      </c>
      <c r="D285" s="132" t="s">
        <v>178</v>
      </c>
      <c r="E285" s="133" t="s">
        <v>5782</v>
      </c>
      <c r="F285" s="134" t="s">
        <v>5783</v>
      </c>
      <c r="G285" s="135" t="s">
        <v>355</v>
      </c>
      <c r="H285" s="136">
        <v>6</v>
      </c>
      <c r="I285" s="137"/>
      <c r="J285" s="138">
        <f t="shared" si="50"/>
        <v>0</v>
      </c>
      <c r="K285" s="134" t="s">
        <v>207</v>
      </c>
      <c r="L285" s="32"/>
      <c r="M285" s="139" t="s">
        <v>1</v>
      </c>
      <c r="N285" s="140" t="s">
        <v>43</v>
      </c>
      <c r="P285" s="141">
        <f t="shared" si="51"/>
        <v>0</v>
      </c>
      <c r="Q285" s="141">
        <v>2.1000000000000001E-4</v>
      </c>
      <c r="R285" s="141">
        <f t="shared" si="52"/>
        <v>1.2600000000000001E-3</v>
      </c>
      <c r="S285" s="141">
        <v>0</v>
      </c>
      <c r="T285" s="142">
        <f t="shared" si="53"/>
        <v>0</v>
      </c>
      <c r="AR285" s="143" t="s">
        <v>319</v>
      </c>
      <c r="AT285" s="143" t="s">
        <v>178</v>
      </c>
      <c r="AU285" s="143" t="s">
        <v>88</v>
      </c>
      <c r="AY285" s="17" t="s">
        <v>176</v>
      </c>
      <c r="BE285" s="144">
        <f t="shared" si="54"/>
        <v>0</v>
      </c>
      <c r="BF285" s="144">
        <f t="shared" si="55"/>
        <v>0</v>
      </c>
      <c r="BG285" s="144">
        <f t="shared" si="56"/>
        <v>0</v>
      </c>
      <c r="BH285" s="144">
        <f t="shared" si="57"/>
        <v>0</v>
      </c>
      <c r="BI285" s="144">
        <f t="shared" si="58"/>
        <v>0</v>
      </c>
      <c r="BJ285" s="17" t="s">
        <v>86</v>
      </c>
      <c r="BK285" s="144">
        <f t="shared" si="59"/>
        <v>0</v>
      </c>
      <c r="BL285" s="17" t="s">
        <v>319</v>
      </c>
      <c r="BM285" s="143" t="s">
        <v>5784</v>
      </c>
    </row>
    <row r="286" spans="2:65" s="1" customFormat="1" ht="21.75" customHeight="1">
      <c r="B286" s="32"/>
      <c r="C286" s="132" t="s">
        <v>1193</v>
      </c>
      <c r="D286" s="132" t="s">
        <v>178</v>
      </c>
      <c r="E286" s="133" t="s">
        <v>5785</v>
      </c>
      <c r="F286" s="134" t="s">
        <v>5786</v>
      </c>
      <c r="G286" s="135" t="s">
        <v>355</v>
      </c>
      <c r="H286" s="136">
        <v>120</v>
      </c>
      <c r="I286" s="137"/>
      <c r="J286" s="138">
        <f t="shared" si="50"/>
        <v>0</v>
      </c>
      <c r="K286" s="134" t="s">
        <v>207</v>
      </c>
      <c r="L286" s="32"/>
      <c r="M286" s="139" t="s">
        <v>1</v>
      </c>
      <c r="N286" s="140" t="s">
        <v>43</v>
      </c>
      <c r="P286" s="141">
        <f t="shared" si="51"/>
        <v>0</v>
      </c>
      <c r="Q286" s="141">
        <v>3.4000000000000002E-4</v>
      </c>
      <c r="R286" s="141">
        <f t="shared" si="52"/>
        <v>4.0800000000000003E-2</v>
      </c>
      <c r="S286" s="141">
        <v>0</v>
      </c>
      <c r="T286" s="142">
        <f t="shared" si="53"/>
        <v>0</v>
      </c>
      <c r="AR286" s="143" t="s">
        <v>319</v>
      </c>
      <c r="AT286" s="143" t="s">
        <v>178</v>
      </c>
      <c r="AU286" s="143" t="s">
        <v>88</v>
      </c>
      <c r="AY286" s="17" t="s">
        <v>176</v>
      </c>
      <c r="BE286" s="144">
        <f t="shared" si="54"/>
        <v>0</v>
      </c>
      <c r="BF286" s="144">
        <f t="shared" si="55"/>
        <v>0</v>
      </c>
      <c r="BG286" s="144">
        <f t="shared" si="56"/>
        <v>0</v>
      </c>
      <c r="BH286" s="144">
        <f t="shared" si="57"/>
        <v>0</v>
      </c>
      <c r="BI286" s="144">
        <f t="shared" si="58"/>
        <v>0</v>
      </c>
      <c r="BJ286" s="17" t="s">
        <v>86</v>
      </c>
      <c r="BK286" s="144">
        <f t="shared" si="59"/>
        <v>0</v>
      </c>
      <c r="BL286" s="17" t="s">
        <v>319</v>
      </c>
      <c r="BM286" s="143" t="s">
        <v>5787</v>
      </c>
    </row>
    <row r="287" spans="2:65" s="1" customFormat="1" ht="21.75" customHeight="1">
      <c r="B287" s="32"/>
      <c r="C287" s="132" t="s">
        <v>1200</v>
      </c>
      <c r="D287" s="132" t="s">
        <v>178</v>
      </c>
      <c r="E287" s="133" t="s">
        <v>5788</v>
      </c>
      <c r="F287" s="134" t="s">
        <v>5789</v>
      </c>
      <c r="G287" s="135" t="s">
        <v>355</v>
      </c>
      <c r="H287" s="136">
        <v>3</v>
      </c>
      <c r="I287" s="137"/>
      <c r="J287" s="138">
        <f t="shared" si="50"/>
        <v>0</v>
      </c>
      <c r="K287" s="134" t="s">
        <v>207</v>
      </c>
      <c r="L287" s="32"/>
      <c r="M287" s="139" t="s">
        <v>1</v>
      </c>
      <c r="N287" s="140" t="s">
        <v>43</v>
      </c>
      <c r="P287" s="141">
        <f t="shared" si="51"/>
        <v>0</v>
      </c>
      <c r="Q287" s="141">
        <v>5.0000000000000001E-4</v>
      </c>
      <c r="R287" s="141">
        <f t="shared" si="52"/>
        <v>1.5E-3</v>
      </c>
      <c r="S287" s="141">
        <v>0</v>
      </c>
      <c r="T287" s="142">
        <f t="shared" si="53"/>
        <v>0</v>
      </c>
      <c r="AR287" s="143" t="s">
        <v>319</v>
      </c>
      <c r="AT287" s="143" t="s">
        <v>178</v>
      </c>
      <c r="AU287" s="143" t="s">
        <v>88</v>
      </c>
      <c r="AY287" s="17" t="s">
        <v>176</v>
      </c>
      <c r="BE287" s="144">
        <f t="shared" si="54"/>
        <v>0</v>
      </c>
      <c r="BF287" s="144">
        <f t="shared" si="55"/>
        <v>0</v>
      </c>
      <c r="BG287" s="144">
        <f t="shared" si="56"/>
        <v>0</v>
      </c>
      <c r="BH287" s="144">
        <f t="shared" si="57"/>
        <v>0</v>
      </c>
      <c r="BI287" s="144">
        <f t="shared" si="58"/>
        <v>0</v>
      </c>
      <c r="BJ287" s="17" t="s">
        <v>86</v>
      </c>
      <c r="BK287" s="144">
        <f t="shared" si="59"/>
        <v>0</v>
      </c>
      <c r="BL287" s="17" t="s">
        <v>319</v>
      </c>
      <c r="BM287" s="143" t="s">
        <v>5790</v>
      </c>
    </row>
    <row r="288" spans="2:65" s="1" customFormat="1" ht="24.2" customHeight="1">
      <c r="B288" s="32"/>
      <c r="C288" s="132" t="s">
        <v>1206</v>
      </c>
      <c r="D288" s="132" t="s">
        <v>178</v>
      </c>
      <c r="E288" s="133" t="s">
        <v>5791</v>
      </c>
      <c r="F288" s="134" t="s">
        <v>5792</v>
      </c>
      <c r="G288" s="135" t="s">
        <v>355</v>
      </c>
      <c r="H288" s="136">
        <v>2</v>
      </c>
      <c r="I288" s="137"/>
      <c r="J288" s="138">
        <f t="shared" si="50"/>
        <v>0</v>
      </c>
      <c r="K288" s="134" t="s">
        <v>207</v>
      </c>
      <c r="L288" s="32"/>
      <c r="M288" s="139" t="s">
        <v>1</v>
      </c>
      <c r="N288" s="140" t="s">
        <v>43</v>
      </c>
      <c r="P288" s="141">
        <f t="shared" si="51"/>
        <v>0</v>
      </c>
      <c r="Q288" s="141">
        <v>6.9999999999999999E-4</v>
      </c>
      <c r="R288" s="141">
        <f t="shared" si="52"/>
        <v>1.4E-3</v>
      </c>
      <c r="S288" s="141">
        <v>0</v>
      </c>
      <c r="T288" s="142">
        <f t="shared" si="53"/>
        <v>0</v>
      </c>
      <c r="AR288" s="143" t="s">
        <v>319</v>
      </c>
      <c r="AT288" s="143" t="s">
        <v>178</v>
      </c>
      <c r="AU288" s="143" t="s">
        <v>88</v>
      </c>
      <c r="AY288" s="17" t="s">
        <v>176</v>
      </c>
      <c r="BE288" s="144">
        <f t="shared" si="54"/>
        <v>0</v>
      </c>
      <c r="BF288" s="144">
        <f t="shared" si="55"/>
        <v>0</v>
      </c>
      <c r="BG288" s="144">
        <f t="shared" si="56"/>
        <v>0</v>
      </c>
      <c r="BH288" s="144">
        <f t="shared" si="57"/>
        <v>0</v>
      </c>
      <c r="BI288" s="144">
        <f t="shared" si="58"/>
        <v>0</v>
      </c>
      <c r="BJ288" s="17" t="s">
        <v>86</v>
      </c>
      <c r="BK288" s="144">
        <f t="shared" si="59"/>
        <v>0</v>
      </c>
      <c r="BL288" s="17" t="s">
        <v>319</v>
      </c>
      <c r="BM288" s="143" t="s">
        <v>5793</v>
      </c>
    </row>
    <row r="289" spans="2:65" s="1" customFormat="1" ht="24.2" customHeight="1">
      <c r="B289" s="32"/>
      <c r="C289" s="132" t="s">
        <v>1210</v>
      </c>
      <c r="D289" s="132" t="s">
        <v>178</v>
      </c>
      <c r="E289" s="133" t="s">
        <v>5794</v>
      </c>
      <c r="F289" s="134" t="s">
        <v>5795</v>
      </c>
      <c r="G289" s="135" t="s">
        <v>355</v>
      </c>
      <c r="H289" s="136">
        <v>31</v>
      </c>
      <c r="I289" s="137"/>
      <c r="J289" s="138">
        <f t="shared" si="50"/>
        <v>0</v>
      </c>
      <c r="K289" s="134" t="s">
        <v>207</v>
      </c>
      <c r="L289" s="32"/>
      <c r="M289" s="139" t="s">
        <v>1</v>
      </c>
      <c r="N289" s="140" t="s">
        <v>43</v>
      </c>
      <c r="P289" s="141">
        <f t="shared" si="51"/>
        <v>0</v>
      </c>
      <c r="Q289" s="141">
        <v>1.07E-3</v>
      </c>
      <c r="R289" s="141">
        <f t="shared" si="52"/>
        <v>3.3169999999999998E-2</v>
      </c>
      <c r="S289" s="141">
        <v>0</v>
      </c>
      <c r="T289" s="142">
        <f t="shared" si="53"/>
        <v>0</v>
      </c>
      <c r="AR289" s="143" t="s">
        <v>319</v>
      </c>
      <c r="AT289" s="143" t="s">
        <v>178</v>
      </c>
      <c r="AU289" s="143" t="s">
        <v>88</v>
      </c>
      <c r="AY289" s="17" t="s">
        <v>176</v>
      </c>
      <c r="BE289" s="144">
        <f t="shared" si="54"/>
        <v>0</v>
      </c>
      <c r="BF289" s="144">
        <f t="shared" si="55"/>
        <v>0</v>
      </c>
      <c r="BG289" s="144">
        <f t="shared" si="56"/>
        <v>0</v>
      </c>
      <c r="BH289" s="144">
        <f t="shared" si="57"/>
        <v>0</v>
      </c>
      <c r="BI289" s="144">
        <f t="shared" si="58"/>
        <v>0</v>
      </c>
      <c r="BJ289" s="17" t="s">
        <v>86</v>
      </c>
      <c r="BK289" s="144">
        <f t="shared" si="59"/>
        <v>0</v>
      </c>
      <c r="BL289" s="17" t="s">
        <v>319</v>
      </c>
      <c r="BM289" s="143" t="s">
        <v>5796</v>
      </c>
    </row>
    <row r="290" spans="2:65" s="12" customFormat="1" ht="11.25">
      <c r="B290" s="145"/>
      <c r="D290" s="146" t="s">
        <v>185</v>
      </c>
      <c r="E290" s="147" t="s">
        <v>1</v>
      </c>
      <c r="F290" s="148" t="s">
        <v>5797</v>
      </c>
      <c r="H290" s="149">
        <v>31</v>
      </c>
      <c r="I290" s="150"/>
      <c r="L290" s="145"/>
      <c r="M290" s="151"/>
      <c r="T290" s="152"/>
      <c r="AT290" s="147" t="s">
        <v>185</v>
      </c>
      <c r="AU290" s="147" t="s">
        <v>88</v>
      </c>
      <c r="AV290" s="12" t="s">
        <v>88</v>
      </c>
      <c r="AW290" s="12" t="s">
        <v>33</v>
      </c>
      <c r="AX290" s="12" t="s">
        <v>86</v>
      </c>
      <c r="AY290" s="147" t="s">
        <v>176</v>
      </c>
    </row>
    <row r="291" spans="2:65" s="1" customFormat="1" ht="21.75" customHeight="1">
      <c r="B291" s="32"/>
      <c r="C291" s="132" t="s">
        <v>1214</v>
      </c>
      <c r="D291" s="132" t="s">
        <v>178</v>
      </c>
      <c r="E291" s="133" t="s">
        <v>5798</v>
      </c>
      <c r="F291" s="134" t="s">
        <v>5799</v>
      </c>
      <c r="G291" s="135" t="s">
        <v>355</v>
      </c>
      <c r="H291" s="136">
        <v>14</v>
      </c>
      <c r="I291" s="137"/>
      <c r="J291" s="138">
        <f>ROUND(I291*H291,2)</f>
        <v>0</v>
      </c>
      <c r="K291" s="134" t="s">
        <v>207</v>
      </c>
      <c r="L291" s="32"/>
      <c r="M291" s="139" t="s">
        <v>1</v>
      </c>
      <c r="N291" s="140" t="s">
        <v>43</v>
      </c>
      <c r="P291" s="141">
        <f>O291*H291</f>
        <v>0</v>
      </c>
      <c r="Q291" s="141">
        <v>1.6800000000000001E-3</v>
      </c>
      <c r="R291" s="141">
        <f>Q291*H291</f>
        <v>2.3519999999999999E-2</v>
      </c>
      <c r="S291" s="141">
        <v>0</v>
      </c>
      <c r="T291" s="142">
        <f>S291*H291</f>
        <v>0</v>
      </c>
      <c r="AR291" s="143" t="s">
        <v>319</v>
      </c>
      <c r="AT291" s="143" t="s">
        <v>178</v>
      </c>
      <c r="AU291" s="143" t="s">
        <v>88</v>
      </c>
      <c r="AY291" s="17" t="s">
        <v>176</v>
      </c>
      <c r="BE291" s="144">
        <f>IF(N291="základní",J291,0)</f>
        <v>0</v>
      </c>
      <c r="BF291" s="144">
        <f>IF(N291="snížená",J291,0)</f>
        <v>0</v>
      </c>
      <c r="BG291" s="144">
        <f>IF(N291="zákl. přenesená",J291,0)</f>
        <v>0</v>
      </c>
      <c r="BH291" s="144">
        <f>IF(N291="sníž. přenesená",J291,0)</f>
        <v>0</v>
      </c>
      <c r="BI291" s="144">
        <f>IF(N291="nulová",J291,0)</f>
        <v>0</v>
      </c>
      <c r="BJ291" s="17" t="s">
        <v>86</v>
      </c>
      <c r="BK291" s="144">
        <f>ROUND(I291*H291,2)</f>
        <v>0</v>
      </c>
      <c r="BL291" s="17" t="s">
        <v>319</v>
      </c>
      <c r="BM291" s="143" t="s">
        <v>5800</v>
      </c>
    </row>
    <row r="292" spans="2:65" s="12" customFormat="1" ht="11.25">
      <c r="B292" s="145"/>
      <c r="D292" s="146" t="s">
        <v>185</v>
      </c>
      <c r="E292" s="147" t="s">
        <v>1</v>
      </c>
      <c r="F292" s="148" t="s">
        <v>5751</v>
      </c>
      <c r="H292" s="149">
        <v>14</v>
      </c>
      <c r="I292" s="150"/>
      <c r="L292" s="145"/>
      <c r="M292" s="151"/>
      <c r="T292" s="152"/>
      <c r="AT292" s="147" t="s">
        <v>185</v>
      </c>
      <c r="AU292" s="147" t="s">
        <v>88</v>
      </c>
      <c r="AV292" s="12" t="s">
        <v>88</v>
      </c>
      <c r="AW292" s="12" t="s">
        <v>33</v>
      </c>
      <c r="AX292" s="12" t="s">
        <v>86</v>
      </c>
      <c r="AY292" s="147" t="s">
        <v>176</v>
      </c>
    </row>
    <row r="293" spans="2:65" s="1" customFormat="1" ht="33" customHeight="1">
      <c r="B293" s="32"/>
      <c r="C293" s="132" t="s">
        <v>1218</v>
      </c>
      <c r="D293" s="132" t="s">
        <v>178</v>
      </c>
      <c r="E293" s="133" t="s">
        <v>5801</v>
      </c>
      <c r="F293" s="134" t="s">
        <v>5802</v>
      </c>
      <c r="G293" s="135" t="s">
        <v>355</v>
      </c>
      <c r="H293" s="136">
        <v>34</v>
      </c>
      <c r="I293" s="137"/>
      <c r="J293" s="138">
        <f>ROUND(I293*H293,2)</f>
        <v>0</v>
      </c>
      <c r="K293" s="134" t="s">
        <v>1</v>
      </c>
      <c r="L293" s="32"/>
      <c r="M293" s="139" t="s">
        <v>1</v>
      </c>
      <c r="N293" s="140" t="s">
        <v>43</v>
      </c>
      <c r="P293" s="141">
        <f>O293*H293</f>
        <v>0</v>
      </c>
      <c r="Q293" s="141">
        <v>5.1999999999999995E-4</v>
      </c>
      <c r="R293" s="141">
        <f>Q293*H293</f>
        <v>1.7679999999999998E-2</v>
      </c>
      <c r="S293" s="141">
        <v>0</v>
      </c>
      <c r="T293" s="142">
        <f>S293*H293</f>
        <v>0</v>
      </c>
      <c r="AR293" s="143" t="s">
        <v>319</v>
      </c>
      <c r="AT293" s="143" t="s">
        <v>178</v>
      </c>
      <c r="AU293" s="143" t="s">
        <v>88</v>
      </c>
      <c r="AY293" s="17" t="s">
        <v>176</v>
      </c>
      <c r="BE293" s="144">
        <f>IF(N293="základní",J293,0)</f>
        <v>0</v>
      </c>
      <c r="BF293" s="144">
        <f>IF(N293="snížená",J293,0)</f>
        <v>0</v>
      </c>
      <c r="BG293" s="144">
        <f>IF(N293="zákl. přenesená",J293,0)</f>
        <v>0</v>
      </c>
      <c r="BH293" s="144">
        <f>IF(N293="sníž. přenesená",J293,0)</f>
        <v>0</v>
      </c>
      <c r="BI293" s="144">
        <f>IF(N293="nulová",J293,0)</f>
        <v>0</v>
      </c>
      <c r="BJ293" s="17" t="s">
        <v>86</v>
      </c>
      <c r="BK293" s="144">
        <f>ROUND(I293*H293,2)</f>
        <v>0</v>
      </c>
      <c r="BL293" s="17" t="s">
        <v>319</v>
      </c>
      <c r="BM293" s="143" t="s">
        <v>5803</v>
      </c>
    </row>
    <row r="294" spans="2:65" s="12" customFormat="1" ht="11.25">
      <c r="B294" s="145"/>
      <c r="D294" s="146" t="s">
        <v>185</v>
      </c>
      <c r="E294" s="147" t="s">
        <v>1</v>
      </c>
      <c r="F294" s="148" t="s">
        <v>5804</v>
      </c>
      <c r="H294" s="149">
        <v>34</v>
      </c>
      <c r="I294" s="150"/>
      <c r="L294" s="145"/>
      <c r="M294" s="151"/>
      <c r="T294" s="152"/>
      <c r="AT294" s="147" t="s">
        <v>185</v>
      </c>
      <c r="AU294" s="147" t="s">
        <v>88</v>
      </c>
      <c r="AV294" s="12" t="s">
        <v>88</v>
      </c>
      <c r="AW294" s="12" t="s">
        <v>33</v>
      </c>
      <c r="AX294" s="12" t="s">
        <v>86</v>
      </c>
      <c r="AY294" s="147" t="s">
        <v>176</v>
      </c>
    </row>
    <row r="295" spans="2:65" s="1" customFormat="1" ht="24.2" customHeight="1">
      <c r="B295" s="32"/>
      <c r="C295" s="132" t="s">
        <v>1224</v>
      </c>
      <c r="D295" s="132" t="s">
        <v>178</v>
      </c>
      <c r="E295" s="133" t="s">
        <v>5805</v>
      </c>
      <c r="F295" s="134" t="s">
        <v>5806</v>
      </c>
      <c r="G295" s="135" t="s">
        <v>355</v>
      </c>
      <c r="H295" s="136">
        <v>8</v>
      </c>
      <c r="I295" s="137"/>
      <c r="J295" s="138">
        <f t="shared" ref="J295:J305" si="60">ROUND(I295*H295,2)</f>
        <v>0</v>
      </c>
      <c r="K295" s="134" t="s">
        <v>207</v>
      </c>
      <c r="L295" s="32"/>
      <c r="M295" s="139" t="s">
        <v>1</v>
      </c>
      <c r="N295" s="140" t="s">
        <v>43</v>
      </c>
      <c r="P295" s="141">
        <f t="shared" ref="P295:P305" si="61">O295*H295</f>
        <v>0</v>
      </c>
      <c r="Q295" s="141">
        <v>5.4000000000000001E-4</v>
      </c>
      <c r="R295" s="141">
        <f t="shared" ref="R295:R305" si="62">Q295*H295</f>
        <v>4.3200000000000001E-3</v>
      </c>
      <c r="S295" s="141">
        <v>0</v>
      </c>
      <c r="T295" s="142">
        <f t="shared" ref="T295:T305" si="63">S295*H295</f>
        <v>0</v>
      </c>
      <c r="AR295" s="143" t="s">
        <v>319</v>
      </c>
      <c r="AT295" s="143" t="s">
        <v>178</v>
      </c>
      <c r="AU295" s="143" t="s">
        <v>88</v>
      </c>
      <c r="AY295" s="17" t="s">
        <v>176</v>
      </c>
      <c r="BE295" s="144">
        <f t="shared" ref="BE295:BE305" si="64">IF(N295="základní",J295,0)</f>
        <v>0</v>
      </c>
      <c r="BF295" s="144">
        <f t="shared" ref="BF295:BF305" si="65">IF(N295="snížená",J295,0)</f>
        <v>0</v>
      </c>
      <c r="BG295" s="144">
        <f t="shared" ref="BG295:BG305" si="66">IF(N295="zákl. přenesená",J295,0)</f>
        <v>0</v>
      </c>
      <c r="BH295" s="144">
        <f t="shared" ref="BH295:BH305" si="67">IF(N295="sníž. přenesená",J295,0)</f>
        <v>0</v>
      </c>
      <c r="BI295" s="144">
        <f t="shared" ref="BI295:BI305" si="68">IF(N295="nulová",J295,0)</f>
        <v>0</v>
      </c>
      <c r="BJ295" s="17" t="s">
        <v>86</v>
      </c>
      <c r="BK295" s="144">
        <f t="shared" ref="BK295:BK305" si="69">ROUND(I295*H295,2)</f>
        <v>0</v>
      </c>
      <c r="BL295" s="17" t="s">
        <v>319</v>
      </c>
      <c r="BM295" s="143" t="s">
        <v>5807</v>
      </c>
    </row>
    <row r="296" spans="2:65" s="1" customFormat="1" ht="16.5" customHeight="1">
      <c r="B296" s="32"/>
      <c r="C296" s="132" t="s">
        <v>1248</v>
      </c>
      <c r="D296" s="132" t="s">
        <v>178</v>
      </c>
      <c r="E296" s="133" t="s">
        <v>5808</v>
      </c>
      <c r="F296" s="134" t="s">
        <v>5809</v>
      </c>
      <c r="G296" s="135" t="s">
        <v>355</v>
      </c>
      <c r="H296" s="136">
        <v>42</v>
      </c>
      <c r="I296" s="137"/>
      <c r="J296" s="138">
        <f t="shared" si="60"/>
        <v>0</v>
      </c>
      <c r="K296" s="134" t="s">
        <v>207</v>
      </c>
      <c r="L296" s="32"/>
      <c r="M296" s="139" t="s">
        <v>1</v>
      </c>
      <c r="N296" s="140" t="s">
        <v>43</v>
      </c>
      <c r="P296" s="141">
        <f t="shared" si="61"/>
        <v>0</v>
      </c>
      <c r="Q296" s="141">
        <v>3.1199999999999999E-3</v>
      </c>
      <c r="R296" s="141">
        <f t="shared" si="62"/>
        <v>0.13103999999999999</v>
      </c>
      <c r="S296" s="141">
        <v>0</v>
      </c>
      <c r="T296" s="142">
        <f t="shared" si="63"/>
        <v>0</v>
      </c>
      <c r="AR296" s="143" t="s">
        <v>319</v>
      </c>
      <c r="AT296" s="143" t="s">
        <v>178</v>
      </c>
      <c r="AU296" s="143" t="s">
        <v>88</v>
      </c>
      <c r="AY296" s="17" t="s">
        <v>176</v>
      </c>
      <c r="BE296" s="144">
        <f t="shared" si="64"/>
        <v>0</v>
      </c>
      <c r="BF296" s="144">
        <f t="shared" si="65"/>
        <v>0</v>
      </c>
      <c r="BG296" s="144">
        <f t="shared" si="66"/>
        <v>0</v>
      </c>
      <c r="BH296" s="144">
        <f t="shared" si="67"/>
        <v>0</v>
      </c>
      <c r="BI296" s="144">
        <f t="shared" si="68"/>
        <v>0</v>
      </c>
      <c r="BJ296" s="17" t="s">
        <v>86</v>
      </c>
      <c r="BK296" s="144">
        <f t="shared" si="69"/>
        <v>0</v>
      </c>
      <c r="BL296" s="17" t="s">
        <v>319</v>
      </c>
      <c r="BM296" s="143" t="s">
        <v>5810</v>
      </c>
    </row>
    <row r="297" spans="2:65" s="1" customFormat="1" ht="24.2" customHeight="1">
      <c r="B297" s="32"/>
      <c r="C297" s="132" t="s">
        <v>1252</v>
      </c>
      <c r="D297" s="132" t="s">
        <v>178</v>
      </c>
      <c r="E297" s="133" t="s">
        <v>5811</v>
      </c>
      <c r="F297" s="134" t="s">
        <v>5812</v>
      </c>
      <c r="G297" s="135" t="s">
        <v>355</v>
      </c>
      <c r="H297" s="136">
        <v>20</v>
      </c>
      <c r="I297" s="137"/>
      <c r="J297" s="138">
        <f t="shared" si="60"/>
        <v>0</v>
      </c>
      <c r="K297" s="134" t="s">
        <v>207</v>
      </c>
      <c r="L297" s="32"/>
      <c r="M297" s="139" t="s">
        <v>1</v>
      </c>
      <c r="N297" s="140" t="s">
        <v>43</v>
      </c>
      <c r="P297" s="141">
        <f t="shared" si="61"/>
        <v>0</v>
      </c>
      <c r="Q297" s="141">
        <v>1.47E-3</v>
      </c>
      <c r="R297" s="141">
        <f t="shared" si="62"/>
        <v>2.9399999999999999E-2</v>
      </c>
      <c r="S297" s="141">
        <v>0</v>
      </c>
      <c r="T297" s="142">
        <f t="shared" si="63"/>
        <v>0</v>
      </c>
      <c r="AR297" s="143" t="s">
        <v>319</v>
      </c>
      <c r="AT297" s="143" t="s">
        <v>178</v>
      </c>
      <c r="AU297" s="143" t="s">
        <v>88</v>
      </c>
      <c r="AY297" s="17" t="s">
        <v>176</v>
      </c>
      <c r="BE297" s="144">
        <f t="shared" si="64"/>
        <v>0</v>
      </c>
      <c r="BF297" s="144">
        <f t="shared" si="65"/>
        <v>0</v>
      </c>
      <c r="BG297" s="144">
        <f t="shared" si="66"/>
        <v>0</v>
      </c>
      <c r="BH297" s="144">
        <f t="shared" si="67"/>
        <v>0</v>
      </c>
      <c r="BI297" s="144">
        <f t="shared" si="68"/>
        <v>0</v>
      </c>
      <c r="BJ297" s="17" t="s">
        <v>86</v>
      </c>
      <c r="BK297" s="144">
        <f t="shared" si="69"/>
        <v>0</v>
      </c>
      <c r="BL297" s="17" t="s">
        <v>319</v>
      </c>
      <c r="BM297" s="143" t="s">
        <v>5813</v>
      </c>
    </row>
    <row r="298" spans="2:65" s="1" customFormat="1" ht="24.2" customHeight="1">
      <c r="B298" s="32"/>
      <c r="C298" s="132" t="s">
        <v>1259</v>
      </c>
      <c r="D298" s="132" t="s">
        <v>178</v>
      </c>
      <c r="E298" s="133" t="s">
        <v>5814</v>
      </c>
      <c r="F298" s="134" t="s">
        <v>5815</v>
      </c>
      <c r="G298" s="135" t="s">
        <v>355</v>
      </c>
      <c r="H298" s="136">
        <v>20</v>
      </c>
      <c r="I298" s="137"/>
      <c r="J298" s="138">
        <f t="shared" si="60"/>
        <v>0</v>
      </c>
      <c r="K298" s="134" t="s">
        <v>207</v>
      </c>
      <c r="L298" s="32"/>
      <c r="M298" s="139" t="s">
        <v>1</v>
      </c>
      <c r="N298" s="140" t="s">
        <v>43</v>
      </c>
      <c r="P298" s="141">
        <f t="shared" si="61"/>
        <v>0</v>
      </c>
      <c r="Q298" s="141">
        <v>7.5000000000000002E-4</v>
      </c>
      <c r="R298" s="141">
        <f t="shared" si="62"/>
        <v>1.4999999999999999E-2</v>
      </c>
      <c r="S298" s="141">
        <v>0</v>
      </c>
      <c r="T298" s="142">
        <f t="shared" si="63"/>
        <v>0</v>
      </c>
      <c r="AR298" s="143" t="s">
        <v>319</v>
      </c>
      <c r="AT298" s="143" t="s">
        <v>178</v>
      </c>
      <c r="AU298" s="143" t="s">
        <v>88</v>
      </c>
      <c r="AY298" s="17" t="s">
        <v>176</v>
      </c>
      <c r="BE298" s="144">
        <f t="shared" si="64"/>
        <v>0</v>
      </c>
      <c r="BF298" s="144">
        <f t="shared" si="65"/>
        <v>0</v>
      </c>
      <c r="BG298" s="144">
        <f t="shared" si="66"/>
        <v>0</v>
      </c>
      <c r="BH298" s="144">
        <f t="shared" si="67"/>
        <v>0</v>
      </c>
      <c r="BI298" s="144">
        <f t="shared" si="68"/>
        <v>0</v>
      </c>
      <c r="BJ298" s="17" t="s">
        <v>86</v>
      </c>
      <c r="BK298" s="144">
        <f t="shared" si="69"/>
        <v>0</v>
      </c>
      <c r="BL298" s="17" t="s">
        <v>319</v>
      </c>
      <c r="BM298" s="143" t="s">
        <v>5816</v>
      </c>
    </row>
    <row r="299" spans="2:65" s="1" customFormat="1" ht="24.2" customHeight="1">
      <c r="B299" s="32"/>
      <c r="C299" s="132" t="s">
        <v>1263</v>
      </c>
      <c r="D299" s="132" t="s">
        <v>178</v>
      </c>
      <c r="E299" s="133" t="s">
        <v>5817</v>
      </c>
      <c r="F299" s="134" t="s">
        <v>5818</v>
      </c>
      <c r="G299" s="135" t="s">
        <v>355</v>
      </c>
      <c r="H299" s="136">
        <v>20</v>
      </c>
      <c r="I299" s="137"/>
      <c r="J299" s="138">
        <f t="shared" si="60"/>
        <v>0</v>
      </c>
      <c r="K299" s="134" t="s">
        <v>207</v>
      </c>
      <c r="L299" s="32"/>
      <c r="M299" s="139" t="s">
        <v>1</v>
      </c>
      <c r="N299" s="140" t="s">
        <v>43</v>
      </c>
      <c r="P299" s="141">
        <f t="shared" si="61"/>
        <v>0</v>
      </c>
      <c r="Q299" s="141">
        <v>5.1000000000000004E-4</v>
      </c>
      <c r="R299" s="141">
        <f t="shared" si="62"/>
        <v>1.0200000000000001E-2</v>
      </c>
      <c r="S299" s="141">
        <v>0</v>
      </c>
      <c r="T299" s="142">
        <f t="shared" si="63"/>
        <v>0</v>
      </c>
      <c r="AR299" s="143" t="s">
        <v>319</v>
      </c>
      <c r="AT299" s="143" t="s">
        <v>178</v>
      </c>
      <c r="AU299" s="143" t="s">
        <v>88</v>
      </c>
      <c r="AY299" s="17" t="s">
        <v>176</v>
      </c>
      <c r="BE299" s="144">
        <f t="shared" si="64"/>
        <v>0</v>
      </c>
      <c r="BF299" s="144">
        <f t="shared" si="65"/>
        <v>0</v>
      </c>
      <c r="BG299" s="144">
        <f t="shared" si="66"/>
        <v>0</v>
      </c>
      <c r="BH299" s="144">
        <f t="shared" si="67"/>
        <v>0</v>
      </c>
      <c r="BI299" s="144">
        <f t="shared" si="68"/>
        <v>0</v>
      </c>
      <c r="BJ299" s="17" t="s">
        <v>86</v>
      </c>
      <c r="BK299" s="144">
        <f t="shared" si="69"/>
        <v>0</v>
      </c>
      <c r="BL299" s="17" t="s">
        <v>319</v>
      </c>
      <c r="BM299" s="143" t="s">
        <v>5819</v>
      </c>
    </row>
    <row r="300" spans="2:65" s="1" customFormat="1" ht="21.75" customHeight="1">
      <c r="B300" s="32"/>
      <c r="C300" s="132" t="s">
        <v>1269</v>
      </c>
      <c r="D300" s="132" t="s">
        <v>178</v>
      </c>
      <c r="E300" s="133" t="s">
        <v>5820</v>
      </c>
      <c r="F300" s="134" t="s">
        <v>5821</v>
      </c>
      <c r="G300" s="135" t="s">
        <v>307</v>
      </c>
      <c r="H300" s="136">
        <v>5.4392199999999997</v>
      </c>
      <c r="I300" s="137"/>
      <c r="J300" s="138">
        <f t="shared" si="60"/>
        <v>0</v>
      </c>
      <c r="K300" s="134" t="s">
        <v>207</v>
      </c>
      <c r="L300" s="32"/>
      <c r="M300" s="139" t="s">
        <v>1</v>
      </c>
      <c r="N300" s="140" t="s">
        <v>43</v>
      </c>
      <c r="P300" s="141">
        <f t="shared" si="61"/>
        <v>0</v>
      </c>
      <c r="Q300" s="141">
        <v>0</v>
      </c>
      <c r="R300" s="141">
        <f t="shared" si="62"/>
        <v>0</v>
      </c>
      <c r="S300" s="141">
        <v>0</v>
      </c>
      <c r="T300" s="142">
        <f t="shared" si="63"/>
        <v>0</v>
      </c>
      <c r="AR300" s="143" t="s">
        <v>319</v>
      </c>
      <c r="AT300" s="143" t="s">
        <v>178</v>
      </c>
      <c r="AU300" s="143" t="s">
        <v>88</v>
      </c>
      <c r="AY300" s="17" t="s">
        <v>176</v>
      </c>
      <c r="BE300" s="144">
        <f t="shared" si="64"/>
        <v>0</v>
      </c>
      <c r="BF300" s="144">
        <f t="shared" si="65"/>
        <v>0</v>
      </c>
      <c r="BG300" s="144">
        <f t="shared" si="66"/>
        <v>0</v>
      </c>
      <c r="BH300" s="144">
        <f t="shared" si="67"/>
        <v>0</v>
      </c>
      <c r="BI300" s="144">
        <f t="shared" si="68"/>
        <v>0</v>
      </c>
      <c r="BJ300" s="17" t="s">
        <v>86</v>
      </c>
      <c r="BK300" s="144">
        <f t="shared" si="69"/>
        <v>0</v>
      </c>
      <c r="BL300" s="17" t="s">
        <v>319</v>
      </c>
      <c r="BM300" s="143" t="s">
        <v>5822</v>
      </c>
    </row>
    <row r="301" spans="2:65" s="1" customFormat="1" ht="24.2" customHeight="1">
      <c r="B301" s="32"/>
      <c r="C301" s="132" t="s">
        <v>1273</v>
      </c>
      <c r="D301" s="132" t="s">
        <v>178</v>
      </c>
      <c r="E301" s="133" t="s">
        <v>5823</v>
      </c>
      <c r="F301" s="134" t="s">
        <v>5824</v>
      </c>
      <c r="G301" s="135" t="s">
        <v>307</v>
      </c>
      <c r="H301" s="136">
        <v>5.4392199999999997</v>
      </c>
      <c r="I301" s="137"/>
      <c r="J301" s="138">
        <f t="shared" si="60"/>
        <v>0</v>
      </c>
      <c r="K301" s="134" t="s">
        <v>207</v>
      </c>
      <c r="L301" s="32"/>
      <c r="M301" s="139" t="s">
        <v>1</v>
      </c>
      <c r="N301" s="140" t="s">
        <v>43</v>
      </c>
      <c r="P301" s="141">
        <f t="shared" si="61"/>
        <v>0</v>
      </c>
      <c r="Q301" s="141">
        <v>0</v>
      </c>
      <c r="R301" s="141">
        <f t="shared" si="62"/>
        <v>0</v>
      </c>
      <c r="S301" s="141">
        <v>0</v>
      </c>
      <c r="T301" s="142">
        <f t="shared" si="63"/>
        <v>0</v>
      </c>
      <c r="AR301" s="143" t="s">
        <v>319</v>
      </c>
      <c r="AT301" s="143" t="s">
        <v>178</v>
      </c>
      <c r="AU301" s="143" t="s">
        <v>88</v>
      </c>
      <c r="AY301" s="17" t="s">
        <v>176</v>
      </c>
      <c r="BE301" s="144">
        <f t="shared" si="64"/>
        <v>0</v>
      </c>
      <c r="BF301" s="144">
        <f t="shared" si="65"/>
        <v>0</v>
      </c>
      <c r="BG301" s="144">
        <f t="shared" si="66"/>
        <v>0</v>
      </c>
      <c r="BH301" s="144">
        <f t="shared" si="67"/>
        <v>0</v>
      </c>
      <c r="BI301" s="144">
        <f t="shared" si="68"/>
        <v>0</v>
      </c>
      <c r="BJ301" s="17" t="s">
        <v>86</v>
      </c>
      <c r="BK301" s="144">
        <f t="shared" si="69"/>
        <v>0</v>
      </c>
      <c r="BL301" s="17" t="s">
        <v>319</v>
      </c>
      <c r="BM301" s="143" t="s">
        <v>5825</v>
      </c>
    </row>
    <row r="302" spans="2:65" s="1" customFormat="1" ht="24.2" customHeight="1">
      <c r="B302" s="32"/>
      <c r="C302" s="176" t="s">
        <v>1279</v>
      </c>
      <c r="D302" s="176" t="s">
        <v>304</v>
      </c>
      <c r="E302" s="177" t="s">
        <v>5826</v>
      </c>
      <c r="F302" s="178" t="s">
        <v>5827</v>
      </c>
      <c r="G302" s="179" t="s">
        <v>4983</v>
      </c>
      <c r="H302" s="180">
        <v>2</v>
      </c>
      <c r="I302" s="181"/>
      <c r="J302" s="182">
        <f t="shared" si="60"/>
        <v>0</v>
      </c>
      <c r="K302" s="178" t="s">
        <v>1</v>
      </c>
      <c r="L302" s="183"/>
      <c r="M302" s="184" t="s">
        <v>1</v>
      </c>
      <c r="N302" s="185" t="s">
        <v>43</v>
      </c>
      <c r="P302" s="141">
        <f t="shared" si="61"/>
        <v>0</v>
      </c>
      <c r="Q302" s="141">
        <v>0</v>
      </c>
      <c r="R302" s="141">
        <f t="shared" si="62"/>
        <v>0</v>
      </c>
      <c r="S302" s="141">
        <v>0</v>
      </c>
      <c r="T302" s="142">
        <f t="shared" si="63"/>
        <v>0</v>
      </c>
      <c r="AR302" s="143" t="s">
        <v>398</v>
      </c>
      <c r="AT302" s="143" t="s">
        <v>304</v>
      </c>
      <c r="AU302" s="143" t="s">
        <v>88</v>
      </c>
      <c r="AY302" s="17" t="s">
        <v>176</v>
      </c>
      <c r="BE302" s="144">
        <f t="shared" si="64"/>
        <v>0</v>
      </c>
      <c r="BF302" s="144">
        <f t="shared" si="65"/>
        <v>0</v>
      </c>
      <c r="BG302" s="144">
        <f t="shared" si="66"/>
        <v>0</v>
      </c>
      <c r="BH302" s="144">
        <f t="shared" si="67"/>
        <v>0</v>
      </c>
      <c r="BI302" s="144">
        <f t="shared" si="68"/>
        <v>0</v>
      </c>
      <c r="BJ302" s="17" t="s">
        <v>86</v>
      </c>
      <c r="BK302" s="144">
        <f t="shared" si="69"/>
        <v>0</v>
      </c>
      <c r="BL302" s="17" t="s">
        <v>319</v>
      </c>
      <c r="BM302" s="143" t="s">
        <v>5828</v>
      </c>
    </row>
    <row r="303" spans="2:65" s="1" customFormat="1" ht="24.2" customHeight="1">
      <c r="B303" s="32"/>
      <c r="C303" s="176" t="s">
        <v>1283</v>
      </c>
      <c r="D303" s="176" t="s">
        <v>304</v>
      </c>
      <c r="E303" s="177" t="s">
        <v>5829</v>
      </c>
      <c r="F303" s="178" t="s">
        <v>5830</v>
      </c>
      <c r="G303" s="179" t="s">
        <v>4983</v>
      </c>
      <c r="H303" s="180">
        <v>5</v>
      </c>
      <c r="I303" s="181"/>
      <c r="J303" s="182">
        <f t="shared" si="60"/>
        <v>0</v>
      </c>
      <c r="K303" s="178" t="s">
        <v>1</v>
      </c>
      <c r="L303" s="183"/>
      <c r="M303" s="184" t="s">
        <v>1</v>
      </c>
      <c r="N303" s="185" t="s">
        <v>43</v>
      </c>
      <c r="P303" s="141">
        <f t="shared" si="61"/>
        <v>0</v>
      </c>
      <c r="Q303" s="141">
        <v>0</v>
      </c>
      <c r="R303" s="141">
        <f t="shared" si="62"/>
        <v>0</v>
      </c>
      <c r="S303" s="141">
        <v>0</v>
      </c>
      <c r="T303" s="142">
        <f t="shared" si="63"/>
        <v>0</v>
      </c>
      <c r="AR303" s="143" t="s">
        <v>398</v>
      </c>
      <c r="AT303" s="143" t="s">
        <v>304</v>
      </c>
      <c r="AU303" s="143" t="s">
        <v>88</v>
      </c>
      <c r="AY303" s="17" t="s">
        <v>176</v>
      </c>
      <c r="BE303" s="144">
        <f t="shared" si="64"/>
        <v>0</v>
      </c>
      <c r="BF303" s="144">
        <f t="shared" si="65"/>
        <v>0</v>
      </c>
      <c r="BG303" s="144">
        <f t="shared" si="66"/>
        <v>0</v>
      </c>
      <c r="BH303" s="144">
        <f t="shared" si="67"/>
        <v>0</v>
      </c>
      <c r="BI303" s="144">
        <f t="shared" si="68"/>
        <v>0</v>
      </c>
      <c r="BJ303" s="17" t="s">
        <v>86</v>
      </c>
      <c r="BK303" s="144">
        <f t="shared" si="69"/>
        <v>0</v>
      </c>
      <c r="BL303" s="17" t="s">
        <v>319</v>
      </c>
      <c r="BM303" s="143" t="s">
        <v>5831</v>
      </c>
    </row>
    <row r="304" spans="2:65" s="1" customFormat="1" ht="24.2" customHeight="1">
      <c r="B304" s="32"/>
      <c r="C304" s="176" t="s">
        <v>1287</v>
      </c>
      <c r="D304" s="176" t="s">
        <v>304</v>
      </c>
      <c r="E304" s="177" t="s">
        <v>5832</v>
      </c>
      <c r="F304" s="178" t="s">
        <v>5833</v>
      </c>
      <c r="G304" s="179" t="s">
        <v>4983</v>
      </c>
      <c r="H304" s="180">
        <v>6</v>
      </c>
      <c r="I304" s="181"/>
      <c r="J304" s="182">
        <f t="shared" si="60"/>
        <v>0</v>
      </c>
      <c r="K304" s="178" t="s">
        <v>1</v>
      </c>
      <c r="L304" s="183"/>
      <c r="M304" s="184" t="s">
        <v>1</v>
      </c>
      <c r="N304" s="185" t="s">
        <v>43</v>
      </c>
      <c r="P304" s="141">
        <f t="shared" si="61"/>
        <v>0</v>
      </c>
      <c r="Q304" s="141">
        <v>0</v>
      </c>
      <c r="R304" s="141">
        <f t="shared" si="62"/>
        <v>0</v>
      </c>
      <c r="S304" s="141">
        <v>0</v>
      </c>
      <c r="T304" s="142">
        <f t="shared" si="63"/>
        <v>0</v>
      </c>
      <c r="AR304" s="143" t="s">
        <v>398</v>
      </c>
      <c r="AT304" s="143" t="s">
        <v>304</v>
      </c>
      <c r="AU304" s="143" t="s">
        <v>88</v>
      </c>
      <c r="AY304" s="17" t="s">
        <v>176</v>
      </c>
      <c r="BE304" s="144">
        <f t="shared" si="64"/>
        <v>0</v>
      </c>
      <c r="BF304" s="144">
        <f t="shared" si="65"/>
        <v>0</v>
      </c>
      <c r="BG304" s="144">
        <f t="shared" si="66"/>
        <v>0</v>
      </c>
      <c r="BH304" s="144">
        <f t="shared" si="67"/>
        <v>0</v>
      </c>
      <c r="BI304" s="144">
        <f t="shared" si="68"/>
        <v>0</v>
      </c>
      <c r="BJ304" s="17" t="s">
        <v>86</v>
      </c>
      <c r="BK304" s="144">
        <f t="shared" si="69"/>
        <v>0</v>
      </c>
      <c r="BL304" s="17" t="s">
        <v>319</v>
      </c>
      <c r="BM304" s="143" t="s">
        <v>5834</v>
      </c>
    </row>
    <row r="305" spans="2:65" s="1" customFormat="1" ht="16.5" customHeight="1">
      <c r="B305" s="32"/>
      <c r="C305" s="176" t="s">
        <v>1291</v>
      </c>
      <c r="D305" s="176" t="s">
        <v>304</v>
      </c>
      <c r="E305" s="177" t="s">
        <v>5835</v>
      </c>
      <c r="F305" s="178" t="s">
        <v>5836</v>
      </c>
      <c r="G305" s="179" t="s">
        <v>4983</v>
      </c>
      <c r="H305" s="180">
        <v>204</v>
      </c>
      <c r="I305" s="181"/>
      <c r="J305" s="182">
        <f t="shared" si="60"/>
        <v>0</v>
      </c>
      <c r="K305" s="178" t="s">
        <v>1</v>
      </c>
      <c r="L305" s="183"/>
      <c r="M305" s="184" t="s">
        <v>1</v>
      </c>
      <c r="N305" s="185" t="s">
        <v>43</v>
      </c>
      <c r="P305" s="141">
        <f t="shared" si="61"/>
        <v>0</v>
      </c>
      <c r="Q305" s="141">
        <v>0</v>
      </c>
      <c r="R305" s="141">
        <f t="shared" si="62"/>
        <v>0</v>
      </c>
      <c r="S305" s="141">
        <v>0</v>
      </c>
      <c r="T305" s="142">
        <f t="shared" si="63"/>
        <v>0</v>
      </c>
      <c r="AR305" s="143" t="s">
        <v>398</v>
      </c>
      <c r="AT305" s="143" t="s">
        <v>304</v>
      </c>
      <c r="AU305" s="143" t="s">
        <v>88</v>
      </c>
      <c r="AY305" s="17" t="s">
        <v>176</v>
      </c>
      <c r="BE305" s="144">
        <f t="shared" si="64"/>
        <v>0</v>
      </c>
      <c r="BF305" s="144">
        <f t="shared" si="65"/>
        <v>0</v>
      </c>
      <c r="BG305" s="144">
        <f t="shared" si="66"/>
        <v>0</v>
      </c>
      <c r="BH305" s="144">
        <f t="shared" si="67"/>
        <v>0</v>
      </c>
      <c r="BI305" s="144">
        <f t="shared" si="68"/>
        <v>0</v>
      </c>
      <c r="BJ305" s="17" t="s">
        <v>86</v>
      </c>
      <c r="BK305" s="144">
        <f t="shared" si="69"/>
        <v>0</v>
      </c>
      <c r="BL305" s="17" t="s">
        <v>319</v>
      </c>
      <c r="BM305" s="143" t="s">
        <v>5837</v>
      </c>
    </row>
    <row r="306" spans="2:65" s="12" customFormat="1" ht="11.25">
      <c r="B306" s="145"/>
      <c r="D306" s="146" t="s">
        <v>185</v>
      </c>
      <c r="E306" s="147" t="s">
        <v>1</v>
      </c>
      <c r="F306" s="148" t="s">
        <v>5838</v>
      </c>
      <c r="H306" s="149">
        <v>204</v>
      </c>
      <c r="I306" s="150"/>
      <c r="L306" s="145"/>
      <c r="M306" s="151"/>
      <c r="T306" s="152"/>
      <c r="AT306" s="147" t="s">
        <v>185</v>
      </c>
      <c r="AU306" s="147" t="s">
        <v>88</v>
      </c>
      <c r="AV306" s="12" t="s">
        <v>88</v>
      </c>
      <c r="AW306" s="12" t="s">
        <v>33</v>
      </c>
      <c r="AX306" s="12" t="s">
        <v>86</v>
      </c>
      <c r="AY306" s="147" t="s">
        <v>176</v>
      </c>
    </row>
    <row r="307" spans="2:65" s="1" customFormat="1" ht="24.2" customHeight="1">
      <c r="B307" s="32"/>
      <c r="C307" s="176" t="s">
        <v>295</v>
      </c>
      <c r="D307" s="176" t="s">
        <v>304</v>
      </c>
      <c r="E307" s="177" t="s">
        <v>5839</v>
      </c>
      <c r="F307" s="178" t="s">
        <v>5840</v>
      </c>
      <c r="G307" s="179" t="s">
        <v>4983</v>
      </c>
      <c r="H307" s="180">
        <v>2</v>
      </c>
      <c r="I307" s="181"/>
      <c r="J307" s="182">
        <f>ROUND(I307*H307,2)</f>
        <v>0</v>
      </c>
      <c r="K307" s="178" t="s">
        <v>1</v>
      </c>
      <c r="L307" s="183"/>
      <c r="M307" s="184" t="s">
        <v>1</v>
      </c>
      <c r="N307" s="185" t="s">
        <v>43</v>
      </c>
      <c r="P307" s="141">
        <f>O307*H307</f>
        <v>0</v>
      </c>
      <c r="Q307" s="141">
        <v>0</v>
      </c>
      <c r="R307" s="141">
        <f>Q307*H307</f>
        <v>0</v>
      </c>
      <c r="S307" s="141">
        <v>0</v>
      </c>
      <c r="T307" s="142">
        <f>S307*H307</f>
        <v>0</v>
      </c>
      <c r="AR307" s="143" t="s">
        <v>398</v>
      </c>
      <c r="AT307" s="143" t="s">
        <v>304</v>
      </c>
      <c r="AU307" s="143" t="s">
        <v>88</v>
      </c>
      <c r="AY307" s="17" t="s">
        <v>176</v>
      </c>
      <c r="BE307" s="144">
        <f>IF(N307="základní",J307,0)</f>
        <v>0</v>
      </c>
      <c r="BF307" s="144">
        <f>IF(N307="snížená",J307,0)</f>
        <v>0</v>
      </c>
      <c r="BG307" s="144">
        <f>IF(N307="zákl. přenesená",J307,0)</f>
        <v>0</v>
      </c>
      <c r="BH307" s="144">
        <f>IF(N307="sníž. přenesená",J307,0)</f>
        <v>0</v>
      </c>
      <c r="BI307" s="144">
        <f>IF(N307="nulová",J307,0)</f>
        <v>0</v>
      </c>
      <c r="BJ307" s="17" t="s">
        <v>86</v>
      </c>
      <c r="BK307" s="144">
        <f>ROUND(I307*H307,2)</f>
        <v>0</v>
      </c>
      <c r="BL307" s="17" t="s">
        <v>319</v>
      </c>
      <c r="BM307" s="143" t="s">
        <v>5841</v>
      </c>
    </row>
    <row r="308" spans="2:65" s="1" customFormat="1" ht="16.5" customHeight="1">
      <c r="B308" s="32"/>
      <c r="C308" s="176" t="s">
        <v>1300</v>
      </c>
      <c r="D308" s="176" t="s">
        <v>304</v>
      </c>
      <c r="E308" s="177" t="s">
        <v>5842</v>
      </c>
      <c r="F308" s="178" t="s">
        <v>5843</v>
      </c>
      <c r="G308" s="179" t="s">
        <v>4983</v>
      </c>
      <c r="H308" s="180">
        <v>24</v>
      </c>
      <c r="I308" s="181"/>
      <c r="J308" s="182">
        <f>ROUND(I308*H308,2)</f>
        <v>0</v>
      </c>
      <c r="K308" s="178" t="s">
        <v>1</v>
      </c>
      <c r="L308" s="183"/>
      <c r="M308" s="184" t="s">
        <v>1</v>
      </c>
      <c r="N308" s="185" t="s">
        <v>43</v>
      </c>
      <c r="P308" s="141">
        <f>O308*H308</f>
        <v>0</v>
      </c>
      <c r="Q308" s="141">
        <v>0</v>
      </c>
      <c r="R308" s="141">
        <f>Q308*H308</f>
        <v>0</v>
      </c>
      <c r="S308" s="141">
        <v>0</v>
      </c>
      <c r="T308" s="142">
        <f>S308*H308</f>
        <v>0</v>
      </c>
      <c r="AR308" s="143" t="s">
        <v>398</v>
      </c>
      <c r="AT308" s="143" t="s">
        <v>304</v>
      </c>
      <c r="AU308" s="143" t="s">
        <v>88</v>
      </c>
      <c r="AY308" s="17" t="s">
        <v>176</v>
      </c>
      <c r="BE308" s="144">
        <f>IF(N308="základní",J308,0)</f>
        <v>0</v>
      </c>
      <c r="BF308" s="144">
        <f>IF(N308="snížená",J308,0)</f>
        <v>0</v>
      </c>
      <c r="BG308" s="144">
        <f>IF(N308="zákl. přenesená",J308,0)</f>
        <v>0</v>
      </c>
      <c r="BH308" s="144">
        <f>IF(N308="sníž. přenesená",J308,0)</f>
        <v>0</v>
      </c>
      <c r="BI308" s="144">
        <f>IF(N308="nulová",J308,0)</f>
        <v>0</v>
      </c>
      <c r="BJ308" s="17" t="s">
        <v>86</v>
      </c>
      <c r="BK308" s="144">
        <f>ROUND(I308*H308,2)</f>
        <v>0</v>
      </c>
      <c r="BL308" s="17" t="s">
        <v>319</v>
      </c>
      <c r="BM308" s="143" t="s">
        <v>5844</v>
      </c>
    </row>
    <row r="309" spans="2:65" s="11" customFormat="1" ht="22.9" customHeight="1">
      <c r="B309" s="120"/>
      <c r="D309" s="121" t="s">
        <v>77</v>
      </c>
      <c r="E309" s="130" t="s">
        <v>4543</v>
      </c>
      <c r="F309" s="130" t="s">
        <v>4544</v>
      </c>
      <c r="I309" s="123"/>
      <c r="J309" s="131">
        <f>BK309</f>
        <v>0</v>
      </c>
      <c r="L309" s="120"/>
      <c r="M309" s="125"/>
      <c r="P309" s="126">
        <f>SUM(P310:P315)</f>
        <v>0</v>
      </c>
      <c r="R309" s="126">
        <f>SUM(R310:R315)</f>
        <v>7.5660000000000005E-2</v>
      </c>
      <c r="T309" s="127">
        <f>SUM(T310:T315)</f>
        <v>0</v>
      </c>
      <c r="AR309" s="121" t="s">
        <v>88</v>
      </c>
      <c r="AT309" s="128" t="s">
        <v>77</v>
      </c>
      <c r="AU309" s="128" t="s">
        <v>86</v>
      </c>
      <c r="AY309" s="121" t="s">
        <v>176</v>
      </c>
      <c r="BK309" s="129">
        <f>SUM(BK310:BK315)</f>
        <v>0</v>
      </c>
    </row>
    <row r="310" spans="2:65" s="1" customFormat="1" ht="24.2" customHeight="1">
      <c r="B310" s="32"/>
      <c r="C310" s="132" t="s">
        <v>1304</v>
      </c>
      <c r="D310" s="132" t="s">
        <v>178</v>
      </c>
      <c r="E310" s="133" t="s">
        <v>5845</v>
      </c>
      <c r="F310" s="134" t="s">
        <v>5846</v>
      </c>
      <c r="G310" s="135" t="s">
        <v>181</v>
      </c>
      <c r="H310" s="136">
        <v>70</v>
      </c>
      <c r="I310" s="137"/>
      <c r="J310" s="138">
        <f t="shared" ref="J310:J315" si="70">ROUND(I310*H310,2)</f>
        <v>0</v>
      </c>
      <c r="K310" s="134" t="s">
        <v>207</v>
      </c>
      <c r="L310" s="32"/>
      <c r="M310" s="139" t="s">
        <v>1</v>
      </c>
      <c r="N310" s="140" t="s">
        <v>43</v>
      </c>
      <c r="P310" s="141">
        <f t="shared" ref="P310:P315" si="71">O310*H310</f>
        <v>0</v>
      </c>
      <c r="Q310" s="141">
        <v>1.3999999999999999E-4</v>
      </c>
      <c r="R310" s="141">
        <f t="shared" ref="R310:R315" si="72">Q310*H310</f>
        <v>9.7999999999999997E-3</v>
      </c>
      <c r="S310" s="141">
        <v>0</v>
      </c>
      <c r="T310" s="142">
        <f t="shared" ref="T310:T315" si="73">S310*H310</f>
        <v>0</v>
      </c>
      <c r="AR310" s="143" t="s">
        <v>319</v>
      </c>
      <c r="AT310" s="143" t="s">
        <v>178</v>
      </c>
      <c r="AU310" s="143" t="s">
        <v>88</v>
      </c>
      <c r="AY310" s="17" t="s">
        <v>176</v>
      </c>
      <c r="BE310" s="144">
        <f t="shared" ref="BE310:BE315" si="74">IF(N310="základní",J310,0)</f>
        <v>0</v>
      </c>
      <c r="BF310" s="144">
        <f t="shared" ref="BF310:BF315" si="75">IF(N310="snížená",J310,0)</f>
        <v>0</v>
      </c>
      <c r="BG310" s="144">
        <f t="shared" ref="BG310:BG315" si="76">IF(N310="zákl. přenesená",J310,0)</f>
        <v>0</v>
      </c>
      <c r="BH310" s="144">
        <f t="shared" ref="BH310:BH315" si="77">IF(N310="sníž. přenesená",J310,0)</f>
        <v>0</v>
      </c>
      <c r="BI310" s="144">
        <f t="shared" ref="BI310:BI315" si="78">IF(N310="nulová",J310,0)</f>
        <v>0</v>
      </c>
      <c r="BJ310" s="17" t="s">
        <v>86</v>
      </c>
      <c r="BK310" s="144">
        <f t="shared" ref="BK310:BK315" si="79">ROUND(I310*H310,2)</f>
        <v>0</v>
      </c>
      <c r="BL310" s="17" t="s">
        <v>319</v>
      </c>
      <c r="BM310" s="143" t="s">
        <v>5847</v>
      </c>
    </row>
    <row r="311" spans="2:65" s="1" customFormat="1" ht="24.2" customHeight="1">
      <c r="B311" s="32"/>
      <c r="C311" s="132" t="s">
        <v>1308</v>
      </c>
      <c r="D311" s="132" t="s">
        <v>178</v>
      </c>
      <c r="E311" s="133" t="s">
        <v>5848</v>
      </c>
      <c r="F311" s="134" t="s">
        <v>5849</v>
      </c>
      <c r="G311" s="135" t="s">
        <v>181</v>
      </c>
      <c r="H311" s="136">
        <v>70</v>
      </c>
      <c r="I311" s="137"/>
      <c r="J311" s="138">
        <f t="shared" si="70"/>
        <v>0</v>
      </c>
      <c r="K311" s="134" t="s">
        <v>207</v>
      </c>
      <c r="L311" s="32"/>
      <c r="M311" s="139" t="s">
        <v>1</v>
      </c>
      <c r="N311" s="140" t="s">
        <v>43</v>
      </c>
      <c r="P311" s="141">
        <f t="shared" si="71"/>
        <v>0</v>
      </c>
      <c r="Q311" s="141">
        <v>1.2E-4</v>
      </c>
      <c r="R311" s="141">
        <f t="shared" si="72"/>
        <v>8.3999999999999995E-3</v>
      </c>
      <c r="S311" s="141">
        <v>0</v>
      </c>
      <c r="T311" s="142">
        <f t="shared" si="73"/>
        <v>0</v>
      </c>
      <c r="AR311" s="143" t="s">
        <v>319</v>
      </c>
      <c r="AT311" s="143" t="s">
        <v>178</v>
      </c>
      <c r="AU311" s="143" t="s">
        <v>88</v>
      </c>
      <c r="AY311" s="17" t="s">
        <v>176</v>
      </c>
      <c r="BE311" s="144">
        <f t="shared" si="74"/>
        <v>0</v>
      </c>
      <c r="BF311" s="144">
        <f t="shared" si="75"/>
        <v>0</v>
      </c>
      <c r="BG311" s="144">
        <f t="shared" si="76"/>
        <v>0</v>
      </c>
      <c r="BH311" s="144">
        <f t="shared" si="77"/>
        <v>0</v>
      </c>
      <c r="BI311" s="144">
        <f t="shared" si="78"/>
        <v>0</v>
      </c>
      <c r="BJ311" s="17" t="s">
        <v>86</v>
      </c>
      <c r="BK311" s="144">
        <f t="shared" si="79"/>
        <v>0</v>
      </c>
      <c r="BL311" s="17" t="s">
        <v>319</v>
      </c>
      <c r="BM311" s="143" t="s">
        <v>5850</v>
      </c>
    </row>
    <row r="312" spans="2:65" s="1" customFormat="1" ht="24.2" customHeight="1">
      <c r="B312" s="32"/>
      <c r="C312" s="132" t="s">
        <v>1312</v>
      </c>
      <c r="D312" s="132" t="s">
        <v>178</v>
      </c>
      <c r="E312" s="133" t="s">
        <v>5851</v>
      </c>
      <c r="F312" s="134" t="s">
        <v>5852</v>
      </c>
      <c r="G312" s="135" t="s">
        <v>181</v>
      </c>
      <c r="H312" s="136">
        <v>70</v>
      </c>
      <c r="I312" s="137"/>
      <c r="J312" s="138">
        <f t="shared" si="70"/>
        <v>0</v>
      </c>
      <c r="K312" s="134" t="s">
        <v>207</v>
      </c>
      <c r="L312" s="32"/>
      <c r="M312" s="139" t="s">
        <v>1</v>
      </c>
      <c r="N312" s="140" t="s">
        <v>43</v>
      </c>
      <c r="P312" s="141">
        <f t="shared" si="71"/>
        <v>0</v>
      </c>
      <c r="Q312" s="141">
        <v>1.2E-4</v>
      </c>
      <c r="R312" s="141">
        <f t="shared" si="72"/>
        <v>8.3999999999999995E-3</v>
      </c>
      <c r="S312" s="141">
        <v>0</v>
      </c>
      <c r="T312" s="142">
        <f t="shared" si="73"/>
        <v>0</v>
      </c>
      <c r="AR312" s="143" t="s">
        <v>319</v>
      </c>
      <c r="AT312" s="143" t="s">
        <v>178</v>
      </c>
      <c r="AU312" s="143" t="s">
        <v>88</v>
      </c>
      <c r="AY312" s="17" t="s">
        <v>176</v>
      </c>
      <c r="BE312" s="144">
        <f t="shared" si="74"/>
        <v>0</v>
      </c>
      <c r="BF312" s="144">
        <f t="shared" si="75"/>
        <v>0</v>
      </c>
      <c r="BG312" s="144">
        <f t="shared" si="76"/>
        <v>0</v>
      </c>
      <c r="BH312" s="144">
        <f t="shared" si="77"/>
        <v>0</v>
      </c>
      <c r="BI312" s="144">
        <f t="shared" si="78"/>
        <v>0</v>
      </c>
      <c r="BJ312" s="17" t="s">
        <v>86</v>
      </c>
      <c r="BK312" s="144">
        <f t="shared" si="79"/>
        <v>0</v>
      </c>
      <c r="BL312" s="17" t="s">
        <v>319</v>
      </c>
      <c r="BM312" s="143" t="s">
        <v>5853</v>
      </c>
    </row>
    <row r="313" spans="2:65" s="1" customFormat="1" ht="24.2" customHeight="1">
      <c r="B313" s="32"/>
      <c r="C313" s="132" t="s">
        <v>1316</v>
      </c>
      <c r="D313" s="132" t="s">
        <v>178</v>
      </c>
      <c r="E313" s="133" t="s">
        <v>5854</v>
      </c>
      <c r="F313" s="134" t="s">
        <v>5855</v>
      </c>
      <c r="G313" s="135" t="s">
        <v>298</v>
      </c>
      <c r="H313" s="136">
        <v>651</v>
      </c>
      <c r="I313" s="137"/>
      <c r="J313" s="138">
        <f t="shared" si="70"/>
        <v>0</v>
      </c>
      <c r="K313" s="134" t="s">
        <v>207</v>
      </c>
      <c r="L313" s="32"/>
      <c r="M313" s="139" t="s">
        <v>1</v>
      </c>
      <c r="N313" s="140" t="s">
        <v>43</v>
      </c>
      <c r="P313" s="141">
        <f t="shared" si="71"/>
        <v>0</v>
      </c>
      <c r="Q313" s="141">
        <v>2.0000000000000002E-5</v>
      </c>
      <c r="R313" s="141">
        <f t="shared" si="72"/>
        <v>1.302E-2</v>
      </c>
      <c r="S313" s="141">
        <v>0</v>
      </c>
      <c r="T313" s="142">
        <f t="shared" si="73"/>
        <v>0</v>
      </c>
      <c r="AR313" s="143" t="s">
        <v>319</v>
      </c>
      <c r="AT313" s="143" t="s">
        <v>178</v>
      </c>
      <c r="AU313" s="143" t="s">
        <v>88</v>
      </c>
      <c r="AY313" s="17" t="s">
        <v>176</v>
      </c>
      <c r="BE313" s="144">
        <f t="shared" si="74"/>
        <v>0</v>
      </c>
      <c r="BF313" s="144">
        <f t="shared" si="75"/>
        <v>0</v>
      </c>
      <c r="BG313" s="144">
        <f t="shared" si="76"/>
        <v>0</v>
      </c>
      <c r="BH313" s="144">
        <f t="shared" si="77"/>
        <v>0</v>
      </c>
      <c r="BI313" s="144">
        <f t="shared" si="78"/>
        <v>0</v>
      </c>
      <c r="BJ313" s="17" t="s">
        <v>86</v>
      </c>
      <c r="BK313" s="144">
        <f t="shared" si="79"/>
        <v>0</v>
      </c>
      <c r="BL313" s="17" t="s">
        <v>319</v>
      </c>
      <c r="BM313" s="143" t="s">
        <v>5856</v>
      </c>
    </row>
    <row r="314" spans="2:65" s="1" customFormat="1" ht="24.2" customHeight="1">
      <c r="B314" s="32"/>
      <c r="C314" s="132" t="s">
        <v>1321</v>
      </c>
      <c r="D314" s="132" t="s">
        <v>178</v>
      </c>
      <c r="E314" s="133" t="s">
        <v>5857</v>
      </c>
      <c r="F314" s="134" t="s">
        <v>5858</v>
      </c>
      <c r="G314" s="135" t="s">
        <v>298</v>
      </c>
      <c r="H314" s="136">
        <v>703</v>
      </c>
      <c r="I314" s="137"/>
      <c r="J314" s="138">
        <f t="shared" si="70"/>
        <v>0</v>
      </c>
      <c r="K314" s="134" t="s">
        <v>207</v>
      </c>
      <c r="L314" s="32"/>
      <c r="M314" s="139" t="s">
        <v>1</v>
      </c>
      <c r="N314" s="140" t="s">
        <v>43</v>
      </c>
      <c r="P314" s="141">
        <f t="shared" si="71"/>
        <v>0</v>
      </c>
      <c r="Q314" s="141">
        <v>4.0000000000000003E-5</v>
      </c>
      <c r="R314" s="141">
        <f t="shared" si="72"/>
        <v>2.8120000000000003E-2</v>
      </c>
      <c r="S314" s="141">
        <v>0</v>
      </c>
      <c r="T314" s="142">
        <f t="shared" si="73"/>
        <v>0</v>
      </c>
      <c r="AR314" s="143" t="s">
        <v>319</v>
      </c>
      <c r="AT314" s="143" t="s">
        <v>178</v>
      </c>
      <c r="AU314" s="143" t="s">
        <v>88</v>
      </c>
      <c r="AY314" s="17" t="s">
        <v>176</v>
      </c>
      <c r="BE314" s="144">
        <f t="shared" si="74"/>
        <v>0</v>
      </c>
      <c r="BF314" s="144">
        <f t="shared" si="75"/>
        <v>0</v>
      </c>
      <c r="BG314" s="144">
        <f t="shared" si="76"/>
        <v>0</v>
      </c>
      <c r="BH314" s="144">
        <f t="shared" si="77"/>
        <v>0</v>
      </c>
      <c r="BI314" s="144">
        <f t="shared" si="78"/>
        <v>0</v>
      </c>
      <c r="BJ314" s="17" t="s">
        <v>86</v>
      </c>
      <c r="BK314" s="144">
        <f t="shared" si="79"/>
        <v>0</v>
      </c>
      <c r="BL314" s="17" t="s">
        <v>319</v>
      </c>
      <c r="BM314" s="143" t="s">
        <v>5859</v>
      </c>
    </row>
    <row r="315" spans="2:65" s="1" customFormat="1" ht="24.2" customHeight="1">
      <c r="B315" s="32"/>
      <c r="C315" s="132" t="s">
        <v>1328</v>
      </c>
      <c r="D315" s="132" t="s">
        <v>178</v>
      </c>
      <c r="E315" s="133" t="s">
        <v>5860</v>
      </c>
      <c r="F315" s="134" t="s">
        <v>5861</v>
      </c>
      <c r="G315" s="135" t="s">
        <v>298</v>
      </c>
      <c r="H315" s="136">
        <v>132</v>
      </c>
      <c r="I315" s="137"/>
      <c r="J315" s="138">
        <f t="shared" si="70"/>
        <v>0</v>
      </c>
      <c r="K315" s="134" t="s">
        <v>207</v>
      </c>
      <c r="L315" s="32"/>
      <c r="M315" s="139" t="s">
        <v>1</v>
      </c>
      <c r="N315" s="140" t="s">
        <v>43</v>
      </c>
      <c r="P315" s="141">
        <f t="shared" si="71"/>
        <v>0</v>
      </c>
      <c r="Q315" s="141">
        <v>6.0000000000000002E-5</v>
      </c>
      <c r="R315" s="141">
        <f t="shared" si="72"/>
        <v>7.92E-3</v>
      </c>
      <c r="S315" s="141">
        <v>0</v>
      </c>
      <c r="T315" s="142">
        <f t="shared" si="73"/>
        <v>0</v>
      </c>
      <c r="AR315" s="143" t="s">
        <v>319</v>
      </c>
      <c r="AT315" s="143" t="s">
        <v>178</v>
      </c>
      <c r="AU315" s="143" t="s">
        <v>88</v>
      </c>
      <c r="AY315" s="17" t="s">
        <v>176</v>
      </c>
      <c r="BE315" s="144">
        <f t="shared" si="74"/>
        <v>0</v>
      </c>
      <c r="BF315" s="144">
        <f t="shared" si="75"/>
        <v>0</v>
      </c>
      <c r="BG315" s="144">
        <f t="shared" si="76"/>
        <v>0</v>
      </c>
      <c r="BH315" s="144">
        <f t="shared" si="77"/>
        <v>0</v>
      </c>
      <c r="BI315" s="144">
        <f t="shared" si="78"/>
        <v>0</v>
      </c>
      <c r="BJ315" s="17" t="s">
        <v>86</v>
      </c>
      <c r="BK315" s="144">
        <f t="shared" si="79"/>
        <v>0</v>
      </c>
      <c r="BL315" s="17" t="s">
        <v>319</v>
      </c>
      <c r="BM315" s="143" t="s">
        <v>5862</v>
      </c>
    </row>
    <row r="316" spans="2:65" s="11" customFormat="1" ht="25.9" customHeight="1">
      <c r="B316" s="120"/>
      <c r="D316" s="121" t="s">
        <v>77</v>
      </c>
      <c r="E316" s="122" t="s">
        <v>4697</v>
      </c>
      <c r="F316" s="122" t="s">
        <v>4698</v>
      </c>
      <c r="I316" s="123"/>
      <c r="J316" s="124">
        <f>BK316</f>
        <v>0</v>
      </c>
      <c r="L316" s="120"/>
      <c r="M316" s="125"/>
      <c r="P316" s="126">
        <f>SUM(P317:P320)</f>
        <v>0</v>
      </c>
      <c r="R316" s="126">
        <f>SUM(R317:R320)</f>
        <v>0</v>
      </c>
      <c r="T316" s="127">
        <f>SUM(T317:T320)</f>
        <v>0</v>
      </c>
      <c r="AR316" s="121" t="s">
        <v>183</v>
      </c>
      <c r="AT316" s="128" t="s">
        <v>77</v>
      </c>
      <c r="AU316" s="128" t="s">
        <v>78</v>
      </c>
      <c r="AY316" s="121" t="s">
        <v>176</v>
      </c>
      <c r="BK316" s="129">
        <f>SUM(BK317:BK320)</f>
        <v>0</v>
      </c>
    </row>
    <row r="317" spans="2:65" s="1" customFormat="1" ht="16.5" customHeight="1">
      <c r="B317" s="32"/>
      <c r="C317" s="132" t="s">
        <v>1332</v>
      </c>
      <c r="D317" s="132" t="s">
        <v>178</v>
      </c>
      <c r="E317" s="133" t="s">
        <v>5863</v>
      </c>
      <c r="F317" s="134" t="s">
        <v>5864</v>
      </c>
      <c r="G317" s="135" t="s">
        <v>196</v>
      </c>
      <c r="H317" s="136">
        <v>300</v>
      </c>
      <c r="I317" s="137"/>
      <c r="J317" s="138">
        <f>ROUND(I317*H317,2)</f>
        <v>0</v>
      </c>
      <c r="K317" s="134" t="s">
        <v>207</v>
      </c>
      <c r="L317" s="32"/>
      <c r="M317" s="139" t="s">
        <v>1</v>
      </c>
      <c r="N317" s="140" t="s">
        <v>43</v>
      </c>
      <c r="P317" s="141">
        <f>O317*H317</f>
        <v>0</v>
      </c>
      <c r="Q317" s="141">
        <v>0</v>
      </c>
      <c r="R317" s="141">
        <f>Q317*H317</f>
        <v>0</v>
      </c>
      <c r="S317" s="141">
        <v>0</v>
      </c>
      <c r="T317" s="142">
        <f>S317*H317</f>
        <v>0</v>
      </c>
      <c r="AR317" s="143" t="s">
        <v>3667</v>
      </c>
      <c r="AT317" s="143" t="s">
        <v>178</v>
      </c>
      <c r="AU317" s="143" t="s">
        <v>86</v>
      </c>
      <c r="AY317" s="17" t="s">
        <v>176</v>
      </c>
      <c r="BE317" s="144">
        <f>IF(N317="základní",J317,0)</f>
        <v>0</v>
      </c>
      <c r="BF317" s="144">
        <f>IF(N317="snížená",J317,0)</f>
        <v>0</v>
      </c>
      <c r="BG317" s="144">
        <f>IF(N317="zákl. přenesená",J317,0)</f>
        <v>0</v>
      </c>
      <c r="BH317" s="144">
        <f>IF(N317="sníž. přenesená",J317,0)</f>
        <v>0</v>
      </c>
      <c r="BI317" s="144">
        <f>IF(N317="nulová",J317,0)</f>
        <v>0</v>
      </c>
      <c r="BJ317" s="17" t="s">
        <v>86</v>
      </c>
      <c r="BK317" s="144">
        <f>ROUND(I317*H317,2)</f>
        <v>0</v>
      </c>
      <c r="BL317" s="17" t="s">
        <v>3667</v>
      </c>
      <c r="BM317" s="143" t="s">
        <v>5865</v>
      </c>
    </row>
    <row r="318" spans="2:65" s="1" customFormat="1" ht="29.25">
      <c r="B318" s="32"/>
      <c r="D318" s="146" t="s">
        <v>234</v>
      </c>
      <c r="F318" s="173" t="s">
        <v>5338</v>
      </c>
      <c r="I318" s="174"/>
      <c r="L318" s="32"/>
      <c r="M318" s="175"/>
      <c r="T318" s="56"/>
      <c r="AT318" s="17" t="s">
        <v>234</v>
      </c>
      <c r="AU318" s="17" t="s">
        <v>86</v>
      </c>
    </row>
    <row r="319" spans="2:65" s="1" customFormat="1" ht="21.75" customHeight="1">
      <c r="B319" s="32"/>
      <c r="C319" s="132" t="s">
        <v>1367</v>
      </c>
      <c r="D319" s="132" t="s">
        <v>178</v>
      </c>
      <c r="E319" s="133" t="s">
        <v>5866</v>
      </c>
      <c r="F319" s="134" t="s">
        <v>5867</v>
      </c>
      <c r="G319" s="135" t="s">
        <v>196</v>
      </c>
      <c r="H319" s="136">
        <v>150</v>
      </c>
      <c r="I319" s="137"/>
      <c r="J319" s="138">
        <f>ROUND(I319*H319,2)</f>
        <v>0</v>
      </c>
      <c r="K319" s="134" t="s">
        <v>207</v>
      </c>
      <c r="L319" s="32"/>
      <c r="M319" s="139" t="s">
        <v>1</v>
      </c>
      <c r="N319" s="140" t="s">
        <v>43</v>
      </c>
      <c r="P319" s="141">
        <f>O319*H319</f>
        <v>0</v>
      </c>
      <c r="Q319" s="141">
        <v>0</v>
      </c>
      <c r="R319" s="141">
        <f>Q319*H319</f>
        <v>0</v>
      </c>
      <c r="S319" s="141">
        <v>0</v>
      </c>
      <c r="T319" s="142">
        <f>S319*H319</f>
        <v>0</v>
      </c>
      <c r="AR319" s="143" t="s">
        <v>3667</v>
      </c>
      <c r="AT319" s="143" t="s">
        <v>178</v>
      </c>
      <c r="AU319" s="143" t="s">
        <v>86</v>
      </c>
      <c r="AY319" s="17" t="s">
        <v>176</v>
      </c>
      <c r="BE319" s="144">
        <f>IF(N319="základní",J319,0)</f>
        <v>0</v>
      </c>
      <c r="BF319" s="144">
        <f>IF(N319="snížená",J319,0)</f>
        <v>0</v>
      </c>
      <c r="BG319" s="144">
        <f>IF(N319="zákl. přenesená",J319,0)</f>
        <v>0</v>
      </c>
      <c r="BH319" s="144">
        <f>IF(N319="sníž. přenesená",J319,0)</f>
        <v>0</v>
      </c>
      <c r="BI319" s="144">
        <f>IF(N319="nulová",J319,0)</f>
        <v>0</v>
      </c>
      <c r="BJ319" s="17" t="s">
        <v>86</v>
      </c>
      <c r="BK319" s="144">
        <f>ROUND(I319*H319,2)</f>
        <v>0</v>
      </c>
      <c r="BL319" s="17" t="s">
        <v>3667</v>
      </c>
      <c r="BM319" s="143" t="s">
        <v>5868</v>
      </c>
    </row>
    <row r="320" spans="2:65" s="1" customFormat="1" ht="29.25">
      <c r="B320" s="32"/>
      <c r="D320" s="146" t="s">
        <v>234</v>
      </c>
      <c r="F320" s="173" t="s">
        <v>5338</v>
      </c>
      <c r="I320" s="174"/>
      <c r="L320" s="32"/>
      <c r="M320" s="187"/>
      <c r="N320" s="188"/>
      <c r="O320" s="188"/>
      <c r="P320" s="188"/>
      <c r="Q320" s="188"/>
      <c r="R320" s="188"/>
      <c r="S320" s="188"/>
      <c r="T320" s="189"/>
      <c r="AT320" s="17" t="s">
        <v>234</v>
      </c>
      <c r="AU320" s="17" t="s">
        <v>86</v>
      </c>
    </row>
    <row r="321" spans="2:12" s="1" customFormat="1" ht="6.95" customHeight="1">
      <c r="B321" s="44"/>
      <c r="C321" s="45"/>
      <c r="D321" s="45"/>
      <c r="E321" s="45"/>
      <c r="F321" s="45"/>
      <c r="G321" s="45"/>
      <c r="H321" s="45"/>
      <c r="I321" s="45"/>
      <c r="J321" s="45"/>
      <c r="K321" s="45"/>
      <c r="L321" s="32"/>
    </row>
  </sheetData>
  <sheetProtection algorithmName="SHA-512" hashValue="rSK4JTdGPdIRE4q9cw7eJlBG/woyPWOcfNFBqZ++cGjQt0xt7gV74/yAILv+NYZ8sURyapLTjw3IBRiaS8GayA==" saltValue="/W6WYj7QWtpkyYG58JYy5g==" spinCount="100000" sheet="1" objects="1" scenarios="1" formatColumns="0" formatRows="0" autoFilter="0"/>
  <autoFilter ref="C124:K320" xr:uid="{00000000-0009-0000-0000-000005000000}"/>
  <mergeCells count="9">
    <mergeCell ref="E87:H87"/>
    <mergeCell ref="E115:H115"/>
    <mergeCell ref="E117:H117"/>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2:BM232"/>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09"/>
      <c r="M2" s="209"/>
      <c r="N2" s="209"/>
      <c r="O2" s="209"/>
      <c r="P2" s="209"/>
      <c r="Q2" s="209"/>
      <c r="R2" s="209"/>
      <c r="S2" s="209"/>
      <c r="T2" s="209"/>
      <c r="U2" s="209"/>
      <c r="V2" s="209"/>
      <c r="AT2" s="17" t="s">
        <v>102</v>
      </c>
    </row>
    <row r="3" spans="2:46" ht="6.95" customHeight="1">
      <c r="B3" s="18"/>
      <c r="C3" s="19"/>
      <c r="D3" s="19"/>
      <c r="E3" s="19"/>
      <c r="F3" s="19"/>
      <c r="G3" s="19"/>
      <c r="H3" s="19"/>
      <c r="I3" s="19"/>
      <c r="J3" s="19"/>
      <c r="K3" s="19"/>
      <c r="L3" s="20"/>
      <c r="AT3" s="17" t="s">
        <v>88</v>
      </c>
    </row>
    <row r="4" spans="2:46" ht="24.95" customHeight="1">
      <c r="B4" s="20"/>
      <c r="D4" s="21" t="s">
        <v>122</v>
      </c>
      <c r="L4" s="20"/>
      <c r="M4" s="88" t="s">
        <v>10</v>
      </c>
      <c r="AT4" s="17" t="s">
        <v>4</v>
      </c>
    </row>
    <row r="5" spans="2:46" ht="6.95" customHeight="1">
      <c r="B5" s="20"/>
      <c r="L5" s="20"/>
    </row>
    <row r="6" spans="2:46" ht="12" customHeight="1">
      <c r="B6" s="20"/>
      <c r="D6" s="27" t="s">
        <v>16</v>
      </c>
      <c r="L6" s="20"/>
    </row>
    <row r="7" spans="2:46" ht="16.5" customHeight="1">
      <c r="B7" s="20"/>
      <c r="E7" s="236" t="str">
        <f>'Rekapitulace stavby'!K6</f>
        <v>Objekt E2 - Knihovna TUL</v>
      </c>
      <c r="F7" s="237"/>
      <c r="G7" s="237"/>
      <c r="H7" s="237"/>
      <c r="L7" s="20"/>
    </row>
    <row r="8" spans="2:46" s="1" customFormat="1" ht="12" customHeight="1">
      <c r="B8" s="32"/>
      <c r="D8" s="27" t="s">
        <v>123</v>
      </c>
      <c r="L8" s="32"/>
    </row>
    <row r="9" spans="2:46" s="1" customFormat="1" ht="16.5" customHeight="1">
      <c r="B9" s="32"/>
      <c r="E9" s="202" t="s">
        <v>5869</v>
      </c>
      <c r="F9" s="238"/>
      <c r="G9" s="238"/>
      <c r="H9" s="238"/>
      <c r="L9" s="32"/>
    </row>
    <row r="10" spans="2:46" s="1" customFormat="1" ht="11.25">
      <c r="B10" s="32"/>
      <c r="L10" s="32"/>
    </row>
    <row r="11" spans="2:46" s="1" customFormat="1" ht="12" customHeight="1">
      <c r="B11" s="32"/>
      <c r="D11" s="27" t="s">
        <v>18</v>
      </c>
      <c r="F11" s="25" t="s">
        <v>1</v>
      </c>
      <c r="I11" s="27" t="s">
        <v>19</v>
      </c>
      <c r="J11" s="25" t="s">
        <v>1</v>
      </c>
      <c r="L11" s="32"/>
    </row>
    <row r="12" spans="2:46" s="1" customFormat="1" ht="12" customHeight="1">
      <c r="B12" s="32"/>
      <c r="D12" s="27" t="s">
        <v>20</v>
      </c>
      <c r="F12" s="25" t="s">
        <v>21</v>
      </c>
      <c r="I12" s="27" t="s">
        <v>22</v>
      </c>
      <c r="J12" s="52" t="str">
        <f>'Rekapitulace stavby'!AN8</f>
        <v>20. 11. 2025</v>
      </c>
      <c r="L12" s="32"/>
    </row>
    <row r="13" spans="2:46" s="1" customFormat="1" ht="10.9" customHeight="1">
      <c r="B13" s="32"/>
      <c r="L13" s="32"/>
    </row>
    <row r="14" spans="2:46" s="1" customFormat="1" ht="12" customHeight="1">
      <c r="B14" s="32"/>
      <c r="D14" s="27" t="s">
        <v>24</v>
      </c>
      <c r="I14" s="27" t="s">
        <v>25</v>
      </c>
      <c r="J14" s="25" t="s">
        <v>1</v>
      </c>
      <c r="L14" s="32"/>
    </row>
    <row r="15" spans="2:46" s="1" customFormat="1" ht="18" customHeight="1">
      <c r="B15" s="32"/>
      <c r="E15" s="25" t="s">
        <v>26</v>
      </c>
      <c r="I15" s="27" t="s">
        <v>27</v>
      </c>
      <c r="J15" s="25" t="s">
        <v>1</v>
      </c>
      <c r="L15" s="32"/>
    </row>
    <row r="16" spans="2:46" s="1" customFormat="1" ht="6.95" customHeight="1">
      <c r="B16" s="32"/>
      <c r="L16" s="32"/>
    </row>
    <row r="17" spans="2:12" s="1" customFormat="1" ht="12" customHeight="1">
      <c r="B17" s="32"/>
      <c r="D17" s="27" t="s">
        <v>28</v>
      </c>
      <c r="I17" s="27" t="s">
        <v>25</v>
      </c>
      <c r="J17" s="28" t="str">
        <f>'Rekapitulace stavby'!AN13</f>
        <v>Vyplň údaj</v>
      </c>
      <c r="L17" s="32"/>
    </row>
    <row r="18" spans="2:12" s="1" customFormat="1" ht="18" customHeight="1">
      <c r="B18" s="32"/>
      <c r="E18" s="239" t="str">
        <f>'Rekapitulace stavby'!E14</f>
        <v>Vyplň údaj</v>
      </c>
      <c r="F18" s="208"/>
      <c r="G18" s="208"/>
      <c r="H18" s="208"/>
      <c r="I18" s="27" t="s">
        <v>27</v>
      </c>
      <c r="J18" s="28" t="str">
        <f>'Rekapitulace stavby'!AN14</f>
        <v>Vyplň údaj</v>
      </c>
      <c r="L18" s="32"/>
    </row>
    <row r="19" spans="2:12" s="1" customFormat="1" ht="6.95" customHeight="1">
      <c r="B19" s="32"/>
      <c r="L19" s="32"/>
    </row>
    <row r="20" spans="2:12" s="1" customFormat="1" ht="12" customHeight="1">
      <c r="B20" s="32"/>
      <c r="D20" s="27" t="s">
        <v>30</v>
      </c>
      <c r="I20" s="27" t="s">
        <v>25</v>
      </c>
      <c r="J20" s="25" t="s">
        <v>31</v>
      </c>
      <c r="L20" s="32"/>
    </row>
    <row r="21" spans="2:12" s="1" customFormat="1" ht="18" customHeight="1">
      <c r="B21" s="32"/>
      <c r="E21" s="25" t="s">
        <v>32</v>
      </c>
      <c r="I21" s="27" t="s">
        <v>27</v>
      </c>
      <c r="J21" s="25" t="s">
        <v>1</v>
      </c>
      <c r="L21" s="32"/>
    </row>
    <row r="22" spans="2:12" s="1" customFormat="1" ht="6.95" customHeight="1">
      <c r="B22" s="32"/>
      <c r="L22" s="32"/>
    </row>
    <row r="23" spans="2:12" s="1" customFormat="1" ht="12" customHeight="1">
      <c r="B23" s="32"/>
      <c r="D23" s="27" t="s">
        <v>34</v>
      </c>
      <c r="I23" s="27" t="s">
        <v>25</v>
      </c>
      <c r="J23" s="25" t="str">
        <f>IF('Rekapitulace stavby'!AN19="","",'Rekapitulace stavby'!AN19)</f>
        <v/>
      </c>
      <c r="L23" s="32"/>
    </row>
    <row r="24" spans="2:12" s="1" customFormat="1" ht="18" customHeight="1">
      <c r="B24" s="32"/>
      <c r="E24" s="25" t="str">
        <f>IF('Rekapitulace stavby'!E20="","",'Rekapitulace stavby'!E20)</f>
        <v xml:space="preserve"> </v>
      </c>
      <c r="I24" s="27" t="s">
        <v>27</v>
      </c>
      <c r="J24" s="25" t="str">
        <f>IF('Rekapitulace stavby'!AN20="","",'Rekapitulace stavby'!AN20)</f>
        <v/>
      </c>
      <c r="L24" s="32"/>
    </row>
    <row r="25" spans="2:12" s="1" customFormat="1" ht="6.95" customHeight="1">
      <c r="B25" s="32"/>
      <c r="L25" s="32"/>
    </row>
    <row r="26" spans="2:12" s="1" customFormat="1" ht="12" customHeight="1">
      <c r="B26" s="32"/>
      <c r="D26" s="27" t="s">
        <v>36</v>
      </c>
      <c r="L26" s="32"/>
    </row>
    <row r="27" spans="2:12" s="7" customFormat="1" ht="16.5" customHeight="1">
      <c r="B27" s="89"/>
      <c r="E27" s="213" t="s">
        <v>1</v>
      </c>
      <c r="F27" s="213"/>
      <c r="G27" s="213"/>
      <c r="H27" s="213"/>
      <c r="L27" s="89"/>
    </row>
    <row r="28" spans="2:12" s="1" customFormat="1" ht="6.95" customHeight="1">
      <c r="B28" s="32"/>
      <c r="L28" s="32"/>
    </row>
    <row r="29" spans="2:12" s="1" customFormat="1" ht="6.95" customHeight="1">
      <c r="B29" s="32"/>
      <c r="D29" s="53"/>
      <c r="E29" s="53"/>
      <c r="F29" s="53"/>
      <c r="G29" s="53"/>
      <c r="H29" s="53"/>
      <c r="I29" s="53"/>
      <c r="J29" s="53"/>
      <c r="K29" s="53"/>
      <c r="L29" s="32"/>
    </row>
    <row r="30" spans="2:12" s="1" customFormat="1" ht="25.35" customHeight="1">
      <c r="B30" s="32"/>
      <c r="D30" s="90" t="s">
        <v>38</v>
      </c>
      <c r="J30" s="66">
        <f>ROUND(J123, 2)</f>
        <v>0</v>
      </c>
      <c r="L30" s="32"/>
    </row>
    <row r="31" spans="2:12" s="1" customFormat="1" ht="6.95" customHeight="1">
      <c r="B31" s="32"/>
      <c r="D31" s="53"/>
      <c r="E31" s="53"/>
      <c r="F31" s="53"/>
      <c r="G31" s="53"/>
      <c r="H31" s="53"/>
      <c r="I31" s="53"/>
      <c r="J31" s="53"/>
      <c r="K31" s="53"/>
      <c r="L31" s="32"/>
    </row>
    <row r="32" spans="2:12" s="1" customFormat="1" ht="14.45" customHeight="1">
      <c r="B32" s="32"/>
      <c r="F32" s="35" t="s">
        <v>40</v>
      </c>
      <c r="I32" s="35" t="s">
        <v>39</v>
      </c>
      <c r="J32" s="35" t="s">
        <v>41</v>
      </c>
      <c r="L32" s="32"/>
    </row>
    <row r="33" spans="2:12" s="1" customFormat="1" ht="14.45" customHeight="1">
      <c r="B33" s="32"/>
      <c r="D33" s="55" t="s">
        <v>42</v>
      </c>
      <c r="E33" s="27" t="s">
        <v>43</v>
      </c>
      <c r="F33" s="91">
        <f>ROUND((SUM(BE123:BE231)),  2)</f>
        <v>0</v>
      </c>
      <c r="I33" s="92">
        <v>0.21</v>
      </c>
      <c r="J33" s="91">
        <f>ROUND(((SUM(BE123:BE231))*I33),  2)</f>
        <v>0</v>
      </c>
      <c r="L33" s="32"/>
    </row>
    <row r="34" spans="2:12" s="1" customFormat="1" ht="14.45" customHeight="1">
      <c r="B34" s="32"/>
      <c r="E34" s="27" t="s">
        <v>44</v>
      </c>
      <c r="F34" s="91">
        <f>ROUND((SUM(BF123:BF231)),  2)</f>
        <v>0</v>
      </c>
      <c r="I34" s="92">
        <v>0.12</v>
      </c>
      <c r="J34" s="91">
        <f>ROUND(((SUM(BF123:BF231))*I34),  2)</f>
        <v>0</v>
      </c>
      <c r="L34" s="32"/>
    </row>
    <row r="35" spans="2:12" s="1" customFormat="1" ht="14.45" hidden="1" customHeight="1">
      <c r="B35" s="32"/>
      <c r="E35" s="27" t="s">
        <v>45</v>
      </c>
      <c r="F35" s="91">
        <f>ROUND((SUM(BG123:BG231)),  2)</f>
        <v>0</v>
      </c>
      <c r="I35" s="92">
        <v>0.21</v>
      </c>
      <c r="J35" s="91">
        <f>0</f>
        <v>0</v>
      </c>
      <c r="L35" s="32"/>
    </row>
    <row r="36" spans="2:12" s="1" customFormat="1" ht="14.45" hidden="1" customHeight="1">
      <c r="B36" s="32"/>
      <c r="E36" s="27" t="s">
        <v>46</v>
      </c>
      <c r="F36" s="91">
        <f>ROUND((SUM(BH123:BH231)),  2)</f>
        <v>0</v>
      </c>
      <c r="I36" s="92">
        <v>0.12</v>
      </c>
      <c r="J36" s="91">
        <f>0</f>
        <v>0</v>
      </c>
      <c r="L36" s="32"/>
    </row>
    <row r="37" spans="2:12" s="1" customFormat="1" ht="14.45" hidden="1" customHeight="1">
      <c r="B37" s="32"/>
      <c r="E37" s="27" t="s">
        <v>47</v>
      </c>
      <c r="F37" s="91">
        <f>ROUND((SUM(BI123:BI231)),  2)</f>
        <v>0</v>
      </c>
      <c r="I37" s="92">
        <v>0</v>
      </c>
      <c r="J37" s="91">
        <f>0</f>
        <v>0</v>
      </c>
      <c r="L37" s="32"/>
    </row>
    <row r="38" spans="2:12" s="1" customFormat="1" ht="6.95" customHeight="1">
      <c r="B38" s="32"/>
      <c r="L38" s="32"/>
    </row>
    <row r="39" spans="2:12" s="1" customFormat="1" ht="25.35" customHeight="1">
      <c r="B39" s="32"/>
      <c r="C39" s="93"/>
      <c r="D39" s="94" t="s">
        <v>48</v>
      </c>
      <c r="E39" s="57"/>
      <c r="F39" s="57"/>
      <c r="G39" s="95" t="s">
        <v>49</v>
      </c>
      <c r="H39" s="96" t="s">
        <v>50</v>
      </c>
      <c r="I39" s="57"/>
      <c r="J39" s="97">
        <f>SUM(J30:J37)</f>
        <v>0</v>
      </c>
      <c r="K39" s="98"/>
      <c r="L39" s="32"/>
    </row>
    <row r="40" spans="2:12" s="1" customFormat="1" ht="14.45" customHeight="1">
      <c r="B40" s="32"/>
      <c r="L40" s="32"/>
    </row>
    <row r="41" spans="2:12" ht="14.45" customHeight="1">
      <c r="B41" s="20"/>
      <c r="L41" s="20"/>
    </row>
    <row r="42" spans="2:12" ht="14.45" customHeight="1">
      <c r="B42" s="20"/>
      <c r="L42" s="20"/>
    </row>
    <row r="43" spans="2:12" ht="14.45" customHeight="1">
      <c r="B43" s="20"/>
      <c r="L43" s="20"/>
    </row>
    <row r="44" spans="2:12" ht="14.45" customHeight="1">
      <c r="B44" s="20"/>
      <c r="L44" s="20"/>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32"/>
      <c r="D50" s="41" t="s">
        <v>51</v>
      </c>
      <c r="E50" s="42"/>
      <c r="F50" s="42"/>
      <c r="G50" s="41" t="s">
        <v>52</v>
      </c>
      <c r="H50" s="42"/>
      <c r="I50" s="42"/>
      <c r="J50" s="42"/>
      <c r="K50" s="42"/>
      <c r="L50" s="32"/>
    </row>
    <row r="51" spans="2:12" ht="11.25">
      <c r="B51" s="20"/>
      <c r="L51" s="20"/>
    </row>
    <row r="52" spans="2:12" ht="11.25">
      <c r="B52" s="20"/>
      <c r="L52" s="20"/>
    </row>
    <row r="53" spans="2:12" ht="11.25">
      <c r="B53" s="20"/>
      <c r="L53" s="20"/>
    </row>
    <row r="54" spans="2:12" ht="11.25">
      <c r="B54" s="20"/>
      <c r="L54" s="20"/>
    </row>
    <row r="55" spans="2:12" ht="11.25">
      <c r="B55" s="20"/>
      <c r="L55" s="20"/>
    </row>
    <row r="56" spans="2:12" ht="11.25">
      <c r="B56" s="20"/>
      <c r="L56" s="20"/>
    </row>
    <row r="57" spans="2:12" ht="11.25">
      <c r="B57" s="20"/>
      <c r="L57" s="20"/>
    </row>
    <row r="58" spans="2:12" ht="11.25">
      <c r="B58" s="20"/>
      <c r="L58" s="20"/>
    </row>
    <row r="59" spans="2:12" ht="11.25">
      <c r="B59" s="20"/>
      <c r="L59" s="20"/>
    </row>
    <row r="60" spans="2:12" ht="11.25">
      <c r="B60" s="20"/>
      <c r="L60" s="20"/>
    </row>
    <row r="61" spans="2:12" s="1" customFormat="1" ht="12.75">
      <c r="B61" s="32"/>
      <c r="D61" s="43" t="s">
        <v>53</v>
      </c>
      <c r="E61" s="34"/>
      <c r="F61" s="99" t="s">
        <v>54</v>
      </c>
      <c r="G61" s="43" t="s">
        <v>53</v>
      </c>
      <c r="H61" s="34"/>
      <c r="I61" s="34"/>
      <c r="J61" s="100" t="s">
        <v>54</v>
      </c>
      <c r="K61" s="34"/>
      <c r="L61" s="32"/>
    </row>
    <row r="62" spans="2:12" ht="11.25">
      <c r="B62" s="20"/>
      <c r="L62" s="20"/>
    </row>
    <row r="63" spans="2:12" ht="11.25">
      <c r="B63" s="20"/>
      <c r="L63" s="20"/>
    </row>
    <row r="64" spans="2:12" ht="11.25">
      <c r="B64" s="20"/>
      <c r="L64" s="20"/>
    </row>
    <row r="65" spans="2:12" s="1" customFormat="1" ht="12.75">
      <c r="B65" s="32"/>
      <c r="D65" s="41" t="s">
        <v>55</v>
      </c>
      <c r="E65" s="42"/>
      <c r="F65" s="42"/>
      <c r="G65" s="41" t="s">
        <v>56</v>
      </c>
      <c r="H65" s="42"/>
      <c r="I65" s="42"/>
      <c r="J65" s="42"/>
      <c r="K65" s="42"/>
      <c r="L65" s="32"/>
    </row>
    <row r="66" spans="2:12" ht="11.25">
      <c r="B66" s="20"/>
      <c r="L66" s="20"/>
    </row>
    <row r="67" spans="2:12" ht="11.25">
      <c r="B67" s="20"/>
      <c r="L67" s="20"/>
    </row>
    <row r="68" spans="2:12" ht="11.25">
      <c r="B68" s="20"/>
      <c r="L68" s="20"/>
    </row>
    <row r="69" spans="2:12" ht="11.25">
      <c r="B69" s="20"/>
      <c r="L69" s="20"/>
    </row>
    <row r="70" spans="2:12" ht="11.25">
      <c r="B70" s="20"/>
      <c r="L70" s="20"/>
    </row>
    <row r="71" spans="2:12" ht="11.25">
      <c r="B71" s="20"/>
      <c r="L71" s="20"/>
    </row>
    <row r="72" spans="2:12" ht="11.25">
      <c r="B72" s="20"/>
      <c r="L72" s="20"/>
    </row>
    <row r="73" spans="2:12" ht="11.25">
      <c r="B73" s="20"/>
      <c r="L73" s="20"/>
    </row>
    <row r="74" spans="2:12" ht="11.25">
      <c r="B74" s="20"/>
      <c r="L74" s="20"/>
    </row>
    <row r="75" spans="2:12" ht="11.25">
      <c r="B75" s="20"/>
      <c r="L75" s="20"/>
    </row>
    <row r="76" spans="2:12" s="1" customFormat="1" ht="12.75">
      <c r="B76" s="32"/>
      <c r="D76" s="43" t="s">
        <v>53</v>
      </c>
      <c r="E76" s="34"/>
      <c r="F76" s="99" t="s">
        <v>54</v>
      </c>
      <c r="G76" s="43" t="s">
        <v>53</v>
      </c>
      <c r="H76" s="34"/>
      <c r="I76" s="34"/>
      <c r="J76" s="100" t="s">
        <v>54</v>
      </c>
      <c r="K76" s="34"/>
      <c r="L76" s="32"/>
    </row>
    <row r="77" spans="2:12" s="1" customFormat="1" ht="14.45" customHeight="1">
      <c r="B77" s="44"/>
      <c r="C77" s="45"/>
      <c r="D77" s="45"/>
      <c r="E77" s="45"/>
      <c r="F77" s="45"/>
      <c r="G77" s="45"/>
      <c r="H77" s="45"/>
      <c r="I77" s="45"/>
      <c r="J77" s="45"/>
      <c r="K77" s="45"/>
      <c r="L77" s="32"/>
    </row>
    <row r="81" spans="2:47" s="1" customFormat="1" ht="6.95" customHeight="1">
      <c r="B81" s="46"/>
      <c r="C81" s="47"/>
      <c r="D81" s="47"/>
      <c r="E81" s="47"/>
      <c r="F81" s="47"/>
      <c r="G81" s="47"/>
      <c r="H81" s="47"/>
      <c r="I81" s="47"/>
      <c r="J81" s="47"/>
      <c r="K81" s="47"/>
      <c r="L81" s="32"/>
    </row>
    <row r="82" spans="2:47" s="1" customFormat="1" ht="24.95" customHeight="1">
      <c r="B82" s="32"/>
      <c r="C82" s="21" t="s">
        <v>125</v>
      </c>
      <c r="L82" s="32"/>
    </row>
    <row r="83" spans="2:47" s="1" customFormat="1" ht="6.95" customHeight="1">
      <c r="B83" s="32"/>
      <c r="L83" s="32"/>
    </row>
    <row r="84" spans="2:47" s="1" customFormat="1" ht="12" customHeight="1">
      <c r="B84" s="32"/>
      <c r="C84" s="27" t="s">
        <v>16</v>
      </c>
      <c r="L84" s="32"/>
    </row>
    <row r="85" spans="2:47" s="1" customFormat="1" ht="16.5" customHeight="1">
      <c r="B85" s="32"/>
      <c r="E85" s="236" t="str">
        <f>E7</f>
        <v>Objekt E2 - Knihovna TUL</v>
      </c>
      <c r="F85" s="237"/>
      <c r="G85" s="237"/>
      <c r="H85" s="237"/>
      <c r="L85" s="32"/>
    </row>
    <row r="86" spans="2:47" s="1" customFormat="1" ht="12" customHeight="1">
      <c r="B86" s="32"/>
      <c r="C86" s="27" t="s">
        <v>123</v>
      </c>
      <c r="L86" s="32"/>
    </row>
    <row r="87" spans="2:47" s="1" customFormat="1" ht="16.5" customHeight="1">
      <c r="B87" s="32"/>
      <c r="E87" s="202" t="str">
        <f>E9</f>
        <v>MaR - MaR</v>
      </c>
      <c r="F87" s="238"/>
      <c r="G87" s="238"/>
      <c r="H87" s="238"/>
      <c r="L87" s="32"/>
    </row>
    <row r="88" spans="2:47" s="1" customFormat="1" ht="6.95" customHeight="1">
      <c r="B88" s="32"/>
      <c r="L88" s="32"/>
    </row>
    <row r="89" spans="2:47" s="1" customFormat="1" ht="12" customHeight="1">
      <c r="B89" s="32"/>
      <c r="C89" s="27" t="s">
        <v>20</v>
      </c>
      <c r="F89" s="25" t="str">
        <f>F12</f>
        <v>Liberec</v>
      </c>
      <c r="I89" s="27" t="s">
        <v>22</v>
      </c>
      <c r="J89" s="52" t="str">
        <f>IF(J12="","",J12)</f>
        <v>20. 11. 2025</v>
      </c>
      <c r="L89" s="32"/>
    </row>
    <row r="90" spans="2:47" s="1" customFormat="1" ht="6.95" customHeight="1">
      <c r="B90" s="32"/>
      <c r="L90" s="32"/>
    </row>
    <row r="91" spans="2:47" s="1" customFormat="1" ht="15.2" customHeight="1">
      <c r="B91" s="32"/>
      <c r="C91" s="27" t="s">
        <v>24</v>
      </c>
      <c r="F91" s="25" t="str">
        <f>E15</f>
        <v xml:space="preserve">TUL Studentská 1402/2, Liberec </v>
      </c>
      <c r="I91" s="27" t="s">
        <v>30</v>
      </c>
      <c r="J91" s="30" t="str">
        <f>E21</f>
        <v>AKIA</v>
      </c>
      <c r="L91" s="32"/>
    </row>
    <row r="92" spans="2:47" s="1" customFormat="1" ht="15.2" customHeight="1">
      <c r="B92" s="32"/>
      <c r="C92" s="27" t="s">
        <v>28</v>
      </c>
      <c r="F92" s="25" t="str">
        <f>IF(E18="","",E18)</f>
        <v>Vyplň údaj</v>
      </c>
      <c r="I92" s="27" t="s">
        <v>34</v>
      </c>
      <c r="J92" s="30" t="str">
        <f>E24</f>
        <v xml:space="preserve"> </v>
      </c>
      <c r="L92" s="32"/>
    </row>
    <row r="93" spans="2:47" s="1" customFormat="1" ht="10.35" customHeight="1">
      <c r="B93" s="32"/>
      <c r="L93" s="32"/>
    </row>
    <row r="94" spans="2:47" s="1" customFormat="1" ht="29.25" customHeight="1">
      <c r="B94" s="32"/>
      <c r="C94" s="101" t="s">
        <v>126</v>
      </c>
      <c r="D94" s="93"/>
      <c r="E94" s="93"/>
      <c r="F94" s="93"/>
      <c r="G94" s="93"/>
      <c r="H94" s="93"/>
      <c r="I94" s="93"/>
      <c r="J94" s="102" t="s">
        <v>127</v>
      </c>
      <c r="K94" s="93"/>
      <c r="L94" s="32"/>
    </row>
    <row r="95" spans="2:47" s="1" customFormat="1" ht="10.35" customHeight="1">
      <c r="B95" s="32"/>
      <c r="L95" s="32"/>
    </row>
    <row r="96" spans="2:47" s="1" customFormat="1" ht="22.9" customHeight="1">
      <c r="B96" s="32"/>
      <c r="C96" s="103" t="s">
        <v>128</v>
      </c>
      <c r="J96" s="66">
        <f>J123</f>
        <v>0</v>
      </c>
      <c r="L96" s="32"/>
      <c r="AU96" s="17" t="s">
        <v>129</v>
      </c>
    </row>
    <row r="97" spans="2:12" s="8" customFormat="1" ht="24.95" customHeight="1">
      <c r="B97" s="104"/>
      <c r="D97" s="105" t="s">
        <v>5870</v>
      </c>
      <c r="E97" s="106"/>
      <c r="F97" s="106"/>
      <c r="G97" s="106"/>
      <c r="H97" s="106"/>
      <c r="I97" s="106"/>
      <c r="J97" s="107">
        <f>J124</f>
        <v>0</v>
      </c>
      <c r="L97" s="104"/>
    </row>
    <row r="98" spans="2:12" s="8" customFormat="1" ht="24.95" customHeight="1">
      <c r="B98" s="104"/>
      <c r="D98" s="105" t="s">
        <v>5871</v>
      </c>
      <c r="E98" s="106"/>
      <c r="F98" s="106"/>
      <c r="G98" s="106"/>
      <c r="H98" s="106"/>
      <c r="I98" s="106"/>
      <c r="J98" s="107">
        <f>J141</f>
        <v>0</v>
      </c>
      <c r="L98" s="104"/>
    </row>
    <row r="99" spans="2:12" s="8" customFormat="1" ht="24.95" customHeight="1">
      <c r="B99" s="104"/>
      <c r="D99" s="105" t="s">
        <v>5872</v>
      </c>
      <c r="E99" s="106"/>
      <c r="F99" s="106"/>
      <c r="G99" s="106"/>
      <c r="H99" s="106"/>
      <c r="I99" s="106"/>
      <c r="J99" s="107">
        <f>J164</f>
        <v>0</v>
      </c>
      <c r="L99" s="104"/>
    </row>
    <row r="100" spans="2:12" s="8" customFormat="1" ht="24.95" customHeight="1">
      <c r="B100" s="104"/>
      <c r="D100" s="105" t="s">
        <v>5873</v>
      </c>
      <c r="E100" s="106"/>
      <c r="F100" s="106"/>
      <c r="G100" s="106"/>
      <c r="H100" s="106"/>
      <c r="I100" s="106"/>
      <c r="J100" s="107">
        <f>J171</f>
        <v>0</v>
      </c>
      <c r="L100" s="104"/>
    </row>
    <row r="101" spans="2:12" s="8" customFormat="1" ht="24.95" customHeight="1">
      <c r="B101" s="104"/>
      <c r="D101" s="105" t="s">
        <v>5874</v>
      </c>
      <c r="E101" s="106"/>
      <c r="F101" s="106"/>
      <c r="G101" s="106"/>
      <c r="H101" s="106"/>
      <c r="I101" s="106"/>
      <c r="J101" s="107">
        <f>J188</f>
        <v>0</v>
      </c>
      <c r="L101" s="104"/>
    </row>
    <row r="102" spans="2:12" s="8" customFormat="1" ht="24.95" customHeight="1">
      <c r="B102" s="104"/>
      <c r="D102" s="105" t="s">
        <v>5875</v>
      </c>
      <c r="E102" s="106"/>
      <c r="F102" s="106"/>
      <c r="G102" s="106"/>
      <c r="H102" s="106"/>
      <c r="I102" s="106"/>
      <c r="J102" s="107">
        <f>J195</f>
        <v>0</v>
      </c>
      <c r="L102" s="104"/>
    </row>
    <row r="103" spans="2:12" s="8" customFormat="1" ht="24.95" customHeight="1">
      <c r="B103" s="104"/>
      <c r="D103" s="105" t="s">
        <v>5876</v>
      </c>
      <c r="E103" s="106"/>
      <c r="F103" s="106"/>
      <c r="G103" s="106"/>
      <c r="H103" s="106"/>
      <c r="I103" s="106"/>
      <c r="J103" s="107">
        <f>J220</f>
        <v>0</v>
      </c>
      <c r="L103" s="104"/>
    </row>
    <row r="104" spans="2:12" s="1" customFormat="1" ht="21.75" customHeight="1">
      <c r="B104" s="32"/>
      <c r="L104" s="32"/>
    </row>
    <row r="105" spans="2:12" s="1" customFormat="1" ht="6.95" customHeight="1">
      <c r="B105" s="44"/>
      <c r="C105" s="45"/>
      <c r="D105" s="45"/>
      <c r="E105" s="45"/>
      <c r="F105" s="45"/>
      <c r="G105" s="45"/>
      <c r="H105" s="45"/>
      <c r="I105" s="45"/>
      <c r="J105" s="45"/>
      <c r="K105" s="45"/>
      <c r="L105" s="32"/>
    </row>
    <row r="109" spans="2:12" s="1" customFormat="1" ht="6.95" customHeight="1">
      <c r="B109" s="46"/>
      <c r="C109" s="47"/>
      <c r="D109" s="47"/>
      <c r="E109" s="47"/>
      <c r="F109" s="47"/>
      <c r="G109" s="47"/>
      <c r="H109" s="47"/>
      <c r="I109" s="47"/>
      <c r="J109" s="47"/>
      <c r="K109" s="47"/>
      <c r="L109" s="32"/>
    </row>
    <row r="110" spans="2:12" s="1" customFormat="1" ht="24.95" customHeight="1">
      <c r="B110" s="32"/>
      <c r="C110" s="21" t="s">
        <v>161</v>
      </c>
      <c r="L110" s="32"/>
    </row>
    <row r="111" spans="2:12" s="1" customFormat="1" ht="6.95" customHeight="1">
      <c r="B111" s="32"/>
      <c r="L111" s="32"/>
    </row>
    <row r="112" spans="2:12" s="1" customFormat="1" ht="12" customHeight="1">
      <c r="B112" s="32"/>
      <c r="C112" s="27" t="s">
        <v>16</v>
      </c>
      <c r="L112" s="32"/>
    </row>
    <row r="113" spans="2:65" s="1" customFormat="1" ht="16.5" customHeight="1">
      <c r="B113" s="32"/>
      <c r="E113" s="236" t="str">
        <f>E7</f>
        <v>Objekt E2 - Knihovna TUL</v>
      </c>
      <c r="F113" s="237"/>
      <c r="G113" s="237"/>
      <c r="H113" s="237"/>
      <c r="L113" s="32"/>
    </row>
    <row r="114" spans="2:65" s="1" customFormat="1" ht="12" customHeight="1">
      <c r="B114" s="32"/>
      <c r="C114" s="27" t="s">
        <v>123</v>
      </c>
      <c r="L114" s="32"/>
    </row>
    <row r="115" spans="2:65" s="1" customFormat="1" ht="16.5" customHeight="1">
      <c r="B115" s="32"/>
      <c r="E115" s="202" t="str">
        <f>E9</f>
        <v>MaR - MaR</v>
      </c>
      <c r="F115" s="238"/>
      <c r="G115" s="238"/>
      <c r="H115" s="238"/>
      <c r="L115" s="32"/>
    </row>
    <row r="116" spans="2:65" s="1" customFormat="1" ht="6.95" customHeight="1">
      <c r="B116" s="32"/>
      <c r="L116" s="32"/>
    </row>
    <row r="117" spans="2:65" s="1" customFormat="1" ht="12" customHeight="1">
      <c r="B117" s="32"/>
      <c r="C117" s="27" t="s">
        <v>20</v>
      </c>
      <c r="F117" s="25" t="str">
        <f>F12</f>
        <v>Liberec</v>
      </c>
      <c r="I117" s="27" t="s">
        <v>22</v>
      </c>
      <c r="J117" s="52" t="str">
        <f>IF(J12="","",J12)</f>
        <v>20. 11. 2025</v>
      </c>
      <c r="L117" s="32"/>
    </row>
    <row r="118" spans="2:65" s="1" customFormat="1" ht="6.95" customHeight="1">
      <c r="B118" s="32"/>
      <c r="L118" s="32"/>
    </row>
    <row r="119" spans="2:65" s="1" customFormat="1" ht="15.2" customHeight="1">
      <c r="B119" s="32"/>
      <c r="C119" s="27" t="s">
        <v>24</v>
      </c>
      <c r="F119" s="25" t="str">
        <f>E15</f>
        <v xml:space="preserve">TUL Studentská 1402/2, Liberec </v>
      </c>
      <c r="I119" s="27" t="s">
        <v>30</v>
      </c>
      <c r="J119" s="30" t="str">
        <f>E21</f>
        <v>AKIA</v>
      </c>
      <c r="L119" s="32"/>
    </row>
    <row r="120" spans="2:65" s="1" customFormat="1" ht="15.2" customHeight="1">
      <c r="B120" s="32"/>
      <c r="C120" s="27" t="s">
        <v>28</v>
      </c>
      <c r="F120" s="25" t="str">
        <f>IF(E18="","",E18)</f>
        <v>Vyplň údaj</v>
      </c>
      <c r="I120" s="27" t="s">
        <v>34</v>
      </c>
      <c r="J120" s="30" t="str">
        <f>E24</f>
        <v xml:space="preserve"> </v>
      </c>
      <c r="L120" s="32"/>
    </row>
    <row r="121" spans="2:65" s="1" customFormat="1" ht="10.35" customHeight="1">
      <c r="B121" s="32"/>
      <c r="L121" s="32"/>
    </row>
    <row r="122" spans="2:65" s="10" customFormat="1" ht="29.25" customHeight="1">
      <c r="B122" s="112"/>
      <c r="C122" s="113" t="s">
        <v>162</v>
      </c>
      <c r="D122" s="114" t="s">
        <v>63</v>
      </c>
      <c r="E122" s="114" t="s">
        <v>59</v>
      </c>
      <c r="F122" s="114" t="s">
        <v>60</v>
      </c>
      <c r="G122" s="114" t="s">
        <v>163</v>
      </c>
      <c r="H122" s="114" t="s">
        <v>164</v>
      </c>
      <c r="I122" s="114" t="s">
        <v>165</v>
      </c>
      <c r="J122" s="114" t="s">
        <v>127</v>
      </c>
      <c r="K122" s="115" t="s">
        <v>166</v>
      </c>
      <c r="L122" s="112"/>
      <c r="M122" s="59" t="s">
        <v>1</v>
      </c>
      <c r="N122" s="60" t="s">
        <v>42</v>
      </c>
      <c r="O122" s="60" t="s">
        <v>167</v>
      </c>
      <c r="P122" s="60" t="s">
        <v>168</v>
      </c>
      <c r="Q122" s="60" t="s">
        <v>169</v>
      </c>
      <c r="R122" s="60" t="s">
        <v>170</v>
      </c>
      <c r="S122" s="60" t="s">
        <v>171</v>
      </c>
      <c r="T122" s="61" t="s">
        <v>172</v>
      </c>
    </row>
    <row r="123" spans="2:65" s="1" customFormat="1" ht="22.9" customHeight="1">
      <c r="B123" s="32"/>
      <c r="C123" s="64" t="s">
        <v>173</v>
      </c>
      <c r="J123" s="116">
        <f>BK123</f>
        <v>0</v>
      </c>
      <c r="L123" s="32"/>
      <c r="M123" s="62"/>
      <c r="N123" s="53"/>
      <c r="O123" s="53"/>
      <c r="P123" s="117">
        <f>P124+P141+P164+P171+P188+P195+P220</f>
        <v>0</v>
      </c>
      <c r="Q123" s="53"/>
      <c r="R123" s="117">
        <f>R124+R141+R164+R171+R188+R195+R220</f>
        <v>0</v>
      </c>
      <c r="S123" s="53"/>
      <c r="T123" s="118">
        <f>T124+T141+T164+T171+T188+T195+T220</f>
        <v>0</v>
      </c>
      <c r="AT123" s="17" t="s">
        <v>77</v>
      </c>
      <c r="AU123" s="17" t="s">
        <v>129</v>
      </c>
      <c r="BK123" s="119">
        <f>BK124+BK141+BK164+BK171+BK188+BK195+BK220</f>
        <v>0</v>
      </c>
    </row>
    <row r="124" spans="2:65" s="11" customFormat="1" ht="25.9" customHeight="1">
      <c r="B124" s="120"/>
      <c r="D124" s="121" t="s">
        <v>77</v>
      </c>
      <c r="E124" s="122" t="s">
        <v>5877</v>
      </c>
      <c r="F124" s="122" t="s">
        <v>5878</v>
      </c>
      <c r="I124" s="123"/>
      <c r="J124" s="124">
        <f>BK124</f>
        <v>0</v>
      </c>
      <c r="L124" s="120"/>
      <c r="M124" s="125"/>
      <c r="P124" s="126">
        <f>SUM(P125:P140)</f>
        <v>0</v>
      </c>
      <c r="R124" s="126">
        <f>SUM(R125:R140)</f>
        <v>0</v>
      </c>
      <c r="T124" s="127">
        <f>SUM(T125:T140)</f>
        <v>0</v>
      </c>
      <c r="AR124" s="121" t="s">
        <v>86</v>
      </c>
      <c r="AT124" s="128" t="s">
        <v>77</v>
      </c>
      <c r="AU124" s="128" t="s">
        <v>78</v>
      </c>
      <c r="AY124" s="121" t="s">
        <v>176</v>
      </c>
      <c r="BK124" s="129">
        <f>SUM(BK125:BK140)</f>
        <v>0</v>
      </c>
    </row>
    <row r="125" spans="2:65" s="1" customFormat="1" ht="37.9" customHeight="1">
      <c r="B125" s="32"/>
      <c r="C125" s="132" t="s">
        <v>86</v>
      </c>
      <c r="D125" s="132" t="s">
        <v>178</v>
      </c>
      <c r="E125" s="133" t="s">
        <v>5879</v>
      </c>
      <c r="F125" s="134" t="s">
        <v>5880</v>
      </c>
      <c r="G125" s="135" t="s">
        <v>4983</v>
      </c>
      <c r="H125" s="136">
        <v>1</v>
      </c>
      <c r="I125" s="137"/>
      <c r="J125" s="138">
        <f t="shared" ref="J125:J140" si="0">ROUND(I125*H125,2)</f>
        <v>0</v>
      </c>
      <c r="K125" s="134" t="s">
        <v>1</v>
      </c>
      <c r="L125" s="32"/>
      <c r="M125" s="139" t="s">
        <v>1</v>
      </c>
      <c r="N125" s="140" t="s">
        <v>43</v>
      </c>
      <c r="P125" s="141">
        <f t="shared" ref="P125:P140" si="1">O125*H125</f>
        <v>0</v>
      </c>
      <c r="Q125" s="141">
        <v>0</v>
      </c>
      <c r="R125" s="141">
        <f t="shared" ref="R125:R140" si="2">Q125*H125</f>
        <v>0</v>
      </c>
      <c r="S125" s="141">
        <v>0</v>
      </c>
      <c r="T125" s="142">
        <f t="shared" ref="T125:T140" si="3">S125*H125</f>
        <v>0</v>
      </c>
      <c r="AR125" s="143" t="s">
        <v>183</v>
      </c>
      <c r="AT125" s="143" t="s">
        <v>178</v>
      </c>
      <c r="AU125" s="143" t="s">
        <v>86</v>
      </c>
      <c r="AY125" s="17" t="s">
        <v>176</v>
      </c>
      <c r="BE125" s="144">
        <f t="shared" ref="BE125:BE140" si="4">IF(N125="základní",J125,0)</f>
        <v>0</v>
      </c>
      <c r="BF125" s="144">
        <f t="shared" ref="BF125:BF140" si="5">IF(N125="snížená",J125,0)</f>
        <v>0</v>
      </c>
      <c r="BG125" s="144">
        <f t="shared" ref="BG125:BG140" si="6">IF(N125="zákl. přenesená",J125,0)</f>
        <v>0</v>
      </c>
      <c r="BH125" s="144">
        <f t="shared" ref="BH125:BH140" si="7">IF(N125="sníž. přenesená",J125,0)</f>
        <v>0</v>
      </c>
      <c r="BI125" s="144">
        <f t="shared" ref="BI125:BI140" si="8">IF(N125="nulová",J125,0)</f>
        <v>0</v>
      </c>
      <c r="BJ125" s="17" t="s">
        <v>86</v>
      </c>
      <c r="BK125" s="144">
        <f t="shared" ref="BK125:BK140" si="9">ROUND(I125*H125,2)</f>
        <v>0</v>
      </c>
      <c r="BL125" s="17" t="s">
        <v>183</v>
      </c>
      <c r="BM125" s="143" t="s">
        <v>88</v>
      </c>
    </row>
    <row r="126" spans="2:65" s="1" customFormat="1" ht="44.25" customHeight="1">
      <c r="B126" s="32"/>
      <c r="C126" s="132" t="s">
        <v>88</v>
      </c>
      <c r="D126" s="132" t="s">
        <v>178</v>
      </c>
      <c r="E126" s="133" t="s">
        <v>5881</v>
      </c>
      <c r="F126" s="134" t="s">
        <v>5882</v>
      </c>
      <c r="G126" s="135" t="s">
        <v>4983</v>
      </c>
      <c r="H126" s="136">
        <v>1</v>
      </c>
      <c r="I126" s="137"/>
      <c r="J126" s="138">
        <f t="shared" si="0"/>
        <v>0</v>
      </c>
      <c r="K126" s="134" t="s">
        <v>1</v>
      </c>
      <c r="L126" s="32"/>
      <c r="M126" s="139" t="s">
        <v>1</v>
      </c>
      <c r="N126" s="140" t="s">
        <v>43</v>
      </c>
      <c r="P126" s="141">
        <f t="shared" si="1"/>
        <v>0</v>
      </c>
      <c r="Q126" s="141">
        <v>0</v>
      </c>
      <c r="R126" s="141">
        <f t="shared" si="2"/>
        <v>0</v>
      </c>
      <c r="S126" s="141">
        <v>0</v>
      </c>
      <c r="T126" s="142">
        <f t="shared" si="3"/>
        <v>0</v>
      </c>
      <c r="AR126" s="143" t="s">
        <v>183</v>
      </c>
      <c r="AT126" s="143" t="s">
        <v>178</v>
      </c>
      <c r="AU126" s="143" t="s">
        <v>86</v>
      </c>
      <c r="AY126" s="17" t="s">
        <v>176</v>
      </c>
      <c r="BE126" s="144">
        <f t="shared" si="4"/>
        <v>0</v>
      </c>
      <c r="BF126" s="144">
        <f t="shared" si="5"/>
        <v>0</v>
      </c>
      <c r="BG126" s="144">
        <f t="shared" si="6"/>
        <v>0</v>
      </c>
      <c r="BH126" s="144">
        <f t="shared" si="7"/>
        <v>0</v>
      </c>
      <c r="BI126" s="144">
        <f t="shared" si="8"/>
        <v>0</v>
      </c>
      <c r="BJ126" s="17" t="s">
        <v>86</v>
      </c>
      <c r="BK126" s="144">
        <f t="shared" si="9"/>
        <v>0</v>
      </c>
      <c r="BL126" s="17" t="s">
        <v>183</v>
      </c>
      <c r="BM126" s="143" t="s">
        <v>183</v>
      </c>
    </row>
    <row r="127" spans="2:65" s="1" customFormat="1" ht="16.5" customHeight="1">
      <c r="B127" s="32"/>
      <c r="C127" s="132" t="s">
        <v>193</v>
      </c>
      <c r="D127" s="132" t="s">
        <v>178</v>
      </c>
      <c r="E127" s="133" t="s">
        <v>5883</v>
      </c>
      <c r="F127" s="134" t="s">
        <v>5884</v>
      </c>
      <c r="G127" s="135" t="s">
        <v>4983</v>
      </c>
      <c r="H127" s="136">
        <v>4</v>
      </c>
      <c r="I127" s="137"/>
      <c r="J127" s="138">
        <f t="shared" si="0"/>
        <v>0</v>
      </c>
      <c r="K127" s="134" t="s">
        <v>1</v>
      </c>
      <c r="L127" s="32"/>
      <c r="M127" s="139" t="s">
        <v>1</v>
      </c>
      <c r="N127" s="140" t="s">
        <v>43</v>
      </c>
      <c r="P127" s="141">
        <f t="shared" si="1"/>
        <v>0</v>
      </c>
      <c r="Q127" s="141">
        <v>0</v>
      </c>
      <c r="R127" s="141">
        <f t="shared" si="2"/>
        <v>0</v>
      </c>
      <c r="S127" s="141">
        <v>0</v>
      </c>
      <c r="T127" s="142">
        <f t="shared" si="3"/>
        <v>0</v>
      </c>
      <c r="AR127" s="143" t="s">
        <v>183</v>
      </c>
      <c r="AT127" s="143" t="s">
        <v>178</v>
      </c>
      <c r="AU127" s="143" t="s">
        <v>86</v>
      </c>
      <c r="AY127" s="17" t="s">
        <v>176</v>
      </c>
      <c r="BE127" s="144">
        <f t="shared" si="4"/>
        <v>0</v>
      </c>
      <c r="BF127" s="144">
        <f t="shared" si="5"/>
        <v>0</v>
      </c>
      <c r="BG127" s="144">
        <f t="shared" si="6"/>
        <v>0</v>
      </c>
      <c r="BH127" s="144">
        <f t="shared" si="7"/>
        <v>0</v>
      </c>
      <c r="BI127" s="144">
        <f t="shared" si="8"/>
        <v>0</v>
      </c>
      <c r="BJ127" s="17" t="s">
        <v>86</v>
      </c>
      <c r="BK127" s="144">
        <f t="shared" si="9"/>
        <v>0</v>
      </c>
      <c r="BL127" s="17" t="s">
        <v>183</v>
      </c>
      <c r="BM127" s="143" t="s">
        <v>230</v>
      </c>
    </row>
    <row r="128" spans="2:65" s="1" customFormat="1" ht="16.5" customHeight="1">
      <c r="B128" s="32"/>
      <c r="C128" s="132" t="s">
        <v>183</v>
      </c>
      <c r="D128" s="132" t="s">
        <v>178</v>
      </c>
      <c r="E128" s="133" t="s">
        <v>5885</v>
      </c>
      <c r="F128" s="134" t="s">
        <v>5886</v>
      </c>
      <c r="G128" s="135" t="s">
        <v>4983</v>
      </c>
      <c r="H128" s="136">
        <v>4</v>
      </c>
      <c r="I128" s="137"/>
      <c r="J128" s="138">
        <f t="shared" si="0"/>
        <v>0</v>
      </c>
      <c r="K128" s="134" t="s">
        <v>1</v>
      </c>
      <c r="L128" s="32"/>
      <c r="M128" s="139" t="s">
        <v>1</v>
      </c>
      <c r="N128" s="140" t="s">
        <v>43</v>
      </c>
      <c r="P128" s="141">
        <f t="shared" si="1"/>
        <v>0</v>
      </c>
      <c r="Q128" s="141">
        <v>0</v>
      </c>
      <c r="R128" s="141">
        <f t="shared" si="2"/>
        <v>0</v>
      </c>
      <c r="S128" s="141">
        <v>0</v>
      </c>
      <c r="T128" s="142">
        <f t="shared" si="3"/>
        <v>0</v>
      </c>
      <c r="AR128" s="143" t="s">
        <v>183</v>
      </c>
      <c r="AT128" s="143" t="s">
        <v>178</v>
      </c>
      <c r="AU128" s="143" t="s">
        <v>86</v>
      </c>
      <c r="AY128" s="17" t="s">
        <v>176</v>
      </c>
      <c r="BE128" s="144">
        <f t="shared" si="4"/>
        <v>0</v>
      </c>
      <c r="BF128" s="144">
        <f t="shared" si="5"/>
        <v>0</v>
      </c>
      <c r="BG128" s="144">
        <f t="shared" si="6"/>
        <v>0</v>
      </c>
      <c r="BH128" s="144">
        <f t="shared" si="7"/>
        <v>0</v>
      </c>
      <c r="BI128" s="144">
        <f t="shared" si="8"/>
        <v>0</v>
      </c>
      <c r="BJ128" s="17" t="s">
        <v>86</v>
      </c>
      <c r="BK128" s="144">
        <f t="shared" si="9"/>
        <v>0</v>
      </c>
      <c r="BL128" s="17" t="s">
        <v>183</v>
      </c>
      <c r="BM128" s="143" t="s">
        <v>269</v>
      </c>
    </row>
    <row r="129" spans="2:65" s="1" customFormat="1" ht="16.5" customHeight="1">
      <c r="B129" s="32"/>
      <c r="C129" s="132" t="s">
        <v>204</v>
      </c>
      <c r="D129" s="132" t="s">
        <v>178</v>
      </c>
      <c r="E129" s="133" t="s">
        <v>5887</v>
      </c>
      <c r="F129" s="134" t="s">
        <v>5888</v>
      </c>
      <c r="G129" s="135" t="s">
        <v>4983</v>
      </c>
      <c r="H129" s="136">
        <v>1</v>
      </c>
      <c r="I129" s="137"/>
      <c r="J129" s="138">
        <f t="shared" si="0"/>
        <v>0</v>
      </c>
      <c r="K129" s="134" t="s">
        <v>1</v>
      </c>
      <c r="L129" s="32"/>
      <c r="M129" s="139" t="s">
        <v>1</v>
      </c>
      <c r="N129" s="140" t="s">
        <v>43</v>
      </c>
      <c r="P129" s="141">
        <f t="shared" si="1"/>
        <v>0</v>
      </c>
      <c r="Q129" s="141">
        <v>0</v>
      </c>
      <c r="R129" s="141">
        <f t="shared" si="2"/>
        <v>0</v>
      </c>
      <c r="S129" s="141">
        <v>0</v>
      </c>
      <c r="T129" s="142">
        <f t="shared" si="3"/>
        <v>0</v>
      </c>
      <c r="AR129" s="143" t="s">
        <v>183</v>
      </c>
      <c r="AT129" s="143" t="s">
        <v>178</v>
      </c>
      <c r="AU129" s="143" t="s">
        <v>86</v>
      </c>
      <c r="AY129" s="17" t="s">
        <v>176</v>
      </c>
      <c r="BE129" s="144">
        <f t="shared" si="4"/>
        <v>0</v>
      </c>
      <c r="BF129" s="144">
        <f t="shared" si="5"/>
        <v>0</v>
      </c>
      <c r="BG129" s="144">
        <f t="shared" si="6"/>
        <v>0</v>
      </c>
      <c r="BH129" s="144">
        <f t="shared" si="7"/>
        <v>0</v>
      </c>
      <c r="BI129" s="144">
        <f t="shared" si="8"/>
        <v>0</v>
      </c>
      <c r="BJ129" s="17" t="s">
        <v>86</v>
      </c>
      <c r="BK129" s="144">
        <f t="shared" si="9"/>
        <v>0</v>
      </c>
      <c r="BL129" s="17" t="s">
        <v>183</v>
      </c>
      <c r="BM129" s="143" t="s">
        <v>285</v>
      </c>
    </row>
    <row r="130" spans="2:65" s="1" customFormat="1" ht="16.5" customHeight="1">
      <c r="B130" s="32"/>
      <c r="C130" s="132" t="s">
        <v>230</v>
      </c>
      <c r="D130" s="132" t="s">
        <v>178</v>
      </c>
      <c r="E130" s="133" t="s">
        <v>5889</v>
      </c>
      <c r="F130" s="134" t="s">
        <v>5890</v>
      </c>
      <c r="G130" s="135" t="s">
        <v>4983</v>
      </c>
      <c r="H130" s="136">
        <v>1</v>
      </c>
      <c r="I130" s="137"/>
      <c r="J130" s="138">
        <f t="shared" si="0"/>
        <v>0</v>
      </c>
      <c r="K130" s="134" t="s">
        <v>1</v>
      </c>
      <c r="L130" s="32"/>
      <c r="M130" s="139" t="s">
        <v>1</v>
      </c>
      <c r="N130" s="140" t="s">
        <v>43</v>
      </c>
      <c r="P130" s="141">
        <f t="shared" si="1"/>
        <v>0</v>
      </c>
      <c r="Q130" s="141">
        <v>0</v>
      </c>
      <c r="R130" s="141">
        <f t="shared" si="2"/>
        <v>0</v>
      </c>
      <c r="S130" s="141">
        <v>0</v>
      </c>
      <c r="T130" s="142">
        <f t="shared" si="3"/>
        <v>0</v>
      </c>
      <c r="AR130" s="143" t="s">
        <v>183</v>
      </c>
      <c r="AT130" s="143" t="s">
        <v>178</v>
      </c>
      <c r="AU130" s="143" t="s">
        <v>86</v>
      </c>
      <c r="AY130" s="17" t="s">
        <v>176</v>
      </c>
      <c r="BE130" s="144">
        <f t="shared" si="4"/>
        <v>0</v>
      </c>
      <c r="BF130" s="144">
        <f t="shared" si="5"/>
        <v>0</v>
      </c>
      <c r="BG130" s="144">
        <f t="shared" si="6"/>
        <v>0</v>
      </c>
      <c r="BH130" s="144">
        <f t="shared" si="7"/>
        <v>0</v>
      </c>
      <c r="BI130" s="144">
        <f t="shared" si="8"/>
        <v>0</v>
      </c>
      <c r="BJ130" s="17" t="s">
        <v>86</v>
      </c>
      <c r="BK130" s="144">
        <f t="shared" si="9"/>
        <v>0</v>
      </c>
      <c r="BL130" s="17" t="s">
        <v>183</v>
      </c>
      <c r="BM130" s="143" t="s">
        <v>8</v>
      </c>
    </row>
    <row r="131" spans="2:65" s="1" customFormat="1" ht="16.5" customHeight="1">
      <c r="B131" s="32"/>
      <c r="C131" s="132" t="s">
        <v>237</v>
      </c>
      <c r="D131" s="132" t="s">
        <v>178</v>
      </c>
      <c r="E131" s="133" t="s">
        <v>5891</v>
      </c>
      <c r="F131" s="134" t="s">
        <v>5892</v>
      </c>
      <c r="G131" s="135" t="s">
        <v>4983</v>
      </c>
      <c r="H131" s="136">
        <v>2</v>
      </c>
      <c r="I131" s="137"/>
      <c r="J131" s="138">
        <f t="shared" si="0"/>
        <v>0</v>
      </c>
      <c r="K131" s="134" t="s">
        <v>1</v>
      </c>
      <c r="L131" s="32"/>
      <c r="M131" s="139" t="s">
        <v>1</v>
      </c>
      <c r="N131" s="140" t="s">
        <v>43</v>
      </c>
      <c r="P131" s="141">
        <f t="shared" si="1"/>
        <v>0</v>
      </c>
      <c r="Q131" s="141">
        <v>0</v>
      </c>
      <c r="R131" s="141">
        <f t="shared" si="2"/>
        <v>0</v>
      </c>
      <c r="S131" s="141">
        <v>0</v>
      </c>
      <c r="T131" s="142">
        <f t="shared" si="3"/>
        <v>0</v>
      </c>
      <c r="AR131" s="143" t="s">
        <v>183</v>
      </c>
      <c r="AT131" s="143" t="s">
        <v>178</v>
      </c>
      <c r="AU131" s="143" t="s">
        <v>86</v>
      </c>
      <c r="AY131" s="17" t="s">
        <v>176</v>
      </c>
      <c r="BE131" s="144">
        <f t="shared" si="4"/>
        <v>0</v>
      </c>
      <c r="BF131" s="144">
        <f t="shared" si="5"/>
        <v>0</v>
      </c>
      <c r="BG131" s="144">
        <f t="shared" si="6"/>
        <v>0</v>
      </c>
      <c r="BH131" s="144">
        <f t="shared" si="7"/>
        <v>0</v>
      </c>
      <c r="BI131" s="144">
        <f t="shared" si="8"/>
        <v>0</v>
      </c>
      <c r="BJ131" s="17" t="s">
        <v>86</v>
      </c>
      <c r="BK131" s="144">
        <f t="shared" si="9"/>
        <v>0</v>
      </c>
      <c r="BL131" s="17" t="s">
        <v>183</v>
      </c>
      <c r="BM131" s="143" t="s">
        <v>310</v>
      </c>
    </row>
    <row r="132" spans="2:65" s="1" customFormat="1" ht="16.5" customHeight="1">
      <c r="B132" s="32"/>
      <c r="C132" s="132" t="s">
        <v>269</v>
      </c>
      <c r="D132" s="132" t="s">
        <v>178</v>
      </c>
      <c r="E132" s="133" t="s">
        <v>5893</v>
      </c>
      <c r="F132" s="134" t="s">
        <v>5894</v>
      </c>
      <c r="G132" s="135" t="s">
        <v>4983</v>
      </c>
      <c r="H132" s="136">
        <v>22</v>
      </c>
      <c r="I132" s="137"/>
      <c r="J132" s="138">
        <f t="shared" si="0"/>
        <v>0</v>
      </c>
      <c r="K132" s="134" t="s">
        <v>1</v>
      </c>
      <c r="L132" s="32"/>
      <c r="M132" s="139" t="s">
        <v>1</v>
      </c>
      <c r="N132" s="140" t="s">
        <v>43</v>
      </c>
      <c r="P132" s="141">
        <f t="shared" si="1"/>
        <v>0</v>
      </c>
      <c r="Q132" s="141">
        <v>0</v>
      </c>
      <c r="R132" s="141">
        <f t="shared" si="2"/>
        <v>0</v>
      </c>
      <c r="S132" s="141">
        <v>0</v>
      </c>
      <c r="T132" s="142">
        <f t="shared" si="3"/>
        <v>0</v>
      </c>
      <c r="AR132" s="143" t="s">
        <v>183</v>
      </c>
      <c r="AT132" s="143" t="s">
        <v>178</v>
      </c>
      <c r="AU132" s="143" t="s">
        <v>86</v>
      </c>
      <c r="AY132" s="17" t="s">
        <v>176</v>
      </c>
      <c r="BE132" s="144">
        <f t="shared" si="4"/>
        <v>0</v>
      </c>
      <c r="BF132" s="144">
        <f t="shared" si="5"/>
        <v>0</v>
      </c>
      <c r="BG132" s="144">
        <f t="shared" si="6"/>
        <v>0</v>
      </c>
      <c r="BH132" s="144">
        <f t="shared" si="7"/>
        <v>0</v>
      </c>
      <c r="BI132" s="144">
        <f t="shared" si="8"/>
        <v>0</v>
      </c>
      <c r="BJ132" s="17" t="s">
        <v>86</v>
      </c>
      <c r="BK132" s="144">
        <f t="shared" si="9"/>
        <v>0</v>
      </c>
      <c r="BL132" s="17" t="s">
        <v>183</v>
      </c>
      <c r="BM132" s="143" t="s">
        <v>319</v>
      </c>
    </row>
    <row r="133" spans="2:65" s="1" customFormat="1" ht="16.5" customHeight="1">
      <c r="B133" s="32"/>
      <c r="C133" s="132" t="s">
        <v>274</v>
      </c>
      <c r="D133" s="132" t="s">
        <v>178</v>
      </c>
      <c r="E133" s="133" t="s">
        <v>5895</v>
      </c>
      <c r="F133" s="134" t="s">
        <v>5896</v>
      </c>
      <c r="G133" s="135" t="s">
        <v>4983</v>
      </c>
      <c r="H133" s="136">
        <v>1</v>
      </c>
      <c r="I133" s="137"/>
      <c r="J133" s="138">
        <f t="shared" si="0"/>
        <v>0</v>
      </c>
      <c r="K133" s="134" t="s">
        <v>1</v>
      </c>
      <c r="L133" s="32"/>
      <c r="M133" s="139" t="s">
        <v>1</v>
      </c>
      <c r="N133" s="140" t="s">
        <v>43</v>
      </c>
      <c r="P133" s="141">
        <f t="shared" si="1"/>
        <v>0</v>
      </c>
      <c r="Q133" s="141">
        <v>0</v>
      </c>
      <c r="R133" s="141">
        <f t="shared" si="2"/>
        <v>0</v>
      </c>
      <c r="S133" s="141">
        <v>0</v>
      </c>
      <c r="T133" s="142">
        <f t="shared" si="3"/>
        <v>0</v>
      </c>
      <c r="AR133" s="143" t="s">
        <v>183</v>
      </c>
      <c r="AT133" s="143" t="s">
        <v>178</v>
      </c>
      <c r="AU133" s="143" t="s">
        <v>86</v>
      </c>
      <c r="AY133" s="17" t="s">
        <v>176</v>
      </c>
      <c r="BE133" s="144">
        <f t="shared" si="4"/>
        <v>0</v>
      </c>
      <c r="BF133" s="144">
        <f t="shared" si="5"/>
        <v>0</v>
      </c>
      <c r="BG133" s="144">
        <f t="shared" si="6"/>
        <v>0</v>
      </c>
      <c r="BH133" s="144">
        <f t="shared" si="7"/>
        <v>0</v>
      </c>
      <c r="BI133" s="144">
        <f t="shared" si="8"/>
        <v>0</v>
      </c>
      <c r="BJ133" s="17" t="s">
        <v>86</v>
      </c>
      <c r="BK133" s="144">
        <f t="shared" si="9"/>
        <v>0</v>
      </c>
      <c r="BL133" s="17" t="s">
        <v>183</v>
      </c>
      <c r="BM133" s="143" t="s">
        <v>329</v>
      </c>
    </row>
    <row r="134" spans="2:65" s="1" customFormat="1" ht="16.5" customHeight="1">
      <c r="B134" s="32"/>
      <c r="C134" s="132" t="s">
        <v>285</v>
      </c>
      <c r="D134" s="132" t="s">
        <v>178</v>
      </c>
      <c r="E134" s="133" t="s">
        <v>5897</v>
      </c>
      <c r="F134" s="134" t="s">
        <v>5898</v>
      </c>
      <c r="G134" s="135" t="s">
        <v>4983</v>
      </c>
      <c r="H134" s="136">
        <v>1</v>
      </c>
      <c r="I134" s="137"/>
      <c r="J134" s="138">
        <f t="shared" si="0"/>
        <v>0</v>
      </c>
      <c r="K134" s="134" t="s">
        <v>1</v>
      </c>
      <c r="L134" s="32"/>
      <c r="M134" s="139" t="s">
        <v>1</v>
      </c>
      <c r="N134" s="140" t="s">
        <v>43</v>
      </c>
      <c r="P134" s="141">
        <f t="shared" si="1"/>
        <v>0</v>
      </c>
      <c r="Q134" s="141">
        <v>0</v>
      </c>
      <c r="R134" s="141">
        <f t="shared" si="2"/>
        <v>0</v>
      </c>
      <c r="S134" s="141">
        <v>0</v>
      </c>
      <c r="T134" s="142">
        <f t="shared" si="3"/>
        <v>0</v>
      </c>
      <c r="AR134" s="143" t="s">
        <v>183</v>
      </c>
      <c r="AT134" s="143" t="s">
        <v>178</v>
      </c>
      <c r="AU134" s="143" t="s">
        <v>86</v>
      </c>
      <c r="AY134" s="17" t="s">
        <v>176</v>
      </c>
      <c r="BE134" s="144">
        <f t="shared" si="4"/>
        <v>0</v>
      </c>
      <c r="BF134" s="144">
        <f t="shared" si="5"/>
        <v>0</v>
      </c>
      <c r="BG134" s="144">
        <f t="shared" si="6"/>
        <v>0</v>
      </c>
      <c r="BH134" s="144">
        <f t="shared" si="7"/>
        <v>0</v>
      </c>
      <c r="BI134" s="144">
        <f t="shared" si="8"/>
        <v>0</v>
      </c>
      <c r="BJ134" s="17" t="s">
        <v>86</v>
      </c>
      <c r="BK134" s="144">
        <f t="shared" si="9"/>
        <v>0</v>
      </c>
      <c r="BL134" s="17" t="s">
        <v>183</v>
      </c>
      <c r="BM134" s="143" t="s">
        <v>339</v>
      </c>
    </row>
    <row r="135" spans="2:65" s="1" customFormat="1" ht="16.5" customHeight="1">
      <c r="B135" s="32"/>
      <c r="C135" s="132" t="s">
        <v>290</v>
      </c>
      <c r="D135" s="132" t="s">
        <v>178</v>
      </c>
      <c r="E135" s="133" t="s">
        <v>5899</v>
      </c>
      <c r="F135" s="134" t="s">
        <v>5900</v>
      </c>
      <c r="G135" s="135" t="s">
        <v>4983</v>
      </c>
      <c r="H135" s="136">
        <v>1</v>
      </c>
      <c r="I135" s="137"/>
      <c r="J135" s="138">
        <f t="shared" si="0"/>
        <v>0</v>
      </c>
      <c r="K135" s="134" t="s">
        <v>1</v>
      </c>
      <c r="L135" s="32"/>
      <c r="M135" s="139" t="s">
        <v>1</v>
      </c>
      <c r="N135" s="140" t="s">
        <v>43</v>
      </c>
      <c r="P135" s="141">
        <f t="shared" si="1"/>
        <v>0</v>
      </c>
      <c r="Q135" s="141">
        <v>0</v>
      </c>
      <c r="R135" s="141">
        <f t="shared" si="2"/>
        <v>0</v>
      </c>
      <c r="S135" s="141">
        <v>0</v>
      </c>
      <c r="T135" s="142">
        <f t="shared" si="3"/>
        <v>0</v>
      </c>
      <c r="AR135" s="143" t="s">
        <v>183</v>
      </c>
      <c r="AT135" s="143" t="s">
        <v>178</v>
      </c>
      <c r="AU135" s="143" t="s">
        <v>86</v>
      </c>
      <c r="AY135" s="17" t="s">
        <v>176</v>
      </c>
      <c r="BE135" s="144">
        <f t="shared" si="4"/>
        <v>0</v>
      </c>
      <c r="BF135" s="144">
        <f t="shared" si="5"/>
        <v>0</v>
      </c>
      <c r="BG135" s="144">
        <f t="shared" si="6"/>
        <v>0</v>
      </c>
      <c r="BH135" s="144">
        <f t="shared" si="7"/>
        <v>0</v>
      </c>
      <c r="BI135" s="144">
        <f t="shared" si="8"/>
        <v>0</v>
      </c>
      <c r="BJ135" s="17" t="s">
        <v>86</v>
      </c>
      <c r="BK135" s="144">
        <f t="shared" si="9"/>
        <v>0</v>
      </c>
      <c r="BL135" s="17" t="s">
        <v>183</v>
      </c>
      <c r="BM135" s="143" t="s">
        <v>348</v>
      </c>
    </row>
    <row r="136" spans="2:65" s="1" customFormat="1" ht="16.5" customHeight="1">
      <c r="B136" s="32"/>
      <c r="C136" s="132" t="s">
        <v>8</v>
      </c>
      <c r="D136" s="132" t="s">
        <v>178</v>
      </c>
      <c r="E136" s="133" t="s">
        <v>5901</v>
      </c>
      <c r="F136" s="134" t="s">
        <v>5165</v>
      </c>
      <c r="G136" s="135" t="s">
        <v>4983</v>
      </c>
      <c r="H136" s="136">
        <v>1</v>
      </c>
      <c r="I136" s="137"/>
      <c r="J136" s="138">
        <f t="shared" si="0"/>
        <v>0</v>
      </c>
      <c r="K136" s="134" t="s">
        <v>1</v>
      </c>
      <c r="L136" s="32"/>
      <c r="M136" s="139" t="s">
        <v>1</v>
      </c>
      <c r="N136" s="140" t="s">
        <v>43</v>
      </c>
      <c r="P136" s="141">
        <f t="shared" si="1"/>
        <v>0</v>
      </c>
      <c r="Q136" s="141">
        <v>0</v>
      </c>
      <c r="R136" s="141">
        <f t="shared" si="2"/>
        <v>0</v>
      </c>
      <c r="S136" s="141">
        <v>0</v>
      </c>
      <c r="T136" s="142">
        <f t="shared" si="3"/>
        <v>0</v>
      </c>
      <c r="AR136" s="143" t="s">
        <v>183</v>
      </c>
      <c r="AT136" s="143" t="s">
        <v>178</v>
      </c>
      <c r="AU136" s="143" t="s">
        <v>86</v>
      </c>
      <c r="AY136" s="17" t="s">
        <v>176</v>
      </c>
      <c r="BE136" s="144">
        <f t="shared" si="4"/>
        <v>0</v>
      </c>
      <c r="BF136" s="144">
        <f t="shared" si="5"/>
        <v>0</v>
      </c>
      <c r="BG136" s="144">
        <f t="shared" si="6"/>
        <v>0</v>
      </c>
      <c r="BH136" s="144">
        <f t="shared" si="7"/>
        <v>0</v>
      </c>
      <c r="BI136" s="144">
        <f t="shared" si="8"/>
        <v>0</v>
      </c>
      <c r="BJ136" s="17" t="s">
        <v>86</v>
      </c>
      <c r="BK136" s="144">
        <f t="shared" si="9"/>
        <v>0</v>
      </c>
      <c r="BL136" s="17" t="s">
        <v>183</v>
      </c>
      <c r="BM136" s="143" t="s">
        <v>358</v>
      </c>
    </row>
    <row r="137" spans="2:65" s="1" customFormat="1" ht="16.5" customHeight="1">
      <c r="B137" s="32"/>
      <c r="C137" s="132" t="s">
        <v>303</v>
      </c>
      <c r="D137" s="132" t="s">
        <v>178</v>
      </c>
      <c r="E137" s="133" t="s">
        <v>5902</v>
      </c>
      <c r="F137" s="134" t="s">
        <v>5903</v>
      </c>
      <c r="G137" s="135" t="s">
        <v>4983</v>
      </c>
      <c r="H137" s="136">
        <v>1</v>
      </c>
      <c r="I137" s="137"/>
      <c r="J137" s="138">
        <f t="shared" si="0"/>
        <v>0</v>
      </c>
      <c r="K137" s="134" t="s">
        <v>1</v>
      </c>
      <c r="L137" s="32"/>
      <c r="M137" s="139" t="s">
        <v>1</v>
      </c>
      <c r="N137" s="140" t="s">
        <v>43</v>
      </c>
      <c r="P137" s="141">
        <f t="shared" si="1"/>
        <v>0</v>
      </c>
      <c r="Q137" s="141">
        <v>0</v>
      </c>
      <c r="R137" s="141">
        <f t="shared" si="2"/>
        <v>0</v>
      </c>
      <c r="S137" s="141">
        <v>0</v>
      </c>
      <c r="T137" s="142">
        <f t="shared" si="3"/>
        <v>0</v>
      </c>
      <c r="AR137" s="143" t="s">
        <v>183</v>
      </c>
      <c r="AT137" s="143" t="s">
        <v>178</v>
      </c>
      <c r="AU137" s="143" t="s">
        <v>86</v>
      </c>
      <c r="AY137" s="17" t="s">
        <v>176</v>
      </c>
      <c r="BE137" s="144">
        <f t="shared" si="4"/>
        <v>0</v>
      </c>
      <c r="BF137" s="144">
        <f t="shared" si="5"/>
        <v>0</v>
      </c>
      <c r="BG137" s="144">
        <f t="shared" si="6"/>
        <v>0</v>
      </c>
      <c r="BH137" s="144">
        <f t="shared" si="7"/>
        <v>0</v>
      </c>
      <c r="BI137" s="144">
        <f t="shared" si="8"/>
        <v>0</v>
      </c>
      <c r="BJ137" s="17" t="s">
        <v>86</v>
      </c>
      <c r="BK137" s="144">
        <f t="shared" si="9"/>
        <v>0</v>
      </c>
      <c r="BL137" s="17" t="s">
        <v>183</v>
      </c>
      <c r="BM137" s="143" t="s">
        <v>370</v>
      </c>
    </row>
    <row r="138" spans="2:65" s="1" customFormat="1" ht="24.2" customHeight="1">
      <c r="B138" s="32"/>
      <c r="C138" s="132" t="s">
        <v>310</v>
      </c>
      <c r="D138" s="132" t="s">
        <v>178</v>
      </c>
      <c r="E138" s="133" t="s">
        <v>5904</v>
      </c>
      <c r="F138" s="134" t="s">
        <v>5905</v>
      </c>
      <c r="G138" s="135" t="s">
        <v>4983</v>
      </c>
      <c r="H138" s="136">
        <v>6</v>
      </c>
      <c r="I138" s="137"/>
      <c r="J138" s="138">
        <f t="shared" si="0"/>
        <v>0</v>
      </c>
      <c r="K138" s="134" t="s">
        <v>1</v>
      </c>
      <c r="L138" s="32"/>
      <c r="M138" s="139" t="s">
        <v>1</v>
      </c>
      <c r="N138" s="140" t="s">
        <v>43</v>
      </c>
      <c r="P138" s="141">
        <f t="shared" si="1"/>
        <v>0</v>
      </c>
      <c r="Q138" s="141">
        <v>0</v>
      </c>
      <c r="R138" s="141">
        <f t="shared" si="2"/>
        <v>0</v>
      </c>
      <c r="S138" s="141">
        <v>0</v>
      </c>
      <c r="T138" s="142">
        <f t="shared" si="3"/>
        <v>0</v>
      </c>
      <c r="AR138" s="143" t="s">
        <v>183</v>
      </c>
      <c r="AT138" s="143" t="s">
        <v>178</v>
      </c>
      <c r="AU138" s="143" t="s">
        <v>86</v>
      </c>
      <c r="AY138" s="17" t="s">
        <v>176</v>
      </c>
      <c r="BE138" s="144">
        <f t="shared" si="4"/>
        <v>0</v>
      </c>
      <c r="BF138" s="144">
        <f t="shared" si="5"/>
        <v>0</v>
      </c>
      <c r="BG138" s="144">
        <f t="shared" si="6"/>
        <v>0</v>
      </c>
      <c r="BH138" s="144">
        <f t="shared" si="7"/>
        <v>0</v>
      </c>
      <c r="BI138" s="144">
        <f t="shared" si="8"/>
        <v>0</v>
      </c>
      <c r="BJ138" s="17" t="s">
        <v>86</v>
      </c>
      <c r="BK138" s="144">
        <f t="shared" si="9"/>
        <v>0</v>
      </c>
      <c r="BL138" s="17" t="s">
        <v>183</v>
      </c>
      <c r="BM138" s="143" t="s">
        <v>380</v>
      </c>
    </row>
    <row r="139" spans="2:65" s="1" customFormat="1" ht="16.5" customHeight="1">
      <c r="B139" s="32"/>
      <c r="C139" s="132" t="s">
        <v>314</v>
      </c>
      <c r="D139" s="132" t="s">
        <v>178</v>
      </c>
      <c r="E139" s="133" t="s">
        <v>5906</v>
      </c>
      <c r="F139" s="134" t="s">
        <v>5907</v>
      </c>
      <c r="G139" s="135" t="s">
        <v>4983</v>
      </c>
      <c r="H139" s="136">
        <v>2</v>
      </c>
      <c r="I139" s="137"/>
      <c r="J139" s="138">
        <f t="shared" si="0"/>
        <v>0</v>
      </c>
      <c r="K139" s="134" t="s">
        <v>1</v>
      </c>
      <c r="L139" s="32"/>
      <c r="M139" s="139" t="s">
        <v>1</v>
      </c>
      <c r="N139" s="140" t="s">
        <v>43</v>
      </c>
      <c r="P139" s="141">
        <f t="shared" si="1"/>
        <v>0</v>
      </c>
      <c r="Q139" s="141">
        <v>0</v>
      </c>
      <c r="R139" s="141">
        <f t="shared" si="2"/>
        <v>0</v>
      </c>
      <c r="S139" s="141">
        <v>0</v>
      </c>
      <c r="T139" s="142">
        <f t="shared" si="3"/>
        <v>0</v>
      </c>
      <c r="AR139" s="143" t="s">
        <v>183</v>
      </c>
      <c r="AT139" s="143" t="s">
        <v>178</v>
      </c>
      <c r="AU139" s="143" t="s">
        <v>86</v>
      </c>
      <c r="AY139" s="17" t="s">
        <v>176</v>
      </c>
      <c r="BE139" s="144">
        <f t="shared" si="4"/>
        <v>0</v>
      </c>
      <c r="BF139" s="144">
        <f t="shared" si="5"/>
        <v>0</v>
      </c>
      <c r="BG139" s="144">
        <f t="shared" si="6"/>
        <v>0</v>
      </c>
      <c r="BH139" s="144">
        <f t="shared" si="7"/>
        <v>0</v>
      </c>
      <c r="BI139" s="144">
        <f t="shared" si="8"/>
        <v>0</v>
      </c>
      <c r="BJ139" s="17" t="s">
        <v>86</v>
      </c>
      <c r="BK139" s="144">
        <f t="shared" si="9"/>
        <v>0</v>
      </c>
      <c r="BL139" s="17" t="s">
        <v>183</v>
      </c>
      <c r="BM139" s="143" t="s">
        <v>388</v>
      </c>
    </row>
    <row r="140" spans="2:65" s="1" customFormat="1" ht="16.5" customHeight="1">
      <c r="B140" s="32"/>
      <c r="C140" s="132" t="s">
        <v>319</v>
      </c>
      <c r="D140" s="132" t="s">
        <v>178</v>
      </c>
      <c r="E140" s="133" t="s">
        <v>5908</v>
      </c>
      <c r="F140" s="134" t="s">
        <v>5909</v>
      </c>
      <c r="G140" s="135" t="s">
        <v>4983</v>
      </c>
      <c r="H140" s="136">
        <v>2</v>
      </c>
      <c r="I140" s="137"/>
      <c r="J140" s="138">
        <f t="shared" si="0"/>
        <v>0</v>
      </c>
      <c r="K140" s="134" t="s">
        <v>1</v>
      </c>
      <c r="L140" s="32"/>
      <c r="M140" s="139" t="s">
        <v>1</v>
      </c>
      <c r="N140" s="140" t="s">
        <v>43</v>
      </c>
      <c r="P140" s="141">
        <f t="shared" si="1"/>
        <v>0</v>
      </c>
      <c r="Q140" s="141">
        <v>0</v>
      </c>
      <c r="R140" s="141">
        <f t="shared" si="2"/>
        <v>0</v>
      </c>
      <c r="S140" s="141">
        <v>0</v>
      </c>
      <c r="T140" s="142">
        <f t="shared" si="3"/>
        <v>0</v>
      </c>
      <c r="AR140" s="143" t="s">
        <v>183</v>
      </c>
      <c r="AT140" s="143" t="s">
        <v>178</v>
      </c>
      <c r="AU140" s="143" t="s">
        <v>86</v>
      </c>
      <c r="AY140" s="17" t="s">
        <v>176</v>
      </c>
      <c r="BE140" s="144">
        <f t="shared" si="4"/>
        <v>0</v>
      </c>
      <c r="BF140" s="144">
        <f t="shared" si="5"/>
        <v>0</v>
      </c>
      <c r="BG140" s="144">
        <f t="shared" si="6"/>
        <v>0</v>
      </c>
      <c r="BH140" s="144">
        <f t="shared" si="7"/>
        <v>0</v>
      </c>
      <c r="BI140" s="144">
        <f t="shared" si="8"/>
        <v>0</v>
      </c>
      <c r="BJ140" s="17" t="s">
        <v>86</v>
      </c>
      <c r="BK140" s="144">
        <f t="shared" si="9"/>
        <v>0</v>
      </c>
      <c r="BL140" s="17" t="s">
        <v>183</v>
      </c>
      <c r="BM140" s="143" t="s">
        <v>398</v>
      </c>
    </row>
    <row r="141" spans="2:65" s="11" customFormat="1" ht="25.9" customHeight="1">
      <c r="B141" s="120"/>
      <c r="D141" s="121" t="s">
        <v>77</v>
      </c>
      <c r="E141" s="122" t="s">
        <v>5910</v>
      </c>
      <c r="F141" s="122" t="s">
        <v>5911</v>
      </c>
      <c r="I141" s="123"/>
      <c r="J141" s="124">
        <f>BK141</f>
        <v>0</v>
      </c>
      <c r="L141" s="120"/>
      <c r="M141" s="125"/>
      <c r="P141" s="126">
        <f>SUM(P142:P163)</f>
        <v>0</v>
      </c>
      <c r="R141" s="126">
        <f>SUM(R142:R163)</f>
        <v>0</v>
      </c>
      <c r="T141" s="127">
        <f>SUM(T142:T163)</f>
        <v>0</v>
      </c>
      <c r="AR141" s="121" t="s">
        <v>86</v>
      </c>
      <c r="AT141" s="128" t="s">
        <v>77</v>
      </c>
      <c r="AU141" s="128" t="s">
        <v>78</v>
      </c>
      <c r="AY141" s="121" t="s">
        <v>176</v>
      </c>
      <c r="BK141" s="129">
        <f>SUM(BK142:BK163)</f>
        <v>0</v>
      </c>
    </row>
    <row r="142" spans="2:65" s="1" customFormat="1" ht="37.9" customHeight="1">
      <c r="B142" s="32"/>
      <c r="C142" s="132" t="s">
        <v>325</v>
      </c>
      <c r="D142" s="132" t="s">
        <v>178</v>
      </c>
      <c r="E142" s="133" t="s">
        <v>5912</v>
      </c>
      <c r="F142" s="134" t="s">
        <v>5913</v>
      </c>
      <c r="G142" s="135" t="s">
        <v>4983</v>
      </c>
      <c r="H142" s="136">
        <v>1</v>
      </c>
      <c r="I142" s="137"/>
      <c r="J142" s="138">
        <f t="shared" ref="J142:J163" si="10">ROUND(I142*H142,2)</f>
        <v>0</v>
      </c>
      <c r="K142" s="134" t="s">
        <v>1</v>
      </c>
      <c r="L142" s="32"/>
      <c r="M142" s="139" t="s">
        <v>1</v>
      </c>
      <c r="N142" s="140" t="s">
        <v>43</v>
      </c>
      <c r="P142" s="141">
        <f t="shared" ref="P142:P163" si="11">O142*H142</f>
        <v>0</v>
      </c>
      <c r="Q142" s="141">
        <v>0</v>
      </c>
      <c r="R142" s="141">
        <f t="shared" ref="R142:R163" si="12">Q142*H142</f>
        <v>0</v>
      </c>
      <c r="S142" s="141">
        <v>0</v>
      </c>
      <c r="T142" s="142">
        <f t="shared" ref="T142:T163" si="13">S142*H142</f>
        <v>0</v>
      </c>
      <c r="AR142" s="143" t="s">
        <v>183</v>
      </c>
      <c r="AT142" s="143" t="s">
        <v>178</v>
      </c>
      <c r="AU142" s="143" t="s">
        <v>86</v>
      </c>
      <c r="AY142" s="17" t="s">
        <v>176</v>
      </c>
      <c r="BE142" s="144">
        <f t="shared" ref="BE142:BE163" si="14">IF(N142="základní",J142,0)</f>
        <v>0</v>
      </c>
      <c r="BF142" s="144">
        <f t="shared" ref="BF142:BF163" si="15">IF(N142="snížená",J142,0)</f>
        <v>0</v>
      </c>
      <c r="BG142" s="144">
        <f t="shared" ref="BG142:BG163" si="16">IF(N142="zákl. přenesená",J142,0)</f>
        <v>0</v>
      </c>
      <c r="BH142" s="144">
        <f t="shared" ref="BH142:BH163" si="17">IF(N142="sníž. přenesená",J142,0)</f>
        <v>0</v>
      </c>
      <c r="BI142" s="144">
        <f t="shared" ref="BI142:BI163" si="18">IF(N142="nulová",J142,0)</f>
        <v>0</v>
      </c>
      <c r="BJ142" s="17" t="s">
        <v>86</v>
      </c>
      <c r="BK142" s="144">
        <f t="shared" ref="BK142:BK163" si="19">ROUND(I142*H142,2)</f>
        <v>0</v>
      </c>
      <c r="BL142" s="17" t="s">
        <v>183</v>
      </c>
      <c r="BM142" s="143" t="s">
        <v>411</v>
      </c>
    </row>
    <row r="143" spans="2:65" s="1" customFormat="1" ht="37.9" customHeight="1">
      <c r="B143" s="32"/>
      <c r="C143" s="132" t="s">
        <v>329</v>
      </c>
      <c r="D143" s="132" t="s">
        <v>178</v>
      </c>
      <c r="E143" s="133" t="s">
        <v>5914</v>
      </c>
      <c r="F143" s="134" t="s">
        <v>5915</v>
      </c>
      <c r="G143" s="135" t="s">
        <v>4983</v>
      </c>
      <c r="H143" s="136">
        <v>1</v>
      </c>
      <c r="I143" s="137"/>
      <c r="J143" s="138">
        <f t="shared" si="10"/>
        <v>0</v>
      </c>
      <c r="K143" s="134" t="s">
        <v>1</v>
      </c>
      <c r="L143" s="32"/>
      <c r="M143" s="139" t="s">
        <v>1</v>
      </c>
      <c r="N143" s="140" t="s">
        <v>43</v>
      </c>
      <c r="P143" s="141">
        <f t="shared" si="11"/>
        <v>0</v>
      </c>
      <c r="Q143" s="141">
        <v>0</v>
      </c>
      <c r="R143" s="141">
        <f t="shared" si="12"/>
        <v>0</v>
      </c>
      <c r="S143" s="141">
        <v>0</v>
      </c>
      <c r="T143" s="142">
        <f t="shared" si="13"/>
        <v>0</v>
      </c>
      <c r="AR143" s="143" t="s">
        <v>183</v>
      </c>
      <c r="AT143" s="143" t="s">
        <v>178</v>
      </c>
      <c r="AU143" s="143" t="s">
        <v>86</v>
      </c>
      <c r="AY143" s="17" t="s">
        <v>176</v>
      </c>
      <c r="BE143" s="144">
        <f t="shared" si="14"/>
        <v>0</v>
      </c>
      <c r="BF143" s="144">
        <f t="shared" si="15"/>
        <v>0</v>
      </c>
      <c r="BG143" s="144">
        <f t="shared" si="16"/>
        <v>0</v>
      </c>
      <c r="BH143" s="144">
        <f t="shared" si="17"/>
        <v>0</v>
      </c>
      <c r="BI143" s="144">
        <f t="shared" si="18"/>
        <v>0</v>
      </c>
      <c r="BJ143" s="17" t="s">
        <v>86</v>
      </c>
      <c r="BK143" s="144">
        <f t="shared" si="19"/>
        <v>0</v>
      </c>
      <c r="BL143" s="17" t="s">
        <v>183</v>
      </c>
      <c r="BM143" s="143" t="s">
        <v>357</v>
      </c>
    </row>
    <row r="144" spans="2:65" s="1" customFormat="1" ht="44.25" customHeight="1">
      <c r="B144" s="32"/>
      <c r="C144" s="132" t="s">
        <v>334</v>
      </c>
      <c r="D144" s="132" t="s">
        <v>178</v>
      </c>
      <c r="E144" s="133" t="s">
        <v>5916</v>
      </c>
      <c r="F144" s="134" t="s">
        <v>5917</v>
      </c>
      <c r="G144" s="135" t="s">
        <v>4983</v>
      </c>
      <c r="H144" s="136">
        <v>1</v>
      </c>
      <c r="I144" s="137"/>
      <c r="J144" s="138">
        <f t="shared" si="10"/>
        <v>0</v>
      </c>
      <c r="K144" s="134" t="s">
        <v>1</v>
      </c>
      <c r="L144" s="32"/>
      <c r="M144" s="139" t="s">
        <v>1</v>
      </c>
      <c r="N144" s="140" t="s">
        <v>43</v>
      </c>
      <c r="P144" s="141">
        <f t="shared" si="11"/>
        <v>0</v>
      </c>
      <c r="Q144" s="141">
        <v>0</v>
      </c>
      <c r="R144" s="141">
        <f t="shared" si="12"/>
        <v>0</v>
      </c>
      <c r="S144" s="141">
        <v>0</v>
      </c>
      <c r="T144" s="142">
        <f t="shared" si="13"/>
        <v>0</v>
      </c>
      <c r="AR144" s="143" t="s">
        <v>183</v>
      </c>
      <c r="AT144" s="143" t="s">
        <v>178</v>
      </c>
      <c r="AU144" s="143" t="s">
        <v>86</v>
      </c>
      <c r="AY144" s="17" t="s">
        <v>176</v>
      </c>
      <c r="BE144" s="144">
        <f t="shared" si="14"/>
        <v>0</v>
      </c>
      <c r="BF144" s="144">
        <f t="shared" si="15"/>
        <v>0</v>
      </c>
      <c r="BG144" s="144">
        <f t="shared" si="16"/>
        <v>0</v>
      </c>
      <c r="BH144" s="144">
        <f t="shared" si="17"/>
        <v>0</v>
      </c>
      <c r="BI144" s="144">
        <f t="shared" si="18"/>
        <v>0</v>
      </c>
      <c r="BJ144" s="17" t="s">
        <v>86</v>
      </c>
      <c r="BK144" s="144">
        <f t="shared" si="19"/>
        <v>0</v>
      </c>
      <c r="BL144" s="17" t="s">
        <v>183</v>
      </c>
      <c r="BM144" s="143" t="s">
        <v>447</v>
      </c>
    </row>
    <row r="145" spans="2:65" s="1" customFormat="1" ht="44.25" customHeight="1">
      <c r="B145" s="32"/>
      <c r="C145" s="132" t="s">
        <v>339</v>
      </c>
      <c r="D145" s="132" t="s">
        <v>178</v>
      </c>
      <c r="E145" s="133" t="s">
        <v>5918</v>
      </c>
      <c r="F145" s="134" t="s">
        <v>5919</v>
      </c>
      <c r="G145" s="135" t="s">
        <v>4983</v>
      </c>
      <c r="H145" s="136">
        <v>1</v>
      </c>
      <c r="I145" s="137"/>
      <c r="J145" s="138">
        <f t="shared" si="10"/>
        <v>0</v>
      </c>
      <c r="K145" s="134" t="s">
        <v>1</v>
      </c>
      <c r="L145" s="32"/>
      <c r="M145" s="139" t="s">
        <v>1</v>
      </c>
      <c r="N145" s="140" t="s">
        <v>43</v>
      </c>
      <c r="P145" s="141">
        <f t="shared" si="11"/>
        <v>0</v>
      </c>
      <c r="Q145" s="141">
        <v>0</v>
      </c>
      <c r="R145" s="141">
        <f t="shared" si="12"/>
        <v>0</v>
      </c>
      <c r="S145" s="141">
        <v>0</v>
      </c>
      <c r="T145" s="142">
        <f t="shared" si="13"/>
        <v>0</v>
      </c>
      <c r="AR145" s="143" t="s">
        <v>183</v>
      </c>
      <c r="AT145" s="143" t="s">
        <v>178</v>
      </c>
      <c r="AU145" s="143" t="s">
        <v>86</v>
      </c>
      <c r="AY145" s="17" t="s">
        <v>176</v>
      </c>
      <c r="BE145" s="144">
        <f t="shared" si="14"/>
        <v>0</v>
      </c>
      <c r="BF145" s="144">
        <f t="shared" si="15"/>
        <v>0</v>
      </c>
      <c r="BG145" s="144">
        <f t="shared" si="16"/>
        <v>0</v>
      </c>
      <c r="BH145" s="144">
        <f t="shared" si="17"/>
        <v>0</v>
      </c>
      <c r="BI145" s="144">
        <f t="shared" si="18"/>
        <v>0</v>
      </c>
      <c r="BJ145" s="17" t="s">
        <v>86</v>
      </c>
      <c r="BK145" s="144">
        <f t="shared" si="19"/>
        <v>0</v>
      </c>
      <c r="BL145" s="17" t="s">
        <v>183</v>
      </c>
      <c r="BM145" s="143" t="s">
        <v>457</v>
      </c>
    </row>
    <row r="146" spans="2:65" s="1" customFormat="1" ht="49.15" customHeight="1">
      <c r="B146" s="32"/>
      <c r="C146" s="132" t="s">
        <v>7</v>
      </c>
      <c r="D146" s="132" t="s">
        <v>178</v>
      </c>
      <c r="E146" s="133" t="s">
        <v>5920</v>
      </c>
      <c r="F146" s="134" t="s">
        <v>5921</v>
      </c>
      <c r="G146" s="135" t="s">
        <v>4983</v>
      </c>
      <c r="H146" s="136">
        <v>16</v>
      </c>
      <c r="I146" s="137"/>
      <c r="J146" s="138">
        <f t="shared" si="10"/>
        <v>0</v>
      </c>
      <c r="K146" s="134" t="s">
        <v>1</v>
      </c>
      <c r="L146" s="32"/>
      <c r="M146" s="139" t="s">
        <v>1</v>
      </c>
      <c r="N146" s="140" t="s">
        <v>43</v>
      </c>
      <c r="P146" s="141">
        <f t="shared" si="11"/>
        <v>0</v>
      </c>
      <c r="Q146" s="141">
        <v>0</v>
      </c>
      <c r="R146" s="141">
        <f t="shared" si="12"/>
        <v>0</v>
      </c>
      <c r="S146" s="141">
        <v>0</v>
      </c>
      <c r="T146" s="142">
        <f t="shared" si="13"/>
        <v>0</v>
      </c>
      <c r="AR146" s="143" t="s">
        <v>183</v>
      </c>
      <c r="AT146" s="143" t="s">
        <v>178</v>
      </c>
      <c r="AU146" s="143" t="s">
        <v>86</v>
      </c>
      <c r="AY146" s="17" t="s">
        <v>176</v>
      </c>
      <c r="BE146" s="144">
        <f t="shared" si="14"/>
        <v>0</v>
      </c>
      <c r="BF146" s="144">
        <f t="shared" si="15"/>
        <v>0</v>
      </c>
      <c r="BG146" s="144">
        <f t="shared" si="16"/>
        <v>0</v>
      </c>
      <c r="BH146" s="144">
        <f t="shared" si="17"/>
        <v>0</v>
      </c>
      <c r="BI146" s="144">
        <f t="shared" si="18"/>
        <v>0</v>
      </c>
      <c r="BJ146" s="17" t="s">
        <v>86</v>
      </c>
      <c r="BK146" s="144">
        <f t="shared" si="19"/>
        <v>0</v>
      </c>
      <c r="BL146" s="17" t="s">
        <v>183</v>
      </c>
      <c r="BM146" s="143" t="s">
        <v>476</v>
      </c>
    </row>
    <row r="147" spans="2:65" s="1" customFormat="1" ht="49.15" customHeight="1">
      <c r="B147" s="32"/>
      <c r="C147" s="132" t="s">
        <v>348</v>
      </c>
      <c r="D147" s="132" t="s">
        <v>178</v>
      </c>
      <c r="E147" s="133" t="s">
        <v>5922</v>
      </c>
      <c r="F147" s="134" t="s">
        <v>5923</v>
      </c>
      <c r="G147" s="135" t="s">
        <v>4983</v>
      </c>
      <c r="H147" s="136">
        <v>1</v>
      </c>
      <c r="I147" s="137"/>
      <c r="J147" s="138">
        <f t="shared" si="10"/>
        <v>0</v>
      </c>
      <c r="K147" s="134" t="s">
        <v>1</v>
      </c>
      <c r="L147" s="32"/>
      <c r="M147" s="139" t="s">
        <v>1</v>
      </c>
      <c r="N147" s="140" t="s">
        <v>43</v>
      </c>
      <c r="P147" s="141">
        <f t="shared" si="11"/>
        <v>0</v>
      </c>
      <c r="Q147" s="141">
        <v>0</v>
      </c>
      <c r="R147" s="141">
        <f t="shared" si="12"/>
        <v>0</v>
      </c>
      <c r="S147" s="141">
        <v>0</v>
      </c>
      <c r="T147" s="142">
        <f t="shared" si="13"/>
        <v>0</v>
      </c>
      <c r="AR147" s="143" t="s">
        <v>183</v>
      </c>
      <c r="AT147" s="143" t="s">
        <v>178</v>
      </c>
      <c r="AU147" s="143" t="s">
        <v>86</v>
      </c>
      <c r="AY147" s="17" t="s">
        <v>176</v>
      </c>
      <c r="BE147" s="144">
        <f t="shared" si="14"/>
        <v>0</v>
      </c>
      <c r="BF147" s="144">
        <f t="shared" si="15"/>
        <v>0</v>
      </c>
      <c r="BG147" s="144">
        <f t="shared" si="16"/>
        <v>0</v>
      </c>
      <c r="BH147" s="144">
        <f t="shared" si="17"/>
        <v>0</v>
      </c>
      <c r="BI147" s="144">
        <f t="shared" si="18"/>
        <v>0</v>
      </c>
      <c r="BJ147" s="17" t="s">
        <v>86</v>
      </c>
      <c r="BK147" s="144">
        <f t="shared" si="19"/>
        <v>0</v>
      </c>
      <c r="BL147" s="17" t="s">
        <v>183</v>
      </c>
      <c r="BM147" s="143" t="s">
        <v>484</v>
      </c>
    </row>
    <row r="148" spans="2:65" s="1" customFormat="1" ht="16.5" customHeight="1">
      <c r="B148" s="32"/>
      <c r="C148" s="132" t="s">
        <v>352</v>
      </c>
      <c r="D148" s="132" t="s">
        <v>178</v>
      </c>
      <c r="E148" s="133" t="s">
        <v>5883</v>
      </c>
      <c r="F148" s="134" t="s">
        <v>5884</v>
      </c>
      <c r="G148" s="135" t="s">
        <v>4983</v>
      </c>
      <c r="H148" s="136">
        <v>62</v>
      </c>
      <c r="I148" s="137"/>
      <c r="J148" s="138">
        <f t="shared" si="10"/>
        <v>0</v>
      </c>
      <c r="K148" s="134" t="s">
        <v>1</v>
      </c>
      <c r="L148" s="32"/>
      <c r="M148" s="139" t="s">
        <v>1</v>
      </c>
      <c r="N148" s="140" t="s">
        <v>43</v>
      </c>
      <c r="P148" s="141">
        <f t="shared" si="11"/>
        <v>0</v>
      </c>
      <c r="Q148" s="141">
        <v>0</v>
      </c>
      <c r="R148" s="141">
        <f t="shared" si="12"/>
        <v>0</v>
      </c>
      <c r="S148" s="141">
        <v>0</v>
      </c>
      <c r="T148" s="142">
        <f t="shared" si="13"/>
        <v>0</v>
      </c>
      <c r="AR148" s="143" t="s">
        <v>183</v>
      </c>
      <c r="AT148" s="143" t="s">
        <v>178</v>
      </c>
      <c r="AU148" s="143" t="s">
        <v>86</v>
      </c>
      <c r="AY148" s="17" t="s">
        <v>176</v>
      </c>
      <c r="BE148" s="144">
        <f t="shared" si="14"/>
        <v>0</v>
      </c>
      <c r="BF148" s="144">
        <f t="shared" si="15"/>
        <v>0</v>
      </c>
      <c r="BG148" s="144">
        <f t="shared" si="16"/>
        <v>0</v>
      </c>
      <c r="BH148" s="144">
        <f t="shared" si="17"/>
        <v>0</v>
      </c>
      <c r="BI148" s="144">
        <f t="shared" si="18"/>
        <v>0</v>
      </c>
      <c r="BJ148" s="17" t="s">
        <v>86</v>
      </c>
      <c r="BK148" s="144">
        <f t="shared" si="19"/>
        <v>0</v>
      </c>
      <c r="BL148" s="17" t="s">
        <v>183</v>
      </c>
      <c r="BM148" s="143" t="s">
        <v>494</v>
      </c>
    </row>
    <row r="149" spans="2:65" s="1" customFormat="1" ht="16.5" customHeight="1">
      <c r="B149" s="32"/>
      <c r="C149" s="132" t="s">
        <v>358</v>
      </c>
      <c r="D149" s="132" t="s">
        <v>178</v>
      </c>
      <c r="E149" s="133" t="s">
        <v>5885</v>
      </c>
      <c r="F149" s="134" t="s">
        <v>5886</v>
      </c>
      <c r="G149" s="135" t="s">
        <v>4983</v>
      </c>
      <c r="H149" s="136">
        <v>42</v>
      </c>
      <c r="I149" s="137"/>
      <c r="J149" s="138">
        <f t="shared" si="10"/>
        <v>0</v>
      </c>
      <c r="K149" s="134" t="s">
        <v>1</v>
      </c>
      <c r="L149" s="32"/>
      <c r="M149" s="139" t="s">
        <v>1</v>
      </c>
      <c r="N149" s="140" t="s">
        <v>43</v>
      </c>
      <c r="P149" s="141">
        <f t="shared" si="11"/>
        <v>0</v>
      </c>
      <c r="Q149" s="141">
        <v>0</v>
      </c>
      <c r="R149" s="141">
        <f t="shared" si="12"/>
        <v>0</v>
      </c>
      <c r="S149" s="141">
        <v>0</v>
      </c>
      <c r="T149" s="142">
        <f t="shared" si="13"/>
        <v>0</v>
      </c>
      <c r="AR149" s="143" t="s">
        <v>183</v>
      </c>
      <c r="AT149" s="143" t="s">
        <v>178</v>
      </c>
      <c r="AU149" s="143" t="s">
        <v>86</v>
      </c>
      <c r="AY149" s="17" t="s">
        <v>176</v>
      </c>
      <c r="BE149" s="144">
        <f t="shared" si="14"/>
        <v>0</v>
      </c>
      <c r="BF149" s="144">
        <f t="shared" si="15"/>
        <v>0</v>
      </c>
      <c r="BG149" s="144">
        <f t="shared" si="16"/>
        <v>0</v>
      </c>
      <c r="BH149" s="144">
        <f t="shared" si="17"/>
        <v>0</v>
      </c>
      <c r="BI149" s="144">
        <f t="shared" si="18"/>
        <v>0</v>
      </c>
      <c r="BJ149" s="17" t="s">
        <v>86</v>
      </c>
      <c r="BK149" s="144">
        <f t="shared" si="19"/>
        <v>0</v>
      </c>
      <c r="BL149" s="17" t="s">
        <v>183</v>
      </c>
      <c r="BM149" s="143" t="s">
        <v>504</v>
      </c>
    </row>
    <row r="150" spans="2:65" s="1" customFormat="1" ht="16.5" customHeight="1">
      <c r="B150" s="32"/>
      <c r="C150" s="132" t="s">
        <v>362</v>
      </c>
      <c r="D150" s="132" t="s">
        <v>178</v>
      </c>
      <c r="E150" s="133" t="s">
        <v>5887</v>
      </c>
      <c r="F150" s="134" t="s">
        <v>5888</v>
      </c>
      <c r="G150" s="135" t="s">
        <v>4983</v>
      </c>
      <c r="H150" s="136">
        <v>26</v>
      </c>
      <c r="I150" s="137"/>
      <c r="J150" s="138">
        <f t="shared" si="10"/>
        <v>0</v>
      </c>
      <c r="K150" s="134" t="s">
        <v>1</v>
      </c>
      <c r="L150" s="32"/>
      <c r="M150" s="139" t="s">
        <v>1</v>
      </c>
      <c r="N150" s="140" t="s">
        <v>43</v>
      </c>
      <c r="P150" s="141">
        <f t="shared" si="11"/>
        <v>0</v>
      </c>
      <c r="Q150" s="141">
        <v>0</v>
      </c>
      <c r="R150" s="141">
        <f t="shared" si="12"/>
        <v>0</v>
      </c>
      <c r="S150" s="141">
        <v>0</v>
      </c>
      <c r="T150" s="142">
        <f t="shared" si="13"/>
        <v>0</v>
      </c>
      <c r="AR150" s="143" t="s">
        <v>183</v>
      </c>
      <c r="AT150" s="143" t="s">
        <v>178</v>
      </c>
      <c r="AU150" s="143" t="s">
        <v>86</v>
      </c>
      <c r="AY150" s="17" t="s">
        <v>176</v>
      </c>
      <c r="BE150" s="144">
        <f t="shared" si="14"/>
        <v>0</v>
      </c>
      <c r="BF150" s="144">
        <f t="shared" si="15"/>
        <v>0</v>
      </c>
      <c r="BG150" s="144">
        <f t="shared" si="16"/>
        <v>0</v>
      </c>
      <c r="BH150" s="144">
        <f t="shared" si="17"/>
        <v>0</v>
      </c>
      <c r="BI150" s="144">
        <f t="shared" si="18"/>
        <v>0</v>
      </c>
      <c r="BJ150" s="17" t="s">
        <v>86</v>
      </c>
      <c r="BK150" s="144">
        <f t="shared" si="19"/>
        <v>0</v>
      </c>
      <c r="BL150" s="17" t="s">
        <v>183</v>
      </c>
      <c r="BM150" s="143" t="s">
        <v>517</v>
      </c>
    </row>
    <row r="151" spans="2:65" s="1" customFormat="1" ht="16.5" customHeight="1">
      <c r="B151" s="32"/>
      <c r="C151" s="132" t="s">
        <v>370</v>
      </c>
      <c r="D151" s="132" t="s">
        <v>178</v>
      </c>
      <c r="E151" s="133" t="s">
        <v>5889</v>
      </c>
      <c r="F151" s="134" t="s">
        <v>5890</v>
      </c>
      <c r="G151" s="135" t="s">
        <v>4983</v>
      </c>
      <c r="H151" s="136">
        <v>21</v>
      </c>
      <c r="I151" s="137"/>
      <c r="J151" s="138">
        <f t="shared" si="10"/>
        <v>0</v>
      </c>
      <c r="K151" s="134" t="s">
        <v>1</v>
      </c>
      <c r="L151" s="32"/>
      <c r="M151" s="139" t="s">
        <v>1</v>
      </c>
      <c r="N151" s="140" t="s">
        <v>43</v>
      </c>
      <c r="P151" s="141">
        <f t="shared" si="11"/>
        <v>0</v>
      </c>
      <c r="Q151" s="141">
        <v>0</v>
      </c>
      <c r="R151" s="141">
        <f t="shared" si="12"/>
        <v>0</v>
      </c>
      <c r="S151" s="141">
        <v>0</v>
      </c>
      <c r="T151" s="142">
        <f t="shared" si="13"/>
        <v>0</v>
      </c>
      <c r="AR151" s="143" t="s">
        <v>183</v>
      </c>
      <c r="AT151" s="143" t="s">
        <v>178</v>
      </c>
      <c r="AU151" s="143" t="s">
        <v>86</v>
      </c>
      <c r="AY151" s="17" t="s">
        <v>176</v>
      </c>
      <c r="BE151" s="144">
        <f t="shared" si="14"/>
        <v>0</v>
      </c>
      <c r="BF151" s="144">
        <f t="shared" si="15"/>
        <v>0</v>
      </c>
      <c r="BG151" s="144">
        <f t="shared" si="16"/>
        <v>0</v>
      </c>
      <c r="BH151" s="144">
        <f t="shared" si="17"/>
        <v>0</v>
      </c>
      <c r="BI151" s="144">
        <f t="shared" si="18"/>
        <v>0</v>
      </c>
      <c r="BJ151" s="17" t="s">
        <v>86</v>
      </c>
      <c r="BK151" s="144">
        <f t="shared" si="19"/>
        <v>0</v>
      </c>
      <c r="BL151" s="17" t="s">
        <v>183</v>
      </c>
      <c r="BM151" s="143" t="s">
        <v>547</v>
      </c>
    </row>
    <row r="152" spans="2:65" s="1" customFormat="1" ht="16.5" customHeight="1">
      <c r="B152" s="32"/>
      <c r="C152" s="132" t="s">
        <v>376</v>
      </c>
      <c r="D152" s="132" t="s">
        <v>178</v>
      </c>
      <c r="E152" s="133" t="s">
        <v>5924</v>
      </c>
      <c r="F152" s="134" t="s">
        <v>5925</v>
      </c>
      <c r="G152" s="135" t="s">
        <v>4983</v>
      </c>
      <c r="H152" s="136">
        <v>62</v>
      </c>
      <c r="I152" s="137"/>
      <c r="J152" s="138">
        <f t="shared" si="10"/>
        <v>0</v>
      </c>
      <c r="K152" s="134" t="s">
        <v>1</v>
      </c>
      <c r="L152" s="32"/>
      <c r="M152" s="139" t="s">
        <v>1</v>
      </c>
      <c r="N152" s="140" t="s">
        <v>43</v>
      </c>
      <c r="P152" s="141">
        <f t="shared" si="11"/>
        <v>0</v>
      </c>
      <c r="Q152" s="141">
        <v>0</v>
      </c>
      <c r="R152" s="141">
        <f t="shared" si="12"/>
        <v>0</v>
      </c>
      <c r="S152" s="141">
        <v>0</v>
      </c>
      <c r="T152" s="142">
        <f t="shared" si="13"/>
        <v>0</v>
      </c>
      <c r="AR152" s="143" t="s">
        <v>183</v>
      </c>
      <c r="AT152" s="143" t="s">
        <v>178</v>
      </c>
      <c r="AU152" s="143" t="s">
        <v>86</v>
      </c>
      <c r="AY152" s="17" t="s">
        <v>176</v>
      </c>
      <c r="BE152" s="144">
        <f t="shared" si="14"/>
        <v>0</v>
      </c>
      <c r="BF152" s="144">
        <f t="shared" si="15"/>
        <v>0</v>
      </c>
      <c r="BG152" s="144">
        <f t="shared" si="16"/>
        <v>0</v>
      </c>
      <c r="BH152" s="144">
        <f t="shared" si="17"/>
        <v>0</v>
      </c>
      <c r="BI152" s="144">
        <f t="shared" si="18"/>
        <v>0</v>
      </c>
      <c r="BJ152" s="17" t="s">
        <v>86</v>
      </c>
      <c r="BK152" s="144">
        <f t="shared" si="19"/>
        <v>0</v>
      </c>
      <c r="BL152" s="17" t="s">
        <v>183</v>
      </c>
      <c r="BM152" s="143" t="s">
        <v>558</v>
      </c>
    </row>
    <row r="153" spans="2:65" s="1" customFormat="1" ht="16.5" customHeight="1">
      <c r="B153" s="32"/>
      <c r="C153" s="132" t="s">
        <v>380</v>
      </c>
      <c r="D153" s="132" t="s">
        <v>178</v>
      </c>
      <c r="E153" s="133" t="s">
        <v>5926</v>
      </c>
      <c r="F153" s="134" t="s">
        <v>5927</v>
      </c>
      <c r="G153" s="135" t="s">
        <v>4983</v>
      </c>
      <c r="H153" s="136">
        <v>28</v>
      </c>
      <c r="I153" s="137"/>
      <c r="J153" s="138">
        <f t="shared" si="10"/>
        <v>0</v>
      </c>
      <c r="K153" s="134" t="s">
        <v>1</v>
      </c>
      <c r="L153" s="32"/>
      <c r="M153" s="139" t="s">
        <v>1</v>
      </c>
      <c r="N153" s="140" t="s">
        <v>43</v>
      </c>
      <c r="P153" s="141">
        <f t="shared" si="11"/>
        <v>0</v>
      </c>
      <c r="Q153" s="141">
        <v>0</v>
      </c>
      <c r="R153" s="141">
        <f t="shared" si="12"/>
        <v>0</v>
      </c>
      <c r="S153" s="141">
        <v>0</v>
      </c>
      <c r="T153" s="142">
        <f t="shared" si="13"/>
        <v>0</v>
      </c>
      <c r="AR153" s="143" t="s">
        <v>183</v>
      </c>
      <c r="AT153" s="143" t="s">
        <v>178</v>
      </c>
      <c r="AU153" s="143" t="s">
        <v>86</v>
      </c>
      <c r="AY153" s="17" t="s">
        <v>176</v>
      </c>
      <c r="BE153" s="144">
        <f t="shared" si="14"/>
        <v>0</v>
      </c>
      <c r="BF153" s="144">
        <f t="shared" si="15"/>
        <v>0</v>
      </c>
      <c r="BG153" s="144">
        <f t="shared" si="16"/>
        <v>0</v>
      </c>
      <c r="BH153" s="144">
        <f t="shared" si="17"/>
        <v>0</v>
      </c>
      <c r="BI153" s="144">
        <f t="shared" si="18"/>
        <v>0</v>
      </c>
      <c r="BJ153" s="17" t="s">
        <v>86</v>
      </c>
      <c r="BK153" s="144">
        <f t="shared" si="19"/>
        <v>0</v>
      </c>
      <c r="BL153" s="17" t="s">
        <v>183</v>
      </c>
      <c r="BM153" s="143" t="s">
        <v>588</v>
      </c>
    </row>
    <row r="154" spans="2:65" s="1" customFormat="1" ht="16.5" customHeight="1">
      <c r="B154" s="32"/>
      <c r="C154" s="132" t="s">
        <v>384</v>
      </c>
      <c r="D154" s="132" t="s">
        <v>178</v>
      </c>
      <c r="E154" s="133" t="s">
        <v>5906</v>
      </c>
      <c r="F154" s="134" t="s">
        <v>5907</v>
      </c>
      <c r="G154" s="135" t="s">
        <v>4983</v>
      </c>
      <c r="H154" s="136">
        <v>32</v>
      </c>
      <c r="I154" s="137"/>
      <c r="J154" s="138">
        <f t="shared" si="10"/>
        <v>0</v>
      </c>
      <c r="K154" s="134" t="s">
        <v>1</v>
      </c>
      <c r="L154" s="32"/>
      <c r="M154" s="139" t="s">
        <v>1</v>
      </c>
      <c r="N154" s="140" t="s">
        <v>43</v>
      </c>
      <c r="P154" s="141">
        <f t="shared" si="11"/>
        <v>0</v>
      </c>
      <c r="Q154" s="141">
        <v>0</v>
      </c>
      <c r="R154" s="141">
        <f t="shared" si="12"/>
        <v>0</v>
      </c>
      <c r="S154" s="141">
        <v>0</v>
      </c>
      <c r="T154" s="142">
        <f t="shared" si="13"/>
        <v>0</v>
      </c>
      <c r="AR154" s="143" t="s">
        <v>183</v>
      </c>
      <c r="AT154" s="143" t="s">
        <v>178</v>
      </c>
      <c r="AU154" s="143" t="s">
        <v>86</v>
      </c>
      <c r="AY154" s="17" t="s">
        <v>176</v>
      </c>
      <c r="BE154" s="144">
        <f t="shared" si="14"/>
        <v>0</v>
      </c>
      <c r="BF154" s="144">
        <f t="shared" si="15"/>
        <v>0</v>
      </c>
      <c r="BG154" s="144">
        <f t="shared" si="16"/>
        <v>0</v>
      </c>
      <c r="BH154" s="144">
        <f t="shared" si="17"/>
        <v>0</v>
      </c>
      <c r="BI154" s="144">
        <f t="shared" si="18"/>
        <v>0</v>
      </c>
      <c r="BJ154" s="17" t="s">
        <v>86</v>
      </c>
      <c r="BK154" s="144">
        <f t="shared" si="19"/>
        <v>0</v>
      </c>
      <c r="BL154" s="17" t="s">
        <v>183</v>
      </c>
      <c r="BM154" s="143" t="s">
        <v>598</v>
      </c>
    </row>
    <row r="155" spans="2:65" s="1" customFormat="1" ht="16.5" customHeight="1">
      <c r="B155" s="32"/>
      <c r="C155" s="132" t="s">
        <v>388</v>
      </c>
      <c r="D155" s="132" t="s">
        <v>178</v>
      </c>
      <c r="E155" s="133" t="s">
        <v>5908</v>
      </c>
      <c r="F155" s="134" t="s">
        <v>5909</v>
      </c>
      <c r="G155" s="135" t="s">
        <v>4983</v>
      </c>
      <c r="H155" s="136">
        <v>48</v>
      </c>
      <c r="I155" s="137"/>
      <c r="J155" s="138">
        <f t="shared" si="10"/>
        <v>0</v>
      </c>
      <c r="K155" s="134" t="s">
        <v>1</v>
      </c>
      <c r="L155" s="32"/>
      <c r="M155" s="139" t="s">
        <v>1</v>
      </c>
      <c r="N155" s="140" t="s">
        <v>43</v>
      </c>
      <c r="P155" s="141">
        <f t="shared" si="11"/>
        <v>0</v>
      </c>
      <c r="Q155" s="141">
        <v>0</v>
      </c>
      <c r="R155" s="141">
        <f t="shared" si="12"/>
        <v>0</v>
      </c>
      <c r="S155" s="141">
        <v>0</v>
      </c>
      <c r="T155" s="142">
        <f t="shared" si="13"/>
        <v>0</v>
      </c>
      <c r="AR155" s="143" t="s">
        <v>183</v>
      </c>
      <c r="AT155" s="143" t="s">
        <v>178</v>
      </c>
      <c r="AU155" s="143" t="s">
        <v>86</v>
      </c>
      <c r="AY155" s="17" t="s">
        <v>176</v>
      </c>
      <c r="BE155" s="144">
        <f t="shared" si="14"/>
        <v>0</v>
      </c>
      <c r="BF155" s="144">
        <f t="shared" si="15"/>
        <v>0</v>
      </c>
      <c r="BG155" s="144">
        <f t="shared" si="16"/>
        <v>0</v>
      </c>
      <c r="BH155" s="144">
        <f t="shared" si="17"/>
        <v>0</v>
      </c>
      <c r="BI155" s="144">
        <f t="shared" si="18"/>
        <v>0</v>
      </c>
      <c r="BJ155" s="17" t="s">
        <v>86</v>
      </c>
      <c r="BK155" s="144">
        <f t="shared" si="19"/>
        <v>0</v>
      </c>
      <c r="BL155" s="17" t="s">
        <v>183</v>
      </c>
      <c r="BM155" s="143" t="s">
        <v>622</v>
      </c>
    </row>
    <row r="156" spans="2:65" s="1" customFormat="1" ht="16.5" customHeight="1">
      <c r="B156" s="32"/>
      <c r="C156" s="132" t="s">
        <v>393</v>
      </c>
      <c r="D156" s="132" t="s">
        <v>178</v>
      </c>
      <c r="E156" s="133" t="s">
        <v>5928</v>
      </c>
      <c r="F156" s="134" t="s">
        <v>5929</v>
      </c>
      <c r="G156" s="135" t="s">
        <v>4983</v>
      </c>
      <c r="H156" s="136">
        <v>32</v>
      </c>
      <c r="I156" s="137"/>
      <c r="J156" s="138">
        <f t="shared" si="10"/>
        <v>0</v>
      </c>
      <c r="K156" s="134" t="s">
        <v>1</v>
      </c>
      <c r="L156" s="32"/>
      <c r="M156" s="139" t="s">
        <v>1</v>
      </c>
      <c r="N156" s="140" t="s">
        <v>43</v>
      </c>
      <c r="P156" s="141">
        <f t="shared" si="11"/>
        <v>0</v>
      </c>
      <c r="Q156" s="141">
        <v>0</v>
      </c>
      <c r="R156" s="141">
        <f t="shared" si="12"/>
        <v>0</v>
      </c>
      <c r="S156" s="141">
        <v>0</v>
      </c>
      <c r="T156" s="142">
        <f t="shared" si="13"/>
        <v>0</v>
      </c>
      <c r="AR156" s="143" t="s">
        <v>183</v>
      </c>
      <c r="AT156" s="143" t="s">
        <v>178</v>
      </c>
      <c r="AU156" s="143" t="s">
        <v>86</v>
      </c>
      <c r="AY156" s="17" t="s">
        <v>176</v>
      </c>
      <c r="BE156" s="144">
        <f t="shared" si="14"/>
        <v>0</v>
      </c>
      <c r="BF156" s="144">
        <f t="shared" si="15"/>
        <v>0</v>
      </c>
      <c r="BG156" s="144">
        <f t="shared" si="16"/>
        <v>0</v>
      </c>
      <c r="BH156" s="144">
        <f t="shared" si="17"/>
        <v>0</v>
      </c>
      <c r="BI156" s="144">
        <f t="shared" si="18"/>
        <v>0</v>
      </c>
      <c r="BJ156" s="17" t="s">
        <v>86</v>
      </c>
      <c r="BK156" s="144">
        <f t="shared" si="19"/>
        <v>0</v>
      </c>
      <c r="BL156" s="17" t="s">
        <v>183</v>
      </c>
      <c r="BM156" s="143" t="s">
        <v>632</v>
      </c>
    </row>
    <row r="157" spans="2:65" s="1" customFormat="1" ht="24.2" customHeight="1">
      <c r="B157" s="32"/>
      <c r="C157" s="132" t="s">
        <v>398</v>
      </c>
      <c r="D157" s="132" t="s">
        <v>178</v>
      </c>
      <c r="E157" s="133" t="s">
        <v>5930</v>
      </c>
      <c r="F157" s="134" t="s">
        <v>5931</v>
      </c>
      <c r="G157" s="135" t="s">
        <v>4983</v>
      </c>
      <c r="H157" s="136">
        <v>15</v>
      </c>
      <c r="I157" s="137"/>
      <c r="J157" s="138">
        <f t="shared" si="10"/>
        <v>0</v>
      </c>
      <c r="K157" s="134" t="s">
        <v>1</v>
      </c>
      <c r="L157" s="32"/>
      <c r="M157" s="139" t="s">
        <v>1</v>
      </c>
      <c r="N157" s="140" t="s">
        <v>43</v>
      </c>
      <c r="P157" s="141">
        <f t="shared" si="11"/>
        <v>0</v>
      </c>
      <c r="Q157" s="141">
        <v>0</v>
      </c>
      <c r="R157" s="141">
        <f t="shared" si="12"/>
        <v>0</v>
      </c>
      <c r="S157" s="141">
        <v>0</v>
      </c>
      <c r="T157" s="142">
        <f t="shared" si="13"/>
        <v>0</v>
      </c>
      <c r="AR157" s="143" t="s">
        <v>183</v>
      </c>
      <c r="AT157" s="143" t="s">
        <v>178</v>
      </c>
      <c r="AU157" s="143" t="s">
        <v>86</v>
      </c>
      <c r="AY157" s="17" t="s">
        <v>176</v>
      </c>
      <c r="BE157" s="144">
        <f t="shared" si="14"/>
        <v>0</v>
      </c>
      <c r="BF157" s="144">
        <f t="shared" si="15"/>
        <v>0</v>
      </c>
      <c r="BG157" s="144">
        <f t="shared" si="16"/>
        <v>0</v>
      </c>
      <c r="BH157" s="144">
        <f t="shared" si="17"/>
        <v>0</v>
      </c>
      <c r="BI157" s="144">
        <f t="shared" si="18"/>
        <v>0</v>
      </c>
      <c r="BJ157" s="17" t="s">
        <v>86</v>
      </c>
      <c r="BK157" s="144">
        <f t="shared" si="19"/>
        <v>0</v>
      </c>
      <c r="BL157" s="17" t="s">
        <v>183</v>
      </c>
      <c r="BM157" s="143" t="s">
        <v>643</v>
      </c>
    </row>
    <row r="158" spans="2:65" s="1" customFormat="1" ht="24.2" customHeight="1">
      <c r="B158" s="32"/>
      <c r="C158" s="132" t="s">
        <v>402</v>
      </c>
      <c r="D158" s="132" t="s">
        <v>178</v>
      </c>
      <c r="E158" s="133" t="s">
        <v>5932</v>
      </c>
      <c r="F158" s="134" t="s">
        <v>5933</v>
      </c>
      <c r="G158" s="135" t="s">
        <v>4983</v>
      </c>
      <c r="H158" s="136">
        <v>12</v>
      </c>
      <c r="I158" s="137"/>
      <c r="J158" s="138">
        <f t="shared" si="10"/>
        <v>0</v>
      </c>
      <c r="K158" s="134" t="s">
        <v>1</v>
      </c>
      <c r="L158" s="32"/>
      <c r="M158" s="139" t="s">
        <v>1</v>
      </c>
      <c r="N158" s="140" t="s">
        <v>43</v>
      </c>
      <c r="P158" s="141">
        <f t="shared" si="11"/>
        <v>0</v>
      </c>
      <c r="Q158" s="141">
        <v>0</v>
      </c>
      <c r="R158" s="141">
        <f t="shared" si="12"/>
        <v>0</v>
      </c>
      <c r="S158" s="141">
        <v>0</v>
      </c>
      <c r="T158" s="142">
        <f t="shared" si="13"/>
        <v>0</v>
      </c>
      <c r="AR158" s="143" t="s">
        <v>183</v>
      </c>
      <c r="AT158" s="143" t="s">
        <v>178</v>
      </c>
      <c r="AU158" s="143" t="s">
        <v>86</v>
      </c>
      <c r="AY158" s="17" t="s">
        <v>176</v>
      </c>
      <c r="BE158" s="144">
        <f t="shared" si="14"/>
        <v>0</v>
      </c>
      <c r="BF158" s="144">
        <f t="shared" si="15"/>
        <v>0</v>
      </c>
      <c r="BG158" s="144">
        <f t="shared" si="16"/>
        <v>0</v>
      </c>
      <c r="BH158" s="144">
        <f t="shared" si="17"/>
        <v>0</v>
      </c>
      <c r="BI158" s="144">
        <f t="shared" si="18"/>
        <v>0</v>
      </c>
      <c r="BJ158" s="17" t="s">
        <v>86</v>
      </c>
      <c r="BK158" s="144">
        <f t="shared" si="19"/>
        <v>0</v>
      </c>
      <c r="BL158" s="17" t="s">
        <v>183</v>
      </c>
      <c r="BM158" s="143" t="s">
        <v>652</v>
      </c>
    </row>
    <row r="159" spans="2:65" s="1" customFormat="1" ht="16.5" customHeight="1">
      <c r="B159" s="32"/>
      <c r="C159" s="132" t="s">
        <v>411</v>
      </c>
      <c r="D159" s="132" t="s">
        <v>178</v>
      </c>
      <c r="E159" s="133" t="s">
        <v>5934</v>
      </c>
      <c r="F159" s="134" t="s">
        <v>5935</v>
      </c>
      <c r="G159" s="135" t="s">
        <v>4983</v>
      </c>
      <c r="H159" s="136">
        <v>11</v>
      </c>
      <c r="I159" s="137"/>
      <c r="J159" s="138">
        <f t="shared" si="10"/>
        <v>0</v>
      </c>
      <c r="K159" s="134" t="s">
        <v>1</v>
      </c>
      <c r="L159" s="32"/>
      <c r="M159" s="139" t="s">
        <v>1</v>
      </c>
      <c r="N159" s="140" t="s">
        <v>43</v>
      </c>
      <c r="P159" s="141">
        <f t="shared" si="11"/>
        <v>0</v>
      </c>
      <c r="Q159" s="141">
        <v>0</v>
      </c>
      <c r="R159" s="141">
        <f t="shared" si="12"/>
        <v>0</v>
      </c>
      <c r="S159" s="141">
        <v>0</v>
      </c>
      <c r="T159" s="142">
        <f t="shared" si="13"/>
        <v>0</v>
      </c>
      <c r="AR159" s="143" t="s">
        <v>183</v>
      </c>
      <c r="AT159" s="143" t="s">
        <v>178</v>
      </c>
      <c r="AU159" s="143" t="s">
        <v>86</v>
      </c>
      <c r="AY159" s="17" t="s">
        <v>176</v>
      </c>
      <c r="BE159" s="144">
        <f t="shared" si="14"/>
        <v>0</v>
      </c>
      <c r="BF159" s="144">
        <f t="shared" si="15"/>
        <v>0</v>
      </c>
      <c r="BG159" s="144">
        <f t="shared" si="16"/>
        <v>0</v>
      </c>
      <c r="BH159" s="144">
        <f t="shared" si="17"/>
        <v>0</v>
      </c>
      <c r="BI159" s="144">
        <f t="shared" si="18"/>
        <v>0</v>
      </c>
      <c r="BJ159" s="17" t="s">
        <v>86</v>
      </c>
      <c r="BK159" s="144">
        <f t="shared" si="19"/>
        <v>0</v>
      </c>
      <c r="BL159" s="17" t="s">
        <v>183</v>
      </c>
      <c r="BM159" s="143" t="s">
        <v>663</v>
      </c>
    </row>
    <row r="160" spans="2:65" s="1" customFormat="1" ht="16.5" customHeight="1">
      <c r="B160" s="32"/>
      <c r="C160" s="132" t="s">
        <v>432</v>
      </c>
      <c r="D160" s="132" t="s">
        <v>178</v>
      </c>
      <c r="E160" s="133" t="s">
        <v>5936</v>
      </c>
      <c r="F160" s="134" t="s">
        <v>5937</v>
      </c>
      <c r="G160" s="135" t="s">
        <v>4983</v>
      </c>
      <c r="H160" s="136">
        <v>2</v>
      </c>
      <c r="I160" s="137"/>
      <c r="J160" s="138">
        <f t="shared" si="10"/>
        <v>0</v>
      </c>
      <c r="K160" s="134" t="s">
        <v>1</v>
      </c>
      <c r="L160" s="32"/>
      <c r="M160" s="139" t="s">
        <v>1</v>
      </c>
      <c r="N160" s="140" t="s">
        <v>43</v>
      </c>
      <c r="P160" s="141">
        <f t="shared" si="11"/>
        <v>0</v>
      </c>
      <c r="Q160" s="141">
        <v>0</v>
      </c>
      <c r="R160" s="141">
        <f t="shared" si="12"/>
        <v>0</v>
      </c>
      <c r="S160" s="141">
        <v>0</v>
      </c>
      <c r="T160" s="142">
        <f t="shared" si="13"/>
        <v>0</v>
      </c>
      <c r="AR160" s="143" t="s">
        <v>183</v>
      </c>
      <c r="AT160" s="143" t="s">
        <v>178</v>
      </c>
      <c r="AU160" s="143" t="s">
        <v>86</v>
      </c>
      <c r="AY160" s="17" t="s">
        <v>176</v>
      </c>
      <c r="BE160" s="144">
        <f t="shared" si="14"/>
        <v>0</v>
      </c>
      <c r="BF160" s="144">
        <f t="shared" si="15"/>
        <v>0</v>
      </c>
      <c r="BG160" s="144">
        <f t="shared" si="16"/>
        <v>0</v>
      </c>
      <c r="BH160" s="144">
        <f t="shared" si="17"/>
        <v>0</v>
      </c>
      <c r="BI160" s="144">
        <f t="shared" si="18"/>
        <v>0</v>
      </c>
      <c r="BJ160" s="17" t="s">
        <v>86</v>
      </c>
      <c r="BK160" s="144">
        <f t="shared" si="19"/>
        <v>0</v>
      </c>
      <c r="BL160" s="17" t="s">
        <v>183</v>
      </c>
      <c r="BM160" s="143" t="s">
        <v>717</v>
      </c>
    </row>
    <row r="161" spans="2:65" s="1" customFormat="1" ht="16.5" customHeight="1">
      <c r="B161" s="32"/>
      <c r="C161" s="132" t="s">
        <v>357</v>
      </c>
      <c r="D161" s="132" t="s">
        <v>178</v>
      </c>
      <c r="E161" s="133" t="s">
        <v>5897</v>
      </c>
      <c r="F161" s="134" t="s">
        <v>5898</v>
      </c>
      <c r="G161" s="135" t="s">
        <v>4983</v>
      </c>
      <c r="H161" s="136">
        <v>1</v>
      </c>
      <c r="I161" s="137"/>
      <c r="J161" s="138">
        <f t="shared" si="10"/>
        <v>0</v>
      </c>
      <c r="K161" s="134" t="s">
        <v>1</v>
      </c>
      <c r="L161" s="32"/>
      <c r="M161" s="139" t="s">
        <v>1</v>
      </c>
      <c r="N161" s="140" t="s">
        <v>43</v>
      </c>
      <c r="P161" s="141">
        <f t="shared" si="11"/>
        <v>0</v>
      </c>
      <c r="Q161" s="141">
        <v>0</v>
      </c>
      <c r="R161" s="141">
        <f t="shared" si="12"/>
        <v>0</v>
      </c>
      <c r="S161" s="141">
        <v>0</v>
      </c>
      <c r="T161" s="142">
        <f t="shared" si="13"/>
        <v>0</v>
      </c>
      <c r="AR161" s="143" t="s">
        <v>183</v>
      </c>
      <c r="AT161" s="143" t="s">
        <v>178</v>
      </c>
      <c r="AU161" s="143" t="s">
        <v>86</v>
      </c>
      <c r="AY161" s="17" t="s">
        <v>176</v>
      </c>
      <c r="BE161" s="144">
        <f t="shared" si="14"/>
        <v>0</v>
      </c>
      <c r="BF161" s="144">
        <f t="shared" si="15"/>
        <v>0</v>
      </c>
      <c r="BG161" s="144">
        <f t="shared" si="16"/>
        <v>0</v>
      </c>
      <c r="BH161" s="144">
        <f t="shared" si="17"/>
        <v>0</v>
      </c>
      <c r="BI161" s="144">
        <f t="shared" si="18"/>
        <v>0</v>
      </c>
      <c r="BJ161" s="17" t="s">
        <v>86</v>
      </c>
      <c r="BK161" s="144">
        <f t="shared" si="19"/>
        <v>0</v>
      </c>
      <c r="BL161" s="17" t="s">
        <v>183</v>
      </c>
      <c r="BM161" s="143" t="s">
        <v>744</v>
      </c>
    </row>
    <row r="162" spans="2:65" s="1" customFormat="1" ht="16.5" customHeight="1">
      <c r="B162" s="32"/>
      <c r="C162" s="132" t="s">
        <v>442</v>
      </c>
      <c r="D162" s="132" t="s">
        <v>178</v>
      </c>
      <c r="E162" s="133" t="s">
        <v>5901</v>
      </c>
      <c r="F162" s="134" t="s">
        <v>5165</v>
      </c>
      <c r="G162" s="135" t="s">
        <v>4983</v>
      </c>
      <c r="H162" s="136">
        <v>1</v>
      </c>
      <c r="I162" s="137"/>
      <c r="J162" s="138">
        <f t="shared" si="10"/>
        <v>0</v>
      </c>
      <c r="K162" s="134" t="s">
        <v>1</v>
      </c>
      <c r="L162" s="32"/>
      <c r="M162" s="139" t="s">
        <v>1</v>
      </c>
      <c r="N162" s="140" t="s">
        <v>43</v>
      </c>
      <c r="P162" s="141">
        <f t="shared" si="11"/>
        <v>0</v>
      </c>
      <c r="Q162" s="141">
        <v>0</v>
      </c>
      <c r="R162" s="141">
        <f t="shared" si="12"/>
        <v>0</v>
      </c>
      <c r="S162" s="141">
        <v>0</v>
      </c>
      <c r="T162" s="142">
        <f t="shared" si="13"/>
        <v>0</v>
      </c>
      <c r="AR162" s="143" t="s">
        <v>183</v>
      </c>
      <c r="AT162" s="143" t="s">
        <v>178</v>
      </c>
      <c r="AU162" s="143" t="s">
        <v>86</v>
      </c>
      <c r="AY162" s="17" t="s">
        <v>176</v>
      </c>
      <c r="BE162" s="144">
        <f t="shared" si="14"/>
        <v>0</v>
      </c>
      <c r="BF162" s="144">
        <f t="shared" si="15"/>
        <v>0</v>
      </c>
      <c r="BG162" s="144">
        <f t="shared" si="16"/>
        <v>0</v>
      </c>
      <c r="BH162" s="144">
        <f t="shared" si="17"/>
        <v>0</v>
      </c>
      <c r="BI162" s="144">
        <f t="shared" si="18"/>
        <v>0</v>
      </c>
      <c r="BJ162" s="17" t="s">
        <v>86</v>
      </c>
      <c r="BK162" s="144">
        <f t="shared" si="19"/>
        <v>0</v>
      </c>
      <c r="BL162" s="17" t="s">
        <v>183</v>
      </c>
      <c r="BM162" s="143" t="s">
        <v>753</v>
      </c>
    </row>
    <row r="163" spans="2:65" s="1" customFormat="1" ht="16.5" customHeight="1">
      <c r="B163" s="32"/>
      <c r="C163" s="132" t="s">
        <v>447</v>
      </c>
      <c r="D163" s="132" t="s">
        <v>178</v>
      </c>
      <c r="E163" s="133" t="s">
        <v>5902</v>
      </c>
      <c r="F163" s="134" t="s">
        <v>5903</v>
      </c>
      <c r="G163" s="135" t="s">
        <v>4983</v>
      </c>
      <c r="H163" s="136">
        <v>1</v>
      </c>
      <c r="I163" s="137"/>
      <c r="J163" s="138">
        <f t="shared" si="10"/>
        <v>0</v>
      </c>
      <c r="K163" s="134" t="s">
        <v>1</v>
      </c>
      <c r="L163" s="32"/>
      <c r="M163" s="139" t="s">
        <v>1</v>
      </c>
      <c r="N163" s="140" t="s">
        <v>43</v>
      </c>
      <c r="P163" s="141">
        <f t="shared" si="11"/>
        <v>0</v>
      </c>
      <c r="Q163" s="141">
        <v>0</v>
      </c>
      <c r="R163" s="141">
        <f t="shared" si="12"/>
        <v>0</v>
      </c>
      <c r="S163" s="141">
        <v>0</v>
      </c>
      <c r="T163" s="142">
        <f t="shared" si="13"/>
        <v>0</v>
      </c>
      <c r="AR163" s="143" t="s">
        <v>183</v>
      </c>
      <c r="AT163" s="143" t="s">
        <v>178</v>
      </c>
      <c r="AU163" s="143" t="s">
        <v>86</v>
      </c>
      <c r="AY163" s="17" t="s">
        <v>176</v>
      </c>
      <c r="BE163" s="144">
        <f t="shared" si="14"/>
        <v>0</v>
      </c>
      <c r="BF163" s="144">
        <f t="shared" si="15"/>
        <v>0</v>
      </c>
      <c r="BG163" s="144">
        <f t="shared" si="16"/>
        <v>0</v>
      </c>
      <c r="BH163" s="144">
        <f t="shared" si="17"/>
        <v>0</v>
      </c>
      <c r="BI163" s="144">
        <f t="shared" si="18"/>
        <v>0</v>
      </c>
      <c r="BJ163" s="17" t="s">
        <v>86</v>
      </c>
      <c r="BK163" s="144">
        <f t="shared" si="19"/>
        <v>0</v>
      </c>
      <c r="BL163" s="17" t="s">
        <v>183</v>
      </c>
      <c r="BM163" s="143" t="s">
        <v>769</v>
      </c>
    </row>
    <row r="164" spans="2:65" s="11" customFormat="1" ht="25.9" customHeight="1">
      <c r="B164" s="120"/>
      <c r="D164" s="121" t="s">
        <v>77</v>
      </c>
      <c r="E164" s="122" t="s">
        <v>5938</v>
      </c>
      <c r="F164" s="122" t="s">
        <v>5939</v>
      </c>
      <c r="I164" s="123"/>
      <c r="J164" s="124">
        <f>BK164</f>
        <v>0</v>
      </c>
      <c r="L164" s="120"/>
      <c r="M164" s="125"/>
      <c r="P164" s="126">
        <f>SUM(P165:P170)</f>
        <v>0</v>
      </c>
      <c r="R164" s="126">
        <f>SUM(R165:R170)</f>
        <v>0</v>
      </c>
      <c r="T164" s="127">
        <f>SUM(T165:T170)</f>
        <v>0</v>
      </c>
      <c r="AR164" s="121" t="s">
        <v>86</v>
      </c>
      <c r="AT164" s="128" t="s">
        <v>77</v>
      </c>
      <c r="AU164" s="128" t="s">
        <v>78</v>
      </c>
      <c r="AY164" s="121" t="s">
        <v>176</v>
      </c>
      <c r="BK164" s="129">
        <f>SUM(BK165:BK170)</f>
        <v>0</v>
      </c>
    </row>
    <row r="165" spans="2:65" s="1" customFormat="1" ht="33" customHeight="1">
      <c r="B165" s="32"/>
      <c r="C165" s="132" t="s">
        <v>452</v>
      </c>
      <c r="D165" s="132" t="s">
        <v>178</v>
      </c>
      <c r="E165" s="133" t="s">
        <v>5940</v>
      </c>
      <c r="F165" s="134" t="s">
        <v>5941</v>
      </c>
      <c r="G165" s="135" t="s">
        <v>4983</v>
      </c>
      <c r="H165" s="136">
        <v>1</v>
      </c>
      <c r="I165" s="137"/>
      <c r="J165" s="138">
        <f t="shared" ref="J165:J170" si="20">ROUND(I165*H165,2)</f>
        <v>0</v>
      </c>
      <c r="K165" s="134" t="s">
        <v>1</v>
      </c>
      <c r="L165" s="32"/>
      <c r="M165" s="139" t="s">
        <v>1</v>
      </c>
      <c r="N165" s="140" t="s">
        <v>43</v>
      </c>
      <c r="P165" s="141">
        <f t="shared" ref="P165:P170" si="21">O165*H165</f>
        <v>0</v>
      </c>
      <c r="Q165" s="141">
        <v>0</v>
      </c>
      <c r="R165" s="141">
        <f t="shared" ref="R165:R170" si="22">Q165*H165</f>
        <v>0</v>
      </c>
      <c r="S165" s="141">
        <v>0</v>
      </c>
      <c r="T165" s="142">
        <f t="shared" ref="T165:T170" si="23">S165*H165</f>
        <v>0</v>
      </c>
      <c r="AR165" s="143" t="s">
        <v>183</v>
      </c>
      <c r="AT165" s="143" t="s">
        <v>178</v>
      </c>
      <c r="AU165" s="143" t="s">
        <v>86</v>
      </c>
      <c r="AY165" s="17" t="s">
        <v>176</v>
      </c>
      <c r="BE165" s="144">
        <f t="shared" ref="BE165:BE170" si="24">IF(N165="základní",J165,0)</f>
        <v>0</v>
      </c>
      <c r="BF165" s="144">
        <f t="shared" ref="BF165:BF170" si="25">IF(N165="snížená",J165,0)</f>
        <v>0</v>
      </c>
      <c r="BG165" s="144">
        <f t="shared" ref="BG165:BG170" si="26">IF(N165="zákl. přenesená",J165,0)</f>
        <v>0</v>
      </c>
      <c r="BH165" s="144">
        <f t="shared" ref="BH165:BH170" si="27">IF(N165="sníž. přenesená",J165,0)</f>
        <v>0</v>
      </c>
      <c r="BI165" s="144">
        <f t="shared" ref="BI165:BI170" si="28">IF(N165="nulová",J165,0)</f>
        <v>0</v>
      </c>
      <c r="BJ165" s="17" t="s">
        <v>86</v>
      </c>
      <c r="BK165" s="144">
        <f t="shared" ref="BK165:BK170" si="29">ROUND(I165*H165,2)</f>
        <v>0</v>
      </c>
      <c r="BL165" s="17" t="s">
        <v>183</v>
      </c>
      <c r="BM165" s="143" t="s">
        <v>777</v>
      </c>
    </row>
    <row r="166" spans="2:65" s="1" customFormat="1" ht="37.9" customHeight="1">
      <c r="B166" s="32"/>
      <c r="C166" s="132" t="s">
        <v>457</v>
      </c>
      <c r="D166" s="132" t="s">
        <v>178</v>
      </c>
      <c r="E166" s="133" t="s">
        <v>5942</v>
      </c>
      <c r="F166" s="134" t="s">
        <v>5943</v>
      </c>
      <c r="G166" s="135" t="s">
        <v>4983</v>
      </c>
      <c r="H166" s="136">
        <v>1</v>
      </c>
      <c r="I166" s="137"/>
      <c r="J166" s="138">
        <f t="shared" si="20"/>
        <v>0</v>
      </c>
      <c r="K166" s="134" t="s">
        <v>1</v>
      </c>
      <c r="L166" s="32"/>
      <c r="M166" s="139" t="s">
        <v>1</v>
      </c>
      <c r="N166" s="140" t="s">
        <v>43</v>
      </c>
      <c r="P166" s="141">
        <f t="shared" si="21"/>
        <v>0</v>
      </c>
      <c r="Q166" s="141">
        <v>0</v>
      </c>
      <c r="R166" s="141">
        <f t="shared" si="22"/>
        <v>0</v>
      </c>
      <c r="S166" s="141">
        <v>0</v>
      </c>
      <c r="T166" s="142">
        <f t="shared" si="23"/>
        <v>0</v>
      </c>
      <c r="AR166" s="143" t="s">
        <v>183</v>
      </c>
      <c r="AT166" s="143" t="s">
        <v>178</v>
      </c>
      <c r="AU166" s="143" t="s">
        <v>86</v>
      </c>
      <c r="AY166" s="17" t="s">
        <v>176</v>
      </c>
      <c r="BE166" s="144">
        <f t="shared" si="24"/>
        <v>0</v>
      </c>
      <c r="BF166" s="144">
        <f t="shared" si="25"/>
        <v>0</v>
      </c>
      <c r="BG166" s="144">
        <f t="shared" si="26"/>
        <v>0</v>
      </c>
      <c r="BH166" s="144">
        <f t="shared" si="27"/>
        <v>0</v>
      </c>
      <c r="BI166" s="144">
        <f t="shared" si="28"/>
        <v>0</v>
      </c>
      <c r="BJ166" s="17" t="s">
        <v>86</v>
      </c>
      <c r="BK166" s="144">
        <f t="shared" si="29"/>
        <v>0</v>
      </c>
      <c r="BL166" s="17" t="s">
        <v>183</v>
      </c>
      <c r="BM166" s="143" t="s">
        <v>785</v>
      </c>
    </row>
    <row r="167" spans="2:65" s="1" customFormat="1" ht="16.5" customHeight="1">
      <c r="B167" s="32"/>
      <c r="C167" s="132" t="s">
        <v>465</v>
      </c>
      <c r="D167" s="132" t="s">
        <v>178</v>
      </c>
      <c r="E167" s="133" t="s">
        <v>5883</v>
      </c>
      <c r="F167" s="134" t="s">
        <v>5884</v>
      </c>
      <c r="G167" s="135" t="s">
        <v>4983</v>
      </c>
      <c r="H167" s="136">
        <v>2</v>
      </c>
      <c r="I167" s="137"/>
      <c r="J167" s="138">
        <f t="shared" si="20"/>
        <v>0</v>
      </c>
      <c r="K167" s="134" t="s">
        <v>1</v>
      </c>
      <c r="L167" s="32"/>
      <c r="M167" s="139" t="s">
        <v>1</v>
      </c>
      <c r="N167" s="140" t="s">
        <v>43</v>
      </c>
      <c r="P167" s="141">
        <f t="shared" si="21"/>
        <v>0</v>
      </c>
      <c r="Q167" s="141">
        <v>0</v>
      </c>
      <c r="R167" s="141">
        <f t="shared" si="22"/>
        <v>0</v>
      </c>
      <c r="S167" s="141">
        <v>0</v>
      </c>
      <c r="T167" s="142">
        <f t="shared" si="23"/>
        <v>0</v>
      </c>
      <c r="AR167" s="143" t="s">
        <v>183</v>
      </c>
      <c r="AT167" s="143" t="s">
        <v>178</v>
      </c>
      <c r="AU167" s="143" t="s">
        <v>86</v>
      </c>
      <c r="AY167" s="17" t="s">
        <v>176</v>
      </c>
      <c r="BE167" s="144">
        <f t="shared" si="24"/>
        <v>0</v>
      </c>
      <c r="BF167" s="144">
        <f t="shared" si="25"/>
        <v>0</v>
      </c>
      <c r="BG167" s="144">
        <f t="shared" si="26"/>
        <v>0</v>
      </c>
      <c r="BH167" s="144">
        <f t="shared" si="27"/>
        <v>0</v>
      </c>
      <c r="BI167" s="144">
        <f t="shared" si="28"/>
        <v>0</v>
      </c>
      <c r="BJ167" s="17" t="s">
        <v>86</v>
      </c>
      <c r="BK167" s="144">
        <f t="shared" si="29"/>
        <v>0</v>
      </c>
      <c r="BL167" s="17" t="s">
        <v>183</v>
      </c>
      <c r="BM167" s="143" t="s">
        <v>793</v>
      </c>
    </row>
    <row r="168" spans="2:65" s="1" customFormat="1" ht="16.5" customHeight="1">
      <c r="B168" s="32"/>
      <c r="C168" s="132" t="s">
        <v>476</v>
      </c>
      <c r="D168" s="132" t="s">
        <v>178</v>
      </c>
      <c r="E168" s="133" t="s">
        <v>5885</v>
      </c>
      <c r="F168" s="134" t="s">
        <v>5886</v>
      </c>
      <c r="G168" s="135" t="s">
        <v>4983</v>
      </c>
      <c r="H168" s="136">
        <v>2</v>
      </c>
      <c r="I168" s="137"/>
      <c r="J168" s="138">
        <f t="shared" si="20"/>
        <v>0</v>
      </c>
      <c r="K168" s="134" t="s">
        <v>1</v>
      </c>
      <c r="L168" s="32"/>
      <c r="M168" s="139" t="s">
        <v>1</v>
      </c>
      <c r="N168" s="140" t="s">
        <v>43</v>
      </c>
      <c r="P168" s="141">
        <f t="shared" si="21"/>
        <v>0</v>
      </c>
      <c r="Q168" s="141">
        <v>0</v>
      </c>
      <c r="R168" s="141">
        <f t="shared" si="22"/>
        <v>0</v>
      </c>
      <c r="S168" s="141">
        <v>0</v>
      </c>
      <c r="T168" s="142">
        <f t="shared" si="23"/>
        <v>0</v>
      </c>
      <c r="AR168" s="143" t="s">
        <v>183</v>
      </c>
      <c r="AT168" s="143" t="s">
        <v>178</v>
      </c>
      <c r="AU168" s="143" t="s">
        <v>86</v>
      </c>
      <c r="AY168" s="17" t="s">
        <v>176</v>
      </c>
      <c r="BE168" s="144">
        <f t="shared" si="24"/>
        <v>0</v>
      </c>
      <c r="BF168" s="144">
        <f t="shared" si="25"/>
        <v>0</v>
      </c>
      <c r="BG168" s="144">
        <f t="shared" si="26"/>
        <v>0</v>
      </c>
      <c r="BH168" s="144">
        <f t="shared" si="27"/>
        <v>0</v>
      </c>
      <c r="BI168" s="144">
        <f t="shared" si="28"/>
        <v>0</v>
      </c>
      <c r="BJ168" s="17" t="s">
        <v>86</v>
      </c>
      <c r="BK168" s="144">
        <f t="shared" si="29"/>
        <v>0</v>
      </c>
      <c r="BL168" s="17" t="s">
        <v>183</v>
      </c>
      <c r="BM168" s="143" t="s">
        <v>801</v>
      </c>
    </row>
    <row r="169" spans="2:65" s="1" customFormat="1" ht="16.5" customHeight="1">
      <c r="B169" s="32"/>
      <c r="C169" s="132" t="s">
        <v>480</v>
      </c>
      <c r="D169" s="132" t="s">
        <v>178</v>
      </c>
      <c r="E169" s="133" t="s">
        <v>5887</v>
      </c>
      <c r="F169" s="134" t="s">
        <v>5888</v>
      </c>
      <c r="G169" s="135" t="s">
        <v>4983</v>
      </c>
      <c r="H169" s="136">
        <v>2</v>
      </c>
      <c r="I169" s="137"/>
      <c r="J169" s="138">
        <f t="shared" si="20"/>
        <v>0</v>
      </c>
      <c r="K169" s="134" t="s">
        <v>1</v>
      </c>
      <c r="L169" s="32"/>
      <c r="M169" s="139" t="s">
        <v>1</v>
      </c>
      <c r="N169" s="140" t="s">
        <v>43</v>
      </c>
      <c r="P169" s="141">
        <f t="shared" si="21"/>
        <v>0</v>
      </c>
      <c r="Q169" s="141">
        <v>0</v>
      </c>
      <c r="R169" s="141">
        <f t="shared" si="22"/>
        <v>0</v>
      </c>
      <c r="S169" s="141">
        <v>0</v>
      </c>
      <c r="T169" s="142">
        <f t="shared" si="23"/>
        <v>0</v>
      </c>
      <c r="AR169" s="143" t="s">
        <v>183</v>
      </c>
      <c r="AT169" s="143" t="s">
        <v>178</v>
      </c>
      <c r="AU169" s="143" t="s">
        <v>86</v>
      </c>
      <c r="AY169" s="17" t="s">
        <v>176</v>
      </c>
      <c r="BE169" s="144">
        <f t="shared" si="24"/>
        <v>0</v>
      </c>
      <c r="BF169" s="144">
        <f t="shared" si="25"/>
        <v>0</v>
      </c>
      <c r="BG169" s="144">
        <f t="shared" si="26"/>
        <v>0</v>
      </c>
      <c r="BH169" s="144">
        <f t="shared" si="27"/>
        <v>0</v>
      </c>
      <c r="BI169" s="144">
        <f t="shared" si="28"/>
        <v>0</v>
      </c>
      <c r="BJ169" s="17" t="s">
        <v>86</v>
      </c>
      <c r="BK169" s="144">
        <f t="shared" si="29"/>
        <v>0</v>
      </c>
      <c r="BL169" s="17" t="s">
        <v>183</v>
      </c>
      <c r="BM169" s="143" t="s">
        <v>809</v>
      </c>
    </row>
    <row r="170" spans="2:65" s="1" customFormat="1" ht="16.5" customHeight="1">
      <c r="B170" s="32"/>
      <c r="C170" s="132" t="s">
        <v>484</v>
      </c>
      <c r="D170" s="132" t="s">
        <v>178</v>
      </c>
      <c r="E170" s="133" t="s">
        <v>5891</v>
      </c>
      <c r="F170" s="134" t="s">
        <v>5892</v>
      </c>
      <c r="G170" s="135" t="s">
        <v>4983</v>
      </c>
      <c r="H170" s="136">
        <v>5</v>
      </c>
      <c r="I170" s="137"/>
      <c r="J170" s="138">
        <f t="shared" si="20"/>
        <v>0</v>
      </c>
      <c r="K170" s="134" t="s">
        <v>1</v>
      </c>
      <c r="L170" s="32"/>
      <c r="M170" s="139" t="s">
        <v>1</v>
      </c>
      <c r="N170" s="140" t="s">
        <v>43</v>
      </c>
      <c r="P170" s="141">
        <f t="shared" si="21"/>
        <v>0</v>
      </c>
      <c r="Q170" s="141">
        <v>0</v>
      </c>
      <c r="R170" s="141">
        <f t="shared" si="22"/>
        <v>0</v>
      </c>
      <c r="S170" s="141">
        <v>0</v>
      </c>
      <c r="T170" s="142">
        <f t="shared" si="23"/>
        <v>0</v>
      </c>
      <c r="AR170" s="143" t="s">
        <v>183</v>
      </c>
      <c r="AT170" s="143" t="s">
        <v>178</v>
      </c>
      <c r="AU170" s="143" t="s">
        <v>86</v>
      </c>
      <c r="AY170" s="17" t="s">
        <v>176</v>
      </c>
      <c r="BE170" s="144">
        <f t="shared" si="24"/>
        <v>0</v>
      </c>
      <c r="BF170" s="144">
        <f t="shared" si="25"/>
        <v>0</v>
      </c>
      <c r="BG170" s="144">
        <f t="shared" si="26"/>
        <v>0</v>
      </c>
      <c r="BH170" s="144">
        <f t="shared" si="27"/>
        <v>0</v>
      </c>
      <c r="BI170" s="144">
        <f t="shared" si="28"/>
        <v>0</v>
      </c>
      <c r="BJ170" s="17" t="s">
        <v>86</v>
      </c>
      <c r="BK170" s="144">
        <f t="shared" si="29"/>
        <v>0</v>
      </c>
      <c r="BL170" s="17" t="s">
        <v>183</v>
      </c>
      <c r="BM170" s="143" t="s">
        <v>825</v>
      </c>
    </row>
    <row r="171" spans="2:65" s="11" customFormat="1" ht="25.9" customHeight="1">
      <c r="B171" s="120"/>
      <c r="D171" s="121" t="s">
        <v>77</v>
      </c>
      <c r="E171" s="122" t="s">
        <v>5944</v>
      </c>
      <c r="F171" s="122" t="s">
        <v>5945</v>
      </c>
      <c r="I171" s="123"/>
      <c r="J171" s="124">
        <f>BK171</f>
        <v>0</v>
      </c>
      <c r="L171" s="120"/>
      <c r="M171" s="125"/>
      <c r="P171" s="126">
        <f>SUM(P172:P187)</f>
        <v>0</v>
      </c>
      <c r="R171" s="126">
        <f>SUM(R172:R187)</f>
        <v>0</v>
      </c>
      <c r="T171" s="127">
        <f>SUM(T172:T187)</f>
        <v>0</v>
      </c>
      <c r="AR171" s="121" t="s">
        <v>86</v>
      </c>
      <c r="AT171" s="128" t="s">
        <v>77</v>
      </c>
      <c r="AU171" s="128" t="s">
        <v>78</v>
      </c>
      <c r="AY171" s="121" t="s">
        <v>176</v>
      </c>
      <c r="BK171" s="129">
        <f>SUM(BK172:BK187)</f>
        <v>0</v>
      </c>
    </row>
    <row r="172" spans="2:65" s="1" customFormat="1" ht="37.9" customHeight="1">
      <c r="B172" s="32"/>
      <c r="C172" s="132" t="s">
        <v>489</v>
      </c>
      <c r="D172" s="132" t="s">
        <v>178</v>
      </c>
      <c r="E172" s="133" t="s">
        <v>5946</v>
      </c>
      <c r="F172" s="134" t="s">
        <v>5947</v>
      </c>
      <c r="G172" s="135" t="s">
        <v>4983</v>
      </c>
      <c r="H172" s="136">
        <v>10</v>
      </c>
      <c r="I172" s="137"/>
      <c r="J172" s="138">
        <f t="shared" ref="J172:J187" si="30">ROUND(I172*H172,2)</f>
        <v>0</v>
      </c>
      <c r="K172" s="134" t="s">
        <v>1</v>
      </c>
      <c r="L172" s="32"/>
      <c r="M172" s="139" t="s">
        <v>1</v>
      </c>
      <c r="N172" s="140" t="s">
        <v>43</v>
      </c>
      <c r="P172" s="141">
        <f t="shared" ref="P172:P187" si="31">O172*H172</f>
        <v>0</v>
      </c>
      <c r="Q172" s="141">
        <v>0</v>
      </c>
      <c r="R172" s="141">
        <f t="shared" ref="R172:R187" si="32">Q172*H172</f>
        <v>0</v>
      </c>
      <c r="S172" s="141">
        <v>0</v>
      </c>
      <c r="T172" s="142">
        <f t="shared" ref="T172:T187" si="33">S172*H172</f>
        <v>0</v>
      </c>
      <c r="AR172" s="143" t="s">
        <v>183</v>
      </c>
      <c r="AT172" s="143" t="s">
        <v>178</v>
      </c>
      <c r="AU172" s="143" t="s">
        <v>86</v>
      </c>
      <c r="AY172" s="17" t="s">
        <v>176</v>
      </c>
      <c r="BE172" s="144">
        <f t="shared" ref="BE172:BE187" si="34">IF(N172="základní",J172,0)</f>
        <v>0</v>
      </c>
      <c r="BF172" s="144">
        <f t="shared" ref="BF172:BF187" si="35">IF(N172="snížená",J172,0)</f>
        <v>0</v>
      </c>
      <c r="BG172" s="144">
        <f t="shared" ref="BG172:BG187" si="36">IF(N172="zákl. přenesená",J172,0)</f>
        <v>0</v>
      </c>
      <c r="BH172" s="144">
        <f t="shared" ref="BH172:BH187" si="37">IF(N172="sníž. přenesená",J172,0)</f>
        <v>0</v>
      </c>
      <c r="BI172" s="144">
        <f t="shared" ref="BI172:BI187" si="38">IF(N172="nulová",J172,0)</f>
        <v>0</v>
      </c>
      <c r="BJ172" s="17" t="s">
        <v>86</v>
      </c>
      <c r="BK172" s="144">
        <f t="shared" ref="BK172:BK187" si="39">ROUND(I172*H172,2)</f>
        <v>0</v>
      </c>
      <c r="BL172" s="17" t="s">
        <v>183</v>
      </c>
      <c r="BM172" s="143" t="s">
        <v>834</v>
      </c>
    </row>
    <row r="173" spans="2:65" s="1" customFormat="1" ht="33" customHeight="1">
      <c r="B173" s="32"/>
      <c r="C173" s="132" t="s">
        <v>494</v>
      </c>
      <c r="D173" s="132" t="s">
        <v>178</v>
      </c>
      <c r="E173" s="133" t="s">
        <v>5948</v>
      </c>
      <c r="F173" s="134" t="s">
        <v>5949</v>
      </c>
      <c r="G173" s="135" t="s">
        <v>4983</v>
      </c>
      <c r="H173" s="136">
        <v>1</v>
      </c>
      <c r="I173" s="137"/>
      <c r="J173" s="138">
        <f t="shared" si="30"/>
        <v>0</v>
      </c>
      <c r="K173" s="134" t="s">
        <v>1</v>
      </c>
      <c r="L173" s="32"/>
      <c r="M173" s="139" t="s">
        <v>1</v>
      </c>
      <c r="N173" s="140" t="s">
        <v>43</v>
      </c>
      <c r="P173" s="141">
        <f t="shared" si="31"/>
        <v>0</v>
      </c>
      <c r="Q173" s="141">
        <v>0</v>
      </c>
      <c r="R173" s="141">
        <f t="shared" si="32"/>
        <v>0</v>
      </c>
      <c r="S173" s="141">
        <v>0</v>
      </c>
      <c r="T173" s="142">
        <f t="shared" si="33"/>
        <v>0</v>
      </c>
      <c r="AR173" s="143" t="s">
        <v>183</v>
      </c>
      <c r="AT173" s="143" t="s">
        <v>178</v>
      </c>
      <c r="AU173" s="143" t="s">
        <v>86</v>
      </c>
      <c r="AY173" s="17" t="s">
        <v>176</v>
      </c>
      <c r="BE173" s="144">
        <f t="shared" si="34"/>
        <v>0</v>
      </c>
      <c r="BF173" s="144">
        <f t="shared" si="35"/>
        <v>0</v>
      </c>
      <c r="BG173" s="144">
        <f t="shared" si="36"/>
        <v>0</v>
      </c>
      <c r="BH173" s="144">
        <f t="shared" si="37"/>
        <v>0</v>
      </c>
      <c r="BI173" s="144">
        <f t="shared" si="38"/>
        <v>0</v>
      </c>
      <c r="BJ173" s="17" t="s">
        <v>86</v>
      </c>
      <c r="BK173" s="144">
        <f t="shared" si="39"/>
        <v>0</v>
      </c>
      <c r="BL173" s="17" t="s">
        <v>183</v>
      </c>
      <c r="BM173" s="143" t="s">
        <v>844</v>
      </c>
    </row>
    <row r="174" spans="2:65" s="1" customFormat="1" ht="37.9" customHeight="1">
      <c r="B174" s="32"/>
      <c r="C174" s="132" t="s">
        <v>500</v>
      </c>
      <c r="D174" s="132" t="s">
        <v>178</v>
      </c>
      <c r="E174" s="133" t="s">
        <v>5942</v>
      </c>
      <c r="F174" s="134" t="s">
        <v>5943</v>
      </c>
      <c r="G174" s="135" t="s">
        <v>4983</v>
      </c>
      <c r="H174" s="136">
        <v>11</v>
      </c>
      <c r="I174" s="137"/>
      <c r="J174" s="138">
        <f t="shared" si="30"/>
        <v>0</v>
      </c>
      <c r="K174" s="134" t="s">
        <v>1</v>
      </c>
      <c r="L174" s="32"/>
      <c r="M174" s="139" t="s">
        <v>1</v>
      </c>
      <c r="N174" s="140" t="s">
        <v>43</v>
      </c>
      <c r="P174" s="141">
        <f t="shared" si="31"/>
        <v>0</v>
      </c>
      <c r="Q174" s="141">
        <v>0</v>
      </c>
      <c r="R174" s="141">
        <f t="shared" si="32"/>
        <v>0</v>
      </c>
      <c r="S174" s="141">
        <v>0</v>
      </c>
      <c r="T174" s="142">
        <f t="shared" si="33"/>
        <v>0</v>
      </c>
      <c r="AR174" s="143" t="s">
        <v>183</v>
      </c>
      <c r="AT174" s="143" t="s">
        <v>178</v>
      </c>
      <c r="AU174" s="143" t="s">
        <v>86</v>
      </c>
      <c r="AY174" s="17" t="s">
        <v>176</v>
      </c>
      <c r="BE174" s="144">
        <f t="shared" si="34"/>
        <v>0</v>
      </c>
      <c r="BF174" s="144">
        <f t="shared" si="35"/>
        <v>0</v>
      </c>
      <c r="BG174" s="144">
        <f t="shared" si="36"/>
        <v>0</v>
      </c>
      <c r="BH174" s="144">
        <f t="shared" si="37"/>
        <v>0</v>
      </c>
      <c r="BI174" s="144">
        <f t="shared" si="38"/>
        <v>0</v>
      </c>
      <c r="BJ174" s="17" t="s">
        <v>86</v>
      </c>
      <c r="BK174" s="144">
        <f t="shared" si="39"/>
        <v>0</v>
      </c>
      <c r="BL174" s="17" t="s">
        <v>183</v>
      </c>
      <c r="BM174" s="143" t="s">
        <v>852</v>
      </c>
    </row>
    <row r="175" spans="2:65" s="1" customFormat="1" ht="16.5" customHeight="1">
      <c r="B175" s="32"/>
      <c r="C175" s="132" t="s">
        <v>504</v>
      </c>
      <c r="D175" s="132" t="s">
        <v>178</v>
      </c>
      <c r="E175" s="133" t="s">
        <v>5883</v>
      </c>
      <c r="F175" s="134" t="s">
        <v>5884</v>
      </c>
      <c r="G175" s="135" t="s">
        <v>4983</v>
      </c>
      <c r="H175" s="136">
        <v>22</v>
      </c>
      <c r="I175" s="137"/>
      <c r="J175" s="138">
        <f t="shared" si="30"/>
        <v>0</v>
      </c>
      <c r="K175" s="134" t="s">
        <v>1</v>
      </c>
      <c r="L175" s="32"/>
      <c r="M175" s="139" t="s">
        <v>1</v>
      </c>
      <c r="N175" s="140" t="s">
        <v>43</v>
      </c>
      <c r="P175" s="141">
        <f t="shared" si="31"/>
        <v>0</v>
      </c>
      <c r="Q175" s="141">
        <v>0</v>
      </c>
      <c r="R175" s="141">
        <f t="shared" si="32"/>
        <v>0</v>
      </c>
      <c r="S175" s="141">
        <v>0</v>
      </c>
      <c r="T175" s="142">
        <f t="shared" si="33"/>
        <v>0</v>
      </c>
      <c r="AR175" s="143" t="s">
        <v>183</v>
      </c>
      <c r="AT175" s="143" t="s">
        <v>178</v>
      </c>
      <c r="AU175" s="143" t="s">
        <v>86</v>
      </c>
      <c r="AY175" s="17" t="s">
        <v>176</v>
      </c>
      <c r="BE175" s="144">
        <f t="shared" si="34"/>
        <v>0</v>
      </c>
      <c r="BF175" s="144">
        <f t="shared" si="35"/>
        <v>0</v>
      </c>
      <c r="BG175" s="144">
        <f t="shared" si="36"/>
        <v>0</v>
      </c>
      <c r="BH175" s="144">
        <f t="shared" si="37"/>
        <v>0</v>
      </c>
      <c r="BI175" s="144">
        <f t="shared" si="38"/>
        <v>0</v>
      </c>
      <c r="BJ175" s="17" t="s">
        <v>86</v>
      </c>
      <c r="BK175" s="144">
        <f t="shared" si="39"/>
        <v>0</v>
      </c>
      <c r="BL175" s="17" t="s">
        <v>183</v>
      </c>
      <c r="BM175" s="143" t="s">
        <v>860</v>
      </c>
    </row>
    <row r="176" spans="2:65" s="1" customFormat="1" ht="16.5" customHeight="1">
      <c r="B176" s="32"/>
      <c r="C176" s="132" t="s">
        <v>510</v>
      </c>
      <c r="D176" s="132" t="s">
        <v>178</v>
      </c>
      <c r="E176" s="133" t="s">
        <v>5885</v>
      </c>
      <c r="F176" s="134" t="s">
        <v>5886</v>
      </c>
      <c r="G176" s="135" t="s">
        <v>4983</v>
      </c>
      <c r="H176" s="136">
        <v>22</v>
      </c>
      <c r="I176" s="137"/>
      <c r="J176" s="138">
        <f t="shared" si="30"/>
        <v>0</v>
      </c>
      <c r="K176" s="134" t="s">
        <v>1</v>
      </c>
      <c r="L176" s="32"/>
      <c r="M176" s="139" t="s">
        <v>1</v>
      </c>
      <c r="N176" s="140" t="s">
        <v>43</v>
      </c>
      <c r="P176" s="141">
        <f t="shared" si="31"/>
        <v>0</v>
      </c>
      <c r="Q176" s="141">
        <v>0</v>
      </c>
      <c r="R176" s="141">
        <f t="shared" si="32"/>
        <v>0</v>
      </c>
      <c r="S176" s="141">
        <v>0</v>
      </c>
      <c r="T176" s="142">
        <f t="shared" si="33"/>
        <v>0</v>
      </c>
      <c r="AR176" s="143" t="s">
        <v>183</v>
      </c>
      <c r="AT176" s="143" t="s">
        <v>178</v>
      </c>
      <c r="AU176" s="143" t="s">
        <v>86</v>
      </c>
      <c r="AY176" s="17" t="s">
        <v>176</v>
      </c>
      <c r="BE176" s="144">
        <f t="shared" si="34"/>
        <v>0</v>
      </c>
      <c r="BF176" s="144">
        <f t="shared" si="35"/>
        <v>0</v>
      </c>
      <c r="BG176" s="144">
        <f t="shared" si="36"/>
        <v>0</v>
      </c>
      <c r="BH176" s="144">
        <f t="shared" si="37"/>
        <v>0</v>
      </c>
      <c r="BI176" s="144">
        <f t="shared" si="38"/>
        <v>0</v>
      </c>
      <c r="BJ176" s="17" t="s">
        <v>86</v>
      </c>
      <c r="BK176" s="144">
        <f t="shared" si="39"/>
        <v>0</v>
      </c>
      <c r="BL176" s="17" t="s">
        <v>183</v>
      </c>
      <c r="BM176" s="143" t="s">
        <v>924</v>
      </c>
    </row>
    <row r="177" spans="2:65" s="1" customFormat="1" ht="16.5" customHeight="1">
      <c r="B177" s="32"/>
      <c r="C177" s="132" t="s">
        <v>517</v>
      </c>
      <c r="D177" s="132" t="s">
        <v>178</v>
      </c>
      <c r="E177" s="133" t="s">
        <v>5887</v>
      </c>
      <c r="F177" s="134" t="s">
        <v>5888</v>
      </c>
      <c r="G177" s="135" t="s">
        <v>4983</v>
      </c>
      <c r="H177" s="136">
        <v>22</v>
      </c>
      <c r="I177" s="137"/>
      <c r="J177" s="138">
        <f t="shared" si="30"/>
        <v>0</v>
      </c>
      <c r="K177" s="134" t="s">
        <v>1</v>
      </c>
      <c r="L177" s="32"/>
      <c r="M177" s="139" t="s">
        <v>1</v>
      </c>
      <c r="N177" s="140" t="s">
        <v>43</v>
      </c>
      <c r="P177" s="141">
        <f t="shared" si="31"/>
        <v>0</v>
      </c>
      <c r="Q177" s="141">
        <v>0</v>
      </c>
      <c r="R177" s="141">
        <f t="shared" si="32"/>
        <v>0</v>
      </c>
      <c r="S177" s="141">
        <v>0</v>
      </c>
      <c r="T177" s="142">
        <f t="shared" si="33"/>
        <v>0</v>
      </c>
      <c r="AR177" s="143" t="s">
        <v>183</v>
      </c>
      <c r="AT177" s="143" t="s">
        <v>178</v>
      </c>
      <c r="AU177" s="143" t="s">
        <v>86</v>
      </c>
      <c r="AY177" s="17" t="s">
        <v>176</v>
      </c>
      <c r="BE177" s="144">
        <f t="shared" si="34"/>
        <v>0</v>
      </c>
      <c r="BF177" s="144">
        <f t="shared" si="35"/>
        <v>0</v>
      </c>
      <c r="BG177" s="144">
        <f t="shared" si="36"/>
        <v>0</v>
      </c>
      <c r="BH177" s="144">
        <f t="shared" si="37"/>
        <v>0</v>
      </c>
      <c r="BI177" s="144">
        <f t="shared" si="38"/>
        <v>0</v>
      </c>
      <c r="BJ177" s="17" t="s">
        <v>86</v>
      </c>
      <c r="BK177" s="144">
        <f t="shared" si="39"/>
        <v>0</v>
      </c>
      <c r="BL177" s="17" t="s">
        <v>183</v>
      </c>
      <c r="BM177" s="143" t="s">
        <v>986</v>
      </c>
    </row>
    <row r="178" spans="2:65" s="1" customFormat="1" ht="16.5" customHeight="1">
      <c r="B178" s="32"/>
      <c r="C178" s="132" t="s">
        <v>537</v>
      </c>
      <c r="D178" s="132" t="s">
        <v>178</v>
      </c>
      <c r="E178" s="133" t="s">
        <v>5889</v>
      </c>
      <c r="F178" s="134" t="s">
        <v>5890</v>
      </c>
      <c r="G178" s="135" t="s">
        <v>4983</v>
      </c>
      <c r="H178" s="136">
        <v>22</v>
      </c>
      <c r="I178" s="137"/>
      <c r="J178" s="138">
        <f t="shared" si="30"/>
        <v>0</v>
      </c>
      <c r="K178" s="134" t="s">
        <v>1</v>
      </c>
      <c r="L178" s="32"/>
      <c r="M178" s="139" t="s">
        <v>1</v>
      </c>
      <c r="N178" s="140" t="s">
        <v>43</v>
      </c>
      <c r="P178" s="141">
        <f t="shared" si="31"/>
        <v>0</v>
      </c>
      <c r="Q178" s="141">
        <v>0</v>
      </c>
      <c r="R178" s="141">
        <f t="shared" si="32"/>
        <v>0</v>
      </c>
      <c r="S178" s="141">
        <v>0</v>
      </c>
      <c r="T178" s="142">
        <f t="shared" si="33"/>
        <v>0</v>
      </c>
      <c r="AR178" s="143" t="s">
        <v>183</v>
      </c>
      <c r="AT178" s="143" t="s">
        <v>178</v>
      </c>
      <c r="AU178" s="143" t="s">
        <v>86</v>
      </c>
      <c r="AY178" s="17" t="s">
        <v>176</v>
      </c>
      <c r="BE178" s="144">
        <f t="shared" si="34"/>
        <v>0</v>
      </c>
      <c r="BF178" s="144">
        <f t="shared" si="35"/>
        <v>0</v>
      </c>
      <c r="BG178" s="144">
        <f t="shared" si="36"/>
        <v>0</v>
      </c>
      <c r="BH178" s="144">
        <f t="shared" si="37"/>
        <v>0</v>
      </c>
      <c r="BI178" s="144">
        <f t="shared" si="38"/>
        <v>0</v>
      </c>
      <c r="BJ178" s="17" t="s">
        <v>86</v>
      </c>
      <c r="BK178" s="144">
        <f t="shared" si="39"/>
        <v>0</v>
      </c>
      <c r="BL178" s="17" t="s">
        <v>183</v>
      </c>
      <c r="BM178" s="143" t="s">
        <v>1003</v>
      </c>
    </row>
    <row r="179" spans="2:65" s="1" customFormat="1" ht="66.75" customHeight="1">
      <c r="B179" s="32"/>
      <c r="C179" s="132" t="s">
        <v>547</v>
      </c>
      <c r="D179" s="132" t="s">
        <v>178</v>
      </c>
      <c r="E179" s="133" t="s">
        <v>5950</v>
      </c>
      <c r="F179" s="134" t="s">
        <v>5951</v>
      </c>
      <c r="G179" s="135" t="s">
        <v>4983</v>
      </c>
      <c r="H179" s="136">
        <v>110</v>
      </c>
      <c r="I179" s="137"/>
      <c r="J179" s="138">
        <f t="shared" si="30"/>
        <v>0</v>
      </c>
      <c r="K179" s="134" t="s">
        <v>1</v>
      </c>
      <c r="L179" s="32"/>
      <c r="M179" s="139" t="s">
        <v>1</v>
      </c>
      <c r="N179" s="140" t="s">
        <v>43</v>
      </c>
      <c r="P179" s="141">
        <f t="shared" si="31"/>
        <v>0</v>
      </c>
      <c r="Q179" s="141">
        <v>0</v>
      </c>
      <c r="R179" s="141">
        <f t="shared" si="32"/>
        <v>0</v>
      </c>
      <c r="S179" s="141">
        <v>0</v>
      </c>
      <c r="T179" s="142">
        <f t="shared" si="33"/>
        <v>0</v>
      </c>
      <c r="AR179" s="143" t="s">
        <v>183</v>
      </c>
      <c r="AT179" s="143" t="s">
        <v>178</v>
      </c>
      <c r="AU179" s="143" t="s">
        <v>86</v>
      </c>
      <c r="AY179" s="17" t="s">
        <v>176</v>
      </c>
      <c r="BE179" s="144">
        <f t="shared" si="34"/>
        <v>0</v>
      </c>
      <c r="BF179" s="144">
        <f t="shared" si="35"/>
        <v>0</v>
      </c>
      <c r="BG179" s="144">
        <f t="shared" si="36"/>
        <v>0</v>
      </c>
      <c r="BH179" s="144">
        <f t="shared" si="37"/>
        <v>0</v>
      </c>
      <c r="BI179" s="144">
        <f t="shared" si="38"/>
        <v>0</v>
      </c>
      <c r="BJ179" s="17" t="s">
        <v>86</v>
      </c>
      <c r="BK179" s="144">
        <f t="shared" si="39"/>
        <v>0</v>
      </c>
      <c r="BL179" s="17" t="s">
        <v>183</v>
      </c>
      <c r="BM179" s="143" t="s">
        <v>1039</v>
      </c>
    </row>
    <row r="180" spans="2:65" s="1" customFormat="1" ht="37.9" customHeight="1">
      <c r="B180" s="32"/>
      <c r="C180" s="132" t="s">
        <v>551</v>
      </c>
      <c r="D180" s="132" t="s">
        <v>178</v>
      </c>
      <c r="E180" s="133" t="s">
        <v>5952</v>
      </c>
      <c r="F180" s="134" t="s">
        <v>5953</v>
      </c>
      <c r="G180" s="135" t="s">
        <v>4983</v>
      </c>
      <c r="H180" s="136">
        <v>120</v>
      </c>
      <c r="I180" s="137"/>
      <c r="J180" s="138">
        <f t="shared" si="30"/>
        <v>0</v>
      </c>
      <c r="K180" s="134" t="s">
        <v>1</v>
      </c>
      <c r="L180" s="32"/>
      <c r="M180" s="139" t="s">
        <v>1</v>
      </c>
      <c r="N180" s="140" t="s">
        <v>43</v>
      </c>
      <c r="P180" s="141">
        <f t="shared" si="31"/>
        <v>0</v>
      </c>
      <c r="Q180" s="141">
        <v>0</v>
      </c>
      <c r="R180" s="141">
        <f t="shared" si="32"/>
        <v>0</v>
      </c>
      <c r="S180" s="141">
        <v>0</v>
      </c>
      <c r="T180" s="142">
        <f t="shared" si="33"/>
        <v>0</v>
      </c>
      <c r="AR180" s="143" t="s">
        <v>183</v>
      </c>
      <c r="AT180" s="143" t="s">
        <v>178</v>
      </c>
      <c r="AU180" s="143" t="s">
        <v>86</v>
      </c>
      <c r="AY180" s="17" t="s">
        <v>176</v>
      </c>
      <c r="BE180" s="144">
        <f t="shared" si="34"/>
        <v>0</v>
      </c>
      <c r="BF180" s="144">
        <f t="shared" si="35"/>
        <v>0</v>
      </c>
      <c r="BG180" s="144">
        <f t="shared" si="36"/>
        <v>0</v>
      </c>
      <c r="BH180" s="144">
        <f t="shared" si="37"/>
        <v>0</v>
      </c>
      <c r="BI180" s="144">
        <f t="shared" si="38"/>
        <v>0</v>
      </c>
      <c r="BJ180" s="17" t="s">
        <v>86</v>
      </c>
      <c r="BK180" s="144">
        <f t="shared" si="39"/>
        <v>0</v>
      </c>
      <c r="BL180" s="17" t="s">
        <v>183</v>
      </c>
      <c r="BM180" s="143" t="s">
        <v>1049</v>
      </c>
    </row>
    <row r="181" spans="2:65" s="1" customFormat="1" ht="16.5" customHeight="1">
      <c r="B181" s="32"/>
      <c r="C181" s="132" t="s">
        <v>558</v>
      </c>
      <c r="D181" s="132" t="s">
        <v>178</v>
      </c>
      <c r="E181" s="133" t="s">
        <v>5954</v>
      </c>
      <c r="F181" s="134" t="s">
        <v>5955</v>
      </c>
      <c r="G181" s="135" t="s">
        <v>4983</v>
      </c>
      <c r="H181" s="136">
        <v>240</v>
      </c>
      <c r="I181" s="137"/>
      <c r="J181" s="138">
        <f t="shared" si="30"/>
        <v>0</v>
      </c>
      <c r="K181" s="134" t="s">
        <v>1</v>
      </c>
      <c r="L181" s="32"/>
      <c r="M181" s="139" t="s">
        <v>1</v>
      </c>
      <c r="N181" s="140" t="s">
        <v>43</v>
      </c>
      <c r="P181" s="141">
        <f t="shared" si="31"/>
        <v>0</v>
      </c>
      <c r="Q181" s="141">
        <v>0</v>
      </c>
      <c r="R181" s="141">
        <f t="shared" si="32"/>
        <v>0</v>
      </c>
      <c r="S181" s="141">
        <v>0</v>
      </c>
      <c r="T181" s="142">
        <f t="shared" si="33"/>
        <v>0</v>
      </c>
      <c r="AR181" s="143" t="s">
        <v>183</v>
      </c>
      <c r="AT181" s="143" t="s">
        <v>178</v>
      </c>
      <c r="AU181" s="143" t="s">
        <v>86</v>
      </c>
      <c r="AY181" s="17" t="s">
        <v>176</v>
      </c>
      <c r="BE181" s="144">
        <f t="shared" si="34"/>
        <v>0</v>
      </c>
      <c r="BF181" s="144">
        <f t="shared" si="35"/>
        <v>0</v>
      </c>
      <c r="BG181" s="144">
        <f t="shared" si="36"/>
        <v>0</v>
      </c>
      <c r="BH181" s="144">
        <f t="shared" si="37"/>
        <v>0</v>
      </c>
      <c r="BI181" s="144">
        <f t="shared" si="38"/>
        <v>0</v>
      </c>
      <c r="BJ181" s="17" t="s">
        <v>86</v>
      </c>
      <c r="BK181" s="144">
        <f t="shared" si="39"/>
        <v>0</v>
      </c>
      <c r="BL181" s="17" t="s">
        <v>183</v>
      </c>
      <c r="BM181" s="143" t="s">
        <v>1065</v>
      </c>
    </row>
    <row r="182" spans="2:65" s="1" customFormat="1" ht="16.5" customHeight="1">
      <c r="B182" s="32"/>
      <c r="C182" s="132" t="s">
        <v>569</v>
      </c>
      <c r="D182" s="132" t="s">
        <v>178</v>
      </c>
      <c r="E182" s="133" t="s">
        <v>5956</v>
      </c>
      <c r="F182" s="134" t="s">
        <v>5161</v>
      </c>
      <c r="G182" s="135" t="s">
        <v>4983</v>
      </c>
      <c r="H182" s="136">
        <v>160</v>
      </c>
      <c r="I182" s="137"/>
      <c r="J182" s="138">
        <f t="shared" si="30"/>
        <v>0</v>
      </c>
      <c r="K182" s="134" t="s">
        <v>1</v>
      </c>
      <c r="L182" s="32"/>
      <c r="M182" s="139" t="s">
        <v>1</v>
      </c>
      <c r="N182" s="140" t="s">
        <v>43</v>
      </c>
      <c r="P182" s="141">
        <f t="shared" si="31"/>
        <v>0</v>
      </c>
      <c r="Q182" s="141">
        <v>0</v>
      </c>
      <c r="R182" s="141">
        <f t="shared" si="32"/>
        <v>0</v>
      </c>
      <c r="S182" s="141">
        <v>0</v>
      </c>
      <c r="T182" s="142">
        <f t="shared" si="33"/>
        <v>0</v>
      </c>
      <c r="AR182" s="143" t="s">
        <v>183</v>
      </c>
      <c r="AT182" s="143" t="s">
        <v>178</v>
      </c>
      <c r="AU182" s="143" t="s">
        <v>86</v>
      </c>
      <c r="AY182" s="17" t="s">
        <v>176</v>
      </c>
      <c r="BE182" s="144">
        <f t="shared" si="34"/>
        <v>0</v>
      </c>
      <c r="BF182" s="144">
        <f t="shared" si="35"/>
        <v>0</v>
      </c>
      <c r="BG182" s="144">
        <f t="shared" si="36"/>
        <v>0</v>
      </c>
      <c r="BH182" s="144">
        <f t="shared" si="37"/>
        <v>0</v>
      </c>
      <c r="BI182" s="144">
        <f t="shared" si="38"/>
        <v>0</v>
      </c>
      <c r="BJ182" s="17" t="s">
        <v>86</v>
      </c>
      <c r="BK182" s="144">
        <f t="shared" si="39"/>
        <v>0</v>
      </c>
      <c r="BL182" s="17" t="s">
        <v>183</v>
      </c>
      <c r="BM182" s="143" t="s">
        <v>1078</v>
      </c>
    </row>
    <row r="183" spans="2:65" s="1" customFormat="1" ht="24.2" customHeight="1">
      <c r="B183" s="32"/>
      <c r="C183" s="132" t="s">
        <v>588</v>
      </c>
      <c r="D183" s="132" t="s">
        <v>178</v>
      </c>
      <c r="E183" s="133" t="s">
        <v>5957</v>
      </c>
      <c r="F183" s="134" t="s">
        <v>5958</v>
      </c>
      <c r="G183" s="135" t="s">
        <v>4983</v>
      </c>
      <c r="H183" s="136">
        <v>320</v>
      </c>
      <c r="I183" s="137"/>
      <c r="J183" s="138">
        <f t="shared" si="30"/>
        <v>0</v>
      </c>
      <c r="K183" s="134" t="s">
        <v>1</v>
      </c>
      <c r="L183" s="32"/>
      <c r="M183" s="139" t="s">
        <v>1</v>
      </c>
      <c r="N183" s="140" t="s">
        <v>43</v>
      </c>
      <c r="P183" s="141">
        <f t="shared" si="31"/>
        <v>0</v>
      </c>
      <c r="Q183" s="141">
        <v>0</v>
      </c>
      <c r="R183" s="141">
        <f t="shared" si="32"/>
        <v>0</v>
      </c>
      <c r="S183" s="141">
        <v>0</v>
      </c>
      <c r="T183" s="142">
        <f t="shared" si="33"/>
        <v>0</v>
      </c>
      <c r="AR183" s="143" t="s">
        <v>183</v>
      </c>
      <c r="AT183" s="143" t="s">
        <v>178</v>
      </c>
      <c r="AU183" s="143" t="s">
        <v>86</v>
      </c>
      <c r="AY183" s="17" t="s">
        <v>176</v>
      </c>
      <c r="BE183" s="144">
        <f t="shared" si="34"/>
        <v>0</v>
      </c>
      <c r="BF183" s="144">
        <f t="shared" si="35"/>
        <v>0</v>
      </c>
      <c r="BG183" s="144">
        <f t="shared" si="36"/>
        <v>0</v>
      </c>
      <c r="BH183" s="144">
        <f t="shared" si="37"/>
        <v>0</v>
      </c>
      <c r="BI183" s="144">
        <f t="shared" si="38"/>
        <v>0</v>
      </c>
      <c r="BJ183" s="17" t="s">
        <v>86</v>
      </c>
      <c r="BK183" s="144">
        <f t="shared" si="39"/>
        <v>0</v>
      </c>
      <c r="BL183" s="17" t="s">
        <v>183</v>
      </c>
      <c r="BM183" s="143" t="s">
        <v>1086</v>
      </c>
    </row>
    <row r="184" spans="2:65" s="1" customFormat="1" ht="16.5" customHeight="1">
      <c r="B184" s="32"/>
      <c r="C184" s="132" t="s">
        <v>592</v>
      </c>
      <c r="D184" s="132" t="s">
        <v>178</v>
      </c>
      <c r="E184" s="133" t="s">
        <v>5959</v>
      </c>
      <c r="F184" s="134" t="s">
        <v>5960</v>
      </c>
      <c r="G184" s="135" t="s">
        <v>4983</v>
      </c>
      <c r="H184" s="136">
        <v>240</v>
      </c>
      <c r="I184" s="137"/>
      <c r="J184" s="138">
        <f t="shared" si="30"/>
        <v>0</v>
      </c>
      <c r="K184" s="134" t="s">
        <v>1</v>
      </c>
      <c r="L184" s="32"/>
      <c r="M184" s="139" t="s">
        <v>1</v>
      </c>
      <c r="N184" s="140" t="s">
        <v>43</v>
      </c>
      <c r="P184" s="141">
        <f t="shared" si="31"/>
        <v>0</v>
      </c>
      <c r="Q184" s="141">
        <v>0</v>
      </c>
      <c r="R184" s="141">
        <f t="shared" si="32"/>
        <v>0</v>
      </c>
      <c r="S184" s="141">
        <v>0</v>
      </c>
      <c r="T184" s="142">
        <f t="shared" si="33"/>
        <v>0</v>
      </c>
      <c r="AR184" s="143" t="s">
        <v>183</v>
      </c>
      <c r="AT184" s="143" t="s">
        <v>178</v>
      </c>
      <c r="AU184" s="143" t="s">
        <v>86</v>
      </c>
      <c r="AY184" s="17" t="s">
        <v>176</v>
      </c>
      <c r="BE184" s="144">
        <f t="shared" si="34"/>
        <v>0</v>
      </c>
      <c r="BF184" s="144">
        <f t="shared" si="35"/>
        <v>0</v>
      </c>
      <c r="BG184" s="144">
        <f t="shared" si="36"/>
        <v>0</v>
      </c>
      <c r="BH184" s="144">
        <f t="shared" si="37"/>
        <v>0</v>
      </c>
      <c r="BI184" s="144">
        <f t="shared" si="38"/>
        <v>0</v>
      </c>
      <c r="BJ184" s="17" t="s">
        <v>86</v>
      </c>
      <c r="BK184" s="144">
        <f t="shared" si="39"/>
        <v>0</v>
      </c>
      <c r="BL184" s="17" t="s">
        <v>183</v>
      </c>
      <c r="BM184" s="143" t="s">
        <v>1097</v>
      </c>
    </row>
    <row r="185" spans="2:65" s="1" customFormat="1" ht="24.2" customHeight="1">
      <c r="B185" s="32"/>
      <c r="C185" s="132" t="s">
        <v>598</v>
      </c>
      <c r="D185" s="132" t="s">
        <v>178</v>
      </c>
      <c r="E185" s="133" t="s">
        <v>5961</v>
      </c>
      <c r="F185" s="134" t="s">
        <v>5962</v>
      </c>
      <c r="G185" s="135" t="s">
        <v>4983</v>
      </c>
      <c r="H185" s="136">
        <v>25</v>
      </c>
      <c r="I185" s="137"/>
      <c r="J185" s="138">
        <f t="shared" si="30"/>
        <v>0</v>
      </c>
      <c r="K185" s="134" t="s">
        <v>1</v>
      </c>
      <c r="L185" s="32"/>
      <c r="M185" s="139" t="s">
        <v>1</v>
      </c>
      <c r="N185" s="140" t="s">
        <v>43</v>
      </c>
      <c r="P185" s="141">
        <f t="shared" si="31"/>
        <v>0</v>
      </c>
      <c r="Q185" s="141">
        <v>0</v>
      </c>
      <c r="R185" s="141">
        <f t="shared" si="32"/>
        <v>0</v>
      </c>
      <c r="S185" s="141">
        <v>0</v>
      </c>
      <c r="T185" s="142">
        <f t="shared" si="33"/>
        <v>0</v>
      </c>
      <c r="AR185" s="143" t="s">
        <v>183</v>
      </c>
      <c r="AT185" s="143" t="s">
        <v>178</v>
      </c>
      <c r="AU185" s="143" t="s">
        <v>86</v>
      </c>
      <c r="AY185" s="17" t="s">
        <v>176</v>
      </c>
      <c r="BE185" s="144">
        <f t="shared" si="34"/>
        <v>0</v>
      </c>
      <c r="BF185" s="144">
        <f t="shared" si="35"/>
        <v>0</v>
      </c>
      <c r="BG185" s="144">
        <f t="shared" si="36"/>
        <v>0</v>
      </c>
      <c r="BH185" s="144">
        <f t="shared" si="37"/>
        <v>0</v>
      </c>
      <c r="BI185" s="144">
        <f t="shared" si="38"/>
        <v>0</v>
      </c>
      <c r="BJ185" s="17" t="s">
        <v>86</v>
      </c>
      <c r="BK185" s="144">
        <f t="shared" si="39"/>
        <v>0</v>
      </c>
      <c r="BL185" s="17" t="s">
        <v>183</v>
      </c>
      <c r="BM185" s="143" t="s">
        <v>1116</v>
      </c>
    </row>
    <row r="186" spans="2:65" s="1" customFormat="1" ht="16.5" customHeight="1">
      <c r="B186" s="32"/>
      <c r="C186" s="132" t="s">
        <v>604</v>
      </c>
      <c r="D186" s="132" t="s">
        <v>178</v>
      </c>
      <c r="E186" s="133" t="s">
        <v>5963</v>
      </c>
      <c r="F186" s="134" t="s">
        <v>5964</v>
      </c>
      <c r="G186" s="135" t="s">
        <v>4983</v>
      </c>
      <c r="H186" s="136">
        <v>10</v>
      </c>
      <c r="I186" s="137"/>
      <c r="J186" s="138">
        <f t="shared" si="30"/>
        <v>0</v>
      </c>
      <c r="K186" s="134" t="s">
        <v>1</v>
      </c>
      <c r="L186" s="32"/>
      <c r="M186" s="139" t="s">
        <v>1</v>
      </c>
      <c r="N186" s="140" t="s">
        <v>43</v>
      </c>
      <c r="P186" s="141">
        <f t="shared" si="31"/>
        <v>0</v>
      </c>
      <c r="Q186" s="141">
        <v>0</v>
      </c>
      <c r="R186" s="141">
        <f t="shared" si="32"/>
        <v>0</v>
      </c>
      <c r="S186" s="141">
        <v>0</v>
      </c>
      <c r="T186" s="142">
        <f t="shared" si="33"/>
        <v>0</v>
      </c>
      <c r="AR186" s="143" t="s">
        <v>183</v>
      </c>
      <c r="AT186" s="143" t="s">
        <v>178</v>
      </c>
      <c r="AU186" s="143" t="s">
        <v>86</v>
      </c>
      <c r="AY186" s="17" t="s">
        <v>176</v>
      </c>
      <c r="BE186" s="144">
        <f t="shared" si="34"/>
        <v>0</v>
      </c>
      <c r="BF186" s="144">
        <f t="shared" si="35"/>
        <v>0</v>
      </c>
      <c r="BG186" s="144">
        <f t="shared" si="36"/>
        <v>0</v>
      </c>
      <c r="BH186" s="144">
        <f t="shared" si="37"/>
        <v>0</v>
      </c>
      <c r="BI186" s="144">
        <f t="shared" si="38"/>
        <v>0</v>
      </c>
      <c r="BJ186" s="17" t="s">
        <v>86</v>
      </c>
      <c r="BK186" s="144">
        <f t="shared" si="39"/>
        <v>0</v>
      </c>
      <c r="BL186" s="17" t="s">
        <v>183</v>
      </c>
      <c r="BM186" s="143" t="s">
        <v>1124</v>
      </c>
    </row>
    <row r="187" spans="2:65" s="1" customFormat="1" ht="16.5" customHeight="1">
      <c r="B187" s="32"/>
      <c r="C187" s="132" t="s">
        <v>622</v>
      </c>
      <c r="D187" s="132" t="s">
        <v>178</v>
      </c>
      <c r="E187" s="133" t="s">
        <v>5965</v>
      </c>
      <c r="F187" s="134" t="s">
        <v>5966</v>
      </c>
      <c r="G187" s="135" t="s">
        <v>4983</v>
      </c>
      <c r="H187" s="136">
        <v>60</v>
      </c>
      <c r="I187" s="137"/>
      <c r="J187" s="138">
        <f t="shared" si="30"/>
        <v>0</v>
      </c>
      <c r="K187" s="134" t="s">
        <v>1</v>
      </c>
      <c r="L187" s="32"/>
      <c r="M187" s="139" t="s">
        <v>1</v>
      </c>
      <c r="N187" s="140" t="s">
        <v>43</v>
      </c>
      <c r="P187" s="141">
        <f t="shared" si="31"/>
        <v>0</v>
      </c>
      <c r="Q187" s="141">
        <v>0</v>
      </c>
      <c r="R187" s="141">
        <f t="shared" si="32"/>
        <v>0</v>
      </c>
      <c r="S187" s="141">
        <v>0</v>
      </c>
      <c r="T187" s="142">
        <f t="shared" si="33"/>
        <v>0</v>
      </c>
      <c r="AR187" s="143" t="s">
        <v>183</v>
      </c>
      <c r="AT187" s="143" t="s">
        <v>178</v>
      </c>
      <c r="AU187" s="143" t="s">
        <v>86</v>
      </c>
      <c r="AY187" s="17" t="s">
        <v>176</v>
      </c>
      <c r="BE187" s="144">
        <f t="shared" si="34"/>
        <v>0</v>
      </c>
      <c r="BF187" s="144">
        <f t="shared" si="35"/>
        <v>0</v>
      </c>
      <c r="BG187" s="144">
        <f t="shared" si="36"/>
        <v>0</v>
      </c>
      <c r="BH187" s="144">
        <f t="shared" si="37"/>
        <v>0</v>
      </c>
      <c r="BI187" s="144">
        <f t="shared" si="38"/>
        <v>0</v>
      </c>
      <c r="BJ187" s="17" t="s">
        <v>86</v>
      </c>
      <c r="BK187" s="144">
        <f t="shared" si="39"/>
        <v>0</v>
      </c>
      <c r="BL187" s="17" t="s">
        <v>183</v>
      </c>
      <c r="BM187" s="143" t="s">
        <v>1133</v>
      </c>
    </row>
    <row r="188" spans="2:65" s="11" customFormat="1" ht="25.9" customHeight="1">
      <c r="B188" s="120"/>
      <c r="D188" s="121" t="s">
        <v>77</v>
      </c>
      <c r="E188" s="122" t="s">
        <v>5967</v>
      </c>
      <c r="F188" s="122" t="s">
        <v>5968</v>
      </c>
      <c r="I188" s="123"/>
      <c r="J188" s="124">
        <f>BK188</f>
        <v>0</v>
      </c>
      <c r="L188" s="120"/>
      <c r="M188" s="125"/>
      <c r="P188" s="126">
        <f>SUM(P189:P194)</f>
        <v>0</v>
      </c>
      <c r="R188" s="126">
        <f>SUM(R189:R194)</f>
        <v>0</v>
      </c>
      <c r="T188" s="127">
        <f>SUM(T189:T194)</f>
        <v>0</v>
      </c>
      <c r="AR188" s="121" t="s">
        <v>86</v>
      </c>
      <c r="AT188" s="128" t="s">
        <v>77</v>
      </c>
      <c r="AU188" s="128" t="s">
        <v>78</v>
      </c>
      <c r="AY188" s="121" t="s">
        <v>176</v>
      </c>
      <c r="BK188" s="129">
        <f>SUM(BK189:BK194)</f>
        <v>0</v>
      </c>
    </row>
    <row r="189" spans="2:65" s="1" customFormat="1" ht="16.5" customHeight="1">
      <c r="B189" s="32"/>
      <c r="C189" s="132" t="s">
        <v>626</v>
      </c>
      <c r="D189" s="132" t="s">
        <v>178</v>
      </c>
      <c r="E189" s="133" t="s">
        <v>5969</v>
      </c>
      <c r="F189" s="134" t="s">
        <v>5970</v>
      </c>
      <c r="G189" s="135" t="s">
        <v>4983</v>
      </c>
      <c r="H189" s="136">
        <v>24</v>
      </c>
      <c r="I189" s="137"/>
      <c r="J189" s="138">
        <f t="shared" ref="J189:J194" si="40">ROUND(I189*H189,2)</f>
        <v>0</v>
      </c>
      <c r="K189" s="134" t="s">
        <v>1</v>
      </c>
      <c r="L189" s="32"/>
      <c r="M189" s="139" t="s">
        <v>1</v>
      </c>
      <c r="N189" s="140" t="s">
        <v>43</v>
      </c>
      <c r="P189" s="141">
        <f t="shared" ref="P189:P194" si="41">O189*H189</f>
        <v>0</v>
      </c>
      <c r="Q189" s="141">
        <v>0</v>
      </c>
      <c r="R189" s="141">
        <f t="shared" ref="R189:R194" si="42">Q189*H189</f>
        <v>0</v>
      </c>
      <c r="S189" s="141">
        <v>0</v>
      </c>
      <c r="T189" s="142">
        <f t="shared" ref="T189:T194" si="43">S189*H189</f>
        <v>0</v>
      </c>
      <c r="AR189" s="143" t="s">
        <v>183</v>
      </c>
      <c r="AT189" s="143" t="s">
        <v>178</v>
      </c>
      <c r="AU189" s="143" t="s">
        <v>86</v>
      </c>
      <c r="AY189" s="17" t="s">
        <v>176</v>
      </c>
      <c r="BE189" s="144">
        <f t="shared" ref="BE189:BE194" si="44">IF(N189="základní",J189,0)</f>
        <v>0</v>
      </c>
      <c r="BF189" s="144">
        <f t="shared" ref="BF189:BF194" si="45">IF(N189="snížená",J189,0)</f>
        <v>0</v>
      </c>
      <c r="BG189" s="144">
        <f t="shared" ref="BG189:BG194" si="46">IF(N189="zákl. přenesená",J189,0)</f>
        <v>0</v>
      </c>
      <c r="BH189" s="144">
        <f t="shared" ref="BH189:BH194" si="47">IF(N189="sníž. přenesená",J189,0)</f>
        <v>0</v>
      </c>
      <c r="BI189" s="144">
        <f t="shared" ref="BI189:BI194" si="48">IF(N189="nulová",J189,0)</f>
        <v>0</v>
      </c>
      <c r="BJ189" s="17" t="s">
        <v>86</v>
      </c>
      <c r="BK189" s="144">
        <f t="shared" ref="BK189:BK194" si="49">ROUND(I189*H189,2)</f>
        <v>0</v>
      </c>
      <c r="BL189" s="17" t="s">
        <v>183</v>
      </c>
      <c r="BM189" s="143" t="s">
        <v>1141</v>
      </c>
    </row>
    <row r="190" spans="2:65" s="1" customFormat="1" ht="16.5" customHeight="1">
      <c r="B190" s="32"/>
      <c r="C190" s="132" t="s">
        <v>632</v>
      </c>
      <c r="D190" s="132" t="s">
        <v>178</v>
      </c>
      <c r="E190" s="133" t="s">
        <v>5971</v>
      </c>
      <c r="F190" s="134" t="s">
        <v>5972</v>
      </c>
      <c r="G190" s="135" t="s">
        <v>4983</v>
      </c>
      <c r="H190" s="136">
        <v>1</v>
      </c>
      <c r="I190" s="137"/>
      <c r="J190" s="138">
        <f t="shared" si="40"/>
        <v>0</v>
      </c>
      <c r="K190" s="134" t="s">
        <v>1</v>
      </c>
      <c r="L190" s="32"/>
      <c r="M190" s="139" t="s">
        <v>1</v>
      </c>
      <c r="N190" s="140" t="s">
        <v>43</v>
      </c>
      <c r="P190" s="141">
        <f t="shared" si="41"/>
        <v>0</v>
      </c>
      <c r="Q190" s="141">
        <v>0</v>
      </c>
      <c r="R190" s="141">
        <f t="shared" si="42"/>
        <v>0</v>
      </c>
      <c r="S190" s="141">
        <v>0</v>
      </c>
      <c r="T190" s="142">
        <f t="shared" si="43"/>
        <v>0</v>
      </c>
      <c r="AR190" s="143" t="s">
        <v>183</v>
      </c>
      <c r="AT190" s="143" t="s">
        <v>178</v>
      </c>
      <c r="AU190" s="143" t="s">
        <v>86</v>
      </c>
      <c r="AY190" s="17" t="s">
        <v>176</v>
      </c>
      <c r="BE190" s="144">
        <f t="shared" si="44"/>
        <v>0</v>
      </c>
      <c r="BF190" s="144">
        <f t="shared" si="45"/>
        <v>0</v>
      </c>
      <c r="BG190" s="144">
        <f t="shared" si="46"/>
        <v>0</v>
      </c>
      <c r="BH190" s="144">
        <f t="shared" si="47"/>
        <v>0</v>
      </c>
      <c r="BI190" s="144">
        <f t="shared" si="48"/>
        <v>0</v>
      </c>
      <c r="BJ190" s="17" t="s">
        <v>86</v>
      </c>
      <c r="BK190" s="144">
        <f t="shared" si="49"/>
        <v>0</v>
      </c>
      <c r="BL190" s="17" t="s">
        <v>183</v>
      </c>
      <c r="BM190" s="143" t="s">
        <v>1149</v>
      </c>
    </row>
    <row r="191" spans="2:65" s="1" customFormat="1" ht="16.5" customHeight="1">
      <c r="B191" s="32"/>
      <c r="C191" s="132" t="s">
        <v>637</v>
      </c>
      <c r="D191" s="132" t="s">
        <v>178</v>
      </c>
      <c r="E191" s="133" t="s">
        <v>5973</v>
      </c>
      <c r="F191" s="134" t="s">
        <v>5974</v>
      </c>
      <c r="G191" s="135" t="s">
        <v>4983</v>
      </c>
      <c r="H191" s="136">
        <v>2</v>
      </c>
      <c r="I191" s="137"/>
      <c r="J191" s="138">
        <f t="shared" si="40"/>
        <v>0</v>
      </c>
      <c r="K191" s="134" t="s">
        <v>1</v>
      </c>
      <c r="L191" s="32"/>
      <c r="M191" s="139" t="s">
        <v>1</v>
      </c>
      <c r="N191" s="140" t="s">
        <v>43</v>
      </c>
      <c r="P191" s="141">
        <f t="shared" si="41"/>
        <v>0</v>
      </c>
      <c r="Q191" s="141">
        <v>0</v>
      </c>
      <c r="R191" s="141">
        <f t="shared" si="42"/>
        <v>0</v>
      </c>
      <c r="S191" s="141">
        <v>0</v>
      </c>
      <c r="T191" s="142">
        <f t="shared" si="43"/>
        <v>0</v>
      </c>
      <c r="AR191" s="143" t="s">
        <v>183</v>
      </c>
      <c r="AT191" s="143" t="s">
        <v>178</v>
      </c>
      <c r="AU191" s="143" t="s">
        <v>86</v>
      </c>
      <c r="AY191" s="17" t="s">
        <v>176</v>
      </c>
      <c r="BE191" s="144">
        <f t="shared" si="44"/>
        <v>0</v>
      </c>
      <c r="BF191" s="144">
        <f t="shared" si="45"/>
        <v>0</v>
      </c>
      <c r="BG191" s="144">
        <f t="shared" si="46"/>
        <v>0</v>
      </c>
      <c r="BH191" s="144">
        <f t="shared" si="47"/>
        <v>0</v>
      </c>
      <c r="BI191" s="144">
        <f t="shared" si="48"/>
        <v>0</v>
      </c>
      <c r="BJ191" s="17" t="s">
        <v>86</v>
      </c>
      <c r="BK191" s="144">
        <f t="shared" si="49"/>
        <v>0</v>
      </c>
      <c r="BL191" s="17" t="s">
        <v>183</v>
      </c>
      <c r="BM191" s="143" t="s">
        <v>1162</v>
      </c>
    </row>
    <row r="192" spans="2:65" s="1" customFormat="1" ht="16.5" customHeight="1">
      <c r="B192" s="32"/>
      <c r="C192" s="132" t="s">
        <v>643</v>
      </c>
      <c r="D192" s="132" t="s">
        <v>178</v>
      </c>
      <c r="E192" s="133" t="s">
        <v>5975</v>
      </c>
      <c r="F192" s="134" t="s">
        <v>5976</v>
      </c>
      <c r="G192" s="135" t="s">
        <v>4983</v>
      </c>
      <c r="H192" s="136">
        <v>6</v>
      </c>
      <c r="I192" s="137"/>
      <c r="J192" s="138">
        <f t="shared" si="40"/>
        <v>0</v>
      </c>
      <c r="K192" s="134" t="s">
        <v>1</v>
      </c>
      <c r="L192" s="32"/>
      <c r="M192" s="139" t="s">
        <v>1</v>
      </c>
      <c r="N192" s="140" t="s">
        <v>43</v>
      </c>
      <c r="P192" s="141">
        <f t="shared" si="41"/>
        <v>0</v>
      </c>
      <c r="Q192" s="141">
        <v>0</v>
      </c>
      <c r="R192" s="141">
        <f t="shared" si="42"/>
        <v>0</v>
      </c>
      <c r="S192" s="141">
        <v>0</v>
      </c>
      <c r="T192" s="142">
        <f t="shared" si="43"/>
        <v>0</v>
      </c>
      <c r="AR192" s="143" t="s">
        <v>183</v>
      </c>
      <c r="AT192" s="143" t="s">
        <v>178</v>
      </c>
      <c r="AU192" s="143" t="s">
        <v>86</v>
      </c>
      <c r="AY192" s="17" t="s">
        <v>176</v>
      </c>
      <c r="BE192" s="144">
        <f t="shared" si="44"/>
        <v>0</v>
      </c>
      <c r="BF192" s="144">
        <f t="shared" si="45"/>
        <v>0</v>
      </c>
      <c r="BG192" s="144">
        <f t="shared" si="46"/>
        <v>0</v>
      </c>
      <c r="BH192" s="144">
        <f t="shared" si="47"/>
        <v>0</v>
      </c>
      <c r="BI192" s="144">
        <f t="shared" si="48"/>
        <v>0</v>
      </c>
      <c r="BJ192" s="17" t="s">
        <v>86</v>
      </c>
      <c r="BK192" s="144">
        <f t="shared" si="49"/>
        <v>0</v>
      </c>
      <c r="BL192" s="17" t="s">
        <v>183</v>
      </c>
      <c r="BM192" s="143" t="s">
        <v>1171</v>
      </c>
    </row>
    <row r="193" spans="2:65" s="1" customFormat="1" ht="16.5" customHeight="1">
      <c r="B193" s="32"/>
      <c r="C193" s="132" t="s">
        <v>648</v>
      </c>
      <c r="D193" s="132" t="s">
        <v>178</v>
      </c>
      <c r="E193" s="133" t="s">
        <v>5977</v>
      </c>
      <c r="F193" s="134" t="s">
        <v>5978</v>
      </c>
      <c r="G193" s="135" t="s">
        <v>4983</v>
      </c>
      <c r="H193" s="136">
        <v>1</v>
      </c>
      <c r="I193" s="137"/>
      <c r="J193" s="138">
        <f t="shared" si="40"/>
        <v>0</v>
      </c>
      <c r="K193" s="134" t="s">
        <v>1</v>
      </c>
      <c r="L193" s="32"/>
      <c r="M193" s="139" t="s">
        <v>1</v>
      </c>
      <c r="N193" s="140" t="s">
        <v>43</v>
      </c>
      <c r="P193" s="141">
        <f t="shared" si="41"/>
        <v>0</v>
      </c>
      <c r="Q193" s="141">
        <v>0</v>
      </c>
      <c r="R193" s="141">
        <f t="shared" si="42"/>
        <v>0</v>
      </c>
      <c r="S193" s="141">
        <v>0</v>
      </c>
      <c r="T193" s="142">
        <f t="shared" si="43"/>
        <v>0</v>
      </c>
      <c r="AR193" s="143" t="s">
        <v>183</v>
      </c>
      <c r="AT193" s="143" t="s">
        <v>178</v>
      </c>
      <c r="AU193" s="143" t="s">
        <v>86</v>
      </c>
      <c r="AY193" s="17" t="s">
        <v>176</v>
      </c>
      <c r="BE193" s="144">
        <f t="shared" si="44"/>
        <v>0</v>
      </c>
      <c r="BF193" s="144">
        <f t="shared" si="45"/>
        <v>0</v>
      </c>
      <c r="BG193" s="144">
        <f t="shared" si="46"/>
        <v>0</v>
      </c>
      <c r="BH193" s="144">
        <f t="shared" si="47"/>
        <v>0</v>
      </c>
      <c r="BI193" s="144">
        <f t="shared" si="48"/>
        <v>0</v>
      </c>
      <c r="BJ193" s="17" t="s">
        <v>86</v>
      </c>
      <c r="BK193" s="144">
        <f t="shared" si="49"/>
        <v>0</v>
      </c>
      <c r="BL193" s="17" t="s">
        <v>183</v>
      </c>
      <c r="BM193" s="143" t="s">
        <v>1180</v>
      </c>
    </row>
    <row r="194" spans="2:65" s="1" customFormat="1" ht="16.5" customHeight="1">
      <c r="B194" s="32"/>
      <c r="C194" s="132" t="s">
        <v>652</v>
      </c>
      <c r="D194" s="132" t="s">
        <v>178</v>
      </c>
      <c r="E194" s="133" t="s">
        <v>5979</v>
      </c>
      <c r="F194" s="134" t="s">
        <v>5980</v>
      </c>
      <c r="G194" s="135" t="s">
        <v>4983</v>
      </c>
      <c r="H194" s="136">
        <v>1</v>
      </c>
      <c r="I194" s="137"/>
      <c r="J194" s="138">
        <f t="shared" si="40"/>
        <v>0</v>
      </c>
      <c r="K194" s="134" t="s">
        <v>1</v>
      </c>
      <c r="L194" s="32"/>
      <c r="M194" s="139" t="s">
        <v>1</v>
      </c>
      <c r="N194" s="140" t="s">
        <v>43</v>
      </c>
      <c r="P194" s="141">
        <f t="shared" si="41"/>
        <v>0</v>
      </c>
      <c r="Q194" s="141">
        <v>0</v>
      </c>
      <c r="R194" s="141">
        <f t="shared" si="42"/>
        <v>0</v>
      </c>
      <c r="S194" s="141">
        <v>0</v>
      </c>
      <c r="T194" s="142">
        <f t="shared" si="43"/>
        <v>0</v>
      </c>
      <c r="AR194" s="143" t="s">
        <v>183</v>
      </c>
      <c r="AT194" s="143" t="s">
        <v>178</v>
      </c>
      <c r="AU194" s="143" t="s">
        <v>86</v>
      </c>
      <c r="AY194" s="17" t="s">
        <v>176</v>
      </c>
      <c r="BE194" s="144">
        <f t="shared" si="44"/>
        <v>0</v>
      </c>
      <c r="BF194" s="144">
        <f t="shared" si="45"/>
        <v>0</v>
      </c>
      <c r="BG194" s="144">
        <f t="shared" si="46"/>
        <v>0</v>
      </c>
      <c r="BH194" s="144">
        <f t="shared" si="47"/>
        <v>0</v>
      </c>
      <c r="BI194" s="144">
        <f t="shared" si="48"/>
        <v>0</v>
      </c>
      <c r="BJ194" s="17" t="s">
        <v>86</v>
      </c>
      <c r="BK194" s="144">
        <f t="shared" si="49"/>
        <v>0</v>
      </c>
      <c r="BL194" s="17" t="s">
        <v>183</v>
      </c>
      <c r="BM194" s="143" t="s">
        <v>1189</v>
      </c>
    </row>
    <row r="195" spans="2:65" s="11" customFormat="1" ht="25.9" customHeight="1">
      <c r="B195" s="120"/>
      <c r="D195" s="121" t="s">
        <v>77</v>
      </c>
      <c r="E195" s="122" t="s">
        <v>5981</v>
      </c>
      <c r="F195" s="122" t="s">
        <v>5982</v>
      </c>
      <c r="I195" s="123"/>
      <c r="J195" s="124">
        <f>BK195</f>
        <v>0</v>
      </c>
      <c r="L195" s="120"/>
      <c r="M195" s="125"/>
      <c r="P195" s="126">
        <f>SUM(P196:P219)</f>
        <v>0</v>
      </c>
      <c r="R195" s="126">
        <f>SUM(R196:R219)</f>
        <v>0</v>
      </c>
      <c r="T195" s="127">
        <f>SUM(T196:T219)</f>
        <v>0</v>
      </c>
      <c r="AR195" s="121" t="s">
        <v>86</v>
      </c>
      <c r="AT195" s="128" t="s">
        <v>77</v>
      </c>
      <c r="AU195" s="128" t="s">
        <v>78</v>
      </c>
      <c r="AY195" s="121" t="s">
        <v>176</v>
      </c>
      <c r="BK195" s="129">
        <f>SUM(BK196:BK219)</f>
        <v>0</v>
      </c>
    </row>
    <row r="196" spans="2:65" s="1" customFormat="1" ht="16.5" customHeight="1">
      <c r="B196" s="32"/>
      <c r="C196" s="132" t="s">
        <v>657</v>
      </c>
      <c r="D196" s="132" t="s">
        <v>178</v>
      </c>
      <c r="E196" s="133" t="s">
        <v>5983</v>
      </c>
      <c r="F196" s="134" t="s">
        <v>5984</v>
      </c>
      <c r="G196" s="135" t="s">
        <v>298</v>
      </c>
      <c r="H196" s="136">
        <v>12000</v>
      </c>
      <c r="I196" s="137"/>
      <c r="J196" s="138">
        <f t="shared" ref="J196:J219" si="50">ROUND(I196*H196,2)</f>
        <v>0</v>
      </c>
      <c r="K196" s="134" t="s">
        <v>1</v>
      </c>
      <c r="L196" s="32"/>
      <c r="M196" s="139" t="s">
        <v>1</v>
      </c>
      <c r="N196" s="140" t="s">
        <v>43</v>
      </c>
      <c r="P196" s="141">
        <f t="shared" ref="P196:P219" si="51">O196*H196</f>
        <v>0</v>
      </c>
      <c r="Q196" s="141">
        <v>0</v>
      </c>
      <c r="R196" s="141">
        <f t="shared" ref="R196:R219" si="52">Q196*H196</f>
        <v>0</v>
      </c>
      <c r="S196" s="141">
        <v>0</v>
      </c>
      <c r="T196" s="142">
        <f t="shared" ref="T196:T219" si="53">S196*H196</f>
        <v>0</v>
      </c>
      <c r="AR196" s="143" t="s">
        <v>183</v>
      </c>
      <c r="AT196" s="143" t="s">
        <v>178</v>
      </c>
      <c r="AU196" s="143" t="s">
        <v>86</v>
      </c>
      <c r="AY196" s="17" t="s">
        <v>176</v>
      </c>
      <c r="BE196" s="144">
        <f t="shared" ref="BE196:BE219" si="54">IF(N196="základní",J196,0)</f>
        <v>0</v>
      </c>
      <c r="BF196" s="144">
        <f t="shared" ref="BF196:BF219" si="55">IF(N196="snížená",J196,0)</f>
        <v>0</v>
      </c>
      <c r="BG196" s="144">
        <f t="shared" ref="BG196:BG219" si="56">IF(N196="zákl. přenesená",J196,0)</f>
        <v>0</v>
      </c>
      <c r="BH196" s="144">
        <f t="shared" ref="BH196:BH219" si="57">IF(N196="sníž. přenesená",J196,0)</f>
        <v>0</v>
      </c>
      <c r="BI196" s="144">
        <f t="shared" ref="BI196:BI219" si="58">IF(N196="nulová",J196,0)</f>
        <v>0</v>
      </c>
      <c r="BJ196" s="17" t="s">
        <v>86</v>
      </c>
      <c r="BK196" s="144">
        <f t="shared" ref="BK196:BK219" si="59">ROUND(I196*H196,2)</f>
        <v>0</v>
      </c>
      <c r="BL196" s="17" t="s">
        <v>183</v>
      </c>
      <c r="BM196" s="143" t="s">
        <v>1200</v>
      </c>
    </row>
    <row r="197" spans="2:65" s="1" customFormat="1" ht="16.5" customHeight="1">
      <c r="B197" s="32"/>
      <c r="C197" s="132" t="s">
        <v>663</v>
      </c>
      <c r="D197" s="132" t="s">
        <v>178</v>
      </c>
      <c r="E197" s="133" t="s">
        <v>5985</v>
      </c>
      <c r="F197" s="134" t="s">
        <v>5986</v>
      </c>
      <c r="G197" s="135" t="s">
        <v>298</v>
      </c>
      <c r="H197" s="136">
        <v>4500</v>
      </c>
      <c r="I197" s="137"/>
      <c r="J197" s="138">
        <f t="shared" si="50"/>
        <v>0</v>
      </c>
      <c r="K197" s="134" t="s">
        <v>1</v>
      </c>
      <c r="L197" s="32"/>
      <c r="M197" s="139" t="s">
        <v>1</v>
      </c>
      <c r="N197" s="140" t="s">
        <v>43</v>
      </c>
      <c r="P197" s="141">
        <f t="shared" si="51"/>
        <v>0</v>
      </c>
      <c r="Q197" s="141">
        <v>0</v>
      </c>
      <c r="R197" s="141">
        <f t="shared" si="52"/>
        <v>0</v>
      </c>
      <c r="S197" s="141">
        <v>0</v>
      </c>
      <c r="T197" s="142">
        <f t="shared" si="53"/>
        <v>0</v>
      </c>
      <c r="AR197" s="143" t="s">
        <v>183</v>
      </c>
      <c r="AT197" s="143" t="s">
        <v>178</v>
      </c>
      <c r="AU197" s="143" t="s">
        <v>86</v>
      </c>
      <c r="AY197" s="17" t="s">
        <v>176</v>
      </c>
      <c r="BE197" s="144">
        <f t="shared" si="54"/>
        <v>0</v>
      </c>
      <c r="BF197" s="144">
        <f t="shared" si="55"/>
        <v>0</v>
      </c>
      <c r="BG197" s="144">
        <f t="shared" si="56"/>
        <v>0</v>
      </c>
      <c r="BH197" s="144">
        <f t="shared" si="57"/>
        <v>0</v>
      </c>
      <c r="BI197" s="144">
        <f t="shared" si="58"/>
        <v>0</v>
      </c>
      <c r="BJ197" s="17" t="s">
        <v>86</v>
      </c>
      <c r="BK197" s="144">
        <f t="shared" si="59"/>
        <v>0</v>
      </c>
      <c r="BL197" s="17" t="s">
        <v>183</v>
      </c>
      <c r="BM197" s="143" t="s">
        <v>1210</v>
      </c>
    </row>
    <row r="198" spans="2:65" s="1" customFormat="1" ht="16.5" customHeight="1">
      <c r="B198" s="32"/>
      <c r="C198" s="132" t="s">
        <v>674</v>
      </c>
      <c r="D198" s="132" t="s">
        <v>178</v>
      </c>
      <c r="E198" s="133" t="s">
        <v>5987</v>
      </c>
      <c r="F198" s="134" t="s">
        <v>5988</v>
      </c>
      <c r="G198" s="135" t="s">
        <v>298</v>
      </c>
      <c r="H198" s="136">
        <v>320</v>
      </c>
      <c r="I198" s="137"/>
      <c r="J198" s="138">
        <f t="shared" si="50"/>
        <v>0</v>
      </c>
      <c r="K198" s="134" t="s">
        <v>1</v>
      </c>
      <c r="L198" s="32"/>
      <c r="M198" s="139" t="s">
        <v>1</v>
      </c>
      <c r="N198" s="140" t="s">
        <v>43</v>
      </c>
      <c r="P198" s="141">
        <f t="shared" si="51"/>
        <v>0</v>
      </c>
      <c r="Q198" s="141">
        <v>0</v>
      </c>
      <c r="R198" s="141">
        <f t="shared" si="52"/>
        <v>0</v>
      </c>
      <c r="S198" s="141">
        <v>0</v>
      </c>
      <c r="T198" s="142">
        <f t="shared" si="53"/>
        <v>0</v>
      </c>
      <c r="AR198" s="143" t="s">
        <v>183</v>
      </c>
      <c r="AT198" s="143" t="s">
        <v>178</v>
      </c>
      <c r="AU198" s="143" t="s">
        <v>86</v>
      </c>
      <c r="AY198" s="17" t="s">
        <v>176</v>
      </c>
      <c r="BE198" s="144">
        <f t="shared" si="54"/>
        <v>0</v>
      </c>
      <c r="BF198" s="144">
        <f t="shared" si="55"/>
        <v>0</v>
      </c>
      <c r="BG198" s="144">
        <f t="shared" si="56"/>
        <v>0</v>
      </c>
      <c r="BH198" s="144">
        <f t="shared" si="57"/>
        <v>0</v>
      </c>
      <c r="BI198" s="144">
        <f t="shared" si="58"/>
        <v>0</v>
      </c>
      <c r="BJ198" s="17" t="s">
        <v>86</v>
      </c>
      <c r="BK198" s="144">
        <f t="shared" si="59"/>
        <v>0</v>
      </c>
      <c r="BL198" s="17" t="s">
        <v>183</v>
      </c>
      <c r="BM198" s="143" t="s">
        <v>1218</v>
      </c>
    </row>
    <row r="199" spans="2:65" s="1" customFormat="1" ht="16.5" customHeight="1">
      <c r="B199" s="32"/>
      <c r="C199" s="132" t="s">
        <v>717</v>
      </c>
      <c r="D199" s="132" t="s">
        <v>178</v>
      </c>
      <c r="E199" s="133" t="s">
        <v>5989</v>
      </c>
      <c r="F199" s="134" t="s">
        <v>5205</v>
      </c>
      <c r="G199" s="135" t="s">
        <v>298</v>
      </c>
      <c r="H199" s="136">
        <v>8200</v>
      </c>
      <c r="I199" s="137"/>
      <c r="J199" s="138">
        <f t="shared" si="50"/>
        <v>0</v>
      </c>
      <c r="K199" s="134" t="s">
        <v>1</v>
      </c>
      <c r="L199" s="32"/>
      <c r="M199" s="139" t="s">
        <v>1</v>
      </c>
      <c r="N199" s="140" t="s">
        <v>43</v>
      </c>
      <c r="P199" s="141">
        <f t="shared" si="51"/>
        <v>0</v>
      </c>
      <c r="Q199" s="141">
        <v>0</v>
      </c>
      <c r="R199" s="141">
        <f t="shared" si="52"/>
        <v>0</v>
      </c>
      <c r="S199" s="141">
        <v>0</v>
      </c>
      <c r="T199" s="142">
        <f t="shared" si="53"/>
        <v>0</v>
      </c>
      <c r="AR199" s="143" t="s">
        <v>183</v>
      </c>
      <c r="AT199" s="143" t="s">
        <v>178</v>
      </c>
      <c r="AU199" s="143" t="s">
        <v>86</v>
      </c>
      <c r="AY199" s="17" t="s">
        <v>176</v>
      </c>
      <c r="BE199" s="144">
        <f t="shared" si="54"/>
        <v>0</v>
      </c>
      <c r="BF199" s="144">
        <f t="shared" si="55"/>
        <v>0</v>
      </c>
      <c r="BG199" s="144">
        <f t="shared" si="56"/>
        <v>0</v>
      </c>
      <c r="BH199" s="144">
        <f t="shared" si="57"/>
        <v>0</v>
      </c>
      <c r="BI199" s="144">
        <f t="shared" si="58"/>
        <v>0</v>
      </c>
      <c r="BJ199" s="17" t="s">
        <v>86</v>
      </c>
      <c r="BK199" s="144">
        <f t="shared" si="59"/>
        <v>0</v>
      </c>
      <c r="BL199" s="17" t="s">
        <v>183</v>
      </c>
      <c r="BM199" s="143" t="s">
        <v>1248</v>
      </c>
    </row>
    <row r="200" spans="2:65" s="1" customFormat="1" ht="16.5" customHeight="1">
      <c r="B200" s="32"/>
      <c r="C200" s="132" t="s">
        <v>730</v>
      </c>
      <c r="D200" s="132" t="s">
        <v>178</v>
      </c>
      <c r="E200" s="133" t="s">
        <v>5990</v>
      </c>
      <c r="F200" s="134" t="s">
        <v>5207</v>
      </c>
      <c r="G200" s="135" t="s">
        <v>298</v>
      </c>
      <c r="H200" s="136">
        <v>1200</v>
      </c>
      <c r="I200" s="137"/>
      <c r="J200" s="138">
        <f t="shared" si="50"/>
        <v>0</v>
      </c>
      <c r="K200" s="134" t="s">
        <v>1</v>
      </c>
      <c r="L200" s="32"/>
      <c r="M200" s="139" t="s">
        <v>1</v>
      </c>
      <c r="N200" s="140" t="s">
        <v>43</v>
      </c>
      <c r="P200" s="141">
        <f t="shared" si="51"/>
        <v>0</v>
      </c>
      <c r="Q200" s="141">
        <v>0</v>
      </c>
      <c r="R200" s="141">
        <f t="shared" si="52"/>
        <v>0</v>
      </c>
      <c r="S200" s="141">
        <v>0</v>
      </c>
      <c r="T200" s="142">
        <f t="shared" si="53"/>
        <v>0</v>
      </c>
      <c r="AR200" s="143" t="s">
        <v>183</v>
      </c>
      <c r="AT200" s="143" t="s">
        <v>178</v>
      </c>
      <c r="AU200" s="143" t="s">
        <v>86</v>
      </c>
      <c r="AY200" s="17" t="s">
        <v>176</v>
      </c>
      <c r="BE200" s="144">
        <f t="shared" si="54"/>
        <v>0</v>
      </c>
      <c r="BF200" s="144">
        <f t="shared" si="55"/>
        <v>0</v>
      </c>
      <c r="BG200" s="144">
        <f t="shared" si="56"/>
        <v>0</v>
      </c>
      <c r="BH200" s="144">
        <f t="shared" si="57"/>
        <v>0</v>
      </c>
      <c r="BI200" s="144">
        <f t="shared" si="58"/>
        <v>0</v>
      </c>
      <c r="BJ200" s="17" t="s">
        <v>86</v>
      </c>
      <c r="BK200" s="144">
        <f t="shared" si="59"/>
        <v>0</v>
      </c>
      <c r="BL200" s="17" t="s">
        <v>183</v>
      </c>
      <c r="BM200" s="143" t="s">
        <v>1259</v>
      </c>
    </row>
    <row r="201" spans="2:65" s="1" customFormat="1" ht="16.5" customHeight="1">
      <c r="B201" s="32"/>
      <c r="C201" s="132" t="s">
        <v>744</v>
      </c>
      <c r="D201" s="132" t="s">
        <v>178</v>
      </c>
      <c r="E201" s="133" t="s">
        <v>5991</v>
      </c>
      <c r="F201" s="134" t="s">
        <v>5209</v>
      </c>
      <c r="G201" s="135" t="s">
        <v>298</v>
      </c>
      <c r="H201" s="136">
        <v>7200</v>
      </c>
      <c r="I201" s="137"/>
      <c r="J201" s="138">
        <f t="shared" si="50"/>
        <v>0</v>
      </c>
      <c r="K201" s="134" t="s">
        <v>1</v>
      </c>
      <c r="L201" s="32"/>
      <c r="M201" s="139" t="s">
        <v>1</v>
      </c>
      <c r="N201" s="140" t="s">
        <v>43</v>
      </c>
      <c r="P201" s="141">
        <f t="shared" si="51"/>
        <v>0</v>
      </c>
      <c r="Q201" s="141">
        <v>0</v>
      </c>
      <c r="R201" s="141">
        <f t="shared" si="52"/>
        <v>0</v>
      </c>
      <c r="S201" s="141">
        <v>0</v>
      </c>
      <c r="T201" s="142">
        <f t="shared" si="53"/>
        <v>0</v>
      </c>
      <c r="AR201" s="143" t="s">
        <v>183</v>
      </c>
      <c r="AT201" s="143" t="s">
        <v>178</v>
      </c>
      <c r="AU201" s="143" t="s">
        <v>86</v>
      </c>
      <c r="AY201" s="17" t="s">
        <v>176</v>
      </c>
      <c r="BE201" s="144">
        <f t="shared" si="54"/>
        <v>0</v>
      </c>
      <c r="BF201" s="144">
        <f t="shared" si="55"/>
        <v>0</v>
      </c>
      <c r="BG201" s="144">
        <f t="shared" si="56"/>
        <v>0</v>
      </c>
      <c r="BH201" s="144">
        <f t="shared" si="57"/>
        <v>0</v>
      </c>
      <c r="BI201" s="144">
        <f t="shared" si="58"/>
        <v>0</v>
      </c>
      <c r="BJ201" s="17" t="s">
        <v>86</v>
      </c>
      <c r="BK201" s="144">
        <f t="shared" si="59"/>
        <v>0</v>
      </c>
      <c r="BL201" s="17" t="s">
        <v>183</v>
      </c>
      <c r="BM201" s="143" t="s">
        <v>1269</v>
      </c>
    </row>
    <row r="202" spans="2:65" s="1" customFormat="1" ht="16.5" customHeight="1">
      <c r="B202" s="32"/>
      <c r="C202" s="132" t="s">
        <v>749</v>
      </c>
      <c r="D202" s="132" t="s">
        <v>178</v>
      </c>
      <c r="E202" s="133" t="s">
        <v>5992</v>
      </c>
      <c r="F202" s="134" t="s">
        <v>5211</v>
      </c>
      <c r="G202" s="135" t="s">
        <v>298</v>
      </c>
      <c r="H202" s="136">
        <v>1050</v>
      </c>
      <c r="I202" s="137"/>
      <c r="J202" s="138">
        <f t="shared" si="50"/>
        <v>0</v>
      </c>
      <c r="K202" s="134" t="s">
        <v>1</v>
      </c>
      <c r="L202" s="32"/>
      <c r="M202" s="139" t="s">
        <v>1</v>
      </c>
      <c r="N202" s="140" t="s">
        <v>43</v>
      </c>
      <c r="P202" s="141">
        <f t="shared" si="51"/>
        <v>0</v>
      </c>
      <c r="Q202" s="141">
        <v>0</v>
      </c>
      <c r="R202" s="141">
        <f t="shared" si="52"/>
        <v>0</v>
      </c>
      <c r="S202" s="141">
        <v>0</v>
      </c>
      <c r="T202" s="142">
        <f t="shared" si="53"/>
        <v>0</v>
      </c>
      <c r="AR202" s="143" t="s">
        <v>183</v>
      </c>
      <c r="AT202" s="143" t="s">
        <v>178</v>
      </c>
      <c r="AU202" s="143" t="s">
        <v>86</v>
      </c>
      <c r="AY202" s="17" t="s">
        <v>176</v>
      </c>
      <c r="BE202" s="144">
        <f t="shared" si="54"/>
        <v>0</v>
      </c>
      <c r="BF202" s="144">
        <f t="shared" si="55"/>
        <v>0</v>
      </c>
      <c r="BG202" s="144">
        <f t="shared" si="56"/>
        <v>0</v>
      </c>
      <c r="BH202" s="144">
        <f t="shared" si="57"/>
        <v>0</v>
      </c>
      <c r="BI202" s="144">
        <f t="shared" si="58"/>
        <v>0</v>
      </c>
      <c r="BJ202" s="17" t="s">
        <v>86</v>
      </c>
      <c r="BK202" s="144">
        <f t="shared" si="59"/>
        <v>0</v>
      </c>
      <c r="BL202" s="17" t="s">
        <v>183</v>
      </c>
      <c r="BM202" s="143" t="s">
        <v>1279</v>
      </c>
    </row>
    <row r="203" spans="2:65" s="1" customFormat="1" ht="16.5" customHeight="1">
      <c r="B203" s="32"/>
      <c r="C203" s="132" t="s">
        <v>753</v>
      </c>
      <c r="D203" s="132" t="s">
        <v>178</v>
      </c>
      <c r="E203" s="133" t="s">
        <v>5993</v>
      </c>
      <c r="F203" s="134" t="s">
        <v>5994</v>
      </c>
      <c r="G203" s="135" t="s">
        <v>298</v>
      </c>
      <c r="H203" s="136">
        <v>2350</v>
      </c>
      <c r="I203" s="137"/>
      <c r="J203" s="138">
        <f t="shared" si="50"/>
        <v>0</v>
      </c>
      <c r="K203" s="134" t="s">
        <v>1</v>
      </c>
      <c r="L203" s="32"/>
      <c r="M203" s="139" t="s">
        <v>1</v>
      </c>
      <c r="N203" s="140" t="s">
        <v>43</v>
      </c>
      <c r="P203" s="141">
        <f t="shared" si="51"/>
        <v>0</v>
      </c>
      <c r="Q203" s="141">
        <v>0</v>
      </c>
      <c r="R203" s="141">
        <f t="shared" si="52"/>
        <v>0</v>
      </c>
      <c r="S203" s="141">
        <v>0</v>
      </c>
      <c r="T203" s="142">
        <f t="shared" si="53"/>
        <v>0</v>
      </c>
      <c r="AR203" s="143" t="s">
        <v>183</v>
      </c>
      <c r="AT203" s="143" t="s">
        <v>178</v>
      </c>
      <c r="AU203" s="143" t="s">
        <v>86</v>
      </c>
      <c r="AY203" s="17" t="s">
        <v>176</v>
      </c>
      <c r="BE203" s="144">
        <f t="shared" si="54"/>
        <v>0</v>
      </c>
      <c r="BF203" s="144">
        <f t="shared" si="55"/>
        <v>0</v>
      </c>
      <c r="BG203" s="144">
        <f t="shared" si="56"/>
        <v>0</v>
      </c>
      <c r="BH203" s="144">
        <f t="shared" si="57"/>
        <v>0</v>
      </c>
      <c r="BI203" s="144">
        <f t="shared" si="58"/>
        <v>0</v>
      </c>
      <c r="BJ203" s="17" t="s">
        <v>86</v>
      </c>
      <c r="BK203" s="144">
        <f t="shared" si="59"/>
        <v>0</v>
      </c>
      <c r="BL203" s="17" t="s">
        <v>183</v>
      </c>
      <c r="BM203" s="143" t="s">
        <v>1287</v>
      </c>
    </row>
    <row r="204" spans="2:65" s="1" customFormat="1" ht="16.5" customHeight="1">
      <c r="B204" s="32"/>
      <c r="C204" s="132" t="s">
        <v>763</v>
      </c>
      <c r="D204" s="132" t="s">
        <v>178</v>
      </c>
      <c r="E204" s="133" t="s">
        <v>5995</v>
      </c>
      <c r="F204" s="134" t="s">
        <v>5996</v>
      </c>
      <c r="G204" s="135" t="s">
        <v>298</v>
      </c>
      <c r="H204" s="136">
        <v>3400</v>
      </c>
      <c r="I204" s="137"/>
      <c r="J204" s="138">
        <f t="shared" si="50"/>
        <v>0</v>
      </c>
      <c r="K204" s="134" t="s">
        <v>1</v>
      </c>
      <c r="L204" s="32"/>
      <c r="M204" s="139" t="s">
        <v>1</v>
      </c>
      <c r="N204" s="140" t="s">
        <v>43</v>
      </c>
      <c r="P204" s="141">
        <f t="shared" si="51"/>
        <v>0</v>
      </c>
      <c r="Q204" s="141">
        <v>0</v>
      </c>
      <c r="R204" s="141">
        <f t="shared" si="52"/>
        <v>0</v>
      </c>
      <c r="S204" s="141">
        <v>0</v>
      </c>
      <c r="T204" s="142">
        <f t="shared" si="53"/>
        <v>0</v>
      </c>
      <c r="AR204" s="143" t="s">
        <v>183</v>
      </c>
      <c r="AT204" s="143" t="s">
        <v>178</v>
      </c>
      <c r="AU204" s="143" t="s">
        <v>86</v>
      </c>
      <c r="AY204" s="17" t="s">
        <v>176</v>
      </c>
      <c r="BE204" s="144">
        <f t="shared" si="54"/>
        <v>0</v>
      </c>
      <c r="BF204" s="144">
        <f t="shared" si="55"/>
        <v>0</v>
      </c>
      <c r="BG204" s="144">
        <f t="shared" si="56"/>
        <v>0</v>
      </c>
      <c r="BH204" s="144">
        <f t="shared" si="57"/>
        <v>0</v>
      </c>
      <c r="BI204" s="144">
        <f t="shared" si="58"/>
        <v>0</v>
      </c>
      <c r="BJ204" s="17" t="s">
        <v>86</v>
      </c>
      <c r="BK204" s="144">
        <f t="shared" si="59"/>
        <v>0</v>
      </c>
      <c r="BL204" s="17" t="s">
        <v>183</v>
      </c>
      <c r="BM204" s="143" t="s">
        <v>295</v>
      </c>
    </row>
    <row r="205" spans="2:65" s="1" customFormat="1" ht="16.5" customHeight="1">
      <c r="B205" s="32"/>
      <c r="C205" s="132" t="s">
        <v>769</v>
      </c>
      <c r="D205" s="132" t="s">
        <v>178</v>
      </c>
      <c r="E205" s="133" t="s">
        <v>5997</v>
      </c>
      <c r="F205" s="134" t="s">
        <v>5998</v>
      </c>
      <c r="G205" s="135" t="s">
        <v>298</v>
      </c>
      <c r="H205" s="136">
        <v>400</v>
      </c>
      <c r="I205" s="137"/>
      <c r="J205" s="138">
        <f t="shared" si="50"/>
        <v>0</v>
      </c>
      <c r="K205" s="134" t="s">
        <v>1</v>
      </c>
      <c r="L205" s="32"/>
      <c r="M205" s="139" t="s">
        <v>1</v>
      </c>
      <c r="N205" s="140" t="s">
        <v>43</v>
      </c>
      <c r="P205" s="141">
        <f t="shared" si="51"/>
        <v>0</v>
      </c>
      <c r="Q205" s="141">
        <v>0</v>
      </c>
      <c r="R205" s="141">
        <f t="shared" si="52"/>
        <v>0</v>
      </c>
      <c r="S205" s="141">
        <v>0</v>
      </c>
      <c r="T205" s="142">
        <f t="shared" si="53"/>
        <v>0</v>
      </c>
      <c r="AR205" s="143" t="s">
        <v>183</v>
      </c>
      <c r="AT205" s="143" t="s">
        <v>178</v>
      </c>
      <c r="AU205" s="143" t="s">
        <v>86</v>
      </c>
      <c r="AY205" s="17" t="s">
        <v>176</v>
      </c>
      <c r="BE205" s="144">
        <f t="shared" si="54"/>
        <v>0</v>
      </c>
      <c r="BF205" s="144">
        <f t="shared" si="55"/>
        <v>0</v>
      </c>
      <c r="BG205" s="144">
        <f t="shared" si="56"/>
        <v>0</v>
      </c>
      <c r="BH205" s="144">
        <f t="shared" si="57"/>
        <v>0</v>
      </c>
      <c r="BI205" s="144">
        <f t="shared" si="58"/>
        <v>0</v>
      </c>
      <c r="BJ205" s="17" t="s">
        <v>86</v>
      </c>
      <c r="BK205" s="144">
        <f t="shared" si="59"/>
        <v>0</v>
      </c>
      <c r="BL205" s="17" t="s">
        <v>183</v>
      </c>
      <c r="BM205" s="143" t="s">
        <v>1304</v>
      </c>
    </row>
    <row r="206" spans="2:65" s="1" customFormat="1" ht="16.5" customHeight="1">
      <c r="B206" s="32"/>
      <c r="C206" s="132" t="s">
        <v>773</v>
      </c>
      <c r="D206" s="132" t="s">
        <v>178</v>
      </c>
      <c r="E206" s="133" t="s">
        <v>5999</v>
      </c>
      <c r="F206" s="134" t="s">
        <v>6000</v>
      </c>
      <c r="G206" s="135" t="s">
        <v>298</v>
      </c>
      <c r="H206" s="136">
        <v>250</v>
      </c>
      <c r="I206" s="137"/>
      <c r="J206" s="138">
        <f t="shared" si="50"/>
        <v>0</v>
      </c>
      <c r="K206" s="134" t="s">
        <v>1</v>
      </c>
      <c r="L206" s="32"/>
      <c r="M206" s="139" t="s">
        <v>1</v>
      </c>
      <c r="N206" s="140" t="s">
        <v>43</v>
      </c>
      <c r="P206" s="141">
        <f t="shared" si="51"/>
        <v>0</v>
      </c>
      <c r="Q206" s="141">
        <v>0</v>
      </c>
      <c r="R206" s="141">
        <f t="shared" si="52"/>
        <v>0</v>
      </c>
      <c r="S206" s="141">
        <v>0</v>
      </c>
      <c r="T206" s="142">
        <f t="shared" si="53"/>
        <v>0</v>
      </c>
      <c r="AR206" s="143" t="s">
        <v>183</v>
      </c>
      <c r="AT206" s="143" t="s">
        <v>178</v>
      </c>
      <c r="AU206" s="143" t="s">
        <v>86</v>
      </c>
      <c r="AY206" s="17" t="s">
        <v>176</v>
      </c>
      <c r="BE206" s="144">
        <f t="shared" si="54"/>
        <v>0</v>
      </c>
      <c r="BF206" s="144">
        <f t="shared" si="55"/>
        <v>0</v>
      </c>
      <c r="BG206" s="144">
        <f t="shared" si="56"/>
        <v>0</v>
      </c>
      <c r="BH206" s="144">
        <f t="shared" si="57"/>
        <v>0</v>
      </c>
      <c r="BI206" s="144">
        <f t="shared" si="58"/>
        <v>0</v>
      </c>
      <c r="BJ206" s="17" t="s">
        <v>86</v>
      </c>
      <c r="BK206" s="144">
        <f t="shared" si="59"/>
        <v>0</v>
      </c>
      <c r="BL206" s="17" t="s">
        <v>183</v>
      </c>
      <c r="BM206" s="143" t="s">
        <v>1312</v>
      </c>
    </row>
    <row r="207" spans="2:65" s="1" customFormat="1" ht="16.5" customHeight="1">
      <c r="B207" s="32"/>
      <c r="C207" s="132" t="s">
        <v>777</v>
      </c>
      <c r="D207" s="132" t="s">
        <v>178</v>
      </c>
      <c r="E207" s="133" t="s">
        <v>6001</v>
      </c>
      <c r="F207" s="134" t="s">
        <v>6002</v>
      </c>
      <c r="G207" s="135" t="s">
        <v>298</v>
      </c>
      <c r="H207" s="136">
        <v>870</v>
      </c>
      <c r="I207" s="137"/>
      <c r="J207" s="138">
        <f t="shared" si="50"/>
        <v>0</v>
      </c>
      <c r="K207" s="134" t="s">
        <v>1</v>
      </c>
      <c r="L207" s="32"/>
      <c r="M207" s="139" t="s">
        <v>1</v>
      </c>
      <c r="N207" s="140" t="s">
        <v>43</v>
      </c>
      <c r="P207" s="141">
        <f t="shared" si="51"/>
        <v>0</v>
      </c>
      <c r="Q207" s="141">
        <v>0</v>
      </c>
      <c r="R207" s="141">
        <f t="shared" si="52"/>
        <v>0</v>
      </c>
      <c r="S207" s="141">
        <v>0</v>
      </c>
      <c r="T207" s="142">
        <f t="shared" si="53"/>
        <v>0</v>
      </c>
      <c r="AR207" s="143" t="s">
        <v>183</v>
      </c>
      <c r="AT207" s="143" t="s">
        <v>178</v>
      </c>
      <c r="AU207" s="143" t="s">
        <v>86</v>
      </c>
      <c r="AY207" s="17" t="s">
        <v>176</v>
      </c>
      <c r="BE207" s="144">
        <f t="shared" si="54"/>
        <v>0</v>
      </c>
      <c r="BF207" s="144">
        <f t="shared" si="55"/>
        <v>0</v>
      </c>
      <c r="BG207" s="144">
        <f t="shared" si="56"/>
        <v>0</v>
      </c>
      <c r="BH207" s="144">
        <f t="shared" si="57"/>
        <v>0</v>
      </c>
      <c r="BI207" s="144">
        <f t="shared" si="58"/>
        <v>0</v>
      </c>
      <c r="BJ207" s="17" t="s">
        <v>86</v>
      </c>
      <c r="BK207" s="144">
        <f t="shared" si="59"/>
        <v>0</v>
      </c>
      <c r="BL207" s="17" t="s">
        <v>183</v>
      </c>
      <c r="BM207" s="143" t="s">
        <v>1321</v>
      </c>
    </row>
    <row r="208" spans="2:65" s="1" customFormat="1" ht="16.5" customHeight="1">
      <c r="B208" s="32"/>
      <c r="C208" s="132" t="s">
        <v>781</v>
      </c>
      <c r="D208" s="132" t="s">
        <v>178</v>
      </c>
      <c r="E208" s="133" t="s">
        <v>6003</v>
      </c>
      <c r="F208" s="134" t="s">
        <v>6004</v>
      </c>
      <c r="G208" s="135" t="s">
        <v>298</v>
      </c>
      <c r="H208" s="136">
        <v>7200</v>
      </c>
      <c r="I208" s="137"/>
      <c r="J208" s="138">
        <f t="shared" si="50"/>
        <v>0</v>
      </c>
      <c r="K208" s="134" t="s">
        <v>1</v>
      </c>
      <c r="L208" s="32"/>
      <c r="M208" s="139" t="s">
        <v>1</v>
      </c>
      <c r="N208" s="140" t="s">
        <v>43</v>
      </c>
      <c r="P208" s="141">
        <f t="shared" si="51"/>
        <v>0</v>
      </c>
      <c r="Q208" s="141">
        <v>0</v>
      </c>
      <c r="R208" s="141">
        <f t="shared" si="52"/>
        <v>0</v>
      </c>
      <c r="S208" s="141">
        <v>0</v>
      </c>
      <c r="T208" s="142">
        <f t="shared" si="53"/>
        <v>0</v>
      </c>
      <c r="AR208" s="143" t="s">
        <v>183</v>
      </c>
      <c r="AT208" s="143" t="s">
        <v>178</v>
      </c>
      <c r="AU208" s="143" t="s">
        <v>86</v>
      </c>
      <c r="AY208" s="17" t="s">
        <v>176</v>
      </c>
      <c r="BE208" s="144">
        <f t="shared" si="54"/>
        <v>0</v>
      </c>
      <c r="BF208" s="144">
        <f t="shared" si="55"/>
        <v>0</v>
      </c>
      <c r="BG208" s="144">
        <f t="shared" si="56"/>
        <v>0</v>
      </c>
      <c r="BH208" s="144">
        <f t="shared" si="57"/>
        <v>0</v>
      </c>
      <c r="BI208" s="144">
        <f t="shared" si="58"/>
        <v>0</v>
      </c>
      <c r="BJ208" s="17" t="s">
        <v>86</v>
      </c>
      <c r="BK208" s="144">
        <f t="shared" si="59"/>
        <v>0</v>
      </c>
      <c r="BL208" s="17" t="s">
        <v>183</v>
      </c>
      <c r="BM208" s="143" t="s">
        <v>1332</v>
      </c>
    </row>
    <row r="209" spans="2:65" s="1" customFormat="1" ht="16.5" customHeight="1">
      <c r="B209" s="32"/>
      <c r="C209" s="132" t="s">
        <v>785</v>
      </c>
      <c r="D209" s="132" t="s">
        <v>178</v>
      </c>
      <c r="E209" s="133" t="s">
        <v>6005</v>
      </c>
      <c r="F209" s="134" t="s">
        <v>6006</v>
      </c>
      <c r="G209" s="135" t="s">
        <v>298</v>
      </c>
      <c r="H209" s="136">
        <v>3950</v>
      </c>
      <c r="I209" s="137"/>
      <c r="J209" s="138">
        <f t="shared" si="50"/>
        <v>0</v>
      </c>
      <c r="K209" s="134" t="s">
        <v>1</v>
      </c>
      <c r="L209" s="32"/>
      <c r="M209" s="139" t="s">
        <v>1</v>
      </c>
      <c r="N209" s="140" t="s">
        <v>43</v>
      </c>
      <c r="P209" s="141">
        <f t="shared" si="51"/>
        <v>0</v>
      </c>
      <c r="Q209" s="141">
        <v>0</v>
      </c>
      <c r="R209" s="141">
        <f t="shared" si="52"/>
        <v>0</v>
      </c>
      <c r="S209" s="141">
        <v>0</v>
      </c>
      <c r="T209" s="142">
        <f t="shared" si="53"/>
        <v>0</v>
      </c>
      <c r="AR209" s="143" t="s">
        <v>183</v>
      </c>
      <c r="AT209" s="143" t="s">
        <v>178</v>
      </c>
      <c r="AU209" s="143" t="s">
        <v>86</v>
      </c>
      <c r="AY209" s="17" t="s">
        <v>176</v>
      </c>
      <c r="BE209" s="144">
        <f t="shared" si="54"/>
        <v>0</v>
      </c>
      <c r="BF209" s="144">
        <f t="shared" si="55"/>
        <v>0</v>
      </c>
      <c r="BG209" s="144">
        <f t="shared" si="56"/>
        <v>0</v>
      </c>
      <c r="BH209" s="144">
        <f t="shared" si="57"/>
        <v>0</v>
      </c>
      <c r="BI209" s="144">
        <f t="shared" si="58"/>
        <v>0</v>
      </c>
      <c r="BJ209" s="17" t="s">
        <v>86</v>
      </c>
      <c r="BK209" s="144">
        <f t="shared" si="59"/>
        <v>0</v>
      </c>
      <c r="BL209" s="17" t="s">
        <v>183</v>
      </c>
      <c r="BM209" s="143" t="s">
        <v>1372</v>
      </c>
    </row>
    <row r="210" spans="2:65" s="1" customFormat="1" ht="21.75" customHeight="1">
      <c r="B210" s="32"/>
      <c r="C210" s="132" t="s">
        <v>789</v>
      </c>
      <c r="D210" s="132" t="s">
        <v>178</v>
      </c>
      <c r="E210" s="133" t="s">
        <v>6007</v>
      </c>
      <c r="F210" s="134" t="s">
        <v>5247</v>
      </c>
      <c r="G210" s="135" t="s">
        <v>298</v>
      </c>
      <c r="H210" s="136">
        <v>1400</v>
      </c>
      <c r="I210" s="137"/>
      <c r="J210" s="138">
        <f t="shared" si="50"/>
        <v>0</v>
      </c>
      <c r="K210" s="134" t="s">
        <v>1</v>
      </c>
      <c r="L210" s="32"/>
      <c r="M210" s="139" t="s">
        <v>1</v>
      </c>
      <c r="N210" s="140" t="s">
        <v>43</v>
      </c>
      <c r="P210" s="141">
        <f t="shared" si="51"/>
        <v>0</v>
      </c>
      <c r="Q210" s="141">
        <v>0</v>
      </c>
      <c r="R210" s="141">
        <f t="shared" si="52"/>
        <v>0</v>
      </c>
      <c r="S210" s="141">
        <v>0</v>
      </c>
      <c r="T210" s="142">
        <f t="shared" si="53"/>
        <v>0</v>
      </c>
      <c r="AR210" s="143" t="s">
        <v>183</v>
      </c>
      <c r="AT210" s="143" t="s">
        <v>178</v>
      </c>
      <c r="AU210" s="143" t="s">
        <v>86</v>
      </c>
      <c r="AY210" s="17" t="s">
        <v>176</v>
      </c>
      <c r="BE210" s="144">
        <f t="shared" si="54"/>
        <v>0</v>
      </c>
      <c r="BF210" s="144">
        <f t="shared" si="55"/>
        <v>0</v>
      </c>
      <c r="BG210" s="144">
        <f t="shared" si="56"/>
        <v>0</v>
      </c>
      <c r="BH210" s="144">
        <f t="shared" si="57"/>
        <v>0</v>
      </c>
      <c r="BI210" s="144">
        <f t="shared" si="58"/>
        <v>0</v>
      </c>
      <c r="BJ210" s="17" t="s">
        <v>86</v>
      </c>
      <c r="BK210" s="144">
        <f t="shared" si="59"/>
        <v>0</v>
      </c>
      <c r="BL210" s="17" t="s">
        <v>183</v>
      </c>
      <c r="BM210" s="143" t="s">
        <v>1411</v>
      </c>
    </row>
    <row r="211" spans="2:65" s="1" customFormat="1" ht="21.75" customHeight="1">
      <c r="B211" s="32"/>
      <c r="C211" s="132" t="s">
        <v>793</v>
      </c>
      <c r="D211" s="132" t="s">
        <v>178</v>
      </c>
      <c r="E211" s="133" t="s">
        <v>6008</v>
      </c>
      <c r="F211" s="134" t="s">
        <v>5249</v>
      </c>
      <c r="G211" s="135" t="s">
        <v>298</v>
      </c>
      <c r="H211" s="136">
        <v>800</v>
      </c>
      <c r="I211" s="137"/>
      <c r="J211" s="138">
        <f t="shared" si="50"/>
        <v>0</v>
      </c>
      <c r="K211" s="134" t="s">
        <v>1</v>
      </c>
      <c r="L211" s="32"/>
      <c r="M211" s="139" t="s">
        <v>1</v>
      </c>
      <c r="N211" s="140" t="s">
        <v>43</v>
      </c>
      <c r="P211" s="141">
        <f t="shared" si="51"/>
        <v>0</v>
      </c>
      <c r="Q211" s="141">
        <v>0</v>
      </c>
      <c r="R211" s="141">
        <f t="shared" si="52"/>
        <v>0</v>
      </c>
      <c r="S211" s="141">
        <v>0</v>
      </c>
      <c r="T211" s="142">
        <f t="shared" si="53"/>
        <v>0</v>
      </c>
      <c r="AR211" s="143" t="s">
        <v>183</v>
      </c>
      <c r="AT211" s="143" t="s">
        <v>178</v>
      </c>
      <c r="AU211" s="143" t="s">
        <v>86</v>
      </c>
      <c r="AY211" s="17" t="s">
        <v>176</v>
      </c>
      <c r="BE211" s="144">
        <f t="shared" si="54"/>
        <v>0</v>
      </c>
      <c r="BF211" s="144">
        <f t="shared" si="55"/>
        <v>0</v>
      </c>
      <c r="BG211" s="144">
        <f t="shared" si="56"/>
        <v>0</v>
      </c>
      <c r="BH211" s="144">
        <f t="shared" si="57"/>
        <v>0</v>
      </c>
      <c r="BI211" s="144">
        <f t="shared" si="58"/>
        <v>0</v>
      </c>
      <c r="BJ211" s="17" t="s">
        <v>86</v>
      </c>
      <c r="BK211" s="144">
        <f t="shared" si="59"/>
        <v>0</v>
      </c>
      <c r="BL211" s="17" t="s">
        <v>183</v>
      </c>
      <c r="BM211" s="143" t="s">
        <v>1420</v>
      </c>
    </row>
    <row r="212" spans="2:65" s="1" customFormat="1" ht="16.5" customHeight="1">
      <c r="B212" s="32"/>
      <c r="C212" s="132" t="s">
        <v>797</v>
      </c>
      <c r="D212" s="132" t="s">
        <v>178</v>
      </c>
      <c r="E212" s="133" t="s">
        <v>6009</v>
      </c>
      <c r="F212" s="134" t="s">
        <v>5251</v>
      </c>
      <c r="G212" s="135" t="s">
        <v>298</v>
      </c>
      <c r="H212" s="136">
        <v>1000</v>
      </c>
      <c r="I212" s="137"/>
      <c r="J212" s="138">
        <f t="shared" si="50"/>
        <v>0</v>
      </c>
      <c r="K212" s="134" t="s">
        <v>1</v>
      </c>
      <c r="L212" s="32"/>
      <c r="M212" s="139" t="s">
        <v>1</v>
      </c>
      <c r="N212" s="140" t="s">
        <v>43</v>
      </c>
      <c r="P212" s="141">
        <f t="shared" si="51"/>
        <v>0</v>
      </c>
      <c r="Q212" s="141">
        <v>0</v>
      </c>
      <c r="R212" s="141">
        <f t="shared" si="52"/>
        <v>0</v>
      </c>
      <c r="S212" s="141">
        <v>0</v>
      </c>
      <c r="T212" s="142">
        <f t="shared" si="53"/>
        <v>0</v>
      </c>
      <c r="AR212" s="143" t="s">
        <v>183</v>
      </c>
      <c r="AT212" s="143" t="s">
        <v>178</v>
      </c>
      <c r="AU212" s="143" t="s">
        <v>86</v>
      </c>
      <c r="AY212" s="17" t="s">
        <v>176</v>
      </c>
      <c r="BE212" s="144">
        <f t="shared" si="54"/>
        <v>0</v>
      </c>
      <c r="BF212" s="144">
        <f t="shared" si="55"/>
        <v>0</v>
      </c>
      <c r="BG212" s="144">
        <f t="shared" si="56"/>
        <v>0</v>
      </c>
      <c r="BH212" s="144">
        <f t="shared" si="57"/>
        <v>0</v>
      </c>
      <c r="BI212" s="144">
        <f t="shared" si="58"/>
        <v>0</v>
      </c>
      <c r="BJ212" s="17" t="s">
        <v>86</v>
      </c>
      <c r="BK212" s="144">
        <f t="shared" si="59"/>
        <v>0</v>
      </c>
      <c r="BL212" s="17" t="s">
        <v>183</v>
      </c>
      <c r="BM212" s="143" t="s">
        <v>1429</v>
      </c>
    </row>
    <row r="213" spans="2:65" s="1" customFormat="1" ht="16.5" customHeight="1">
      <c r="B213" s="32"/>
      <c r="C213" s="132" t="s">
        <v>801</v>
      </c>
      <c r="D213" s="132" t="s">
        <v>178</v>
      </c>
      <c r="E213" s="133" t="s">
        <v>6010</v>
      </c>
      <c r="F213" s="134" t="s">
        <v>5253</v>
      </c>
      <c r="G213" s="135" t="s">
        <v>298</v>
      </c>
      <c r="H213" s="136">
        <v>320</v>
      </c>
      <c r="I213" s="137"/>
      <c r="J213" s="138">
        <f t="shared" si="50"/>
        <v>0</v>
      </c>
      <c r="K213" s="134" t="s">
        <v>1</v>
      </c>
      <c r="L213" s="32"/>
      <c r="M213" s="139" t="s">
        <v>1</v>
      </c>
      <c r="N213" s="140" t="s">
        <v>43</v>
      </c>
      <c r="P213" s="141">
        <f t="shared" si="51"/>
        <v>0</v>
      </c>
      <c r="Q213" s="141">
        <v>0</v>
      </c>
      <c r="R213" s="141">
        <f t="shared" si="52"/>
        <v>0</v>
      </c>
      <c r="S213" s="141">
        <v>0</v>
      </c>
      <c r="T213" s="142">
        <f t="shared" si="53"/>
        <v>0</v>
      </c>
      <c r="AR213" s="143" t="s">
        <v>183</v>
      </c>
      <c r="AT213" s="143" t="s">
        <v>178</v>
      </c>
      <c r="AU213" s="143" t="s">
        <v>86</v>
      </c>
      <c r="AY213" s="17" t="s">
        <v>176</v>
      </c>
      <c r="BE213" s="144">
        <f t="shared" si="54"/>
        <v>0</v>
      </c>
      <c r="BF213" s="144">
        <f t="shared" si="55"/>
        <v>0</v>
      </c>
      <c r="BG213" s="144">
        <f t="shared" si="56"/>
        <v>0</v>
      </c>
      <c r="BH213" s="144">
        <f t="shared" si="57"/>
        <v>0</v>
      </c>
      <c r="BI213" s="144">
        <f t="shared" si="58"/>
        <v>0</v>
      </c>
      <c r="BJ213" s="17" t="s">
        <v>86</v>
      </c>
      <c r="BK213" s="144">
        <f t="shared" si="59"/>
        <v>0</v>
      </c>
      <c r="BL213" s="17" t="s">
        <v>183</v>
      </c>
      <c r="BM213" s="143" t="s">
        <v>1439</v>
      </c>
    </row>
    <row r="214" spans="2:65" s="1" customFormat="1" ht="24.2" customHeight="1">
      <c r="B214" s="32"/>
      <c r="C214" s="132" t="s">
        <v>805</v>
      </c>
      <c r="D214" s="132" t="s">
        <v>178</v>
      </c>
      <c r="E214" s="133" t="s">
        <v>6011</v>
      </c>
      <c r="F214" s="134" t="s">
        <v>6012</v>
      </c>
      <c r="G214" s="135" t="s">
        <v>298</v>
      </c>
      <c r="H214" s="136">
        <v>1650</v>
      </c>
      <c r="I214" s="137"/>
      <c r="J214" s="138">
        <f t="shared" si="50"/>
        <v>0</v>
      </c>
      <c r="K214" s="134" t="s">
        <v>1</v>
      </c>
      <c r="L214" s="32"/>
      <c r="M214" s="139" t="s">
        <v>1</v>
      </c>
      <c r="N214" s="140" t="s">
        <v>43</v>
      </c>
      <c r="P214" s="141">
        <f t="shared" si="51"/>
        <v>0</v>
      </c>
      <c r="Q214" s="141">
        <v>0</v>
      </c>
      <c r="R214" s="141">
        <f t="shared" si="52"/>
        <v>0</v>
      </c>
      <c r="S214" s="141">
        <v>0</v>
      </c>
      <c r="T214" s="142">
        <f t="shared" si="53"/>
        <v>0</v>
      </c>
      <c r="AR214" s="143" t="s">
        <v>183</v>
      </c>
      <c r="AT214" s="143" t="s">
        <v>178</v>
      </c>
      <c r="AU214" s="143" t="s">
        <v>86</v>
      </c>
      <c r="AY214" s="17" t="s">
        <v>176</v>
      </c>
      <c r="BE214" s="144">
        <f t="shared" si="54"/>
        <v>0</v>
      </c>
      <c r="BF214" s="144">
        <f t="shared" si="55"/>
        <v>0</v>
      </c>
      <c r="BG214" s="144">
        <f t="shared" si="56"/>
        <v>0</v>
      </c>
      <c r="BH214" s="144">
        <f t="shared" si="57"/>
        <v>0</v>
      </c>
      <c r="BI214" s="144">
        <f t="shared" si="58"/>
        <v>0</v>
      </c>
      <c r="BJ214" s="17" t="s">
        <v>86</v>
      </c>
      <c r="BK214" s="144">
        <f t="shared" si="59"/>
        <v>0</v>
      </c>
      <c r="BL214" s="17" t="s">
        <v>183</v>
      </c>
      <c r="BM214" s="143" t="s">
        <v>1511</v>
      </c>
    </row>
    <row r="215" spans="2:65" s="1" customFormat="1" ht="24.2" customHeight="1">
      <c r="B215" s="32"/>
      <c r="C215" s="132" t="s">
        <v>809</v>
      </c>
      <c r="D215" s="132" t="s">
        <v>178</v>
      </c>
      <c r="E215" s="133" t="s">
        <v>6013</v>
      </c>
      <c r="F215" s="134" t="s">
        <v>6014</v>
      </c>
      <c r="G215" s="135" t="s">
        <v>298</v>
      </c>
      <c r="H215" s="136">
        <v>250</v>
      </c>
      <c r="I215" s="137"/>
      <c r="J215" s="138">
        <f t="shared" si="50"/>
        <v>0</v>
      </c>
      <c r="K215" s="134" t="s">
        <v>1</v>
      </c>
      <c r="L215" s="32"/>
      <c r="M215" s="139" t="s">
        <v>1</v>
      </c>
      <c r="N215" s="140" t="s">
        <v>43</v>
      </c>
      <c r="P215" s="141">
        <f t="shared" si="51"/>
        <v>0</v>
      </c>
      <c r="Q215" s="141">
        <v>0</v>
      </c>
      <c r="R215" s="141">
        <f t="shared" si="52"/>
        <v>0</v>
      </c>
      <c r="S215" s="141">
        <v>0</v>
      </c>
      <c r="T215" s="142">
        <f t="shared" si="53"/>
        <v>0</v>
      </c>
      <c r="AR215" s="143" t="s">
        <v>183</v>
      </c>
      <c r="AT215" s="143" t="s">
        <v>178</v>
      </c>
      <c r="AU215" s="143" t="s">
        <v>86</v>
      </c>
      <c r="AY215" s="17" t="s">
        <v>176</v>
      </c>
      <c r="BE215" s="144">
        <f t="shared" si="54"/>
        <v>0</v>
      </c>
      <c r="BF215" s="144">
        <f t="shared" si="55"/>
        <v>0</v>
      </c>
      <c r="BG215" s="144">
        <f t="shared" si="56"/>
        <v>0</v>
      </c>
      <c r="BH215" s="144">
        <f t="shared" si="57"/>
        <v>0</v>
      </c>
      <c r="BI215" s="144">
        <f t="shared" si="58"/>
        <v>0</v>
      </c>
      <c r="BJ215" s="17" t="s">
        <v>86</v>
      </c>
      <c r="BK215" s="144">
        <f t="shared" si="59"/>
        <v>0</v>
      </c>
      <c r="BL215" s="17" t="s">
        <v>183</v>
      </c>
      <c r="BM215" s="143" t="s">
        <v>1542</v>
      </c>
    </row>
    <row r="216" spans="2:65" s="1" customFormat="1" ht="24.2" customHeight="1">
      <c r="B216" s="32"/>
      <c r="C216" s="132" t="s">
        <v>815</v>
      </c>
      <c r="D216" s="132" t="s">
        <v>178</v>
      </c>
      <c r="E216" s="133" t="s">
        <v>6015</v>
      </c>
      <c r="F216" s="134" t="s">
        <v>6016</v>
      </c>
      <c r="G216" s="135" t="s">
        <v>298</v>
      </c>
      <c r="H216" s="136">
        <v>80</v>
      </c>
      <c r="I216" s="137"/>
      <c r="J216" s="138">
        <f t="shared" si="50"/>
        <v>0</v>
      </c>
      <c r="K216" s="134" t="s">
        <v>1</v>
      </c>
      <c r="L216" s="32"/>
      <c r="M216" s="139" t="s">
        <v>1</v>
      </c>
      <c r="N216" s="140" t="s">
        <v>43</v>
      </c>
      <c r="P216" s="141">
        <f t="shared" si="51"/>
        <v>0</v>
      </c>
      <c r="Q216" s="141">
        <v>0</v>
      </c>
      <c r="R216" s="141">
        <f t="shared" si="52"/>
        <v>0</v>
      </c>
      <c r="S216" s="141">
        <v>0</v>
      </c>
      <c r="T216" s="142">
        <f t="shared" si="53"/>
        <v>0</v>
      </c>
      <c r="AR216" s="143" t="s">
        <v>183</v>
      </c>
      <c r="AT216" s="143" t="s">
        <v>178</v>
      </c>
      <c r="AU216" s="143" t="s">
        <v>86</v>
      </c>
      <c r="AY216" s="17" t="s">
        <v>176</v>
      </c>
      <c r="BE216" s="144">
        <f t="shared" si="54"/>
        <v>0</v>
      </c>
      <c r="BF216" s="144">
        <f t="shared" si="55"/>
        <v>0</v>
      </c>
      <c r="BG216" s="144">
        <f t="shared" si="56"/>
        <v>0</v>
      </c>
      <c r="BH216" s="144">
        <f t="shared" si="57"/>
        <v>0</v>
      </c>
      <c r="BI216" s="144">
        <f t="shared" si="58"/>
        <v>0</v>
      </c>
      <c r="BJ216" s="17" t="s">
        <v>86</v>
      </c>
      <c r="BK216" s="144">
        <f t="shared" si="59"/>
        <v>0</v>
      </c>
      <c r="BL216" s="17" t="s">
        <v>183</v>
      </c>
      <c r="BM216" s="143" t="s">
        <v>1550</v>
      </c>
    </row>
    <row r="217" spans="2:65" s="1" customFormat="1" ht="16.5" customHeight="1">
      <c r="B217" s="32"/>
      <c r="C217" s="132" t="s">
        <v>825</v>
      </c>
      <c r="D217" s="132" t="s">
        <v>178</v>
      </c>
      <c r="E217" s="133" t="s">
        <v>6017</v>
      </c>
      <c r="F217" s="134" t="s">
        <v>6018</v>
      </c>
      <c r="G217" s="135" t="s">
        <v>298</v>
      </c>
      <c r="H217" s="136">
        <v>5500</v>
      </c>
      <c r="I217" s="137"/>
      <c r="J217" s="138">
        <f t="shared" si="50"/>
        <v>0</v>
      </c>
      <c r="K217" s="134" t="s">
        <v>1</v>
      </c>
      <c r="L217" s="32"/>
      <c r="M217" s="139" t="s">
        <v>1</v>
      </c>
      <c r="N217" s="140" t="s">
        <v>43</v>
      </c>
      <c r="P217" s="141">
        <f t="shared" si="51"/>
        <v>0</v>
      </c>
      <c r="Q217" s="141">
        <v>0</v>
      </c>
      <c r="R217" s="141">
        <f t="shared" si="52"/>
        <v>0</v>
      </c>
      <c r="S217" s="141">
        <v>0</v>
      </c>
      <c r="T217" s="142">
        <f t="shared" si="53"/>
        <v>0</v>
      </c>
      <c r="AR217" s="143" t="s">
        <v>183</v>
      </c>
      <c r="AT217" s="143" t="s">
        <v>178</v>
      </c>
      <c r="AU217" s="143" t="s">
        <v>86</v>
      </c>
      <c r="AY217" s="17" t="s">
        <v>176</v>
      </c>
      <c r="BE217" s="144">
        <f t="shared" si="54"/>
        <v>0</v>
      </c>
      <c r="BF217" s="144">
        <f t="shared" si="55"/>
        <v>0</v>
      </c>
      <c r="BG217" s="144">
        <f t="shared" si="56"/>
        <v>0</v>
      </c>
      <c r="BH217" s="144">
        <f t="shared" si="57"/>
        <v>0</v>
      </c>
      <c r="BI217" s="144">
        <f t="shared" si="58"/>
        <v>0</v>
      </c>
      <c r="BJ217" s="17" t="s">
        <v>86</v>
      </c>
      <c r="BK217" s="144">
        <f t="shared" si="59"/>
        <v>0</v>
      </c>
      <c r="BL217" s="17" t="s">
        <v>183</v>
      </c>
      <c r="BM217" s="143" t="s">
        <v>1558</v>
      </c>
    </row>
    <row r="218" spans="2:65" s="1" customFormat="1" ht="16.5" customHeight="1">
      <c r="B218" s="32"/>
      <c r="C218" s="132" t="s">
        <v>830</v>
      </c>
      <c r="D218" s="132" t="s">
        <v>178</v>
      </c>
      <c r="E218" s="133" t="s">
        <v>6019</v>
      </c>
      <c r="F218" s="134" t="s">
        <v>6020</v>
      </c>
      <c r="G218" s="135" t="s">
        <v>298</v>
      </c>
      <c r="H218" s="136">
        <v>1300</v>
      </c>
      <c r="I218" s="137"/>
      <c r="J218" s="138">
        <f t="shared" si="50"/>
        <v>0</v>
      </c>
      <c r="K218" s="134" t="s">
        <v>1</v>
      </c>
      <c r="L218" s="32"/>
      <c r="M218" s="139" t="s">
        <v>1</v>
      </c>
      <c r="N218" s="140" t="s">
        <v>43</v>
      </c>
      <c r="P218" s="141">
        <f t="shared" si="51"/>
        <v>0</v>
      </c>
      <c r="Q218" s="141">
        <v>0</v>
      </c>
      <c r="R218" s="141">
        <f t="shared" si="52"/>
        <v>0</v>
      </c>
      <c r="S218" s="141">
        <v>0</v>
      </c>
      <c r="T218" s="142">
        <f t="shared" si="53"/>
        <v>0</v>
      </c>
      <c r="AR218" s="143" t="s">
        <v>183</v>
      </c>
      <c r="AT218" s="143" t="s">
        <v>178</v>
      </c>
      <c r="AU218" s="143" t="s">
        <v>86</v>
      </c>
      <c r="AY218" s="17" t="s">
        <v>176</v>
      </c>
      <c r="BE218" s="144">
        <f t="shared" si="54"/>
        <v>0</v>
      </c>
      <c r="BF218" s="144">
        <f t="shared" si="55"/>
        <v>0</v>
      </c>
      <c r="BG218" s="144">
        <f t="shared" si="56"/>
        <v>0</v>
      </c>
      <c r="BH218" s="144">
        <f t="shared" si="57"/>
        <v>0</v>
      </c>
      <c r="BI218" s="144">
        <f t="shared" si="58"/>
        <v>0</v>
      </c>
      <c r="BJ218" s="17" t="s">
        <v>86</v>
      </c>
      <c r="BK218" s="144">
        <f t="shared" si="59"/>
        <v>0</v>
      </c>
      <c r="BL218" s="17" t="s">
        <v>183</v>
      </c>
      <c r="BM218" s="143" t="s">
        <v>1690</v>
      </c>
    </row>
    <row r="219" spans="2:65" s="1" customFormat="1" ht="16.5" customHeight="1">
      <c r="B219" s="32"/>
      <c r="C219" s="132" t="s">
        <v>834</v>
      </c>
      <c r="D219" s="132" t="s">
        <v>178</v>
      </c>
      <c r="E219" s="133" t="s">
        <v>6021</v>
      </c>
      <c r="F219" s="134" t="s">
        <v>6022</v>
      </c>
      <c r="G219" s="135" t="s">
        <v>298</v>
      </c>
      <c r="H219" s="136">
        <v>1</v>
      </c>
      <c r="I219" s="137"/>
      <c r="J219" s="138">
        <f t="shared" si="50"/>
        <v>0</v>
      </c>
      <c r="K219" s="134" t="s">
        <v>1</v>
      </c>
      <c r="L219" s="32"/>
      <c r="M219" s="139" t="s">
        <v>1</v>
      </c>
      <c r="N219" s="140" t="s">
        <v>43</v>
      </c>
      <c r="P219" s="141">
        <f t="shared" si="51"/>
        <v>0</v>
      </c>
      <c r="Q219" s="141">
        <v>0</v>
      </c>
      <c r="R219" s="141">
        <f t="shared" si="52"/>
        <v>0</v>
      </c>
      <c r="S219" s="141">
        <v>0</v>
      </c>
      <c r="T219" s="142">
        <f t="shared" si="53"/>
        <v>0</v>
      </c>
      <c r="AR219" s="143" t="s">
        <v>183</v>
      </c>
      <c r="AT219" s="143" t="s">
        <v>178</v>
      </c>
      <c r="AU219" s="143" t="s">
        <v>86</v>
      </c>
      <c r="AY219" s="17" t="s">
        <v>176</v>
      </c>
      <c r="BE219" s="144">
        <f t="shared" si="54"/>
        <v>0</v>
      </c>
      <c r="BF219" s="144">
        <f t="shared" si="55"/>
        <v>0</v>
      </c>
      <c r="BG219" s="144">
        <f t="shared" si="56"/>
        <v>0</v>
      </c>
      <c r="BH219" s="144">
        <f t="shared" si="57"/>
        <v>0</v>
      </c>
      <c r="BI219" s="144">
        <f t="shared" si="58"/>
        <v>0</v>
      </c>
      <c r="BJ219" s="17" t="s">
        <v>86</v>
      </c>
      <c r="BK219" s="144">
        <f t="shared" si="59"/>
        <v>0</v>
      </c>
      <c r="BL219" s="17" t="s">
        <v>183</v>
      </c>
      <c r="BM219" s="143" t="s">
        <v>1716</v>
      </c>
    </row>
    <row r="220" spans="2:65" s="11" customFormat="1" ht="25.9" customHeight="1">
      <c r="B220" s="120"/>
      <c r="D220" s="121" t="s">
        <v>77</v>
      </c>
      <c r="E220" s="122" t="s">
        <v>6023</v>
      </c>
      <c r="F220" s="122" t="s">
        <v>6024</v>
      </c>
      <c r="I220" s="123"/>
      <c r="J220" s="124">
        <f>BK220</f>
        <v>0</v>
      </c>
      <c r="L220" s="120"/>
      <c r="M220" s="125"/>
      <c r="P220" s="126">
        <f>SUM(P221:P231)</f>
        <v>0</v>
      </c>
      <c r="R220" s="126">
        <f>SUM(R221:R231)</f>
        <v>0</v>
      </c>
      <c r="T220" s="127">
        <f>SUM(T221:T231)</f>
        <v>0</v>
      </c>
      <c r="AR220" s="121" t="s">
        <v>86</v>
      </c>
      <c r="AT220" s="128" t="s">
        <v>77</v>
      </c>
      <c r="AU220" s="128" t="s">
        <v>78</v>
      </c>
      <c r="AY220" s="121" t="s">
        <v>176</v>
      </c>
      <c r="BK220" s="129">
        <f>SUM(BK221:BK231)</f>
        <v>0</v>
      </c>
    </row>
    <row r="221" spans="2:65" s="1" customFormat="1" ht="16.5" customHeight="1">
      <c r="B221" s="32"/>
      <c r="C221" s="132" t="s">
        <v>838</v>
      </c>
      <c r="D221" s="132" t="s">
        <v>178</v>
      </c>
      <c r="E221" s="133" t="s">
        <v>6025</v>
      </c>
      <c r="F221" s="134" t="s">
        <v>6026</v>
      </c>
      <c r="G221" s="135" t="s">
        <v>5031</v>
      </c>
      <c r="H221" s="136">
        <v>1</v>
      </c>
      <c r="I221" s="137"/>
      <c r="J221" s="138">
        <f>ROUND(I221*H221,2)</f>
        <v>0</v>
      </c>
      <c r="K221" s="134" t="s">
        <v>1</v>
      </c>
      <c r="L221" s="32"/>
      <c r="M221" s="139" t="s">
        <v>1</v>
      </c>
      <c r="N221" s="140" t="s">
        <v>43</v>
      </c>
      <c r="P221" s="141">
        <f>O221*H221</f>
        <v>0</v>
      </c>
      <c r="Q221" s="141">
        <v>0</v>
      </c>
      <c r="R221" s="141">
        <f>Q221*H221</f>
        <v>0</v>
      </c>
      <c r="S221" s="141">
        <v>0</v>
      </c>
      <c r="T221" s="142">
        <f>S221*H221</f>
        <v>0</v>
      </c>
      <c r="AR221" s="143" t="s">
        <v>183</v>
      </c>
      <c r="AT221" s="143" t="s">
        <v>178</v>
      </c>
      <c r="AU221" s="143" t="s">
        <v>86</v>
      </c>
      <c r="AY221" s="17" t="s">
        <v>176</v>
      </c>
      <c r="BE221" s="144">
        <f>IF(N221="základní",J221,0)</f>
        <v>0</v>
      </c>
      <c r="BF221" s="144">
        <f>IF(N221="snížená",J221,0)</f>
        <v>0</v>
      </c>
      <c r="BG221" s="144">
        <f>IF(N221="zákl. přenesená",J221,0)</f>
        <v>0</v>
      </c>
      <c r="BH221" s="144">
        <f>IF(N221="sníž. přenesená",J221,0)</f>
        <v>0</v>
      </c>
      <c r="BI221" s="144">
        <f>IF(N221="nulová",J221,0)</f>
        <v>0</v>
      </c>
      <c r="BJ221" s="17" t="s">
        <v>86</v>
      </c>
      <c r="BK221" s="144">
        <f>ROUND(I221*H221,2)</f>
        <v>0</v>
      </c>
      <c r="BL221" s="17" t="s">
        <v>183</v>
      </c>
      <c r="BM221" s="143" t="s">
        <v>1726</v>
      </c>
    </row>
    <row r="222" spans="2:65" s="1" customFormat="1" ht="16.5" customHeight="1">
      <c r="B222" s="32"/>
      <c r="C222" s="132" t="s">
        <v>844</v>
      </c>
      <c r="D222" s="132" t="s">
        <v>178</v>
      </c>
      <c r="E222" s="133" t="s">
        <v>6027</v>
      </c>
      <c r="F222" s="134" t="s">
        <v>5028</v>
      </c>
      <c r="G222" s="135" t="s">
        <v>196</v>
      </c>
      <c r="H222" s="136">
        <v>360</v>
      </c>
      <c r="I222" s="137"/>
      <c r="J222" s="138">
        <f>ROUND(I222*H222,2)</f>
        <v>0</v>
      </c>
      <c r="K222" s="134" t="s">
        <v>1</v>
      </c>
      <c r="L222" s="32"/>
      <c r="M222" s="139" t="s">
        <v>1</v>
      </c>
      <c r="N222" s="140" t="s">
        <v>43</v>
      </c>
      <c r="P222" s="141">
        <f>O222*H222</f>
        <v>0</v>
      </c>
      <c r="Q222" s="141">
        <v>0</v>
      </c>
      <c r="R222" s="141">
        <f>Q222*H222</f>
        <v>0</v>
      </c>
      <c r="S222" s="141">
        <v>0</v>
      </c>
      <c r="T222" s="142">
        <f>S222*H222</f>
        <v>0</v>
      </c>
      <c r="AR222" s="143" t="s">
        <v>183</v>
      </c>
      <c r="AT222" s="143" t="s">
        <v>178</v>
      </c>
      <c r="AU222" s="143" t="s">
        <v>86</v>
      </c>
      <c r="AY222" s="17" t="s">
        <v>176</v>
      </c>
      <c r="BE222" s="144">
        <f>IF(N222="základní",J222,0)</f>
        <v>0</v>
      </c>
      <c r="BF222" s="144">
        <f>IF(N222="snížená",J222,0)</f>
        <v>0</v>
      </c>
      <c r="BG222" s="144">
        <f>IF(N222="zákl. přenesená",J222,0)</f>
        <v>0</v>
      </c>
      <c r="BH222" s="144">
        <f>IF(N222="sníž. přenesená",J222,0)</f>
        <v>0</v>
      </c>
      <c r="BI222" s="144">
        <f>IF(N222="nulová",J222,0)</f>
        <v>0</v>
      </c>
      <c r="BJ222" s="17" t="s">
        <v>86</v>
      </c>
      <c r="BK222" s="144">
        <f>ROUND(I222*H222,2)</f>
        <v>0</v>
      </c>
      <c r="BL222" s="17" t="s">
        <v>183</v>
      </c>
      <c r="BM222" s="143" t="s">
        <v>1747</v>
      </c>
    </row>
    <row r="223" spans="2:65" s="1" customFormat="1" ht="29.25">
      <c r="B223" s="32"/>
      <c r="D223" s="146" t="s">
        <v>234</v>
      </c>
      <c r="F223" s="173" t="s">
        <v>5338</v>
      </c>
      <c r="I223" s="174"/>
      <c r="L223" s="32"/>
      <c r="M223" s="175"/>
      <c r="T223" s="56"/>
      <c r="AT223" s="17" t="s">
        <v>234</v>
      </c>
      <c r="AU223" s="17" t="s">
        <v>86</v>
      </c>
    </row>
    <row r="224" spans="2:65" s="1" customFormat="1" ht="16.5" customHeight="1">
      <c r="B224" s="32"/>
      <c r="C224" s="132" t="s">
        <v>848</v>
      </c>
      <c r="D224" s="132" t="s">
        <v>178</v>
      </c>
      <c r="E224" s="133" t="s">
        <v>6028</v>
      </c>
      <c r="F224" s="134" t="s">
        <v>5335</v>
      </c>
      <c r="G224" s="135" t="s">
        <v>5031</v>
      </c>
      <c r="H224" s="136">
        <v>1</v>
      </c>
      <c r="I224" s="137"/>
      <c r="J224" s="138">
        <f>ROUND(I224*H224,2)</f>
        <v>0</v>
      </c>
      <c r="K224" s="134" t="s">
        <v>1</v>
      </c>
      <c r="L224" s="32"/>
      <c r="M224" s="139" t="s">
        <v>1</v>
      </c>
      <c r="N224" s="140" t="s">
        <v>43</v>
      </c>
      <c r="P224" s="141">
        <f>O224*H224</f>
        <v>0</v>
      </c>
      <c r="Q224" s="141">
        <v>0</v>
      </c>
      <c r="R224" s="141">
        <f>Q224*H224</f>
        <v>0</v>
      </c>
      <c r="S224" s="141">
        <v>0</v>
      </c>
      <c r="T224" s="142">
        <f>S224*H224</f>
        <v>0</v>
      </c>
      <c r="AR224" s="143" t="s">
        <v>183</v>
      </c>
      <c r="AT224" s="143" t="s">
        <v>178</v>
      </c>
      <c r="AU224" s="143" t="s">
        <v>86</v>
      </c>
      <c r="AY224" s="17" t="s">
        <v>176</v>
      </c>
      <c r="BE224" s="144">
        <f>IF(N224="základní",J224,0)</f>
        <v>0</v>
      </c>
      <c r="BF224" s="144">
        <f>IF(N224="snížená",J224,0)</f>
        <v>0</v>
      </c>
      <c r="BG224" s="144">
        <f>IF(N224="zákl. přenesená",J224,0)</f>
        <v>0</v>
      </c>
      <c r="BH224" s="144">
        <f>IF(N224="sníž. přenesená",J224,0)</f>
        <v>0</v>
      </c>
      <c r="BI224" s="144">
        <f>IF(N224="nulová",J224,0)</f>
        <v>0</v>
      </c>
      <c r="BJ224" s="17" t="s">
        <v>86</v>
      </c>
      <c r="BK224" s="144">
        <f>ROUND(I224*H224,2)</f>
        <v>0</v>
      </c>
      <c r="BL224" s="17" t="s">
        <v>183</v>
      </c>
      <c r="BM224" s="143" t="s">
        <v>6029</v>
      </c>
    </row>
    <row r="225" spans="2:65" s="1" customFormat="1" ht="16.5" customHeight="1">
      <c r="B225" s="32"/>
      <c r="C225" s="132" t="s">
        <v>852</v>
      </c>
      <c r="D225" s="132" t="s">
        <v>178</v>
      </c>
      <c r="E225" s="133" t="s">
        <v>6030</v>
      </c>
      <c r="F225" s="134" t="s">
        <v>5340</v>
      </c>
      <c r="G225" s="135" t="s">
        <v>196</v>
      </c>
      <c r="H225" s="136">
        <v>240</v>
      </c>
      <c r="I225" s="137"/>
      <c r="J225" s="138">
        <f>ROUND(I225*H225,2)</f>
        <v>0</v>
      </c>
      <c r="K225" s="134" t="s">
        <v>1</v>
      </c>
      <c r="L225" s="32"/>
      <c r="M225" s="139" t="s">
        <v>1</v>
      </c>
      <c r="N225" s="140" t="s">
        <v>43</v>
      </c>
      <c r="P225" s="141">
        <f>O225*H225</f>
        <v>0</v>
      </c>
      <c r="Q225" s="141">
        <v>0</v>
      </c>
      <c r="R225" s="141">
        <f>Q225*H225</f>
        <v>0</v>
      </c>
      <c r="S225" s="141">
        <v>0</v>
      </c>
      <c r="T225" s="142">
        <f>S225*H225</f>
        <v>0</v>
      </c>
      <c r="AR225" s="143" t="s">
        <v>183</v>
      </c>
      <c r="AT225" s="143" t="s">
        <v>178</v>
      </c>
      <c r="AU225" s="143" t="s">
        <v>86</v>
      </c>
      <c r="AY225" s="17" t="s">
        <v>176</v>
      </c>
      <c r="BE225" s="144">
        <f>IF(N225="základní",J225,0)</f>
        <v>0</v>
      </c>
      <c r="BF225" s="144">
        <f>IF(N225="snížená",J225,0)</f>
        <v>0</v>
      </c>
      <c r="BG225" s="144">
        <f>IF(N225="zákl. přenesená",J225,0)</f>
        <v>0</v>
      </c>
      <c r="BH225" s="144">
        <f>IF(N225="sníž. přenesená",J225,0)</f>
        <v>0</v>
      </c>
      <c r="BI225" s="144">
        <f>IF(N225="nulová",J225,0)</f>
        <v>0</v>
      </c>
      <c r="BJ225" s="17" t="s">
        <v>86</v>
      </c>
      <c r="BK225" s="144">
        <f>ROUND(I225*H225,2)</f>
        <v>0</v>
      </c>
      <c r="BL225" s="17" t="s">
        <v>183</v>
      </c>
      <c r="BM225" s="143" t="s">
        <v>1756</v>
      </c>
    </row>
    <row r="226" spans="2:65" s="1" customFormat="1" ht="29.25">
      <c r="B226" s="32"/>
      <c r="D226" s="146" t="s">
        <v>234</v>
      </c>
      <c r="F226" s="173" t="s">
        <v>5338</v>
      </c>
      <c r="I226" s="174"/>
      <c r="L226" s="32"/>
      <c r="M226" s="175"/>
      <c r="T226" s="56"/>
      <c r="AT226" s="17" t="s">
        <v>234</v>
      </c>
      <c r="AU226" s="17" t="s">
        <v>86</v>
      </c>
    </row>
    <row r="227" spans="2:65" s="1" customFormat="1" ht="16.5" customHeight="1">
      <c r="B227" s="32"/>
      <c r="C227" s="132" t="s">
        <v>856</v>
      </c>
      <c r="D227" s="132" t="s">
        <v>178</v>
      </c>
      <c r="E227" s="133" t="s">
        <v>6031</v>
      </c>
      <c r="F227" s="134" t="s">
        <v>5030</v>
      </c>
      <c r="G227" s="135" t="s">
        <v>5031</v>
      </c>
      <c r="H227" s="136">
        <v>1</v>
      </c>
      <c r="I227" s="137"/>
      <c r="J227" s="138">
        <f>ROUND(I227*H227,2)</f>
        <v>0</v>
      </c>
      <c r="K227" s="134" t="s">
        <v>1</v>
      </c>
      <c r="L227" s="32"/>
      <c r="M227" s="139" t="s">
        <v>1</v>
      </c>
      <c r="N227" s="140" t="s">
        <v>43</v>
      </c>
      <c r="P227" s="141">
        <f>O227*H227</f>
        <v>0</v>
      </c>
      <c r="Q227" s="141">
        <v>0</v>
      </c>
      <c r="R227" s="141">
        <f>Q227*H227</f>
        <v>0</v>
      </c>
      <c r="S227" s="141">
        <v>0</v>
      </c>
      <c r="T227" s="142">
        <f>S227*H227</f>
        <v>0</v>
      </c>
      <c r="AR227" s="143" t="s">
        <v>183</v>
      </c>
      <c r="AT227" s="143" t="s">
        <v>178</v>
      </c>
      <c r="AU227" s="143" t="s">
        <v>86</v>
      </c>
      <c r="AY227" s="17" t="s">
        <v>176</v>
      </c>
      <c r="BE227" s="144">
        <f>IF(N227="základní",J227,0)</f>
        <v>0</v>
      </c>
      <c r="BF227" s="144">
        <f>IF(N227="snížená",J227,0)</f>
        <v>0</v>
      </c>
      <c r="BG227" s="144">
        <f>IF(N227="zákl. přenesená",J227,0)</f>
        <v>0</v>
      </c>
      <c r="BH227" s="144">
        <f>IF(N227="sníž. přenesená",J227,0)</f>
        <v>0</v>
      </c>
      <c r="BI227" s="144">
        <f>IF(N227="nulová",J227,0)</f>
        <v>0</v>
      </c>
      <c r="BJ227" s="17" t="s">
        <v>86</v>
      </c>
      <c r="BK227" s="144">
        <f>ROUND(I227*H227,2)</f>
        <v>0</v>
      </c>
      <c r="BL227" s="17" t="s">
        <v>183</v>
      </c>
      <c r="BM227" s="143" t="s">
        <v>1776</v>
      </c>
    </row>
    <row r="228" spans="2:65" s="1" customFormat="1" ht="16.5" customHeight="1">
      <c r="B228" s="32"/>
      <c r="C228" s="132" t="s">
        <v>860</v>
      </c>
      <c r="D228" s="132" t="s">
        <v>178</v>
      </c>
      <c r="E228" s="133" t="s">
        <v>6032</v>
      </c>
      <c r="F228" s="134" t="s">
        <v>5033</v>
      </c>
      <c r="G228" s="135" t="s">
        <v>196</v>
      </c>
      <c r="H228" s="136">
        <v>100</v>
      </c>
      <c r="I228" s="137"/>
      <c r="J228" s="138">
        <f>ROUND(I228*H228,2)</f>
        <v>0</v>
      </c>
      <c r="K228" s="134" t="s">
        <v>1</v>
      </c>
      <c r="L228" s="32"/>
      <c r="M228" s="139" t="s">
        <v>1</v>
      </c>
      <c r="N228" s="140" t="s">
        <v>43</v>
      </c>
      <c r="P228" s="141">
        <f>O228*H228</f>
        <v>0</v>
      </c>
      <c r="Q228" s="141">
        <v>0</v>
      </c>
      <c r="R228" s="141">
        <f>Q228*H228</f>
        <v>0</v>
      </c>
      <c r="S228" s="141">
        <v>0</v>
      </c>
      <c r="T228" s="142">
        <f>S228*H228</f>
        <v>0</v>
      </c>
      <c r="AR228" s="143" t="s">
        <v>183</v>
      </c>
      <c r="AT228" s="143" t="s">
        <v>178</v>
      </c>
      <c r="AU228" s="143" t="s">
        <v>86</v>
      </c>
      <c r="AY228" s="17" t="s">
        <v>176</v>
      </c>
      <c r="BE228" s="144">
        <f>IF(N228="základní",J228,0)</f>
        <v>0</v>
      </c>
      <c r="BF228" s="144">
        <f>IF(N228="snížená",J228,0)</f>
        <v>0</v>
      </c>
      <c r="BG228" s="144">
        <f>IF(N228="zákl. přenesená",J228,0)</f>
        <v>0</v>
      </c>
      <c r="BH228" s="144">
        <f>IF(N228="sníž. přenesená",J228,0)</f>
        <v>0</v>
      </c>
      <c r="BI228" s="144">
        <f>IF(N228="nulová",J228,0)</f>
        <v>0</v>
      </c>
      <c r="BJ228" s="17" t="s">
        <v>86</v>
      </c>
      <c r="BK228" s="144">
        <f>ROUND(I228*H228,2)</f>
        <v>0</v>
      </c>
      <c r="BL228" s="17" t="s">
        <v>183</v>
      </c>
      <c r="BM228" s="143" t="s">
        <v>6033</v>
      </c>
    </row>
    <row r="229" spans="2:65" s="1" customFormat="1" ht="29.25">
      <c r="B229" s="32"/>
      <c r="D229" s="146" t="s">
        <v>234</v>
      </c>
      <c r="F229" s="173" t="s">
        <v>5338</v>
      </c>
      <c r="I229" s="174"/>
      <c r="L229" s="32"/>
      <c r="M229" s="175"/>
      <c r="T229" s="56"/>
      <c r="AT229" s="17" t="s">
        <v>234</v>
      </c>
      <c r="AU229" s="17" t="s">
        <v>86</v>
      </c>
    </row>
    <row r="230" spans="2:65" s="1" customFormat="1" ht="24.2" customHeight="1">
      <c r="B230" s="32"/>
      <c r="C230" s="132" t="s">
        <v>870</v>
      </c>
      <c r="D230" s="132" t="s">
        <v>178</v>
      </c>
      <c r="E230" s="133" t="s">
        <v>6034</v>
      </c>
      <c r="F230" s="134" t="s">
        <v>5345</v>
      </c>
      <c r="G230" s="135" t="s">
        <v>5031</v>
      </c>
      <c r="H230" s="136">
        <v>1</v>
      </c>
      <c r="I230" s="137"/>
      <c r="J230" s="138">
        <f>ROUND(I230*H230,2)</f>
        <v>0</v>
      </c>
      <c r="K230" s="134" t="s">
        <v>1</v>
      </c>
      <c r="L230" s="32"/>
      <c r="M230" s="139" t="s">
        <v>1</v>
      </c>
      <c r="N230" s="140" t="s">
        <v>43</v>
      </c>
      <c r="P230" s="141">
        <f>O230*H230</f>
        <v>0</v>
      </c>
      <c r="Q230" s="141">
        <v>0</v>
      </c>
      <c r="R230" s="141">
        <f>Q230*H230</f>
        <v>0</v>
      </c>
      <c r="S230" s="141">
        <v>0</v>
      </c>
      <c r="T230" s="142">
        <f>S230*H230</f>
        <v>0</v>
      </c>
      <c r="AR230" s="143" t="s">
        <v>183</v>
      </c>
      <c r="AT230" s="143" t="s">
        <v>178</v>
      </c>
      <c r="AU230" s="143" t="s">
        <v>86</v>
      </c>
      <c r="AY230" s="17" t="s">
        <v>176</v>
      </c>
      <c r="BE230" s="144">
        <f>IF(N230="základní",J230,0)</f>
        <v>0</v>
      </c>
      <c r="BF230" s="144">
        <f>IF(N230="snížená",J230,0)</f>
        <v>0</v>
      </c>
      <c r="BG230" s="144">
        <f>IF(N230="zákl. přenesená",J230,0)</f>
        <v>0</v>
      </c>
      <c r="BH230" s="144">
        <f>IF(N230="sníž. přenesená",J230,0)</f>
        <v>0</v>
      </c>
      <c r="BI230" s="144">
        <f>IF(N230="nulová",J230,0)</f>
        <v>0</v>
      </c>
      <c r="BJ230" s="17" t="s">
        <v>86</v>
      </c>
      <c r="BK230" s="144">
        <f>ROUND(I230*H230,2)</f>
        <v>0</v>
      </c>
      <c r="BL230" s="17" t="s">
        <v>183</v>
      </c>
      <c r="BM230" s="143" t="s">
        <v>1794</v>
      </c>
    </row>
    <row r="231" spans="2:65" s="1" customFormat="1" ht="24.2" customHeight="1">
      <c r="B231" s="32"/>
      <c r="C231" s="132" t="s">
        <v>924</v>
      </c>
      <c r="D231" s="132" t="s">
        <v>178</v>
      </c>
      <c r="E231" s="133" t="s">
        <v>6035</v>
      </c>
      <c r="F231" s="134" t="s">
        <v>6036</v>
      </c>
      <c r="G231" s="135" t="s">
        <v>5031</v>
      </c>
      <c r="H231" s="136">
        <v>1</v>
      </c>
      <c r="I231" s="137"/>
      <c r="J231" s="138">
        <f>ROUND(I231*H231,2)</f>
        <v>0</v>
      </c>
      <c r="K231" s="134" t="s">
        <v>1</v>
      </c>
      <c r="L231" s="32"/>
      <c r="M231" s="193" t="s">
        <v>1</v>
      </c>
      <c r="N231" s="194" t="s">
        <v>43</v>
      </c>
      <c r="O231" s="188"/>
      <c r="P231" s="195">
        <f>O231*H231</f>
        <v>0</v>
      </c>
      <c r="Q231" s="195">
        <v>0</v>
      </c>
      <c r="R231" s="195">
        <f>Q231*H231</f>
        <v>0</v>
      </c>
      <c r="S231" s="195">
        <v>0</v>
      </c>
      <c r="T231" s="196">
        <f>S231*H231</f>
        <v>0</v>
      </c>
      <c r="AR231" s="143" t="s">
        <v>183</v>
      </c>
      <c r="AT231" s="143" t="s">
        <v>178</v>
      </c>
      <c r="AU231" s="143" t="s">
        <v>86</v>
      </c>
      <c r="AY231" s="17" t="s">
        <v>176</v>
      </c>
      <c r="BE231" s="144">
        <f>IF(N231="základní",J231,0)</f>
        <v>0</v>
      </c>
      <c r="BF231" s="144">
        <f>IF(N231="snížená",J231,0)</f>
        <v>0</v>
      </c>
      <c r="BG231" s="144">
        <f>IF(N231="zákl. přenesená",J231,0)</f>
        <v>0</v>
      </c>
      <c r="BH231" s="144">
        <f>IF(N231="sníž. přenesená",J231,0)</f>
        <v>0</v>
      </c>
      <c r="BI231" s="144">
        <f>IF(N231="nulová",J231,0)</f>
        <v>0</v>
      </c>
      <c r="BJ231" s="17" t="s">
        <v>86</v>
      </c>
      <c r="BK231" s="144">
        <f>ROUND(I231*H231,2)</f>
        <v>0</v>
      </c>
      <c r="BL231" s="17" t="s">
        <v>183</v>
      </c>
      <c r="BM231" s="143" t="s">
        <v>1802</v>
      </c>
    </row>
    <row r="232" spans="2:65" s="1" customFormat="1" ht="6.95" customHeight="1">
      <c r="B232" s="44"/>
      <c r="C232" s="45"/>
      <c r="D232" s="45"/>
      <c r="E232" s="45"/>
      <c r="F232" s="45"/>
      <c r="G232" s="45"/>
      <c r="H232" s="45"/>
      <c r="I232" s="45"/>
      <c r="J232" s="45"/>
      <c r="K232" s="45"/>
      <c r="L232" s="32"/>
    </row>
  </sheetData>
  <sheetProtection algorithmName="SHA-512" hashValue="GJIFcx/OXRLa8mZViZTCQRU2Nsu5Lvqh1uEJGfGnl+2pQL2Mn+USjhbB8/7maPNgciSXz9X7dc1j4Sn8HgweJQ==" saltValue="GTEis7v85mRZIJfz6GJZyQ==" spinCount="100000" sheet="1" objects="1" scenarios="1" formatColumns="0" formatRows="0" autoFilter="0"/>
  <autoFilter ref="C122:K231" xr:uid="{00000000-0009-0000-0000-000006000000}"/>
  <mergeCells count="9">
    <mergeCell ref="E87:H87"/>
    <mergeCell ref="E113:H113"/>
    <mergeCell ref="E115:H115"/>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B2:BM311"/>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09"/>
      <c r="M2" s="209"/>
      <c r="N2" s="209"/>
      <c r="O2" s="209"/>
      <c r="P2" s="209"/>
      <c r="Q2" s="209"/>
      <c r="R2" s="209"/>
      <c r="S2" s="209"/>
      <c r="T2" s="209"/>
      <c r="U2" s="209"/>
      <c r="V2" s="209"/>
      <c r="AT2" s="17" t="s">
        <v>105</v>
      </c>
    </row>
    <row r="3" spans="2:46" ht="6.95" customHeight="1">
      <c r="B3" s="18"/>
      <c r="C3" s="19"/>
      <c r="D3" s="19"/>
      <c r="E3" s="19"/>
      <c r="F3" s="19"/>
      <c r="G3" s="19"/>
      <c r="H3" s="19"/>
      <c r="I3" s="19"/>
      <c r="J3" s="19"/>
      <c r="K3" s="19"/>
      <c r="L3" s="20"/>
      <c r="AT3" s="17" t="s">
        <v>88</v>
      </c>
    </row>
    <row r="4" spans="2:46" ht="24.95" customHeight="1">
      <c r="B4" s="20"/>
      <c r="D4" s="21" t="s">
        <v>122</v>
      </c>
      <c r="L4" s="20"/>
      <c r="M4" s="88" t="s">
        <v>10</v>
      </c>
      <c r="AT4" s="17" t="s">
        <v>4</v>
      </c>
    </row>
    <row r="5" spans="2:46" ht="6.95" customHeight="1">
      <c r="B5" s="20"/>
      <c r="L5" s="20"/>
    </row>
    <row r="6" spans="2:46" ht="12" customHeight="1">
      <c r="B6" s="20"/>
      <c r="D6" s="27" t="s">
        <v>16</v>
      </c>
      <c r="L6" s="20"/>
    </row>
    <row r="7" spans="2:46" ht="16.5" customHeight="1">
      <c r="B7" s="20"/>
      <c r="E7" s="236" t="str">
        <f>'Rekapitulace stavby'!K6</f>
        <v>Objekt E2 - Knihovna TUL</v>
      </c>
      <c r="F7" s="237"/>
      <c r="G7" s="237"/>
      <c r="H7" s="237"/>
      <c r="L7" s="20"/>
    </row>
    <row r="8" spans="2:46" s="1" customFormat="1" ht="12" customHeight="1">
      <c r="B8" s="32"/>
      <c r="D8" s="27" t="s">
        <v>123</v>
      </c>
      <c r="L8" s="32"/>
    </row>
    <row r="9" spans="2:46" s="1" customFormat="1" ht="16.5" customHeight="1">
      <c r="B9" s="32"/>
      <c r="E9" s="202" t="s">
        <v>6037</v>
      </c>
      <c r="F9" s="238"/>
      <c r="G9" s="238"/>
      <c r="H9" s="238"/>
      <c r="L9" s="32"/>
    </row>
    <row r="10" spans="2:46" s="1" customFormat="1" ht="11.25">
      <c r="B10" s="32"/>
      <c r="L10" s="32"/>
    </row>
    <row r="11" spans="2:46" s="1" customFormat="1" ht="12" customHeight="1">
      <c r="B11" s="32"/>
      <c r="D11" s="27" t="s">
        <v>18</v>
      </c>
      <c r="F11" s="25" t="s">
        <v>1</v>
      </c>
      <c r="I11" s="27" t="s">
        <v>19</v>
      </c>
      <c r="J11" s="25" t="s">
        <v>1</v>
      </c>
      <c r="L11" s="32"/>
    </row>
    <row r="12" spans="2:46" s="1" customFormat="1" ht="12" customHeight="1">
      <c r="B12" s="32"/>
      <c r="D12" s="27" t="s">
        <v>20</v>
      </c>
      <c r="F12" s="25" t="s">
        <v>21</v>
      </c>
      <c r="I12" s="27" t="s">
        <v>22</v>
      </c>
      <c r="J12" s="52" t="str">
        <f>'Rekapitulace stavby'!AN8</f>
        <v>20. 11. 2025</v>
      </c>
      <c r="L12" s="32"/>
    </row>
    <row r="13" spans="2:46" s="1" customFormat="1" ht="10.9" customHeight="1">
      <c r="B13" s="32"/>
      <c r="L13" s="32"/>
    </row>
    <row r="14" spans="2:46" s="1" customFormat="1" ht="12" customHeight="1">
      <c r="B14" s="32"/>
      <c r="D14" s="27" t="s">
        <v>24</v>
      </c>
      <c r="I14" s="27" t="s">
        <v>25</v>
      </c>
      <c r="J14" s="25" t="s">
        <v>1</v>
      </c>
      <c r="L14" s="32"/>
    </row>
    <row r="15" spans="2:46" s="1" customFormat="1" ht="18" customHeight="1">
      <c r="B15" s="32"/>
      <c r="E15" s="25" t="s">
        <v>26</v>
      </c>
      <c r="I15" s="27" t="s">
        <v>27</v>
      </c>
      <c r="J15" s="25" t="s">
        <v>1</v>
      </c>
      <c r="L15" s="32"/>
    </row>
    <row r="16" spans="2:46" s="1" customFormat="1" ht="6.95" customHeight="1">
      <c r="B16" s="32"/>
      <c r="L16" s="32"/>
    </row>
    <row r="17" spans="2:12" s="1" customFormat="1" ht="12" customHeight="1">
      <c r="B17" s="32"/>
      <c r="D17" s="27" t="s">
        <v>28</v>
      </c>
      <c r="I17" s="27" t="s">
        <v>25</v>
      </c>
      <c r="J17" s="28" t="str">
        <f>'Rekapitulace stavby'!AN13</f>
        <v>Vyplň údaj</v>
      </c>
      <c r="L17" s="32"/>
    </row>
    <row r="18" spans="2:12" s="1" customFormat="1" ht="18" customHeight="1">
      <c r="B18" s="32"/>
      <c r="E18" s="239" t="str">
        <f>'Rekapitulace stavby'!E14</f>
        <v>Vyplň údaj</v>
      </c>
      <c r="F18" s="208"/>
      <c r="G18" s="208"/>
      <c r="H18" s="208"/>
      <c r="I18" s="27" t="s">
        <v>27</v>
      </c>
      <c r="J18" s="28" t="str">
        <f>'Rekapitulace stavby'!AN14</f>
        <v>Vyplň údaj</v>
      </c>
      <c r="L18" s="32"/>
    </row>
    <row r="19" spans="2:12" s="1" customFormat="1" ht="6.95" customHeight="1">
      <c r="B19" s="32"/>
      <c r="L19" s="32"/>
    </row>
    <row r="20" spans="2:12" s="1" customFormat="1" ht="12" customHeight="1">
      <c r="B20" s="32"/>
      <c r="D20" s="27" t="s">
        <v>30</v>
      </c>
      <c r="I20" s="27" t="s">
        <v>25</v>
      </c>
      <c r="J20" s="25" t="s">
        <v>31</v>
      </c>
      <c r="L20" s="32"/>
    </row>
    <row r="21" spans="2:12" s="1" customFormat="1" ht="18" customHeight="1">
      <c r="B21" s="32"/>
      <c r="E21" s="25" t="s">
        <v>32</v>
      </c>
      <c r="I21" s="27" t="s">
        <v>27</v>
      </c>
      <c r="J21" s="25" t="s">
        <v>1</v>
      </c>
      <c r="L21" s="32"/>
    </row>
    <row r="22" spans="2:12" s="1" customFormat="1" ht="6.95" customHeight="1">
      <c r="B22" s="32"/>
      <c r="L22" s="32"/>
    </row>
    <row r="23" spans="2:12" s="1" customFormat="1" ht="12" customHeight="1">
      <c r="B23" s="32"/>
      <c r="D23" s="27" t="s">
        <v>34</v>
      </c>
      <c r="I23" s="27" t="s">
        <v>25</v>
      </c>
      <c r="J23" s="25" t="str">
        <f>IF('Rekapitulace stavby'!AN19="","",'Rekapitulace stavby'!AN19)</f>
        <v/>
      </c>
      <c r="L23" s="32"/>
    </row>
    <row r="24" spans="2:12" s="1" customFormat="1" ht="18" customHeight="1">
      <c r="B24" s="32"/>
      <c r="E24" s="25" t="str">
        <f>IF('Rekapitulace stavby'!E20="","",'Rekapitulace stavby'!E20)</f>
        <v xml:space="preserve"> </v>
      </c>
      <c r="I24" s="27" t="s">
        <v>27</v>
      </c>
      <c r="J24" s="25" t="str">
        <f>IF('Rekapitulace stavby'!AN20="","",'Rekapitulace stavby'!AN20)</f>
        <v/>
      </c>
      <c r="L24" s="32"/>
    </row>
    <row r="25" spans="2:12" s="1" customFormat="1" ht="6.95" customHeight="1">
      <c r="B25" s="32"/>
      <c r="L25" s="32"/>
    </row>
    <row r="26" spans="2:12" s="1" customFormat="1" ht="12" customHeight="1">
      <c r="B26" s="32"/>
      <c r="D26" s="27" t="s">
        <v>36</v>
      </c>
      <c r="L26" s="32"/>
    </row>
    <row r="27" spans="2:12" s="7" customFormat="1" ht="16.5" customHeight="1">
      <c r="B27" s="89"/>
      <c r="E27" s="213" t="s">
        <v>1</v>
      </c>
      <c r="F27" s="213"/>
      <c r="G27" s="213"/>
      <c r="H27" s="213"/>
      <c r="L27" s="89"/>
    </row>
    <row r="28" spans="2:12" s="1" customFormat="1" ht="6.95" customHeight="1">
      <c r="B28" s="32"/>
      <c r="L28" s="32"/>
    </row>
    <row r="29" spans="2:12" s="1" customFormat="1" ht="6.95" customHeight="1">
      <c r="B29" s="32"/>
      <c r="D29" s="53"/>
      <c r="E29" s="53"/>
      <c r="F29" s="53"/>
      <c r="G29" s="53"/>
      <c r="H29" s="53"/>
      <c r="I29" s="53"/>
      <c r="J29" s="53"/>
      <c r="K29" s="53"/>
      <c r="L29" s="32"/>
    </row>
    <row r="30" spans="2:12" s="1" customFormat="1" ht="25.35" customHeight="1">
      <c r="B30" s="32"/>
      <c r="D30" s="90" t="s">
        <v>38</v>
      </c>
      <c r="J30" s="66">
        <f>ROUND(J124, 2)</f>
        <v>0</v>
      </c>
      <c r="L30" s="32"/>
    </row>
    <row r="31" spans="2:12" s="1" customFormat="1" ht="6.95" customHeight="1">
      <c r="B31" s="32"/>
      <c r="D31" s="53"/>
      <c r="E31" s="53"/>
      <c r="F31" s="53"/>
      <c r="G31" s="53"/>
      <c r="H31" s="53"/>
      <c r="I31" s="53"/>
      <c r="J31" s="53"/>
      <c r="K31" s="53"/>
      <c r="L31" s="32"/>
    </row>
    <row r="32" spans="2:12" s="1" customFormat="1" ht="14.45" customHeight="1">
      <c r="B32" s="32"/>
      <c r="F32" s="35" t="s">
        <v>40</v>
      </c>
      <c r="I32" s="35" t="s">
        <v>39</v>
      </c>
      <c r="J32" s="35" t="s">
        <v>41</v>
      </c>
      <c r="L32" s="32"/>
    </row>
    <row r="33" spans="2:12" s="1" customFormat="1" ht="14.45" customHeight="1">
      <c r="B33" s="32"/>
      <c r="D33" s="55" t="s">
        <v>42</v>
      </c>
      <c r="E33" s="27" t="s">
        <v>43</v>
      </c>
      <c r="F33" s="91">
        <f>ROUND((SUM(BE124:BE310)),  2)</f>
        <v>0</v>
      </c>
      <c r="I33" s="92">
        <v>0.21</v>
      </c>
      <c r="J33" s="91">
        <f>ROUND(((SUM(BE124:BE310))*I33),  2)</f>
        <v>0</v>
      </c>
      <c r="L33" s="32"/>
    </row>
    <row r="34" spans="2:12" s="1" customFormat="1" ht="14.45" customHeight="1">
      <c r="B34" s="32"/>
      <c r="E34" s="27" t="s">
        <v>44</v>
      </c>
      <c r="F34" s="91">
        <f>ROUND((SUM(BF124:BF310)),  2)</f>
        <v>0</v>
      </c>
      <c r="I34" s="92">
        <v>0.12</v>
      </c>
      <c r="J34" s="91">
        <f>ROUND(((SUM(BF124:BF310))*I34),  2)</f>
        <v>0</v>
      </c>
      <c r="L34" s="32"/>
    </row>
    <row r="35" spans="2:12" s="1" customFormat="1" ht="14.45" hidden="1" customHeight="1">
      <c r="B35" s="32"/>
      <c r="E35" s="27" t="s">
        <v>45</v>
      </c>
      <c r="F35" s="91">
        <f>ROUND((SUM(BG124:BG310)),  2)</f>
        <v>0</v>
      </c>
      <c r="I35" s="92">
        <v>0.21</v>
      </c>
      <c r="J35" s="91">
        <f>0</f>
        <v>0</v>
      </c>
      <c r="L35" s="32"/>
    </row>
    <row r="36" spans="2:12" s="1" customFormat="1" ht="14.45" hidden="1" customHeight="1">
      <c r="B36" s="32"/>
      <c r="E36" s="27" t="s">
        <v>46</v>
      </c>
      <c r="F36" s="91">
        <f>ROUND((SUM(BH124:BH310)),  2)</f>
        <v>0</v>
      </c>
      <c r="I36" s="92">
        <v>0.12</v>
      </c>
      <c r="J36" s="91">
        <f>0</f>
        <v>0</v>
      </c>
      <c r="L36" s="32"/>
    </row>
    <row r="37" spans="2:12" s="1" customFormat="1" ht="14.45" hidden="1" customHeight="1">
      <c r="B37" s="32"/>
      <c r="E37" s="27" t="s">
        <v>47</v>
      </c>
      <c r="F37" s="91">
        <f>ROUND((SUM(BI124:BI310)),  2)</f>
        <v>0</v>
      </c>
      <c r="I37" s="92">
        <v>0</v>
      </c>
      <c r="J37" s="91">
        <f>0</f>
        <v>0</v>
      </c>
      <c r="L37" s="32"/>
    </row>
    <row r="38" spans="2:12" s="1" customFormat="1" ht="6.95" customHeight="1">
      <c r="B38" s="32"/>
      <c r="L38" s="32"/>
    </row>
    <row r="39" spans="2:12" s="1" customFormat="1" ht="25.35" customHeight="1">
      <c r="B39" s="32"/>
      <c r="C39" s="93"/>
      <c r="D39" s="94" t="s">
        <v>48</v>
      </c>
      <c r="E39" s="57"/>
      <c r="F39" s="57"/>
      <c r="G39" s="95" t="s">
        <v>49</v>
      </c>
      <c r="H39" s="96" t="s">
        <v>50</v>
      </c>
      <c r="I39" s="57"/>
      <c r="J39" s="97">
        <f>SUM(J30:J37)</f>
        <v>0</v>
      </c>
      <c r="K39" s="98"/>
      <c r="L39" s="32"/>
    </row>
    <row r="40" spans="2:12" s="1" customFormat="1" ht="14.45" customHeight="1">
      <c r="B40" s="32"/>
      <c r="L40" s="32"/>
    </row>
    <row r="41" spans="2:12" ht="14.45" customHeight="1">
      <c r="B41" s="20"/>
      <c r="L41" s="20"/>
    </row>
    <row r="42" spans="2:12" ht="14.45" customHeight="1">
      <c r="B42" s="20"/>
      <c r="L42" s="20"/>
    </row>
    <row r="43" spans="2:12" ht="14.45" customHeight="1">
      <c r="B43" s="20"/>
      <c r="L43" s="20"/>
    </row>
    <row r="44" spans="2:12" ht="14.45" customHeight="1">
      <c r="B44" s="20"/>
      <c r="L44" s="20"/>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32"/>
      <c r="D50" s="41" t="s">
        <v>51</v>
      </c>
      <c r="E50" s="42"/>
      <c r="F50" s="42"/>
      <c r="G50" s="41" t="s">
        <v>52</v>
      </c>
      <c r="H50" s="42"/>
      <c r="I50" s="42"/>
      <c r="J50" s="42"/>
      <c r="K50" s="42"/>
      <c r="L50" s="32"/>
    </row>
    <row r="51" spans="2:12" ht="11.25">
      <c r="B51" s="20"/>
      <c r="L51" s="20"/>
    </row>
    <row r="52" spans="2:12" ht="11.25">
      <c r="B52" s="20"/>
      <c r="L52" s="20"/>
    </row>
    <row r="53" spans="2:12" ht="11.25">
      <c r="B53" s="20"/>
      <c r="L53" s="20"/>
    </row>
    <row r="54" spans="2:12" ht="11.25">
      <c r="B54" s="20"/>
      <c r="L54" s="20"/>
    </row>
    <row r="55" spans="2:12" ht="11.25">
      <c r="B55" s="20"/>
      <c r="L55" s="20"/>
    </row>
    <row r="56" spans="2:12" ht="11.25">
      <c r="B56" s="20"/>
      <c r="L56" s="20"/>
    </row>
    <row r="57" spans="2:12" ht="11.25">
      <c r="B57" s="20"/>
      <c r="L57" s="20"/>
    </row>
    <row r="58" spans="2:12" ht="11.25">
      <c r="B58" s="20"/>
      <c r="L58" s="20"/>
    </row>
    <row r="59" spans="2:12" ht="11.25">
      <c r="B59" s="20"/>
      <c r="L59" s="20"/>
    </row>
    <row r="60" spans="2:12" ht="11.25">
      <c r="B60" s="20"/>
      <c r="L60" s="20"/>
    </row>
    <row r="61" spans="2:12" s="1" customFormat="1" ht="12.75">
      <c r="B61" s="32"/>
      <c r="D61" s="43" t="s">
        <v>53</v>
      </c>
      <c r="E61" s="34"/>
      <c r="F61" s="99" t="s">
        <v>54</v>
      </c>
      <c r="G61" s="43" t="s">
        <v>53</v>
      </c>
      <c r="H61" s="34"/>
      <c r="I61" s="34"/>
      <c r="J61" s="100" t="s">
        <v>54</v>
      </c>
      <c r="K61" s="34"/>
      <c r="L61" s="32"/>
    </row>
    <row r="62" spans="2:12" ht="11.25">
      <c r="B62" s="20"/>
      <c r="L62" s="20"/>
    </row>
    <row r="63" spans="2:12" ht="11.25">
      <c r="B63" s="20"/>
      <c r="L63" s="20"/>
    </row>
    <row r="64" spans="2:12" ht="11.25">
      <c r="B64" s="20"/>
      <c r="L64" s="20"/>
    </row>
    <row r="65" spans="2:12" s="1" customFormat="1" ht="12.75">
      <c r="B65" s="32"/>
      <c r="D65" s="41" t="s">
        <v>55</v>
      </c>
      <c r="E65" s="42"/>
      <c r="F65" s="42"/>
      <c r="G65" s="41" t="s">
        <v>56</v>
      </c>
      <c r="H65" s="42"/>
      <c r="I65" s="42"/>
      <c r="J65" s="42"/>
      <c r="K65" s="42"/>
      <c r="L65" s="32"/>
    </row>
    <row r="66" spans="2:12" ht="11.25">
      <c r="B66" s="20"/>
      <c r="L66" s="20"/>
    </row>
    <row r="67" spans="2:12" ht="11.25">
      <c r="B67" s="20"/>
      <c r="L67" s="20"/>
    </row>
    <row r="68" spans="2:12" ht="11.25">
      <c r="B68" s="20"/>
      <c r="L68" s="20"/>
    </row>
    <row r="69" spans="2:12" ht="11.25">
      <c r="B69" s="20"/>
      <c r="L69" s="20"/>
    </row>
    <row r="70" spans="2:12" ht="11.25">
      <c r="B70" s="20"/>
      <c r="L70" s="20"/>
    </row>
    <row r="71" spans="2:12" ht="11.25">
      <c r="B71" s="20"/>
      <c r="L71" s="20"/>
    </row>
    <row r="72" spans="2:12" ht="11.25">
      <c r="B72" s="20"/>
      <c r="L72" s="20"/>
    </row>
    <row r="73" spans="2:12" ht="11.25">
      <c r="B73" s="20"/>
      <c r="L73" s="20"/>
    </row>
    <row r="74" spans="2:12" ht="11.25">
      <c r="B74" s="20"/>
      <c r="L74" s="20"/>
    </row>
    <row r="75" spans="2:12" ht="11.25">
      <c r="B75" s="20"/>
      <c r="L75" s="20"/>
    </row>
    <row r="76" spans="2:12" s="1" customFormat="1" ht="12.75">
      <c r="B76" s="32"/>
      <c r="D76" s="43" t="s">
        <v>53</v>
      </c>
      <c r="E76" s="34"/>
      <c r="F76" s="99" t="s">
        <v>54</v>
      </c>
      <c r="G76" s="43" t="s">
        <v>53</v>
      </c>
      <c r="H76" s="34"/>
      <c r="I76" s="34"/>
      <c r="J76" s="100" t="s">
        <v>54</v>
      </c>
      <c r="K76" s="34"/>
      <c r="L76" s="32"/>
    </row>
    <row r="77" spans="2:12" s="1" customFormat="1" ht="14.45" customHeight="1">
      <c r="B77" s="44"/>
      <c r="C77" s="45"/>
      <c r="D77" s="45"/>
      <c r="E77" s="45"/>
      <c r="F77" s="45"/>
      <c r="G77" s="45"/>
      <c r="H77" s="45"/>
      <c r="I77" s="45"/>
      <c r="J77" s="45"/>
      <c r="K77" s="45"/>
      <c r="L77" s="32"/>
    </row>
    <row r="81" spans="2:47" s="1" customFormat="1" ht="6.95" customHeight="1">
      <c r="B81" s="46"/>
      <c r="C81" s="47"/>
      <c r="D81" s="47"/>
      <c r="E81" s="47"/>
      <c r="F81" s="47"/>
      <c r="G81" s="47"/>
      <c r="H81" s="47"/>
      <c r="I81" s="47"/>
      <c r="J81" s="47"/>
      <c r="K81" s="47"/>
      <c r="L81" s="32"/>
    </row>
    <row r="82" spans="2:47" s="1" customFormat="1" ht="24.95" customHeight="1">
      <c r="B82" s="32"/>
      <c r="C82" s="21" t="s">
        <v>125</v>
      </c>
      <c r="L82" s="32"/>
    </row>
    <row r="83" spans="2:47" s="1" customFormat="1" ht="6.95" customHeight="1">
      <c r="B83" s="32"/>
      <c r="L83" s="32"/>
    </row>
    <row r="84" spans="2:47" s="1" customFormat="1" ht="12" customHeight="1">
      <c r="B84" s="32"/>
      <c r="C84" s="27" t="s">
        <v>16</v>
      </c>
      <c r="L84" s="32"/>
    </row>
    <row r="85" spans="2:47" s="1" customFormat="1" ht="16.5" customHeight="1">
      <c r="B85" s="32"/>
      <c r="E85" s="236" t="str">
        <f>E7</f>
        <v>Objekt E2 - Knihovna TUL</v>
      </c>
      <c r="F85" s="237"/>
      <c r="G85" s="237"/>
      <c r="H85" s="237"/>
      <c r="L85" s="32"/>
    </row>
    <row r="86" spans="2:47" s="1" customFormat="1" ht="12" customHeight="1">
      <c r="B86" s="32"/>
      <c r="C86" s="27" t="s">
        <v>123</v>
      </c>
      <c r="L86" s="32"/>
    </row>
    <row r="87" spans="2:47" s="1" customFormat="1" ht="16.5" customHeight="1">
      <c r="B87" s="32"/>
      <c r="E87" s="202" t="str">
        <f>E9</f>
        <v xml:space="preserve">SLB - Slaboproud </v>
      </c>
      <c r="F87" s="238"/>
      <c r="G87" s="238"/>
      <c r="H87" s="238"/>
      <c r="L87" s="32"/>
    </row>
    <row r="88" spans="2:47" s="1" customFormat="1" ht="6.95" customHeight="1">
      <c r="B88" s="32"/>
      <c r="L88" s="32"/>
    </row>
    <row r="89" spans="2:47" s="1" customFormat="1" ht="12" customHeight="1">
      <c r="B89" s="32"/>
      <c r="C89" s="27" t="s">
        <v>20</v>
      </c>
      <c r="F89" s="25" t="str">
        <f>F12</f>
        <v>Liberec</v>
      </c>
      <c r="I89" s="27" t="s">
        <v>22</v>
      </c>
      <c r="J89" s="52" t="str">
        <f>IF(J12="","",J12)</f>
        <v>20. 11. 2025</v>
      </c>
      <c r="L89" s="32"/>
    </row>
    <row r="90" spans="2:47" s="1" customFormat="1" ht="6.95" customHeight="1">
      <c r="B90" s="32"/>
      <c r="L90" s="32"/>
    </row>
    <row r="91" spans="2:47" s="1" customFormat="1" ht="15.2" customHeight="1">
      <c r="B91" s="32"/>
      <c r="C91" s="27" t="s">
        <v>24</v>
      </c>
      <c r="F91" s="25" t="str">
        <f>E15</f>
        <v xml:space="preserve">TUL Studentská 1402/2, Liberec </v>
      </c>
      <c r="I91" s="27" t="s">
        <v>30</v>
      </c>
      <c r="J91" s="30" t="str">
        <f>E21</f>
        <v>AKIA</v>
      </c>
      <c r="L91" s="32"/>
    </row>
    <row r="92" spans="2:47" s="1" customFormat="1" ht="15.2" customHeight="1">
      <c r="B92" s="32"/>
      <c r="C92" s="27" t="s">
        <v>28</v>
      </c>
      <c r="F92" s="25" t="str">
        <f>IF(E18="","",E18)</f>
        <v>Vyplň údaj</v>
      </c>
      <c r="I92" s="27" t="s">
        <v>34</v>
      </c>
      <c r="J92" s="30" t="str">
        <f>E24</f>
        <v xml:space="preserve"> </v>
      </c>
      <c r="L92" s="32"/>
    </row>
    <row r="93" spans="2:47" s="1" customFormat="1" ht="10.35" customHeight="1">
      <c r="B93" s="32"/>
      <c r="L93" s="32"/>
    </row>
    <row r="94" spans="2:47" s="1" customFormat="1" ht="29.25" customHeight="1">
      <c r="B94" s="32"/>
      <c r="C94" s="101" t="s">
        <v>126</v>
      </c>
      <c r="D94" s="93"/>
      <c r="E94" s="93"/>
      <c r="F94" s="93"/>
      <c r="G94" s="93"/>
      <c r="H94" s="93"/>
      <c r="I94" s="93"/>
      <c r="J94" s="102" t="s">
        <v>127</v>
      </c>
      <c r="K94" s="93"/>
      <c r="L94" s="32"/>
    </row>
    <row r="95" spans="2:47" s="1" customFormat="1" ht="10.35" customHeight="1">
      <c r="B95" s="32"/>
      <c r="L95" s="32"/>
    </row>
    <row r="96" spans="2:47" s="1" customFormat="1" ht="22.9" customHeight="1">
      <c r="B96" s="32"/>
      <c r="C96" s="103" t="s">
        <v>128</v>
      </c>
      <c r="J96" s="66">
        <f>J124</f>
        <v>0</v>
      </c>
      <c r="L96" s="32"/>
      <c r="AU96" s="17" t="s">
        <v>129</v>
      </c>
    </row>
    <row r="97" spans="2:12" s="8" customFormat="1" ht="24.95" customHeight="1">
      <c r="B97" s="104"/>
      <c r="D97" s="105" t="s">
        <v>4706</v>
      </c>
      <c r="E97" s="106"/>
      <c r="F97" s="106"/>
      <c r="G97" s="106"/>
      <c r="H97" s="106"/>
      <c r="I97" s="106"/>
      <c r="J97" s="107">
        <f>J125</f>
        <v>0</v>
      </c>
      <c r="L97" s="104"/>
    </row>
    <row r="98" spans="2:12" s="9" customFormat="1" ht="19.899999999999999" customHeight="1">
      <c r="B98" s="108"/>
      <c r="D98" s="109" t="s">
        <v>6038</v>
      </c>
      <c r="E98" s="110"/>
      <c r="F98" s="110"/>
      <c r="G98" s="110"/>
      <c r="H98" s="110"/>
      <c r="I98" s="110"/>
      <c r="J98" s="111">
        <f>J126</f>
        <v>0</v>
      </c>
      <c r="L98" s="108"/>
    </row>
    <row r="99" spans="2:12" s="9" customFormat="1" ht="14.85" customHeight="1">
      <c r="B99" s="108"/>
      <c r="D99" s="109" t="s">
        <v>6039</v>
      </c>
      <c r="E99" s="110"/>
      <c r="F99" s="110"/>
      <c r="G99" s="110"/>
      <c r="H99" s="110"/>
      <c r="I99" s="110"/>
      <c r="J99" s="111">
        <f>J127</f>
        <v>0</v>
      </c>
      <c r="L99" s="108"/>
    </row>
    <row r="100" spans="2:12" s="9" customFormat="1" ht="14.85" customHeight="1">
      <c r="B100" s="108"/>
      <c r="D100" s="109" t="s">
        <v>6040</v>
      </c>
      <c r="E100" s="110"/>
      <c r="F100" s="110"/>
      <c r="G100" s="110"/>
      <c r="H100" s="110"/>
      <c r="I100" s="110"/>
      <c r="J100" s="111">
        <f>J171</f>
        <v>0</v>
      </c>
      <c r="L100" s="108"/>
    </row>
    <row r="101" spans="2:12" s="9" customFormat="1" ht="14.85" customHeight="1">
      <c r="B101" s="108"/>
      <c r="D101" s="109" t="s">
        <v>6041</v>
      </c>
      <c r="E101" s="110"/>
      <c r="F101" s="110"/>
      <c r="G101" s="110"/>
      <c r="H101" s="110"/>
      <c r="I101" s="110"/>
      <c r="J101" s="111">
        <f>J198</f>
        <v>0</v>
      </c>
      <c r="L101" s="108"/>
    </row>
    <row r="102" spans="2:12" s="9" customFormat="1" ht="14.85" customHeight="1">
      <c r="B102" s="108"/>
      <c r="D102" s="109" t="s">
        <v>6042</v>
      </c>
      <c r="E102" s="110"/>
      <c r="F102" s="110"/>
      <c r="G102" s="110"/>
      <c r="H102" s="110"/>
      <c r="I102" s="110"/>
      <c r="J102" s="111">
        <f>J234</f>
        <v>0</v>
      </c>
      <c r="L102" s="108"/>
    </row>
    <row r="103" spans="2:12" s="9" customFormat="1" ht="14.85" customHeight="1">
      <c r="B103" s="108"/>
      <c r="D103" s="109" t="s">
        <v>6043</v>
      </c>
      <c r="E103" s="110"/>
      <c r="F103" s="110"/>
      <c r="G103" s="110"/>
      <c r="H103" s="110"/>
      <c r="I103" s="110"/>
      <c r="J103" s="111">
        <f>J260</f>
        <v>0</v>
      </c>
      <c r="L103" s="108"/>
    </row>
    <row r="104" spans="2:12" s="9" customFormat="1" ht="14.85" customHeight="1">
      <c r="B104" s="108"/>
      <c r="D104" s="109" t="s">
        <v>6044</v>
      </c>
      <c r="E104" s="110"/>
      <c r="F104" s="110"/>
      <c r="G104" s="110"/>
      <c r="H104" s="110"/>
      <c r="I104" s="110"/>
      <c r="J104" s="111">
        <f>J294</f>
        <v>0</v>
      </c>
      <c r="L104" s="108"/>
    </row>
    <row r="105" spans="2:12" s="1" customFormat="1" ht="21.75" customHeight="1">
      <c r="B105" s="32"/>
      <c r="L105" s="32"/>
    </row>
    <row r="106" spans="2:12" s="1" customFormat="1" ht="6.95" customHeight="1">
      <c r="B106" s="44"/>
      <c r="C106" s="45"/>
      <c r="D106" s="45"/>
      <c r="E106" s="45"/>
      <c r="F106" s="45"/>
      <c r="G106" s="45"/>
      <c r="H106" s="45"/>
      <c r="I106" s="45"/>
      <c r="J106" s="45"/>
      <c r="K106" s="45"/>
      <c r="L106" s="32"/>
    </row>
    <row r="110" spans="2:12" s="1" customFormat="1" ht="6.95" customHeight="1">
      <c r="B110" s="46"/>
      <c r="C110" s="47"/>
      <c r="D110" s="47"/>
      <c r="E110" s="47"/>
      <c r="F110" s="47"/>
      <c r="G110" s="47"/>
      <c r="H110" s="47"/>
      <c r="I110" s="47"/>
      <c r="J110" s="47"/>
      <c r="K110" s="47"/>
      <c r="L110" s="32"/>
    </row>
    <row r="111" spans="2:12" s="1" customFormat="1" ht="24.95" customHeight="1">
      <c r="B111" s="32"/>
      <c r="C111" s="21" t="s">
        <v>161</v>
      </c>
      <c r="L111" s="32"/>
    </row>
    <row r="112" spans="2:12" s="1" customFormat="1" ht="6.95" customHeight="1">
      <c r="B112" s="32"/>
      <c r="L112" s="32"/>
    </row>
    <row r="113" spans="2:65" s="1" customFormat="1" ht="12" customHeight="1">
      <c r="B113" s="32"/>
      <c r="C113" s="27" t="s">
        <v>16</v>
      </c>
      <c r="L113" s="32"/>
    </row>
    <row r="114" spans="2:65" s="1" customFormat="1" ht="16.5" customHeight="1">
      <c r="B114" s="32"/>
      <c r="E114" s="236" t="str">
        <f>E7</f>
        <v>Objekt E2 - Knihovna TUL</v>
      </c>
      <c r="F114" s="237"/>
      <c r="G114" s="237"/>
      <c r="H114" s="237"/>
      <c r="L114" s="32"/>
    </row>
    <row r="115" spans="2:65" s="1" customFormat="1" ht="12" customHeight="1">
      <c r="B115" s="32"/>
      <c r="C115" s="27" t="s">
        <v>123</v>
      </c>
      <c r="L115" s="32"/>
    </row>
    <row r="116" spans="2:65" s="1" customFormat="1" ht="16.5" customHeight="1">
      <c r="B116" s="32"/>
      <c r="E116" s="202" t="str">
        <f>E9</f>
        <v xml:space="preserve">SLB - Slaboproud </v>
      </c>
      <c r="F116" s="238"/>
      <c r="G116" s="238"/>
      <c r="H116" s="238"/>
      <c r="L116" s="32"/>
    </row>
    <row r="117" spans="2:65" s="1" customFormat="1" ht="6.95" customHeight="1">
      <c r="B117" s="32"/>
      <c r="L117" s="32"/>
    </row>
    <row r="118" spans="2:65" s="1" customFormat="1" ht="12" customHeight="1">
      <c r="B118" s="32"/>
      <c r="C118" s="27" t="s">
        <v>20</v>
      </c>
      <c r="F118" s="25" t="str">
        <f>F12</f>
        <v>Liberec</v>
      </c>
      <c r="I118" s="27" t="s">
        <v>22</v>
      </c>
      <c r="J118" s="52" t="str">
        <f>IF(J12="","",J12)</f>
        <v>20. 11. 2025</v>
      </c>
      <c r="L118" s="32"/>
    </row>
    <row r="119" spans="2:65" s="1" customFormat="1" ht="6.95" customHeight="1">
      <c r="B119" s="32"/>
      <c r="L119" s="32"/>
    </row>
    <row r="120" spans="2:65" s="1" customFormat="1" ht="15.2" customHeight="1">
      <c r="B120" s="32"/>
      <c r="C120" s="27" t="s">
        <v>24</v>
      </c>
      <c r="F120" s="25" t="str">
        <f>E15</f>
        <v xml:space="preserve">TUL Studentská 1402/2, Liberec </v>
      </c>
      <c r="I120" s="27" t="s">
        <v>30</v>
      </c>
      <c r="J120" s="30" t="str">
        <f>E21</f>
        <v>AKIA</v>
      </c>
      <c r="L120" s="32"/>
    </row>
    <row r="121" spans="2:65" s="1" customFormat="1" ht="15.2" customHeight="1">
      <c r="B121" s="32"/>
      <c r="C121" s="27" t="s">
        <v>28</v>
      </c>
      <c r="F121" s="25" t="str">
        <f>IF(E18="","",E18)</f>
        <v>Vyplň údaj</v>
      </c>
      <c r="I121" s="27" t="s">
        <v>34</v>
      </c>
      <c r="J121" s="30" t="str">
        <f>E24</f>
        <v xml:space="preserve"> </v>
      </c>
      <c r="L121" s="32"/>
    </row>
    <row r="122" spans="2:65" s="1" customFormat="1" ht="10.35" customHeight="1">
      <c r="B122" s="32"/>
      <c r="L122" s="32"/>
    </row>
    <row r="123" spans="2:65" s="10" customFormat="1" ht="29.25" customHeight="1">
      <c r="B123" s="112"/>
      <c r="C123" s="113" t="s">
        <v>162</v>
      </c>
      <c r="D123" s="114" t="s">
        <v>63</v>
      </c>
      <c r="E123" s="114" t="s">
        <v>59</v>
      </c>
      <c r="F123" s="114" t="s">
        <v>60</v>
      </c>
      <c r="G123" s="114" t="s">
        <v>163</v>
      </c>
      <c r="H123" s="114" t="s">
        <v>164</v>
      </c>
      <c r="I123" s="114" t="s">
        <v>165</v>
      </c>
      <c r="J123" s="114" t="s">
        <v>127</v>
      </c>
      <c r="K123" s="115" t="s">
        <v>166</v>
      </c>
      <c r="L123" s="112"/>
      <c r="M123" s="59" t="s">
        <v>1</v>
      </c>
      <c r="N123" s="60" t="s">
        <v>42</v>
      </c>
      <c r="O123" s="60" t="s">
        <v>167</v>
      </c>
      <c r="P123" s="60" t="s">
        <v>168</v>
      </c>
      <c r="Q123" s="60" t="s">
        <v>169</v>
      </c>
      <c r="R123" s="60" t="s">
        <v>170</v>
      </c>
      <c r="S123" s="60" t="s">
        <v>171</v>
      </c>
      <c r="T123" s="61" t="s">
        <v>172</v>
      </c>
    </row>
    <row r="124" spans="2:65" s="1" customFormat="1" ht="22.9" customHeight="1">
      <c r="B124" s="32"/>
      <c r="C124" s="64" t="s">
        <v>173</v>
      </c>
      <c r="J124" s="116">
        <f>BK124</f>
        <v>0</v>
      </c>
      <c r="L124" s="32"/>
      <c r="M124" s="62"/>
      <c r="N124" s="53"/>
      <c r="O124" s="53"/>
      <c r="P124" s="117">
        <f>P125</f>
        <v>0</v>
      </c>
      <c r="Q124" s="53"/>
      <c r="R124" s="117">
        <f>R125</f>
        <v>0</v>
      </c>
      <c r="S124" s="53"/>
      <c r="T124" s="118">
        <f>T125</f>
        <v>0</v>
      </c>
      <c r="AT124" s="17" t="s">
        <v>77</v>
      </c>
      <c r="AU124" s="17" t="s">
        <v>129</v>
      </c>
      <c r="BK124" s="119">
        <f>BK125</f>
        <v>0</v>
      </c>
    </row>
    <row r="125" spans="2:65" s="11" customFormat="1" ht="25.9" customHeight="1">
      <c r="B125" s="120"/>
      <c r="D125" s="121" t="s">
        <v>77</v>
      </c>
      <c r="E125" s="122" t="s">
        <v>1972</v>
      </c>
      <c r="F125" s="122" t="s">
        <v>4958</v>
      </c>
      <c r="I125" s="123"/>
      <c r="J125" s="124">
        <f>BK125</f>
        <v>0</v>
      </c>
      <c r="L125" s="120"/>
      <c r="M125" s="125"/>
      <c r="P125" s="126">
        <f>P126</f>
        <v>0</v>
      </c>
      <c r="R125" s="126">
        <f>R126</f>
        <v>0</v>
      </c>
      <c r="T125" s="127">
        <f>T126</f>
        <v>0</v>
      </c>
      <c r="AR125" s="121" t="s">
        <v>88</v>
      </c>
      <c r="AT125" s="128" t="s">
        <v>77</v>
      </c>
      <c r="AU125" s="128" t="s">
        <v>78</v>
      </c>
      <c r="AY125" s="121" t="s">
        <v>176</v>
      </c>
      <c r="BK125" s="129">
        <f>BK126</f>
        <v>0</v>
      </c>
    </row>
    <row r="126" spans="2:65" s="11" customFormat="1" ht="22.9" customHeight="1">
      <c r="B126" s="120"/>
      <c r="D126" s="121" t="s">
        <v>77</v>
      </c>
      <c r="E126" s="130" t="s">
        <v>6045</v>
      </c>
      <c r="F126" s="130" t="s">
        <v>6046</v>
      </c>
      <c r="I126" s="123"/>
      <c r="J126" s="131">
        <f>BK126</f>
        <v>0</v>
      </c>
      <c r="L126" s="120"/>
      <c r="M126" s="125"/>
      <c r="P126" s="126">
        <f>P127+P171+P198+P234+P260+P294</f>
        <v>0</v>
      </c>
      <c r="R126" s="126">
        <f>R127+R171+R198+R234+R260+R294</f>
        <v>0</v>
      </c>
      <c r="T126" s="127">
        <f>T127+T171+T198+T234+T260+T294</f>
        <v>0</v>
      </c>
      <c r="AR126" s="121" t="s">
        <v>88</v>
      </c>
      <c r="AT126" s="128" t="s">
        <v>77</v>
      </c>
      <c r="AU126" s="128" t="s">
        <v>86</v>
      </c>
      <c r="AY126" s="121" t="s">
        <v>176</v>
      </c>
      <c r="BK126" s="129">
        <f>BK127+BK171+BK198+BK234+BK260+BK294</f>
        <v>0</v>
      </c>
    </row>
    <row r="127" spans="2:65" s="11" customFormat="1" ht="20.85" customHeight="1">
      <c r="B127" s="120"/>
      <c r="D127" s="121" t="s">
        <v>77</v>
      </c>
      <c r="E127" s="130" t="s">
        <v>5910</v>
      </c>
      <c r="F127" s="130" t="s">
        <v>6047</v>
      </c>
      <c r="I127" s="123"/>
      <c r="J127" s="131">
        <f>BK127</f>
        <v>0</v>
      </c>
      <c r="L127" s="120"/>
      <c r="M127" s="125"/>
      <c r="P127" s="126">
        <f>SUM(P128:P170)</f>
        <v>0</v>
      </c>
      <c r="R127" s="126">
        <f>SUM(R128:R170)</f>
        <v>0</v>
      </c>
      <c r="T127" s="127">
        <f>SUM(T128:T170)</f>
        <v>0</v>
      </c>
      <c r="AR127" s="121" t="s">
        <v>86</v>
      </c>
      <c r="AT127" s="128" t="s">
        <v>77</v>
      </c>
      <c r="AU127" s="128" t="s">
        <v>88</v>
      </c>
      <c r="AY127" s="121" t="s">
        <v>176</v>
      </c>
      <c r="BK127" s="129">
        <f>SUM(BK128:BK170)</f>
        <v>0</v>
      </c>
    </row>
    <row r="128" spans="2:65" s="1" customFormat="1" ht="44.25" customHeight="1">
      <c r="B128" s="32"/>
      <c r="C128" s="132" t="s">
        <v>86</v>
      </c>
      <c r="D128" s="132" t="s">
        <v>178</v>
      </c>
      <c r="E128" s="133" t="s">
        <v>6048</v>
      </c>
      <c r="F128" s="134" t="s">
        <v>6049</v>
      </c>
      <c r="G128" s="135" t="s">
        <v>4983</v>
      </c>
      <c r="H128" s="136">
        <v>1</v>
      </c>
      <c r="I128" s="137"/>
      <c r="J128" s="138">
        <f t="shared" ref="J128:J170" si="0">ROUND(I128*H128,2)</f>
        <v>0</v>
      </c>
      <c r="K128" s="134" t="s">
        <v>1</v>
      </c>
      <c r="L128" s="32"/>
      <c r="M128" s="139" t="s">
        <v>1</v>
      </c>
      <c r="N128" s="140" t="s">
        <v>43</v>
      </c>
      <c r="P128" s="141">
        <f t="shared" ref="P128:P170" si="1">O128*H128</f>
        <v>0</v>
      </c>
      <c r="Q128" s="141">
        <v>0</v>
      </c>
      <c r="R128" s="141">
        <f t="shared" ref="R128:R170" si="2">Q128*H128</f>
        <v>0</v>
      </c>
      <c r="S128" s="141">
        <v>0</v>
      </c>
      <c r="T128" s="142">
        <f t="shared" ref="T128:T170" si="3">S128*H128</f>
        <v>0</v>
      </c>
      <c r="AR128" s="143" t="s">
        <v>183</v>
      </c>
      <c r="AT128" s="143" t="s">
        <v>178</v>
      </c>
      <c r="AU128" s="143" t="s">
        <v>193</v>
      </c>
      <c r="AY128" s="17" t="s">
        <v>176</v>
      </c>
      <c r="BE128" s="144">
        <f t="shared" ref="BE128:BE170" si="4">IF(N128="základní",J128,0)</f>
        <v>0</v>
      </c>
      <c r="BF128" s="144">
        <f t="shared" ref="BF128:BF170" si="5">IF(N128="snížená",J128,0)</f>
        <v>0</v>
      </c>
      <c r="BG128" s="144">
        <f t="shared" ref="BG128:BG170" si="6">IF(N128="zákl. přenesená",J128,0)</f>
        <v>0</v>
      </c>
      <c r="BH128" s="144">
        <f t="shared" ref="BH128:BH170" si="7">IF(N128="sníž. přenesená",J128,0)</f>
        <v>0</v>
      </c>
      <c r="BI128" s="144">
        <f t="shared" ref="BI128:BI170" si="8">IF(N128="nulová",J128,0)</f>
        <v>0</v>
      </c>
      <c r="BJ128" s="17" t="s">
        <v>86</v>
      </c>
      <c r="BK128" s="144">
        <f t="shared" ref="BK128:BK170" si="9">ROUND(I128*H128,2)</f>
        <v>0</v>
      </c>
      <c r="BL128" s="17" t="s">
        <v>183</v>
      </c>
      <c r="BM128" s="143" t="s">
        <v>88</v>
      </c>
    </row>
    <row r="129" spans="2:65" s="1" customFormat="1" ht="37.9" customHeight="1">
      <c r="B129" s="32"/>
      <c r="C129" s="132" t="s">
        <v>88</v>
      </c>
      <c r="D129" s="132" t="s">
        <v>178</v>
      </c>
      <c r="E129" s="133" t="s">
        <v>6050</v>
      </c>
      <c r="F129" s="134" t="s">
        <v>6051</v>
      </c>
      <c r="G129" s="135" t="s">
        <v>4983</v>
      </c>
      <c r="H129" s="136">
        <v>3</v>
      </c>
      <c r="I129" s="137"/>
      <c r="J129" s="138">
        <f t="shared" si="0"/>
        <v>0</v>
      </c>
      <c r="K129" s="134" t="s">
        <v>1</v>
      </c>
      <c r="L129" s="32"/>
      <c r="M129" s="139" t="s">
        <v>1</v>
      </c>
      <c r="N129" s="140" t="s">
        <v>43</v>
      </c>
      <c r="P129" s="141">
        <f t="shared" si="1"/>
        <v>0</v>
      </c>
      <c r="Q129" s="141">
        <v>0</v>
      </c>
      <c r="R129" s="141">
        <f t="shared" si="2"/>
        <v>0</v>
      </c>
      <c r="S129" s="141">
        <v>0</v>
      </c>
      <c r="T129" s="142">
        <f t="shared" si="3"/>
        <v>0</v>
      </c>
      <c r="AR129" s="143" t="s">
        <v>183</v>
      </c>
      <c r="AT129" s="143" t="s">
        <v>178</v>
      </c>
      <c r="AU129" s="143" t="s">
        <v>193</v>
      </c>
      <c r="AY129" s="17" t="s">
        <v>176</v>
      </c>
      <c r="BE129" s="144">
        <f t="shared" si="4"/>
        <v>0</v>
      </c>
      <c r="BF129" s="144">
        <f t="shared" si="5"/>
        <v>0</v>
      </c>
      <c r="BG129" s="144">
        <f t="shared" si="6"/>
        <v>0</v>
      </c>
      <c r="BH129" s="144">
        <f t="shared" si="7"/>
        <v>0</v>
      </c>
      <c r="BI129" s="144">
        <f t="shared" si="8"/>
        <v>0</v>
      </c>
      <c r="BJ129" s="17" t="s">
        <v>86</v>
      </c>
      <c r="BK129" s="144">
        <f t="shared" si="9"/>
        <v>0</v>
      </c>
      <c r="BL129" s="17" t="s">
        <v>183</v>
      </c>
      <c r="BM129" s="143" t="s">
        <v>183</v>
      </c>
    </row>
    <row r="130" spans="2:65" s="1" customFormat="1" ht="66.75" customHeight="1">
      <c r="B130" s="32"/>
      <c r="C130" s="132" t="s">
        <v>193</v>
      </c>
      <c r="D130" s="132" t="s">
        <v>178</v>
      </c>
      <c r="E130" s="133" t="s">
        <v>6052</v>
      </c>
      <c r="F130" s="134" t="s">
        <v>6053</v>
      </c>
      <c r="G130" s="135" t="s">
        <v>4983</v>
      </c>
      <c r="H130" s="136">
        <v>90</v>
      </c>
      <c r="I130" s="137"/>
      <c r="J130" s="138">
        <f t="shared" si="0"/>
        <v>0</v>
      </c>
      <c r="K130" s="134" t="s">
        <v>1</v>
      </c>
      <c r="L130" s="32"/>
      <c r="M130" s="139" t="s">
        <v>1</v>
      </c>
      <c r="N130" s="140" t="s">
        <v>43</v>
      </c>
      <c r="P130" s="141">
        <f t="shared" si="1"/>
        <v>0</v>
      </c>
      <c r="Q130" s="141">
        <v>0</v>
      </c>
      <c r="R130" s="141">
        <f t="shared" si="2"/>
        <v>0</v>
      </c>
      <c r="S130" s="141">
        <v>0</v>
      </c>
      <c r="T130" s="142">
        <f t="shared" si="3"/>
        <v>0</v>
      </c>
      <c r="AR130" s="143" t="s">
        <v>183</v>
      </c>
      <c r="AT130" s="143" t="s">
        <v>178</v>
      </c>
      <c r="AU130" s="143" t="s">
        <v>193</v>
      </c>
      <c r="AY130" s="17" t="s">
        <v>176</v>
      </c>
      <c r="BE130" s="144">
        <f t="shared" si="4"/>
        <v>0</v>
      </c>
      <c r="BF130" s="144">
        <f t="shared" si="5"/>
        <v>0</v>
      </c>
      <c r="BG130" s="144">
        <f t="shared" si="6"/>
        <v>0</v>
      </c>
      <c r="BH130" s="144">
        <f t="shared" si="7"/>
        <v>0</v>
      </c>
      <c r="BI130" s="144">
        <f t="shared" si="8"/>
        <v>0</v>
      </c>
      <c r="BJ130" s="17" t="s">
        <v>86</v>
      </c>
      <c r="BK130" s="144">
        <f t="shared" si="9"/>
        <v>0</v>
      </c>
      <c r="BL130" s="17" t="s">
        <v>183</v>
      </c>
      <c r="BM130" s="143" t="s">
        <v>230</v>
      </c>
    </row>
    <row r="131" spans="2:65" s="1" customFormat="1" ht="24.2" customHeight="1">
      <c r="B131" s="32"/>
      <c r="C131" s="132" t="s">
        <v>183</v>
      </c>
      <c r="D131" s="132" t="s">
        <v>178</v>
      </c>
      <c r="E131" s="133" t="s">
        <v>6054</v>
      </c>
      <c r="F131" s="134" t="s">
        <v>6055</v>
      </c>
      <c r="G131" s="135" t="s">
        <v>4983</v>
      </c>
      <c r="H131" s="136">
        <v>1</v>
      </c>
      <c r="I131" s="137"/>
      <c r="J131" s="138">
        <f t="shared" si="0"/>
        <v>0</v>
      </c>
      <c r="K131" s="134" t="s">
        <v>1</v>
      </c>
      <c r="L131" s="32"/>
      <c r="M131" s="139" t="s">
        <v>1</v>
      </c>
      <c r="N131" s="140" t="s">
        <v>43</v>
      </c>
      <c r="P131" s="141">
        <f t="shared" si="1"/>
        <v>0</v>
      </c>
      <c r="Q131" s="141">
        <v>0</v>
      </c>
      <c r="R131" s="141">
        <f t="shared" si="2"/>
        <v>0</v>
      </c>
      <c r="S131" s="141">
        <v>0</v>
      </c>
      <c r="T131" s="142">
        <f t="shared" si="3"/>
        <v>0</v>
      </c>
      <c r="AR131" s="143" t="s">
        <v>183</v>
      </c>
      <c r="AT131" s="143" t="s">
        <v>178</v>
      </c>
      <c r="AU131" s="143" t="s">
        <v>193</v>
      </c>
      <c r="AY131" s="17" t="s">
        <v>176</v>
      </c>
      <c r="BE131" s="144">
        <f t="shared" si="4"/>
        <v>0</v>
      </c>
      <c r="BF131" s="144">
        <f t="shared" si="5"/>
        <v>0</v>
      </c>
      <c r="BG131" s="144">
        <f t="shared" si="6"/>
        <v>0</v>
      </c>
      <c r="BH131" s="144">
        <f t="shared" si="7"/>
        <v>0</v>
      </c>
      <c r="BI131" s="144">
        <f t="shared" si="8"/>
        <v>0</v>
      </c>
      <c r="BJ131" s="17" t="s">
        <v>86</v>
      </c>
      <c r="BK131" s="144">
        <f t="shared" si="9"/>
        <v>0</v>
      </c>
      <c r="BL131" s="17" t="s">
        <v>183</v>
      </c>
      <c r="BM131" s="143" t="s">
        <v>269</v>
      </c>
    </row>
    <row r="132" spans="2:65" s="1" customFormat="1" ht="66.75" customHeight="1">
      <c r="B132" s="32"/>
      <c r="C132" s="132" t="s">
        <v>204</v>
      </c>
      <c r="D132" s="132" t="s">
        <v>178</v>
      </c>
      <c r="E132" s="133" t="s">
        <v>6056</v>
      </c>
      <c r="F132" s="134" t="s">
        <v>6057</v>
      </c>
      <c r="G132" s="135" t="s">
        <v>4983</v>
      </c>
      <c r="H132" s="136">
        <v>108</v>
      </c>
      <c r="I132" s="137"/>
      <c r="J132" s="138">
        <f t="shared" si="0"/>
        <v>0</v>
      </c>
      <c r="K132" s="134" t="s">
        <v>1</v>
      </c>
      <c r="L132" s="32"/>
      <c r="M132" s="139" t="s">
        <v>1</v>
      </c>
      <c r="N132" s="140" t="s">
        <v>43</v>
      </c>
      <c r="P132" s="141">
        <f t="shared" si="1"/>
        <v>0</v>
      </c>
      <c r="Q132" s="141">
        <v>0</v>
      </c>
      <c r="R132" s="141">
        <f t="shared" si="2"/>
        <v>0</v>
      </c>
      <c r="S132" s="141">
        <v>0</v>
      </c>
      <c r="T132" s="142">
        <f t="shared" si="3"/>
        <v>0</v>
      </c>
      <c r="AR132" s="143" t="s">
        <v>183</v>
      </c>
      <c r="AT132" s="143" t="s">
        <v>178</v>
      </c>
      <c r="AU132" s="143" t="s">
        <v>193</v>
      </c>
      <c r="AY132" s="17" t="s">
        <v>176</v>
      </c>
      <c r="BE132" s="144">
        <f t="shared" si="4"/>
        <v>0</v>
      </c>
      <c r="BF132" s="144">
        <f t="shared" si="5"/>
        <v>0</v>
      </c>
      <c r="BG132" s="144">
        <f t="shared" si="6"/>
        <v>0</v>
      </c>
      <c r="BH132" s="144">
        <f t="shared" si="7"/>
        <v>0</v>
      </c>
      <c r="BI132" s="144">
        <f t="shared" si="8"/>
        <v>0</v>
      </c>
      <c r="BJ132" s="17" t="s">
        <v>86</v>
      </c>
      <c r="BK132" s="144">
        <f t="shared" si="9"/>
        <v>0</v>
      </c>
      <c r="BL132" s="17" t="s">
        <v>183</v>
      </c>
      <c r="BM132" s="143" t="s">
        <v>285</v>
      </c>
    </row>
    <row r="133" spans="2:65" s="1" customFormat="1" ht="66.75" customHeight="1">
      <c r="B133" s="32"/>
      <c r="C133" s="132" t="s">
        <v>230</v>
      </c>
      <c r="D133" s="132" t="s">
        <v>178</v>
      </c>
      <c r="E133" s="133" t="s">
        <v>6058</v>
      </c>
      <c r="F133" s="134" t="s">
        <v>6059</v>
      </c>
      <c r="G133" s="135" t="s">
        <v>4983</v>
      </c>
      <c r="H133" s="136">
        <v>1</v>
      </c>
      <c r="I133" s="137"/>
      <c r="J133" s="138">
        <f t="shared" si="0"/>
        <v>0</v>
      </c>
      <c r="K133" s="134" t="s">
        <v>1</v>
      </c>
      <c r="L133" s="32"/>
      <c r="M133" s="139" t="s">
        <v>1</v>
      </c>
      <c r="N133" s="140" t="s">
        <v>43</v>
      </c>
      <c r="P133" s="141">
        <f t="shared" si="1"/>
        <v>0</v>
      </c>
      <c r="Q133" s="141">
        <v>0</v>
      </c>
      <c r="R133" s="141">
        <f t="shared" si="2"/>
        <v>0</v>
      </c>
      <c r="S133" s="141">
        <v>0</v>
      </c>
      <c r="T133" s="142">
        <f t="shared" si="3"/>
        <v>0</v>
      </c>
      <c r="AR133" s="143" t="s">
        <v>183</v>
      </c>
      <c r="AT133" s="143" t="s">
        <v>178</v>
      </c>
      <c r="AU133" s="143" t="s">
        <v>193</v>
      </c>
      <c r="AY133" s="17" t="s">
        <v>176</v>
      </c>
      <c r="BE133" s="144">
        <f t="shared" si="4"/>
        <v>0</v>
      </c>
      <c r="BF133" s="144">
        <f t="shared" si="5"/>
        <v>0</v>
      </c>
      <c r="BG133" s="144">
        <f t="shared" si="6"/>
        <v>0</v>
      </c>
      <c r="BH133" s="144">
        <f t="shared" si="7"/>
        <v>0</v>
      </c>
      <c r="BI133" s="144">
        <f t="shared" si="8"/>
        <v>0</v>
      </c>
      <c r="BJ133" s="17" t="s">
        <v>86</v>
      </c>
      <c r="BK133" s="144">
        <f t="shared" si="9"/>
        <v>0</v>
      </c>
      <c r="BL133" s="17" t="s">
        <v>183</v>
      </c>
      <c r="BM133" s="143" t="s">
        <v>8</v>
      </c>
    </row>
    <row r="134" spans="2:65" s="1" customFormat="1" ht="66.75" customHeight="1">
      <c r="B134" s="32"/>
      <c r="C134" s="132" t="s">
        <v>237</v>
      </c>
      <c r="D134" s="132" t="s">
        <v>178</v>
      </c>
      <c r="E134" s="133" t="s">
        <v>6060</v>
      </c>
      <c r="F134" s="134" t="s">
        <v>6061</v>
      </c>
      <c r="G134" s="135" t="s">
        <v>4983</v>
      </c>
      <c r="H134" s="136">
        <v>33</v>
      </c>
      <c r="I134" s="137"/>
      <c r="J134" s="138">
        <f t="shared" si="0"/>
        <v>0</v>
      </c>
      <c r="K134" s="134" t="s">
        <v>1</v>
      </c>
      <c r="L134" s="32"/>
      <c r="M134" s="139" t="s">
        <v>1</v>
      </c>
      <c r="N134" s="140" t="s">
        <v>43</v>
      </c>
      <c r="P134" s="141">
        <f t="shared" si="1"/>
        <v>0</v>
      </c>
      <c r="Q134" s="141">
        <v>0</v>
      </c>
      <c r="R134" s="141">
        <f t="shared" si="2"/>
        <v>0</v>
      </c>
      <c r="S134" s="141">
        <v>0</v>
      </c>
      <c r="T134" s="142">
        <f t="shared" si="3"/>
        <v>0</v>
      </c>
      <c r="AR134" s="143" t="s">
        <v>183</v>
      </c>
      <c r="AT134" s="143" t="s">
        <v>178</v>
      </c>
      <c r="AU134" s="143" t="s">
        <v>193</v>
      </c>
      <c r="AY134" s="17" t="s">
        <v>176</v>
      </c>
      <c r="BE134" s="144">
        <f t="shared" si="4"/>
        <v>0</v>
      </c>
      <c r="BF134" s="144">
        <f t="shared" si="5"/>
        <v>0</v>
      </c>
      <c r="BG134" s="144">
        <f t="shared" si="6"/>
        <v>0</v>
      </c>
      <c r="BH134" s="144">
        <f t="shared" si="7"/>
        <v>0</v>
      </c>
      <c r="BI134" s="144">
        <f t="shared" si="8"/>
        <v>0</v>
      </c>
      <c r="BJ134" s="17" t="s">
        <v>86</v>
      </c>
      <c r="BK134" s="144">
        <f t="shared" si="9"/>
        <v>0</v>
      </c>
      <c r="BL134" s="17" t="s">
        <v>183</v>
      </c>
      <c r="BM134" s="143" t="s">
        <v>310</v>
      </c>
    </row>
    <row r="135" spans="2:65" s="1" customFormat="1" ht="66.75" customHeight="1">
      <c r="B135" s="32"/>
      <c r="C135" s="132" t="s">
        <v>269</v>
      </c>
      <c r="D135" s="132" t="s">
        <v>178</v>
      </c>
      <c r="E135" s="133" t="s">
        <v>6062</v>
      </c>
      <c r="F135" s="134" t="s">
        <v>6063</v>
      </c>
      <c r="G135" s="135" t="s">
        <v>4983</v>
      </c>
      <c r="H135" s="136">
        <v>9</v>
      </c>
      <c r="I135" s="137"/>
      <c r="J135" s="138">
        <f t="shared" si="0"/>
        <v>0</v>
      </c>
      <c r="K135" s="134" t="s">
        <v>1</v>
      </c>
      <c r="L135" s="32"/>
      <c r="M135" s="139" t="s">
        <v>1</v>
      </c>
      <c r="N135" s="140" t="s">
        <v>43</v>
      </c>
      <c r="P135" s="141">
        <f t="shared" si="1"/>
        <v>0</v>
      </c>
      <c r="Q135" s="141">
        <v>0</v>
      </c>
      <c r="R135" s="141">
        <f t="shared" si="2"/>
        <v>0</v>
      </c>
      <c r="S135" s="141">
        <v>0</v>
      </c>
      <c r="T135" s="142">
        <f t="shared" si="3"/>
        <v>0</v>
      </c>
      <c r="AR135" s="143" t="s">
        <v>183</v>
      </c>
      <c r="AT135" s="143" t="s">
        <v>178</v>
      </c>
      <c r="AU135" s="143" t="s">
        <v>193</v>
      </c>
      <c r="AY135" s="17" t="s">
        <v>176</v>
      </c>
      <c r="BE135" s="144">
        <f t="shared" si="4"/>
        <v>0</v>
      </c>
      <c r="BF135" s="144">
        <f t="shared" si="5"/>
        <v>0</v>
      </c>
      <c r="BG135" s="144">
        <f t="shared" si="6"/>
        <v>0</v>
      </c>
      <c r="BH135" s="144">
        <f t="shared" si="7"/>
        <v>0</v>
      </c>
      <c r="BI135" s="144">
        <f t="shared" si="8"/>
        <v>0</v>
      </c>
      <c r="BJ135" s="17" t="s">
        <v>86</v>
      </c>
      <c r="BK135" s="144">
        <f t="shared" si="9"/>
        <v>0</v>
      </c>
      <c r="BL135" s="17" t="s">
        <v>183</v>
      </c>
      <c r="BM135" s="143" t="s">
        <v>319</v>
      </c>
    </row>
    <row r="136" spans="2:65" s="1" customFormat="1" ht="24.2" customHeight="1">
      <c r="B136" s="32"/>
      <c r="C136" s="132" t="s">
        <v>274</v>
      </c>
      <c r="D136" s="132" t="s">
        <v>178</v>
      </c>
      <c r="E136" s="133" t="s">
        <v>6064</v>
      </c>
      <c r="F136" s="134" t="s">
        <v>6065</v>
      </c>
      <c r="G136" s="135" t="s">
        <v>4983</v>
      </c>
      <c r="H136" s="136">
        <v>1</v>
      </c>
      <c r="I136" s="137"/>
      <c r="J136" s="138">
        <f t="shared" si="0"/>
        <v>0</v>
      </c>
      <c r="K136" s="134" t="s">
        <v>1</v>
      </c>
      <c r="L136" s="32"/>
      <c r="M136" s="139" t="s">
        <v>1</v>
      </c>
      <c r="N136" s="140" t="s">
        <v>43</v>
      </c>
      <c r="P136" s="141">
        <f t="shared" si="1"/>
        <v>0</v>
      </c>
      <c r="Q136" s="141">
        <v>0</v>
      </c>
      <c r="R136" s="141">
        <f t="shared" si="2"/>
        <v>0</v>
      </c>
      <c r="S136" s="141">
        <v>0</v>
      </c>
      <c r="T136" s="142">
        <f t="shared" si="3"/>
        <v>0</v>
      </c>
      <c r="AR136" s="143" t="s">
        <v>183</v>
      </c>
      <c r="AT136" s="143" t="s">
        <v>178</v>
      </c>
      <c r="AU136" s="143" t="s">
        <v>193</v>
      </c>
      <c r="AY136" s="17" t="s">
        <v>176</v>
      </c>
      <c r="BE136" s="144">
        <f t="shared" si="4"/>
        <v>0</v>
      </c>
      <c r="BF136" s="144">
        <f t="shared" si="5"/>
        <v>0</v>
      </c>
      <c r="BG136" s="144">
        <f t="shared" si="6"/>
        <v>0</v>
      </c>
      <c r="BH136" s="144">
        <f t="shared" si="7"/>
        <v>0</v>
      </c>
      <c r="BI136" s="144">
        <f t="shared" si="8"/>
        <v>0</v>
      </c>
      <c r="BJ136" s="17" t="s">
        <v>86</v>
      </c>
      <c r="BK136" s="144">
        <f t="shared" si="9"/>
        <v>0</v>
      </c>
      <c r="BL136" s="17" t="s">
        <v>183</v>
      </c>
      <c r="BM136" s="143" t="s">
        <v>329</v>
      </c>
    </row>
    <row r="137" spans="2:65" s="1" customFormat="1" ht="55.5" customHeight="1">
      <c r="B137" s="32"/>
      <c r="C137" s="132" t="s">
        <v>285</v>
      </c>
      <c r="D137" s="132" t="s">
        <v>178</v>
      </c>
      <c r="E137" s="133" t="s">
        <v>6066</v>
      </c>
      <c r="F137" s="134" t="s">
        <v>6067</v>
      </c>
      <c r="G137" s="135" t="s">
        <v>4983</v>
      </c>
      <c r="H137" s="136">
        <v>13</v>
      </c>
      <c r="I137" s="137"/>
      <c r="J137" s="138">
        <f t="shared" si="0"/>
        <v>0</v>
      </c>
      <c r="K137" s="134" t="s">
        <v>1</v>
      </c>
      <c r="L137" s="32"/>
      <c r="M137" s="139" t="s">
        <v>1</v>
      </c>
      <c r="N137" s="140" t="s">
        <v>43</v>
      </c>
      <c r="P137" s="141">
        <f t="shared" si="1"/>
        <v>0</v>
      </c>
      <c r="Q137" s="141">
        <v>0</v>
      </c>
      <c r="R137" s="141">
        <f t="shared" si="2"/>
        <v>0</v>
      </c>
      <c r="S137" s="141">
        <v>0</v>
      </c>
      <c r="T137" s="142">
        <f t="shared" si="3"/>
        <v>0</v>
      </c>
      <c r="AR137" s="143" t="s">
        <v>183</v>
      </c>
      <c r="AT137" s="143" t="s">
        <v>178</v>
      </c>
      <c r="AU137" s="143" t="s">
        <v>193</v>
      </c>
      <c r="AY137" s="17" t="s">
        <v>176</v>
      </c>
      <c r="BE137" s="144">
        <f t="shared" si="4"/>
        <v>0</v>
      </c>
      <c r="BF137" s="144">
        <f t="shared" si="5"/>
        <v>0</v>
      </c>
      <c r="BG137" s="144">
        <f t="shared" si="6"/>
        <v>0</v>
      </c>
      <c r="BH137" s="144">
        <f t="shared" si="7"/>
        <v>0</v>
      </c>
      <c r="BI137" s="144">
        <f t="shared" si="8"/>
        <v>0</v>
      </c>
      <c r="BJ137" s="17" t="s">
        <v>86</v>
      </c>
      <c r="BK137" s="144">
        <f t="shared" si="9"/>
        <v>0</v>
      </c>
      <c r="BL137" s="17" t="s">
        <v>183</v>
      </c>
      <c r="BM137" s="143" t="s">
        <v>339</v>
      </c>
    </row>
    <row r="138" spans="2:65" s="1" customFormat="1" ht="37.9" customHeight="1">
      <c r="B138" s="32"/>
      <c r="C138" s="132" t="s">
        <v>290</v>
      </c>
      <c r="D138" s="132" t="s">
        <v>178</v>
      </c>
      <c r="E138" s="133" t="s">
        <v>6068</v>
      </c>
      <c r="F138" s="134" t="s">
        <v>6069</v>
      </c>
      <c r="G138" s="135" t="s">
        <v>4983</v>
      </c>
      <c r="H138" s="136">
        <v>5</v>
      </c>
      <c r="I138" s="137"/>
      <c r="J138" s="138">
        <f t="shared" si="0"/>
        <v>0</v>
      </c>
      <c r="K138" s="134" t="s">
        <v>1</v>
      </c>
      <c r="L138" s="32"/>
      <c r="M138" s="139" t="s">
        <v>1</v>
      </c>
      <c r="N138" s="140" t="s">
        <v>43</v>
      </c>
      <c r="P138" s="141">
        <f t="shared" si="1"/>
        <v>0</v>
      </c>
      <c r="Q138" s="141">
        <v>0</v>
      </c>
      <c r="R138" s="141">
        <f t="shared" si="2"/>
        <v>0</v>
      </c>
      <c r="S138" s="141">
        <v>0</v>
      </c>
      <c r="T138" s="142">
        <f t="shared" si="3"/>
        <v>0</v>
      </c>
      <c r="AR138" s="143" t="s">
        <v>183</v>
      </c>
      <c r="AT138" s="143" t="s">
        <v>178</v>
      </c>
      <c r="AU138" s="143" t="s">
        <v>193</v>
      </c>
      <c r="AY138" s="17" t="s">
        <v>176</v>
      </c>
      <c r="BE138" s="144">
        <f t="shared" si="4"/>
        <v>0</v>
      </c>
      <c r="BF138" s="144">
        <f t="shared" si="5"/>
        <v>0</v>
      </c>
      <c r="BG138" s="144">
        <f t="shared" si="6"/>
        <v>0</v>
      </c>
      <c r="BH138" s="144">
        <f t="shared" si="7"/>
        <v>0</v>
      </c>
      <c r="BI138" s="144">
        <f t="shared" si="8"/>
        <v>0</v>
      </c>
      <c r="BJ138" s="17" t="s">
        <v>86</v>
      </c>
      <c r="BK138" s="144">
        <f t="shared" si="9"/>
        <v>0</v>
      </c>
      <c r="BL138" s="17" t="s">
        <v>183</v>
      </c>
      <c r="BM138" s="143" t="s">
        <v>348</v>
      </c>
    </row>
    <row r="139" spans="2:65" s="1" customFormat="1" ht="24.2" customHeight="1">
      <c r="B139" s="32"/>
      <c r="C139" s="132" t="s">
        <v>8</v>
      </c>
      <c r="D139" s="132" t="s">
        <v>178</v>
      </c>
      <c r="E139" s="133" t="s">
        <v>6070</v>
      </c>
      <c r="F139" s="134" t="s">
        <v>6071</v>
      </c>
      <c r="G139" s="135" t="s">
        <v>4983</v>
      </c>
      <c r="H139" s="136">
        <v>27</v>
      </c>
      <c r="I139" s="137"/>
      <c r="J139" s="138">
        <f t="shared" si="0"/>
        <v>0</v>
      </c>
      <c r="K139" s="134" t="s">
        <v>1</v>
      </c>
      <c r="L139" s="32"/>
      <c r="M139" s="139" t="s">
        <v>1</v>
      </c>
      <c r="N139" s="140" t="s">
        <v>43</v>
      </c>
      <c r="P139" s="141">
        <f t="shared" si="1"/>
        <v>0</v>
      </c>
      <c r="Q139" s="141">
        <v>0</v>
      </c>
      <c r="R139" s="141">
        <f t="shared" si="2"/>
        <v>0</v>
      </c>
      <c r="S139" s="141">
        <v>0</v>
      </c>
      <c r="T139" s="142">
        <f t="shared" si="3"/>
        <v>0</v>
      </c>
      <c r="AR139" s="143" t="s">
        <v>183</v>
      </c>
      <c r="AT139" s="143" t="s">
        <v>178</v>
      </c>
      <c r="AU139" s="143" t="s">
        <v>193</v>
      </c>
      <c r="AY139" s="17" t="s">
        <v>176</v>
      </c>
      <c r="BE139" s="144">
        <f t="shared" si="4"/>
        <v>0</v>
      </c>
      <c r="BF139" s="144">
        <f t="shared" si="5"/>
        <v>0</v>
      </c>
      <c r="BG139" s="144">
        <f t="shared" si="6"/>
        <v>0</v>
      </c>
      <c r="BH139" s="144">
        <f t="shared" si="7"/>
        <v>0</v>
      </c>
      <c r="BI139" s="144">
        <f t="shared" si="8"/>
        <v>0</v>
      </c>
      <c r="BJ139" s="17" t="s">
        <v>86</v>
      </c>
      <c r="BK139" s="144">
        <f t="shared" si="9"/>
        <v>0</v>
      </c>
      <c r="BL139" s="17" t="s">
        <v>183</v>
      </c>
      <c r="BM139" s="143" t="s">
        <v>358</v>
      </c>
    </row>
    <row r="140" spans="2:65" s="1" customFormat="1" ht="33" customHeight="1">
      <c r="B140" s="32"/>
      <c r="C140" s="132" t="s">
        <v>303</v>
      </c>
      <c r="D140" s="132" t="s">
        <v>178</v>
      </c>
      <c r="E140" s="133" t="s">
        <v>6072</v>
      </c>
      <c r="F140" s="134" t="s">
        <v>6073</v>
      </c>
      <c r="G140" s="135" t="s">
        <v>4983</v>
      </c>
      <c r="H140" s="136">
        <v>63</v>
      </c>
      <c r="I140" s="137"/>
      <c r="J140" s="138">
        <f t="shared" si="0"/>
        <v>0</v>
      </c>
      <c r="K140" s="134" t="s">
        <v>1</v>
      </c>
      <c r="L140" s="32"/>
      <c r="M140" s="139" t="s">
        <v>1</v>
      </c>
      <c r="N140" s="140" t="s">
        <v>43</v>
      </c>
      <c r="P140" s="141">
        <f t="shared" si="1"/>
        <v>0</v>
      </c>
      <c r="Q140" s="141">
        <v>0</v>
      </c>
      <c r="R140" s="141">
        <f t="shared" si="2"/>
        <v>0</v>
      </c>
      <c r="S140" s="141">
        <v>0</v>
      </c>
      <c r="T140" s="142">
        <f t="shared" si="3"/>
        <v>0</v>
      </c>
      <c r="AR140" s="143" t="s">
        <v>183</v>
      </c>
      <c r="AT140" s="143" t="s">
        <v>178</v>
      </c>
      <c r="AU140" s="143" t="s">
        <v>193</v>
      </c>
      <c r="AY140" s="17" t="s">
        <v>176</v>
      </c>
      <c r="BE140" s="144">
        <f t="shared" si="4"/>
        <v>0</v>
      </c>
      <c r="BF140" s="144">
        <f t="shared" si="5"/>
        <v>0</v>
      </c>
      <c r="BG140" s="144">
        <f t="shared" si="6"/>
        <v>0</v>
      </c>
      <c r="BH140" s="144">
        <f t="shared" si="7"/>
        <v>0</v>
      </c>
      <c r="BI140" s="144">
        <f t="shared" si="8"/>
        <v>0</v>
      </c>
      <c r="BJ140" s="17" t="s">
        <v>86</v>
      </c>
      <c r="BK140" s="144">
        <f t="shared" si="9"/>
        <v>0</v>
      </c>
      <c r="BL140" s="17" t="s">
        <v>183</v>
      </c>
      <c r="BM140" s="143" t="s">
        <v>370</v>
      </c>
    </row>
    <row r="141" spans="2:65" s="1" customFormat="1" ht="24.2" customHeight="1">
      <c r="B141" s="32"/>
      <c r="C141" s="132" t="s">
        <v>310</v>
      </c>
      <c r="D141" s="132" t="s">
        <v>178</v>
      </c>
      <c r="E141" s="133" t="s">
        <v>6074</v>
      </c>
      <c r="F141" s="134" t="s">
        <v>6075</v>
      </c>
      <c r="G141" s="135" t="s">
        <v>298</v>
      </c>
      <c r="H141" s="136">
        <v>2500</v>
      </c>
      <c r="I141" s="137"/>
      <c r="J141" s="138">
        <f t="shared" si="0"/>
        <v>0</v>
      </c>
      <c r="K141" s="134" t="s">
        <v>1</v>
      </c>
      <c r="L141" s="32"/>
      <c r="M141" s="139" t="s">
        <v>1</v>
      </c>
      <c r="N141" s="140" t="s">
        <v>43</v>
      </c>
      <c r="P141" s="141">
        <f t="shared" si="1"/>
        <v>0</v>
      </c>
      <c r="Q141" s="141">
        <v>0</v>
      </c>
      <c r="R141" s="141">
        <f t="shared" si="2"/>
        <v>0</v>
      </c>
      <c r="S141" s="141">
        <v>0</v>
      </c>
      <c r="T141" s="142">
        <f t="shared" si="3"/>
        <v>0</v>
      </c>
      <c r="AR141" s="143" t="s">
        <v>183</v>
      </c>
      <c r="AT141" s="143" t="s">
        <v>178</v>
      </c>
      <c r="AU141" s="143" t="s">
        <v>193</v>
      </c>
      <c r="AY141" s="17" t="s">
        <v>176</v>
      </c>
      <c r="BE141" s="144">
        <f t="shared" si="4"/>
        <v>0</v>
      </c>
      <c r="BF141" s="144">
        <f t="shared" si="5"/>
        <v>0</v>
      </c>
      <c r="BG141" s="144">
        <f t="shared" si="6"/>
        <v>0</v>
      </c>
      <c r="BH141" s="144">
        <f t="shared" si="7"/>
        <v>0</v>
      </c>
      <c r="BI141" s="144">
        <f t="shared" si="8"/>
        <v>0</v>
      </c>
      <c r="BJ141" s="17" t="s">
        <v>86</v>
      </c>
      <c r="BK141" s="144">
        <f t="shared" si="9"/>
        <v>0</v>
      </c>
      <c r="BL141" s="17" t="s">
        <v>183</v>
      </c>
      <c r="BM141" s="143" t="s">
        <v>380</v>
      </c>
    </row>
    <row r="142" spans="2:65" s="1" customFormat="1" ht="24.2" customHeight="1">
      <c r="B142" s="32"/>
      <c r="C142" s="132" t="s">
        <v>314</v>
      </c>
      <c r="D142" s="132" t="s">
        <v>178</v>
      </c>
      <c r="E142" s="133" t="s">
        <v>6076</v>
      </c>
      <c r="F142" s="134" t="s">
        <v>6077</v>
      </c>
      <c r="G142" s="135" t="s">
        <v>298</v>
      </c>
      <c r="H142" s="136">
        <v>660</v>
      </c>
      <c r="I142" s="137"/>
      <c r="J142" s="138">
        <f t="shared" si="0"/>
        <v>0</v>
      </c>
      <c r="K142" s="134" t="s">
        <v>1</v>
      </c>
      <c r="L142" s="32"/>
      <c r="M142" s="139" t="s">
        <v>1</v>
      </c>
      <c r="N142" s="140" t="s">
        <v>43</v>
      </c>
      <c r="P142" s="141">
        <f t="shared" si="1"/>
        <v>0</v>
      </c>
      <c r="Q142" s="141">
        <v>0</v>
      </c>
      <c r="R142" s="141">
        <f t="shared" si="2"/>
        <v>0</v>
      </c>
      <c r="S142" s="141">
        <v>0</v>
      </c>
      <c r="T142" s="142">
        <f t="shared" si="3"/>
        <v>0</v>
      </c>
      <c r="AR142" s="143" t="s">
        <v>183</v>
      </c>
      <c r="AT142" s="143" t="s">
        <v>178</v>
      </c>
      <c r="AU142" s="143" t="s">
        <v>193</v>
      </c>
      <c r="AY142" s="17" t="s">
        <v>176</v>
      </c>
      <c r="BE142" s="144">
        <f t="shared" si="4"/>
        <v>0</v>
      </c>
      <c r="BF142" s="144">
        <f t="shared" si="5"/>
        <v>0</v>
      </c>
      <c r="BG142" s="144">
        <f t="shared" si="6"/>
        <v>0</v>
      </c>
      <c r="BH142" s="144">
        <f t="shared" si="7"/>
        <v>0</v>
      </c>
      <c r="BI142" s="144">
        <f t="shared" si="8"/>
        <v>0</v>
      </c>
      <c r="BJ142" s="17" t="s">
        <v>86</v>
      </c>
      <c r="BK142" s="144">
        <f t="shared" si="9"/>
        <v>0</v>
      </c>
      <c r="BL142" s="17" t="s">
        <v>183</v>
      </c>
      <c r="BM142" s="143" t="s">
        <v>388</v>
      </c>
    </row>
    <row r="143" spans="2:65" s="1" customFormat="1" ht="24.2" customHeight="1">
      <c r="B143" s="32"/>
      <c r="C143" s="132" t="s">
        <v>319</v>
      </c>
      <c r="D143" s="132" t="s">
        <v>178</v>
      </c>
      <c r="E143" s="133" t="s">
        <v>6078</v>
      </c>
      <c r="F143" s="134" t="s">
        <v>6079</v>
      </c>
      <c r="G143" s="135" t="s">
        <v>298</v>
      </c>
      <c r="H143" s="136">
        <v>60</v>
      </c>
      <c r="I143" s="137"/>
      <c r="J143" s="138">
        <f t="shared" si="0"/>
        <v>0</v>
      </c>
      <c r="K143" s="134" t="s">
        <v>1</v>
      </c>
      <c r="L143" s="32"/>
      <c r="M143" s="139" t="s">
        <v>1</v>
      </c>
      <c r="N143" s="140" t="s">
        <v>43</v>
      </c>
      <c r="P143" s="141">
        <f t="shared" si="1"/>
        <v>0</v>
      </c>
      <c r="Q143" s="141">
        <v>0</v>
      </c>
      <c r="R143" s="141">
        <f t="shared" si="2"/>
        <v>0</v>
      </c>
      <c r="S143" s="141">
        <v>0</v>
      </c>
      <c r="T143" s="142">
        <f t="shared" si="3"/>
        <v>0</v>
      </c>
      <c r="AR143" s="143" t="s">
        <v>183</v>
      </c>
      <c r="AT143" s="143" t="s">
        <v>178</v>
      </c>
      <c r="AU143" s="143" t="s">
        <v>193</v>
      </c>
      <c r="AY143" s="17" t="s">
        <v>176</v>
      </c>
      <c r="BE143" s="144">
        <f t="shared" si="4"/>
        <v>0</v>
      </c>
      <c r="BF143" s="144">
        <f t="shared" si="5"/>
        <v>0</v>
      </c>
      <c r="BG143" s="144">
        <f t="shared" si="6"/>
        <v>0</v>
      </c>
      <c r="BH143" s="144">
        <f t="shared" si="7"/>
        <v>0</v>
      </c>
      <c r="BI143" s="144">
        <f t="shared" si="8"/>
        <v>0</v>
      </c>
      <c r="BJ143" s="17" t="s">
        <v>86</v>
      </c>
      <c r="BK143" s="144">
        <f t="shared" si="9"/>
        <v>0</v>
      </c>
      <c r="BL143" s="17" t="s">
        <v>183</v>
      </c>
      <c r="BM143" s="143" t="s">
        <v>398</v>
      </c>
    </row>
    <row r="144" spans="2:65" s="1" customFormat="1" ht="16.5" customHeight="1">
      <c r="B144" s="32"/>
      <c r="C144" s="132" t="s">
        <v>325</v>
      </c>
      <c r="D144" s="132" t="s">
        <v>178</v>
      </c>
      <c r="E144" s="133" t="s">
        <v>6080</v>
      </c>
      <c r="F144" s="134" t="s">
        <v>6081</v>
      </c>
      <c r="G144" s="135" t="s">
        <v>4983</v>
      </c>
      <c r="H144" s="136">
        <v>340</v>
      </c>
      <c r="I144" s="137"/>
      <c r="J144" s="138">
        <f t="shared" si="0"/>
        <v>0</v>
      </c>
      <c r="K144" s="134" t="s">
        <v>1</v>
      </c>
      <c r="L144" s="32"/>
      <c r="M144" s="139" t="s">
        <v>1</v>
      </c>
      <c r="N144" s="140" t="s">
        <v>43</v>
      </c>
      <c r="P144" s="141">
        <f t="shared" si="1"/>
        <v>0</v>
      </c>
      <c r="Q144" s="141">
        <v>0</v>
      </c>
      <c r="R144" s="141">
        <f t="shared" si="2"/>
        <v>0</v>
      </c>
      <c r="S144" s="141">
        <v>0</v>
      </c>
      <c r="T144" s="142">
        <f t="shared" si="3"/>
        <v>0</v>
      </c>
      <c r="AR144" s="143" t="s">
        <v>183</v>
      </c>
      <c r="AT144" s="143" t="s">
        <v>178</v>
      </c>
      <c r="AU144" s="143" t="s">
        <v>193</v>
      </c>
      <c r="AY144" s="17" t="s">
        <v>176</v>
      </c>
      <c r="BE144" s="144">
        <f t="shared" si="4"/>
        <v>0</v>
      </c>
      <c r="BF144" s="144">
        <f t="shared" si="5"/>
        <v>0</v>
      </c>
      <c r="BG144" s="144">
        <f t="shared" si="6"/>
        <v>0</v>
      </c>
      <c r="BH144" s="144">
        <f t="shared" si="7"/>
        <v>0</v>
      </c>
      <c r="BI144" s="144">
        <f t="shared" si="8"/>
        <v>0</v>
      </c>
      <c r="BJ144" s="17" t="s">
        <v>86</v>
      </c>
      <c r="BK144" s="144">
        <f t="shared" si="9"/>
        <v>0</v>
      </c>
      <c r="BL144" s="17" t="s">
        <v>183</v>
      </c>
      <c r="BM144" s="143" t="s">
        <v>411</v>
      </c>
    </row>
    <row r="145" spans="2:65" s="1" customFormat="1" ht="16.5" customHeight="1">
      <c r="B145" s="32"/>
      <c r="C145" s="132" t="s">
        <v>329</v>
      </c>
      <c r="D145" s="132" t="s">
        <v>178</v>
      </c>
      <c r="E145" s="133" t="s">
        <v>6082</v>
      </c>
      <c r="F145" s="134" t="s">
        <v>6083</v>
      </c>
      <c r="G145" s="135" t="s">
        <v>4983</v>
      </c>
      <c r="H145" s="136">
        <v>190</v>
      </c>
      <c r="I145" s="137"/>
      <c r="J145" s="138">
        <f t="shared" si="0"/>
        <v>0</v>
      </c>
      <c r="K145" s="134" t="s">
        <v>1</v>
      </c>
      <c r="L145" s="32"/>
      <c r="M145" s="139" t="s">
        <v>1</v>
      </c>
      <c r="N145" s="140" t="s">
        <v>43</v>
      </c>
      <c r="P145" s="141">
        <f t="shared" si="1"/>
        <v>0</v>
      </c>
      <c r="Q145" s="141">
        <v>0</v>
      </c>
      <c r="R145" s="141">
        <f t="shared" si="2"/>
        <v>0</v>
      </c>
      <c r="S145" s="141">
        <v>0</v>
      </c>
      <c r="T145" s="142">
        <f t="shared" si="3"/>
        <v>0</v>
      </c>
      <c r="AR145" s="143" t="s">
        <v>183</v>
      </c>
      <c r="AT145" s="143" t="s">
        <v>178</v>
      </c>
      <c r="AU145" s="143" t="s">
        <v>193</v>
      </c>
      <c r="AY145" s="17" t="s">
        <v>176</v>
      </c>
      <c r="BE145" s="144">
        <f t="shared" si="4"/>
        <v>0</v>
      </c>
      <c r="BF145" s="144">
        <f t="shared" si="5"/>
        <v>0</v>
      </c>
      <c r="BG145" s="144">
        <f t="shared" si="6"/>
        <v>0</v>
      </c>
      <c r="BH145" s="144">
        <f t="shared" si="7"/>
        <v>0</v>
      </c>
      <c r="BI145" s="144">
        <f t="shared" si="8"/>
        <v>0</v>
      </c>
      <c r="BJ145" s="17" t="s">
        <v>86</v>
      </c>
      <c r="BK145" s="144">
        <f t="shared" si="9"/>
        <v>0</v>
      </c>
      <c r="BL145" s="17" t="s">
        <v>183</v>
      </c>
      <c r="BM145" s="143" t="s">
        <v>357</v>
      </c>
    </row>
    <row r="146" spans="2:65" s="1" customFormat="1" ht="21.75" customHeight="1">
      <c r="B146" s="32"/>
      <c r="C146" s="132" t="s">
        <v>334</v>
      </c>
      <c r="D146" s="132" t="s">
        <v>178</v>
      </c>
      <c r="E146" s="133" t="s">
        <v>6084</v>
      </c>
      <c r="F146" s="134" t="s">
        <v>6085</v>
      </c>
      <c r="G146" s="135" t="s">
        <v>4983</v>
      </c>
      <c r="H146" s="136">
        <v>10</v>
      </c>
      <c r="I146" s="137"/>
      <c r="J146" s="138">
        <f t="shared" si="0"/>
        <v>0</v>
      </c>
      <c r="K146" s="134" t="s">
        <v>1</v>
      </c>
      <c r="L146" s="32"/>
      <c r="M146" s="139" t="s">
        <v>1</v>
      </c>
      <c r="N146" s="140" t="s">
        <v>43</v>
      </c>
      <c r="P146" s="141">
        <f t="shared" si="1"/>
        <v>0</v>
      </c>
      <c r="Q146" s="141">
        <v>0</v>
      </c>
      <c r="R146" s="141">
        <f t="shared" si="2"/>
        <v>0</v>
      </c>
      <c r="S146" s="141">
        <v>0</v>
      </c>
      <c r="T146" s="142">
        <f t="shared" si="3"/>
        <v>0</v>
      </c>
      <c r="AR146" s="143" t="s">
        <v>183</v>
      </c>
      <c r="AT146" s="143" t="s">
        <v>178</v>
      </c>
      <c r="AU146" s="143" t="s">
        <v>193</v>
      </c>
      <c r="AY146" s="17" t="s">
        <v>176</v>
      </c>
      <c r="BE146" s="144">
        <f t="shared" si="4"/>
        <v>0</v>
      </c>
      <c r="BF146" s="144">
        <f t="shared" si="5"/>
        <v>0</v>
      </c>
      <c r="BG146" s="144">
        <f t="shared" si="6"/>
        <v>0</v>
      </c>
      <c r="BH146" s="144">
        <f t="shared" si="7"/>
        <v>0</v>
      </c>
      <c r="BI146" s="144">
        <f t="shared" si="8"/>
        <v>0</v>
      </c>
      <c r="BJ146" s="17" t="s">
        <v>86</v>
      </c>
      <c r="BK146" s="144">
        <f t="shared" si="9"/>
        <v>0</v>
      </c>
      <c r="BL146" s="17" t="s">
        <v>183</v>
      </c>
      <c r="BM146" s="143" t="s">
        <v>447</v>
      </c>
    </row>
    <row r="147" spans="2:65" s="1" customFormat="1" ht="16.5" customHeight="1">
      <c r="B147" s="32"/>
      <c r="C147" s="132" t="s">
        <v>339</v>
      </c>
      <c r="D147" s="132" t="s">
        <v>178</v>
      </c>
      <c r="E147" s="133" t="s">
        <v>6086</v>
      </c>
      <c r="F147" s="134" t="s">
        <v>6087</v>
      </c>
      <c r="G147" s="135" t="s">
        <v>4983</v>
      </c>
      <c r="H147" s="136">
        <v>90</v>
      </c>
      <c r="I147" s="137"/>
      <c r="J147" s="138">
        <f t="shared" si="0"/>
        <v>0</v>
      </c>
      <c r="K147" s="134" t="s">
        <v>1</v>
      </c>
      <c r="L147" s="32"/>
      <c r="M147" s="139" t="s">
        <v>1</v>
      </c>
      <c r="N147" s="140" t="s">
        <v>43</v>
      </c>
      <c r="P147" s="141">
        <f t="shared" si="1"/>
        <v>0</v>
      </c>
      <c r="Q147" s="141">
        <v>0</v>
      </c>
      <c r="R147" s="141">
        <f t="shared" si="2"/>
        <v>0</v>
      </c>
      <c r="S147" s="141">
        <v>0</v>
      </c>
      <c r="T147" s="142">
        <f t="shared" si="3"/>
        <v>0</v>
      </c>
      <c r="AR147" s="143" t="s">
        <v>183</v>
      </c>
      <c r="AT147" s="143" t="s">
        <v>178</v>
      </c>
      <c r="AU147" s="143" t="s">
        <v>193</v>
      </c>
      <c r="AY147" s="17" t="s">
        <v>176</v>
      </c>
      <c r="BE147" s="144">
        <f t="shared" si="4"/>
        <v>0</v>
      </c>
      <c r="BF147" s="144">
        <f t="shared" si="5"/>
        <v>0</v>
      </c>
      <c r="BG147" s="144">
        <f t="shared" si="6"/>
        <v>0</v>
      </c>
      <c r="BH147" s="144">
        <f t="shared" si="7"/>
        <v>0</v>
      </c>
      <c r="BI147" s="144">
        <f t="shared" si="8"/>
        <v>0</v>
      </c>
      <c r="BJ147" s="17" t="s">
        <v>86</v>
      </c>
      <c r="BK147" s="144">
        <f t="shared" si="9"/>
        <v>0</v>
      </c>
      <c r="BL147" s="17" t="s">
        <v>183</v>
      </c>
      <c r="BM147" s="143" t="s">
        <v>457</v>
      </c>
    </row>
    <row r="148" spans="2:65" s="1" customFormat="1" ht="24.2" customHeight="1">
      <c r="B148" s="32"/>
      <c r="C148" s="132" t="s">
        <v>7</v>
      </c>
      <c r="D148" s="132" t="s">
        <v>178</v>
      </c>
      <c r="E148" s="133" t="s">
        <v>6088</v>
      </c>
      <c r="F148" s="134" t="s">
        <v>6089</v>
      </c>
      <c r="G148" s="135" t="s">
        <v>4983</v>
      </c>
      <c r="H148" s="136">
        <v>13</v>
      </c>
      <c r="I148" s="137"/>
      <c r="J148" s="138">
        <f t="shared" si="0"/>
        <v>0</v>
      </c>
      <c r="K148" s="134" t="s">
        <v>1</v>
      </c>
      <c r="L148" s="32"/>
      <c r="M148" s="139" t="s">
        <v>1</v>
      </c>
      <c r="N148" s="140" t="s">
        <v>43</v>
      </c>
      <c r="P148" s="141">
        <f t="shared" si="1"/>
        <v>0</v>
      </c>
      <c r="Q148" s="141">
        <v>0</v>
      </c>
      <c r="R148" s="141">
        <f t="shared" si="2"/>
        <v>0</v>
      </c>
      <c r="S148" s="141">
        <v>0</v>
      </c>
      <c r="T148" s="142">
        <f t="shared" si="3"/>
        <v>0</v>
      </c>
      <c r="AR148" s="143" t="s">
        <v>183</v>
      </c>
      <c r="AT148" s="143" t="s">
        <v>178</v>
      </c>
      <c r="AU148" s="143" t="s">
        <v>193</v>
      </c>
      <c r="AY148" s="17" t="s">
        <v>176</v>
      </c>
      <c r="BE148" s="144">
        <f t="shared" si="4"/>
        <v>0</v>
      </c>
      <c r="BF148" s="144">
        <f t="shared" si="5"/>
        <v>0</v>
      </c>
      <c r="BG148" s="144">
        <f t="shared" si="6"/>
        <v>0</v>
      </c>
      <c r="BH148" s="144">
        <f t="shared" si="7"/>
        <v>0</v>
      </c>
      <c r="BI148" s="144">
        <f t="shared" si="8"/>
        <v>0</v>
      </c>
      <c r="BJ148" s="17" t="s">
        <v>86</v>
      </c>
      <c r="BK148" s="144">
        <f t="shared" si="9"/>
        <v>0</v>
      </c>
      <c r="BL148" s="17" t="s">
        <v>183</v>
      </c>
      <c r="BM148" s="143" t="s">
        <v>476</v>
      </c>
    </row>
    <row r="149" spans="2:65" s="1" customFormat="1" ht="24.2" customHeight="1">
      <c r="B149" s="32"/>
      <c r="C149" s="132" t="s">
        <v>348</v>
      </c>
      <c r="D149" s="132" t="s">
        <v>178</v>
      </c>
      <c r="E149" s="133" t="s">
        <v>6090</v>
      </c>
      <c r="F149" s="134" t="s">
        <v>6091</v>
      </c>
      <c r="G149" s="135" t="s">
        <v>4983</v>
      </c>
      <c r="H149" s="136">
        <v>4</v>
      </c>
      <c r="I149" s="137"/>
      <c r="J149" s="138">
        <f t="shared" si="0"/>
        <v>0</v>
      </c>
      <c r="K149" s="134" t="s">
        <v>1</v>
      </c>
      <c r="L149" s="32"/>
      <c r="M149" s="139" t="s">
        <v>1</v>
      </c>
      <c r="N149" s="140" t="s">
        <v>43</v>
      </c>
      <c r="P149" s="141">
        <f t="shared" si="1"/>
        <v>0</v>
      </c>
      <c r="Q149" s="141">
        <v>0</v>
      </c>
      <c r="R149" s="141">
        <f t="shared" si="2"/>
        <v>0</v>
      </c>
      <c r="S149" s="141">
        <v>0</v>
      </c>
      <c r="T149" s="142">
        <f t="shared" si="3"/>
        <v>0</v>
      </c>
      <c r="AR149" s="143" t="s">
        <v>183</v>
      </c>
      <c r="AT149" s="143" t="s">
        <v>178</v>
      </c>
      <c r="AU149" s="143" t="s">
        <v>193</v>
      </c>
      <c r="AY149" s="17" t="s">
        <v>176</v>
      </c>
      <c r="BE149" s="144">
        <f t="shared" si="4"/>
        <v>0</v>
      </c>
      <c r="BF149" s="144">
        <f t="shared" si="5"/>
        <v>0</v>
      </c>
      <c r="BG149" s="144">
        <f t="shared" si="6"/>
        <v>0</v>
      </c>
      <c r="BH149" s="144">
        <f t="shared" si="7"/>
        <v>0</v>
      </c>
      <c r="BI149" s="144">
        <f t="shared" si="8"/>
        <v>0</v>
      </c>
      <c r="BJ149" s="17" t="s">
        <v>86</v>
      </c>
      <c r="BK149" s="144">
        <f t="shared" si="9"/>
        <v>0</v>
      </c>
      <c r="BL149" s="17" t="s">
        <v>183</v>
      </c>
      <c r="BM149" s="143" t="s">
        <v>484</v>
      </c>
    </row>
    <row r="150" spans="2:65" s="1" customFormat="1" ht="24.2" customHeight="1">
      <c r="B150" s="32"/>
      <c r="C150" s="132" t="s">
        <v>352</v>
      </c>
      <c r="D150" s="132" t="s">
        <v>178</v>
      </c>
      <c r="E150" s="133" t="s">
        <v>6092</v>
      </c>
      <c r="F150" s="134" t="s">
        <v>6093</v>
      </c>
      <c r="G150" s="135" t="s">
        <v>4983</v>
      </c>
      <c r="H150" s="136">
        <v>1</v>
      </c>
      <c r="I150" s="137"/>
      <c r="J150" s="138">
        <f t="shared" si="0"/>
        <v>0</v>
      </c>
      <c r="K150" s="134" t="s">
        <v>1</v>
      </c>
      <c r="L150" s="32"/>
      <c r="M150" s="139" t="s">
        <v>1</v>
      </c>
      <c r="N150" s="140" t="s">
        <v>43</v>
      </c>
      <c r="P150" s="141">
        <f t="shared" si="1"/>
        <v>0</v>
      </c>
      <c r="Q150" s="141">
        <v>0</v>
      </c>
      <c r="R150" s="141">
        <f t="shared" si="2"/>
        <v>0</v>
      </c>
      <c r="S150" s="141">
        <v>0</v>
      </c>
      <c r="T150" s="142">
        <f t="shared" si="3"/>
        <v>0</v>
      </c>
      <c r="AR150" s="143" t="s">
        <v>183</v>
      </c>
      <c r="AT150" s="143" t="s">
        <v>178</v>
      </c>
      <c r="AU150" s="143" t="s">
        <v>193</v>
      </c>
      <c r="AY150" s="17" t="s">
        <v>176</v>
      </c>
      <c r="BE150" s="144">
        <f t="shared" si="4"/>
        <v>0</v>
      </c>
      <c r="BF150" s="144">
        <f t="shared" si="5"/>
        <v>0</v>
      </c>
      <c r="BG150" s="144">
        <f t="shared" si="6"/>
        <v>0</v>
      </c>
      <c r="BH150" s="144">
        <f t="shared" si="7"/>
        <v>0</v>
      </c>
      <c r="BI150" s="144">
        <f t="shared" si="8"/>
        <v>0</v>
      </c>
      <c r="BJ150" s="17" t="s">
        <v>86</v>
      </c>
      <c r="BK150" s="144">
        <f t="shared" si="9"/>
        <v>0</v>
      </c>
      <c r="BL150" s="17" t="s">
        <v>183</v>
      </c>
      <c r="BM150" s="143" t="s">
        <v>494</v>
      </c>
    </row>
    <row r="151" spans="2:65" s="1" customFormat="1" ht="16.5" customHeight="1">
      <c r="B151" s="32"/>
      <c r="C151" s="132" t="s">
        <v>358</v>
      </c>
      <c r="D151" s="132" t="s">
        <v>178</v>
      </c>
      <c r="E151" s="133" t="s">
        <v>6094</v>
      </c>
      <c r="F151" s="134" t="s">
        <v>6095</v>
      </c>
      <c r="G151" s="135" t="s">
        <v>298</v>
      </c>
      <c r="H151" s="136">
        <v>1200</v>
      </c>
      <c r="I151" s="137"/>
      <c r="J151" s="138">
        <f t="shared" si="0"/>
        <v>0</v>
      </c>
      <c r="K151" s="134" t="s">
        <v>1</v>
      </c>
      <c r="L151" s="32"/>
      <c r="M151" s="139" t="s">
        <v>1</v>
      </c>
      <c r="N151" s="140" t="s">
        <v>43</v>
      </c>
      <c r="P151" s="141">
        <f t="shared" si="1"/>
        <v>0</v>
      </c>
      <c r="Q151" s="141">
        <v>0</v>
      </c>
      <c r="R151" s="141">
        <f t="shared" si="2"/>
        <v>0</v>
      </c>
      <c r="S151" s="141">
        <v>0</v>
      </c>
      <c r="T151" s="142">
        <f t="shared" si="3"/>
        <v>0</v>
      </c>
      <c r="AR151" s="143" t="s">
        <v>183</v>
      </c>
      <c r="AT151" s="143" t="s">
        <v>178</v>
      </c>
      <c r="AU151" s="143" t="s">
        <v>193</v>
      </c>
      <c r="AY151" s="17" t="s">
        <v>176</v>
      </c>
      <c r="BE151" s="144">
        <f t="shared" si="4"/>
        <v>0</v>
      </c>
      <c r="BF151" s="144">
        <f t="shared" si="5"/>
        <v>0</v>
      </c>
      <c r="BG151" s="144">
        <f t="shared" si="6"/>
        <v>0</v>
      </c>
      <c r="BH151" s="144">
        <f t="shared" si="7"/>
        <v>0</v>
      </c>
      <c r="BI151" s="144">
        <f t="shared" si="8"/>
        <v>0</v>
      </c>
      <c r="BJ151" s="17" t="s">
        <v>86</v>
      </c>
      <c r="BK151" s="144">
        <f t="shared" si="9"/>
        <v>0</v>
      </c>
      <c r="BL151" s="17" t="s">
        <v>183</v>
      </c>
      <c r="BM151" s="143" t="s">
        <v>504</v>
      </c>
    </row>
    <row r="152" spans="2:65" s="1" customFormat="1" ht="16.5" customHeight="1">
      <c r="B152" s="32"/>
      <c r="C152" s="132" t="s">
        <v>362</v>
      </c>
      <c r="D152" s="132" t="s">
        <v>178</v>
      </c>
      <c r="E152" s="133" t="s">
        <v>6096</v>
      </c>
      <c r="F152" s="134" t="s">
        <v>6097</v>
      </c>
      <c r="G152" s="135" t="s">
        <v>298</v>
      </c>
      <c r="H152" s="136">
        <v>730</v>
      </c>
      <c r="I152" s="137"/>
      <c r="J152" s="138">
        <f t="shared" si="0"/>
        <v>0</v>
      </c>
      <c r="K152" s="134" t="s">
        <v>1</v>
      </c>
      <c r="L152" s="32"/>
      <c r="M152" s="139" t="s">
        <v>1</v>
      </c>
      <c r="N152" s="140" t="s">
        <v>43</v>
      </c>
      <c r="P152" s="141">
        <f t="shared" si="1"/>
        <v>0</v>
      </c>
      <c r="Q152" s="141">
        <v>0</v>
      </c>
      <c r="R152" s="141">
        <f t="shared" si="2"/>
        <v>0</v>
      </c>
      <c r="S152" s="141">
        <v>0</v>
      </c>
      <c r="T152" s="142">
        <f t="shared" si="3"/>
        <v>0</v>
      </c>
      <c r="AR152" s="143" t="s">
        <v>183</v>
      </c>
      <c r="AT152" s="143" t="s">
        <v>178</v>
      </c>
      <c r="AU152" s="143" t="s">
        <v>193</v>
      </c>
      <c r="AY152" s="17" t="s">
        <v>176</v>
      </c>
      <c r="BE152" s="144">
        <f t="shared" si="4"/>
        <v>0</v>
      </c>
      <c r="BF152" s="144">
        <f t="shared" si="5"/>
        <v>0</v>
      </c>
      <c r="BG152" s="144">
        <f t="shared" si="6"/>
        <v>0</v>
      </c>
      <c r="BH152" s="144">
        <f t="shared" si="7"/>
        <v>0</v>
      </c>
      <c r="BI152" s="144">
        <f t="shared" si="8"/>
        <v>0</v>
      </c>
      <c r="BJ152" s="17" t="s">
        <v>86</v>
      </c>
      <c r="BK152" s="144">
        <f t="shared" si="9"/>
        <v>0</v>
      </c>
      <c r="BL152" s="17" t="s">
        <v>183</v>
      </c>
      <c r="BM152" s="143" t="s">
        <v>517</v>
      </c>
    </row>
    <row r="153" spans="2:65" s="1" customFormat="1" ht="21.75" customHeight="1">
      <c r="B153" s="32"/>
      <c r="C153" s="132" t="s">
        <v>370</v>
      </c>
      <c r="D153" s="132" t="s">
        <v>178</v>
      </c>
      <c r="E153" s="133" t="s">
        <v>6098</v>
      </c>
      <c r="F153" s="134" t="s">
        <v>6099</v>
      </c>
      <c r="G153" s="135" t="s">
        <v>298</v>
      </c>
      <c r="H153" s="136">
        <v>400</v>
      </c>
      <c r="I153" s="137"/>
      <c r="J153" s="138">
        <f t="shared" si="0"/>
        <v>0</v>
      </c>
      <c r="K153" s="134" t="s">
        <v>1</v>
      </c>
      <c r="L153" s="32"/>
      <c r="M153" s="139" t="s">
        <v>1</v>
      </c>
      <c r="N153" s="140" t="s">
        <v>43</v>
      </c>
      <c r="P153" s="141">
        <f t="shared" si="1"/>
        <v>0</v>
      </c>
      <c r="Q153" s="141">
        <v>0</v>
      </c>
      <c r="R153" s="141">
        <f t="shared" si="2"/>
        <v>0</v>
      </c>
      <c r="S153" s="141">
        <v>0</v>
      </c>
      <c r="T153" s="142">
        <f t="shared" si="3"/>
        <v>0</v>
      </c>
      <c r="AR153" s="143" t="s">
        <v>183</v>
      </c>
      <c r="AT153" s="143" t="s">
        <v>178</v>
      </c>
      <c r="AU153" s="143" t="s">
        <v>193</v>
      </c>
      <c r="AY153" s="17" t="s">
        <v>176</v>
      </c>
      <c r="BE153" s="144">
        <f t="shared" si="4"/>
        <v>0</v>
      </c>
      <c r="BF153" s="144">
        <f t="shared" si="5"/>
        <v>0</v>
      </c>
      <c r="BG153" s="144">
        <f t="shared" si="6"/>
        <v>0</v>
      </c>
      <c r="BH153" s="144">
        <f t="shared" si="7"/>
        <v>0</v>
      </c>
      <c r="BI153" s="144">
        <f t="shared" si="8"/>
        <v>0</v>
      </c>
      <c r="BJ153" s="17" t="s">
        <v>86</v>
      </c>
      <c r="BK153" s="144">
        <f t="shared" si="9"/>
        <v>0</v>
      </c>
      <c r="BL153" s="17" t="s">
        <v>183</v>
      </c>
      <c r="BM153" s="143" t="s">
        <v>547</v>
      </c>
    </row>
    <row r="154" spans="2:65" s="1" customFormat="1" ht="16.5" customHeight="1">
      <c r="B154" s="32"/>
      <c r="C154" s="132" t="s">
        <v>376</v>
      </c>
      <c r="D154" s="132" t="s">
        <v>178</v>
      </c>
      <c r="E154" s="133" t="s">
        <v>6100</v>
      </c>
      <c r="F154" s="134" t="s">
        <v>6101</v>
      </c>
      <c r="G154" s="135" t="s">
        <v>298</v>
      </c>
      <c r="H154" s="136">
        <v>2500</v>
      </c>
      <c r="I154" s="137"/>
      <c r="J154" s="138">
        <f t="shared" si="0"/>
        <v>0</v>
      </c>
      <c r="K154" s="134" t="s">
        <v>1</v>
      </c>
      <c r="L154" s="32"/>
      <c r="M154" s="139" t="s">
        <v>1</v>
      </c>
      <c r="N154" s="140" t="s">
        <v>43</v>
      </c>
      <c r="P154" s="141">
        <f t="shared" si="1"/>
        <v>0</v>
      </c>
      <c r="Q154" s="141">
        <v>0</v>
      </c>
      <c r="R154" s="141">
        <f t="shared" si="2"/>
        <v>0</v>
      </c>
      <c r="S154" s="141">
        <v>0</v>
      </c>
      <c r="T154" s="142">
        <f t="shared" si="3"/>
        <v>0</v>
      </c>
      <c r="AR154" s="143" t="s">
        <v>183</v>
      </c>
      <c r="AT154" s="143" t="s">
        <v>178</v>
      </c>
      <c r="AU154" s="143" t="s">
        <v>193</v>
      </c>
      <c r="AY154" s="17" t="s">
        <v>176</v>
      </c>
      <c r="BE154" s="144">
        <f t="shared" si="4"/>
        <v>0</v>
      </c>
      <c r="BF154" s="144">
        <f t="shared" si="5"/>
        <v>0</v>
      </c>
      <c r="BG154" s="144">
        <f t="shared" si="6"/>
        <v>0</v>
      </c>
      <c r="BH154" s="144">
        <f t="shared" si="7"/>
        <v>0</v>
      </c>
      <c r="BI154" s="144">
        <f t="shared" si="8"/>
        <v>0</v>
      </c>
      <c r="BJ154" s="17" t="s">
        <v>86</v>
      </c>
      <c r="BK154" s="144">
        <f t="shared" si="9"/>
        <v>0</v>
      </c>
      <c r="BL154" s="17" t="s">
        <v>183</v>
      </c>
      <c r="BM154" s="143" t="s">
        <v>558</v>
      </c>
    </row>
    <row r="155" spans="2:65" s="1" customFormat="1" ht="16.5" customHeight="1">
      <c r="B155" s="32"/>
      <c r="C155" s="132" t="s">
        <v>380</v>
      </c>
      <c r="D155" s="132" t="s">
        <v>178</v>
      </c>
      <c r="E155" s="133" t="s">
        <v>6102</v>
      </c>
      <c r="F155" s="134" t="s">
        <v>6103</v>
      </c>
      <c r="G155" s="135" t="s">
        <v>298</v>
      </c>
      <c r="H155" s="136">
        <v>720</v>
      </c>
      <c r="I155" s="137"/>
      <c r="J155" s="138">
        <f t="shared" si="0"/>
        <v>0</v>
      </c>
      <c r="K155" s="134" t="s">
        <v>1</v>
      </c>
      <c r="L155" s="32"/>
      <c r="M155" s="139" t="s">
        <v>1</v>
      </c>
      <c r="N155" s="140" t="s">
        <v>43</v>
      </c>
      <c r="P155" s="141">
        <f t="shared" si="1"/>
        <v>0</v>
      </c>
      <c r="Q155" s="141">
        <v>0</v>
      </c>
      <c r="R155" s="141">
        <f t="shared" si="2"/>
        <v>0</v>
      </c>
      <c r="S155" s="141">
        <v>0</v>
      </c>
      <c r="T155" s="142">
        <f t="shared" si="3"/>
        <v>0</v>
      </c>
      <c r="AR155" s="143" t="s">
        <v>183</v>
      </c>
      <c r="AT155" s="143" t="s">
        <v>178</v>
      </c>
      <c r="AU155" s="143" t="s">
        <v>193</v>
      </c>
      <c r="AY155" s="17" t="s">
        <v>176</v>
      </c>
      <c r="BE155" s="144">
        <f t="shared" si="4"/>
        <v>0</v>
      </c>
      <c r="BF155" s="144">
        <f t="shared" si="5"/>
        <v>0</v>
      </c>
      <c r="BG155" s="144">
        <f t="shared" si="6"/>
        <v>0</v>
      </c>
      <c r="BH155" s="144">
        <f t="shared" si="7"/>
        <v>0</v>
      </c>
      <c r="BI155" s="144">
        <f t="shared" si="8"/>
        <v>0</v>
      </c>
      <c r="BJ155" s="17" t="s">
        <v>86</v>
      </c>
      <c r="BK155" s="144">
        <f t="shared" si="9"/>
        <v>0</v>
      </c>
      <c r="BL155" s="17" t="s">
        <v>183</v>
      </c>
      <c r="BM155" s="143" t="s">
        <v>588</v>
      </c>
    </row>
    <row r="156" spans="2:65" s="1" customFormat="1" ht="16.5" customHeight="1">
      <c r="B156" s="32"/>
      <c r="C156" s="132" t="s">
        <v>384</v>
      </c>
      <c r="D156" s="132" t="s">
        <v>178</v>
      </c>
      <c r="E156" s="133" t="s">
        <v>6104</v>
      </c>
      <c r="F156" s="134" t="s">
        <v>6105</v>
      </c>
      <c r="G156" s="135" t="s">
        <v>196</v>
      </c>
      <c r="H156" s="136">
        <v>8</v>
      </c>
      <c r="I156" s="137"/>
      <c r="J156" s="138">
        <f t="shared" si="0"/>
        <v>0</v>
      </c>
      <c r="K156" s="134" t="s">
        <v>1</v>
      </c>
      <c r="L156" s="32"/>
      <c r="M156" s="139" t="s">
        <v>1</v>
      </c>
      <c r="N156" s="140" t="s">
        <v>43</v>
      </c>
      <c r="P156" s="141">
        <f t="shared" si="1"/>
        <v>0</v>
      </c>
      <c r="Q156" s="141">
        <v>0</v>
      </c>
      <c r="R156" s="141">
        <f t="shared" si="2"/>
        <v>0</v>
      </c>
      <c r="S156" s="141">
        <v>0</v>
      </c>
      <c r="T156" s="142">
        <f t="shared" si="3"/>
        <v>0</v>
      </c>
      <c r="AR156" s="143" t="s">
        <v>183</v>
      </c>
      <c r="AT156" s="143" t="s">
        <v>178</v>
      </c>
      <c r="AU156" s="143" t="s">
        <v>193</v>
      </c>
      <c r="AY156" s="17" t="s">
        <v>176</v>
      </c>
      <c r="BE156" s="144">
        <f t="shared" si="4"/>
        <v>0</v>
      </c>
      <c r="BF156" s="144">
        <f t="shared" si="5"/>
        <v>0</v>
      </c>
      <c r="BG156" s="144">
        <f t="shared" si="6"/>
        <v>0</v>
      </c>
      <c r="BH156" s="144">
        <f t="shared" si="7"/>
        <v>0</v>
      </c>
      <c r="BI156" s="144">
        <f t="shared" si="8"/>
        <v>0</v>
      </c>
      <c r="BJ156" s="17" t="s">
        <v>86</v>
      </c>
      <c r="BK156" s="144">
        <f t="shared" si="9"/>
        <v>0</v>
      </c>
      <c r="BL156" s="17" t="s">
        <v>183</v>
      </c>
      <c r="BM156" s="143" t="s">
        <v>598</v>
      </c>
    </row>
    <row r="157" spans="2:65" s="1" customFormat="1" ht="16.5" customHeight="1">
      <c r="B157" s="32"/>
      <c r="C157" s="132" t="s">
        <v>388</v>
      </c>
      <c r="D157" s="132" t="s">
        <v>178</v>
      </c>
      <c r="E157" s="133" t="s">
        <v>6106</v>
      </c>
      <c r="F157" s="134" t="s">
        <v>6107</v>
      </c>
      <c r="G157" s="135" t="s">
        <v>196</v>
      </c>
      <c r="H157" s="136">
        <v>16</v>
      </c>
      <c r="I157" s="137"/>
      <c r="J157" s="138">
        <f t="shared" si="0"/>
        <v>0</v>
      </c>
      <c r="K157" s="134" t="s">
        <v>1</v>
      </c>
      <c r="L157" s="32"/>
      <c r="M157" s="139" t="s">
        <v>1</v>
      </c>
      <c r="N157" s="140" t="s">
        <v>43</v>
      </c>
      <c r="P157" s="141">
        <f t="shared" si="1"/>
        <v>0</v>
      </c>
      <c r="Q157" s="141">
        <v>0</v>
      </c>
      <c r="R157" s="141">
        <f t="shared" si="2"/>
        <v>0</v>
      </c>
      <c r="S157" s="141">
        <v>0</v>
      </c>
      <c r="T157" s="142">
        <f t="shared" si="3"/>
        <v>0</v>
      </c>
      <c r="AR157" s="143" t="s">
        <v>183</v>
      </c>
      <c r="AT157" s="143" t="s">
        <v>178</v>
      </c>
      <c r="AU157" s="143" t="s">
        <v>193</v>
      </c>
      <c r="AY157" s="17" t="s">
        <v>176</v>
      </c>
      <c r="BE157" s="144">
        <f t="shared" si="4"/>
        <v>0</v>
      </c>
      <c r="BF157" s="144">
        <f t="shared" si="5"/>
        <v>0</v>
      </c>
      <c r="BG157" s="144">
        <f t="shared" si="6"/>
        <v>0</v>
      </c>
      <c r="BH157" s="144">
        <f t="shared" si="7"/>
        <v>0</v>
      </c>
      <c r="BI157" s="144">
        <f t="shared" si="8"/>
        <v>0</v>
      </c>
      <c r="BJ157" s="17" t="s">
        <v>86</v>
      </c>
      <c r="BK157" s="144">
        <f t="shared" si="9"/>
        <v>0</v>
      </c>
      <c r="BL157" s="17" t="s">
        <v>183</v>
      </c>
      <c r="BM157" s="143" t="s">
        <v>622</v>
      </c>
    </row>
    <row r="158" spans="2:65" s="1" customFormat="1" ht="16.5" customHeight="1">
      <c r="B158" s="32"/>
      <c r="C158" s="132" t="s">
        <v>393</v>
      </c>
      <c r="D158" s="132" t="s">
        <v>178</v>
      </c>
      <c r="E158" s="133" t="s">
        <v>6108</v>
      </c>
      <c r="F158" s="134" t="s">
        <v>6109</v>
      </c>
      <c r="G158" s="135" t="s">
        <v>355</v>
      </c>
      <c r="H158" s="136">
        <v>145</v>
      </c>
      <c r="I158" s="137"/>
      <c r="J158" s="138">
        <f t="shared" si="0"/>
        <v>0</v>
      </c>
      <c r="K158" s="134" t="s">
        <v>1</v>
      </c>
      <c r="L158" s="32"/>
      <c r="M158" s="139" t="s">
        <v>1</v>
      </c>
      <c r="N158" s="140" t="s">
        <v>43</v>
      </c>
      <c r="P158" s="141">
        <f t="shared" si="1"/>
        <v>0</v>
      </c>
      <c r="Q158" s="141">
        <v>0</v>
      </c>
      <c r="R158" s="141">
        <f t="shared" si="2"/>
        <v>0</v>
      </c>
      <c r="S158" s="141">
        <v>0</v>
      </c>
      <c r="T158" s="142">
        <f t="shared" si="3"/>
        <v>0</v>
      </c>
      <c r="AR158" s="143" t="s">
        <v>183</v>
      </c>
      <c r="AT158" s="143" t="s">
        <v>178</v>
      </c>
      <c r="AU158" s="143" t="s">
        <v>193</v>
      </c>
      <c r="AY158" s="17" t="s">
        <v>176</v>
      </c>
      <c r="BE158" s="144">
        <f t="shared" si="4"/>
        <v>0</v>
      </c>
      <c r="BF158" s="144">
        <f t="shared" si="5"/>
        <v>0</v>
      </c>
      <c r="BG158" s="144">
        <f t="shared" si="6"/>
        <v>0</v>
      </c>
      <c r="BH158" s="144">
        <f t="shared" si="7"/>
        <v>0</v>
      </c>
      <c r="BI158" s="144">
        <f t="shared" si="8"/>
        <v>0</v>
      </c>
      <c r="BJ158" s="17" t="s">
        <v>86</v>
      </c>
      <c r="BK158" s="144">
        <f t="shared" si="9"/>
        <v>0</v>
      </c>
      <c r="BL158" s="17" t="s">
        <v>183</v>
      </c>
      <c r="BM158" s="143" t="s">
        <v>632</v>
      </c>
    </row>
    <row r="159" spans="2:65" s="1" customFormat="1" ht="16.5" customHeight="1">
      <c r="B159" s="32"/>
      <c r="C159" s="132" t="s">
        <v>398</v>
      </c>
      <c r="D159" s="132" t="s">
        <v>178</v>
      </c>
      <c r="E159" s="133" t="s">
        <v>6110</v>
      </c>
      <c r="F159" s="134" t="s">
        <v>6111</v>
      </c>
      <c r="G159" s="135" t="s">
        <v>355</v>
      </c>
      <c r="H159" s="136">
        <v>93</v>
      </c>
      <c r="I159" s="137"/>
      <c r="J159" s="138">
        <f t="shared" si="0"/>
        <v>0</v>
      </c>
      <c r="K159" s="134" t="s">
        <v>1</v>
      </c>
      <c r="L159" s="32"/>
      <c r="M159" s="139" t="s">
        <v>1</v>
      </c>
      <c r="N159" s="140" t="s">
        <v>43</v>
      </c>
      <c r="P159" s="141">
        <f t="shared" si="1"/>
        <v>0</v>
      </c>
      <c r="Q159" s="141">
        <v>0</v>
      </c>
      <c r="R159" s="141">
        <f t="shared" si="2"/>
        <v>0</v>
      </c>
      <c r="S159" s="141">
        <v>0</v>
      </c>
      <c r="T159" s="142">
        <f t="shared" si="3"/>
        <v>0</v>
      </c>
      <c r="AR159" s="143" t="s">
        <v>183</v>
      </c>
      <c r="AT159" s="143" t="s">
        <v>178</v>
      </c>
      <c r="AU159" s="143" t="s">
        <v>193</v>
      </c>
      <c r="AY159" s="17" t="s">
        <v>176</v>
      </c>
      <c r="BE159" s="144">
        <f t="shared" si="4"/>
        <v>0</v>
      </c>
      <c r="BF159" s="144">
        <f t="shared" si="5"/>
        <v>0</v>
      </c>
      <c r="BG159" s="144">
        <f t="shared" si="6"/>
        <v>0</v>
      </c>
      <c r="BH159" s="144">
        <f t="shared" si="7"/>
        <v>0</v>
      </c>
      <c r="BI159" s="144">
        <f t="shared" si="8"/>
        <v>0</v>
      </c>
      <c r="BJ159" s="17" t="s">
        <v>86</v>
      </c>
      <c r="BK159" s="144">
        <f t="shared" si="9"/>
        <v>0</v>
      </c>
      <c r="BL159" s="17" t="s">
        <v>183</v>
      </c>
      <c r="BM159" s="143" t="s">
        <v>643</v>
      </c>
    </row>
    <row r="160" spans="2:65" s="1" customFormat="1" ht="24.2" customHeight="1">
      <c r="B160" s="32"/>
      <c r="C160" s="132" t="s">
        <v>402</v>
      </c>
      <c r="D160" s="132" t="s">
        <v>178</v>
      </c>
      <c r="E160" s="133" t="s">
        <v>6112</v>
      </c>
      <c r="F160" s="134" t="s">
        <v>6113</v>
      </c>
      <c r="G160" s="135" t="s">
        <v>4983</v>
      </c>
      <c r="H160" s="136">
        <v>73</v>
      </c>
      <c r="I160" s="137"/>
      <c r="J160" s="138">
        <f t="shared" si="0"/>
        <v>0</v>
      </c>
      <c r="K160" s="134" t="s">
        <v>1</v>
      </c>
      <c r="L160" s="32"/>
      <c r="M160" s="139" t="s">
        <v>1</v>
      </c>
      <c r="N160" s="140" t="s">
        <v>43</v>
      </c>
      <c r="P160" s="141">
        <f t="shared" si="1"/>
        <v>0</v>
      </c>
      <c r="Q160" s="141">
        <v>0</v>
      </c>
      <c r="R160" s="141">
        <f t="shared" si="2"/>
        <v>0</v>
      </c>
      <c r="S160" s="141">
        <v>0</v>
      </c>
      <c r="T160" s="142">
        <f t="shared" si="3"/>
        <v>0</v>
      </c>
      <c r="AR160" s="143" t="s">
        <v>183</v>
      </c>
      <c r="AT160" s="143" t="s">
        <v>178</v>
      </c>
      <c r="AU160" s="143" t="s">
        <v>193</v>
      </c>
      <c r="AY160" s="17" t="s">
        <v>176</v>
      </c>
      <c r="BE160" s="144">
        <f t="shared" si="4"/>
        <v>0</v>
      </c>
      <c r="BF160" s="144">
        <f t="shared" si="5"/>
        <v>0</v>
      </c>
      <c r="BG160" s="144">
        <f t="shared" si="6"/>
        <v>0</v>
      </c>
      <c r="BH160" s="144">
        <f t="shared" si="7"/>
        <v>0</v>
      </c>
      <c r="BI160" s="144">
        <f t="shared" si="8"/>
        <v>0</v>
      </c>
      <c r="BJ160" s="17" t="s">
        <v>86</v>
      </c>
      <c r="BK160" s="144">
        <f t="shared" si="9"/>
        <v>0</v>
      </c>
      <c r="BL160" s="17" t="s">
        <v>183</v>
      </c>
      <c r="BM160" s="143" t="s">
        <v>652</v>
      </c>
    </row>
    <row r="161" spans="2:65" s="1" customFormat="1" ht="24.2" customHeight="1">
      <c r="B161" s="32"/>
      <c r="C161" s="132" t="s">
        <v>411</v>
      </c>
      <c r="D161" s="132" t="s">
        <v>178</v>
      </c>
      <c r="E161" s="133" t="s">
        <v>6114</v>
      </c>
      <c r="F161" s="134" t="s">
        <v>6115</v>
      </c>
      <c r="G161" s="135" t="s">
        <v>4983</v>
      </c>
      <c r="H161" s="136">
        <v>48</v>
      </c>
      <c r="I161" s="137"/>
      <c r="J161" s="138">
        <f t="shared" si="0"/>
        <v>0</v>
      </c>
      <c r="K161" s="134" t="s">
        <v>1</v>
      </c>
      <c r="L161" s="32"/>
      <c r="M161" s="139" t="s">
        <v>1</v>
      </c>
      <c r="N161" s="140" t="s">
        <v>43</v>
      </c>
      <c r="P161" s="141">
        <f t="shared" si="1"/>
        <v>0</v>
      </c>
      <c r="Q161" s="141">
        <v>0</v>
      </c>
      <c r="R161" s="141">
        <f t="shared" si="2"/>
        <v>0</v>
      </c>
      <c r="S161" s="141">
        <v>0</v>
      </c>
      <c r="T161" s="142">
        <f t="shared" si="3"/>
        <v>0</v>
      </c>
      <c r="AR161" s="143" t="s">
        <v>183</v>
      </c>
      <c r="AT161" s="143" t="s">
        <v>178</v>
      </c>
      <c r="AU161" s="143" t="s">
        <v>193</v>
      </c>
      <c r="AY161" s="17" t="s">
        <v>176</v>
      </c>
      <c r="BE161" s="144">
        <f t="shared" si="4"/>
        <v>0</v>
      </c>
      <c r="BF161" s="144">
        <f t="shared" si="5"/>
        <v>0</v>
      </c>
      <c r="BG161" s="144">
        <f t="shared" si="6"/>
        <v>0</v>
      </c>
      <c r="BH161" s="144">
        <f t="shared" si="7"/>
        <v>0</v>
      </c>
      <c r="BI161" s="144">
        <f t="shared" si="8"/>
        <v>0</v>
      </c>
      <c r="BJ161" s="17" t="s">
        <v>86</v>
      </c>
      <c r="BK161" s="144">
        <f t="shared" si="9"/>
        <v>0</v>
      </c>
      <c r="BL161" s="17" t="s">
        <v>183</v>
      </c>
      <c r="BM161" s="143" t="s">
        <v>663</v>
      </c>
    </row>
    <row r="162" spans="2:65" s="1" customFormat="1" ht="24.2" customHeight="1">
      <c r="B162" s="32"/>
      <c r="C162" s="132" t="s">
        <v>432</v>
      </c>
      <c r="D162" s="132" t="s">
        <v>178</v>
      </c>
      <c r="E162" s="133" t="s">
        <v>6116</v>
      </c>
      <c r="F162" s="134" t="s">
        <v>6117</v>
      </c>
      <c r="G162" s="135" t="s">
        <v>4983</v>
      </c>
      <c r="H162" s="136">
        <v>18</v>
      </c>
      <c r="I162" s="137"/>
      <c r="J162" s="138">
        <f t="shared" si="0"/>
        <v>0</v>
      </c>
      <c r="K162" s="134" t="s">
        <v>1</v>
      </c>
      <c r="L162" s="32"/>
      <c r="M162" s="139" t="s">
        <v>1</v>
      </c>
      <c r="N162" s="140" t="s">
        <v>43</v>
      </c>
      <c r="P162" s="141">
        <f t="shared" si="1"/>
        <v>0</v>
      </c>
      <c r="Q162" s="141">
        <v>0</v>
      </c>
      <c r="R162" s="141">
        <f t="shared" si="2"/>
        <v>0</v>
      </c>
      <c r="S162" s="141">
        <v>0</v>
      </c>
      <c r="T162" s="142">
        <f t="shared" si="3"/>
        <v>0</v>
      </c>
      <c r="AR162" s="143" t="s">
        <v>183</v>
      </c>
      <c r="AT162" s="143" t="s">
        <v>178</v>
      </c>
      <c r="AU162" s="143" t="s">
        <v>193</v>
      </c>
      <c r="AY162" s="17" t="s">
        <v>176</v>
      </c>
      <c r="BE162" s="144">
        <f t="shared" si="4"/>
        <v>0</v>
      </c>
      <c r="BF162" s="144">
        <f t="shared" si="5"/>
        <v>0</v>
      </c>
      <c r="BG162" s="144">
        <f t="shared" si="6"/>
        <v>0</v>
      </c>
      <c r="BH162" s="144">
        <f t="shared" si="7"/>
        <v>0</v>
      </c>
      <c r="BI162" s="144">
        <f t="shared" si="8"/>
        <v>0</v>
      </c>
      <c r="BJ162" s="17" t="s">
        <v>86</v>
      </c>
      <c r="BK162" s="144">
        <f t="shared" si="9"/>
        <v>0</v>
      </c>
      <c r="BL162" s="17" t="s">
        <v>183</v>
      </c>
      <c r="BM162" s="143" t="s">
        <v>717</v>
      </c>
    </row>
    <row r="163" spans="2:65" s="1" customFormat="1" ht="24.2" customHeight="1">
      <c r="B163" s="32"/>
      <c r="C163" s="132" t="s">
        <v>357</v>
      </c>
      <c r="D163" s="132" t="s">
        <v>178</v>
      </c>
      <c r="E163" s="133" t="s">
        <v>6118</v>
      </c>
      <c r="F163" s="134" t="s">
        <v>6119</v>
      </c>
      <c r="G163" s="135" t="s">
        <v>4983</v>
      </c>
      <c r="H163" s="136">
        <v>6</v>
      </c>
      <c r="I163" s="137"/>
      <c r="J163" s="138">
        <f t="shared" si="0"/>
        <v>0</v>
      </c>
      <c r="K163" s="134" t="s">
        <v>1</v>
      </c>
      <c r="L163" s="32"/>
      <c r="M163" s="139" t="s">
        <v>1</v>
      </c>
      <c r="N163" s="140" t="s">
        <v>43</v>
      </c>
      <c r="P163" s="141">
        <f t="shared" si="1"/>
        <v>0</v>
      </c>
      <c r="Q163" s="141">
        <v>0</v>
      </c>
      <c r="R163" s="141">
        <f t="shared" si="2"/>
        <v>0</v>
      </c>
      <c r="S163" s="141">
        <v>0</v>
      </c>
      <c r="T163" s="142">
        <f t="shared" si="3"/>
        <v>0</v>
      </c>
      <c r="AR163" s="143" t="s">
        <v>183</v>
      </c>
      <c r="AT163" s="143" t="s">
        <v>178</v>
      </c>
      <c r="AU163" s="143" t="s">
        <v>193</v>
      </c>
      <c r="AY163" s="17" t="s">
        <v>176</v>
      </c>
      <c r="BE163" s="144">
        <f t="shared" si="4"/>
        <v>0</v>
      </c>
      <c r="BF163" s="144">
        <f t="shared" si="5"/>
        <v>0</v>
      </c>
      <c r="BG163" s="144">
        <f t="shared" si="6"/>
        <v>0</v>
      </c>
      <c r="BH163" s="144">
        <f t="shared" si="7"/>
        <v>0</v>
      </c>
      <c r="BI163" s="144">
        <f t="shared" si="8"/>
        <v>0</v>
      </c>
      <c r="BJ163" s="17" t="s">
        <v>86</v>
      </c>
      <c r="BK163" s="144">
        <f t="shared" si="9"/>
        <v>0</v>
      </c>
      <c r="BL163" s="17" t="s">
        <v>183</v>
      </c>
      <c r="BM163" s="143" t="s">
        <v>744</v>
      </c>
    </row>
    <row r="164" spans="2:65" s="1" customFormat="1" ht="24.2" customHeight="1">
      <c r="B164" s="32"/>
      <c r="C164" s="132" t="s">
        <v>442</v>
      </c>
      <c r="D164" s="132" t="s">
        <v>178</v>
      </c>
      <c r="E164" s="133" t="s">
        <v>6120</v>
      </c>
      <c r="F164" s="134" t="s">
        <v>6121</v>
      </c>
      <c r="G164" s="135" t="s">
        <v>4983</v>
      </c>
      <c r="H164" s="136">
        <v>6</v>
      </c>
      <c r="I164" s="137"/>
      <c r="J164" s="138">
        <f t="shared" si="0"/>
        <v>0</v>
      </c>
      <c r="K164" s="134" t="s">
        <v>1</v>
      </c>
      <c r="L164" s="32"/>
      <c r="M164" s="139" t="s">
        <v>1</v>
      </c>
      <c r="N164" s="140" t="s">
        <v>43</v>
      </c>
      <c r="P164" s="141">
        <f t="shared" si="1"/>
        <v>0</v>
      </c>
      <c r="Q164" s="141">
        <v>0</v>
      </c>
      <c r="R164" s="141">
        <f t="shared" si="2"/>
        <v>0</v>
      </c>
      <c r="S164" s="141">
        <v>0</v>
      </c>
      <c r="T164" s="142">
        <f t="shared" si="3"/>
        <v>0</v>
      </c>
      <c r="AR164" s="143" t="s">
        <v>183</v>
      </c>
      <c r="AT164" s="143" t="s">
        <v>178</v>
      </c>
      <c r="AU164" s="143" t="s">
        <v>193</v>
      </c>
      <c r="AY164" s="17" t="s">
        <v>176</v>
      </c>
      <c r="BE164" s="144">
        <f t="shared" si="4"/>
        <v>0</v>
      </c>
      <c r="BF164" s="144">
        <f t="shared" si="5"/>
        <v>0</v>
      </c>
      <c r="BG164" s="144">
        <f t="shared" si="6"/>
        <v>0</v>
      </c>
      <c r="BH164" s="144">
        <f t="shared" si="7"/>
        <v>0</v>
      </c>
      <c r="BI164" s="144">
        <f t="shared" si="8"/>
        <v>0</v>
      </c>
      <c r="BJ164" s="17" t="s">
        <v>86</v>
      </c>
      <c r="BK164" s="144">
        <f t="shared" si="9"/>
        <v>0</v>
      </c>
      <c r="BL164" s="17" t="s">
        <v>183</v>
      </c>
      <c r="BM164" s="143" t="s">
        <v>753</v>
      </c>
    </row>
    <row r="165" spans="2:65" s="1" customFormat="1" ht="33" customHeight="1">
      <c r="B165" s="32"/>
      <c r="C165" s="132" t="s">
        <v>447</v>
      </c>
      <c r="D165" s="132" t="s">
        <v>178</v>
      </c>
      <c r="E165" s="133" t="s">
        <v>6122</v>
      </c>
      <c r="F165" s="134" t="s">
        <v>6123</v>
      </c>
      <c r="G165" s="135" t="s">
        <v>355</v>
      </c>
      <c r="H165" s="136">
        <v>1</v>
      </c>
      <c r="I165" s="137"/>
      <c r="J165" s="138">
        <f t="shared" si="0"/>
        <v>0</v>
      </c>
      <c r="K165" s="134" t="s">
        <v>1</v>
      </c>
      <c r="L165" s="32"/>
      <c r="M165" s="139" t="s">
        <v>1</v>
      </c>
      <c r="N165" s="140" t="s">
        <v>43</v>
      </c>
      <c r="P165" s="141">
        <f t="shared" si="1"/>
        <v>0</v>
      </c>
      <c r="Q165" s="141">
        <v>0</v>
      </c>
      <c r="R165" s="141">
        <f t="shared" si="2"/>
        <v>0</v>
      </c>
      <c r="S165" s="141">
        <v>0</v>
      </c>
      <c r="T165" s="142">
        <f t="shared" si="3"/>
        <v>0</v>
      </c>
      <c r="AR165" s="143" t="s">
        <v>183</v>
      </c>
      <c r="AT165" s="143" t="s">
        <v>178</v>
      </c>
      <c r="AU165" s="143" t="s">
        <v>193</v>
      </c>
      <c r="AY165" s="17" t="s">
        <v>176</v>
      </c>
      <c r="BE165" s="144">
        <f t="shared" si="4"/>
        <v>0</v>
      </c>
      <c r="BF165" s="144">
        <f t="shared" si="5"/>
        <v>0</v>
      </c>
      <c r="BG165" s="144">
        <f t="shared" si="6"/>
        <v>0</v>
      </c>
      <c r="BH165" s="144">
        <f t="shared" si="7"/>
        <v>0</v>
      </c>
      <c r="BI165" s="144">
        <f t="shared" si="8"/>
        <v>0</v>
      </c>
      <c r="BJ165" s="17" t="s">
        <v>86</v>
      </c>
      <c r="BK165" s="144">
        <f t="shared" si="9"/>
        <v>0</v>
      </c>
      <c r="BL165" s="17" t="s">
        <v>183</v>
      </c>
      <c r="BM165" s="143" t="s">
        <v>769</v>
      </c>
    </row>
    <row r="166" spans="2:65" s="1" customFormat="1" ht="16.5" customHeight="1">
      <c r="B166" s="32"/>
      <c r="C166" s="132" t="s">
        <v>452</v>
      </c>
      <c r="D166" s="132" t="s">
        <v>178</v>
      </c>
      <c r="E166" s="133" t="s">
        <v>6124</v>
      </c>
      <c r="F166" s="134" t="s">
        <v>6125</v>
      </c>
      <c r="G166" s="135" t="s">
        <v>1165</v>
      </c>
      <c r="H166" s="136">
        <v>1</v>
      </c>
      <c r="I166" s="137"/>
      <c r="J166" s="138">
        <f t="shared" si="0"/>
        <v>0</v>
      </c>
      <c r="K166" s="134" t="s">
        <v>1</v>
      </c>
      <c r="L166" s="32"/>
      <c r="M166" s="139" t="s">
        <v>1</v>
      </c>
      <c r="N166" s="140" t="s">
        <v>43</v>
      </c>
      <c r="P166" s="141">
        <f t="shared" si="1"/>
        <v>0</v>
      </c>
      <c r="Q166" s="141">
        <v>0</v>
      </c>
      <c r="R166" s="141">
        <f t="shared" si="2"/>
        <v>0</v>
      </c>
      <c r="S166" s="141">
        <v>0</v>
      </c>
      <c r="T166" s="142">
        <f t="shared" si="3"/>
        <v>0</v>
      </c>
      <c r="AR166" s="143" t="s">
        <v>183</v>
      </c>
      <c r="AT166" s="143" t="s">
        <v>178</v>
      </c>
      <c r="AU166" s="143" t="s">
        <v>193</v>
      </c>
      <c r="AY166" s="17" t="s">
        <v>176</v>
      </c>
      <c r="BE166" s="144">
        <f t="shared" si="4"/>
        <v>0</v>
      </c>
      <c r="BF166" s="144">
        <f t="shared" si="5"/>
        <v>0</v>
      </c>
      <c r="BG166" s="144">
        <f t="shared" si="6"/>
        <v>0</v>
      </c>
      <c r="BH166" s="144">
        <f t="shared" si="7"/>
        <v>0</v>
      </c>
      <c r="BI166" s="144">
        <f t="shared" si="8"/>
        <v>0</v>
      </c>
      <c r="BJ166" s="17" t="s">
        <v>86</v>
      </c>
      <c r="BK166" s="144">
        <f t="shared" si="9"/>
        <v>0</v>
      </c>
      <c r="BL166" s="17" t="s">
        <v>183</v>
      </c>
      <c r="BM166" s="143" t="s">
        <v>777</v>
      </c>
    </row>
    <row r="167" spans="2:65" s="1" customFormat="1" ht="24.2" customHeight="1">
      <c r="B167" s="32"/>
      <c r="C167" s="132" t="s">
        <v>457</v>
      </c>
      <c r="D167" s="132" t="s">
        <v>178</v>
      </c>
      <c r="E167" s="133" t="s">
        <v>6126</v>
      </c>
      <c r="F167" s="134" t="s">
        <v>6127</v>
      </c>
      <c r="G167" s="135" t="s">
        <v>355</v>
      </c>
      <c r="H167" s="136">
        <v>779</v>
      </c>
      <c r="I167" s="137"/>
      <c r="J167" s="138">
        <f t="shared" si="0"/>
        <v>0</v>
      </c>
      <c r="K167" s="134" t="s">
        <v>1</v>
      </c>
      <c r="L167" s="32"/>
      <c r="M167" s="139" t="s">
        <v>1</v>
      </c>
      <c r="N167" s="140" t="s">
        <v>43</v>
      </c>
      <c r="P167" s="141">
        <f t="shared" si="1"/>
        <v>0</v>
      </c>
      <c r="Q167" s="141">
        <v>0</v>
      </c>
      <c r="R167" s="141">
        <f t="shared" si="2"/>
        <v>0</v>
      </c>
      <c r="S167" s="141">
        <v>0</v>
      </c>
      <c r="T167" s="142">
        <f t="shared" si="3"/>
        <v>0</v>
      </c>
      <c r="AR167" s="143" t="s">
        <v>183</v>
      </c>
      <c r="AT167" s="143" t="s">
        <v>178</v>
      </c>
      <c r="AU167" s="143" t="s">
        <v>193</v>
      </c>
      <c r="AY167" s="17" t="s">
        <v>176</v>
      </c>
      <c r="BE167" s="144">
        <f t="shared" si="4"/>
        <v>0</v>
      </c>
      <c r="BF167" s="144">
        <f t="shared" si="5"/>
        <v>0</v>
      </c>
      <c r="BG167" s="144">
        <f t="shared" si="6"/>
        <v>0</v>
      </c>
      <c r="BH167" s="144">
        <f t="shared" si="7"/>
        <v>0</v>
      </c>
      <c r="BI167" s="144">
        <f t="shared" si="8"/>
        <v>0</v>
      </c>
      <c r="BJ167" s="17" t="s">
        <v>86</v>
      </c>
      <c r="BK167" s="144">
        <f t="shared" si="9"/>
        <v>0</v>
      </c>
      <c r="BL167" s="17" t="s">
        <v>183</v>
      </c>
      <c r="BM167" s="143" t="s">
        <v>785</v>
      </c>
    </row>
    <row r="168" spans="2:65" s="1" customFormat="1" ht="24.2" customHeight="1">
      <c r="B168" s="32"/>
      <c r="C168" s="132" t="s">
        <v>465</v>
      </c>
      <c r="D168" s="132" t="s">
        <v>178</v>
      </c>
      <c r="E168" s="133" t="s">
        <v>6128</v>
      </c>
      <c r="F168" s="134" t="s">
        <v>6129</v>
      </c>
      <c r="G168" s="135" t="s">
        <v>4983</v>
      </c>
      <c r="H168" s="136">
        <v>63</v>
      </c>
      <c r="I168" s="137"/>
      <c r="J168" s="138">
        <f t="shared" si="0"/>
        <v>0</v>
      </c>
      <c r="K168" s="134" t="s">
        <v>1</v>
      </c>
      <c r="L168" s="32"/>
      <c r="M168" s="139" t="s">
        <v>1</v>
      </c>
      <c r="N168" s="140" t="s">
        <v>43</v>
      </c>
      <c r="P168" s="141">
        <f t="shared" si="1"/>
        <v>0</v>
      </c>
      <c r="Q168" s="141">
        <v>0</v>
      </c>
      <c r="R168" s="141">
        <f t="shared" si="2"/>
        <v>0</v>
      </c>
      <c r="S168" s="141">
        <v>0</v>
      </c>
      <c r="T168" s="142">
        <f t="shared" si="3"/>
        <v>0</v>
      </c>
      <c r="AR168" s="143" t="s">
        <v>183</v>
      </c>
      <c r="AT168" s="143" t="s">
        <v>178</v>
      </c>
      <c r="AU168" s="143" t="s">
        <v>193</v>
      </c>
      <c r="AY168" s="17" t="s">
        <v>176</v>
      </c>
      <c r="BE168" s="144">
        <f t="shared" si="4"/>
        <v>0</v>
      </c>
      <c r="BF168" s="144">
        <f t="shared" si="5"/>
        <v>0</v>
      </c>
      <c r="BG168" s="144">
        <f t="shared" si="6"/>
        <v>0</v>
      </c>
      <c r="BH168" s="144">
        <f t="shared" si="7"/>
        <v>0</v>
      </c>
      <c r="BI168" s="144">
        <f t="shared" si="8"/>
        <v>0</v>
      </c>
      <c r="BJ168" s="17" t="s">
        <v>86</v>
      </c>
      <c r="BK168" s="144">
        <f t="shared" si="9"/>
        <v>0</v>
      </c>
      <c r="BL168" s="17" t="s">
        <v>183</v>
      </c>
      <c r="BM168" s="143" t="s">
        <v>793</v>
      </c>
    </row>
    <row r="169" spans="2:65" s="1" customFormat="1" ht="24.2" customHeight="1">
      <c r="B169" s="32"/>
      <c r="C169" s="132" t="s">
        <v>476</v>
      </c>
      <c r="D169" s="132" t="s">
        <v>178</v>
      </c>
      <c r="E169" s="133" t="s">
        <v>6130</v>
      </c>
      <c r="F169" s="134" t="s">
        <v>6131</v>
      </c>
      <c r="G169" s="135" t="s">
        <v>4983</v>
      </c>
      <c r="H169" s="136">
        <v>88</v>
      </c>
      <c r="I169" s="137"/>
      <c r="J169" s="138">
        <f t="shared" si="0"/>
        <v>0</v>
      </c>
      <c r="K169" s="134" t="s">
        <v>1</v>
      </c>
      <c r="L169" s="32"/>
      <c r="M169" s="139" t="s">
        <v>1</v>
      </c>
      <c r="N169" s="140" t="s">
        <v>43</v>
      </c>
      <c r="P169" s="141">
        <f t="shared" si="1"/>
        <v>0</v>
      </c>
      <c r="Q169" s="141">
        <v>0</v>
      </c>
      <c r="R169" s="141">
        <f t="shared" si="2"/>
        <v>0</v>
      </c>
      <c r="S169" s="141">
        <v>0</v>
      </c>
      <c r="T169" s="142">
        <f t="shared" si="3"/>
        <v>0</v>
      </c>
      <c r="AR169" s="143" t="s">
        <v>183</v>
      </c>
      <c r="AT169" s="143" t="s">
        <v>178</v>
      </c>
      <c r="AU169" s="143" t="s">
        <v>193</v>
      </c>
      <c r="AY169" s="17" t="s">
        <v>176</v>
      </c>
      <c r="BE169" s="144">
        <f t="shared" si="4"/>
        <v>0</v>
      </c>
      <c r="BF169" s="144">
        <f t="shared" si="5"/>
        <v>0</v>
      </c>
      <c r="BG169" s="144">
        <f t="shared" si="6"/>
        <v>0</v>
      </c>
      <c r="BH169" s="144">
        <f t="shared" si="7"/>
        <v>0</v>
      </c>
      <c r="BI169" s="144">
        <f t="shared" si="8"/>
        <v>0</v>
      </c>
      <c r="BJ169" s="17" t="s">
        <v>86</v>
      </c>
      <c r="BK169" s="144">
        <f t="shared" si="9"/>
        <v>0</v>
      </c>
      <c r="BL169" s="17" t="s">
        <v>183</v>
      </c>
      <c r="BM169" s="143" t="s">
        <v>801</v>
      </c>
    </row>
    <row r="170" spans="2:65" s="1" customFormat="1" ht="24.2" customHeight="1">
      <c r="B170" s="32"/>
      <c r="C170" s="132" t="s">
        <v>480</v>
      </c>
      <c r="D170" s="132" t="s">
        <v>178</v>
      </c>
      <c r="E170" s="133" t="s">
        <v>6132</v>
      </c>
      <c r="F170" s="134" t="s">
        <v>6133</v>
      </c>
      <c r="G170" s="135" t="s">
        <v>4983</v>
      </c>
      <c r="H170" s="136">
        <v>88</v>
      </c>
      <c r="I170" s="137"/>
      <c r="J170" s="138">
        <f t="shared" si="0"/>
        <v>0</v>
      </c>
      <c r="K170" s="134" t="s">
        <v>1</v>
      </c>
      <c r="L170" s="32"/>
      <c r="M170" s="139" t="s">
        <v>1</v>
      </c>
      <c r="N170" s="140" t="s">
        <v>43</v>
      </c>
      <c r="P170" s="141">
        <f t="shared" si="1"/>
        <v>0</v>
      </c>
      <c r="Q170" s="141">
        <v>0</v>
      </c>
      <c r="R170" s="141">
        <f t="shared" si="2"/>
        <v>0</v>
      </c>
      <c r="S170" s="141">
        <v>0</v>
      </c>
      <c r="T170" s="142">
        <f t="shared" si="3"/>
        <v>0</v>
      </c>
      <c r="AR170" s="143" t="s">
        <v>183</v>
      </c>
      <c r="AT170" s="143" t="s">
        <v>178</v>
      </c>
      <c r="AU170" s="143" t="s">
        <v>193</v>
      </c>
      <c r="AY170" s="17" t="s">
        <v>176</v>
      </c>
      <c r="BE170" s="144">
        <f t="shared" si="4"/>
        <v>0</v>
      </c>
      <c r="BF170" s="144">
        <f t="shared" si="5"/>
        <v>0</v>
      </c>
      <c r="BG170" s="144">
        <f t="shared" si="6"/>
        <v>0</v>
      </c>
      <c r="BH170" s="144">
        <f t="shared" si="7"/>
        <v>0</v>
      </c>
      <c r="BI170" s="144">
        <f t="shared" si="8"/>
        <v>0</v>
      </c>
      <c r="BJ170" s="17" t="s">
        <v>86</v>
      </c>
      <c r="BK170" s="144">
        <f t="shared" si="9"/>
        <v>0</v>
      </c>
      <c r="BL170" s="17" t="s">
        <v>183</v>
      </c>
      <c r="BM170" s="143" t="s">
        <v>809</v>
      </c>
    </row>
    <row r="171" spans="2:65" s="11" customFormat="1" ht="20.85" customHeight="1">
      <c r="B171" s="120"/>
      <c r="D171" s="121" t="s">
        <v>77</v>
      </c>
      <c r="E171" s="130" t="s">
        <v>5938</v>
      </c>
      <c r="F171" s="130" t="s">
        <v>6134</v>
      </c>
      <c r="I171" s="123"/>
      <c r="J171" s="131">
        <f>BK171</f>
        <v>0</v>
      </c>
      <c r="L171" s="120"/>
      <c r="M171" s="125"/>
      <c r="P171" s="126">
        <f>SUM(P172:P197)</f>
        <v>0</v>
      </c>
      <c r="R171" s="126">
        <f>SUM(R172:R197)</f>
        <v>0</v>
      </c>
      <c r="T171" s="127">
        <f>SUM(T172:T197)</f>
        <v>0</v>
      </c>
      <c r="AR171" s="121" t="s">
        <v>86</v>
      </c>
      <c r="AT171" s="128" t="s">
        <v>77</v>
      </c>
      <c r="AU171" s="128" t="s">
        <v>88</v>
      </c>
      <c r="AY171" s="121" t="s">
        <v>176</v>
      </c>
      <c r="BK171" s="129">
        <f>SUM(BK172:BK197)</f>
        <v>0</v>
      </c>
    </row>
    <row r="172" spans="2:65" s="1" customFormat="1" ht="24.2" customHeight="1">
      <c r="B172" s="32"/>
      <c r="C172" s="132" t="s">
        <v>484</v>
      </c>
      <c r="D172" s="132" t="s">
        <v>178</v>
      </c>
      <c r="E172" s="133" t="s">
        <v>6135</v>
      </c>
      <c r="F172" s="134" t="s">
        <v>6136</v>
      </c>
      <c r="G172" s="135" t="s">
        <v>4983</v>
      </c>
      <c r="H172" s="136">
        <v>6</v>
      </c>
      <c r="I172" s="137"/>
      <c r="J172" s="138">
        <f t="shared" ref="J172:J196" si="10">ROUND(I172*H172,2)</f>
        <v>0</v>
      </c>
      <c r="K172" s="134" t="s">
        <v>1</v>
      </c>
      <c r="L172" s="32"/>
      <c r="M172" s="139" t="s">
        <v>1</v>
      </c>
      <c r="N172" s="140" t="s">
        <v>43</v>
      </c>
      <c r="P172" s="141">
        <f t="shared" ref="P172:P196" si="11">O172*H172</f>
        <v>0</v>
      </c>
      <c r="Q172" s="141">
        <v>0</v>
      </c>
      <c r="R172" s="141">
        <f t="shared" ref="R172:R196" si="12">Q172*H172</f>
        <v>0</v>
      </c>
      <c r="S172" s="141">
        <v>0</v>
      </c>
      <c r="T172" s="142">
        <f t="shared" ref="T172:T196" si="13">S172*H172</f>
        <v>0</v>
      </c>
      <c r="AR172" s="143" t="s">
        <v>183</v>
      </c>
      <c r="AT172" s="143" t="s">
        <v>178</v>
      </c>
      <c r="AU172" s="143" t="s">
        <v>193</v>
      </c>
      <c r="AY172" s="17" t="s">
        <v>176</v>
      </c>
      <c r="BE172" s="144">
        <f t="shared" ref="BE172:BE196" si="14">IF(N172="základní",J172,0)</f>
        <v>0</v>
      </c>
      <c r="BF172" s="144">
        <f t="shared" ref="BF172:BF196" si="15">IF(N172="snížená",J172,0)</f>
        <v>0</v>
      </c>
      <c r="BG172" s="144">
        <f t="shared" ref="BG172:BG196" si="16">IF(N172="zákl. přenesená",J172,0)</f>
        <v>0</v>
      </c>
      <c r="BH172" s="144">
        <f t="shared" ref="BH172:BH196" si="17">IF(N172="sníž. přenesená",J172,0)</f>
        <v>0</v>
      </c>
      <c r="BI172" s="144">
        <f t="shared" ref="BI172:BI196" si="18">IF(N172="nulová",J172,0)</f>
        <v>0</v>
      </c>
      <c r="BJ172" s="17" t="s">
        <v>86</v>
      </c>
      <c r="BK172" s="144">
        <f t="shared" ref="BK172:BK196" si="19">ROUND(I172*H172,2)</f>
        <v>0</v>
      </c>
      <c r="BL172" s="17" t="s">
        <v>183</v>
      </c>
      <c r="BM172" s="143" t="s">
        <v>825</v>
      </c>
    </row>
    <row r="173" spans="2:65" s="1" customFormat="1" ht="24.2" customHeight="1">
      <c r="B173" s="32"/>
      <c r="C173" s="132" t="s">
        <v>489</v>
      </c>
      <c r="D173" s="132" t="s">
        <v>178</v>
      </c>
      <c r="E173" s="133" t="s">
        <v>6137</v>
      </c>
      <c r="F173" s="134" t="s">
        <v>6138</v>
      </c>
      <c r="G173" s="135" t="s">
        <v>4983</v>
      </c>
      <c r="H173" s="136">
        <v>10</v>
      </c>
      <c r="I173" s="137"/>
      <c r="J173" s="138">
        <f t="shared" si="10"/>
        <v>0</v>
      </c>
      <c r="K173" s="134" t="s">
        <v>1</v>
      </c>
      <c r="L173" s="32"/>
      <c r="M173" s="139" t="s">
        <v>1</v>
      </c>
      <c r="N173" s="140" t="s">
        <v>43</v>
      </c>
      <c r="P173" s="141">
        <f t="shared" si="11"/>
        <v>0</v>
      </c>
      <c r="Q173" s="141">
        <v>0</v>
      </c>
      <c r="R173" s="141">
        <f t="shared" si="12"/>
        <v>0</v>
      </c>
      <c r="S173" s="141">
        <v>0</v>
      </c>
      <c r="T173" s="142">
        <f t="shared" si="13"/>
        <v>0</v>
      </c>
      <c r="AR173" s="143" t="s">
        <v>183</v>
      </c>
      <c r="AT173" s="143" t="s">
        <v>178</v>
      </c>
      <c r="AU173" s="143" t="s">
        <v>193</v>
      </c>
      <c r="AY173" s="17" t="s">
        <v>176</v>
      </c>
      <c r="BE173" s="144">
        <f t="shared" si="14"/>
        <v>0</v>
      </c>
      <c r="BF173" s="144">
        <f t="shared" si="15"/>
        <v>0</v>
      </c>
      <c r="BG173" s="144">
        <f t="shared" si="16"/>
        <v>0</v>
      </c>
      <c r="BH173" s="144">
        <f t="shared" si="17"/>
        <v>0</v>
      </c>
      <c r="BI173" s="144">
        <f t="shared" si="18"/>
        <v>0</v>
      </c>
      <c r="BJ173" s="17" t="s">
        <v>86</v>
      </c>
      <c r="BK173" s="144">
        <f t="shared" si="19"/>
        <v>0</v>
      </c>
      <c r="BL173" s="17" t="s">
        <v>183</v>
      </c>
      <c r="BM173" s="143" t="s">
        <v>834</v>
      </c>
    </row>
    <row r="174" spans="2:65" s="1" customFormat="1" ht="24.2" customHeight="1">
      <c r="B174" s="32"/>
      <c r="C174" s="132" t="s">
        <v>494</v>
      </c>
      <c r="D174" s="132" t="s">
        <v>178</v>
      </c>
      <c r="E174" s="133" t="s">
        <v>6139</v>
      </c>
      <c r="F174" s="134" t="s">
        <v>6140</v>
      </c>
      <c r="G174" s="135" t="s">
        <v>4983</v>
      </c>
      <c r="H174" s="136">
        <v>6</v>
      </c>
      <c r="I174" s="137"/>
      <c r="J174" s="138">
        <f t="shared" si="10"/>
        <v>0</v>
      </c>
      <c r="K174" s="134" t="s">
        <v>1</v>
      </c>
      <c r="L174" s="32"/>
      <c r="M174" s="139" t="s">
        <v>1</v>
      </c>
      <c r="N174" s="140" t="s">
        <v>43</v>
      </c>
      <c r="P174" s="141">
        <f t="shared" si="11"/>
        <v>0</v>
      </c>
      <c r="Q174" s="141">
        <v>0</v>
      </c>
      <c r="R174" s="141">
        <f t="shared" si="12"/>
        <v>0</v>
      </c>
      <c r="S174" s="141">
        <v>0</v>
      </c>
      <c r="T174" s="142">
        <f t="shared" si="13"/>
        <v>0</v>
      </c>
      <c r="AR174" s="143" t="s">
        <v>183</v>
      </c>
      <c r="AT174" s="143" t="s">
        <v>178</v>
      </c>
      <c r="AU174" s="143" t="s">
        <v>193</v>
      </c>
      <c r="AY174" s="17" t="s">
        <v>176</v>
      </c>
      <c r="BE174" s="144">
        <f t="shared" si="14"/>
        <v>0</v>
      </c>
      <c r="BF174" s="144">
        <f t="shared" si="15"/>
        <v>0</v>
      </c>
      <c r="BG174" s="144">
        <f t="shared" si="16"/>
        <v>0</v>
      </c>
      <c r="BH174" s="144">
        <f t="shared" si="17"/>
        <v>0</v>
      </c>
      <c r="BI174" s="144">
        <f t="shared" si="18"/>
        <v>0</v>
      </c>
      <c r="BJ174" s="17" t="s">
        <v>86</v>
      </c>
      <c r="BK174" s="144">
        <f t="shared" si="19"/>
        <v>0</v>
      </c>
      <c r="BL174" s="17" t="s">
        <v>183</v>
      </c>
      <c r="BM174" s="143" t="s">
        <v>844</v>
      </c>
    </row>
    <row r="175" spans="2:65" s="1" customFormat="1" ht="16.5" customHeight="1">
      <c r="B175" s="32"/>
      <c r="C175" s="132" t="s">
        <v>500</v>
      </c>
      <c r="D175" s="132" t="s">
        <v>178</v>
      </c>
      <c r="E175" s="133" t="s">
        <v>6141</v>
      </c>
      <c r="F175" s="134" t="s">
        <v>6142</v>
      </c>
      <c r="G175" s="135" t="s">
        <v>4983</v>
      </c>
      <c r="H175" s="136">
        <v>6</v>
      </c>
      <c r="I175" s="137"/>
      <c r="J175" s="138">
        <f t="shared" si="10"/>
        <v>0</v>
      </c>
      <c r="K175" s="134" t="s">
        <v>1</v>
      </c>
      <c r="L175" s="32"/>
      <c r="M175" s="139" t="s">
        <v>1</v>
      </c>
      <c r="N175" s="140" t="s">
        <v>43</v>
      </c>
      <c r="P175" s="141">
        <f t="shared" si="11"/>
        <v>0</v>
      </c>
      <c r="Q175" s="141">
        <v>0</v>
      </c>
      <c r="R175" s="141">
        <f t="shared" si="12"/>
        <v>0</v>
      </c>
      <c r="S175" s="141">
        <v>0</v>
      </c>
      <c r="T175" s="142">
        <f t="shared" si="13"/>
        <v>0</v>
      </c>
      <c r="AR175" s="143" t="s">
        <v>183</v>
      </c>
      <c r="AT175" s="143" t="s">
        <v>178</v>
      </c>
      <c r="AU175" s="143" t="s">
        <v>193</v>
      </c>
      <c r="AY175" s="17" t="s">
        <v>176</v>
      </c>
      <c r="BE175" s="144">
        <f t="shared" si="14"/>
        <v>0</v>
      </c>
      <c r="BF175" s="144">
        <f t="shared" si="15"/>
        <v>0</v>
      </c>
      <c r="BG175" s="144">
        <f t="shared" si="16"/>
        <v>0</v>
      </c>
      <c r="BH175" s="144">
        <f t="shared" si="17"/>
        <v>0</v>
      </c>
      <c r="BI175" s="144">
        <f t="shared" si="18"/>
        <v>0</v>
      </c>
      <c r="BJ175" s="17" t="s">
        <v>86</v>
      </c>
      <c r="BK175" s="144">
        <f t="shared" si="19"/>
        <v>0</v>
      </c>
      <c r="BL175" s="17" t="s">
        <v>183</v>
      </c>
      <c r="BM175" s="143" t="s">
        <v>852</v>
      </c>
    </row>
    <row r="176" spans="2:65" s="1" customFormat="1" ht="16.5" customHeight="1">
      <c r="B176" s="32"/>
      <c r="C176" s="132" t="s">
        <v>504</v>
      </c>
      <c r="D176" s="132" t="s">
        <v>178</v>
      </c>
      <c r="E176" s="133" t="s">
        <v>6143</v>
      </c>
      <c r="F176" s="134" t="s">
        <v>6144</v>
      </c>
      <c r="G176" s="135" t="s">
        <v>4983</v>
      </c>
      <c r="H176" s="136">
        <v>6</v>
      </c>
      <c r="I176" s="137"/>
      <c r="J176" s="138">
        <f t="shared" si="10"/>
        <v>0</v>
      </c>
      <c r="K176" s="134" t="s">
        <v>1</v>
      </c>
      <c r="L176" s="32"/>
      <c r="M176" s="139" t="s">
        <v>1</v>
      </c>
      <c r="N176" s="140" t="s">
        <v>43</v>
      </c>
      <c r="P176" s="141">
        <f t="shared" si="11"/>
        <v>0</v>
      </c>
      <c r="Q176" s="141">
        <v>0</v>
      </c>
      <c r="R176" s="141">
        <f t="shared" si="12"/>
        <v>0</v>
      </c>
      <c r="S176" s="141">
        <v>0</v>
      </c>
      <c r="T176" s="142">
        <f t="shared" si="13"/>
        <v>0</v>
      </c>
      <c r="AR176" s="143" t="s">
        <v>183</v>
      </c>
      <c r="AT176" s="143" t="s">
        <v>178</v>
      </c>
      <c r="AU176" s="143" t="s">
        <v>193</v>
      </c>
      <c r="AY176" s="17" t="s">
        <v>176</v>
      </c>
      <c r="BE176" s="144">
        <f t="shared" si="14"/>
        <v>0</v>
      </c>
      <c r="BF176" s="144">
        <f t="shared" si="15"/>
        <v>0</v>
      </c>
      <c r="BG176" s="144">
        <f t="shared" si="16"/>
        <v>0</v>
      </c>
      <c r="BH176" s="144">
        <f t="shared" si="17"/>
        <v>0</v>
      </c>
      <c r="BI176" s="144">
        <f t="shared" si="18"/>
        <v>0</v>
      </c>
      <c r="BJ176" s="17" t="s">
        <v>86</v>
      </c>
      <c r="BK176" s="144">
        <f t="shared" si="19"/>
        <v>0</v>
      </c>
      <c r="BL176" s="17" t="s">
        <v>183</v>
      </c>
      <c r="BM176" s="143" t="s">
        <v>860</v>
      </c>
    </row>
    <row r="177" spans="2:65" s="1" customFormat="1" ht="16.5" customHeight="1">
      <c r="B177" s="32"/>
      <c r="C177" s="132" t="s">
        <v>510</v>
      </c>
      <c r="D177" s="132" t="s">
        <v>178</v>
      </c>
      <c r="E177" s="133" t="s">
        <v>6145</v>
      </c>
      <c r="F177" s="134" t="s">
        <v>6146</v>
      </c>
      <c r="G177" s="135" t="s">
        <v>4983</v>
      </c>
      <c r="H177" s="136">
        <v>6</v>
      </c>
      <c r="I177" s="137"/>
      <c r="J177" s="138">
        <f t="shared" si="10"/>
        <v>0</v>
      </c>
      <c r="K177" s="134" t="s">
        <v>1</v>
      </c>
      <c r="L177" s="32"/>
      <c r="M177" s="139" t="s">
        <v>1</v>
      </c>
      <c r="N177" s="140" t="s">
        <v>43</v>
      </c>
      <c r="P177" s="141">
        <f t="shared" si="11"/>
        <v>0</v>
      </c>
      <c r="Q177" s="141">
        <v>0</v>
      </c>
      <c r="R177" s="141">
        <f t="shared" si="12"/>
        <v>0</v>
      </c>
      <c r="S177" s="141">
        <v>0</v>
      </c>
      <c r="T177" s="142">
        <f t="shared" si="13"/>
        <v>0</v>
      </c>
      <c r="AR177" s="143" t="s">
        <v>183</v>
      </c>
      <c r="AT177" s="143" t="s">
        <v>178</v>
      </c>
      <c r="AU177" s="143" t="s">
        <v>193</v>
      </c>
      <c r="AY177" s="17" t="s">
        <v>176</v>
      </c>
      <c r="BE177" s="144">
        <f t="shared" si="14"/>
        <v>0</v>
      </c>
      <c r="BF177" s="144">
        <f t="shared" si="15"/>
        <v>0</v>
      </c>
      <c r="BG177" s="144">
        <f t="shared" si="16"/>
        <v>0</v>
      </c>
      <c r="BH177" s="144">
        <f t="shared" si="17"/>
        <v>0</v>
      </c>
      <c r="BI177" s="144">
        <f t="shared" si="18"/>
        <v>0</v>
      </c>
      <c r="BJ177" s="17" t="s">
        <v>86</v>
      </c>
      <c r="BK177" s="144">
        <f t="shared" si="19"/>
        <v>0</v>
      </c>
      <c r="BL177" s="17" t="s">
        <v>183</v>
      </c>
      <c r="BM177" s="143" t="s">
        <v>924</v>
      </c>
    </row>
    <row r="178" spans="2:65" s="1" customFormat="1" ht="16.5" customHeight="1">
      <c r="B178" s="32"/>
      <c r="C178" s="132" t="s">
        <v>517</v>
      </c>
      <c r="D178" s="132" t="s">
        <v>178</v>
      </c>
      <c r="E178" s="133" t="s">
        <v>6147</v>
      </c>
      <c r="F178" s="134" t="s">
        <v>6148</v>
      </c>
      <c r="G178" s="135" t="s">
        <v>4983</v>
      </c>
      <c r="H178" s="136">
        <v>6</v>
      </c>
      <c r="I178" s="137"/>
      <c r="J178" s="138">
        <f t="shared" si="10"/>
        <v>0</v>
      </c>
      <c r="K178" s="134" t="s">
        <v>1</v>
      </c>
      <c r="L178" s="32"/>
      <c r="M178" s="139" t="s">
        <v>1</v>
      </c>
      <c r="N178" s="140" t="s">
        <v>43</v>
      </c>
      <c r="P178" s="141">
        <f t="shared" si="11"/>
        <v>0</v>
      </c>
      <c r="Q178" s="141">
        <v>0</v>
      </c>
      <c r="R178" s="141">
        <f t="shared" si="12"/>
        <v>0</v>
      </c>
      <c r="S178" s="141">
        <v>0</v>
      </c>
      <c r="T178" s="142">
        <f t="shared" si="13"/>
        <v>0</v>
      </c>
      <c r="AR178" s="143" t="s">
        <v>183</v>
      </c>
      <c r="AT178" s="143" t="s">
        <v>178</v>
      </c>
      <c r="AU178" s="143" t="s">
        <v>193</v>
      </c>
      <c r="AY178" s="17" t="s">
        <v>176</v>
      </c>
      <c r="BE178" s="144">
        <f t="shared" si="14"/>
        <v>0</v>
      </c>
      <c r="BF178" s="144">
        <f t="shared" si="15"/>
        <v>0</v>
      </c>
      <c r="BG178" s="144">
        <f t="shared" si="16"/>
        <v>0</v>
      </c>
      <c r="BH178" s="144">
        <f t="shared" si="17"/>
        <v>0</v>
      </c>
      <c r="BI178" s="144">
        <f t="shared" si="18"/>
        <v>0</v>
      </c>
      <c r="BJ178" s="17" t="s">
        <v>86</v>
      </c>
      <c r="BK178" s="144">
        <f t="shared" si="19"/>
        <v>0</v>
      </c>
      <c r="BL178" s="17" t="s">
        <v>183</v>
      </c>
      <c r="BM178" s="143" t="s">
        <v>986</v>
      </c>
    </row>
    <row r="179" spans="2:65" s="1" customFormat="1" ht="24.2" customHeight="1">
      <c r="B179" s="32"/>
      <c r="C179" s="132" t="s">
        <v>537</v>
      </c>
      <c r="D179" s="132" t="s">
        <v>178</v>
      </c>
      <c r="E179" s="133" t="s">
        <v>6149</v>
      </c>
      <c r="F179" s="134" t="s">
        <v>6150</v>
      </c>
      <c r="G179" s="135" t="s">
        <v>5031</v>
      </c>
      <c r="H179" s="136">
        <v>6</v>
      </c>
      <c r="I179" s="137"/>
      <c r="J179" s="138">
        <f t="shared" si="10"/>
        <v>0</v>
      </c>
      <c r="K179" s="134" t="s">
        <v>1</v>
      </c>
      <c r="L179" s="32"/>
      <c r="M179" s="139" t="s">
        <v>1</v>
      </c>
      <c r="N179" s="140" t="s">
        <v>43</v>
      </c>
      <c r="P179" s="141">
        <f t="shared" si="11"/>
        <v>0</v>
      </c>
      <c r="Q179" s="141">
        <v>0</v>
      </c>
      <c r="R179" s="141">
        <f t="shared" si="12"/>
        <v>0</v>
      </c>
      <c r="S179" s="141">
        <v>0</v>
      </c>
      <c r="T179" s="142">
        <f t="shared" si="13"/>
        <v>0</v>
      </c>
      <c r="AR179" s="143" t="s">
        <v>183</v>
      </c>
      <c r="AT179" s="143" t="s">
        <v>178</v>
      </c>
      <c r="AU179" s="143" t="s">
        <v>193</v>
      </c>
      <c r="AY179" s="17" t="s">
        <v>176</v>
      </c>
      <c r="BE179" s="144">
        <f t="shared" si="14"/>
        <v>0</v>
      </c>
      <c r="BF179" s="144">
        <f t="shared" si="15"/>
        <v>0</v>
      </c>
      <c r="BG179" s="144">
        <f t="shared" si="16"/>
        <v>0</v>
      </c>
      <c r="BH179" s="144">
        <f t="shared" si="17"/>
        <v>0</v>
      </c>
      <c r="BI179" s="144">
        <f t="shared" si="18"/>
        <v>0</v>
      </c>
      <c r="BJ179" s="17" t="s">
        <v>86</v>
      </c>
      <c r="BK179" s="144">
        <f t="shared" si="19"/>
        <v>0</v>
      </c>
      <c r="BL179" s="17" t="s">
        <v>183</v>
      </c>
      <c r="BM179" s="143" t="s">
        <v>1003</v>
      </c>
    </row>
    <row r="180" spans="2:65" s="1" customFormat="1" ht="16.5" customHeight="1">
      <c r="B180" s="32"/>
      <c r="C180" s="132" t="s">
        <v>547</v>
      </c>
      <c r="D180" s="132" t="s">
        <v>178</v>
      </c>
      <c r="E180" s="133" t="s">
        <v>6151</v>
      </c>
      <c r="F180" s="134" t="s">
        <v>6152</v>
      </c>
      <c r="G180" s="135" t="s">
        <v>4983</v>
      </c>
      <c r="H180" s="136">
        <v>6</v>
      </c>
      <c r="I180" s="137"/>
      <c r="J180" s="138">
        <f t="shared" si="10"/>
        <v>0</v>
      </c>
      <c r="K180" s="134" t="s">
        <v>1</v>
      </c>
      <c r="L180" s="32"/>
      <c r="M180" s="139" t="s">
        <v>1</v>
      </c>
      <c r="N180" s="140" t="s">
        <v>43</v>
      </c>
      <c r="P180" s="141">
        <f t="shared" si="11"/>
        <v>0</v>
      </c>
      <c r="Q180" s="141">
        <v>0</v>
      </c>
      <c r="R180" s="141">
        <f t="shared" si="12"/>
        <v>0</v>
      </c>
      <c r="S180" s="141">
        <v>0</v>
      </c>
      <c r="T180" s="142">
        <f t="shared" si="13"/>
        <v>0</v>
      </c>
      <c r="AR180" s="143" t="s">
        <v>183</v>
      </c>
      <c r="AT180" s="143" t="s">
        <v>178</v>
      </c>
      <c r="AU180" s="143" t="s">
        <v>193</v>
      </c>
      <c r="AY180" s="17" t="s">
        <v>176</v>
      </c>
      <c r="BE180" s="144">
        <f t="shared" si="14"/>
        <v>0</v>
      </c>
      <c r="BF180" s="144">
        <f t="shared" si="15"/>
        <v>0</v>
      </c>
      <c r="BG180" s="144">
        <f t="shared" si="16"/>
        <v>0</v>
      </c>
      <c r="BH180" s="144">
        <f t="shared" si="17"/>
        <v>0</v>
      </c>
      <c r="BI180" s="144">
        <f t="shared" si="18"/>
        <v>0</v>
      </c>
      <c r="BJ180" s="17" t="s">
        <v>86</v>
      </c>
      <c r="BK180" s="144">
        <f t="shared" si="19"/>
        <v>0</v>
      </c>
      <c r="BL180" s="17" t="s">
        <v>183</v>
      </c>
      <c r="BM180" s="143" t="s">
        <v>1039</v>
      </c>
    </row>
    <row r="181" spans="2:65" s="1" customFormat="1" ht="16.5" customHeight="1">
      <c r="B181" s="32"/>
      <c r="C181" s="132" t="s">
        <v>551</v>
      </c>
      <c r="D181" s="132" t="s">
        <v>178</v>
      </c>
      <c r="E181" s="133" t="s">
        <v>6153</v>
      </c>
      <c r="F181" s="134" t="s">
        <v>6154</v>
      </c>
      <c r="G181" s="135" t="s">
        <v>4983</v>
      </c>
      <c r="H181" s="136">
        <v>84</v>
      </c>
      <c r="I181" s="137"/>
      <c r="J181" s="138">
        <f t="shared" si="10"/>
        <v>0</v>
      </c>
      <c r="K181" s="134" t="s">
        <v>1</v>
      </c>
      <c r="L181" s="32"/>
      <c r="M181" s="139" t="s">
        <v>1</v>
      </c>
      <c r="N181" s="140" t="s">
        <v>43</v>
      </c>
      <c r="P181" s="141">
        <f t="shared" si="11"/>
        <v>0</v>
      </c>
      <c r="Q181" s="141">
        <v>0</v>
      </c>
      <c r="R181" s="141">
        <f t="shared" si="12"/>
        <v>0</v>
      </c>
      <c r="S181" s="141">
        <v>0</v>
      </c>
      <c r="T181" s="142">
        <f t="shared" si="13"/>
        <v>0</v>
      </c>
      <c r="AR181" s="143" t="s">
        <v>183</v>
      </c>
      <c r="AT181" s="143" t="s">
        <v>178</v>
      </c>
      <c r="AU181" s="143" t="s">
        <v>193</v>
      </c>
      <c r="AY181" s="17" t="s">
        <v>176</v>
      </c>
      <c r="BE181" s="144">
        <f t="shared" si="14"/>
        <v>0</v>
      </c>
      <c r="BF181" s="144">
        <f t="shared" si="15"/>
        <v>0</v>
      </c>
      <c r="BG181" s="144">
        <f t="shared" si="16"/>
        <v>0</v>
      </c>
      <c r="BH181" s="144">
        <f t="shared" si="17"/>
        <v>0</v>
      </c>
      <c r="BI181" s="144">
        <f t="shared" si="18"/>
        <v>0</v>
      </c>
      <c r="BJ181" s="17" t="s">
        <v>86</v>
      </c>
      <c r="BK181" s="144">
        <f t="shared" si="19"/>
        <v>0</v>
      </c>
      <c r="BL181" s="17" t="s">
        <v>183</v>
      </c>
      <c r="BM181" s="143" t="s">
        <v>1049</v>
      </c>
    </row>
    <row r="182" spans="2:65" s="1" customFormat="1" ht="16.5" customHeight="1">
      <c r="B182" s="32"/>
      <c r="C182" s="132" t="s">
        <v>558</v>
      </c>
      <c r="D182" s="132" t="s">
        <v>178</v>
      </c>
      <c r="E182" s="133" t="s">
        <v>6155</v>
      </c>
      <c r="F182" s="134" t="s">
        <v>6156</v>
      </c>
      <c r="G182" s="135" t="s">
        <v>4983</v>
      </c>
      <c r="H182" s="136">
        <v>2016</v>
      </c>
      <c r="I182" s="137"/>
      <c r="J182" s="138">
        <f t="shared" si="10"/>
        <v>0</v>
      </c>
      <c r="K182" s="134" t="s">
        <v>1</v>
      </c>
      <c r="L182" s="32"/>
      <c r="M182" s="139" t="s">
        <v>1</v>
      </c>
      <c r="N182" s="140" t="s">
        <v>43</v>
      </c>
      <c r="P182" s="141">
        <f t="shared" si="11"/>
        <v>0</v>
      </c>
      <c r="Q182" s="141">
        <v>0</v>
      </c>
      <c r="R182" s="141">
        <f t="shared" si="12"/>
        <v>0</v>
      </c>
      <c r="S182" s="141">
        <v>0</v>
      </c>
      <c r="T182" s="142">
        <f t="shared" si="13"/>
        <v>0</v>
      </c>
      <c r="AR182" s="143" t="s">
        <v>183</v>
      </c>
      <c r="AT182" s="143" t="s">
        <v>178</v>
      </c>
      <c r="AU182" s="143" t="s">
        <v>193</v>
      </c>
      <c r="AY182" s="17" t="s">
        <v>176</v>
      </c>
      <c r="BE182" s="144">
        <f t="shared" si="14"/>
        <v>0</v>
      </c>
      <c r="BF182" s="144">
        <f t="shared" si="15"/>
        <v>0</v>
      </c>
      <c r="BG182" s="144">
        <f t="shared" si="16"/>
        <v>0</v>
      </c>
      <c r="BH182" s="144">
        <f t="shared" si="17"/>
        <v>0</v>
      </c>
      <c r="BI182" s="144">
        <f t="shared" si="18"/>
        <v>0</v>
      </c>
      <c r="BJ182" s="17" t="s">
        <v>86</v>
      </c>
      <c r="BK182" s="144">
        <f t="shared" si="19"/>
        <v>0</v>
      </c>
      <c r="BL182" s="17" t="s">
        <v>183</v>
      </c>
      <c r="BM182" s="143" t="s">
        <v>1065</v>
      </c>
    </row>
    <row r="183" spans="2:65" s="1" customFormat="1" ht="16.5" customHeight="1">
      <c r="B183" s="32"/>
      <c r="C183" s="132" t="s">
        <v>569</v>
      </c>
      <c r="D183" s="132" t="s">
        <v>178</v>
      </c>
      <c r="E183" s="133" t="s">
        <v>6157</v>
      </c>
      <c r="F183" s="134" t="s">
        <v>6158</v>
      </c>
      <c r="G183" s="135" t="s">
        <v>4983</v>
      </c>
      <c r="H183" s="136">
        <v>2016</v>
      </c>
      <c r="I183" s="137"/>
      <c r="J183" s="138">
        <f t="shared" si="10"/>
        <v>0</v>
      </c>
      <c r="K183" s="134" t="s">
        <v>1</v>
      </c>
      <c r="L183" s="32"/>
      <c r="M183" s="139" t="s">
        <v>1</v>
      </c>
      <c r="N183" s="140" t="s">
        <v>43</v>
      </c>
      <c r="P183" s="141">
        <f t="shared" si="11"/>
        <v>0</v>
      </c>
      <c r="Q183" s="141">
        <v>0</v>
      </c>
      <c r="R183" s="141">
        <f t="shared" si="12"/>
        <v>0</v>
      </c>
      <c r="S183" s="141">
        <v>0</v>
      </c>
      <c r="T183" s="142">
        <f t="shared" si="13"/>
        <v>0</v>
      </c>
      <c r="AR183" s="143" t="s">
        <v>183</v>
      </c>
      <c r="AT183" s="143" t="s">
        <v>178</v>
      </c>
      <c r="AU183" s="143" t="s">
        <v>193</v>
      </c>
      <c r="AY183" s="17" t="s">
        <v>176</v>
      </c>
      <c r="BE183" s="144">
        <f t="shared" si="14"/>
        <v>0</v>
      </c>
      <c r="BF183" s="144">
        <f t="shared" si="15"/>
        <v>0</v>
      </c>
      <c r="BG183" s="144">
        <f t="shared" si="16"/>
        <v>0</v>
      </c>
      <c r="BH183" s="144">
        <f t="shared" si="17"/>
        <v>0</v>
      </c>
      <c r="BI183" s="144">
        <f t="shared" si="18"/>
        <v>0</v>
      </c>
      <c r="BJ183" s="17" t="s">
        <v>86</v>
      </c>
      <c r="BK183" s="144">
        <f t="shared" si="19"/>
        <v>0</v>
      </c>
      <c r="BL183" s="17" t="s">
        <v>183</v>
      </c>
      <c r="BM183" s="143" t="s">
        <v>1078</v>
      </c>
    </row>
    <row r="184" spans="2:65" s="1" customFormat="1" ht="24.2" customHeight="1">
      <c r="B184" s="32"/>
      <c r="C184" s="132" t="s">
        <v>588</v>
      </c>
      <c r="D184" s="132" t="s">
        <v>178</v>
      </c>
      <c r="E184" s="133" t="s">
        <v>6159</v>
      </c>
      <c r="F184" s="134" t="s">
        <v>6160</v>
      </c>
      <c r="G184" s="135" t="s">
        <v>298</v>
      </c>
      <c r="H184" s="136">
        <v>74800</v>
      </c>
      <c r="I184" s="137"/>
      <c r="J184" s="138">
        <f t="shared" si="10"/>
        <v>0</v>
      </c>
      <c r="K184" s="134" t="s">
        <v>1</v>
      </c>
      <c r="L184" s="32"/>
      <c r="M184" s="139" t="s">
        <v>1</v>
      </c>
      <c r="N184" s="140" t="s">
        <v>43</v>
      </c>
      <c r="P184" s="141">
        <f t="shared" si="11"/>
        <v>0</v>
      </c>
      <c r="Q184" s="141">
        <v>0</v>
      </c>
      <c r="R184" s="141">
        <f t="shared" si="12"/>
        <v>0</v>
      </c>
      <c r="S184" s="141">
        <v>0</v>
      </c>
      <c r="T184" s="142">
        <f t="shared" si="13"/>
        <v>0</v>
      </c>
      <c r="AR184" s="143" t="s">
        <v>183</v>
      </c>
      <c r="AT184" s="143" t="s">
        <v>178</v>
      </c>
      <c r="AU184" s="143" t="s">
        <v>193</v>
      </c>
      <c r="AY184" s="17" t="s">
        <v>176</v>
      </c>
      <c r="BE184" s="144">
        <f t="shared" si="14"/>
        <v>0</v>
      </c>
      <c r="BF184" s="144">
        <f t="shared" si="15"/>
        <v>0</v>
      </c>
      <c r="BG184" s="144">
        <f t="shared" si="16"/>
        <v>0</v>
      </c>
      <c r="BH184" s="144">
        <f t="shared" si="17"/>
        <v>0</v>
      </c>
      <c r="BI184" s="144">
        <f t="shared" si="18"/>
        <v>0</v>
      </c>
      <c r="BJ184" s="17" t="s">
        <v>86</v>
      </c>
      <c r="BK184" s="144">
        <f t="shared" si="19"/>
        <v>0</v>
      </c>
      <c r="BL184" s="17" t="s">
        <v>183</v>
      </c>
      <c r="BM184" s="143" t="s">
        <v>1086</v>
      </c>
    </row>
    <row r="185" spans="2:65" s="1" customFormat="1" ht="37.9" customHeight="1">
      <c r="B185" s="32"/>
      <c r="C185" s="132" t="s">
        <v>592</v>
      </c>
      <c r="D185" s="132" t="s">
        <v>178</v>
      </c>
      <c r="E185" s="133" t="s">
        <v>6161</v>
      </c>
      <c r="F185" s="134" t="s">
        <v>6162</v>
      </c>
      <c r="G185" s="135" t="s">
        <v>4983</v>
      </c>
      <c r="H185" s="136">
        <v>675</v>
      </c>
      <c r="I185" s="137"/>
      <c r="J185" s="138">
        <f t="shared" si="10"/>
        <v>0</v>
      </c>
      <c r="K185" s="134" t="s">
        <v>1</v>
      </c>
      <c r="L185" s="32"/>
      <c r="M185" s="139" t="s">
        <v>1</v>
      </c>
      <c r="N185" s="140" t="s">
        <v>43</v>
      </c>
      <c r="P185" s="141">
        <f t="shared" si="11"/>
        <v>0</v>
      </c>
      <c r="Q185" s="141">
        <v>0</v>
      </c>
      <c r="R185" s="141">
        <f t="shared" si="12"/>
        <v>0</v>
      </c>
      <c r="S185" s="141">
        <v>0</v>
      </c>
      <c r="T185" s="142">
        <f t="shared" si="13"/>
        <v>0</v>
      </c>
      <c r="AR185" s="143" t="s">
        <v>183</v>
      </c>
      <c r="AT185" s="143" t="s">
        <v>178</v>
      </c>
      <c r="AU185" s="143" t="s">
        <v>193</v>
      </c>
      <c r="AY185" s="17" t="s">
        <v>176</v>
      </c>
      <c r="BE185" s="144">
        <f t="shared" si="14"/>
        <v>0</v>
      </c>
      <c r="BF185" s="144">
        <f t="shared" si="15"/>
        <v>0</v>
      </c>
      <c r="BG185" s="144">
        <f t="shared" si="16"/>
        <v>0</v>
      </c>
      <c r="BH185" s="144">
        <f t="shared" si="17"/>
        <v>0</v>
      </c>
      <c r="BI185" s="144">
        <f t="shared" si="18"/>
        <v>0</v>
      </c>
      <c r="BJ185" s="17" t="s">
        <v>86</v>
      </c>
      <c r="BK185" s="144">
        <f t="shared" si="19"/>
        <v>0</v>
      </c>
      <c r="BL185" s="17" t="s">
        <v>183</v>
      </c>
      <c r="BM185" s="143" t="s">
        <v>1097</v>
      </c>
    </row>
    <row r="186" spans="2:65" s="1" customFormat="1" ht="21.75" customHeight="1">
      <c r="B186" s="32"/>
      <c r="C186" s="132" t="s">
        <v>598</v>
      </c>
      <c r="D186" s="132" t="s">
        <v>178</v>
      </c>
      <c r="E186" s="133" t="s">
        <v>6163</v>
      </c>
      <c r="F186" s="134" t="s">
        <v>6164</v>
      </c>
      <c r="G186" s="135" t="s">
        <v>4983</v>
      </c>
      <c r="H186" s="136">
        <v>42</v>
      </c>
      <c r="I186" s="137"/>
      <c r="J186" s="138">
        <f t="shared" si="10"/>
        <v>0</v>
      </c>
      <c r="K186" s="134" t="s">
        <v>1</v>
      </c>
      <c r="L186" s="32"/>
      <c r="M186" s="139" t="s">
        <v>1</v>
      </c>
      <c r="N186" s="140" t="s">
        <v>43</v>
      </c>
      <c r="P186" s="141">
        <f t="shared" si="11"/>
        <v>0</v>
      </c>
      <c r="Q186" s="141">
        <v>0</v>
      </c>
      <c r="R186" s="141">
        <f t="shared" si="12"/>
        <v>0</v>
      </c>
      <c r="S186" s="141">
        <v>0</v>
      </c>
      <c r="T186" s="142">
        <f t="shared" si="13"/>
        <v>0</v>
      </c>
      <c r="AR186" s="143" t="s">
        <v>183</v>
      </c>
      <c r="AT186" s="143" t="s">
        <v>178</v>
      </c>
      <c r="AU186" s="143" t="s">
        <v>193</v>
      </c>
      <c r="AY186" s="17" t="s">
        <v>176</v>
      </c>
      <c r="BE186" s="144">
        <f t="shared" si="14"/>
        <v>0</v>
      </c>
      <c r="BF186" s="144">
        <f t="shared" si="15"/>
        <v>0</v>
      </c>
      <c r="BG186" s="144">
        <f t="shared" si="16"/>
        <v>0</v>
      </c>
      <c r="BH186" s="144">
        <f t="shared" si="17"/>
        <v>0</v>
      </c>
      <c r="BI186" s="144">
        <f t="shared" si="18"/>
        <v>0</v>
      </c>
      <c r="BJ186" s="17" t="s">
        <v>86</v>
      </c>
      <c r="BK186" s="144">
        <f t="shared" si="19"/>
        <v>0</v>
      </c>
      <c r="BL186" s="17" t="s">
        <v>183</v>
      </c>
      <c r="BM186" s="143" t="s">
        <v>1116</v>
      </c>
    </row>
    <row r="187" spans="2:65" s="1" customFormat="1" ht="16.5" customHeight="1">
      <c r="B187" s="32"/>
      <c r="C187" s="132" t="s">
        <v>604</v>
      </c>
      <c r="D187" s="132" t="s">
        <v>178</v>
      </c>
      <c r="E187" s="133" t="s">
        <v>6165</v>
      </c>
      <c r="F187" s="134" t="s">
        <v>6166</v>
      </c>
      <c r="G187" s="135" t="s">
        <v>4983</v>
      </c>
      <c r="H187" s="136">
        <v>21</v>
      </c>
      <c r="I187" s="137"/>
      <c r="J187" s="138">
        <f t="shared" si="10"/>
        <v>0</v>
      </c>
      <c r="K187" s="134" t="s">
        <v>1</v>
      </c>
      <c r="L187" s="32"/>
      <c r="M187" s="139" t="s">
        <v>1</v>
      </c>
      <c r="N187" s="140" t="s">
        <v>43</v>
      </c>
      <c r="P187" s="141">
        <f t="shared" si="11"/>
        <v>0</v>
      </c>
      <c r="Q187" s="141">
        <v>0</v>
      </c>
      <c r="R187" s="141">
        <f t="shared" si="12"/>
        <v>0</v>
      </c>
      <c r="S187" s="141">
        <v>0</v>
      </c>
      <c r="T187" s="142">
        <f t="shared" si="13"/>
        <v>0</v>
      </c>
      <c r="AR187" s="143" t="s">
        <v>183</v>
      </c>
      <c r="AT187" s="143" t="s">
        <v>178</v>
      </c>
      <c r="AU187" s="143" t="s">
        <v>193</v>
      </c>
      <c r="AY187" s="17" t="s">
        <v>176</v>
      </c>
      <c r="BE187" s="144">
        <f t="shared" si="14"/>
        <v>0</v>
      </c>
      <c r="BF187" s="144">
        <f t="shared" si="15"/>
        <v>0</v>
      </c>
      <c r="BG187" s="144">
        <f t="shared" si="16"/>
        <v>0</v>
      </c>
      <c r="BH187" s="144">
        <f t="shared" si="17"/>
        <v>0</v>
      </c>
      <c r="BI187" s="144">
        <f t="shared" si="18"/>
        <v>0</v>
      </c>
      <c r="BJ187" s="17" t="s">
        <v>86</v>
      </c>
      <c r="BK187" s="144">
        <f t="shared" si="19"/>
        <v>0</v>
      </c>
      <c r="BL187" s="17" t="s">
        <v>183</v>
      </c>
      <c r="BM187" s="143" t="s">
        <v>1124</v>
      </c>
    </row>
    <row r="188" spans="2:65" s="1" customFormat="1" ht="16.5" customHeight="1">
      <c r="B188" s="32"/>
      <c r="C188" s="132" t="s">
        <v>622</v>
      </c>
      <c r="D188" s="132" t="s">
        <v>178</v>
      </c>
      <c r="E188" s="133" t="s">
        <v>6167</v>
      </c>
      <c r="F188" s="134" t="s">
        <v>6168</v>
      </c>
      <c r="G188" s="135" t="s">
        <v>4983</v>
      </c>
      <c r="H188" s="136">
        <v>150</v>
      </c>
      <c r="I188" s="137"/>
      <c r="J188" s="138">
        <f t="shared" si="10"/>
        <v>0</v>
      </c>
      <c r="K188" s="134" t="s">
        <v>1</v>
      </c>
      <c r="L188" s="32"/>
      <c r="M188" s="139" t="s">
        <v>1</v>
      </c>
      <c r="N188" s="140" t="s">
        <v>43</v>
      </c>
      <c r="P188" s="141">
        <f t="shared" si="11"/>
        <v>0</v>
      </c>
      <c r="Q188" s="141">
        <v>0</v>
      </c>
      <c r="R188" s="141">
        <f t="shared" si="12"/>
        <v>0</v>
      </c>
      <c r="S188" s="141">
        <v>0</v>
      </c>
      <c r="T188" s="142">
        <f t="shared" si="13"/>
        <v>0</v>
      </c>
      <c r="AR188" s="143" t="s">
        <v>183</v>
      </c>
      <c r="AT188" s="143" t="s">
        <v>178</v>
      </c>
      <c r="AU188" s="143" t="s">
        <v>193</v>
      </c>
      <c r="AY188" s="17" t="s">
        <v>176</v>
      </c>
      <c r="BE188" s="144">
        <f t="shared" si="14"/>
        <v>0</v>
      </c>
      <c r="BF188" s="144">
        <f t="shared" si="15"/>
        <v>0</v>
      </c>
      <c r="BG188" s="144">
        <f t="shared" si="16"/>
        <v>0</v>
      </c>
      <c r="BH188" s="144">
        <f t="shared" si="17"/>
        <v>0</v>
      </c>
      <c r="BI188" s="144">
        <f t="shared" si="18"/>
        <v>0</v>
      </c>
      <c r="BJ188" s="17" t="s">
        <v>86</v>
      </c>
      <c r="BK188" s="144">
        <f t="shared" si="19"/>
        <v>0</v>
      </c>
      <c r="BL188" s="17" t="s">
        <v>183</v>
      </c>
      <c r="BM188" s="143" t="s">
        <v>1133</v>
      </c>
    </row>
    <row r="189" spans="2:65" s="1" customFormat="1" ht="16.5" customHeight="1">
      <c r="B189" s="32"/>
      <c r="C189" s="132" t="s">
        <v>626</v>
      </c>
      <c r="D189" s="132" t="s">
        <v>178</v>
      </c>
      <c r="E189" s="133" t="s">
        <v>6169</v>
      </c>
      <c r="F189" s="134" t="s">
        <v>6170</v>
      </c>
      <c r="G189" s="135" t="s">
        <v>4983</v>
      </c>
      <c r="H189" s="136">
        <v>151</v>
      </c>
      <c r="I189" s="137"/>
      <c r="J189" s="138">
        <f t="shared" si="10"/>
        <v>0</v>
      </c>
      <c r="K189" s="134" t="s">
        <v>1</v>
      </c>
      <c r="L189" s="32"/>
      <c r="M189" s="139" t="s">
        <v>1</v>
      </c>
      <c r="N189" s="140" t="s">
        <v>43</v>
      </c>
      <c r="P189" s="141">
        <f t="shared" si="11"/>
        <v>0</v>
      </c>
      <c r="Q189" s="141">
        <v>0</v>
      </c>
      <c r="R189" s="141">
        <f t="shared" si="12"/>
        <v>0</v>
      </c>
      <c r="S189" s="141">
        <v>0</v>
      </c>
      <c r="T189" s="142">
        <f t="shared" si="13"/>
        <v>0</v>
      </c>
      <c r="AR189" s="143" t="s">
        <v>183</v>
      </c>
      <c r="AT189" s="143" t="s">
        <v>178</v>
      </c>
      <c r="AU189" s="143" t="s">
        <v>193</v>
      </c>
      <c r="AY189" s="17" t="s">
        <v>176</v>
      </c>
      <c r="BE189" s="144">
        <f t="shared" si="14"/>
        <v>0</v>
      </c>
      <c r="BF189" s="144">
        <f t="shared" si="15"/>
        <v>0</v>
      </c>
      <c r="BG189" s="144">
        <f t="shared" si="16"/>
        <v>0</v>
      </c>
      <c r="BH189" s="144">
        <f t="shared" si="17"/>
        <v>0</v>
      </c>
      <c r="BI189" s="144">
        <f t="shared" si="18"/>
        <v>0</v>
      </c>
      <c r="BJ189" s="17" t="s">
        <v>86</v>
      </c>
      <c r="BK189" s="144">
        <f t="shared" si="19"/>
        <v>0</v>
      </c>
      <c r="BL189" s="17" t="s">
        <v>183</v>
      </c>
      <c r="BM189" s="143" t="s">
        <v>1141</v>
      </c>
    </row>
    <row r="190" spans="2:65" s="1" customFormat="1" ht="16.5" customHeight="1">
      <c r="B190" s="32"/>
      <c r="C190" s="132" t="s">
        <v>632</v>
      </c>
      <c r="D190" s="132" t="s">
        <v>178</v>
      </c>
      <c r="E190" s="133" t="s">
        <v>6171</v>
      </c>
      <c r="F190" s="134" t="s">
        <v>6156</v>
      </c>
      <c r="G190" s="135" t="s">
        <v>4983</v>
      </c>
      <c r="H190" s="136">
        <v>1381</v>
      </c>
      <c r="I190" s="137"/>
      <c r="J190" s="138">
        <f t="shared" si="10"/>
        <v>0</v>
      </c>
      <c r="K190" s="134" t="s">
        <v>1</v>
      </c>
      <c r="L190" s="32"/>
      <c r="M190" s="139" t="s">
        <v>1</v>
      </c>
      <c r="N190" s="140" t="s">
        <v>43</v>
      </c>
      <c r="P190" s="141">
        <f t="shared" si="11"/>
        <v>0</v>
      </c>
      <c r="Q190" s="141">
        <v>0</v>
      </c>
      <c r="R190" s="141">
        <f t="shared" si="12"/>
        <v>0</v>
      </c>
      <c r="S190" s="141">
        <v>0</v>
      </c>
      <c r="T190" s="142">
        <f t="shared" si="13"/>
        <v>0</v>
      </c>
      <c r="AR190" s="143" t="s">
        <v>183</v>
      </c>
      <c r="AT190" s="143" t="s">
        <v>178</v>
      </c>
      <c r="AU190" s="143" t="s">
        <v>193</v>
      </c>
      <c r="AY190" s="17" t="s">
        <v>176</v>
      </c>
      <c r="BE190" s="144">
        <f t="shared" si="14"/>
        <v>0</v>
      </c>
      <c r="BF190" s="144">
        <f t="shared" si="15"/>
        <v>0</v>
      </c>
      <c r="BG190" s="144">
        <f t="shared" si="16"/>
        <v>0</v>
      </c>
      <c r="BH190" s="144">
        <f t="shared" si="17"/>
        <v>0</v>
      </c>
      <c r="BI190" s="144">
        <f t="shared" si="18"/>
        <v>0</v>
      </c>
      <c r="BJ190" s="17" t="s">
        <v>86</v>
      </c>
      <c r="BK190" s="144">
        <f t="shared" si="19"/>
        <v>0</v>
      </c>
      <c r="BL190" s="17" t="s">
        <v>183</v>
      </c>
      <c r="BM190" s="143" t="s">
        <v>1149</v>
      </c>
    </row>
    <row r="191" spans="2:65" s="1" customFormat="1" ht="21.75" customHeight="1">
      <c r="B191" s="32"/>
      <c r="C191" s="132" t="s">
        <v>637</v>
      </c>
      <c r="D191" s="132" t="s">
        <v>178</v>
      </c>
      <c r="E191" s="133" t="s">
        <v>6172</v>
      </c>
      <c r="F191" s="134" t="s">
        <v>6173</v>
      </c>
      <c r="G191" s="135" t="s">
        <v>298</v>
      </c>
      <c r="H191" s="136">
        <v>1800</v>
      </c>
      <c r="I191" s="137"/>
      <c r="J191" s="138">
        <f t="shared" si="10"/>
        <v>0</v>
      </c>
      <c r="K191" s="134" t="s">
        <v>1</v>
      </c>
      <c r="L191" s="32"/>
      <c r="M191" s="139" t="s">
        <v>1</v>
      </c>
      <c r="N191" s="140" t="s">
        <v>43</v>
      </c>
      <c r="P191" s="141">
        <f t="shared" si="11"/>
        <v>0</v>
      </c>
      <c r="Q191" s="141">
        <v>0</v>
      </c>
      <c r="R191" s="141">
        <f t="shared" si="12"/>
        <v>0</v>
      </c>
      <c r="S191" s="141">
        <v>0</v>
      </c>
      <c r="T191" s="142">
        <f t="shared" si="13"/>
        <v>0</v>
      </c>
      <c r="AR191" s="143" t="s">
        <v>183</v>
      </c>
      <c r="AT191" s="143" t="s">
        <v>178</v>
      </c>
      <c r="AU191" s="143" t="s">
        <v>193</v>
      </c>
      <c r="AY191" s="17" t="s">
        <v>176</v>
      </c>
      <c r="BE191" s="144">
        <f t="shared" si="14"/>
        <v>0</v>
      </c>
      <c r="BF191" s="144">
        <f t="shared" si="15"/>
        <v>0</v>
      </c>
      <c r="BG191" s="144">
        <f t="shared" si="16"/>
        <v>0</v>
      </c>
      <c r="BH191" s="144">
        <f t="shared" si="17"/>
        <v>0</v>
      </c>
      <c r="BI191" s="144">
        <f t="shared" si="18"/>
        <v>0</v>
      </c>
      <c r="BJ191" s="17" t="s">
        <v>86</v>
      </c>
      <c r="BK191" s="144">
        <f t="shared" si="19"/>
        <v>0</v>
      </c>
      <c r="BL191" s="17" t="s">
        <v>183</v>
      </c>
      <c r="BM191" s="143" t="s">
        <v>1162</v>
      </c>
    </row>
    <row r="192" spans="2:65" s="1" customFormat="1" ht="21.75" customHeight="1">
      <c r="B192" s="32"/>
      <c r="C192" s="132" t="s">
        <v>643</v>
      </c>
      <c r="D192" s="132" t="s">
        <v>178</v>
      </c>
      <c r="E192" s="133" t="s">
        <v>6174</v>
      </c>
      <c r="F192" s="134" t="s">
        <v>6175</v>
      </c>
      <c r="G192" s="135" t="s">
        <v>4983</v>
      </c>
      <c r="H192" s="136">
        <v>1440</v>
      </c>
      <c r="I192" s="137"/>
      <c r="J192" s="138">
        <f t="shared" si="10"/>
        <v>0</v>
      </c>
      <c r="K192" s="134" t="s">
        <v>1</v>
      </c>
      <c r="L192" s="32"/>
      <c r="M192" s="139" t="s">
        <v>1</v>
      </c>
      <c r="N192" s="140" t="s">
        <v>43</v>
      </c>
      <c r="P192" s="141">
        <f t="shared" si="11"/>
        <v>0</v>
      </c>
      <c r="Q192" s="141">
        <v>0</v>
      </c>
      <c r="R192" s="141">
        <f t="shared" si="12"/>
        <v>0</v>
      </c>
      <c r="S192" s="141">
        <v>0</v>
      </c>
      <c r="T192" s="142">
        <f t="shared" si="13"/>
        <v>0</v>
      </c>
      <c r="AR192" s="143" t="s">
        <v>183</v>
      </c>
      <c r="AT192" s="143" t="s">
        <v>178</v>
      </c>
      <c r="AU192" s="143" t="s">
        <v>193</v>
      </c>
      <c r="AY192" s="17" t="s">
        <v>176</v>
      </c>
      <c r="BE192" s="144">
        <f t="shared" si="14"/>
        <v>0</v>
      </c>
      <c r="BF192" s="144">
        <f t="shared" si="15"/>
        <v>0</v>
      </c>
      <c r="BG192" s="144">
        <f t="shared" si="16"/>
        <v>0</v>
      </c>
      <c r="BH192" s="144">
        <f t="shared" si="17"/>
        <v>0</v>
      </c>
      <c r="BI192" s="144">
        <f t="shared" si="18"/>
        <v>0</v>
      </c>
      <c r="BJ192" s="17" t="s">
        <v>86</v>
      </c>
      <c r="BK192" s="144">
        <f t="shared" si="19"/>
        <v>0</v>
      </c>
      <c r="BL192" s="17" t="s">
        <v>183</v>
      </c>
      <c r="BM192" s="143" t="s">
        <v>1171</v>
      </c>
    </row>
    <row r="193" spans="2:65" s="1" customFormat="1" ht="16.5" customHeight="1">
      <c r="B193" s="32"/>
      <c r="C193" s="132" t="s">
        <v>648</v>
      </c>
      <c r="D193" s="132" t="s">
        <v>178</v>
      </c>
      <c r="E193" s="133" t="s">
        <v>6176</v>
      </c>
      <c r="F193" s="134" t="s">
        <v>6177</v>
      </c>
      <c r="G193" s="135" t="s">
        <v>196</v>
      </c>
      <c r="H193" s="136">
        <v>96</v>
      </c>
      <c r="I193" s="137"/>
      <c r="J193" s="138">
        <f t="shared" si="10"/>
        <v>0</v>
      </c>
      <c r="K193" s="134" t="s">
        <v>1</v>
      </c>
      <c r="L193" s="32"/>
      <c r="M193" s="139" t="s">
        <v>1</v>
      </c>
      <c r="N193" s="140" t="s">
        <v>43</v>
      </c>
      <c r="P193" s="141">
        <f t="shared" si="11"/>
        <v>0</v>
      </c>
      <c r="Q193" s="141">
        <v>0</v>
      </c>
      <c r="R193" s="141">
        <f t="shared" si="12"/>
        <v>0</v>
      </c>
      <c r="S193" s="141">
        <v>0</v>
      </c>
      <c r="T193" s="142">
        <f t="shared" si="13"/>
        <v>0</v>
      </c>
      <c r="AR193" s="143" t="s">
        <v>183</v>
      </c>
      <c r="AT193" s="143" t="s">
        <v>178</v>
      </c>
      <c r="AU193" s="143" t="s">
        <v>193</v>
      </c>
      <c r="AY193" s="17" t="s">
        <v>176</v>
      </c>
      <c r="BE193" s="144">
        <f t="shared" si="14"/>
        <v>0</v>
      </c>
      <c r="BF193" s="144">
        <f t="shared" si="15"/>
        <v>0</v>
      </c>
      <c r="BG193" s="144">
        <f t="shared" si="16"/>
        <v>0</v>
      </c>
      <c r="BH193" s="144">
        <f t="shared" si="17"/>
        <v>0</v>
      </c>
      <c r="BI193" s="144">
        <f t="shared" si="18"/>
        <v>0</v>
      </c>
      <c r="BJ193" s="17" t="s">
        <v>86</v>
      </c>
      <c r="BK193" s="144">
        <f t="shared" si="19"/>
        <v>0</v>
      </c>
      <c r="BL193" s="17" t="s">
        <v>183</v>
      </c>
      <c r="BM193" s="143" t="s">
        <v>1180</v>
      </c>
    </row>
    <row r="194" spans="2:65" s="1" customFormat="1" ht="16.5" customHeight="1">
      <c r="B194" s="32"/>
      <c r="C194" s="132" t="s">
        <v>652</v>
      </c>
      <c r="D194" s="132" t="s">
        <v>178</v>
      </c>
      <c r="E194" s="133" t="s">
        <v>6178</v>
      </c>
      <c r="F194" s="134" t="s">
        <v>6179</v>
      </c>
      <c r="G194" s="135" t="s">
        <v>355</v>
      </c>
      <c r="H194" s="136">
        <v>1728</v>
      </c>
      <c r="I194" s="137"/>
      <c r="J194" s="138">
        <f t="shared" si="10"/>
        <v>0</v>
      </c>
      <c r="K194" s="134" t="s">
        <v>1</v>
      </c>
      <c r="L194" s="32"/>
      <c r="M194" s="139" t="s">
        <v>1</v>
      </c>
      <c r="N194" s="140" t="s">
        <v>43</v>
      </c>
      <c r="P194" s="141">
        <f t="shared" si="11"/>
        <v>0</v>
      </c>
      <c r="Q194" s="141">
        <v>0</v>
      </c>
      <c r="R194" s="141">
        <f t="shared" si="12"/>
        <v>0</v>
      </c>
      <c r="S194" s="141">
        <v>0</v>
      </c>
      <c r="T194" s="142">
        <f t="shared" si="13"/>
        <v>0</v>
      </c>
      <c r="AR194" s="143" t="s">
        <v>183</v>
      </c>
      <c r="AT194" s="143" t="s">
        <v>178</v>
      </c>
      <c r="AU194" s="143" t="s">
        <v>193</v>
      </c>
      <c r="AY194" s="17" t="s">
        <v>176</v>
      </c>
      <c r="BE194" s="144">
        <f t="shared" si="14"/>
        <v>0</v>
      </c>
      <c r="BF194" s="144">
        <f t="shared" si="15"/>
        <v>0</v>
      </c>
      <c r="BG194" s="144">
        <f t="shared" si="16"/>
        <v>0</v>
      </c>
      <c r="BH194" s="144">
        <f t="shared" si="17"/>
        <v>0</v>
      </c>
      <c r="BI194" s="144">
        <f t="shared" si="18"/>
        <v>0</v>
      </c>
      <c r="BJ194" s="17" t="s">
        <v>86</v>
      </c>
      <c r="BK194" s="144">
        <f t="shared" si="19"/>
        <v>0</v>
      </c>
      <c r="BL194" s="17" t="s">
        <v>183</v>
      </c>
      <c r="BM194" s="143" t="s">
        <v>1189</v>
      </c>
    </row>
    <row r="195" spans="2:65" s="1" customFormat="1" ht="24.2" customHeight="1">
      <c r="B195" s="32"/>
      <c r="C195" s="132" t="s">
        <v>657</v>
      </c>
      <c r="D195" s="132" t="s">
        <v>178</v>
      </c>
      <c r="E195" s="133" t="s">
        <v>6180</v>
      </c>
      <c r="F195" s="134" t="s">
        <v>6181</v>
      </c>
      <c r="G195" s="135" t="s">
        <v>298</v>
      </c>
      <c r="H195" s="136">
        <v>1600</v>
      </c>
      <c r="I195" s="137"/>
      <c r="J195" s="138">
        <f t="shared" si="10"/>
        <v>0</v>
      </c>
      <c r="K195" s="134" t="s">
        <v>1</v>
      </c>
      <c r="L195" s="32"/>
      <c r="M195" s="139" t="s">
        <v>1</v>
      </c>
      <c r="N195" s="140" t="s">
        <v>43</v>
      </c>
      <c r="P195" s="141">
        <f t="shared" si="11"/>
        <v>0</v>
      </c>
      <c r="Q195" s="141">
        <v>0</v>
      </c>
      <c r="R195" s="141">
        <f t="shared" si="12"/>
        <v>0</v>
      </c>
      <c r="S195" s="141">
        <v>0</v>
      </c>
      <c r="T195" s="142">
        <f t="shared" si="13"/>
        <v>0</v>
      </c>
      <c r="AR195" s="143" t="s">
        <v>183</v>
      </c>
      <c r="AT195" s="143" t="s">
        <v>178</v>
      </c>
      <c r="AU195" s="143" t="s">
        <v>193</v>
      </c>
      <c r="AY195" s="17" t="s">
        <v>176</v>
      </c>
      <c r="BE195" s="144">
        <f t="shared" si="14"/>
        <v>0</v>
      </c>
      <c r="BF195" s="144">
        <f t="shared" si="15"/>
        <v>0</v>
      </c>
      <c r="BG195" s="144">
        <f t="shared" si="16"/>
        <v>0</v>
      </c>
      <c r="BH195" s="144">
        <f t="shared" si="17"/>
        <v>0</v>
      </c>
      <c r="BI195" s="144">
        <f t="shared" si="18"/>
        <v>0</v>
      </c>
      <c r="BJ195" s="17" t="s">
        <v>86</v>
      </c>
      <c r="BK195" s="144">
        <f t="shared" si="19"/>
        <v>0</v>
      </c>
      <c r="BL195" s="17" t="s">
        <v>183</v>
      </c>
      <c r="BM195" s="143" t="s">
        <v>1200</v>
      </c>
    </row>
    <row r="196" spans="2:65" s="1" customFormat="1" ht="24.2" customHeight="1">
      <c r="B196" s="32"/>
      <c r="C196" s="132" t="s">
        <v>663</v>
      </c>
      <c r="D196" s="132" t="s">
        <v>178</v>
      </c>
      <c r="E196" s="133" t="s">
        <v>6182</v>
      </c>
      <c r="F196" s="134" t="s">
        <v>6183</v>
      </c>
      <c r="G196" s="135" t="s">
        <v>355</v>
      </c>
      <c r="H196" s="136">
        <v>14</v>
      </c>
      <c r="I196" s="137"/>
      <c r="J196" s="138">
        <f t="shared" si="10"/>
        <v>0</v>
      </c>
      <c r="K196" s="134" t="s">
        <v>1</v>
      </c>
      <c r="L196" s="32"/>
      <c r="M196" s="139" t="s">
        <v>1</v>
      </c>
      <c r="N196" s="140" t="s">
        <v>43</v>
      </c>
      <c r="P196" s="141">
        <f t="shared" si="11"/>
        <v>0</v>
      </c>
      <c r="Q196" s="141">
        <v>0</v>
      </c>
      <c r="R196" s="141">
        <f t="shared" si="12"/>
        <v>0</v>
      </c>
      <c r="S196" s="141">
        <v>0</v>
      </c>
      <c r="T196" s="142">
        <f t="shared" si="13"/>
        <v>0</v>
      </c>
      <c r="AR196" s="143" t="s">
        <v>183</v>
      </c>
      <c r="AT196" s="143" t="s">
        <v>178</v>
      </c>
      <c r="AU196" s="143" t="s">
        <v>193</v>
      </c>
      <c r="AY196" s="17" t="s">
        <v>176</v>
      </c>
      <c r="BE196" s="144">
        <f t="shared" si="14"/>
        <v>0</v>
      </c>
      <c r="BF196" s="144">
        <f t="shared" si="15"/>
        <v>0</v>
      </c>
      <c r="BG196" s="144">
        <f t="shared" si="16"/>
        <v>0</v>
      </c>
      <c r="BH196" s="144">
        <f t="shared" si="17"/>
        <v>0</v>
      </c>
      <c r="BI196" s="144">
        <f t="shared" si="18"/>
        <v>0</v>
      </c>
      <c r="BJ196" s="17" t="s">
        <v>86</v>
      </c>
      <c r="BK196" s="144">
        <f t="shared" si="19"/>
        <v>0</v>
      </c>
      <c r="BL196" s="17" t="s">
        <v>183</v>
      </c>
      <c r="BM196" s="143" t="s">
        <v>6184</v>
      </c>
    </row>
    <row r="197" spans="2:65" s="1" customFormat="1" ht="19.5">
      <c r="B197" s="32"/>
      <c r="D197" s="146" t="s">
        <v>234</v>
      </c>
      <c r="F197" s="173" t="s">
        <v>6185</v>
      </c>
      <c r="I197" s="174"/>
      <c r="L197" s="32"/>
      <c r="M197" s="175"/>
      <c r="T197" s="56"/>
      <c r="AT197" s="17" t="s">
        <v>234</v>
      </c>
      <c r="AU197" s="17" t="s">
        <v>193</v>
      </c>
    </row>
    <row r="198" spans="2:65" s="11" customFormat="1" ht="20.85" customHeight="1">
      <c r="B198" s="120"/>
      <c r="D198" s="121" t="s">
        <v>77</v>
      </c>
      <c r="E198" s="130" t="s">
        <v>5944</v>
      </c>
      <c r="F198" s="130" t="s">
        <v>6186</v>
      </c>
      <c r="I198" s="123"/>
      <c r="J198" s="131">
        <f>BK198</f>
        <v>0</v>
      </c>
      <c r="L198" s="120"/>
      <c r="M198" s="125"/>
      <c r="P198" s="126">
        <f>SUM(P199:P233)</f>
        <v>0</v>
      </c>
      <c r="R198" s="126">
        <f>SUM(R199:R233)</f>
        <v>0</v>
      </c>
      <c r="T198" s="127">
        <f>SUM(T199:T233)</f>
        <v>0</v>
      </c>
      <c r="AR198" s="121" t="s">
        <v>86</v>
      </c>
      <c r="AT198" s="128" t="s">
        <v>77</v>
      </c>
      <c r="AU198" s="128" t="s">
        <v>88</v>
      </c>
      <c r="AY198" s="121" t="s">
        <v>176</v>
      </c>
      <c r="BK198" s="129">
        <f>SUM(BK199:BK233)</f>
        <v>0</v>
      </c>
    </row>
    <row r="199" spans="2:65" s="1" customFormat="1" ht="16.5" customHeight="1">
      <c r="B199" s="32"/>
      <c r="C199" s="132" t="s">
        <v>674</v>
      </c>
      <c r="D199" s="132" t="s">
        <v>178</v>
      </c>
      <c r="E199" s="133" t="s">
        <v>6187</v>
      </c>
      <c r="F199" s="134" t="s">
        <v>6188</v>
      </c>
      <c r="G199" s="135" t="s">
        <v>4983</v>
      </c>
      <c r="H199" s="136">
        <v>1</v>
      </c>
      <c r="I199" s="137"/>
      <c r="J199" s="138">
        <f t="shared" ref="J199:J233" si="20">ROUND(I199*H199,2)</f>
        <v>0</v>
      </c>
      <c r="K199" s="134" t="s">
        <v>1</v>
      </c>
      <c r="L199" s="32"/>
      <c r="M199" s="139" t="s">
        <v>1</v>
      </c>
      <c r="N199" s="140" t="s">
        <v>43</v>
      </c>
      <c r="P199" s="141">
        <f t="shared" ref="P199:P233" si="21">O199*H199</f>
        <v>0</v>
      </c>
      <c r="Q199" s="141">
        <v>0</v>
      </c>
      <c r="R199" s="141">
        <f t="shared" ref="R199:R233" si="22">Q199*H199</f>
        <v>0</v>
      </c>
      <c r="S199" s="141">
        <v>0</v>
      </c>
      <c r="T199" s="142">
        <f t="shared" ref="T199:T233" si="23">S199*H199</f>
        <v>0</v>
      </c>
      <c r="AR199" s="143" t="s">
        <v>183</v>
      </c>
      <c r="AT199" s="143" t="s">
        <v>178</v>
      </c>
      <c r="AU199" s="143" t="s">
        <v>193</v>
      </c>
      <c r="AY199" s="17" t="s">
        <v>176</v>
      </c>
      <c r="BE199" s="144">
        <f t="shared" ref="BE199:BE233" si="24">IF(N199="základní",J199,0)</f>
        <v>0</v>
      </c>
      <c r="BF199" s="144">
        <f t="shared" ref="BF199:BF233" si="25">IF(N199="snížená",J199,0)</f>
        <v>0</v>
      </c>
      <c r="BG199" s="144">
        <f t="shared" ref="BG199:BG233" si="26">IF(N199="zákl. přenesená",J199,0)</f>
        <v>0</v>
      </c>
      <c r="BH199" s="144">
        <f t="shared" ref="BH199:BH233" si="27">IF(N199="sníž. přenesená",J199,0)</f>
        <v>0</v>
      </c>
      <c r="BI199" s="144">
        <f t="shared" ref="BI199:BI233" si="28">IF(N199="nulová",J199,0)</f>
        <v>0</v>
      </c>
      <c r="BJ199" s="17" t="s">
        <v>86</v>
      </c>
      <c r="BK199" s="144">
        <f t="shared" ref="BK199:BK233" si="29">ROUND(I199*H199,2)</f>
        <v>0</v>
      </c>
      <c r="BL199" s="17" t="s">
        <v>183</v>
      </c>
      <c r="BM199" s="143" t="s">
        <v>1210</v>
      </c>
    </row>
    <row r="200" spans="2:65" s="1" customFormat="1" ht="21.75" customHeight="1">
      <c r="B200" s="32"/>
      <c r="C200" s="132" t="s">
        <v>717</v>
      </c>
      <c r="D200" s="132" t="s">
        <v>178</v>
      </c>
      <c r="E200" s="133" t="s">
        <v>6189</v>
      </c>
      <c r="F200" s="134" t="s">
        <v>6190</v>
      </c>
      <c r="G200" s="135" t="s">
        <v>4983</v>
      </c>
      <c r="H200" s="136">
        <v>1</v>
      </c>
      <c r="I200" s="137"/>
      <c r="J200" s="138">
        <f t="shared" si="20"/>
        <v>0</v>
      </c>
      <c r="K200" s="134" t="s">
        <v>1</v>
      </c>
      <c r="L200" s="32"/>
      <c r="M200" s="139" t="s">
        <v>1</v>
      </c>
      <c r="N200" s="140" t="s">
        <v>43</v>
      </c>
      <c r="P200" s="141">
        <f t="shared" si="21"/>
        <v>0</v>
      </c>
      <c r="Q200" s="141">
        <v>0</v>
      </c>
      <c r="R200" s="141">
        <f t="shared" si="22"/>
        <v>0</v>
      </c>
      <c r="S200" s="141">
        <v>0</v>
      </c>
      <c r="T200" s="142">
        <f t="shared" si="23"/>
        <v>0</v>
      </c>
      <c r="AR200" s="143" t="s">
        <v>183</v>
      </c>
      <c r="AT200" s="143" t="s">
        <v>178</v>
      </c>
      <c r="AU200" s="143" t="s">
        <v>193</v>
      </c>
      <c r="AY200" s="17" t="s">
        <v>176</v>
      </c>
      <c r="BE200" s="144">
        <f t="shared" si="24"/>
        <v>0</v>
      </c>
      <c r="BF200" s="144">
        <f t="shared" si="25"/>
        <v>0</v>
      </c>
      <c r="BG200" s="144">
        <f t="shared" si="26"/>
        <v>0</v>
      </c>
      <c r="BH200" s="144">
        <f t="shared" si="27"/>
        <v>0</v>
      </c>
      <c r="BI200" s="144">
        <f t="shared" si="28"/>
        <v>0</v>
      </c>
      <c r="BJ200" s="17" t="s">
        <v>86</v>
      </c>
      <c r="BK200" s="144">
        <f t="shared" si="29"/>
        <v>0</v>
      </c>
      <c r="BL200" s="17" t="s">
        <v>183</v>
      </c>
      <c r="BM200" s="143" t="s">
        <v>1218</v>
      </c>
    </row>
    <row r="201" spans="2:65" s="1" customFormat="1" ht="16.5" customHeight="1">
      <c r="B201" s="32"/>
      <c r="C201" s="132" t="s">
        <v>730</v>
      </c>
      <c r="D201" s="132" t="s">
        <v>178</v>
      </c>
      <c r="E201" s="133" t="s">
        <v>6191</v>
      </c>
      <c r="F201" s="134" t="s">
        <v>6192</v>
      </c>
      <c r="G201" s="135" t="s">
        <v>4983</v>
      </c>
      <c r="H201" s="136">
        <v>330</v>
      </c>
      <c r="I201" s="137"/>
      <c r="J201" s="138">
        <f t="shared" si="20"/>
        <v>0</v>
      </c>
      <c r="K201" s="134" t="s">
        <v>1</v>
      </c>
      <c r="L201" s="32"/>
      <c r="M201" s="139" t="s">
        <v>1</v>
      </c>
      <c r="N201" s="140" t="s">
        <v>43</v>
      </c>
      <c r="P201" s="141">
        <f t="shared" si="21"/>
        <v>0</v>
      </c>
      <c r="Q201" s="141">
        <v>0</v>
      </c>
      <c r="R201" s="141">
        <f t="shared" si="22"/>
        <v>0</v>
      </c>
      <c r="S201" s="141">
        <v>0</v>
      </c>
      <c r="T201" s="142">
        <f t="shared" si="23"/>
        <v>0</v>
      </c>
      <c r="AR201" s="143" t="s">
        <v>183</v>
      </c>
      <c r="AT201" s="143" t="s">
        <v>178</v>
      </c>
      <c r="AU201" s="143" t="s">
        <v>193</v>
      </c>
      <c r="AY201" s="17" t="s">
        <v>176</v>
      </c>
      <c r="BE201" s="144">
        <f t="shared" si="24"/>
        <v>0</v>
      </c>
      <c r="BF201" s="144">
        <f t="shared" si="25"/>
        <v>0</v>
      </c>
      <c r="BG201" s="144">
        <f t="shared" si="26"/>
        <v>0</v>
      </c>
      <c r="BH201" s="144">
        <f t="shared" si="27"/>
        <v>0</v>
      </c>
      <c r="BI201" s="144">
        <f t="shared" si="28"/>
        <v>0</v>
      </c>
      <c r="BJ201" s="17" t="s">
        <v>86</v>
      </c>
      <c r="BK201" s="144">
        <f t="shared" si="29"/>
        <v>0</v>
      </c>
      <c r="BL201" s="17" t="s">
        <v>183</v>
      </c>
      <c r="BM201" s="143" t="s">
        <v>1248</v>
      </c>
    </row>
    <row r="202" spans="2:65" s="1" customFormat="1" ht="16.5" customHeight="1">
      <c r="B202" s="32"/>
      <c r="C202" s="132" t="s">
        <v>744</v>
      </c>
      <c r="D202" s="132" t="s">
        <v>178</v>
      </c>
      <c r="E202" s="133" t="s">
        <v>6193</v>
      </c>
      <c r="F202" s="134" t="s">
        <v>6194</v>
      </c>
      <c r="G202" s="135" t="s">
        <v>4983</v>
      </c>
      <c r="H202" s="136">
        <v>67</v>
      </c>
      <c r="I202" s="137"/>
      <c r="J202" s="138">
        <f t="shared" si="20"/>
        <v>0</v>
      </c>
      <c r="K202" s="134" t="s">
        <v>1</v>
      </c>
      <c r="L202" s="32"/>
      <c r="M202" s="139" t="s">
        <v>1</v>
      </c>
      <c r="N202" s="140" t="s">
        <v>43</v>
      </c>
      <c r="P202" s="141">
        <f t="shared" si="21"/>
        <v>0</v>
      </c>
      <c r="Q202" s="141">
        <v>0</v>
      </c>
      <c r="R202" s="141">
        <f t="shared" si="22"/>
        <v>0</v>
      </c>
      <c r="S202" s="141">
        <v>0</v>
      </c>
      <c r="T202" s="142">
        <f t="shared" si="23"/>
        <v>0</v>
      </c>
      <c r="AR202" s="143" t="s">
        <v>183</v>
      </c>
      <c r="AT202" s="143" t="s">
        <v>178</v>
      </c>
      <c r="AU202" s="143" t="s">
        <v>193</v>
      </c>
      <c r="AY202" s="17" t="s">
        <v>176</v>
      </c>
      <c r="BE202" s="144">
        <f t="shared" si="24"/>
        <v>0</v>
      </c>
      <c r="BF202" s="144">
        <f t="shared" si="25"/>
        <v>0</v>
      </c>
      <c r="BG202" s="144">
        <f t="shared" si="26"/>
        <v>0</v>
      </c>
      <c r="BH202" s="144">
        <f t="shared" si="27"/>
        <v>0</v>
      </c>
      <c r="BI202" s="144">
        <f t="shared" si="28"/>
        <v>0</v>
      </c>
      <c r="BJ202" s="17" t="s">
        <v>86</v>
      </c>
      <c r="BK202" s="144">
        <f t="shared" si="29"/>
        <v>0</v>
      </c>
      <c r="BL202" s="17" t="s">
        <v>183</v>
      </c>
      <c r="BM202" s="143" t="s">
        <v>1259</v>
      </c>
    </row>
    <row r="203" spans="2:65" s="1" customFormat="1" ht="16.5" customHeight="1">
      <c r="B203" s="32"/>
      <c r="C203" s="132" t="s">
        <v>749</v>
      </c>
      <c r="D203" s="132" t="s">
        <v>178</v>
      </c>
      <c r="E203" s="133" t="s">
        <v>6195</v>
      </c>
      <c r="F203" s="134" t="s">
        <v>6196</v>
      </c>
      <c r="G203" s="135" t="s">
        <v>4983</v>
      </c>
      <c r="H203" s="136">
        <v>397</v>
      </c>
      <c r="I203" s="137"/>
      <c r="J203" s="138">
        <f t="shared" si="20"/>
        <v>0</v>
      </c>
      <c r="K203" s="134" t="s">
        <v>1</v>
      </c>
      <c r="L203" s="32"/>
      <c r="M203" s="139" t="s">
        <v>1</v>
      </c>
      <c r="N203" s="140" t="s">
        <v>43</v>
      </c>
      <c r="P203" s="141">
        <f t="shared" si="21"/>
        <v>0</v>
      </c>
      <c r="Q203" s="141">
        <v>0</v>
      </c>
      <c r="R203" s="141">
        <f t="shared" si="22"/>
        <v>0</v>
      </c>
      <c r="S203" s="141">
        <v>0</v>
      </c>
      <c r="T203" s="142">
        <f t="shared" si="23"/>
        <v>0</v>
      </c>
      <c r="AR203" s="143" t="s">
        <v>183</v>
      </c>
      <c r="AT203" s="143" t="s">
        <v>178</v>
      </c>
      <c r="AU203" s="143" t="s">
        <v>193</v>
      </c>
      <c r="AY203" s="17" t="s">
        <v>176</v>
      </c>
      <c r="BE203" s="144">
        <f t="shared" si="24"/>
        <v>0</v>
      </c>
      <c r="BF203" s="144">
        <f t="shared" si="25"/>
        <v>0</v>
      </c>
      <c r="BG203" s="144">
        <f t="shared" si="26"/>
        <v>0</v>
      </c>
      <c r="BH203" s="144">
        <f t="shared" si="27"/>
        <v>0</v>
      </c>
      <c r="BI203" s="144">
        <f t="shared" si="28"/>
        <v>0</v>
      </c>
      <c r="BJ203" s="17" t="s">
        <v>86</v>
      </c>
      <c r="BK203" s="144">
        <f t="shared" si="29"/>
        <v>0</v>
      </c>
      <c r="BL203" s="17" t="s">
        <v>183</v>
      </c>
      <c r="BM203" s="143" t="s">
        <v>1269</v>
      </c>
    </row>
    <row r="204" spans="2:65" s="1" customFormat="1" ht="16.5" customHeight="1">
      <c r="B204" s="32"/>
      <c r="C204" s="132" t="s">
        <v>753</v>
      </c>
      <c r="D204" s="132" t="s">
        <v>178</v>
      </c>
      <c r="E204" s="133" t="s">
        <v>6197</v>
      </c>
      <c r="F204" s="134" t="s">
        <v>6198</v>
      </c>
      <c r="G204" s="135" t="s">
        <v>4983</v>
      </c>
      <c r="H204" s="136">
        <v>82</v>
      </c>
      <c r="I204" s="137"/>
      <c r="J204" s="138">
        <f t="shared" si="20"/>
        <v>0</v>
      </c>
      <c r="K204" s="134" t="s">
        <v>1</v>
      </c>
      <c r="L204" s="32"/>
      <c r="M204" s="139" t="s">
        <v>1</v>
      </c>
      <c r="N204" s="140" t="s">
        <v>43</v>
      </c>
      <c r="P204" s="141">
        <f t="shared" si="21"/>
        <v>0</v>
      </c>
      <c r="Q204" s="141">
        <v>0</v>
      </c>
      <c r="R204" s="141">
        <f t="shared" si="22"/>
        <v>0</v>
      </c>
      <c r="S204" s="141">
        <v>0</v>
      </c>
      <c r="T204" s="142">
        <f t="shared" si="23"/>
        <v>0</v>
      </c>
      <c r="AR204" s="143" t="s">
        <v>183</v>
      </c>
      <c r="AT204" s="143" t="s">
        <v>178</v>
      </c>
      <c r="AU204" s="143" t="s">
        <v>193</v>
      </c>
      <c r="AY204" s="17" t="s">
        <v>176</v>
      </c>
      <c r="BE204" s="144">
        <f t="shared" si="24"/>
        <v>0</v>
      </c>
      <c r="BF204" s="144">
        <f t="shared" si="25"/>
        <v>0</v>
      </c>
      <c r="BG204" s="144">
        <f t="shared" si="26"/>
        <v>0</v>
      </c>
      <c r="BH204" s="144">
        <f t="shared" si="27"/>
        <v>0</v>
      </c>
      <c r="BI204" s="144">
        <f t="shared" si="28"/>
        <v>0</v>
      </c>
      <c r="BJ204" s="17" t="s">
        <v>86</v>
      </c>
      <c r="BK204" s="144">
        <f t="shared" si="29"/>
        <v>0</v>
      </c>
      <c r="BL204" s="17" t="s">
        <v>183</v>
      </c>
      <c r="BM204" s="143" t="s">
        <v>1279</v>
      </c>
    </row>
    <row r="205" spans="2:65" s="1" customFormat="1" ht="24.2" customHeight="1">
      <c r="B205" s="32"/>
      <c r="C205" s="132" t="s">
        <v>763</v>
      </c>
      <c r="D205" s="132" t="s">
        <v>178</v>
      </c>
      <c r="E205" s="133" t="s">
        <v>6199</v>
      </c>
      <c r="F205" s="134" t="s">
        <v>6200</v>
      </c>
      <c r="G205" s="135" t="s">
        <v>4983</v>
      </c>
      <c r="H205" s="136">
        <v>2</v>
      </c>
      <c r="I205" s="137"/>
      <c r="J205" s="138">
        <f t="shared" si="20"/>
        <v>0</v>
      </c>
      <c r="K205" s="134" t="s">
        <v>1</v>
      </c>
      <c r="L205" s="32"/>
      <c r="M205" s="139" t="s">
        <v>1</v>
      </c>
      <c r="N205" s="140" t="s">
        <v>43</v>
      </c>
      <c r="P205" s="141">
        <f t="shared" si="21"/>
        <v>0</v>
      </c>
      <c r="Q205" s="141">
        <v>0</v>
      </c>
      <c r="R205" s="141">
        <f t="shared" si="22"/>
        <v>0</v>
      </c>
      <c r="S205" s="141">
        <v>0</v>
      </c>
      <c r="T205" s="142">
        <f t="shared" si="23"/>
        <v>0</v>
      </c>
      <c r="AR205" s="143" t="s">
        <v>183</v>
      </c>
      <c r="AT205" s="143" t="s">
        <v>178</v>
      </c>
      <c r="AU205" s="143" t="s">
        <v>193</v>
      </c>
      <c r="AY205" s="17" t="s">
        <v>176</v>
      </c>
      <c r="BE205" s="144">
        <f t="shared" si="24"/>
        <v>0</v>
      </c>
      <c r="BF205" s="144">
        <f t="shared" si="25"/>
        <v>0</v>
      </c>
      <c r="BG205" s="144">
        <f t="shared" si="26"/>
        <v>0</v>
      </c>
      <c r="BH205" s="144">
        <f t="shared" si="27"/>
        <v>0</v>
      </c>
      <c r="BI205" s="144">
        <f t="shared" si="28"/>
        <v>0</v>
      </c>
      <c r="BJ205" s="17" t="s">
        <v>86</v>
      </c>
      <c r="BK205" s="144">
        <f t="shared" si="29"/>
        <v>0</v>
      </c>
      <c r="BL205" s="17" t="s">
        <v>183</v>
      </c>
      <c r="BM205" s="143" t="s">
        <v>1287</v>
      </c>
    </row>
    <row r="206" spans="2:65" s="1" customFormat="1" ht="24.2" customHeight="1">
      <c r="B206" s="32"/>
      <c r="C206" s="132" t="s">
        <v>769</v>
      </c>
      <c r="D206" s="132" t="s">
        <v>178</v>
      </c>
      <c r="E206" s="133" t="s">
        <v>6201</v>
      </c>
      <c r="F206" s="134" t="s">
        <v>6202</v>
      </c>
      <c r="G206" s="135" t="s">
        <v>4983</v>
      </c>
      <c r="H206" s="136">
        <v>1</v>
      </c>
      <c r="I206" s="137"/>
      <c r="J206" s="138">
        <f t="shared" si="20"/>
        <v>0</v>
      </c>
      <c r="K206" s="134" t="s">
        <v>1</v>
      </c>
      <c r="L206" s="32"/>
      <c r="M206" s="139" t="s">
        <v>1</v>
      </c>
      <c r="N206" s="140" t="s">
        <v>43</v>
      </c>
      <c r="P206" s="141">
        <f t="shared" si="21"/>
        <v>0</v>
      </c>
      <c r="Q206" s="141">
        <v>0</v>
      </c>
      <c r="R206" s="141">
        <f t="shared" si="22"/>
        <v>0</v>
      </c>
      <c r="S206" s="141">
        <v>0</v>
      </c>
      <c r="T206" s="142">
        <f t="shared" si="23"/>
        <v>0</v>
      </c>
      <c r="AR206" s="143" t="s">
        <v>183</v>
      </c>
      <c r="AT206" s="143" t="s">
        <v>178</v>
      </c>
      <c r="AU206" s="143" t="s">
        <v>193</v>
      </c>
      <c r="AY206" s="17" t="s">
        <v>176</v>
      </c>
      <c r="BE206" s="144">
        <f t="shared" si="24"/>
        <v>0</v>
      </c>
      <c r="BF206" s="144">
        <f t="shared" si="25"/>
        <v>0</v>
      </c>
      <c r="BG206" s="144">
        <f t="shared" si="26"/>
        <v>0</v>
      </c>
      <c r="BH206" s="144">
        <f t="shared" si="27"/>
        <v>0</v>
      </c>
      <c r="BI206" s="144">
        <f t="shared" si="28"/>
        <v>0</v>
      </c>
      <c r="BJ206" s="17" t="s">
        <v>86</v>
      </c>
      <c r="BK206" s="144">
        <f t="shared" si="29"/>
        <v>0</v>
      </c>
      <c r="BL206" s="17" t="s">
        <v>183</v>
      </c>
      <c r="BM206" s="143" t="s">
        <v>295</v>
      </c>
    </row>
    <row r="207" spans="2:65" s="1" customFormat="1" ht="16.5" customHeight="1">
      <c r="B207" s="32"/>
      <c r="C207" s="132" t="s">
        <v>773</v>
      </c>
      <c r="D207" s="132" t="s">
        <v>178</v>
      </c>
      <c r="E207" s="133" t="s">
        <v>6203</v>
      </c>
      <c r="F207" s="134" t="s">
        <v>6204</v>
      </c>
      <c r="G207" s="135" t="s">
        <v>4983</v>
      </c>
      <c r="H207" s="136">
        <v>21</v>
      </c>
      <c r="I207" s="137"/>
      <c r="J207" s="138">
        <f t="shared" si="20"/>
        <v>0</v>
      </c>
      <c r="K207" s="134" t="s">
        <v>1</v>
      </c>
      <c r="L207" s="32"/>
      <c r="M207" s="139" t="s">
        <v>1</v>
      </c>
      <c r="N207" s="140" t="s">
        <v>43</v>
      </c>
      <c r="P207" s="141">
        <f t="shared" si="21"/>
        <v>0</v>
      </c>
      <c r="Q207" s="141">
        <v>0</v>
      </c>
      <c r="R207" s="141">
        <f t="shared" si="22"/>
        <v>0</v>
      </c>
      <c r="S207" s="141">
        <v>0</v>
      </c>
      <c r="T207" s="142">
        <f t="shared" si="23"/>
        <v>0</v>
      </c>
      <c r="AR207" s="143" t="s">
        <v>183</v>
      </c>
      <c r="AT207" s="143" t="s">
        <v>178</v>
      </c>
      <c r="AU207" s="143" t="s">
        <v>193</v>
      </c>
      <c r="AY207" s="17" t="s">
        <v>176</v>
      </c>
      <c r="BE207" s="144">
        <f t="shared" si="24"/>
        <v>0</v>
      </c>
      <c r="BF207" s="144">
        <f t="shared" si="25"/>
        <v>0</v>
      </c>
      <c r="BG207" s="144">
        <f t="shared" si="26"/>
        <v>0</v>
      </c>
      <c r="BH207" s="144">
        <f t="shared" si="27"/>
        <v>0</v>
      </c>
      <c r="BI207" s="144">
        <f t="shared" si="28"/>
        <v>0</v>
      </c>
      <c r="BJ207" s="17" t="s">
        <v>86</v>
      </c>
      <c r="BK207" s="144">
        <f t="shared" si="29"/>
        <v>0</v>
      </c>
      <c r="BL207" s="17" t="s">
        <v>183</v>
      </c>
      <c r="BM207" s="143" t="s">
        <v>1304</v>
      </c>
    </row>
    <row r="208" spans="2:65" s="1" customFormat="1" ht="16.5" customHeight="1">
      <c r="B208" s="32"/>
      <c r="C208" s="132" t="s">
        <v>777</v>
      </c>
      <c r="D208" s="132" t="s">
        <v>178</v>
      </c>
      <c r="E208" s="133" t="s">
        <v>6205</v>
      </c>
      <c r="F208" s="134" t="s">
        <v>6206</v>
      </c>
      <c r="G208" s="135" t="s">
        <v>4983</v>
      </c>
      <c r="H208" s="136">
        <v>66</v>
      </c>
      <c r="I208" s="137"/>
      <c r="J208" s="138">
        <f t="shared" si="20"/>
        <v>0</v>
      </c>
      <c r="K208" s="134" t="s">
        <v>1</v>
      </c>
      <c r="L208" s="32"/>
      <c r="M208" s="139" t="s">
        <v>1</v>
      </c>
      <c r="N208" s="140" t="s">
        <v>43</v>
      </c>
      <c r="P208" s="141">
        <f t="shared" si="21"/>
        <v>0</v>
      </c>
      <c r="Q208" s="141">
        <v>0</v>
      </c>
      <c r="R208" s="141">
        <f t="shared" si="22"/>
        <v>0</v>
      </c>
      <c r="S208" s="141">
        <v>0</v>
      </c>
      <c r="T208" s="142">
        <f t="shared" si="23"/>
        <v>0</v>
      </c>
      <c r="AR208" s="143" t="s">
        <v>183</v>
      </c>
      <c r="AT208" s="143" t="s">
        <v>178</v>
      </c>
      <c r="AU208" s="143" t="s">
        <v>193</v>
      </c>
      <c r="AY208" s="17" t="s">
        <v>176</v>
      </c>
      <c r="BE208" s="144">
        <f t="shared" si="24"/>
        <v>0</v>
      </c>
      <c r="BF208" s="144">
        <f t="shared" si="25"/>
        <v>0</v>
      </c>
      <c r="BG208" s="144">
        <f t="shared" si="26"/>
        <v>0</v>
      </c>
      <c r="BH208" s="144">
        <f t="shared" si="27"/>
        <v>0</v>
      </c>
      <c r="BI208" s="144">
        <f t="shared" si="28"/>
        <v>0</v>
      </c>
      <c r="BJ208" s="17" t="s">
        <v>86</v>
      </c>
      <c r="BK208" s="144">
        <f t="shared" si="29"/>
        <v>0</v>
      </c>
      <c r="BL208" s="17" t="s">
        <v>183</v>
      </c>
      <c r="BM208" s="143" t="s">
        <v>1312</v>
      </c>
    </row>
    <row r="209" spans="2:65" s="1" customFormat="1" ht="16.5" customHeight="1">
      <c r="B209" s="32"/>
      <c r="C209" s="132" t="s">
        <v>781</v>
      </c>
      <c r="D209" s="132" t="s">
        <v>178</v>
      </c>
      <c r="E209" s="133" t="s">
        <v>6207</v>
      </c>
      <c r="F209" s="134" t="s">
        <v>6208</v>
      </c>
      <c r="G209" s="135" t="s">
        <v>4983</v>
      </c>
      <c r="H209" s="136">
        <v>4</v>
      </c>
      <c r="I209" s="137"/>
      <c r="J209" s="138">
        <f t="shared" si="20"/>
        <v>0</v>
      </c>
      <c r="K209" s="134" t="s">
        <v>1</v>
      </c>
      <c r="L209" s="32"/>
      <c r="M209" s="139" t="s">
        <v>1</v>
      </c>
      <c r="N209" s="140" t="s">
        <v>43</v>
      </c>
      <c r="P209" s="141">
        <f t="shared" si="21"/>
        <v>0</v>
      </c>
      <c r="Q209" s="141">
        <v>0</v>
      </c>
      <c r="R209" s="141">
        <f t="shared" si="22"/>
        <v>0</v>
      </c>
      <c r="S209" s="141">
        <v>0</v>
      </c>
      <c r="T209" s="142">
        <f t="shared" si="23"/>
        <v>0</v>
      </c>
      <c r="AR209" s="143" t="s">
        <v>183</v>
      </c>
      <c r="AT209" s="143" t="s">
        <v>178</v>
      </c>
      <c r="AU209" s="143" t="s">
        <v>193</v>
      </c>
      <c r="AY209" s="17" t="s">
        <v>176</v>
      </c>
      <c r="BE209" s="144">
        <f t="shared" si="24"/>
        <v>0</v>
      </c>
      <c r="BF209" s="144">
        <f t="shared" si="25"/>
        <v>0</v>
      </c>
      <c r="BG209" s="144">
        <f t="shared" si="26"/>
        <v>0</v>
      </c>
      <c r="BH209" s="144">
        <f t="shared" si="27"/>
        <v>0</v>
      </c>
      <c r="BI209" s="144">
        <f t="shared" si="28"/>
        <v>0</v>
      </c>
      <c r="BJ209" s="17" t="s">
        <v>86</v>
      </c>
      <c r="BK209" s="144">
        <f t="shared" si="29"/>
        <v>0</v>
      </c>
      <c r="BL209" s="17" t="s">
        <v>183</v>
      </c>
      <c r="BM209" s="143" t="s">
        <v>1321</v>
      </c>
    </row>
    <row r="210" spans="2:65" s="1" customFormat="1" ht="16.5" customHeight="1">
      <c r="B210" s="32"/>
      <c r="C210" s="132" t="s">
        <v>785</v>
      </c>
      <c r="D210" s="132" t="s">
        <v>178</v>
      </c>
      <c r="E210" s="133" t="s">
        <v>6209</v>
      </c>
      <c r="F210" s="134" t="s">
        <v>6210</v>
      </c>
      <c r="G210" s="135" t="s">
        <v>4983</v>
      </c>
      <c r="H210" s="136">
        <v>25</v>
      </c>
      <c r="I210" s="137"/>
      <c r="J210" s="138">
        <f t="shared" si="20"/>
        <v>0</v>
      </c>
      <c r="K210" s="134" t="s">
        <v>1</v>
      </c>
      <c r="L210" s="32"/>
      <c r="M210" s="139" t="s">
        <v>1</v>
      </c>
      <c r="N210" s="140" t="s">
        <v>43</v>
      </c>
      <c r="P210" s="141">
        <f t="shared" si="21"/>
        <v>0</v>
      </c>
      <c r="Q210" s="141">
        <v>0</v>
      </c>
      <c r="R210" s="141">
        <f t="shared" si="22"/>
        <v>0</v>
      </c>
      <c r="S210" s="141">
        <v>0</v>
      </c>
      <c r="T210" s="142">
        <f t="shared" si="23"/>
        <v>0</v>
      </c>
      <c r="AR210" s="143" t="s">
        <v>183</v>
      </c>
      <c r="AT210" s="143" t="s">
        <v>178</v>
      </c>
      <c r="AU210" s="143" t="s">
        <v>193</v>
      </c>
      <c r="AY210" s="17" t="s">
        <v>176</v>
      </c>
      <c r="BE210" s="144">
        <f t="shared" si="24"/>
        <v>0</v>
      </c>
      <c r="BF210" s="144">
        <f t="shared" si="25"/>
        <v>0</v>
      </c>
      <c r="BG210" s="144">
        <f t="shared" si="26"/>
        <v>0</v>
      </c>
      <c r="BH210" s="144">
        <f t="shared" si="27"/>
        <v>0</v>
      </c>
      <c r="BI210" s="144">
        <f t="shared" si="28"/>
        <v>0</v>
      </c>
      <c r="BJ210" s="17" t="s">
        <v>86</v>
      </c>
      <c r="BK210" s="144">
        <f t="shared" si="29"/>
        <v>0</v>
      </c>
      <c r="BL210" s="17" t="s">
        <v>183</v>
      </c>
      <c r="BM210" s="143" t="s">
        <v>1332</v>
      </c>
    </row>
    <row r="211" spans="2:65" s="1" customFormat="1" ht="16.5" customHeight="1">
      <c r="B211" s="32"/>
      <c r="C211" s="132" t="s">
        <v>789</v>
      </c>
      <c r="D211" s="132" t="s">
        <v>178</v>
      </c>
      <c r="E211" s="133" t="s">
        <v>6211</v>
      </c>
      <c r="F211" s="134" t="s">
        <v>6212</v>
      </c>
      <c r="G211" s="135" t="s">
        <v>4983</v>
      </c>
      <c r="H211" s="136">
        <v>66</v>
      </c>
      <c r="I211" s="137"/>
      <c r="J211" s="138">
        <f t="shared" si="20"/>
        <v>0</v>
      </c>
      <c r="K211" s="134" t="s">
        <v>1</v>
      </c>
      <c r="L211" s="32"/>
      <c r="M211" s="139" t="s">
        <v>1</v>
      </c>
      <c r="N211" s="140" t="s">
        <v>43</v>
      </c>
      <c r="P211" s="141">
        <f t="shared" si="21"/>
        <v>0</v>
      </c>
      <c r="Q211" s="141">
        <v>0</v>
      </c>
      <c r="R211" s="141">
        <f t="shared" si="22"/>
        <v>0</v>
      </c>
      <c r="S211" s="141">
        <v>0</v>
      </c>
      <c r="T211" s="142">
        <f t="shared" si="23"/>
        <v>0</v>
      </c>
      <c r="AR211" s="143" t="s">
        <v>183</v>
      </c>
      <c r="AT211" s="143" t="s">
        <v>178</v>
      </c>
      <c r="AU211" s="143" t="s">
        <v>193</v>
      </c>
      <c r="AY211" s="17" t="s">
        <v>176</v>
      </c>
      <c r="BE211" s="144">
        <f t="shared" si="24"/>
        <v>0</v>
      </c>
      <c r="BF211" s="144">
        <f t="shared" si="25"/>
        <v>0</v>
      </c>
      <c r="BG211" s="144">
        <f t="shared" si="26"/>
        <v>0</v>
      </c>
      <c r="BH211" s="144">
        <f t="shared" si="27"/>
        <v>0</v>
      </c>
      <c r="BI211" s="144">
        <f t="shared" si="28"/>
        <v>0</v>
      </c>
      <c r="BJ211" s="17" t="s">
        <v>86</v>
      </c>
      <c r="BK211" s="144">
        <f t="shared" si="29"/>
        <v>0</v>
      </c>
      <c r="BL211" s="17" t="s">
        <v>183</v>
      </c>
      <c r="BM211" s="143" t="s">
        <v>1372</v>
      </c>
    </row>
    <row r="212" spans="2:65" s="1" customFormat="1" ht="16.5" customHeight="1">
      <c r="B212" s="32"/>
      <c r="C212" s="132" t="s">
        <v>793</v>
      </c>
      <c r="D212" s="132" t="s">
        <v>178</v>
      </c>
      <c r="E212" s="133" t="s">
        <v>6213</v>
      </c>
      <c r="F212" s="134" t="s">
        <v>6214</v>
      </c>
      <c r="G212" s="135" t="s">
        <v>4983</v>
      </c>
      <c r="H212" s="136">
        <v>1</v>
      </c>
      <c r="I212" s="137"/>
      <c r="J212" s="138">
        <f t="shared" si="20"/>
        <v>0</v>
      </c>
      <c r="K212" s="134" t="s">
        <v>1</v>
      </c>
      <c r="L212" s="32"/>
      <c r="M212" s="139" t="s">
        <v>1</v>
      </c>
      <c r="N212" s="140" t="s">
        <v>43</v>
      </c>
      <c r="P212" s="141">
        <f t="shared" si="21"/>
        <v>0</v>
      </c>
      <c r="Q212" s="141">
        <v>0</v>
      </c>
      <c r="R212" s="141">
        <f t="shared" si="22"/>
        <v>0</v>
      </c>
      <c r="S212" s="141">
        <v>0</v>
      </c>
      <c r="T212" s="142">
        <f t="shared" si="23"/>
        <v>0</v>
      </c>
      <c r="AR212" s="143" t="s">
        <v>183</v>
      </c>
      <c r="AT212" s="143" t="s">
        <v>178</v>
      </c>
      <c r="AU212" s="143" t="s">
        <v>193</v>
      </c>
      <c r="AY212" s="17" t="s">
        <v>176</v>
      </c>
      <c r="BE212" s="144">
        <f t="shared" si="24"/>
        <v>0</v>
      </c>
      <c r="BF212" s="144">
        <f t="shared" si="25"/>
        <v>0</v>
      </c>
      <c r="BG212" s="144">
        <f t="shared" si="26"/>
        <v>0</v>
      </c>
      <c r="BH212" s="144">
        <f t="shared" si="27"/>
        <v>0</v>
      </c>
      <c r="BI212" s="144">
        <f t="shared" si="28"/>
        <v>0</v>
      </c>
      <c r="BJ212" s="17" t="s">
        <v>86</v>
      </c>
      <c r="BK212" s="144">
        <f t="shared" si="29"/>
        <v>0</v>
      </c>
      <c r="BL212" s="17" t="s">
        <v>183</v>
      </c>
      <c r="BM212" s="143" t="s">
        <v>1411</v>
      </c>
    </row>
    <row r="213" spans="2:65" s="1" customFormat="1" ht="16.5" customHeight="1">
      <c r="B213" s="32"/>
      <c r="C213" s="132" t="s">
        <v>797</v>
      </c>
      <c r="D213" s="132" t="s">
        <v>178</v>
      </c>
      <c r="E213" s="133" t="s">
        <v>6215</v>
      </c>
      <c r="F213" s="134" t="s">
        <v>6216</v>
      </c>
      <c r="G213" s="135" t="s">
        <v>4983</v>
      </c>
      <c r="H213" s="136">
        <v>2</v>
      </c>
      <c r="I213" s="137"/>
      <c r="J213" s="138">
        <f t="shared" si="20"/>
        <v>0</v>
      </c>
      <c r="K213" s="134" t="s">
        <v>1</v>
      </c>
      <c r="L213" s="32"/>
      <c r="M213" s="139" t="s">
        <v>1</v>
      </c>
      <c r="N213" s="140" t="s">
        <v>43</v>
      </c>
      <c r="P213" s="141">
        <f t="shared" si="21"/>
        <v>0</v>
      </c>
      <c r="Q213" s="141">
        <v>0</v>
      </c>
      <c r="R213" s="141">
        <f t="shared" si="22"/>
        <v>0</v>
      </c>
      <c r="S213" s="141">
        <v>0</v>
      </c>
      <c r="T213" s="142">
        <f t="shared" si="23"/>
        <v>0</v>
      </c>
      <c r="AR213" s="143" t="s">
        <v>183</v>
      </c>
      <c r="AT213" s="143" t="s">
        <v>178</v>
      </c>
      <c r="AU213" s="143" t="s">
        <v>193</v>
      </c>
      <c r="AY213" s="17" t="s">
        <v>176</v>
      </c>
      <c r="BE213" s="144">
        <f t="shared" si="24"/>
        <v>0</v>
      </c>
      <c r="BF213" s="144">
        <f t="shared" si="25"/>
        <v>0</v>
      </c>
      <c r="BG213" s="144">
        <f t="shared" si="26"/>
        <v>0</v>
      </c>
      <c r="BH213" s="144">
        <f t="shared" si="27"/>
        <v>0</v>
      </c>
      <c r="BI213" s="144">
        <f t="shared" si="28"/>
        <v>0</v>
      </c>
      <c r="BJ213" s="17" t="s">
        <v>86</v>
      </c>
      <c r="BK213" s="144">
        <f t="shared" si="29"/>
        <v>0</v>
      </c>
      <c r="BL213" s="17" t="s">
        <v>183</v>
      </c>
      <c r="BM213" s="143" t="s">
        <v>1420</v>
      </c>
    </row>
    <row r="214" spans="2:65" s="1" customFormat="1" ht="16.5" customHeight="1">
      <c r="B214" s="32"/>
      <c r="C214" s="132" t="s">
        <v>801</v>
      </c>
      <c r="D214" s="132" t="s">
        <v>178</v>
      </c>
      <c r="E214" s="133" t="s">
        <v>6217</v>
      </c>
      <c r="F214" s="134" t="s">
        <v>6218</v>
      </c>
      <c r="G214" s="135" t="s">
        <v>4983</v>
      </c>
      <c r="H214" s="136">
        <v>2</v>
      </c>
      <c r="I214" s="137"/>
      <c r="J214" s="138">
        <f t="shared" si="20"/>
        <v>0</v>
      </c>
      <c r="K214" s="134" t="s">
        <v>1</v>
      </c>
      <c r="L214" s="32"/>
      <c r="M214" s="139" t="s">
        <v>1</v>
      </c>
      <c r="N214" s="140" t="s">
        <v>43</v>
      </c>
      <c r="P214" s="141">
        <f t="shared" si="21"/>
        <v>0</v>
      </c>
      <c r="Q214" s="141">
        <v>0</v>
      </c>
      <c r="R214" s="141">
        <f t="shared" si="22"/>
        <v>0</v>
      </c>
      <c r="S214" s="141">
        <v>0</v>
      </c>
      <c r="T214" s="142">
        <f t="shared" si="23"/>
        <v>0</v>
      </c>
      <c r="AR214" s="143" t="s">
        <v>183</v>
      </c>
      <c r="AT214" s="143" t="s">
        <v>178</v>
      </c>
      <c r="AU214" s="143" t="s">
        <v>193</v>
      </c>
      <c r="AY214" s="17" t="s">
        <v>176</v>
      </c>
      <c r="BE214" s="144">
        <f t="shared" si="24"/>
        <v>0</v>
      </c>
      <c r="BF214" s="144">
        <f t="shared" si="25"/>
        <v>0</v>
      </c>
      <c r="BG214" s="144">
        <f t="shared" si="26"/>
        <v>0</v>
      </c>
      <c r="BH214" s="144">
        <f t="shared" si="27"/>
        <v>0</v>
      </c>
      <c r="BI214" s="144">
        <f t="shared" si="28"/>
        <v>0</v>
      </c>
      <c r="BJ214" s="17" t="s">
        <v>86</v>
      </c>
      <c r="BK214" s="144">
        <f t="shared" si="29"/>
        <v>0</v>
      </c>
      <c r="BL214" s="17" t="s">
        <v>183</v>
      </c>
      <c r="BM214" s="143" t="s">
        <v>1429</v>
      </c>
    </row>
    <row r="215" spans="2:65" s="1" customFormat="1" ht="21.75" customHeight="1">
      <c r="B215" s="32"/>
      <c r="C215" s="132" t="s">
        <v>805</v>
      </c>
      <c r="D215" s="132" t="s">
        <v>178</v>
      </c>
      <c r="E215" s="133" t="s">
        <v>6219</v>
      </c>
      <c r="F215" s="134" t="s">
        <v>6190</v>
      </c>
      <c r="G215" s="135" t="s">
        <v>4983</v>
      </c>
      <c r="H215" s="136">
        <v>1</v>
      </c>
      <c r="I215" s="137"/>
      <c r="J215" s="138">
        <f t="shared" si="20"/>
        <v>0</v>
      </c>
      <c r="K215" s="134" t="s">
        <v>1</v>
      </c>
      <c r="L215" s="32"/>
      <c r="M215" s="139" t="s">
        <v>1</v>
      </c>
      <c r="N215" s="140" t="s">
        <v>43</v>
      </c>
      <c r="P215" s="141">
        <f t="shared" si="21"/>
        <v>0</v>
      </c>
      <c r="Q215" s="141">
        <v>0</v>
      </c>
      <c r="R215" s="141">
        <f t="shared" si="22"/>
        <v>0</v>
      </c>
      <c r="S215" s="141">
        <v>0</v>
      </c>
      <c r="T215" s="142">
        <f t="shared" si="23"/>
        <v>0</v>
      </c>
      <c r="AR215" s="143" t="s">
        <v>183</v>
      </c>
      <c r="AT215" s="143" t="s">
        <v>178</v>
      </c>
      <c r="AU215" s="143" t="s">
        <v>193</v>
      </c>
      <c r="AY215" s="17" t="s">
        <v>176</v>
      </c>
      <c r="BE215" s="144">
        <f t="shared" si="24"/>
        <v>0</v>
      </c>
      <c r="BF215" s="144">
        <f t="shared" si="25"/>
        <v>0</v>
      </c>
      <c r="BG215" s="144">
        <f t="shared" si="26"/>
        <v>0</v>
      </c>
      <c r="BH215" s="144">
        <f t="shared" si="27"/>
        <v>0</v>
      </c>
      <c r="BI215" s="144">
        <f t="shared" si="28"/>
        <v>0</v>
      </c>
      <c r="BJ215" s="17" t="s">
        <v>86</v>
      </c>
      <c r="BK215" s="144">
        <f t="shared" si="29"/>
        <v>0</v>
      </c>
      <c r="BL215" s="17" t="s">
        <v>183</v>
      </c>
      <c r="BM215" s="143" t="s">
        <v>1439</v>
      </c>
    </row>
    <row r="216" spans="2:65" s="1" customFormat="1" ht="16.5" customHeight="1">
      <c r="B216" s="32"/>
      <c r="C216" s="132" t="s">
        <v>809</v>
      </c>
      <c r="D216" s="132" t="s">
        <v>178</v>
      </c>
      <c r="E216" s="133" t="s">
        <v>6220</v>
      </c>
      <c r="F216" s="134" t="s">
        <v>6221</v>
      </c>
      <c r="G216" s="135" t="s">
        <v>4983</v>
      </c>
      <c r="H216" s="136">
        <v>1</v>
      </c>
      <c r="I216" s="137"/>
      <c r="J216" s="138">
        <f t="shared" si="20"/>
        <v>0</v>
      </c>
      <c r="K216" s="134" t="s">
        <v>1</v>
      </c>
      <c r="L216" s="32"/>
      <c r="M216" s="139" t="s">
        <v>1</v>
      </c>
      <c r="N216" s="140" t="s">
        <v>43</v>
      </c>
      <c r="P216" s="141">
        <f t="shared" si="21"/>
        <v>0</v>
      </c>
      <c r="Q216" s="141">
        <v>0</v>
      </c>
      <c r="R216" s="141">
        <f t="shared" si="22"/>
        <v>0</v>
      </c>
      <c r="S216" s="141">
        <v>0</v>
      </c>
      <c r="T216" s="142">
        <f t="shared" si="23"/>
        <v>0</v>
      </c>
      <c r="AR216" s="143" t="s">
        <v>183</v>
      </c>
      <c r="AT216" s="143" t="s">
        <v>178</v>
      </c>
      <c r="AU216" s="143" t="s">
        <v>193</v>
      </c>
      <c r="AY216" s="17" t="s">
        <v>176</v>
      </c>
      <c r="BE216" s="144">
        <f t="shared" si="24"/>
        <v>0</v>
      </c>
      <c r="BF216" s="144">
        <f t="shared" si="25"/>
        <v>0</v>
      </c>
      <c r="BG216" s="144">
        <f t="shared" si="26"/>
        <v>0</v>
      </c>
      <c r="BH216" s="144">
        <f t="shared" si="27"/>
        <v>0</v>
      </c>
      <c r="BI216" s="144">
        <f t="shared" si="28"/>
        <v>0</v>
      </c>
      <c r="BJ216" s="17" t="s">
        <v>86</v>
      </c>
      <c r="BK216" s="144">
        <f t="shared" si="29"/>
        <v>0</v>
      </c>
      <c r="BL216" s="17" t="s">
        <v>183</v>
      </c>
      <c r="BM216" s="143" t="s">
        <v>1511</v>
      </c>
    </row>
    <row r="217" spans="2:65" s="1" customFormat="1" ht="16.5" customHeight="1">
      <c r="B217" s="32"/>
      <c r="C217" s="132" t="s">
        <v>815</v>
      </c>
      <c r="D217" s="132" t="s">
        <v>178</v>
      </c>
      <c r="E217" s="133" t="s">
        <v>6222</v>
      </c>
      <c r="F217" s="134" t="s">
        <v>6223</v>
      </c>
      <c r="G217" s="135" t="s">
        <v>4983</v>
      </c>
      <c r="H217" s="136">
        <v>1</v>
      </c>
      <c r="I217" s="137"/>
      <c r="J217" s="138">
        <f t="shared" si="20"/>
        <v>0</v>
      </c>
      <c r="K217" s="134" t="s">
        <v>1</v>
      </c>
      <c r="L217" s="32"/>
      <c r="M217" s="139" t="s">
        <v>1</v>
      </c>
      <c r="N217" s="140" t="s">
        <v>43</v>
      </c>
      <c r="P217" s="141">
        <f t="shared" si="21"/>
        <v>0</v>
      </c>
      <c r="Q217" s="141">
        <v>0</v>
      </c>
      <c r="R217" s="141">
        <f t="shared" si="22"/>
        <v>0</v>
      </c>
      <c r="S217" s="141">
        <v>0</v>
      </c>
      <c r="T217" s="142">
        <f t="shared" si="23"/>
        <v>0</v>
      </c>
      <c r="AR217" s="143" t="s">
        <v>183</v>
      </c>
      <c r="AT217" s="143" t="s">
        <v>178</v>
      </c>
      <c r="AU217" s="143" t="s">
        <v>193</v>
      </c>
      <c r="AY217" s="17" t="s">
        <v>176</v>
      </c>
      <c r="BE217" s="144">
        <f t="shared" si="24"/>
        <v>0</v>
      </c>
      <c r="BF217" s="144">
        <f t="shared" si="25"/>
        <v>0</v>
      </c>
      <c r="BG217" s="144">
        <f t="shared" si="26"/>
        <v>0</v>
      </c>
      <c r="BH217" s="144">
        <f t="shared" si="27"/>
        <v>0</v>
      </c>
      <c r="BI217" s="144">
        <f t="shared" si="28"/>
        <v>0</v>
      </c>
      <c r="BJ217" s="17" t="s">
        <v>86</v>
      </c>
      <c r="BK217" s="144">
        <f t="shared" si="29"/>
        <v>0</v>
      </c>
      <c r="BL217" s="17" t="s">
        <v>183</v>
      </c>
      <c r="BM217" s="143" t="s">
        <v>1542</v>
      </c>
    </row>
    <row r="218" spans="2:65" s="1" customFormat="1" ht="16.5" customHeight="1">
      <c r="B218" s="32"/>
      <c r="C218" s="132" t="s">
        <v>825</v>
      </c>
      <c r="D218" s="132" t="s">
        <v>178</v>
      </c>
      <c r="E218" s="133" t="s">
        <v>6224</v>
      </c>
      <c r="F218" s="134" t="s">
        <v>6225</v>
      </c>
      <c r="G218" s="135" t="s">
        <v>4983</v>
      </c>
      <c r="H218" s="136">
        <v>8</v>
      </c>
      <c r="I218" s="137"/>
      <c r="J218" s="138">
        <f t="shared" si="20"/>
        <v>0</v>
      </c>
      <c r="K218" s="134" t="s">
        <v>1</v>
      </c>
      <c r="L218" s="32"/>
      <c r="M218" s="139" t="s">
        <v>1</v>
      </c>
      <c r="N218" s="140" t="s">
        <v>43</v>
      </c>
      <c r="P218" s="141">
        <f t="shared" si="21"/>
        <v>0</v>
      </c>
      <c r="Q218" s="141">
        <v>0</v>
      </c>
      <c r="R218" s="141">
        <f t="shared" si="22"/>
        <v>0</v>
      </c>
      <c r="S218" s="141">
        <v>0</v>
      </c>
      <c r="T218" s="142">
        <f t="shared" si="23"/>
        <v>0</v>
      </c>
      <c r="AR218" s="143" t="s">
        <v>183</v>
      </c>
      <c r="AT218" s="143" t="s">
        <v>178</v>
      </c>
      <c r="AU218" s="143" t="s">
        <v>193</v>
      </c>
      <c r="AY218" s="17" t="s">
        <v>176</v>
      </c>
      <c r="BE218" s="144">
        <f t="shared" si="24"/>
        <v>0</v>
      </c>
      <c r="BF218" s="144">
        <f t="shared" si="25"/>
        <v>0</v>
      </c>
      <c r="BG218" s="144">
        <f t="shared" si="26"/>
        <v>0</v>
      </c>
      <c r="BH218" s="144">
        <f t="shared" si="27"/>
        <v>0</v>
      </c>
      <c r="BI218" s="144">
        <f t="shared" si="28"/>
        <v>0</v>
      </c>
      <c r="BJ218" s="17" t="s">
        <v>86</v>
      </c>
      <c r="BK218" s="144">
        <f t="shared" si="29"/>
        <v>0</v>
      </c>
      <c r="BL218" s="17" t="s">
        <v>183</v>
      </c>
      <c r="BM218" s="143" t="s">
        <v>1550</v>
      </c>
    </row>
    <row r="219" spans="2:65" s="1" customFormat="1" ht="24.2" customHeight="1">
      <c r="B219" s="32"/>
      <c r="C219" s="132" t="s">
        <v>830</v>
      </c>
      <c r="D219" s="132" t="s">
        <v>178</v>
      </c>
      <c r="E219" s="133" t="s">
        <v>6226</v>
      </c>
      <c r="F219" s="134" t="s">
        <v>6227</v>
      </c>
      <c r="G219" s="135" t="s">
        <v>4983</v>
      </c>
      <c r="H219" s="136">
        <v>1</v>
      </c>
      <c r="I219" s="137"/>
      <c r="J219" s="138">
        <f t="shared" si="20"/>
        <v>0</v>
      </c>
      <c r="K219" s="134" t="s">
        <v>1</v>
      </c>
      <c r="L219" s="32"/>
      <c r="M219" s="139" t="s">
        <v>1</v>
      </c>
      <c r="N219" s="140" t="s">
        <v>43</v>
      </c>
      <c r="P219" s="141">
        <f t="shared" si="21"/>
        <v>0</v>
      </c>
      <c r="Q219" s="141">
        <v>0</v>
      </c>
      <c r="R219" s="141">
        <f t="shared" si="22"/>
        <v>0</v>
      </c>
      <c r="S219" s="141">
        <v>0</v>
      </c>
      <c r="T219" s="142">
        <f t="shared" si="23"/>
        <v>0</v>
      </c>
      <c r="AR219" s="143" t="s">
        <v>183</v>
      </c>
      <c r="AT219" s="143" t="s">
        <v>178</v>
      </c>
      <c r="AU219" s="143" t="s">
        <v>193</v>
      </c>
      <c r="AY219" s="17" t="s">
        <v>176</v>
      </c>
      <c r="BE219" s="144">
        <f t="shared" si="24"/>
        <v>0</v>
      </c>
      <c r="BF219" s="144">
        <f t="shared" si="25"/>
        <v>0</v>
      </c>
      <c r="BG219" s="144">
        <f t="shared" si="26"/>
        <v>0</v>
      </c>
      <c r="BH219" s="144">
        <f t="shared" si="27"/>
        <v>0</v>
      </c>
      <c r="BI219" s="144">
        <f t="shared" si="28"/>
        <v>0</v>
      </c>
      <c r="BJ219" s="17" t="s">
        <v>86</v>
      </c>
      <c r="BK219" s="144">
        <f t="shared" si="29"/>
        <v>0</v>
      </c>
      <c r="BL219" s="17" t="s">
        <v>183</v>
      </c>
      <c r="BM219" s="143" t="s">
        <v>1558</v>
      </c>
    </row>
    <row r="220" spans="2:65" s="1" customFormat="1" ht="16.5" customHeight="1">
      <c r="B220" s="32"/>
      <c r="C220" s="132" t="s">
        <v>834</v>
      </c>
      <c r="D220" s="132" t="s">
        <v>178</v>
      </c>
      <c r="E220" s="133" t="s">
        <v>6228</v>
      </c>
      <c r="F220" s="134" t="s">
        <v>6229</v>
      </c>
      <c r="G220" s="135" t="s">
        <v>4983</v>
      </c>
      <c r="H220" s="136">
        <v>1</v>
      </c>
      <c r="I220" s="137"/>
      <c r="J220" s="138">
        <f t="shared" si="20"/>
        <v>0</v>
      </c>
      <c r="K220" s="134" t="s">
        <v>1</v>
      </c>
      <c r="L220" s="32"/>
      <c r="M220" s="139" t="s">
        <v>1</v>
      </c>
      <c r="N220" s="140" t="s">
        <v>43</v>
      </c>
      <c r="P220" s="141">
        <f t="shared" si="21"/>
        <v>0</v>
      </c>
      <c r="Q220" s="141">
        <v>0</v>
      </c>
      <c r="R220" s="141">
        <f t="shared" si="22"/>
        <v>0</v>
      </c>
      <c r="S220" s="141">
        <v>0</v>
      </c>
      <c r="T220" s="142">
        <f t="shared" si="23"/>
        <v>0</v>
      </c>
      <c r="AR220" s="143" t="s">
        <v>183</v>
      </c>
      <c r="AT220" s="143" t="s">
        <v>178</v>
      </c>
      <c r="AU220" s="143" t="s">
        <v>193</v>
      </c>
      <c r="AY220" s="17" t="s">
        <v>176</v>
      </c>
      <c r="BE220" s="144">
        <f t="shared" si="24"/>
        <v>0</v>
      </c>
      <c r="BF220" s="144">
        <f t="shared" si="25"/>
        <v>0</v>
      </c>
      <c r="BG220" s="144">
        <f t="shared" si="26"/>
        <v>0</v>
      </c>
      <c r="BH220" s="144">
        <f t="shared" si="27"/>
        <v>0</v>
      </c>
      <c r="BI220" s="144">
        <f t="shared" si="28"/>
        <v>0</v>
      </c>
      <c r="BJ220" s="17" t="s">
        <v>86</v>
      </c>
      <c r="BK220" s="144">
        <f t="shared" si="29"/>
        <v>0</v>
      </c>
      <c r="BL220" s="17" t="s">
        <v>183</v>
      </c>
      <c r="BM220" s="143" t="s">
        <v>1690</v>
      </c>
    </row>
    <row r="221" spans="2:65" s="1" customFormat="1" ht="24.2" customHeight="1">
      <c r="B221" s="32"/>
      <c r="C221" s="132" t="s">
        <v>838</v>
      </c>
      <c r="D221" s="132" t="s">
        <v>178</v>
      </c>
      <c r="E221" s="133" t="s">
        <v>6230</v>
      </c>
      <c r="F221" s="134" t="s">
        <v>6231</v>
      </c>
      <c r="G221" s="135" t="s">
        <v>4983</v>
      </c>
      <c r="H221" s="136">
        <v>8</v>
      </c>
      <c r="I221" s="137"/>
      <c r="J221" s="138">
        <f t="shared" si="20"/>
        <v>0</v>
      </c>
      <c r="K221" s="134" t="s">
        <v>1</v>
      </c>
      <c r="L221" s="32"/>
      <c r="M221" s="139" t="s">
        <v>1</v>
      </c>
      <c r="N221" s="140" t="s">
        <v>43</v>
      </c>
      <c r="P221" s="141">
        <f t="shared" si="21"/>
        <v>0</v>
      </c>
      <c r="Q221" s="141">
        <v>0</v>
      </c>
      <c r="R221" s="141">
        <f t="shared" si="22"/>
        <v>0</v>
      </c>
      <c r="S221" s="141">
        <v>0</v>
      </c>
      <c r="T221" s="142">
        <f t="shared" si="23"/>
        <v>0</v>
      </c>
      <c r="AR221" s="143" t="s">
        <v>183</v>
      </c>
      <c r="AT221" s="143" t="s">
        <v>178</v>
      </c>
      <c r="AU221" s="143" t="s">
        <v>193</v>
      </c>
      <c r="AY221" s="17" t="s">
        <v>176</v>
      </c>
      <c r="BE221" s="144">
        <f t="shared" si="24"/>
        <v>0</v>
      </c>
      <c r="BF221" s="144">
        <f t="shared" si="25"/>
        <v>0</v>
      </c>
      <c r="BG221" s="144">
        <f t="shared" si="26"/>
        <v>0</v>
      </c>
      <c r="BH221" s="144">
        <f t="shared" si="27"/>
        <v>0</v>
      </c>
      <c r="BI221" s="144">
        <f t="shared" si="28"/>
        <v>0</v>
      </c>
      <c r="BJ221" s="17" t="s">
        <v>86</v>
      </c>
      <c r="BK221" s="144">
        <f t="shared" si="29"/>
        <v>0</v>
      </c>
      <c r="BL221" s="17" t="s">
        <v>183</v>
      </c>
      <c r="BM221" s="143" t="s">
        <v>1716</v>
      </c>
    </row>
    <row r="222" spans="2:65" s="1" customFormat="1" ht="33" customHeight="1">
      <c r="B222" s="32"/>
      <c r="C222" s="132" t="s">
        <v>844</v>
      </c>
      <c r="D222" s="132" t="s">
        <v>178</v>
      </c>
      <c r="E222" s="133" t="s">
        <v>6232</v>
      </c>
      <c r="F222" s="134" t="s">
        <v>6233</v>
      </c>
      <c r="G222" s="135" t="s">
        <v>4983</v>
      </c>
      <c r="H222" s="136">
        <v>2</v>
      </c>
      <c r="I222" s="137"/>
      <c r="J222" s="138">
        <f t="shared" si="20"/>
        <v>0</v>
      </c>
      <c r="K222" s="134" t="s">
        <v>1</v>
      </c>
      <c r="L222" s="32"/>
      <c r="M222" s="139" t="s">
        <v>1</v>
      </c>
      <c r="N222" s="140" t="s">
        <v>43</v>
      </c>
      <c r="P222" s="141">
        <f t="shared" si="21"/>
        <v>0</v>
      </c>
      <c r="Q222" s="141">
        <v>0</v>
      </c>
      <c r="R222" s="141">
        <f t="shared" si="22"/>
        <v>0</v>
      </c>
      <c r="S222" s="141">
        <v>0</v>
      </c>
      <c r="T222" s="142">
        <f t="shared" si="23"/>
        <v>0</v>
      </c>
      <c r="AR222" s="143" t="s">
        <v>183</v>
      </c>
      <c r="AT222" s="143" t="s">
        <v>178</v>
      </c>
      <c r="AU222" s="143" t="s">
        <v>193</v>
      </c>
      <c r="AY222" s="17" t="s">
        <v>176</v>
      </c>
      <c r="BE222" s="144">
        <f t="shared" si="24"/>
        <v>0</v>
      </c>
      <c r="BF222" s="144">
        <f t="shared" si="25"/>
        <v>0</v>
      </c>
      <c r="BG222" s="144">
        <f t="shared" si="26"/>
        <v>0</v>
      </c>
      <c r="BH222" s="144">
        <f t="shared" si="27"/>
        <v>0</v>
      </c>
      <c r="BI222" s="144">
        <f t="shared" si="28"/>
        <v>0</v>
      </c>
      <c r="BJ222" s="17" t="s">
        <v>86</v>
      </c>
      <c r="BK222" s="144">
        <f t="shared" si="29"/>
        <v>0</v>
      </c>
      <c r="BL222" s="17" t="s">
        <v>183</v>
      </c>
      <c r="BM222" s="143" t="s">
        <v>1726</v>
      </c>
    </row>
    <row r="223" spans="2:65" s="1" customFormat="1" ht="24.2" customHeight="1">
      <c r="B223" s="32"/>
      <c r="C223" s="132" t="s">
        <v>848</v>
      </c>
      <c r="D223" s="132" t="s">
        <v>178</v>
      </c>
      <c r="E223" s="133" t="s">
        <v>6234</v>
      </c>
      <c r="F223" s="134" t="s">
        <v>6231</v>
      </c>
      <c r="G223" s="135" t="s">
        <v>4983</v>
      </c>
      <c r="H223" s="136">
        <v>8</v>
      </c>
      <c r="I223" s="137"/>
      <c r="J223" s="138">
        <f t="shared" si="20"/>
        <v>0</v>
      </c>
      <c r="K223" s="134" t="s">
        <v>1</v>
      </c>
      <c r="L223" s="32"/>
      <c r="M223" s="139" t="s">
        <v>1</v>
      </c>
      <c r="N223" s="140" t="s">
        <v>43</v>
      </c>
      <c r="P223" s="141">
        <f t="shared" si="21"/>
        <v>0</v>
      </c>
      <c r="Q223" s="141">
        <v>0</v>
      </c>
      <c r="R223" s="141">
        <f t="shared" si="22"/>
        <v>0</v>
      </c>
      <c r="S223" s="141">
        <v>0</v>
      </c>
      <c r="T223" s="142">
        <f t="shared" si="23"/>
        <v>0</v>
      </c>
      <c r="AR223" s="143" t="s">
        <v>183</v>
      </c>
      <c r="AT223" s="143" t="s">
        <v>178</v>
      </c>
      <c r="AU223" s="143" t="s">
        <v>193</v>
      </c>
      <c r="AY223" s="17" t="s">
        <v>176</v>
      </c>
      <c r="BE223" s="144">
        <f t="shared" si="24"/>
        <v>0</v>
      </c>
      <c r="BF223" s="144">
        <f t="shared" si="25"/>
        <v>0</v>
      </c>
      <c r="BG223" s="144">
        <f t="shared" si="26"/>
        <v>0</v>
      </c>
      <c r="BH223" s="144">
        <f t="shared" si="27"/>
        <v>0</v>
      </c>
      <c r="BI223" s="144">
        <f t="shared" si="28"/>
        <v>0</v>
      </c>
      <c r="BJ223" s="17" t="s">
        <v>86</v>
      </c>
      <c r="BK223" s="144">
        <f t="shared" si="29"/>
        <v>0</v>
      </c>
      <c r="BL223" s="17" t="s">
        <v>183</v>
      </c>
      <c r="BM223" s="143" t="s">
        <v>1737</v>
      </c>
    </row>
    <row r="224" spans="2:65" s="1" customFormat="1" ht="16.5" customHeight="1">
      <c r="B224" s="32"/>
      <c r="C224" s="132" t="s">
        <v>852</v>
      </c>
      <c r="D224" s="132" t="s">
        <v>178</v>
      </c>
      <c r="E224" s="133" t="s">
        <v>6235</v>
      </c>
      <c r="F224" s="134" t="s">
        <v>6236</v>
      </c>
      <c r="G224" s="135" t="s">
        <v>298</v>
      </c>
      <c r="H224" s="136">
        <v>4500</v>
      </c>
      <c r="I224" s="137"/>
      <c r="J224" s="138">
        <f t="shared" si="20"/>
        <v>0</v>
      </c>
      <c r="K224" s="134" t="s">
        <v>1</v>
      </c>
      <c r="L224" s="32"/>
      <c r="M224" s="139" t="s">
        <v>1</v>
      </c>
      <c r="N224" s="140" t="s">
        <v>43</v>
      </c>
      <c r="P224" s="141">
        <f t="shared" si="21"/>
        <v>0</v>
      </c>
      <c r="Q224" s="141">
        <v>0</v>
      </c>
      <c r="R224" s="141">
        <f t="shared" si="22"/>
        <v>0</v>
      </c>
      <c r="S224" s="141">
        <v>0</v>
      </c>
      <c r="T224" s="142">
        <f t="shared" si="23"/>
        <v>0</v>
      </c>
      <c r="AR224" s="143" t="s">
        <v>183</v>
      </c>
      <c r="AT224" s="143" t="s">
        <v>178</v>
      </c>
      <c r="AU224" s="143" t="s">
        <v>193</v>
      </c>
      <c r="AY224" s="17" t="s">
        <v>176</v>
      </c>
      <c r="BE224" s="144">
        <f t="shared" si="24"/>
        <v>0</v>
      </c>
      <c r="BF224" s="144">
        <f t="shared" si="25"/>
        <v>0</v>
      </c>
      <c r="BG224" s="144">
        <f t="shared" si="26"/>
        <v>0</v>
      </c>
      <c r="BH224" s="144">
        <f t="shared" si="27"/>
        <v>0</v>
      </c>
      <c r="BI224" s="144">
        <f t="shared" si="28"/>
        <v>0</v>
      </c>
      <c r="BJ224" s="17" t="s">
        <v>86</v>
      </c>
      <c r="BK224" s="144">
        <f t="shared" si="29"/>
        <v>0</v>
      </c>
      <c r="BL224" s="17" t="s">
        <v>183</v>
      </c>
      <c r="BM224" s="143" t="s">
        <v>1747</v>
      </c>
    </row>
    <row r="225" spans="2:65" s="1" customFormat="1" ht="16.5" customHeight="1">
      <c r="B225" s="32"/>
      <c r="C225" s="132" t="s">
        <v>856</v>
      </c>
      <c r="D225" s="132" t="s">
        <v>178</v>
      </c>
      <c r="E225" s="133" t="s">
        <v>6237</v>
      </c>
      <c r="F225" s="134" t="s">
        <v>6103</v>
      </c>
      <c r="G225" s="135" t="s">
        <v>298</v>
      </c>
      <c r="H225" s="136">
        <v>500</v>
      </c>
      <c r="I225" s="137"/>
      <c r="J225" s="138">
        <f t="shared" si="20"/>
        <v>0</v>
      </c>
      <c r="K225" s="134" t="s">
        <v>1</v>
      </c>
      <c r="L225" s="32"/>
      <c r="M225" s="139" t="s">
        <v>1</v>
      </c>
      <c r="N225" s="140" t="s">
        <v>43</v>
      </c>
      <c r="P225" s="141">
        <f t="shared" si="21"/>
        <v>0</v>
      </c>
      <c r="Q225" s="141">
        <v>0</v>
      </c>
      <c r="R225" s="141">
        <f t="shared" si="22"/>
        <v>0</v>
      </c>
      <c r="S225" s="141">
        <v>0</v>
      </c>
      <c r="T225" s="142">
        <f t="shared" si="23"/>
        <v>0</v>
      </c>
      <c r="AR225" s="143" t="s">
        <v>183</v>
      </c>
      <c r="AT225" s="143" t="s">
        <v>178</v>
      </c>
      <c r="AU225" s="143" t="s">
        <v>193</v>
      </c>
      <c r="AY225" s="17" t="s">
        <v>176</v>
      </c>
      <c r="BE225" s="144">
        <f t="shared" si="24"/>
        <v>0</v>
      </c>
      <c r="BF225" s="144">
        <f t="shared" si="25"/>
        <v>0</v>
      </c>
      <c r="BG225" s="144">
        <f t="shared" si="26"/>
        <v>0</v>
      </c>
      <c r="BH225" s="144">
        <f t="shared" si="27"/>
        <v>0</v>
      </c>
      <c r="BI225" s="144">
        <f t="shared" si="28"/>
        <v>0</v>
      </c>
      <c r="BJ225" s="17" t="s">
        <v>86</v>
      </c>
      <c r="BK225" s="144">
        <f t="shared" si="29"/>
        <v>0</v>
      </c>
      <c r="BL225" s="17" t="s">
        <v>183</v>
      </c>
      <c r="BM225" s="143" t="s">
        <v>1756</v>
      </c>
    </row>
    <row r="226" spans="2:65" s="1" customFormat="1" ht="21.75" customHeight="1">
      <c r="B226" s="32"/>
      <c r="C226" s="132" t="s">
        <v>860</v>
      </c>
      <c r="D226" s="132" t="s">
        <v>178</v>
      </c>
      <c r="E226" s="133" t="s">
        <v>6238</v>
      </c>
      <c r="F226" s="134" t="s">
        <v>6239</v>
      </c>
      <c r="G226" s="135" t="s">
        <v>298</v>
      </c>
      <c r="H226" s="136">
        <v>1000</v>
      </c>
      <c r="I226" s="137"/>
      <c r="J226" s="138">
        <f t="shared" si="20"/>
        <v>0</v>
      </c>
      <c r="K226" s="134" t="s">
        <v>1</v>
      </c>
      <c r="L226" s="32"/>
      <c r="M226" s="139" t="s">
        <v>1</v>
      </c>
      <c r="N226" s="140" t="s">
        <v>43</v>
      </c>
      <c r="P226" s="141">
        <f t="shared" si="21"/>
        <v>0</v>
      </c>
      <c r="Q226" s="141">
        <v>0</v>
      </c>
      <c r="R226" s="141">
        <f t="shared" si="22"/>
        <v>0</v>
      </c>
      <c r="S226" s="141">
        <v>0</v>
      </c>
      <c r="T226" s="142">
        <f t="shared" si="23"/>
        <v>0</v>
      </c>
      <c r="AR226" s="143" t="s">
        <v>183</v>
      </c>
      <c r="AT226" s="143" t="s">
        <v>178</v>
      </c>
      <c r="AU226" s="143" t="s">
        <v>193</v>
      </c>
      <c r="AY226" s="17" t="s">
        <v>176</v>
      </c>
      <c r="BE226" s="144">
        <f t="shared" si="24"/>
        <v>0</v>
      </c>
      <c r="BF226" s="144">
        <f t="shared" si="25"/>
        <v>0</v>
      </c>
      <c r="BG226" s="144">
        <f t="shared" si="26"/>
        <v>0</v>
      </c>
      <c r="BH226" s="144">
        <f t="shared" si="27"/>
        <v>0</v>
      </c>
      <c r="BI226" s="144">
        <f t="shared" si="28"/>
        <v>0</v>
      </c>
      <c r="BJ226" s="17" t="s">
        <v>86</v>
      </c>
      <c r="BK226" s="144">
        <f t="shared" si="29"/>
        <v>0</v>
      </c>
      <c r="BL226" s="17" t="s">
        <v>183</v>
      </c>
      <c r="BM226" s="143" t="s">
        <v>1766</v>
      </c>
    </row>
    <row r="227" spans="2:65" s="1" customFormat="1" ht="33" customHeight="1">
      <c r="B227" s="32"/>
      <c r="C227" s="132" t="s">
        <v>870</v>
      </c>
      <c r="D227" s="132" t="s">
        <v>178</v>
      </c>
      <c r="E227" s="133" t="s">
        <v>6240</v>
      </c>
      <c r="F227" s="134" t="s">
        <v>6241</v>
      </c>
      <c r="G227" s="135" t="s">
        <v>298</v>
      </c>
      <c r="H227" s="136">
        <v>300</v>
      </c>
      <c r="I227" s="137"/>
      <c r="J227" s="138">
        <f t="shared" si="20"/>
        <v>0</v>
      </c>
      <c r="K227" s="134" t="s">
        <v>1</v>
      </c>
      <c r="L227" s="32"/>
      <c r="M227" s="139" t="s">
        <v>1</v>
      </c>
      <c r="N227" s="140" t="s">
        <v>43</v>
      </c>
      <c r="P227" s="141">
        <f t="shared" si="21"/>
        <v>0</v>
      </c>
      <c r="Q227" s="141">
        <v>0</v>
      </c>
      <c r="R227" s="141">
        <f t="shared" si="22"/>
        <v>0</v>
      </c>
      <c r="S227" s="141">
        <v>0</v>
      </c>
      <c r="T227" s="142">
        <f t="shared" si="23"/>
        <v>0</v>
      </c>
      <c r="AR227" s="143" t="s">
        <v>183</v>
      </c>
      <c r="AT227" s="143" t="s">
        <v>178</v>
      </c>
      <c r="AU227" s="143" t="s">
        <v>193</v>
      </c>
      <c r="AY227" s="17" t="s">
        <v>176</v>
      </c>
      <c r="BE227" s="144">
        <f t="shared" si="24"/>
        <v>0</v>
      </c>
      <c r="BF227" s="144">
        <f t="shared" si="25"/>
        <v>0</v>
      </c>
      <c r="BG227" s="144">
        <f t="shared" si="26"/>
        <v>0</v>
      </c>
      <c r="BH227" s="144">
        <f t="shared" si="27"/>
        <v>0</v>
      </c>
      <c r="BI227" s="144">
        <f t="shared" si="28"/>
        <v>0</v>
      </c>
      <c r="BJ227" s="17" t="s">
        <v>86</v>
      </c>
      <c r="BK227" s="144">
        <f t="shared" si="29"/>
        <v>0</v>
      </c>
      <c r="BL227" s="17" t="s">
        <v>183</v>
      </c>
      <c r="BM227" s="143" t="s">
        <v>1776</v>
      </c>
    </row>
    <row r="228" spans="2:65" s="1" customFormat="1" ht="24.2" customHeight="1">
      <c r="B228" s="32"/>
      <c r="C228" s="132" t="s">
        <v>924</v>
      </c>
      <c r="D228" s="132" t="s">
        <v>178</v>
      </c>
      <c r="E228" s="133" t="s">
        <v>6242</v>
      </c>
      <c r="F228" s="134" t="s">
        <v>6243</v>
      </c>
      <c r="G228" s="135" t="s">
        <v>4983</v>
      </c>
      <c r="H228" s="136">
        <v>10</v>
      </c>
      <c r="I228" s="137"/>
      <c r="J228" s="138">
        <f t="shared" si="20"/>
        <v>0</v>
      </c>
      <c r="K228" s="134" t="s">
        <v>1</v>
      </c>
      <c r="L228" s="32"/>
      <c r="M228" s="139" t="s">
        <v>1</v>
      </c>
      <c r="N228" s="140" t="s">
        <v>43</v>
      </c>
      <c r="P228" s="141">
        <f t="shared" si="21"/>
        <v>0</v>
      </c>
      <c r="Q228" s="141">
        <v>0</v>
      </c>
      <c r="R228" s="141">
        <f t="shared" si="22"/>
        <v>0</v>
      </c>
      <c r="S228" s="141">
        <v>0</v>
      </c>
      <c r="T228" s="142">
        <f t="shared" si="23"/>
        <v>0</v>
      </c>
      <c r="AR228" s="143" t="s">
        <v>183</v>
      </c>
      <c r="AT228" s="143" t="s">
        <v>178</v>
      </c>
      <c r="AU228" s="143" t="s">
        <v>193</v>
      </c>
      <c r="AY228" s="17" t="s">
        <v>176</v>
      </c>
      <c r="BE228" s="144">
        <f t="shared" si="24"/>
        <v>0</v>
      </c>
      <c r="BF228" s="144">
        <f t="shared" si="25"/>
        <v>0</v>
      </c>
      <c r="BG228" s="144">
        <f t="shared" si="26"/>
        <v>0</v>
      </c>
      <c r="BH228" s="144">
        <f t="shared" si="27"/>
        <v>0</v>
      </c>
      <c r="BI228" s="144">
        <f t="shared" si="28"/>
        <v>0</v>
      </c>
      <c r="BJ228" s="17" t="s">
        <v>86</v>
      </c>
      <c r="BK228" s="144">
        <f t="shared" si="29"/>
        <v>0</v>
      </c>
      <c r="BL228" s="17" t="s">
        <v>183</v>
      </c>
      <c r="BM228" s="143" t="s">
        <v>1785</v>
      </c>
    </row>
    <row r="229" spans="2:65" s="1" customFormat="1" ht="24.2" customHeight="1">
      <c r="B229" s="32"/>
      <c r="C229" s="132" t="s">
        <v>953</v>
      </c>
      <c r="D229" s="132" t="s">
        <v>178</v>
      </c>
      <c r="E229" s="133" t="s">
        <v>6244</v>
      </c>
      <c r="F229" s="134" t="s">
        <v>6245</v>
      </c>
      <c r="G229" s="135" t="s">
        <v>4983</v>
      </c>
      <c r="H229" s="136">
        <v>10</v>
      </c>
      <c r="I229" s="137"/>
      <c r="J229" s="138">
        <f t="shared" si="20"/>
        <v>0</v>
      </c>
      <c r="K229" s="134" t="s">
        <v>1</v>
      </c>
      <c r="L229" s="32"/>
      <c r="M229" s="139" t="s">
        <v>1</v>
      </c>
      <c r="N229" s="140" t="s">
        <v>43</v>
      </c>
      <c r="P229" s="141">
        <f t="shared" si="21"/>
        <v>0</v>
      </c>
      <c r="Q229" s="141">
        <v>0</v>
      </c>
      <c r="R229" s="141">
        <f t="shared" si="22"/>
        <v>0</v>
      </c>
      <c r="S229" s="141">
        <v>0</v>
      </c>
      <c r="T229" s="142">
        <f t="shared" si="23"/>
        <v>0</v>
      </c>
      <c r="AR229" s="143" t="s">
        <v>183</v>
      </c>
      <c r="AT229" s="143" t="s">
        <v>178</v>
      </c>
      <c r="AU229" s="143" t="s">
        <v>193</v>
      </c>
      <c r="AY229" s="17" t="s">
        <v>176</v>
      </c>
      <c r="BE229" s="144">
        <f t="shared" si="24"/>
        <v>0</v>
      </c>
      <c r="BF229" s="144">
        <f t="shared" si="25"/>
        <v>0</v>
      </c>
      <c r="BG229" s="144">
        <f t="shared" si="26"/>
        <v>0</v>
      </c>
      <c r="BH229" s="144">
        <f t="shared" si="27"/>
        <v>0</v>
      </c>
      <c r="BI229" s="144">
        <f t="shared" si="28"/>
        <v>0</v>
      </c>
      <c r="BJ229" s="17" t="s">
        <v>86</v>
      </c>
      <c r="BK229" s="144">
        <f t="shared" si="29"/>
        <v>0</v>
      </c>
      <c r="BL229" s="17" t="s">
        <v>183</v>
      </c>
      <c r="BM229" s="143" t="s">
        <v>1794</v>
      </c>
    </row>
    <row r="230" spans="2:65" s="1" customFormat="1" ht="33" customHeight="1">
      <c r="B230" s="32"/>
      <c r="C230" s="132" t="s">
        <v>986</v>
      </c>
      <c r="D230" s="132" t="s">
        <v>178</v>
      </c>
      <c r="E230" s="133" t="s">
        <v>6246</v>
      </c>
      <c r="F230" s="134" t="s">
        <v>6247</v>
      </c>
      <c r="G230" s="135" t="s">
        <v>4983</v>
      </c>
      <c r="H230" s="136">
        <v>3000</v>
      </c>
      <c r="I230" s="137"/>
      <c r="J230" s="138">
        <f t="shared" si="20"/>
        <v>0</v>
      </c>
      <c r="K230" s="134" t="s">
        <v>1</v>
      </c>
      <c r="L230" s="32"/>
      <c r="M230" s="139" t="s">
        <v>1</v>
      </c>
      <c r="N230" s="140" t="s">
        <v>43</v>
      </c>
      <c r="P230" s="141">
        <f t="shared" si="21"/>
        <v>0</v>
      </c>
      <c r="Q230" s="141">
        <v>0</v>
      </c>
      <c r="R230" s="141">
        <f t="shared" si="22"/>
        <v>0</v>
      </c>
      <c r="S230" s="141">
        <v>0</v>
      </c>
      <c r="T230" s="142">
        <f t="shared" si="23"/>
        <v>0</v>
      </c>
      <c r="AR230" s="143" t="s">
        <v>183</v>
      </c>
      <c r="AT230" s="143" t="s">
        <v>178</v>
      </c>
      <c r="AU230" s="143" t="s">
        <v>193</v>
      </c>
      <c r="AY230" s="17" t="s">
        <v>176</v>
      </c>
      <c r="BE230" s="144">
        <f t="shared" si="24"/>
        <v>0</v>
      </c>
      <c r="BF230" s="144">
        <f t="shared" si="25"/>
        <v>0</v>
      </c>
      <c r="BG230" s="144">
        <f t="shared" si="26"/>
        <v>0</v>
      </c>
      <c r="BH230" s="144">
        <f t="shared" si="27"/>
        <v>0</v>
      </c>
      <c r="BI230" s="144">
        <f t="shared" si="28"/>
        <v>0</v>
      </c>
      <c r="BJ230" s="17" t="s">
        <v>86</v>
      </c>
      <c r="BK230" s="144">
        <f t="shared" si="29"/>
        <v>0</v>
      </c>
      <c r="BL230" s="17" t="s">
        <v>183</v>
      </c>
      <c r="BM230" s="143" t="s">
        <v>1802</v>
      </c>
    </row>
    <row r="231" spans="2:65" s="1" customFormat="1" ht="33" customHeight="1">
      <c r="B231" s="32"/>
      <c r="C231" s="132" t="s">
        <v>992</v>
      </c>
      <c r="D231" s="132" t="s">
        <v>178</v>
      </c>
      <c r="E231" s="133" t="s">
        <v>6248</v>
      </c>
      <c r="F231" s="134" t="s">
        <v>6249</v>
      </c>
      <c r="G231" s="135" t="s">
        <v>4983</v>
      </c>
      <c r="H231" s="136">
        <v>900</v>
      </c>
      <c r="I231" s="137"/>
      <c r="J231" s="138">
        <f t="shared" si="20"/>
        <v>0</v>
      </c>
      <c r="K231" s="134" t="s">
        <v>1</v>
      </c>
      <c r="L231" s="32"/>
      <c r="M231" s="139" t="s">
        <v>1</v>
      </c>
      <c r="N231" s="140" t="s">
        <v>43</v>
      </c>
      <c r="P231" s="141">
        <f t="shared" si="21"/>
        <v>0</v>
      </c>
      <c r="Q231" s="141">
        <v>0</v>
      </c>
      <c r="R231" s="141">
        <f t="shared" si="22"/>
        <v>0</v>
      </c>
      <c r="S231" s="141">
        <v>0</v>
      </c>
      <c r="T231" s="142">
        <f t="shared" si="23"/>
        <v>0</v>
      </c>
      <c r="AR231" s="143" t="s">
        <v>183</v>
      </c>
      <c r="AT231" s="143" t="s">
        <v>178</v>
      </c>
      <c r="AU231" s="143" t="s">
        <v>193</v>
      </c>
      <c r="AY231" s="17" t="s">
        <v>176</v>
      </c>
      <c r="BE231" s="144">
        <f t="shared" si="24"/>
        <v>0</v>
      </c>
      <c r="BF231" s="144">
        <f t="shared" si="25"/>
        <v>0</v>
      </c>
      <c r="BG231" s="144">
        <f t="shared" si="26"/>
        <v>0</v>
      </c>
      <c r="BH231" s="144">
        <f t="shared" si="27"/>
        <v>0</v>
      </c>
      <c r="BI231" s="144">
        <f t="shared" si="28"/>
        <v>0</v>
      </c>
      <c r="BJ231" s="17" t="s">
        <v>86</v>
      </c>
      <c r="BK231" s="144">
        <f t="shared" si="29"/>
        <v>0</v>
      </c>
      <c r="BL231" s="17" t="s">
        <v>183</v>
      </c>
      <c r="BM231" s="143" t="s">
        <v>1812</v>
      </c>
    </row>
    <row r="232" spans="2:65" s="1" customFormat="1" ht="24.2" customHeight="1">
      <c r="B232" s="32"/>
      <c r="C232" s="132" t="s">
        <v>1003</v>
      </c>
      <c r="D232" s="132" t="s">
        <v>178</v>
      </c>
      <c r="E232" s="133" t="s">
        <v>6250</v>
      </c>
      <c r="F232" s="134" t="s">
        <v>6251</v>
      </c>
      <c r="G232" s="135" t="s">
        <v>298</v>
      </c>
      <c r="H232" s="136">
        <v>300</v>
      </c>
      <c r="I232" s="137"/>
      <c r="J232" s="138">
        <f t="shared" si="20"/>
        <v>0</v>
      </c>
      <c r="K232" s="134" t="s">
        <v>1</v>
      </c>
      <c r="L232" s="32"/>
      <c r="M232" s="139" t="s">
        <v>1</v>
      </c>
      <c r="N232" s="140" t="s">
        <v>43</v>
      </c>
      <c r="P232" s="141">
        <f t="shared" si="21"/>
        <v>0</v>
      </c>
      <c r="Q232" s="141">
        <v>0</v>
      </c>
      <c r="R232" s="141">
        <f t="shared" si="22"/>
        <v>0</v>
      </c>
      <c r="S232" s="141">
        <v>0</v>
      </c>
      <c r="T232" s="142">
        <f t="shared" si="23"/>
        <v>0</v>
      </c>
      <c r="AR232" s="143" t="s">
        <v>183</v>
      </c>
      <c r="AT232" s="143" t="s">
        <v>178</v>
      </c>
      <c r="AU232" s="143" t="s">
        <v>193</v>
      </c>
      <c r="AY232" s="17" t="s">
        <v>176</v>
      </c>
      <c r="BE232" s="144">
        <f t="shared" si="24"/>
        <v>0</v>
      </c>
      <c r="BF232" s="144">
        <f t="shared" si="25"/>
        <v>0</v>
      </c>
      <c r="BG232" s="144">
        <f t="shared" si="26"/>
        <v>0</v>
      </c>
      <c r="BH232" s="144">
        <f t="shared" si="27"/>
        <v>0</v>
      </c>
      <c r="BI232" s="144">
        <f t="shared" si="28"/>
        <v>0</v>
      </c>
      <c r="BJ232" s="17" t="s">
        <v>86</v>
      </c>
      <c r="BK232" s="144">
        <f t="shared" si="29"/>
        <v>0</v>
      </c>
      <c r="BL232" s="17" t="s">
        <v>183</v>
      </c>
      <c r="BM232" s="143" t="s">
        <v>1820</v>
      </c>
    </row>
    <row r="233" spans="2:65" s="1" customFormat="1" ht="24.2" customHeight="1">
      <c r="B233" s="32"/>
      <c r="C233" s="132" t="s">
        <v>1023</v>
      </c>
      <c r="D233" s="132" t="s">
        <v>178</v>
      </c>
      <c r="E233" s="133" t="s">
        <v>6252</v>
      </c>
      <c r="F233" s="134" t="s">
        <v>6253</v>
      </c>
      <c r="G233" s="135" t="s">
        <v>4983</v>
      </c>
      <c r="H233" s="136">
        <v>1</v>
      </c>
      <c r="I233" s="137"/>
      <c r="J233" s="138">
        <f t="shared" si="20"/>
        <v>0</v>
      </c>
      <c r="K233" s="134" t="s">
        <v>1</v>
      </c>
      <c r="L233" s="32"/>
      <c r="M233" s="139" t="s">
        <v>1</v>
      </c>
      <c r="N233" s="140" t="s">
        <v>43</v>
      </c>
      <c r="P233" s="141">
        <f t="shared" si="21"/>
        <v>0</v>
      </c>
      <c r="Q233" s="141">
        <v>0</v>
      </c>
      <c r="R233" s="141">
        <f t="shared" si="22"/>
        <v>0</v>
      </c>
      <c r="S233" s="141">
        <v>0</v>
      </c>
      <c r="T233" s="142">
        <f t="shared" si="23"/>
        <v>0</v>
      </c>
      <c r="AR233" s="143" t="s">
        <v>183</v>
      </c>
      <c r="AT233" s="143" t="s">
        <v>178</v>
      </c>
      <c r="AU233" s="143" t="s">
        <v>193</v>
      </c>
      <c r="AY233" s="17" t="s">
        <v>176</v>
      </c>
      <c r="BE233" s="144">
        <f t="shared" si="24"/>
        <v>0</v>
      </c>
      <c r="BF233" s="144">
        <f t="shared" si="25"/>
        <v>0</v>
      </c>
      <c r="BG233" s="144">
        <f t="shared" si="26"/>
        <v>0</v>
      </c>
      <c r="BH233" s="144">
        <f t="shared" si="27"/>
        <v>0</v>
      </c>
      <c r="BI233" s="144">
        <f t="shared" si="28"/>
        <v>0</v>
      </c>
      <c r="BJ233" s="17" t="s">
        <v>86</v>
      </c>
      <c r="BK233" s="144">
        <f t="shared" si="29"/>
        <v>0</v>
      </c>
      <c r="BL233" s="17" t="s">
        <v>183</v>
      </c>
      <c r="BM233" s="143" t="s">
        <v>1829</v>
      </c>
    </row>
    <row r="234" spans="2:65" s="11" customFormat="1" ht="20.85" customHeight="1">
      <c r="B234" s="120"/>
      <c r="D234" s="121" t="s">
        <v>77</v>
      </c>
      <c r="E234" s="130" t="s">
        <v>5967</v>
      </c>
      <c r="F234" s="130" t="s">
        <v>6254</v>
      </c>
      <c r="I234" s="123"/>
      <c r="J234" s="131">
        <f>BK234</f>
        <v>0</v>
      </c>
      <c r="L234" s="120"/>
      <c r="M234" s="125"/>
      <c r="P234" s="126">
        <f>SUM(P235:P259)</f>
        <v>0</v>
      </c>
      <c r="R234" s="126">
        <f>SUM(R235:R259)</f>
        <v>0</v>
      </c>
      <c r="T234" s="127">
        <f>SUM(T235:T259)</f>
        <v>0</v>
      </c>
      <c r="AR234" s="121" t="s">
        <v>86</v>
      </c>
      <c r="AT234" s="128" t="s">
        <v>77</v>
      </c>
      <c r="AU234" s="128" t="s">
        <v>88</v>
      </c>
      <c r="AY234" s="121" t="s">
        <v>176</v>
      </c>
      <c r="BK234" s="129">
        <f>SUM(BK235:BK259)</f>
        <v>0</v>
      </c>
    </row>
    <row r="235" spans="2:65" s="1" customFormat="1" ht="55.5" customHeight="1">
      <c r="B235" s="32"/>
      <c r="C235" s="132" t="s">
        <v>1039</v>
      </c>
      <c r="D235" s="132" t="s">
        <v>178</v>
      </c>
      <c r="E235" s="133" t="s">
        <v>6255</v>
      </c>
      <c r="F235" s="134" t="s">
        <v>6256</v>
      </c>
      <c r="G235" s="135" t="s">
        <v>4983</v>
      </c>
      <c r="H235" s="136">
        <v>2</v>
      </c>
      <c r="I235" s="137"/>
      <c r="J235" s="138">
        <f t="shared" ref="J235:J259" si="30">ROUND(I235*H235,2)</f>
        <v>0</v>
      </c>
      <c r="K235" s="134" t="s">
        <v>1</v>
      </c>
      <c r="L235" s="32"/>
      <c r="M235" s="139" t="s">
        <v>1</v>
      </c>
      <c r="N235" s="140" t="s">
        <v>43</v>
      </c>
      <c r="P235" s="141">
        <f t="shared" ref="P235:P259" si="31">O235*H235</f>
        <v>0</v>
      </c>
      <c r="Q235" s="141">
        <v>0</v>
      </c>
      <c r="R235" s="141">
        <f t="shared" ref="R235:R259" si="32">Q235*H235</f>
        <v>0</v>
      </c>
      <c r="S235" s="141">
        <v>0</v>
      </c>
      <c r="T235" s="142">
        <f t="shared" ref="T235:T259" si="33">S235*H235</f>
        <v>0</v>
      </c>
      <c r="AR235" s="143" t="s">
        <v>183</v>
      </c>
      <c r="AT235" s="143" t="s">
        <v>178</v>
      </c>
      <c r="AU235" s="143" t="s">
        <v>193</v>
      </c>
      <c r="AY235" s="17" t="s">
        <v>176</v>
      </c>
      <c r="BE235" s="144">
        <f t="shared" ref="BE235:BE259" si="34">IF(N235="základní",J235,0)</f>
        <v>0</v>
      </c>
      <c r="BF235" s="144">
        <f t="shared" ref="BF235:BF259" si="35">IF(N235="snížená",J235,0)</f>
        <v>0</v>
      </c>
      <c r="BG235" s="144">
        <f t="shared" ref="BG235:BG259" si="36">IF(N235="zákl. přenesená",J235,0)</f>
        <v>0</v>
      </c>
      <c r="BH235" s="144">
        <f t="shared" ref="BH235:BH259" si="37">IF(N235="sníž. přenesená",J235,0)</f>
        <v>0</v>
      </c>
      <c r="BI235" s="144">
        <f t="shared" ref="BI235:BI259" si="38">IF(N235="nulová",J235,0)</f>
        <v>0</v>
      </c>
      <c r="BJ235" s="17" t="s">
        <v>86</v>
      </c>
      <c r="BK235" s="144">
        <f t="shared" ref="BK235:BK259" si="39">ROUND(I235*H235,2)</f>
        <v>0</v>
      </c>
      <c r="BL235" s="17" t="s">
        <v>183</v>
      </c>
      <c r="BM235" s="143" t="s">
        <v>1838</v>
      </c>
    </row>
    <row r="236" spans="2:65" s="1" customFormat="1" ht="16.5" customHeight="1">
      <c r="B236" s="32"/>
      <c r="C236" s="132" t="s">
        <v>1043</v>
      </c>
      <c r="D236" s="132" t="s">
        <v>178</v>
      </c>
      <c r="E236" s="133" t="s">
        <v>6257</v>
      </c>
      <c r="F236" s="134" t="s">
        <v>6258</v>
      </c>
      <c r="G236" s="135" t="s">
        <v>4983</v>
      </c>
      <c r="H236" s="136">
        <v>2</v>
      </c>
      <c r="I236" s="137"/>
      <c r="J236" s="138">
        <f t="shared" si="30"/>
        <v>0</v>
      </c>
      <c r="K236" s="134" t="s">
        <v>1</v>
      </c>
      <c r="L236" s="32"/>
      <c r="M236" s="139" t="s">
        <v>1</v>
      </c>
      <c r="N236" s="140" t="s">
        <v>43</v>
      </c>
      <c r="P236" s="141">
        <f t="shared" si="31"/>
        <v>0</v>
      </c>
      <c r="Q236" s="141">
        <v>0</v>
      </c>
      <c r="R236" s="141">
        <f t="shared" si="32"/>
        <v>0</v>
      </c>
      <c r="S236" s="141">
        <v>0</v>
      </c>
      <c r="T236" s="142">
        <f t="shared" si="33"/>
        <v>0</v>
      </c>
      <c r="AR236" s="143" t="s">
        <v>183</v>
      </c>
      <c r="AT236" s="143" t="s">
        <v>178</v>
      </c>
      <c r="AU236" s="143" t="s">
        <v>193</v>
      </c>
      <c r="AY236" s="17" t="s">
        <v>176</v>
      </c>
      <c r="BE236" s="144">
        <f t="shared" si="34"/>
        <v>0</v>
      </c>
      <c r="BF236" s="144">
        <f t="shared" si="35"/>
        <v>0</v>
      </c>
      <c r="BG236" s="144">
        <f t="shared" si="36"/>
        <v>0</v>
      </c>
      <c r="BH236" s="144">
        <f t="shared" si="37"/>
        <v>0</v>
      </c>
      <c r="BI236" s="144">
        <f t="shared" si="38"/>
        <v>0</v>
      </c>
      <c r="BJ236" s="17" t="s">
        <v>86</v>
      </c>
      <c r="BK236" s="144">
        <f t="shared" si="39"/>
        <v>0</v>
      </c>
      <c r="BL236" s="17" t="s">
        <v>183</v>
      </c>
      <c r="BM236" s="143" t="s">
        <v>1849</v>
      </c>
    </row>
    <row r="237" spans="2:65" s="1" customFormat="1" ht="16.5" customHeight="1">
      <c r="B237" s="32"/>
      <c r="C237" s="132" t="s">
        <v>1049</v>
      </c>
      <c r="D237" s="132" t="s">
        <v>178</v>
      </c>
      <c r="E237" s="133" t="s">
        <v>6259</v>
      </c>
      <c r="F237" s="134" t="s">
        <v>6260</v>
      </c>
      <c r="G237" s="135" t="s">
        <v>4983</v>
      </c>
      <c r="H237" s="136">
        <v>1</v>
      </c>
      <c r="I237" s="137"/>
      <c r="J237" s="138">
        <f t="shared" si="30"/>
        <v>0</v>
      </c>
      <c r="K237" s="134" t="s">
        <v>1</v>
      </c>
      <c r="L237" s="32"/>
      <c r="M237" s="139" t="s">
        <v>1</v>
      </c>
      <c r="N237" s="140" t="s">
        <v>43</v>
      </c>
      <c r="P237" s="141">
        <f t="shared" si="31"/>
        <v>0</v>
      </c>
      <c r="Q237" s="141">
        <v>0</v>
      </c>
      <c r="R237" s="141">
        <f t="shared" si="32"/>
        <v>0</v>
      </c>
      <c r="S237" s="141">
        <v>0</v>
      </c>
      <c r="T237" s="142">
        <f t="shared" si="33"/>
        <v>0</v>
      </c>
      <c r="AR237" s="143" t="s">
        <v>183</v>
      </c>
      <c r="AT237" s="143" t="s">
        <v>178</v>
      </c>
      <c r="AU237" s="143" t="s">
        <v>193</v>
      </c>
      <c r="AY237" s="17" t="s">
        <v>176</v>
      </c>
      <c r="BE237" s="144">
        <f t="shared" si="34"/>
        <v>0</v>
      </c>
      <c r="BF237" s="144">
        <f t="shared" si="35"/>
        <v>0</v>
      </c>
      <c r="BG237" s="144">
        <f t="shared" si="36"/>
        <v>0</v>
      </c>
      <c r="BH237" s="144">
        <f t="shared" si="37"/>
        <v>0</v>
      </c>
      <c r="BI237" s="144">
        <f t="shared" si="38"/>
        <v>0</v>
      </c>
      <c r="BJ237" s="17" t="s">
        <v>86</v>
      </c>
      <c r="BK237" s="144">
        <f t="shared" si="39"/>
        <v>0</v>
      </c>
      <c r="BL237" s="17" t="s">
        <v>183</v>
      </c>
      <c r="BM237" s="143" t="s">
        <v>1858</v>
      </c>
    </row>
    <row r="238" spans="2:65" s="1" customFormat="1" ht="16.5" customHeight="1">
      <c r="B238" s="32"/>
      <c r="C238" s="132" t="s">
        <v>1059</v>
      </c>
      <c r="D238" s="132" t="s">
        <v>178</v>
      </c>
      <c r="E238" s="133" t="s">
        <v>6261</v>
      </c>
      <c r="F238" s="134" t="s">
        <v>6262</v>
      </c>
      <c r="G238" s="135" t="s">
        <v>4983</v>
      </c>
      <c r="H238" s="136">
        <v>1</v>
      </c>
      <c r="I238" s="137"/>
      <c r="J238" s="138">
        <f t="shared" si="30"/>
        <v>0</v>
      </c>
      <c r="K238" s="134" t="s">
        <v>1</v>
      </c>
      <c r="L238" s="32"/>
      <c r="M238" s="139" t="s">
        <v>1</v>
      </c>
      <c r="N238" s="140" t="s">
        <v>43</v>
      </c>
      <c r="P238" s="141">
        <f t="shared" si="31"/>
        <v>0</v>
      </c>
      <c r="Q238" s="141">
        <v>0</v>
      </c>
      <c r="R238" s="141">
        <f t="shared" si="32"/>
        <v>0</v>
      </c>
      <c r="S238" s="141">
        <v>0</v>
      </c>
      <c r="T238" s="142">
        <f t="shared" si="33"/>
        <v>0</v>
      </c>
      <c r="AR238" s="143" t="s">
        <v>183</v>
      </c>
      <c r="AT238" s="143" t="s">
        <v>178</v>
      </c>
      <c r="AU238" s="143" t="s">
        <v>193</v>
      </c>
      <c r="AY238" s="17" t="s">
        <v>176</v>
      </c>
      <c r="BE238" s="144">
        <f t="shared" si="34"/>
        <v>0</v>
      </c>
      <c r="BF238" s="144">
        <f t="shared" si="35"/>
        <v>0</v>
      </c>
      <c r="BG238" s="144">
        <f t="shared" si="36"/>
        <v>0</v>
      </c>
      <c r="BH238" s="144">
        <f t="shared" si="37"/>
        <v>0</v>
      </c>
      <c r="BI238" s="144">
        <f t="shared" si="38"/>
        <v>0</v>
      </c>
      <c r="BJ238" s="17" t="s">
        <v>86</v>
      </c>
      <c r="BK238" s="144">
        <f t="shared" si="39"/>
        <v>0</v>
      </c>
      <c r="BL238" s="17" t="s">
        <v>183</v>
      </c>
      <c r="BM238" s="143" t="s">
        <v>1866</v>
      </c>
    </row>
    <row r="239" spans="2:65" s="1" customFormat="1" ht="16.5" customHeight="1">
      <c r="B239" s="32"/>
      <c r="C239" s="132" t="s">
        <v>1065</v>
      </c>
      <c r="D239" s="132" t="s">
        <v>178</v>
      </c>
      <c r="E239" s="133" t="s">
        <v>6263</v>
      </c>
      <c r="F239" s="134" t="s">
        <v>6264</v>
      </c>
      <c r="G239" s="135" t="s">
        <v>4983</v>
      </c>
      <c r="H239" s="136">
        <v>1</v>
      </c>
      <c r="I239" s="137"/>
      <c r="J239" s="138">
        <f t="shared" si="30"/>
        <v>0</v>
      </c>
      <c r="K239" s="134" t="s">
        <v>1</v>
      </c>
      <c r="L239" s="32"/>
      <c r="M239" s="139" t="s">
        <v>1</v>
      </c>
      <c r="N239" s="140" t="s">
        <v>43</v>
      </c>
      <c r="P239" s="141">
        <f t="shared" si="31"/>
        <v>0</v>
      </c>
      <c r="Q239" s="141">
        <v>0</v>
      </c>
      <c r="R239" s="141">
        <f t="shared" si="32"/>
        <v>0</v>
      </c>
      <c r="S239" s="141">
        <v>0</v>
      </c>
      <c r="T239" s="142">
        <f t="shared" si="33"/>
        <v>0</v>
      </c>
      <c r="AR239" s="143" t="s">
        <v>183</v>
      </c>
      <c r="AT239" s="143" t="s">
        <v>178</v>
      </c>
      <c r="AU239" s="143" t="s">
        <v>193</v>
      </c>
      <c r="AY239" s="17" t="s">
        <v>176</v>
      </c>
      <c r="BE239" s="144">
        <f t="shared" si="34"/>
        <v>0</v>
      </c>
      <c r="BF239" s="144">
        <f t="shared" si="35"/>
        <v>0</v>
      </c>
      <c r="BG239" s="144">
        <f t="shared" si="36"/>
        <v>0</v>
      </c>
      <c r="BH239" s="144">
        <f t="shared" si="37"/>
        <v>0</v>
      </c>
      <c r="BI239" s="144">
        <f t="shared" si="38"/>
        <v>0</v>
      </c>
      <c r="BJ239" s="17" t="s">
        <v>86</v>
      </c>
      <c r="BK239" s="144">
        <f t="shared" si="39"/>
        <v>0</v>
      </c>
      <c r="BL239" s="17" t="s">
        <v>183</v>
      </c>
      <c r="BM239" s="143" t="s">
        <v>1876</v>
      </c>
    </row>
    <row r="240" spans="2:65" s="1" customFormat="1" ht="76.349999999999994" customHeight="1">
      <c r="B240" s="32"/>
      <c r="C240" s="132" t="s">
        <v>1069</v>
      </c>
      <c r="D240" s="132" t="s">
        <v>178</v>
      </c>
      <c r="E240" s="133" t="s">
        <v>6265</v>
      </c>
      <c r="F240" s="134" t="s">
        <v>6266</v>
      </c>
      <c r="G240" s="135" t="s">
        <v>4983</v>
      </c>
      <c r="H240" s="136">
        <v>1</v>
      </c>
      <c r="I240" s="137"/>
      <c r="J240" s="138">
        <f t="shared" si="30"/>
        <v>0</v>
      </c>
      <c r="K240" s="134" t="s">
        <v>1</v>
      </c>
      <c r="L240" s="32"/>
      <c r="M240" s="139" t="s">
        <v>1</v>
      </c>
      <c r="N240" s="140" t="s">
        <v>43</v>
      </c>
      <c r="P240" s="141">
        <f t="shared" si="31"/>
        <v>0</v>
      </c>
      <c r="Q240" s="141">
        <v>0</v>
      </c>
      <c r="R240" s="141">
        <f t="shared" si="32"/>
        <v>0</v>
      </c>
      <c r="S240" s="141">
        <v>0</v>
      </c>
      <c r="T240" s="142">
        <f t="shared" si="33"/>
        <v>0</v>
      </c>
      <c r="AR240" s="143" t="s">
        <v>183</v>
      </c>
      <c r="AT240" s="143" t="s">
        <v>178</v>
      </c>
      <c r="AU240" s="143" t="s">
        <v>193</v>
      </c>
      <c r="AY240" s="17" t="s">
        <v>176</v>
      </c>
      <c r="BE240" s="144">
        <f t="shared" si="34"/>
        <v>0</v>
      </c>
      <c r="BF240" s="144">
        <f t="shared" si="35"/>
        <v>0</v>
      </c>
      <c r="BG240" s="144">
        <f t="shared" si="36"/>
        <v>0</v>
      </c>
      <c r="BH240" s="144">
        <f t="shared" si="37"/>
        <v>0</v>
      </c>
      <c r="BI240" s="144">
        <f t="shared" si="38"/>
        <v>0</v>
      </c>
      <c r="BJ240" s="17" t="s">
        <v>86</v>
      </c>
      <c r="BK240" s="144">
        <f t="shared" si="39"/>
        <v>0</v>
      </c>
      <c r="BL240" s="17" t="s">
        <v>183</v>
      </c>
      <c r="BM240" s="143" t="s">
        <v>1885</v>
      </c>
    </row>
    <row r="241" spans="2:65" s="1" customFormat="1" ht="16.5" customHeight="1">
      <c r="B241" s="32"/>
      <c r="C241" s="132" t="s">
        <v>1078</v>
      </c>
      <c r="D241" s="132" t="s">
        <v>178</v>
      </c>
      <c r="E241" s="133" t="s">
        <v>6267</v>
      </c>
      <c r="F241" s="134" t="s">
        <v>6268</v>
      </c>
      <c r="G241" s="135" t="s">
        <v>4983</v>
      </c>
      <c r="H241" s="136">
        <v>1</v>
      </c>
      <c r="I241" s="137"/>
      <c r="J241" s="138">
        <f t="shared" si="30"/>
        <v>0</v>
      </c>
      <c r="K241" s="134" t="s">
        <v>1</v>
      </c>
      <c r="L241" s="32"/>
      <c r="M241" s="139" t="s">
        <v>1</v>
      </c>
      <c r="N241" s="140" t="s">
        <v>43</v>
      </c>
      <c r="P241" s="141">
        <f t="shared" si="31"/>
        <v>0</v>
      </c>
      <c r="Q241" s="141">
        <v>0</v>
      </c>
      <c r="R241" s="141">
        <f t="shared" si="32"/>
        <v>0</v>
      </c>
      <c r="S241" s="141">
        <v>0</v>
      </c>
      <c r="T241" s="142">
        <f t="shared" si="33"/>
        <v>0</v>
      </c>
      <c r="AR241" s="143" t="s">
        <v>183</v>
      </c>
      <c r="AT241" s="143" t="s">
        <v>178</v>
      </c>
      <c r="AU241" s="143" t="s">
        <v>193</v>
      </c>
      <c r="AY241" s="17" t="s">
        <v>176</v>
      </c>
      <c r="BE241" s="144">
        <f t="shared" si="34"/>
        <v>0</v>
      </c>
      <c r="BF241" s="144">
        <f t="shared" si="35"/>
        <v>0</v>
      </c>
      <c r="BG241" s="144">
        <f t="shared" si="36"/>
        <v>0</v>
      </c>
      <c r="BH241" s="144">
        <f t="shared" si="37"/>
        <v>0</v>
      </c>
      <c r="BI241" s="144">
        <f t="shared" si="38"/>
        <v>0</v>
      </c>
      <c r="BJ241" s="17" t="s">
        <v>86</v>
      </c>
      <c r="BK241" s="144">
        <f t="shared" si="39"/>
        <v>0</v>
      </c>
      <c r="BL241" s="17" t="s">
        <v>183</v>
      </c>
      <c r="BM241" s="143" t="s">
        <v>1894</v>
      </c>
    </row>
    <row r="242" spans="2:65" s="1" customFormat="1" ht="16.5" customHeight="1">
      <c r="B242" s="32"/>
      <c r="C242" s="132" t="s">
        <v>1082</v>
      </c>
      <c r="D242" s="132" t="s">
        <v>178</v>
      </c>
      <c r="E242" s="133" t="s">
        <v>6269</v>
      </c>
      <c r="F242" s="134" t="s">
        <v>6270</v>
      </c>
      <c r="G242" s="135" t="s">
        <v>4983</v>
      </c>
      <c r="H242" s="136">
        <v>4</v>
      </c>
      <c r="I242" s="137"/>
      <c r="J242" s="138">
        <f t="shared" si="30"/>
        <v>0</v>
      </c>
      <c r="K242" s="134" t="s">
        <v>1</v>
      </c>
      <c r="L242" s="32"/>
      <c r="M242" s="139" t="s">
        <v>1</v>
      </c>
      <c r="N242" s="140" t="s">
        <v>43</v>
      </c>
      <c r="P242" s="141">
        <f t="shared" si="31"/>
        <v>0</v>
      </c>
      <c r="Q242" s="141">
        <v>0</v>
      </c>
      <c r="R242" s="141">
        <f t="shared" si="32"/>
        <v>0</v>
      </c>
      <c r="S242" s="141">
        <v>0</v>
      </c>
      <c r="T242" s="142">
        <f t="shared" si="33"/>
        <v>0</v>
      </c>
      <c r="AR242" s="143" t="s">
        <v>183</v>
      </c>
      <c r="AT242" s="143" t="s">
        <v>178</v>
      </c>
      <c r="AU242" s="143" t="s">
        <v>193</v>
      </c>
      <c r="AY242" s="17" t="s">
        <v>176</v>
      </c>
      <c r="BE242" s="144">
        <f t="shared" si="34"/>
        <v>0</v>
      </c>
      <c r="BF242" s="144">
        <f t="shared" si="35"/>
        <v>0</v>
      </c>
      <c r="BG242" s="144">
        <f t="shared" si="36"/>
        <v>0</v>
      </c>
      <c r="BH242" s="144">
        <f t="shared" si="37"/>
        <v>0</v>
      </c>
      <c r="BI242" s="144">
        <f t="shared" si="38"/>
        <v>0</v>
      </c>
      <c r="BJ242" s="17" t="s">
        <v>86</v>
      </c>
      <c r="BK242" s="144">
        <f t="shared" si="39"/>
        <v>0</v>
      </c>
      <c r="BL242" s="17" t="s">
        <v>183</v>
      </c>
      <c r="BM242" s="143" t="s">
        <v>1903</v>
      </c>
    </row>
    <row r="243" spans="2:65" s="1" customFormat="1" ht="37.9" customHeight="1">
      <c r="B243" s="32"/>
      <c r="C243" s="132" t="s">
        <v>1086</v>
      </c>
      <c r="D243" s="132" t="s">
        <v>178</v>
      </c>
      <c r="E243" s="133" t="s">
        <v>6271</v>
      </c>
      <c r="F243" s="134" t="s">
        <v>6272</v>
      </c>
      <c r="G243" s="135" t="s">
        <v>4983</v>
      </c>
      <c r="H243" s="136">
        <v>164</v>
      </c>
      <c r="I243" s="137"/>
      <c r="J243" s="138">
        <f t="shared" si="30"/>
        <v>0</v>
      </c>
      <c r="K243" s="134" t="s">
        <v>1</v>
      </c>
      <c r="L243" s="32"/>
      <c r="M243" s="139" t="s">
        <v>1</v>
      </c>
      <c r="N243" s="140" t="s">
        <v>43</v>
      </c>
      <c r="P243" s="141">
        <f t="shared" si="31"/>
        <v>0</v>
      </c>
      <c r="Q243" s="141">
        <v>0</v>
      </c>
      <c r="R243" s="141">
        <f t="shared" si="32"/>
        <v>0</v>
      </c>
      <c r="S243" s="141">
        <v>0</v>
      </c>
      <c r="T243" s="142">
        <f t="shared" si="33"/>
        <v>0</v>
      </c>
      <c r="AR243" s="143" t="s">
        <v>183</v>
      </c>
      <c r="AT243" s="143" t="s">
        <v>178</v>
      </c>
      <c r="AU243" s="143" t="s">
        <v>193</v>
      </c>
      <c r="AY243" s="17" t="s">
        <v>176</v>
      </c>
      <c r="BE243" s="144">
        <f t="shared" si="34"/>
        <v>0</v>
      </c>
      <c r="BF243" s="144">
        <f t="shared" si="35"/>
        <v>0</v>
      </c>
      <c r="BG243" s="144">
        <f t="shared" si="36"/>
        <v>0</v>
      </c>
      <c r="BH243" s="144">
        <f t="shared" si="37"/>
        <v>0</v>
      </c>
      <c r="BI243" s="144">
        <f t="shared" si="38"/>
        <v>0</v>
      </c>
      <c r="BJ243" s="17" t="s">
        <v>86</v>
      </c>
      <c r="BK243" s="144">
        <f t="shared" si="39"/>
        <v>0</v>
      </c>
      <c r="BL243" s="17" t="s">
        <v>183</v>
      </c>
      <c r="BM243" s="143" t="s">
        <v>1764</v>
      </c>
    </row>
    <row r="244" spans="2:65" s="1" customFormat="1" ht="33" customHeight="1">
      <c r="B244" s="32"/>
      <c r="C244" s="132" t="s">
        <v>1093</v>
      </c>
      <c r="D244" s="132" t="s">
        <v>178</v>
      </c>
      <c r="E244" s="133" t="s">
        <v>6273</v>
      </c>
      <c r="F244" s="134" t="s">
        <v>6274</v>
      </c>
      <c r="G244" s="135" t="s">
        <v>4983</v>
      </c>
      <c r="H244" s="136">
        <v>7</v>
      </c>
      <c r="I244" s="137"/>
      <c r="J244" s="138">
        <f t="shared" si="30"/>
        <v>0</v>
      </c>
      <c r="K244" s="134" t="s">
        <v>1</v>
      </c>
      <c r="L244" s="32"/>
      <c r="M244" s="139" t="s">
        <v>1</v>
      </c>
      <c r="N244" s="140" t="s">
        <v>43</v>
      </c>
      <c r="P244" s="141">
        <f t="shared" si="31"/>
        <v>0</v>
      </c>
      <c r="Q244" s="141">
        <v>0</v>
      </c>
      <c r="R244" s="141">
        <f t="shared" si="32"/>
        <v>0</v>
      </c>
      <c r="S244" s="141">
        <v>0</v>
      </c>
      <c r="T244" s="142">
        <f t="shared" si="33"/>
        <v>0</v>
      </c>
      <c r="AR244" s="143" t="s">
        <v>183</v>
      </c>
      <c r="AT244" s="143" t="s">
        <v>178</v>
      </c>
      <c r="AU244" s="143" t="s">
        <v>193</v>
      </c>
      <c r="AY244" s="17" t="s">
        <v>176</v>
      </c>
      <c r="BE244" s="144">
        <f t="shared" si="34"/>
        <v>0</v>
      </c>
      <c r="BF244" s="144">
        <f t="shared" si="35"/>
        <v>0</v>
      </c>
      <c r="BG244" s="144">
        <f t="shared" si="36"/>
        <v>0</v>
      </c>
      <c r="BH244" s="144">
        <f t="shared" si="37"/>
        <v>0</v>
      </c>
      <c r="BI244" s="144">
        <f t="shared" si="38"/>
        <v>0</v>
      </c>
      <c r="BJ244" s="17" t="s">
        <v>86</v>
      </c>
      <c r="BK244" s="144">
        <f t="shared" si="39"/>
        <v>0</v>
      </c>
      <c r="BL244" s="17" t="s">
        <v>183</v>
      </c>
      <c r="BM244" s="143" t="s">
        <v>1923</v>
      </c>
    </row>
    <row r="245" spans="2:65" s="1" customFormat="1" ht="37.9" customHeight="1">
      <c r="B245" s="32"/>
      <c r="C245" s="132" t="s">
        <v>1097</v>
      </c>
      <c r="D245" s="132" t="s">
        <v>178</v>
      </c>
      <c r="E245" s="133" t="s">
        <v>6275</v>
      </c>
      <c r="F245" s="134" t="s">
        <v>6276</v>
      </c>
      <c r="G245" s="135" t="s">
        <v>4983</v>
      </c>
      <c r="H245" s="136">
        <v>11</v>
      </c>
      <c r="I245" s="137"/>
      <c r="J245" s="138">
        <f t="shared" si="30"/>
        <v>0</v>
      </c>
      <c r="K245" s="134" t="s">
        <v>1</v>
      </c>
      <c r="L245" s="32"/>
      <c r="M245" s="139" t="s">
        <v>1</v>
      </c>
      <c r="N245" s="140" t="s">
        <v>43</v>
      </c>
      <c r="P245" s="141">
        <f t="shared" si="31"/>
        <v>0</v>
      </c>
      <c r="Q245" s="141">
        <v>0</v>
      </c>
      <c r="R245" s="141">
        <f t="shared" si="32"/>
        <v>0</v>
      </c>
      <c r="S245" s="141">
        <v>0</v>
      </c>
      <c r="T245" s="142">
        <f t="shared" si="33"/>
        <v>0</v>
      </c>
      <c r="AR245" s="143" t="s">
        <v>183</v>
      </c>
      <c r="AT245" s="143" t="s">
        <v>178</v>
      </c>
      <c r="AU245" s="143" t="s">
        <v>193</v>
      </c>
      <c r="AY245" s="17" t="s">
        <v>176</v>
      </c>
      <c r="BE245" s="144">
        <f t="shared" si="34"/>
        <v>0</v>
      </c>
      <c r="BF245" s="144">
        <f t="shared" si="35"/>
        <v>0</v>
      </c>
      <c r="BG245" s="144">
        <f t="shared" si="36"/>
        <v>0</v>
      </c>
      <c r="BH245" s="144">
        <f t="shared" si="37"/>
        <v>0</v>
      </c>
      <c r="BI245" s="144">
        <f t="shared" si="38"/>
        <v>0</v>
      </c>
      <c r="BJ245" s="17" t="s">
        <v>86</v>
      </c>
      <c r="BK245" s="144">
        <f t="shared" si="39"/>
        <v>0</v>
      </c>
      <c r="BL245" s="17" t="s">
        <v>183</v>
      </c>
      <c r="BM245" s="143" t="s">
        <v>1936</v>
      </c>
    </row>
    <row r="246" spans="2:65" s="1" customFormat="1" ht="37.9" customHeight="1">
      <c r="B246" s="32"/>
      <c r="C246" s="132" t="s">
        <v>1112</v>
      </c>
      <c r="D246" s="132" t="s">
        <v>178</v>
      </c>
      <c r="E246" s="133" t="s">
        <v>6277</v>
      </c>
      <c r="F246" s="134" t="s">
        <v>6278</v>
      </c>
      <c r="G246" s="135" t="s">
        <v>4983</v>
      </c>
      <c r="H246" s="136">
        <v>6</v>
      </c>
      <c r="I246" s="137"/>
      <c r="J246" s="138">
        <f t="shared" si="30"/>
        <v>0</v>
      </c>
      <c r="K246" s="134" t="s">
        <v>1</v>
      </c>
      <c r="L246" s="32"/>
      <c r="M246" s="139" t="s">
        <v>1</v>
      </c>
      <c r="N246" s="140" t="s">
        <v>43</v>
      </c>
      <c r="P246" s="141">
        <f t="shared" si="31"/>
        <v>0</v>
      </c>
      <c r="Q246" s="141">
        <v>0</v>
      </c>
      <c r="R246" s="141">
        <f t="shared" si="32"/>
        <v>0</v>
      </c>
      <c r="S246" s="141">
        <v>0</v>
      </c>
      <c r="T246" s="142">
        <f t="shared" si="33"/>
        <v>0</v>
      </c>
      <c r="AR246" s="143" t="s">
        <v>183</v>
      </c>
      <c r="AT246" s="143" t="s">
        <v>178</v>
      </c>
      <c r="AU246" s="143" t="s">
        <v>193</v>
      </c>
      <c r="AY246" s="17" t="s">
        <v>176</v>
      </c>
      <c r="BE246" s="144">
        <f t="shared" si="34"/>
        <v>0</v>
      </c>
      <c r="BF246" s="144">
        <f t="shared" si="35"/>
        <v>0</v>
      </c>
      <c r="BG246" s="144">
        <f t="shared" si="36"/>
        <v>0</v>
      </c>
      <c r="BH246" s="144">
        <f t="shared" si="37"/>
        <v>0</v>
      </c>
      <c r="BI246" s="144">
        <f t="shared" si="38"/>
        <v>0</v>
      </c>
      <c r="BJ246" s="17" t="s">
        <v>86</v>
      </c>
      <c r="BK246" s="144">
        <f t="shared" si="39"/>
        <v>0</v>
      </c>
      <c r="BL246" s="17" t="s">
        <v>183</v>
      </c>
      <c r="BM246" s="143" t="s">
        <v>1944</v>
      </c>
    </row>
    <row r="247" spans="2:65" s="1" customFormat="1" ht="33" customHeight="1">
      <c r="B247" s="32"/>
      <c r="C247" s="132" t="s">
        <v>1116</v>
      </c>
      <c r="D247" s="132" t="s">
        <v>178</v>
      </c>
      <c r="E247" s="133" t="s">
        <v>6279</v>
      </c>
      <c r="F247" s="134" t="s">
        <v>6280</v>
      </c>
      <c r="G247" s="135" t="s">
        <v>4983</v>
      </c>
      <c r="H247" s="136">
        <v>85</v>
      </c>
      <c r="I247" s="137"/>
      <c r="J247" s="138">
        <f t="shared" si="30"/>
        <v>0</v>
      </c>
      <c r="K247" s="134" t="s">
        <v>1</v>
      </c>
      <c r="L247" s="32"/>
      <c r="M247" s="139" t="s">
        <v>1</v>
      </c>
      <c r="N247" s="140" t="s">
        <v>43</v>
      </c>
      <c r="P247" s="141">
        <f t="shared" si="31"/>
        <v>0</v>
      </c>
      <c r="Q247" s="141">
        <v>0</v>
      </c>
      <c r="R247" s="141">
        <f t="shared" si="32"/>
        <v>0</v>
      </c>
      <c r="S247" s="141">
        <v>0</v>
      </c>
      <c r="T247" s="142">
        <f t="shared" si="33"/>
        <v>0</v>
      </c>
      <c r="AR247" s="143" t="s">
        <v>183</v>
      </c>
      <c r="AT247" s="143" t="s">
        <v>178</v>
      </c>
      <c r="AU247" s="143" t="s">
        <v>193</v>
      </c>
      <c r="AY247" s="17" t="s">
        <v>176</v>
      </c>
      <c r="BE247" s="144">
        <f t="shared" si="34"/>
        <v>0</v>
      </c>
      <c r="BF247" s="144">
        <f t="shared" si="35"/>
        <v>0</v>
      </c>
      <c r="BG247" s="144">
        <f t="shared" si="36"/>
        <v>0</v>
      </c>
      <c r="BH247" s="144">
        <f t="shared" si="37"/>
        <v>0</v>
      </c>
      <c r="BI247" s="144">
        <f t="shared" si="38"/>
        <v>0</v>
      </c>
      <c r="BJ247" s="17" t="s">
        <v>86</v>
      </c>
      <c r="BK247" s="144">
        <f t="shared" si="39"/>
        <v>0</v>
      </c>
      <c r="BL247" s="17" t="s">
        <v>183</v>
      </c>
      <c r="BM247" s="143" t="s">
        <v>1954</v>
      </c>
    </row>
    <row r="248" spans="2:65" s="1" customFormat="1" ht="24.2" customHeight="1">
      <c r="B248" s="32"/>
      <c r="C248" s="132" t="s">
        <v>1120</v>
      </c>
      <c r="D248" s="132" t="s">
        <v>178</v>
      </c>
      <c r="E248" s="133" t="s">
        <v>6281</v>
      </c>
      <c r="F248" s="134" t="s">
        <v>6282</v>
      </c>
      <c r="G248" s="135" t="s">
        <v>298</v>
      </c>
      <c r="H248" s="136">
        <v>2050</v>
      </c>
      <c r="I248" s="137"/>
      <c r="J248" s="138">
        <f t="shared" si="30"/>
        <v>0</v>
      </c>
      <c r="K248" s="134" t="s">
        <v>1</v>
      </c>
      <c r="L248" s="32"/>
      <c r="M248" s="139" t="s">
        <v>1</v>
      </c>
      <c r="N248" s="140" t="s">
        <v>43</v>
      </c>
      <c r="P248" s="141">
        <f t="shared" si="31"/>
        <v>0</v>
      </c>
      <c r="Q248" s="141">
        <v>0</v>
      </c>
      <c r="R248" s="141">
        <f t="shared" si="32"/>
        <v>0</v>
      </c>
      <c r="S248" s="141">
        <v>0</v>
      </c>
      <c r="T248" s="142">
        <f t="shared" si="33"/>
        <v>0</v>
      </c>
      <c r="AR248" s="143" t="s">
        <v>183</v>
      </c>
      <c r="AT248" s="143" t="s">
        <v>178</v>
      </c>
      <c r="AU248" s="143" t="s">
        <v>193</v>
      </c>
      <c r="AY248" s="17" t="s">
        <v>176</v>
      </c>
      <c r="BE248" s="144">
        <f t="shared" si="34"/>
        <v>0</v>
      </c>
      <c r="BF248" s="144">
        <f t="shared" si="35"/>
        <v>0</v>
      </c>
      <c r="BG248" s="144">
        <f t="shared" si="36"/>
        <v>0</v>
      </c>
      <c r="BH248" s="144">
        <f t="shared" si="37"/>
        <v>0</v>
      </c>
      <c r="BI248" s="144">
        <f t="shared" si="38"/>
        <v>0</v>
      </c>
      <c r="BJ248" s="17" t="s">
        <v>86</v>
      </c>
      <c r="BK248" s="144">
        <f t="shared" si="39"/>
        <v>0</v>
      </c>
      <c r="BL248" s="17" t="s">
        <v>183</v>
      </c>
      <c r="BM248" s="143" t="s">
        <v>1964</v>
      </c>
    </row>
    <row r="249" spans="2:65" s="1" customFormat="1" ht="33" customHeight="1">
      <c r="B249" s="32"/>
      <c r="C249" s="132" t="s">
        <v>1124</v>
      </c>
      <c r="D249" s="132" t="s">
        <v>178</v>
      </c>
      <c r="E249" s="133" t="s">
        <v>6248</v>
      </c>
      <c r="F249" s="134" t="s">
        <v>6249</v>
      </c>
      <c r="G249" s="135" t="s">
        <v>4983</v>
      </c>
      <c r="H249" s="136">
        <v>6150</v>
      </c>
      <c r="I249" s="137"/>
      <c r="J249" s="138">
        <f t="shared" si="30"/>
        <v>0</v>
      </c>
      <c r="K249" s="134" t="s">
        <v>1</v>
      </c>
      <c r="L249" s="32"/>
      <c r="M249" s="139" t="s">
        <v>1</v>
      </c>
      <c r="N249" s="140" t="s">
        <v>43</v>
      </c>
      <c r="P249" s="141">
        <f t="shared" si="31"/>
        <v>0</v>
      </c>
      <c r="Q249" s="141">
        <v>0</v>
      </c>
      <c r="R249" s="141">
        <f t="shared" si="32"/>
        <v>0</v>
      </c>
      <c r="S249" s="141">
        <v>0</v>
      </c>
      <c r="T249" s="142">
        <f t="shared" si="33"/>
        <v>0</v>
      </c>
      <c r="AR249" s="143" t="s">
        <v>183</v>
      </c>
      <c r="AT249" s="143" t="s">
        <v>178</v>
      </c>
      <c r="AU249" s="143" t="s">
        <v>193</v>
      </c>
      <c r="AY249" s="17" t="s">
        <v>176</v>
      </c>
      <c r="BE249" s="144">
        <f t="shared" si="34"/>
        <v>0</v>
      </c>
      <c r="BF249" s="144">
        <f t="shared" si="35"/>
        <v>0</v>
      </c>
      <c r="BG249" s="144">
        <f t="shared" si="36"/>
        <v>0</v>
      </c>
      <c r="BH249" s="144">
        <f t="shared" si="37"/>
        <v>0</v>
      </c>
      <c r="BI249" s="144">
        <f t="shared" si="38"/>
        <v>0</v>
      </c>
      <c r="BJ249" s="17" t="s">
        <v>86</v>
      </c>
      <c r="BK249" s="144">
        <f t="shared" si="39"/>
        <v>0</v>
      </c>
      <c r="BL249" s="17" t="s">
        <v>183</v>
      </c>
      <c r="BM249" s="143" t="s">
        <v>1976</v>
      </c>
    </row>
    <row r="250" spans="2:65" s="1" customFormat="1" ht="16.5" customHeight="1">
      <c r="B250" s="32"/>
      <c r="C250" s="132" t="s">
        <v>1128</v>
      </c>
      <c r="D250" s="132" t="s">
        <v>178</v>
      </c>
      <c r="E250" s="133" t="s">
        <v>6283</v>
      </c>
      <c r="F250" s="134" t="s">
        <v>6284</v>
      </c>
      <c r="G250" s="135" t="s">
        <v>355</v>
      </c>
      <c r="H250" s="136">
        <v>1</v>
      </c>
      <c r="I250" s="137"/>
      <c r="J250" s="138">
        <f t="shared" si="30"/>
        <v>0</v>
      </c>
      <c r="K250" s="134" t="s">
        <v>1</v>
      </c>
      <c r="L250" s="32"/>
      <c r="M250" s="139" t="s">
        <v>1</v>
      </c>
      <c r="N250" s="140" t="s">
        <v>43</v>
      </c>
      <c r="P250" s="141">
        <f t="shared" si="31"/>
        <v>0</v>
      </c>
      <c r="Q250" s="141">
        <v>0</v>
      </c>
      <c r="R250" s="141">
        <f t="shared" si="32"/>
        <v>0</v>
      </c>
      <c r="S250" s="141">
        <v>0</v>
      </c>
      <c r="T250" s="142">
        <f t="shared" si="33"/>
        <v>0</v>
      </c>
      <c r="AR250" s="143" t="s">
        <v>183</v>
      </c>
      <c r="AT250" s="143" t="s">
        <v>178</v>
      </c>
      <c r="AU250" s="143" t="s">
        <v>193</v>
      </c>
      <c r="AY250" s="17" t="s">
        <v>176</v>
      </c>
      <c r="BE250" s="144">
        <f t="shared" si="34"/>
        <v>0</v>
      </c>
      <c r="BF250" s="144">
        <f t="shared" si="35"/>
        <v>0</v>
      </c>
      <c r="BG250" s="144">
        <f t="shared" si="36"/>
        <v>0</v>
      </c>
      <c r="BH250" s="144">
        <f t="shared" si="37"/>
        <v>0</v>
      </c>
      <c r="BI250" s="144">
        <f t="shared" si="38"/>
        <v>0</v>
      </c>
      <c r="BJ250" s="17" t="s">
        <v>86</v>
      </c>
      <c r="BK250" s="144">
        <f t="shared" si="39"/>
        <v>0</v>
      </c>
      <c r="BL250" s="17" t="s">
        <v>183</v>
      </c>
      <c r="BM250" s="143" t="s">
        <v>1991</v>
      </c>
    </row>
    <row r="251" spans="2:65" s="1" customFormat="1" ht="16.5" customHeight="1">
      <c r="B251" s="32"/>
      <c r="C251" s="132" t="s">
        <v>1133</v>
      </c>
      <c r="D251" s="132" t="s">
        <v>178</v>
      </c>
      <c r="E251" s="133" t="s">
        <v>6285</v>
      </c>
      <c r="F251" s="134" t="s">
        <v>6286</v>
      </c>
      <c r="G251" s="135" t="s">
        <v>196</v>
      </c>
      <c r="H251" s="136">
        <v>8</v>
      </c>
      <c r="I251" s="137"/>
      <c r="J251" s="138">
        <f t="shared" si="30"/>
        <v>0</v>
      </c>
      <c r="K251" s="134" t="s">
        <v>1</v>
      </c>
      <c r="L251" s="32"/>
      <c r="M251" s="139" t="s">
        <v>1</v>
      </c>
      <c r="N251" s="140" t="s">
        <v>43</v>
      </c>
      <c r="P251" s="141">
        <f t="shared" si="31"/>
        <v>0</v>
      </c>
      <c r="Q251" s="141">
        <v>0</v>
      </c>
      <c r="R251" s="141">
        <f t="shared" si="32"/>
        <v>0</v>
      </c>
      <c r="S251" s="141">
        <v>0</v>
      </c>
      <c r="T251" s="142">
        <f t="shared" si="33"/>
        <v>0</v>
      </c>
      <c r="AR251" s="143" t="s">
        <v>183</v>
      </c>
      <c r="AT251" s="143" t="s">
        <v>178</v>
      </c>
      <c r="AU251" s="143" t="s">
        <v>193</v>
      </c>
      <c r="AY251" s="17" t="s">
        <v>176</v>
      </c>
      <c r="BE251" s="144">
        <f t="shared" si="34"/>
        <v>0</v>
      </c>
      <c r="BF251" s="144">
        <f t="shared" si="35"/>
        <v>0</v>
      </c>
      <c r="BG251" s="144">
        <f t="shared" si="36"/>
        <v>0</v>
      </c>
      <c r="BH251" s="144">
        <f t="shared" si="37"/>
        <v>0</v>
      </c>
      <c r="BI251" s="144">
        <f t="shared" si="38"/>
        <v>0</v>
      </c>
      <c r="BJ251" s="17" t="s">
        <v>86</v>
      </c>
      <c r="BK251" s="144">
        <f t="shared" si="39"/>
        <v>0</v>
      </c>
      <c r="BL251" s="17" t="s">
        <v>183</v>
      </c>
      <c r="BM251" s="143" t="s">
        <v>2009</v>
      </c>
    </row>
    <row r="252" spans="2:65" s="1" customFormat="1" ht="16.5" customHeight="1">
      <c r="B252" s="32"/>
      <c r="C252" s="132" t="s">
        <v>1137</v>
      </c>
      <c r="D252" s="132" t="s">
        <v>178</v>
      </c>
      <c r="E252" s="133" t="s">
        <v>6287</v>
      </c>
      <c r="F252" s="134" t="s">
        <v>6288</v>
      </c>
      <c r="G252" s="135" t="s">
        <v>196</v>
      </c>
      <c r="H252" s="136">
        <v>16</v>
      </c>
      <c r="I252" s="137"/>
      <c r="J252" s="138">
        <f t="shared" si="30"/>
        <v>0</v>
      </c>
      <c r="K252" s="134" t="s">
        <v>1</v>
      </c>
      <c r="L252" s="32"/>
      <c r="M252" s="139" t="s">
        <v>1</v>
      </c>
      <c r="N252" s="140" t="s">
        <v>43</v>
      </c>
      <c r="P252" s="141">
        <f t="shared" si="31"/>
        <v>0</v>
      </c>
      <c r="Q252" s="141">
        <v>0</v>
      </c>
      <c r="R252" s="141">
        <f t="shared" si="32"/>
        <v>0</v>
      </c>
      <c r="S252" s="141">
        <v>0</v>
      </c>
      <c r="T252" s="142">
        <f t="shared" si="33"/>
        <v>0</v>
      </c>
      <c r="AR252" s="143" t="s">
        <v>183</v>
      </c>
      <c r="AT252" s="143" t="s">
        <v>178</v>
      </c>
      <c r="AU252" s="143" t="s">
        <v>193</v>
      </c>
      <c r="AY252" s="17" t="s">
        <v>176</v>
      </c>
      <c r="BE252" s="144">
        <f t="shared" si="34"/>
        <v>0</v>
      </c>
      <c r="BF252" s="144">
        <f t="shared" si="35"/>
        <v>0</v>
      </c>
      <c r="BG252" s="144">
        <f t="shared" si="36"/>
        <v>0</v>
      </c>
      <c r="BH252" s="144">
        <f t="shared" si="37"/>
        <v>0</v>
      </c>
      <c r="BI252" s="144">
        <f t="shared" si="38"/>
        <v>0</v>
      </c>
      <c r="BJ252" s="17" t="s">
        <v>86</v>
      </c>
      <c r="BK252" s="144">
        <f t="shared" si="39"/>
        <v>0</v>
      </c>
      <c r="BL252" s="17" t="s">
        <v>183</v>
      </c>
      <c r="BM252" s="143" t="s">
        <v>2018</v>
      </c>
    </row>
    <row r="253" spans="2:65" s="1" customFormat="1" ht="16.5" customHeight="1">
      <c r="B253" s="32"/>
      <c r="C253" s="132" t="s">
        <v>1141</v>
      </c>
      <c r="D253" s="132" t="s">
        <v>178</v>
      </c>
      <c r="E253" s="133" t="s">
        <v>6289</v>
      </c>
      <c r="F253" s="134" t="s">
        <v>6290</v>
      </c>
      <c r="G253" s="135" t="s">
        <v>4983</v>
      </c>
      <c r="H253" s="136">
        <v>15</v>
      </c>
      <c r="I253" s="137"/>
      <c r="J253" s="138">
        <f t="shared" si="30"/>
        <v>0</v>
      </c>
      <c r="K253" s="134" t="s">
        <v>1</v>
      </c>
      <c r="L253" s="32"/>
      <c r="M253" s="139" t="s">
        <v>1</v>
      </c>
      <c r="N253" s="140" t="s">
        <v>43</v>
      </c>
      <c r="P253" s="141">
        <f t="shared" si="31"/>
        <v>0</v>
      </c>
      <c r="Q253" s="141">
        <v>0</v>
      </c>
      <c r="R253" s="141">
        <f t="shared" si="32"/>
        <v>0</v>
      </c>
      <c r="S253" s="141">
        <v>0</v>
      </c>
      <c r="T253" s="142">
        <f t="shared" si="33"/>
        <v>0</v>
      </c>
      <c r="AR253" s="143" t="s">
        <v>183</v>
      </c>
      <c r="AT253" s="143" t="s">
        <v>178</v>
      </c>
      <c r="AU253" s="143" t="s">
        <v>193</v>
      </c>
      <c r="AY253" s="17" t="s">
        <v>176</v>
      </c>
      <c r="BE253" s="144">
        <f t="shared" si="34"/>
        <v>0</v>
      </c>
      <c r="BF253" s="144">
        <f t="shared" si="35"/>
        <v>0</v>
      </c>
      <c r="BG253" s="144">
        <f t="shared" si="36"/>
        <v>0</v>
      </c>
      <c r="BH253" s="144">
        <f t="shared" si="37"/>
        <v>0</v>
      </c>
      <c r="BI253" s="144">
        <f t="shared" si="38"/>
        <v>0</v>
      </c>
      <c r="BJ253" s="17" t="s">
        <v>86</v>
      </c>
      <c r="BK253" s="144">
        <f t="shared" si="39"/>
        <v>0</v>
      </c>
      <c r="BL253" s="17" t="s">
        <v>183</v>
      </c>
      <c r="BM253" s="143" t="s">
        <v>2024</v>
      </c>
    </row>
    <row r="254" spans="2:65" s="1" customFormat="1" ht="16.5" customHeight="1">
      <c r="B254" s="32"/>
      <c r="C254" s="132" t="s">
        <v>1145</v>
      </c>
      <c r="D254" s="132" t="s">
        <v>178</v>
      </c>
      <c r="E254" s="133" t="s">
        <v>6291</v>
      </c>
      <c r="F254" s="134" t="s">
        <v>6292</v>
      </c>
      <c r="G254" s="135" t="s">
        <v>196</v>
      </c>
      <c r="H254" s="136">
        <v>16</v>
      </c>
      <c r="I254" s="137"/>
      <c r="J254" s="138">
        <f t="shared" si="30"/>
        <v>0</v>
      </c>
      <c r="K254" s="134" t="s">
        <v>1</v>
      </c>
      <c r="L254" s="32"/>
      <c r="M254" s="139" t="s">
        <v>1</v>
      </c>
      <c r="N254" s="140" t="s">
        <v>43</v>
      </c>
      <c r="P254" s="141">
        <f t="shared" si="31"/>
        <v>0</v>
      </c>
      <c r="Q254" s="141">
        <v>0</v>
      </c>
      <c r="R254" s="141">
        <f t="shared" si="32"/>
        <v>0</v>
      </c>
      <c r="S254" s="141">
        <v>0</v>
      </c>
      <c r="T254" s="142">
        <f t="shared" si="33"/>
        <v>0</v>
      </c>
      <c r="AR254" s="143" t="s">
        <v>183</v>
      </c>
      <c r="AT254" s="143" t="s">
        <v>178</v>
      </c>
      <c r="AU254" s="143" t="s">
        <v>193</v>
      </c>
      <c r="AY254" s="17" t="s">
        <v>176</v>
      </c>
      <c r="BE254" s="144">
        <f t="shared" si="34"/>
        <v>0</v>
      </c>
      <c r="BF254" s="144">
        <f t="shared" si="35"/>
        <v>0</v>
      </c>
      <c r="BG254" s="144">
        <f t="shared" si="36"/>
        <v>0</v>
      </c>
      <c r="BH254" s="144">
        <f t="shared" si="37"/>
        <v>0</v>
      </c>
      <c r="BI254" s="144">
        <f t="shared" si="38"/>
        <v>0</v>
      </c>
      <c r="BJ254" s="17" t="s">
        <v>86</v>
      </c>
      <c r="BK254" s="144">
        <f t="shared" si="39"/>
        <v>0</v>
      </c>
      <c r="BL254" s="17" t="s">
        <v>183</v>
      </c>
      <c r="BM254" s="143" t="s">
        <v>2031</v>
      </c>
    </row>
    <row r="255" spans="2:65" s="1" customFormat="1" ht="24.2" customHeight="1">
      <c r="B255" s="32"/>
      <c r="C255" s="132" t="s">
        <v>1149</v>
      </c>
      <c r="D255" s="132" t="s">
        <v>178</v>
      </c>
      <c r="E255" s="133" t="s">
        <v>6293</v>
      </c>
      <c r="F255" s="134" t="s">
        <v>6294</v>
      </c>
      <c r="G255" s="135" t="s">
        <v>4983</v>
      </c>
      <c r="H255" s="136">
        <v>1</v>
      </c>
      <c r="I255" s="137"/>
      <c r="J255" s="138">
        <f t="shared" si="30"/>
        <v>0</v>
      </c>
      <c r="K255" s="134" t="s">
        <v>1</v>
      </c>
      <c r="L255" s="32"/>
      <c r="M255" s="139" t="s">
        <v>1</v>
      </c>
      <c r="N255" s="140" t="s">
        <v>43</v>
      </c>
      <c r="P255" s="141">
        <f t="shared" si="31"/>
        <v>0</v>
      </c>
      <c r="Q255" s="141">
        <v>0</v>
      </c>
      <c r="R255" s="141">
        <f t="shared" si="32"/>
        <v>0</v>
      </c>
      <c r="S255" s="141">
        <v>0</v>
      </c>
      <c r="T255" s="142">
        <f t="shared" si="33"/>
        <v>0</v>
      </c>
      <c r="AR255" s="143" t="s">
        <v>183</v>
      </c>
      <c r="AT255" s="143" t="s">
        <v>178</v>
      </c>
      <c r="AU255" s="143" t="s">
        <v>193</v>
      </c>
      <c r="AY255" s="17" t="s">
        <v>176</v>
      </c>
      <c r="BE255" s="144">
        <f t="shared" si="34"/>
        <v>0</v>
      </c>
      <c r="BF255" s="144">
        <f t="shared" si="35"/>
        <v>0</v>
      </c>
      <c r="BG255" s="144">
        <f t="shared" si="36"/>
        <v>0</v>
      </c>
      <c r="BH255" s="144">
        <f t="shared" si="37"/>
        <v>0</v>
      </c>
      <c r="BI255" s="144">
        <f t="shared" si="38"/>
        <v>0</v>
      </c>
      <c r="BJ255" s="17" t="s">
        <v>86</v>
      </c>
      <c r="BK255" s="144">
        <f t="shared" si="39"/>
        <v>0</v>
      </c>
      <c r="BL255" s="17" t="s">
        <v>183</v>
      </c>
      <c r="BM255" s="143" t="s">
        <v>2036</v>
      </c>
    </row>
    <row r="256" spans="2:65" s="1" customFormat="1" ht="24.2" customHeight="1">
      <c r="B256" s="32"/>
      <c r="C256" s="132" t="s">
        <v>1154</v>
      </c>
      <c r="D256" s="132" t="s">
        <v>178</v>
      </c>
      <c r="E256" s="133" t="s">
        <v>6295</v>
      </c>
      <c r="F256" s="134" t="s">
        <v>6296</v>
      </c>
      <c r="G256" s="135" t="s">
        <v>4983</v>
      </c>
      <c r="H256" s="136">
        <v>1</v>
      </c>
      <c r="I256" s="137"/>
      <c r="J256" s="138">
        <f t="shared" si="30"/>
        <v>0</v>
      </c>
      <c r="K256" s="134" t="s">
        <v>1</v>
      </c>
      <c r="L256" s="32"/>
      <c r="M256" s="139" t="s">
        <v>1</v>
      </c>
      <c r="N256" s="140" t="s">
        <v>43</v>
      </c>
      <c r="P256" s="141">
        <f t="shared" si="31"/>
        <v>0</v>
      </c>
      <c r="Q256" s="141">
        <v>0</v>
      </c>
      <c r="R256" s="141">
        <f t="shared" si="32"/>
        <v>0</v>
      </c>
      <c r="S256" s="141">
        <v>0</v>
      </c>
      <c r="T256" s="142">
        <f t="shared" si="33"/>
        <v>0</v>
      </c>
      <c r="AR256" s="143" t="s">
        <v>183</v>
      </c>
      <c r="AT256" s="143" t="s">
        <v>178</v>
      </c>
      <c r="AU256" s="143" t="s">
        <v>193</v>
      </c>
      <c r="AY256" s="17" t="s">
        <v>176</v>
      </c>
      <c r="BE256" s="144">
        <f t="shared" si="34"/>
        <v>0</v>
      </c>
      <c r="BF256" s="144">
        <f t="shared" si="35"/>
        <v>0</v>
      </c>
      <c r="BG256" s="144">
        <f t="shared" si="36"/>
        <v>0</v>
      </c>
      <c r="BH256" s="144">
        <f t="shared" si="37"/>
        <v>0</v>
      </c>
      <c r="BI256" s="144">
        <f t="shared" si="38"/>
        <v>0</v>
      </c>
      <c r="BJ256" s="17" t="s">
        <v>86</v>
      </c>
      <c r="BK256" s="144">
        <f t="shared" si="39"/>
        <v>0</v>
      </c>
      <c r="BL256" s="17" t="s">
        <v>183</v>
      </c>
      <c r="BM256" s="143" t="s">
        <v>2046</v>
      </c>
    </row>
    <row r="257" spans="2:65" s="1" customFormat="1" ht="24.2" customHeight="1">
      <c r="B257" s="32"/>
      <c r="C257" s="132" t="s">
        <v>1162</v>
      </c>
      <c r="D257" s="132" t="s">
        <v>178</v>
      </c>
      <c r="E257" s="133" t="s">
        <v>6297</v>
      </c>
      <c r="F257" s="134" t="s">
        <v>6298</v>
      </c>
      <c r="G257" s="135" t="s">
        <v>4983</v>
      </c>
      <c r="H257" s="136">
        <v>1</v>
      </c>
      <c r="I257" s="137"/>
      <c r="J257" s="138">
        <f t="shared" si="30"/>
        <v>0</v>
      </c>
      <c r="K257" s="134" t="s">
        <v>1</v>
      </c>
      <c r="L257" s="32"/>
      <c r="M257" s="139" t="s">
        <v>1</v>
      </c>
      <c r="N257" s="140" t="s">
        <v>43</v>
      </c>
      <c r="P257" s="141">
        <f t="shared" si="31"/>
        <v>0</v>
      </c>
      <c r="Q257" s="141">
        <v>0</v>
      </c>
      <c r="R257" s="141">
        <f t="shared" si="32"/>
        <v>0</v>
      </c>
      <c r="S257" s="141">
        <v>0</v>
      </c>
      <c r="T257" s="142">
        <f t="shared" si="33"/>
        <v>0</v>
      </c>
      <c r="AR257" s="143" t="s">
        <v>183</v>
      </c>
      <c r="AT257" s="143" t="s">
        <v>178</v>
      </c>
      <c r="AU257" s="143" t="s">
        <v>193</v>
      </c>
      <c r="AY257" s="17" t="s">
        <v>176</v>
      </c>
      <c r="BE257" s="144">
        <f t="shared" si="34"/>
        <v>0</v>
      </c>
      <c r="BF257" s="144">
        <f t="shared" si="35"/>
        <v>0</v>
      </c>
      <c r="BG257" s="144">
        <f t="shared" si="36"/>
        <v>0</v>
      </c>
      <c r="BH257" s="144">
        <f t="shared" si="37"/>
        <v>0</v>
      </c>
      <c r="BI257" s="144">
        <f t="shared" si="38"/>
        <v>0</v>
      </c>
      <c r="BJ257" s="17" t="s">
        <v>86</v>
      </c>
      <c r="BK257" s="144">
        <f t="shared" si="39"/>
        <v>0</v>
      </c>
      <c r="BL257" s="17" t="s">
        <v>183</v>
      </c>
      <c r="BM257" s="143" t="s">
        <v>2057</v>
      </c>
    </row>
    <row r="258" spans="2:65" s="1" customFormat="1" ht="16.5" customHeight="1">
      <c r="B258" s="32"/>
      <c r="C258" s="132" t="s">
        <v>1167</v>
      </c>
      <c r="D258" s="132" t="s">
        <v>178</v>
      </c>
      <c r="E258" s="133" t="s">
        <v>6299</v>
      </c>
      <c r="F258" s="134" t="s">
        <v>6300</v>
      </c>
      <c r="G258" s="135" t="s">
        <v>4983</v>
      </c>
      <c r="H258" s="136">
        <v>1</v>
      </c>
      <c r="I258" s="137"/>
      <c r="J258" s="138">
        <f t="shared" si="30"/>
        <v>0</v>
      </c>
      <c r="K258" s="134" t="s">
        <v>1</v>
      </c>
      <c r="L258" s="32"/>
      <c r="M258" s="139" t="s">
        <v>1</v>
      </c>
      <c r="N258" s="140" t="s">
        <v>43</v>
      </c>
      <c r="P258" s="141">
        <f t="shared" si="31"/>
        <v>0</v>
      </c>
      <c r="Q258" s="141">
        <v>0</v>
      </c>
      <c r="R258" s="141">
        <f t="shared" si="32"/>
        <v>0</v>
      </c>
      <c r="S258" s="141">
        <v>0</v>
      </c>
      <c r="T258" s="142">
        <f t="shared" si="33"/>
        <v>0</v>
      </c>
      <c r="AR258" s="143" t="s">
        <v>183</v>
      </c>
      <c r="AT258" s="143" t="s">
        <v>178</v>
      </c>
      <c r="AU258" s="143" t="s">
        <v>193</v>
      </c>
      <c r="AY258" s="17" t="s">
        <v>176</v>
      </c>
      <c r="BE258" s="144">
        <f t="shared" si="34"/>
        <v>0</v>
      </c>
      <c r="BF258" s="144">
        <f t="shared" si="35"/>
        <v>0</v>
      </c>
      <c r="BG258" s="144">
        <f t="shared" si="36"/>
        <v>0</v>
      </c>
      <c r="BH258" s="144">
        <f t="shared" si="37"/>
        <v>0</v>
      </c>
      <c r="BI258" s="144">
        <f t="shared" si="38"/>
        <v>0</v>
      </c>
      <c r="BJ258" s="17" t="s">
        <v>86</v>
      </c>
      <c r="BK258" s="144">
        <f t="shared" si="39"/>
        <v>0</v>
      </c>
      <c r="BL258" s="17" t="s">
        <v>183</v>
      </c>
      <c r="BM258" s="143" t="s">
        <v>2067</v>
      </c>
    </row>
    <row r="259" spans="2:65" s="1" customFormat="1" ht="24.2" customHeight="1">
      <c r="B259" s="32"/>
      <c r="C259" s="132" t="s">
        <v>1171</v>
      </c>
      <c r="D259" s="132" t="s">
        <v>178</v>
      </c>
      <c r="E259" s="133" t="s">
        <v>6301</v>
      </c>
      <c r="F259" s="134" t="s">
        <v>6302</v>
      </c>
      <c r="G259" s="135" t="s">
        <v>4983</v>
      </c>
      <c r="H259" s="136">
        <v>1</v>
      </c>
      <c r="I259" s="137"/>
      <c r="J259" s="138">
        <f t="shared" si="30"/>
        <v>0</v>
      </c>
      <c r="K259" s="134" t="s">
        <v>1</v>
      </c>
      <c r="L259" s="32"/>
      <c r="M259" s="139" t="s">
        <v>1</v>
      </c>
      <c r="N259" s="140" t="s">
        <v>43</v>
      </c>
      <c r="P259" s="141">
        <f t="shared" si="31"/>
        <v>0</v>
      </c>
      <c r="Q259" s="141">
        <v>0</v>
      </c>
      <c r="R259" s="141">
        <f t="shared" si="32"/>
        <v>0</v>
      </c>
      <c r="S259" s="141">
        <v>0</v>
      </c>
      <c r="T259" s="142">
        <f t="shared" si="33"/>
        <v>0</v>
      </c>
      <c r="AR259" s="143" t="s">
        <v>183</v>
      </c>
      <c r="AT259" s="143" t="s">
        <v>178</v>
      </c>
      <c r="AU259" s="143" t="s">
        <v>193</v>
      </c>
      <c r="AY259" s="17" t="s">
        <v>176</v>
      </c>
      <c r="BE259" s="144">
        <f t="shared" si="34"/>
        <v>0</v>
      </c>
      <c r="BF259" s="144">
        <f t="shared" si="35"/>
        <v>0</v>
      </c>
      <c r="BG259" s="144">
        <f t="shared" si="36"/>
        <v>0</v>
      </c>
      <c r="BH259" s="144">
        <f t="shared" si="37"/>
        <v>0</v>
      </c>
      <c r="BI259" s="144">
        <f t="shared" si="38"/>
        <v>0</v>
      </c>
      <c r="BJ259" s="17" t="s">
        <v>86</v>
      </c>
      <c r="BK259" s="144">
        <f t="shared" si="39"/>
        <v>0</v>
      </c>
      <c r="BL259" s="17" t="s">
        <v>183</v>
      </c>
      <c r="BM259" s="143" t="s">
        <v>2076</v>
      </c>
    </row>
    <row r="260" spans="2:65" s="11" customFormat="1" ht="20.85" customHeight="1">
      <c r="B260" s="120"/>
      <c r="D260" s="121" t="s">
        <v>77</v>
      </c>
      <c r="E260" s="130" t="s">
        <v>5981</v>
      </c>
      <c r="F260" s="130" t="s">
        <v>6303</v>
      </c>
      <c r="I260" s="123"/>
      <c r="J260" s="131">
        <f>BK260</f>
        <v>0</v>
      </c>
      <c r="L260" s="120"/>
      <c r="M260" s="125"/>
      <c r="P260" s="126">
        <f>SUM(P261:P293)</f>
        <v>0</v>
      </c>
      <c r="R260" s="126">
        <f>SUM(R261:R293)</f>
        <v>0</v>
      </c>
      <c r="T260" s="127">
        <f>SUM(T261:T293)</f>
        <v>0</v>
      </c>
      <c r="AR260" s="121" t="s">
        <v>86</v>
      </c>
      <c r="AT260" s="128" t="s">
        <v>77</v>
      </c>
      <c r="AU260" s="128" t="s">
        <v>88</v>
      </c>
      <c r="AY260" s="121" t="s">
        <v>176</v>
      </c>
      <c r="BK260" s="129">
        <f>SUM(BK261:BK293)</f>
        <v>0</v>
      </c>
    </row>
    <row r="261" spans="2:65" s="1" customFormat="1" ht="16.5" customHeight="1">
      <c r="B261" s="32"/>
      <c r="C261" s="132" t="s">
        <v>1175</v>
      </c>
      <c r="D261" s="132" t="s">
        <v>178</v>
      </c>
      <c r="E261" s="133" t="s">
        <v>6304</v>
      </c>
      <c r="F261" s="134" t="s">
        <v>6305</v>
      </c>
      <c r="G261" s="135" t="s">
        <v>4983</v>
      </c>
      <c r="H261" s="136">
        <v>21</v>
      </c>
      <c r="I261" s="137"/>
      <c r="J261" s="138">
        <f t="shared" ref="J261:J293" si="40">ROUND(I261*H261,2)</f>
        <v>0</v>
      </c>
      <c r="K261" s="134" t="s">
        <v>1</v>
      </c>
      <c r="L261" s="32"/>
      <c r="M261" s="139" t="s">
        <v>1</v>
      </c>
      <c r="N261" s="140" t="s">
        <v>43</v>
      </c>
      <c r="P261" s="141">
        <f t="shared" ref="P261:P293" si="41">O261*H261</f>
        <v>0</v>
      </c>
      <c r="Q261" s="141">
        <v>0</v>
      </c>
      <c r="R261" s="141">
        <f t="shared" ref="R261:R293" si="42">Q261*H261</f>
        <v>0</v>
      </c>
      <c r="S261" s="141">
        <v>0</v>
      </c>
      <c r="T261" s="142">
        <f t="shared" ref="T261:T293" si="43">S261*H261</f>
        <v>0</v>
      </c>
      <c r="AR261" s="143" t="s">
        <v>183</v>
      </c>
      <c r="AT261" s="143" t="s">
        <v>178</v>
      </c>
      <c r="AU261" s="143" t="s">
        <v>193</v>
      </c>
      <c r="AY261" s="17" t="s">
        <v>176</v>
      </c>
      <c r="BE261" s="144">
        <f t="shared" ref="BE261:BE293" si="44">IF(N261="základní",J261,0)</f>
        <v>0</v>
      </c>
      <c r="BF261" s="144">
        <f t="shared" ref="BF261:BF293" si="45">IF(N261="snížená",J261,0)</f>
        <v>0</v>
      </c>
      <c r="BG261" s="144">
        <f t="shared" ref="BG261:BG293" si="46">IF(N261="zákl. přenesená",J261,0)</f>
        <v>0</v>
      </c>
      <c r="BH261" s="144">
        <f t="shared" ref="BH261:BH293" si="47">IF(N261="sníž. přenesená",J261,0)</f>
        <v>0</v>
      </c>
      <c r="BI261" s="144">
        <f t="shared" ref="BI261:BI293" si="48">IF(N261="nulová",J261,0)</f>
        <v>0</v>
      </c>
      <c r="BJ261" s="17" t="s">
        <v>86</v>
      </c>
      <c r="BK261" s="144">
        <f t="shared" ref="BK261:BK293" si="49">ROUND(I261*H261,2)</f>
        <v>0</v>
      </c>
      <c r="BL261" s="17" t="s">
        <v>183</v>
      </c>
      <c r="BM261" s="143" t="s">
        <v>2085</v>
      </c>
    </row>
    <row r="262" spans="2:65" s="1" customFormat="1" ht="21.75" customHeight="1">
      <c r="B262" s="32"/>
      <c r="C262" s="132" t="s">
        <v>1180</v>
      </c>
      <c r="D262" s="132" t="s">
        <v>178</v>
      </c>
      <c r="E262" s="133" t="s">
        <v>6306</v>
      </c>
      <c r="F262" s="134" t="s">
        <v>6307</v>
      </c>
      <c r="G262" s="135" t="s">
        <v>4983</v>
      </c>
      <c r="H262" s="136">
        <v>21</v>
      </c>
      <c r="I262" s="137"/>
      <c r="J262" s="138">
        <f t="shared" si="40"/>
        <v>0</v>
      </c>
      <c r="K262" s="134" t="s">
        <v>1</v>
      </c>
      <c r="L262" s="32"/>
      <c r="M262" s="139" t="s">
        <v>1</v>
      </c>
      <c r="N262" s="140" t="s">
        <v>43</v>
      </c>
      <c r="P262" s="141">
        <f t="shared" si="41"/>
        <v>0</v>
      </c>
      <c r="Q262" s="141">
        <v>0</v>
      </c>
      <c r="R262" s="141">
        <f t="shared" si="42"/>
        <v>0</v>
      </c>
      <c r="S262" s="141">
        <v>0</v>
      </c>
      <c r="T262" s="142">
        <f t="shared" si="43"/>
        <v>0</v>
      </c>
      <c r="AR262" s="143" t="s">
        <v>183</v>
      </c>
      <c r="AT262" s="143" t="s">
        <v>178</v>
      </c>
      <c r="AU262" s="143" t="s">
        <v>193</v>
      </c>
      <c r="AY262" s="17" t="s">
        <v>176</v>
      </c>
      <c r="BE262" s="144">
        <f t="shared" si="44"/>
        <v>0</v>
      </c>
      <c r="BF262" s="144">
        <f t="shared" si="45"/>
        <v>0</v>
      </c>
      <c r="BG262" s="144">
        <f t="shared" si="46"/>
        <v>0</v>
      </c>
      <c r="BH262" s="144">
        <f t="shared" si="47"/>
        <v>0</v>
      </c>
      <c r="BI262" s="144">
        <f t="shared" si="48"/>
        <v>0</v>
      </c>
      <c r="BJ262" s="17" t="s">
        <v>86</v>
      </c>
      <c r="BK262" s="144">
        <f t="shared" si="49"/>
        <v>0</v>
      </c>
      <c r="BL262" s="17" t="s">
        <v>183</v>
      </c>
      <c r="BM262" s="143" t="s">
        <v>2094</v>
      </c>
    </row>
    <row r="263" spans="2:65" s="1" customFormat="1" ht="16.5" customHeight="1">
      <c r="B263" s="32"/>
      <c r="C263" s="132" t="s">
        <v>1185</v>
      </c>
      <c r="D263" s="132" t="s">
        <v>178</v>
      </c>
      <c r="E263" s="133" t="s">
        <v>6308</v>
      </c>
      <c r="F263" s="134" t="s">
        <v>6309</v>
      </c>
      <c r="G263" s="135" t="s">
        <v>4983</v>
      </c>
      <c r="H263" s="136">
        <v>21</v>
      </c>
      <c r="I263" s="137"/>
      <c r="J263" s="138">
        <f t="shared" si="40"/>
        <v>0</v>
      </c>
      <c r="K263" s="134" t="s">
        <v>1</v>
      </c>
      <c r="L263" s="32"/>
      <c r="M263" s="139" t="s">
        <v>1</v>
      </c>
      <c r="N263" s="140" t="s">
        <v>43</v>
      </c>
      <c r="P263" s="141">
        <f t="shared" si="41"/>
        <v>0</v>
      </c>
      <c r="Q263" s="141">
        <v>0</v>
      </c>
      <c r="R263" s="141">
        <f t="shared" si="42"/>
        <v>0</v>
      </c>
      <c r="S263" s="141">
        <v>0</v>
      </c>
      <c r="T263" s="142">
        <f t="shared" si="43"/>
        <v>0</v>
      </c>
      <c r="AR263" s="143" t="s">
        <v>183</v>
      </c>
      <c r="AT263" s="143" t="s">
        <v>178</v>
      </c>
      <c r="AU263" s="143" t="s">
        <v>193</v>
      </c>
      <c r="AY263" s="17" t="s">
        <v>176</v>
      </c>
      <c r="BE263" s="144">
        <f t="shared" si="44"/>
        <v>0</v>
      </c>
      <c r="BF263" s="144">
        <f t="shared" si="45"/>
        <v>0</v>
      </c>
      <c r="BG263" s="144">
        <f t="shared" si="46"/>
        <v>0</v>
      </c>
      <c r="BH263" s="144">
        <f t="shared" si="47"/>
        <v>0</v>
      </c>
      <c r="BI263" s="144">
        <f t="shared" si="48"/>
        <v>0</v>
      </c>
      <c r="BJ263" s="17" t="s">
        <v>86</v>
      </c>
      <c r="BK263" s="144">
        <f t="shared" si="49"/>
        <v>0</v>
      </c>
      <c r="BL263" s="17" t="s">
        <v>183</v>
      </c>
      <c r="BM263" s="143" t="s">
        <v>2102</v>
      </c>
    </row>
    <row r="264" spans="2:65" s="1" customFormat="1" ht="16.5" customHeight="1">
      <c r="B264" s="32"/>
      <c r="C264" s="132" t="s">
        <v>1189</v>
      </c>
      <c r="D264" s="132" t="s">
        <v>178</v>
      </c>
      <c r="E264" s="133" t="s">
        <v>6310</v>
      </c>
      <c r="F264" s="134" t="s">
        <v>6154</v>
      </c>
      <c r="G264" s="135" t="s">
        <v>4983</v>
      </c>
      <c r="H264" s="136">
        <v>21</v>
      </c>
      <c r="I264" s="137"/>
      <c r="J264" s="138">
        <f t="shared" si="40"/>
        <v>0</v>
      </c>
      <c r="K264" s="134" t="s">
        <v>1</v>
      </c>
      <c r="L264" s="32"/>
      <c r="M264" s="139" t="s">
        <v>1</v>
      </c>
      <c r="N264" s="140" t="s">
        <v>43</v>
      </c>
      <c r="P264" s="141">
        <f t="shared" si="41"/>
        <v>0</v>
      </c>
      <c r="Q264" s="141">
        <v>0</v>
      </c>
      <c r="R264" s="141">
        <f t="shared" si="42"/>
        <v>0</v>
      </c>
      <c r="S264" s="141">
        <v>0</v>
      </c>
      <c r="T264" s="142">
        <f t="shared" si="43"/>
        <v>0</v>
      </c>
      <c r="AR264" s="143" t="s">
        <v>183</v>
      </c>
      <c r="AT264" s="143" t="s">
        <v>178</v>
      </c>
      <c r="AU264" s="143" t="s">
        <v>193</v>
      </c>
      <c r="AY264" s="17" t="s">
        <v>176</v>
      </c>
      <c r="BE264" s="144">
        <f t="shared" si="44"/>
        <v>0</v>
      </c>
      <c r="BF264" s="144">
        <f t="shared" si="45"/>
        <v>0</v>
      </c>
      <c r="BG264" s="144">
        <f t="shared" si="46"/>
        <v>0</v>
      </c>
      <c r="BH264" s="144">
        <f t="shared" si="47"/>
        <v>0</v>
      </c>
      <c r="BI264" s="144">
        <f t="shared" si="48"/>
        <v>0</v>
      </c>
      <c r="BJ264" s="17" t="s">
        <v>86</v>
      </c>
      <c r="BK264" s="144">
        <f t="shared" si="49"/>
        <v>0</v>
      </c>
      <c r="BL264" s="17" t="s">
        <v>183</v>
      </c>
      <c r="BM264" s="143" t="s">
        <v>2111</v>
      </c>
    </row>
    <row r="265" spans="2:65" s="1" customFormat="1" ht="21.75" customHeight="1">
      <c r="B265" s="32"/>
      <c r="C265" s="132" t="s">
        <v>1193</v>
      </c>
      <c r="D265" s="132" t="s">
        <v>178</v>
      </c>
      <c r="E265" s="133" t="s">
        <v>6311</v>
      </c>
      <c r="F265" s="134" t="s">
        <v>6312</v>
      </c>
      <c r="G265" s="135" t="s">
        <v>4983</v>
      </c>
      <c r="H265" s="136">
        <v>336</v>
      </c>
      <c r="I265" s="137"/>
      <c r="J265" s="138">
        <f t="shared" si="40"/>
        <v>0</v>
      </c>
      <c r="K265" s="134" t="s">
        <v>1</v>
      </c>
      <c r="L265" s="32"/>
      <c r="M265" s="139" t="s">
        <v>1</v>
      </c>
      <c r="N265" s="140" t="s">
        <v>43</v>
      </c>
      <c r="P265" s="141">
        <f t="shared" si="41"/>
        <v>0</v>
      </c>
      <c r="Q265" s="141">
        <v>0</v>
      </c>
      <c r="R265" s="141">
        <f t="shared" si="42"/>
        <v>0</v>
      </c>
      <c r="S265" s="141">
        <v>0</v>
      </c>
      <c r="T265" s="142">
        <f t="shared" si="43"/>
        <v>0</v>
      </c>
      <c r="AR265" s="143" t="s">
        <v>183</v>
      </c>
      <c r="AT265" s="143" t="s">
        <v>178</v>
      </c>
      <c r="AU265" s="143" t="s">
        <v>193</v>
      </c>
      <c r="AY265" s="17" t="s">
        <v>176</v>
      </c>
      <c r="BE265" s="144">
        <f t="shared" si="44"/>
        <v>0</v>
      </c>
      <c r="BF265" s="144">
        <f t="shared" si="45"/>
        <v>0</v>
      </c>
      <c r="BG265" s="144">
        <f t="shared" si="46"/>
        <v>0</v>
      </c>
      <c r="BH265" s="144">
        <f t="shared" si="47"/>
        <v>0</v>
      </c>
      <c r="BI265" s="144">
        <f t="shared" si="48"/>
        <v>0</v>
      </c>
      <c r="BJ265" s="17" t="s">
        <v>86</v>
      </c>
      <c r="BK265" s="144">
        <f t="shared" si="49"/>
        <v>0</v>
      </c>
      <c r="BL265" s="17" t="s">
        <v>183</v>
      </c>
      <c r="BM265" s="143" t="s">
        <v>2151</v>
      </c>
    </row>
    <row r="266" spans="2:65" s="1" customFormat="1" ht="16.5" customHeight="1">
      <c r="B266" s="32"/>
      <c r="C266" s="132" t="s">
        <v>1200</v>
      </c>
      <c r="D266" s="132" t="s">
        <v>178</v>
      </c>
      <c r="E266" s="133" t="s">
        <v>6313</v>
      </c>
      <c r="F266" s="134" t="s">
        <v>6314</v>
      </c>
      <c r="G266" s="135" t="s">
        <v>298</v>
      </c>
      <c r="H266" s="136">
        <v>5790</v>
      </c>
      <c r="I266" s="137"/>
      <c r="J266" s="138">
        <f t="shared" si="40"/>
        <v>0</v>
      </c>
      <c r="K266" s="134" t="s">
        <v>1</v>
      </c>
      <c r="L266" s="32"/>
      <c r="M266" s="139" t="s">
        <v>1</v>
      </c>
      <c r="N266" s="140" t="s">
        <v>43</v>
      </c>
      <c r="P266" s="141">
        <f t="shared" si="41"/>
        <v>0</v>
      </c>
      <c r="Q266" s="141">
        <v>0</v>
      </c>
      <c r="R266" s="141">
        <f t="shared" si="42"/>
        <v>0</v>
      </c>
      <c r="S266" s="141">
        <v>0</v>
      </c>
      <c r="T266" s="142">
        <f t="shared" si="43"/>
        <v>0</v>
      </c>
      <c r="AR266" s="143" t="s">
        <v>183</v>
      </c>
      <c r="AT266" s="143" t="s">
        <v>178</v>
      </c>
      <c r="AU266" s="143" t="s">
        <v>193</v>
      </c>
      <c r="AY266" s="17" t="s">
        <v>176</v>
      </c>
      <c r="BE266" s="144">
        <f t="shared" si="44"/>
        <v>0</v>
      </c>
      <c r="BF266" s="144">
        <f t="shared" si="45"/>
        <v>0</v>
      </c>
      <c r="BG266" s="144">
        <f t="shared" si="46"/>
        <v>0</v>
      </c>
      <c r="BH266" s="144">
        <f t="shared" si="47"/>
        <v>0</v>
      </c>
      <c r="BI266" s="144">
        <f t="shared" si="48"/>
        <v>0</v>
      </c>
      <c r="BJ266" s="17" t="s">
        <v>86</v>
      </c>
      <c r="BK266" s="144">
        <f t="shared" si="49"/>
        <v>0</v>
      </c>
      <c r="BL266" s="17" t="s">
        <v>183</v>
      </c>
      <c r="BM266" s="143" t="s">
        <v>2159</v>
      </c>
    </row>
    <row r="267" spans="2:65" s="1" customFormat="1" ht="16.5" customHeight="1">
      <c r="B267" s="32"/>
      <c r="C267" s="132" t="s">
        <v>1206</v>
      </c>
      <c r="D267" s="132" t="s">
        <v>178</v>
      </c>
      <c r="E267" s="133" t="s">
        <v>6315</v>
      </c>
      <c r="F267" s="134" t="s">
        <v>6316</v>
      </c>
      <c r="G267" s="135" t="s">
        <v>298</v>
      </c>
      <c r="H267" s="136">
        <v>1320</v>
      </c>
      <c r="I267" s="137"/>
      <c r="J267" s="138">
        <f t="shared" si="40"/>
        <v>0</v>
      </c>
      <c r="K267" s="134" t="s">
        <v>1</v>
      </c>
      <c r="L267" s="32"/>
      <c r="M267" s="139" t="s">
        <v>1</v>
      </c>
      <c r="N267" s="140" t="s">
        <v>43</v>
      </c>
      <c r="P267" s="141">
        <f t="shared" si="41"/>
        <v>0</v>
      </c>
      <c r="Q267" s="141">
        <v>0</v>
      </c>
      <c r="R267" s="141">
        <f t="shared" si="42"/>
        <v>0</v>
      </c>
      <c r="S267" s="141">
        <v>0</v>
      </c>
      <c r="T267" s="142">
        <f t="shared" si="43"/>
        <v>0</v>
      </c>
      <c r="AR267" s="143" t="s">
        <v>183</v>
      </c>
      <c r="AT267" s="143" t="s">
        <v>178</v>
      </c>
      <c r="AU267" s="143" t="s">
        <v>193</v>
      </c>
      <c r="AY267" s="17" t="s">
        <v>176</v>
      </c>
      <c r="BE267" s="144">
        <f t="shared" si="44"/>
        <v>0</v>
      </c>
      <c r="BF267" s="144">
        <f t="shared" si="45"/>
        <v>0</v>
      </c>
      <c r="BG267" s="144">
        <f t="shared" si="46"/>
        <v>0</v>
      </c>
      <c r="BH267" s="144">
        <f t="shared" si="47"/>
        <v>0</v>
      </c>
      <c r="BI267" s="144">
        <f t="shared" si="48"/>
        <v>0</v>
      </c>
      <c r="BJ267" s="17" t="s">
        <v>86</v>
      </c>
      <c r="BK267" s="144">
        <f t="shared" si="49"/>
        <v>0</v>
      </c>
      <c r="BL267" s="17" t="s">
        <v>183</v>
      </c>
      <c r="BM267" s="143" t="s">
        <v>2168</v>
      </c>
    </row>
    <row r="268" spans="2:65" s="1" customFormat="1" ht="16.5" customHeight="1">
      <c r="B268" s="32"/>
      <c r="C268" s="132" t="s">
        <v>1210</v>
      </c>
      <c r="D268" s="132" t="s">
        <v>178</v>
      </c>
      <c r="E268" s="133" t="s">
        <v>6317</v>
      </c>
      <c r="F268" s="134" t="s">
        <v>6318</v>
      </c>
      <c r="G268" s="135" t="s">
        <v>4983</v>
      </c>
      <c r="H268" s="136">
        <v>105</v>
      </c>
      <c r="I268" s="137"/>
      <c r="J268" s="138">
        <f t="shared" si="40"/>
        <v>0</v>
      </c>
      <c r="K268" s="134" t="s">
        <v>1</v>
      </c>
      <c r="L268" s="32"/>
      <c r="M268" s="139" t="s">
        <v>1</v>
      </c>
      <c r="N268" s="140" t="s">
        <v>43</v>
      </c>
      <c r="P268" s="141">
        <f t="shared" si="41"/>
        <v>0</v>
      </c>
      <c r="Q268" s="141">
        <v>0</v>
      </c>
      <c r="R268" s="141">
        <f t="shared" si="42"/>
        <v>0</v>
      </c>
      <c r="S268" s="141">
        <v>0</v>
      </c>
      <c r="T268" s="142">
        <f t="shared" si="43"/>
        <v>0</v>
      </c>
      <c r="AR268" s="143" t="s">
        <v>183</v>
      </c>
      <c r="AT268" s="143" t="s">
        <v>178</v>
      </c>
      <c r="AU268" s="143" t="s">
        <v>193</v>
      </c>
      <c r="AY268" s="17" t="s">
        <v>176</v>
      </c>
      <c r="BE268" s="144">
        <f t="shared" si="44"/>
        <v>0</v>
      </c>
      <c r="BF268" s="144">
        <f t="shared" si="45"/>
        <v>0</v>
      </c>
      <c r="BG268" s="144">
        <f t="shared" si="46"/>
        <v>0</v>
      </c>
      <c r="BH268" s="144">
        <f t="shared" si="47"/>
        <v>0</v>
      </c>
      <c r="BI268" s="144">
        <f t="shared" si="48"/>
        <v>0</v>
      </c>
      <c r="BJ268" s="17" t="s">
        <v>86</v>
      </c>
      <c r="BK268" s="144">
        <f t="shared" si="49"/>
        <v>0</v>
      </c>
      <c r="BL268" s="17" t="s">
        <v>183</v>
      </c>
      <c r="BM268" s="143" t="s">
        <v>2179</v>
      </c>
    </row>
    <row r="269" spans="2:65" s="1" customFormat="1" ht="16.5" customHeight="1">
      <c r="B269" s="32"/>
      <c r="C269" s="132" t="s">
        <v>1214</v>
      </c>
      <c r="D269" s="132" t="s">
        <v>178</v>
      </c>
      <c r="E269" s="133" t="s">
        <v>6319</v>
      </c>
      <c r="F269" s="134" t="s">
        <v>6320</v>
      </c>
      <c r="G269" s="135" t="s">
        <v>4983</v>
      </c>
      <c r="H269" s="136">
        <v>21</v>
      </c>
      <c r="I269" s="137"/>
      <c r="J269" s="138">
        <f t="shared" si="40"/>
        <v>0</v>
      </c>
      <c r="K269" s="134" t="s">
        <v>1</v>
      </c>
      <c r="L269" s="32"/>
      <c r="M269" s="139" t="s">
        <v>1</v>
      </c>
      <c r="N269" s="140" t="s">
        <v>43</v>
      </c>
      <c r="P269" s="141">
        <f t="shared" si="41"/>
        <v>0</v>
      </c>
      <c r="Q269" s="141">
        <v>0</v>
      </c>
      <c r="R269" s="141">
        <f t="shared" si="42"/>
        <v>0</v>
      </c>
      <c r="S269" s="141">
        <v>0</v>
      </c>
      <c r="T269" s="142">
        <f t="shared" si="43"/>
        <v>0</v>
      </c>
      <c r="AR269" s="143" t="s">
        <v>183</v>
      </c>
      <c r="AT269" s="143" t="s">
        <v>178</v>
      </c>
      <c r="AU269" s="143" t="s">
        <v>193</v>
      </c>
      <c r="AY269" s="17" t="s">
        <v>176</v>
      </c>
      <c r="BE269" s="144">
        <f t="shared" si="44"/>
        <v>0</v>
      </c>
      <c r="BF269" s="144">
        <f t="shared" si="45"/>
        <v>0</v>
      </c>
      <c r="BG269" s="144">
        <f t="shared" si="46"/>
        <v>0</v>
      </c>
      <c r="BH269" s="144">
        <f t="shared" si="47"/>
        <v>0</v>
      </c>
      <c r="BI269" s="144">
        <f t="shared" si="48"/>
        <v>0</v>
      </c>
      <c r="BJ269" s="17" t="s">
        <v>86</v>
      </c>
      <c r="BK269" s="144">
        <f t="shared" si="49"/>
        <v>0</v>
      </c>
      <c r="BL269" s="17" t="s">
        <v>183</v>
      </c>
      <c r="BM269" s="143" t="s">
        <v>2187</v>
      </c>
    </row>
    <row r="270" spans="2:65" s="1" customFormat="1" ht="21.75" customHeight="1">
      <c r="B270" s="32"/>
      <c r="C270" s="132" t="s">
        <v>1218</v>
      </c>
      <c r="D270" s="132" t="s">
        <v>178</v>
      </c>
      <c r="E270" s="133" t="s">
        <v>6321</v>
      </c>
      <c r="F270" s="134" t="s">
        <v>6164</v>
      </c>
      <c r="G270" s="135" t="s">
        <v>4983</v>
      </c>
      <c r="H270" s="136">
        <v>147</v>
      </c>
      <c r="I270" s="137"/>
      <c r="J270" s="138">
        <f t="shared" si="40"/>
        <v>0</v>
      </c>
      <c r="K270" s="134" t="s">
        <v>1</v>
      </c>
      <c r="L270" s="32"/>
      <c r="M270" s="139" t="s">
        <v>1</v>
      </c>
      <c r="N270" s="140" t="s">
        <v>43</v>
      </c>
      <c r="P270" s="141">
        <f t="shared" si="41"/>
        <v>0</v>
      </c>
      <c r="Q270" s="141">
        <v>0</v>
      </c>
      <c r="R270" s="141">
        <f t="shared" si="42"/>
        <v>0</v>
      </c>
      <c r="S270" s="141">
        <v>0</v>
      </c>
      <c r="T270" s="142">
        <f t="shared" si="43"/>
        <v>0</v>
      </c>
      <c r="AR270" s="143" t="s">
        <v>183</v>
      </c>
      <c r="AT270" s="143" t="s">
        <v>178</v>
      </c>
      <c r="AU270" s="143" t="s">
        <v>193</v>
      </c>
      <c r="AY270" s="17" t="s">
        <v>176</v>
      </c>
      <c r="BE270" s="144">
        <f t="shared" si="44"/>
        <v>0</v>
      </c>
      <c r="BF270" s="144">
        <f t="shared" si="45"/>
        <v>0</v>
      </c>
      <c r="BG270" s="144">
        <f t="shared" si="46"/>
        <v>0</v>
      </c>
      <c r="BH270" s="144">
        <f t="shared" si="47"/>
        <v>0</v>
      </c>
      <c r="BI270" s="144">
        <f t="shared" si="48"/>
        <v>0</v>
      </c>
      <c r="BJ270" s="17" t="s">
        <v>86</v>
      </c>
      <c r="BK270" s="144">
        <f t="shared" si="49"/>
        <v>0</v>
      </c>
      <c r="BL270" s="17" t="s">
        <v>183</v>
      </c>
      <c r="BM270" s="143" t="s">
        <v>2197</v>
      </c>
    </row>
    <row r="271" spans="2:65" s="1" customFormat="1" ht="21.75" customHeight="1">
      <c r="B271" s="32"/>
      <c r="C271" s="132" t="s">
        <v>1224</v>
      </c>
      <c r="D271" s="132" t="s">
        <v>178</v>
      </c>
      <c r="E271" s="133" t="s">
        <v>6322</v>
      </c>
      <c r="F271" s="134" t="s">
        <v>6323</v>
      </c>
      <c r="G271" s="135" t="s">
        <v>4983</v>
      </c>
      <c r="H271" s="136">
        <v>84</v>
      </c>
      <c r="I271" s="137"/>
      <c r="J271" s="138">
        <f t="shared" si="40"/>
        <v>0</v>
      </c>
      <c r="K271" s="134" t="s">
        <v>1</v>
      </c>
      <c r="L271" s="32"/>
      <c r="M271" s="139" t="s">
        <v>1</v>
      </c>
      <c r="N271" s="140" t="s">
        <v>43</v>
      </c>
      <c r="P271" s="141">
        <f t="shared" si="41"/>
        <v>0</v>
      </c>
      <c r="Q271" s="141">
        <v>0</v>
      </c>
      <c r="R271" s="141">
        <f t="shared" si="42"/>
        <v>0</v>
      </c>
      <c r="S271" s="141">
        <v>0</v>
      </c>
      <c r="T271" s="142">
        <f t="shared" si="43"/>
        <v>0</v>
      </c>
      <c r="AR271" s="143" t="s">
        <v>183</v>
      </c>
      <c r="AT271" s="143" t="s">
        <v>178</v>
      </c>
      <c r="AU271" s="143" t="s">
        <v>193</v>
      </c>
      <c r="AY271" s="17" t="s">
        <v>176</v>
      </c>
      <c r="BE271" s="144">
        <f t="shared" si="44"/>
        <v>0</v>
      </c>
      <c r="BF271" s="144">
        <f t="shared" si="45"/>
        <v>0</v>
      </c>
      <c r="BG271" s="144">
        <f t="shared" si="46"/>
        <v>0</v>
      </c>
      <c r="BH271" s="144">
        <f t="shared" si="47"/>
        <v>0</v>
      </c>
      <c r="BI271" s="144">
        <f t="shared" si="48"/>
        <v>0</v>
      </c>
      <c r="BJ271" s="17" t="s">
        <v>86</v>
      </c>
      <c r="BK271" s="144">
        <f t="shared" si="49"/>
        <v>0</v>
      </c>
      <c r="BL271" s="17" t="s">
        <v>183</v>
      </c>
      <c r="BM271" s="143" t="s">
        <v>2206</v>
      </c>
    </row>
    <row r="272" spans="2:65" s="1" customFormat="1" ht="16.5" customHeight="1">
      <c r="B272" s="32"/>
      <c r="C272" s="132" t="s">
        <v>1248</v>
      </c>
      <c r="D272" s="132" t="s">
        <v>178</v>
      </c>
      <c r="E272" s="133" t="s">
        <v>6324</v>
      </c>
      <c r="F272" s="134" t="s">
        <v>6325</v>
      </c>
      <c r="G272" s="135" t="s">
        <v>4983</v>
      </c>
      <c r="H272" s="136">
        <v>336</v>
      </c>
      <c r="I272" s="137"/>
      <c r="J272" s="138">
        <f t="shared" si="40"/>
        <v>0</v>
      </c>
      <c r="K272" s="134" t="s">
        <v>1</v>
      </c>
      <c r="L272" s="32"/>
      <c r="M272" s="139" t="s">
        <v>1</v>
      </c>
      <c r="N272" s="140" t="s">
        <v>43</v>
      </c>
      <c r="P272" s="141">
        <f t="shared" si="41"/>
        <v>0</v>
      </c>
      <c r="Q272" s="141">
        <v>0</v>
      </c>
      <c r="R272" s="141">
        <f t="shared" si="42"/>
        <v>0</v>
      </c>
      <c r="S272" s="141">
        <v>0</v>
      </c>
      <c r="T272" s="142">
        <f t="shared" si="43"/>
        <v>0</v>
      </c>
      <c r="AR272" s="143" t="s">
        <v>183</v>
      </c>
      <c r="AT272" s="143" t="s">
        <v>178</v>
      </c>
      <c r="AU272" s="143" t="s">
        <v>193</v>
      </c>
      <c r="AY272" s="17" t="s">
        <v>176</v>
      </c>
      <c r="BE272" s="144">
        <f t="shared" si="44"/>
        <v>0</v>
      </c>
      <c r="BF272" s="144">
        <f t="shared" si="45"/>
        <v>0</v>
      </c>
      <c r="BG272" s="144">
        <f t="shared" si="46"/>
        <v>0</v>
      </c>
      <c r="BH272" s="144">
        <f t="shared" si="47"/>
        <v>0</v>
      </c>
      <c r="BI272" s="144">
        <f t="shared" si="48"/>
        <v>0</v>
      </c>
      <c r="BJ272" s="17" t="s">
        <v>86</v>
      </c>
      <c r="BK272" s="144">
        <f t="shared" si="49"/>
        <v>0</v>
      </c>
      <c r="BL272" s="17" t="s">
        <v>183</v>
      </c>
      <c r="BM272" s="143" t="s">
        <v>2219</v>
      </c>
    </row>
    <row r="273" spans="2:65" s="1" customFormat="1" ht="16.5" customHeight="1">
      <c r="B273" s="32"/>
      <c r="C273" s="132" t="s">
        <v>1252</v>
      </c>
      <c r="D273" s="132" t="s">
        <v>178</v>
      </c>
      <c r="E273" s="133" t="s">
        <v>6326</v>
      </c>
      <c r="F273" s="134" t="s">
        <v>6327</v>
      </c>
      <c r="G273" s="135" t="s">
        <v>4983</v>
      </c>
      <c r="H273" s="136">
        <v>21</v>
      </c>
      <c r="I273" s="137"/>
      <c r="J273" s="138">
        <f t="shared" si="40"/>
        <v>0</v>
      </c>
      <c r="K273" s="134" t="s">
        <v>1</v>
      </c>
      <c r="L273" s="32"/>
      <c r="M273" s="139" t="s">
        <v>1</v>
      </c>
      <c r="N273" s="140" t="s">
        <v>43</v>
      </c>
      <c r="P273" s="141">
        <f t="shared" si="41"/>
        <v>0</v>
      </c>
      <c r="Q273" s="141">
        <v>0</v>
      </c>
      <c r="R273" s="141">
        <f t="shared" si="42"/>
        <v>0</v>
      </c>
      <c r="S273" s="141">
        <v>0</v>
      </c>
      <c r="T273" s="142">
        <f t="shared" si="43"/>
        <v>0</v>
      </c>
      <c r="AR273" s="143" t="s">
        <v>183</v>
      </c>
      <c r="AT273" s="143" t="s">
        <v>178</v>
      </c>
      <c r="AU273" s="143" t="s">
        <v>193</v>
      </c>
      <c r="AY273" s="17" t="s">
        <v>176</v>
      </c>
      <c r="BE273" s="144">
        <f t="shared" si="44"/>
        <v>0</v>
      </c>
      <c r="BF273" s="144">
        <f t="shared" si="45"/>
        <v>0</v>
      </c>
      <c r="BG273" s="144">
        <f t="shared" si="46"/>
        <v>0</v>
      </c>
      <c r="BH273" s="144">
        <f t="shared" si="47"/>
        <v>0</v>
      </c>
      <c r="BI273" s="144">
        <f t="shared" si="48"/>
        <v>0</v>
      </c>
      <c r="BJ273" s="17" t="s">
        <v>86</v>
      </c>
      <c r="BK273" s="144">
        <f t="shared" si="49"/>
        <v>0</v>
      </c>
      <c r="BL273" s="17" t="s">
        <v>183</v>
      </c>
      <c r="BM273" s="143" t="s">
        <v>2229</v>
      </c>
    </row>
    <row r="274" spans="2:65" s="1" customFormat="1" ht="16.5" customHeight="1">
      <c r="B274" s="32"/>
      <c r="C274" s="132" t="s">
        <v>1259</v>
      </c>
      <c r="D274" s="132" t="s">
        <v>178</v>
      </c>
      <c r="E274" s="133" t="s">
        <v>6328</v>
      </c>
      <c r="F274" s="134" t="s">
        <v>6329</v>
      </c>
      <c r="G274" s="135" t="s">
        <v>4983</v>
      </c>
      <c r="H274" s="136">
        <v>126</v>
      </c>
      <c r="I274" s="137"/>
      <c r="J274" s="138">
        <f t="shared" si="40"/>
        <v>0</v>
      </c>
      <c r="K274" s="134" t="s">
        <v>1</v>
      </c>
      <c r="L274" s="32"/>
      <c r="M274" s="139" t="s">
        <v>1</v>
      </c>
      <c r="N274" s="140" t="s">
        <v>43</v>
      </c>
      <c r="P274" s="141">
        <f t="shared" si="41"/>
        <v>0</v>
      </c>
      <c r="Q274" s="141">
        <v>0</v>
      </c>
      <c r="R274" s="141">
        <f t="shared" si="42"/>
        <v>0</v>
      </c>
      <c r="S274" s="141">
        <v>0</v>
      </c>
      <c r="T274" s="142">
        <f t="shared" si="43"/>
        <v>0</v>
      </c>
      <c r="AR274" s="143" t="s">
        <v>183</v>
      </c>
      <c r="AT274" s="143" t="s">
        <v>178</v>
      </c>
      <c r="AU274" s="143" t="s">
        <v>193</v>
      </c>
      <c r="AY274" s="17" t="s">
        <v>176</v>
      </c>
      <c r="BE274" s="144">
        <f t="shared" si="44"/>
        <v>0</v>
      </c>
      <c r="BF274" s="144">
        <f t="shared" si="45"/>
        <v>0</v>
      </c>
      <c r="BG274" s="144">
        <f t="shared" si="46"/>
        <v>0</v>
      </c>
      <c r="BH274" s="144">
        <f t="shared" si="47"/>
        <v>0</v>
      </c>
      <c r="BI274" s="144">
        <f t="shared" si="48"/>
        <v>0</v>
      </c>
      <c r="BJ274" s="17" t="s">
        <v>86</v>
      </c>
      <c r="BK274" s="144">
        <f t="shared" si="49"/>
        <v>0</v>
      </c>
      <c r="BL274" s="17" t="s">
        <v>183</v>
      </c>
      <c r="BM274" s="143" t="s">
        <v>2240</v>
      </c>
    </row>
    <row r="275" spans="2:65" s="1" customFormat="1" ht="21.75" customHeight="1">
      <c r="B275" s="32"/>
      <c r="C275" s="132" t="s">
        <v>1263</v>
      </c>
      <c r="D275" s="132" t="s">
        <v>178</v>
      </c>
      <c r="E275" s="133" t="s">
        <v>6330</v>
      </c>
      <c r="F275" s="134" t="s">
        <v>6331</v>
      </c>
      <c r="G275" s="135" t="s">
        <v>4983</v>
      </c>
      <c r="H275" s="136">
        <v>336</v>
      </c>
      <c r="I275" s="137"/>
      <c r="J275" s="138">
        <f t="shared" si="40"/>
        <v>0</v>
      </c>
      <c r="K275" s="134" t="s">
        <v>1</v>
      </c>
      <c r="L275" s="32"/>
      <c r="M275" s="139" t="s">
        <v>1</v>
      </c>
      <c r="N275" s="140" t="s">
        <v>43</v>
      </c>
      <c r="P275" s="141">
        <f t="shared" si="41"/>
        <v>0</v>
      </c>
      <c r="Q275" s="141">
        <v>0</v>
      </c>
      <c r="R275" s="141">
        <f t="shared" si="42"/>
        <v>0</v>
      </c>
      <c r="S275" s="141">
        <v>0</v>
      </c>
      <c r="T275" s="142">
        <f t="shared" si="43"/>
        <v>0</v>
      </c>
      <c r="AR275" s="143" t="s">
        <v>183</v>
      </c>
      <c r="AT275" s="143" t="s">
        <v>178</v>
      </c>
      <c r="AU275" s="143" t="s">
        <v>193</v>
      </c>
      <c r="AY275" s="17" t="s">
        <v>176</v>
      </c>
      <c r="BE275" s="144">
        <f t="shared" si="44"/>
        <v>0</v>
      </c>
      <c r="BF275" s="144">
        <f t="shared" si="45"/>
        <v>0</v>
      </c>
      <c r="BG275" s="144">
        <f t="shared" si="46"/>
        <v>0</v>
      </c>
      <c r="BH275" s="144">
        <f t="shared" si="47"/>
        <v>0</v>
      </c>
      <c r="BI275" s="144">
        <f t="shared" si="48"/>
        <v>0</v>
      </c>
      <c r="BJ275" s="17" t="s">
        <v>86</v>
      </c>
      <c r="BK275" s="144">
        <f t="shared" si="49"/>
        <v>0</v>
      </c>
      <c r="BL275" s="17" t="s">
        <v>183</v>
      </c>
      <c r="BM275" s="143" t="s">
        <v>2249</v>
      </c>
    </row>
    <row r="276" spans="2:65" s="1" customFormat="1" ht="16.5" customHeight="1">
      <c r="B276" s="32"/>
      <c r="C276" s="132" t="s">
        <v>1269</v>
      </c>
      <c r="D276" s="132" t="s">
        <v>178</v>
      </c>
      <c r="E276" s="133" t="s">
        <v>6332</v>
      </c>
      <c r="F276" s="134" t="s">
        <v>6333</v>
      </c>
      <c r="G276" s="135" t="s">
        <v>298</v>
      </c>
      <c r="H276" s="136">
        <v>230</v>
      </c>
      <c r="I276" s="137"/>
      <c r="J276" s="138">
        <f t="shared" si="40"/>
        <v>0</v>
      </c>
      <c r="K276" s="134" t="s">
        <v>1</v>
      </c>
      <c r="L276" s="32"/>
      <c r="M276" s="139" t="s">
        <v>1</v>
      </c>
      <c r="N276" s="140" t="s">
        <v>43</v>
      </c>
      <c r="P276" s="141">
        <f t="shared" si="41"/>
        <v>0</v>
      </c>
      <c r="Q276" s="141">
        <v>0</v>
      </c>
      <c r="R276" s="141">
        <f t="shared" si="42"/>
        <v>0</v>
      </c>
      <c r="S276" s="141">
        <v>0</v>
      </c>
      <c r="T276" s="142">
        <f t="shared" si="43"/>
        <v>0</v>
      </c>
      <c r="AR276" s="143" t="s">
        <v>183</v>
      </c>
      <c r="AT276" s="143" t="s">
        <v>178</v>
      </c>
      <c r="AU276" s="143" t="s">
        <v>193</v>
      </c>
      <c r="AY276" s="17" t="s">
        <v>176</v>
      </c>
      <c r="BE276" s="144">
        <f t="shared" si="44"/>
        <v>0</v>
      </c>
      <c r="BF276" s="144">
        <f t="shared" si="45"/>
        <v>0</v>
      </c>
      <c r="BG276" s="144">
        <f t="shared" si="46"/>
        <v>0</v>
      </c>
      <c r="BH276" s="144">
        <f t="shared" si="47"/>
        <v>0</v>
      </c>
      <c r="BI276" s="144">
        <f t="shared" si="48"/>
        <v>0</v>
      </c>
      <c r="BJ276" s="17" t="s">
        <v>86</v>
      </c>
      <c r="BK276" s="144">
        <f t="shared" si="49"/>
        <v>0</v>
      </c>
      <c r="BL276" s="17" t="s">
        <v>183</v>
      </c>
      <c r="BM276" s="143" t="s">
        <v>2256</v>
      </c>
    </row>
    <row r="277" spans="2:65" s="1" customFormat="1" ht="44.25" customHeight="1">
      <c r="B277" s="32"/>
      <c r="C277" s="132" t="s">
        <v>1273</v>
      </c>
      <c r="D277" s="132" t="s">
        <v>178</v>
      </c>
      <c r="E277" s="133" t="s">
        <v>6334</v>
      </c>
      <c r="F277" s="134" t="s">
        <v>6335</v>
      </c>
      <c r="G277" s="135" t="s">
        <v>298</v>
      </c>
      <c r="H277" s="136">
        <v>2800</v>
      </c>
      <c r="I277" s="137"/>
      <c r="J277" s="138">
        <f t="shared" si="40"/>
        <v>0</v>
      </c>
      <c r="K277" s="134" t="s">
        <v>1</v>
      </c>
      <c r="L277" s="32"/>
      <c r="M277" s="139" t="s">
        <v>1</v>
      </c>
      <c r="N277" s="140" t="s">
        <v>43</v>
      </c>
      <c r="P277" s="141">
        <f t="shared" si="41"/>
        <v>0</v>
      </c>
      <c r="Q277" s="141">
        <v>0</v>
      </c>
      <c r="R277" s="141">
        <f t="shared" si="42"/>
        <v>0</v>
      </c>
      <c r="S277" s="141">
        <v>0</v>
      </c>
      <c r="T277" s="142">
        <f t="shared" si="43"/>
        <v>0</v>
      </c>
      <c r="AR277" s="143" t="s">
        <v>183</v>
      </c>
      <c r="AT277" s="143" t="s">
        <v>178</v>
      </c>
      <c r="AU277" s="143" t="s">
        <v>193</v>
      </c>
      <c r="AY277" s="17" t="s">
        <v>176</v>
      </c>
      <c r="BE277" s="144">
        <f t="shared" si="44"/>
        <v>0</v>
      </c>
      <c r="BF277" s="144">
        <f t="shared" si="45"/>
        <v>0</v>
      </c>
      <c r="BG277" s="144">
        <f t="shared" si="46"/>
        <v>0</v>
      </c>
      <c r="BH277" s="144">
        <f t="shared" si="47"/>
        <v>0</v>
      </c>
      <c r="BI277" s="144">
        <f t="shared" si="48"/>
        <v>0</v>
      </c>
      <c r="BJ277" s="17" t="s">
        <v>86</v>
      </c>
      <c r="BK277" s="144">
        <f t="shared" si="49"/>
        <v>0</v>
      </c>
      <c r="BL277" s="17" t="s">
        <v>183</v>
      </c>
      <c r="BM277" s="143" t="s">
        <v>2263</v>
      </c>
    </row>
    <row r="278" spans="2:65" s="1" customFormat="1" ht="16.5" customHeight="1">
      <c r="B278" s="32"/>
      <c r="C278" s="132" t="s">
        <v>1279</v>
      </c>
      <c r="D278" s="132" t="s">
        <v>178</v>
      </c>
      <c r="E278" s="133" t="s">
        <v>6336</v>
      </c>
      <c r="F278" s="134" t="s">
        <v>6337</v>
      </c>
      <c r="G278" s="135" t="s">
        <v>298</v>
      </c>
      <c r="H278" s="136">
        <v>90</v>
      </c>
      <c r="I278" s="137"/>
      <c r="J278" s="138">
        <f t="shared" si="40"/>
        <v>0</v>
      </c>
      <c r="K278" s="134" t="s">
        <v>1</v>
      </c>
      <c r="L278" s="32"/>
      <c r="M278" s="139" t="s">
        <v>1</v>
      </c>
      <c r="N278" s="140" t="s">
        <v>43</v>
      </c>
      <c r="P278" s="141">
        <f t="shared" si="41"/>
        <v>0</v>
      </c>
      <c r="Q278" s="141">
        <v>0</v>
      </c>
      <c r="R278" s="141">
        <f t="shared" si="42"/>
        <v>0</v>
      </c>
      <c r="S278" s="141">
        <v>0</v>
      </c>
      <c r="T278" s="142">
        <f t="shared" si="43"/>
        <v>0</v>
      </c>
      <c r="AR278" s="143" t="s">
        <v>183</v>
      </c>
      <c r="AT278" s="143" t="s">
        <v>178</v>
      </c>
      <c r="AU278" s="143" t="s">
        <v>193</v>
      </c>
      <c r="AY278" s="17" t="s">
        <v>176</v>
      </c>
      <c r="BE278" s="144">
        <f t="shared" si="44"/>
        <v>0</v>
      </c>
      <c r="BF278" s="144">
        <f t="shared" si="45"/>
        <v>0</v>
      </c>
      <c r="BG278" s="144">
        <f t="shared" si="46"/>
        <v>0</v>
      </c>
      <c r="BH278" s="144">
        <f t="shared" si="47"/>
        <v>0</v>
      </c>
      <c r="BI278" s="144">
        <f t="shared" si="48"/>
        <v>0</v>
      </c>
      <c r="BJ278" s="17" t="s">
        <v>86</v>
      </c>
      <c r="BK278" s="144">
        <f t="shared" si="49"/>
        <v>0</v>
      </c>
      <c r="BL278" s="17" t="s">
        <v>183</v>
      </c>
      <c r="BM278" s="143" t="s">
        <v>2270</v>
      </c>
    </row>
    <row r="279" spans="2:65" s="1" customFormat="1" ht="16.5" customHeight="1">
      <c r="B279" s="32"/>
      <c r="C279" s="132" t="s">
        <v>1283</v>
      </c>
      <c r="D279" s="132" t="s">
        <v>178</v>
      </c>
      <c r="E279" s="133" t="s">
        <v>6338</v>
      </c>
      <c r="F279" s="134" t="s">
        <v>6339</v>
      </c>
      <c r="G279" s="135" t="s">
        <v>4983</v>
      </c>
      <c r="H279" s="136">
        <v>21</v>
      </c>
      <c r="I279" s="137"/>
      <c r="J279" s="138">
        <f t="shared" si="40"/>
        <v>0</v>
      </c>
      <c r="K279" s="134" t="s">
        <v>1</v>
      </c>
      <c r="L279" s="32"/>
      <c r="M279" s="139" t="s">
        <v>1</v>
      </c>
      <c r="N279" s="140" t="s">
        <v>43</v>
      </c>
      <c r="P279" s="141">
        <f t="shared" si="41"/>
        <v>0</v>
      </c>
      <c r="Q279" s="141">
        <v>0</v>
      </c>
      <c r="R279" s="141">
        <f t="shared" si="42"/>
        <v>0</v>
      </c>
      <c r="S279" s="141">
        <v>0</v>
      </c>
      <c r="T279" s="142">
        <f t="shared" si="43"/>
        <v>0</v>
      </c>
      <c r="AR279" s="143" t="s">
        <v>183</v>
      </c>
      <c r="AT279" s="143" t="s">
        <v>178</v>
      </c>
      <c r="AU279" s="143" t="s">
        <v>193</v>
      </c>
      <c r="AY279" s="17" t="s">
        <v>176</v>
      </c>
      <c r="BE279" s="144">
        <f t="shared" si="44"/>
        <v>0</v>
      </c>
      <c r="BF279" s="144">
        <f t="shared" si="45"/>
        <v>0</v>
      </c>
      <c r="BG279" s="144">
        <f t="shared" si="46"/>
        <v>0</v>
      </c>
      <c r="BH279" s="144">
        <f t="shared" si="47"/>
        <v>0</v>
      </c>
      <c r="BI279" s="144">
        <f t="shared" si="48"/>
        <v>0</v>
      </c>
      <c r="BJ279" s="17" t="s">
        <v>86</v>
      </c>
      <c r="BK279" s="144">
        <f t="shared" si="49"/>
        <v>0</v>
      </c>
      <c r="BL279" s="17" t="s">
        <v>183</v>
      </c>
      <c r="BM279" s="143" t="s">
        <v>2277</v>
      </c>
    </row>
    <row r="280" spans="2:65" s="1" customFormat="1" ht="16.5" customHeight="1">
      <c r="B280" s="32"/>
      <c r="C280" s="132" t="s">
        <v>1287</v>
      </c>
      <c r="D280" s="132" t="s">
        <v>178</v>
      </c>
      <c r="E280" s="133" t="s">
        <v>6340</v>
      </c>
      <c r="F280" s="134" t="s">
        <v>6341</v>
      </c>
      <c r="G280" s="135" t="s">
        <v>4983</v>
      </c>
      <c r="H280" s="136">
        <v>231</v>
      </c>
      <c r="I280" s="137"/>
      <c r="J280" s="138">
        <f t="shared" si="40"/>
        <v>0</v>
      </c>
      <c r="K280" s="134" t="s">
        <v>1</v>
      </c>
      <c r="L280" s="32"/>
      <c r="M280" s="139" t="s">
        <v>1</v>
      </c>
      <c r="N280" s="140" t="s">
        <v>43</v>
      </c>
      <c r="P280" s="141">
        <f t="shared" si="41"/>
        <v>0</v>
      </c>
      <c r="Q280" s="141">
        <v>0</v>
      </c>
      <c r="R280" s="141">
        <f t="shared" si="42"/>
        <v>0</v>
      </c>
      <c r="S280" s="141">
        <v>0</v>
      </c>
      <c r="T280" s="142">
        <f t="shared" si="43"/>
        <v>0</v>
      </c>
      <c r="AR280" s="143" t="s">
        <v>183</v>
      </c>
      <c r="AT280" s="143" t="s">
        <v>178</v>
      </c>
      <c r="AU280" s="143" t="s">
        <v>193</v>
      </c>
      <c r="AY280" s="17" t="s">
        <v>176</v>
      </c>
      <c r="BE280" s="144">
        <f t="shared" si="44"/>
        <v>0</v>
      </c>
      <c r="BF280" s="144">
        <f t="shared" si="45"/>
        <v>0</v>
      </c>
      <c r="BG280" s="144">
        <f t="shared" si="46"/>
        <v>0</v>
      </c>
      <c r="BH280" s="144">
        <f t="shared" si="47"/>
        <v>0</v>
      </c>
      <c r="BI280" s="144">
        <f t="shared" si="48"/>
        <v>0</v>
      </c>
      <c r="BJ280" s="17" t="s">
        <v>86</v>
      </c>
      <c r="BK280" s="144">
        <f t="shared" si="49"/>
        <v>0</v>
      </c>
      <c r="BL280" s="17" t="s">
        <v>183</v>
      </c>
      <c r="BM280" s="143" t="s">
        <v>2284</v>
      </c>
    </row>
    <row r="281" spans="2:65" s="1" customFormat="1" ht="16.5" customHeight="1">
      <c r="B281" s="32"/>
      <c r="C281" s="132" t="s">
        <v>1291</v>
      </c>
      <c r="D281" s="132" t="s">
        <v>178</v>
      </c>
      <c r="E281" s="133" t="s">
        <v>6342</v>
      </c>
      <c r="F281" s="134" t="s">
        <v>6343</v>
      </c>
      <c r="G281" s="135" t="s">
        <v>4983</v>
      </c>
      <c r="H281" s="136">
        <v>252</v>
      </c>
      <c r="I281" s="137"/>
      <c r="J281" s="138">
        <f t="shared" si="40"/>
        <v>0</v>
      </c>
      <c r="K281" s="134" t="s">
        <v>1</v>
      </c>
      <c r="L281" s="32"/>
      <c r="M281" s="139" t="s">
        <v>1</v>
      </c>
      <c r="N281" s="140" t="s">
        <v>43</v>
      </c>
      <c r="P281" s="141">
        <f t="shared" si="41"/>
        <v>0</v>
      </c>
      <c r="Q281" s="141">
        <v>0</v>
      </c>
      <c r="R281" s="141">
        <f t="shared" si="42"/>
        <v>0</v>
      </c>
      <c r="S281" s="141">
        <v>0</v>
      </c>
      <c r="T281" s="142">
        <f t="shared" si="43"/>
        <v>0</v>
      </c>
      <c r="AR281" s="143" t="s">
        <v>183</v>
      </c>
      <c r="AT281" s="143" t="s">
        <v>178</v>
      </c>
      <c r="AU281" s="143" t="s">
        <v>193</v>
      </c>
      <c r="AY281" s="17" t="s">
        <v>176</v>
      </c>
      <c r="BE281" s="144">
        <f t="shared" si="44"/>
        <v>0</v>
      </c>
      <c r="BF281" s="144">
        <f t="shared" si="45"/>
        <v>0</v>
      </c>
      <c r="BG281" s="144">
        <f t="shared" si="46"/>
        <v>0</v>
      </c>
      <c r="BH281" s="144">
        <f t="shared" si="47"/>
        <v>0</v>
      </c>
      <c r="BI281" s="144">
        <f t="shared" si="48"/>
        <v>0</v>
      </c>
      <c r="BJ281" s="17" t="s">
        <v>86</v>
      </c>
      <c r="BK281" s="144">
        <f t="shared" si="49"/>
        <v>0</v>
      </c>
      <c r="BL281" s="17" t="s">
        <v>183</v>
      </c>
      <c r="BM281" s="143" t="s">
        <v>2290</v>
      </c>
    </row>
    <row r="282" spans="2:65" s="1" customFormat="1" ht="16.5" customHeight="1">
      <c r="B282" s="32"/>
      <c r="C282" s="132" t="s">
        <v>295</v>
      </c>
      <c r="D282" s="132" t="s">
        <v>178</v>
      </c>
      <c r="E282" s="133" t="s">
        <v>6344</v>
      </c>
      <c r="F282" s="134" t="s">
        <v>6345</v>
      </c>
      <c r="G282" s="135" t="s">
        <v>5031</v>
      </c>
      <c r="H282" s="136">
        <v>21</v>
      </c>
      <c r="I282" s="137"/>
      <c r="J282" s="138">
        <f t="shared" si="40"/>
        <v>0</v>
      </c>
      <c r="K282" s="134" t="s">
        <v>1</v>
      </c>
      <c r="L282" s="32"/>
      <c r="M282" s="139" t="s">
        <v>1</v>
      </c>
      <c r="N282" s="140" t="s">
        <v>43</v>
      </c>
      <c r="P282" s="141">
        <f t="shared" si="41"/>
        <v>0</v>
      </c>
      <c r="Q282" s="141">
        <v>0</v>
      </c>
      <c r="R282" s="141">
        <f t="shared" si="42"/>
        <v>0</v>
      </c>
      <c r="S282" s="141">
        <v>0</v>
      </c>
      <c r="T282" s="142">
        <f t="shared" si="43"/>
        <v>0</v>
      </c>
      <c r="AR282" s="143" t="s">
        <v>183</v>
      </c>
      <c r="AT282" s="143" t="s">
        <v>178</v>
      </c>
      <c r="AU282" s="143" t="s">
        <v>193</v>
      </c>
      <c r="AY282" s="17" t="s">
        <v>176</v>
      </c>
      <c r="BE282" s="144">
        <f t="shared" si="44"/>
        <v>0</v>
      </c>
      <c r="BF282" s="144">
        <f t="shared" si="45"/>
        <v>0</v>
      </c>
      <c r="BG282" s="144">
        <f t="shared" si="46"/>
        <v>0</v>
      </c>
      <c r="BH282" s="144">
        <f t="shared" si="47"/>
        <v>0</v>
      </c>
      <c r="BI282" s="144">
        <f t="shared" si="48"/>
        <v>0</v>
      </c>
      <c r="BJ282" s="17" t="s">
        <v>86</v>
      </c>
      <c r="BK282" s="144">
        <f t="shared" si="49"/>
        <v>0</v>
      </c>
      <c r="BL282" s="17" t="s">
        <v>183</v>
      </c>
      <c r="BM282" s="143" t="s">
        <v>2295</v>
      </c>
    </row>
    <row r="283" spans="2:65" s="1" customFormat="1" ht="21.75" customHeight="1">
      <c r="B283" s="32"/>
      <c r="C283" s="132" t="s">
        <v>1300</v>
      </c>
      <c r="D283" s="132" t="s">
        <v>178</v>
      </c>
      <c r="E283" s="133" t="s">
        <v>6321</v>
      </c>
      <c r="F283" s="134" t="s">
        <v>6164</v>
      </c>
      <c r="G283" s="135" t="s">
        <v>4983</v>
      </c>
      <c r="H283" s="136">
        <v>6</v>
      </c>
      <c r="I283" s="137"/>
      <c r="J283" s="138">
        <f t="shared" si="40"/>
        <v>0</v>
      </c>
      <c r="K283" s="134" t="s">
        <v>1</v>
      </c>
      <c r="L283" s="32"/>
      <c r="M283" s="139" t="s">
        <v>1</v>
      </c>
      <c r="N283" s="140" t="s">
        <v>43</v>
      </c>
      <c r="P283" s="141">
        <f t="shared" si="41"/>
        <v>0</v>
      </c>
      <c r="Q283" s="141">
        <v>0</v>
      </c>
      <c r="R283" s="141">
        <f t="shared" si="42"/>
        <v>0</v>
      </c>
      <c r="S283" s="141">
        <v>0</v>
      </c>
      <c r="T283" s="142">
        <f t="shared" si="43"/>
        <v>0</v>
      </c>
      <c r="AR283" s="143" t="s">
        <v>183</v>
      </c>
      <c r="AT283" s="143" t="s">
        <v>178</v>
      </c>
      <c r="AU283" s="143" t="s">
        <v>193</v>
      </c>
      <c r="AY283" s="17" t="s">
        <v>176</v>
      </c>
      <c r="BE283" s="144">
        <f t="shared" si="44"/>
        <v>0</v>
      </c>
      <c r="BF283" s="144">
        <f t="shared" si="45"/>
        <v>0</v>
      </c>
      <c r="BG283" s="144">
        <f t="shared" si="46"/>
        <v>0</v>
      </c>
      <c r="BH283" s="144">
        <f t="shared" si="47"/>
        <v>0</v>
      </c>
      <c r="BI283" s="144">
        <f t="shared" si="48"/>
        <v>0</v>
      </c>
      <c r="BJ283" s="17" t="s">
        <v>86</v>
      </c>
      <c r="BK283" s="144">
        <f t="shared" si="49"/>
        <v>0</v>
      </c>
      <c r="BL283" s="17" t="s">
        <v>183</v>
      </c>
      <c r="BM283" s="143" t="s">
        <v>2310</v>
      </c>
    </row>
    <row r="284" spans="2:65" s="1" customFormat="1" ht="21.75" customHeight="1">
      <c r="B284" s="32"/>
      <c r="C284" s="132" t="s">
        <v>1304</v>
      </c>
      <c r="D284" s="132" t="s">
        <v>178</v>
      </c>
      <c r="E284" s="133" t="s">
        <v>6322</v>
      </c>
      <c r="F284" s="134" t="s">
        <v>6323</v>
      </c>
      <c r="G284" s="135" t="s">
        <v>4983</v>
      </c>
      <c r="H284" s="136">
        <v>3</v>
      </c>
      <c r="I284" s="137"/>
      <c r="J284" s="138">
        <f t="shared" si="40"/>
        <v>0</v>
      </c>
      <c r="K284" s="134" t="s">
        <v>1</v>
      </c>
      <c r="L284" s="32"/>
      <c r="M284" s="139" t="s">
        <v>1</v>
      </c>
      <c r="N284" s="140" t="s">
        <v>43</v>
      </c>
      <c r="P284" s="141">
        <f t="shared" si="41"/>
        <v>0</v>
      </c>
      <c r="Q284" s="141">
        <v>0</v>
      </c>
      <c r="R284" s="141">
        <f t="shared" si="42"/>
        <v>0</v>
      </c>
      <c r="S284" s="141">
        <v>0</v>
      </c>
      <c r="T284" s="142">
        <f t="shared" si="43"/>
        <v>0</v>
      </c>
      <c r="AR284" s="143" t="s">
        <v>183</v>
      </c>
      <c r="AT284" s="143" t="s">
        <v>178</v>
      </c>
      <c r="AU284" s="143" t="s">
        <v>193</v>
      </c>
      <c r="AY284" s="17" t="s">
        <v>176</v>
      </c>
      <c r="BE284" s="144">
        <f t="shared" si="44"/>
        <v>0</v>
      </c>
      <c r="BF284" s="144">
        <f t="shared" si="45"/>
        <v>0</v>
      </c>
      <c r="BG284" s="144">
        <f t="shared" si="46"/>
        <v>0</v>
      </c>
      <c r="BH284" s="144">
        <f t="shared" si="47"/>
        <v>0</v>
      </c>
      <c r="BI284" s="144">
        <f t="shared" si="48"/>
        <v>0</v>
      </c>
      <c r="BJ284" s="17" t="s">
        <v>86</v>
      </c>
      <c r="BK284" s="144">
        <f t="shared" si="49"/>
        <v>0</v>
      </c>
      <c r="BL284" s="17" t="s">
        <v>183</v>
      </c>
      <c r="BM284" s="143" t="s">
        <v>2319</v>
      </c>
    </row>
    <row r="285" spans="2:65" s="1" customFormat="1" ht="16.5" customHeight="1">
      <c r="B285" s="32"/>
      <c r="C285" s="132" t="s">
        <v>1308</v>
      </c>
      <c r="D285" s="132" t="s">
        <v>178</v>
      </c>
      <c r="E285" s="133" t="s">
        <v>6328</v>
      </c>
      <c r="F285" s="134" t="s">
        <v>6329</v>
      </c>
      <c r="G285" s="135" t="s">
        <v>4983</v>
      </c>
      <c r="H285" s="136">
        <v>30</v>
      </c>
      <c r="I285" s="137"/>
      <c r="J285" s="138">
        <f t="shared" si="40"/>
        <v>0</v>
      </c>
      <c r="K285" s="134" t="s">
        <v>1</v>
      </c>
      <c r="L285" s="32"/>
      <c r="M285" s="139" t="s">
        <v>1</v>
      </c>
      <c r="N285" s="140" t="s">
        <v>43</v>
      </c>
      <c r="P285" s="141">
        <f t="shared" si="41"/>
        <v>0</v>
      </c>
      <c r="Q285" s="141">
        <v>0</v>
      </c>
      <c r="R285" s="141">
        <f t="shared" si="42"/>
        <v>0</v>
      </c>
      <c r="S285" s="141">
        <v>0</v>
      </c>
      <c r="T285" s="142">
        <f t="shared" si="43"/>
        <v>0</v>
      </c>
      <c r="AR285" s="143" t="s">
        <v>183</v>
      </c>
      <c r="AT285" s="143" t="s">
        <v>178</v>
      </c>
      <c r="AU285" s="143" t="s">
        <v>193</v>
      </c>
      <c r="AY285" s="17" t="s">
        <v>176</v>
      </c>
      <c r="BE285" s="144">
        <f t="shared" si="44"/>
        <v>0</v>
      </c>
      <c r="BF285" s="144">
        <f t="shared" si="45"/>
        <v>0</v>
      </c>
      <c r="BG285" s="144">
        <f t="shared" si="46"/>
        <v>0</v>
      </c>
      <c r="BH285" s="144">
        <f t="shared" si="47"/>
        <v>0</v>
      </c>
      <c r="BI285" s="144">
        <f t="shared" si="48"/>
        <v>0</v>
      </c>
      <c r="BJ285" s="17" t="s">
        <v>86</v>
      </c>
      <c r="BK285" s="144">
        <f t="shared" si="49"/>
        <v>0</v>
      </c>
      <c r="BL285" s="17" t="s">
        <v>183</v>
      </c>
      <c r="BM285" s="143" t="s">
        <v>2325</v>
      </c>
    </row>
    <row r="286" spans="2:65" s="1" customFormat="1" ht="16.5" customHeight="1">
      <c r="B286" s="32"/>
      <c r="C286" s="132" t="s">
        <v>1312</v>
      </c>
      <c r="D286" s="132" t="s">
        <v>178</v>
      </c>
      <c r="E286" s="133" t="s">
        <v>6346</v>
      </c>
      <c r="F286" s="134" t="s">
        <v>6347</v>
      </c>
      <c r="G286" s="135" t="s">
        <v>4983</v>
      </c>
      <c r="H286" s="136">
        <v>12</v>
      </c>
      <c r="I286" s="137"/>
      <c r="J286" s="138">
        <f t="shared" si="40"/>
        <v>0</v>
      </c>
      <c r="K286" s="134" t="s">
        <v>1</v>
      </c>
      <c r="L286" s="32"/>
      <c r="M286" s="139" t="s">
        <v>1</v>
      </c>
      <c r="N286" s="140" t="s">
        <v>43</v>
      </c>
      <c r="P286" s="141">
        <f t="shared" si="41"/>
        <v>0</v>
      </c>
      <c r="Q286" s="141">
        <v>0</v>
      </c>
      <c r="R286" s="141">
        <f t="shared" si="42"/>
        <v>0</v>
      </c>
      <c r="S286" s="141">
        <v>0</v>
      </c>
      <c r="T286" s="142">
        <f t="shared" si="43"/>
        <v>0</v>
      </c>
      <c r="AR286" s="143" t="s">
        <v>183</v>
      </c>
      <c r="AT286" s="143" t="s">
        <v>178</v>
      </c>
      <c r="AU286" s="143" t="s">
        <v>193</v>
      </c>
      <c r="AY286" s="17" t="s">
        <v>176</v>
      </c>
      <c r="BE286" s="144">
        <f t="shared" si="44"/>
        <v>0</v>
      </c>
      <c r="BF286" s="144">
        <f t="shared" si="45"/>
        <v>0</v>
      </c>
      <c r="BG286" s="144">
        <f t="shared" si="46"/>
        <v>0</v>
      </c>
      <c r="BH286" s="144">
        <f t="shared" si="47"/>
        <v>0</v>
      </c>
      <c r="BI286" s="144">
        <f t="shared" si="48"/>
        <v>0</v>
      </c>
      <c r="BJ286" s="17" t="s">
        <v>86</v>
      </c>
      <c r="BK286" s="144">
        <f t="shared" si="49"/>
        <v>0</v>
      </c>
      <c r="BL286" s="17" t="s">
        <v>183</v>
      </c>
      <c r="BM286" s="143" t="s">
        <v>2333</v>
      </c>
    </row>
    <row r="287" spans="2:65" s="1" customFormat="1" ht="16.5" customHeight="1">
      <c r="B287" s="32"/>
      <c r="C287" s="132" t="s">
        <v>1316</v>
      </c>
      <c r="D287" s="132" t="s">
        <v>178</v>
      </c>
      <c r="E287" s="133" t="s">
        <v>6313</v>
      </c>
      <c r="F287" s="134" t="s">
        <v>6314</v>
      </c>
      <c r="G287" s="135" t="s">
        <v>298</v>
      </c>
      <c r="H287" s="136">
        <v>75</v>
      </c>
      <c r="I287" s="137"/>
      <c r="J287" s="138">
        <f t="shared" si="40"/>
        <v>0</v>
      </c>
      <c r="K287" s="134" t="s">
        <v>1</v>
      </c>
      <c r="L287" s="32"/>
      <c r="M287" s="139" t="s">
        <v>1</v>
      </c>
      <c r="N287" s="140" t="s">
        <v>43</v>
      </c>
      <c r="P287" s="141">
        <f t="shared" si="41"/>
        <v>0</v>
      </c>
      <c r="Q287" s="141">
        <v>0</v>
      </c>
      <c r="R287" s="141">
        <f t="shared" si="42"/>
        <v>0</v>
      </c>
      <c r="S287" s="141">
        <v>0</v>
      </c>
      <c r="T287" s="142">
        <f t="shared" si="43"/>
        <v>0</v>
      </c>
      <c r="AR287" s="143" t="s">
        <v>183</v>
      </c>
      <c r="AT287" s="143" t="s">
        <v>178</v>
      </c>
      <c r="AU287" s="143" t="s">
        <v>193</v>
      </c>
      <c r="AY287" s="17" t="s">
        <v>176</v>
      </c>
      <c r="BE287" s="144">
        <f t="shared" si="44"/>
        <v>0</v>
      </c>
      <c r="BF287" s="144">
        <f t="shared" si="45"/>
        <v>0</v>
      </c>
      <c r="BG287" s="144">
        <f t="shared" si="46"/>
        <v>0</v>
      </c>
      <c r="BH287" s="144">
        <f t="shared" si="47"/>
        <v>0</v>
      </c>
      <c r="BI287" s="144">
        <f t="shared" si="48"/>
        <v>0</v>
      </c>
      <c r="BJ287" s="17" t="s">
        <v>86</v>
      </c>
      <c r="BK287" s="144">
        <f t="shared" si="49"/>
        <v>0</v>
      </c>
      <c r="BL287" s="17" t="s">
        <v>183</v>
      </c>
      <c r="BM287" s="143" t="s">
        <v>2342</v>
      </c>
    </row>
    <row r="288" spans="2:65" s="1" customFormat="1" ht="16.5" customHeight="1">
      <c r="B288" s="32"/>
      <c r="C288" s="132" t="s">
        <v>1321</v>
      </c>
      <c r="D288" s="132" t="s">
        <v>178</v>
      </c>
      <c r="E288" s="133" t="s">
        <v>6315</v>
      </c>
      <c r="F288" s="134" t="s">
        <v>6316</v>
      </c>
      <c r="G288" s="135" t="s">
        <v>298</v>
      </c>
      <c r="H288" s="136">
        <v>170</v>
      </c>
      <c r="I288" s="137"/>
      <c r="J288" s="138">
        <f t="shared" si="40"/>
        <v>0</v>
      </c>
      <c r="K288" s="134" t="s">
        <v>1</v>
      </c>
      <c r="L288" s="32"/>
      <c r="M288" s="139" t="s">
        <v>1</v>
      </c>
      <c r="N288" s="140" t="s">
        <v>43</v>
      </c>
      <c r="P288" s="141">
        <f t="shared" si="41"/>
        <v>0</v>
      </c>
      <c r="Q288" s="141">
        <v>0</v>
      </c>
      <c r="R288" s="141">
        <f t="shared" si="42"/>
        <v>0</v>
      </c>
      <c r="S288" s="141">
        <v>0</v>
      </c>
      <c r="T288" s="142">
        <f t="shared" si="43"/>
        <v>0</v>
      </c>
      <c r="AR288" s="143" t="s">
        <v>183</v>
      </c>
      <c r="AT288" s="143" t="s">
        <v>178</v>
      </c>
      <c r="AU288" s="143" t="s">
        <v>193</v>
      </c>
      <c r="AY288" s="17" t="s">
        <v>176</v>
      </c>
      <c r="BE288" s="144">
        <f t="shared" si="44"/>
        <v>0</v>
      </c>
      <c r="BF288" s="144">
        <f t="shared" si="45"/>
        <v>0</v>
      </c>
      <c r="BG288" s="144">
        <f t="shared" si="46"/>
        <v>0</v>
      </c>
      <c r="BH288" s="144">
        <f t="shared" si="47"/>
        <v>0</v>
      </c>
      <c r="BI288" s="144">
        <f t="shared" si="48"/>
        <v>0</v>
      </c>
      <c r="BJ288" s="17" t="s">
        <v>86</v>
      </c>
      <c r="BK288" s="144">
        <f t="shared" si="49"/>
        <v>0</v>
      </c>
      <c r="BL288" s="17" t="s">
        <v>183</v>
      </c>
      <c r="BM288" s="143" t="s">
        <v>2347</v>
      </c>
    </row>
    <row r="289" spans="2:65" s="1" customFormat="1" ht="16.5" customHeight="1">
      <c r="B289" s="32"/>
      <c r="C289" s="132" t="s">
        <v>1328</v>
      </c>
      <c r="D289" s="132" t="s">
        <v>178</v>
      </c>
      <c r="E289" s="133" t="s">
        <v>6348</v>
      </c>
      <c r="F289" s="134" t="s">
        <v>6349</v>
      </c>
      <c r="G289" s="135" t="s">
        <v>4983</v>
      </c>
      <c r="H289" s="136">
        <v>3</v>
      </c>
      <c r="I289" s="137"/>
      <c r="J289" s="138">
        <f t="shared" si="40"/>
        <v>0</v>
      </c>
      <c r="K289" s="134" t="s">
        <v>1</v>
      </c>
      <c r="L289" s="32"/>
      <c r="M289" s="139" t="s">
        <v>1</v>
      </c>
      <c r="N289" s="140" t="s">
        <v>43</v>
      </c>
      <c r="P289" s="141">
        <f t="shared" si="41"/>
        <v>0</v>
      </c>
      <c r="Q289" s="141">
        <v>0</v>
      </c>
      <c r="R289" s="141">
        <f t="shared" si="42"/>
        <v>0</v>
      </c>
      <c r="S289" s="141">
        <v>0</v>
      </c>
      <c r="T289" s="142">
        <f t="shared" si="43"/>
        <v>0</v>
      </c>
      <c r="AR289" s="143" t="s">
        <v>183</v>
      </c>
      <c r="AT289" s="143" t="s">
        <v>178</v>
      </c>
      <c r="AU289" s="143" t="s">
        <v>193</v>
      </c>
      <c r="AY289" s="17" t="s">
        <v>176</v>
      </c>
      <c r="BE289" s="144">
        <f t="shared" si="44"/>
        <v>0</v>
      </c>
      <c r="BF289" s="144">
        <f t="shared" si="45"/>
        <v>0</v>
      </c>
      <c r="BG289" s="144">
        <f t="shared" si="46"/>
        <v>0</v>
      </c>
      <c r="BH289" s="144">
        <f t="shared" si="47"/>
        <v>0</v>
      </c>
      <c r="BI289" s="144">
        <f t="shared" si="48"/>
        <v>0</v>
      </c>
      <c r="BJ289" s="17" t="s">
        <v>86</v>
      </c>
      <c r="BK289" s="144">
        <f t="shared" si="49"/>
        <v>0</v>
      </c>
      <c r="BL289" s="17" t="s">
        <v>183</v>
      </c>
      <c r="BM289" s="143" t="s">
        <v>2363</v>
      </c>
    </row>
    <row r="290" spans="2:65" s="1" customFormat="1" ht="16.5" customHeight="1">
      <c r="B290" s="32"/>
      <c r="C290" s="132" t="s">
        <v>1332</v>
      </c>
      <c r="D290" s="132" t="s">
        <v>178</v>
      </c>
      <c r="E290" s="133" t="s">
        <v>6317</v>
      </c>
      <c r="F290" s="134" t="s">
        <v>6318</v>
      </c>
      <c r="G290" s="135" t="s">
        <v>4983</v>
      </c>
      <c r="H290" s="136">
        <v>3</v>
      </c>
      <c r="I290" s="137"/>
      <c r="J290" s="138">
        <f t="shared" si="40"/>
        <v>0</v>
      </c>
      <c r="K290" s="134" t="s">
        <v>1</v>
      </c>
      <c r="L290" s="32"/>
      <c r="M290" s="139" t="s">
        <v>1</v>
      </c>
      <c r="N290" s="140" t="s">
        <v>43</v>
      </c>
      <c r="P290" s="141">
        <f t="shared" si="41"/>
        <v>0</v>
      </c>
      <c r="Q290" s="141">
        <v>0</v>
      </c>
      <c r="R290" s="141">
        <f t="shared" si="42"/>
        <v>0</v>
      </c>
      <c r="S290" s="141">
        <v>0</v>
      </c>
      <c r="T290" s="142">
        <f t="shared" si="43"/>
        <v>0</v>
      </c>
      <c r="AR290" s="143" t="s">
        <v>183</v>
      </c>
      <c r="AT290" s="143" t="s">
        <v>178</v>
      </c>
      <c r="AU290" s="143" t="s">
        <v>193</v>
      </c>
      <c r="AY290" s="17" t="s">
        <v>176</v>
      </c>
      <c r="BE290" s="144">
        <f t="shared" si="44"/>
        <v>0</v>
      </c>
      <c r="BF290" s="144">
        <f t="shared" si="45"/>
        <v>0</v>
      </c>
      <c r="BG290" s="144">
        <f t="shared" si="46"/>
        <v>0</v>
      </c>
      <c r="BH290" s="144">
        <f t="shared" si="47"/>
        <v>0</v>
      </c>
      <c r="BI290" s="144">
        <f t="shared" si="48"/>
        <v>0</v>
      </c>
      <c r="BJ290" s="17" t="s">
        <v>86</v>
      </c>
      <c r="BK290" s="144">
        <f t="shared" si="49"/>
        <v>0</v>
      </c>
      <c r="BL290" s="17" t="s">
        <v>183</v>
      </c>
      <c r="BM290" s="143" t="s">
        <v>2372</v>
      </c>
    </row>
    <row r="291" spans="2:65" s="1" customFormat="1" ht="16.5" customHeight="1">
      <c r="B291" s="32"/>
      <c r="C291" s="132" t="s">
        <v>1367</v>
      </c>
      <c r="D291" s="132" t="s">
        <v>178</v>
      </c>
      <c r="E291" s="133" t="s">
        <v>6342</v>
      </c>
      <c r="F291" s="134" t="s">
        <v>6343</v>
      </c>
      <c r="G291" s="135" t="s">
        <v>4983</v>
      </c>
      <c r="H291" s="136">
        <v>9</v>
      </c>
      <c r="I291" s="137"/>
      <c r="J291" s="138">
        <f t="shared" si="40"/>
        <v>0</v>
      </c>
      <c r="K291" s="134" t="s">
        <v>1</v>
      </c>
      <c r="L291" s="32"/>
      <c r="M291" s="139" t="s">
        <v>1</v>
      </c>
      <c r="N291" s="140" t="s">
        <v>43</v>
      </c>
      <c r="P291" s="141">
        <f t="shared" si="41"/>
        <v>0</v>
      </c>
      <c r="Q291" s="141">
        <v>0</v>
      </c>
      <c r="R291" s="141">
        <f t="shared" si="42"/>
        <v>0</v>
      </c>
      <c r="S291" s="141">
        <v>0</v>
      </c>
      <c r="T291" s="142">
        <f t="shared" si="43"/>
        <v>0</v>
      </c>
      <c r="AR291" s="143" t="s">
        <v>183</v>
      </c>
      <c r="AT291" s="143" t="s">
        <v>178</v>
      </c>
      <c r="AU291" s="143" t="s">
        <v>193</v>
      </c>
      <c r="AY291" s="17" t="s">
        <v>176</v>
      </c>
      <c r="BE291" s="144">
        <f t="shared" si="44"/>
        <v>0</v>
      </c>
      <c r="BF291" s="144">
        <f t="shared" si="45"/>
        <v>0</v>
      </c>
      <c r="BG291" s="144">
        <f t="shared" si="46"/>
        <v>0</v>
      </c>
      <c r="BH291" s="144">
        <f t="shared" si="47"/>
        <v>0</v>
      </c>
      <c r="BI291" s="144">
        <f t="shared" si="48"/>
        <v>0</v>
      </c>
      <c r="BJ291" s="17" t="s">
        <v>86</v>
      </c>
      <c r="BK291" s="144">
        <f t="shared" si="49"/>
        <v>0</v>
      </c>
      <c r="BL291" s="17" t="s">
        <v>183</v>
      </c>
      <c r="BM291" s="143" t="s">
        <v>2378</v>
      </c>
    </row>
    <row r="292" spans="2:65" s="1" customFormat="1" ht="16.5" customHeight="1">
      <c r="B292" s="32"/>
      <c r="C292" s="132" t="s">
        <v>1372</v>
      </c>
      <c r="D292" s="132" t="s">
        <v>178</v>
      </c>
      <c r="E292" s="133" t="s">
        <v>6350</v>
      </c>
      <c r="F292" s="134" t="s">
        <v>6168</v>
      </c>
      <c r="G292" s="135" t="s">
        <v>4983</v>
      </c>
      <c r="H292" s="136">
        <v>15</v>
      </c>
      <c r="I292" s="137"/>
      <c r="J292" s="138">
        <f t="shared" si="40"/>
        <v>0</v>
      </c>
      <c r="K292" s="134" t="s">
        <v>1</v>
      </c>
      <c r="L292" s="32"/>
      <c r="M292" s="139" t="s">
        <v>1</v>
      </c>
      <c r="N292" s="140" t="s">
        <v>43</v>
      </c>
      <c r="P292" s="141">
        <f t="shared" si="41"/>
        <v>0</v>
      </c>
      <c r="Q292" s="141">
        <v>0</v>
      </c>
      <c r="R292" s="141">
        <f t="shared" si="42"/>
        <v>0</v>
      </c>
      <c r="S292" s="141">
        <v>0</v>
      </c>
      <c r="T292" s="142">
        <f t="shared" si="43"/>
        <v>0</v>
      </c>
      <c r="AR292" s="143" t="s">
        <v>183</v>
      </c>
      <c r="AT292" s="143" t="s">
        <v>178</v>
      </c>
      <c r="AU292" s="143" t="s">
        <v>193</v>
      </c>
      <c r="AY292" s="17" t="s">
        <v>176</v>
      </c>
      <c r="BE292" s="144">
        <f t="shared" si="44"/>
        <v>0</v>
      </c>
      <c r="BF292" s="144">
        <f t="shared" si="45"/>
        <v>0</v>
      </c>
      <c r="BG292" s="144">
        <f t="shared" si="46"/>
        <v>0</v>
      </c>
      <c r="BH292" s="144">
        <f t="shared" si="47"/>
        <v>0</v>
      </c>
      <c r="BI292" s="144">
        <f t="shared" si="48"/>
        <v>0</v>
      </c>
      <c r="BJ292" s="17" t="s">
        <v>86</v>
      </c>
      <c r="BK292" s="144">
        <f t="shared" si="49"/>
        <v>0</v>
      </c>
      <c r="BL292" s="17" t="s">
        <v>183</v>
      </c>
      <c r="BM292" s="143" t="s">
        <v>2389</v>
      </c>
    </row>
    <row r="293" spans="2:65" s="1" customFormat="1" ht="16.5" customHeight="1">
      <c r="B293" s="32"/>
      <c r="C293" s="132" t="s">
        <v>1406</v>
      </c>
      <c r="D293" s="132" t="s">
        <v>178</v>
      </c>
      <c r="E293" s="133" t="s">
        <v>6351</v>
      </c>
      <c r="F293" s="134" t="s">
        <v>6352</v>
      </c>
      <c r="G293" s="135" t="s">
        <v>298</v>
      </c>
      <c r="H293" s="136">
        <v>120</v>
      </c>
      <c r="I293" s="137"/>
      <c r="J293" s="138">
        <f t="shared" si="40"/>
        <v>0</v>
      </c>
      <c r="K293" s="134" t="s">
        <v>1</v>
      </c>
      <c r="L293" s="32"/>
      <c r="M293" s="139" t="s">
        <v>1</v>
      </c>
      <c r="N293" s="140" t="s">
        <v>43</v>
      </c>
      <c r="P293" s="141">
        <f t="shared" si="41"/>
        <v>0</v>
      </c>
      <c r="Q293" s="141">
        <v>0</v>
      </c>
      <c r="R293" s="141">
        <f t="shared" si="42"/>
        <v>0</v>
      </c>
      <c r="S293" s="141">
        <v>0</v>
      </c>
      <c r="T293" s="142">
        <f t="shared" si="43"/>
        <v>0</v>
      </c>
      <c r="AR293" s="143" t="s">
        <v>183</v>
      </c>
      <c r="AT293" s="143" t="s">
        <v>178</v>
      </c>
      <c r="AU293" s="143" t="s">
        <v>193</v>
      </c>
      <c r="AY293" s="17" t="s">
        <v>176</v>
      </c>
      <c r="BE293" s="144">
        <f t="shared" si="44"/>
        <v>0</v>
      </c>
      <c r="BF293" s="144">
        <f t="shared" si="45"/>
        <v>0</v>
      </c>
      <c r="BG293" s="144">
        <f t="shared" si="46"/>
        <v>0</v>
      </c>
      <c r="BH293" s="144">
        <f t="shared" si="47"/>
        <v>0</v>
      </c>
      <c r="BI293" s="144">
        <f t="shared" si="48"/>
        <v>0</v>
      </c>
      <c r="BJ293" s="17" t="s">
        <v>86</v>
      </c>
      <c r="BK293" s="144">
        <f t="shared" si="49"/>
        <v>0</v>
      </c>
      <c r="BL293" s="17" t="s">
        <v>183</v>
      </c>
      <c r="BM293" s="143" t="s">
        <v>2398</v>
      </c>
    </row>
    <row r="294" spans="2:65" s="11" customFormat="1" ht="20.85" customHeight="1">
      <c r="B294" s="120"/>
      <c r="D294" s="121" t="s">
        <v>77</v>
      </c>
      <c r="E294" s="130" t="s">
        <v>6353</v>
      </c>
      <c r="F294" s="130" t="s">
        <v>6024</v>
      </c>
      <c r="I294" s="123"/>
      <c r="J294" s="131">
        <f>BK294</f>
        <v>0</v>
      </c>
      <c r="L294" s="120"/>
      <c r="M294" s="125"/>
      <c r="P294" s="126">
        <f>SUM(P295:P310)</f>
        <v>0</v>
      </c>
      <c r="R294" s="126">
        <f>SUM(R295:R310)</f>
        <v>0</v>
      </c>
      <c r="T294" s="127">
        <f>SUM(T295:T310)</f>
        <v>0</v>
      </c>
      <c r="AR294" s="121" t="s">
        <v>86</v>
      </c>
      <c r="AT294" s="128" t="s">
        <v>77</v>
      </c>
      <c r="AU294" s="128" t="s">
        <v>88</v>
      </c>
      <c r="AY294" s="121" t="s">
        <v>176</v>
      </c>
      <c r="BK294" s="129">
        <f>SUM(BK295:BK310)</f>
        <v>0</v>
      </c>
    </row>
    <row r="295" spans="2:65" s="1" customFormat="1" ht="16.5" customHeight="1">
      <c r="B295" s="32"/>
      <c r="C295" s="132" t="s">
        <v>1411</v>
      </c>
      <c r="D295" s="132" t="s">
        <v>178</v>
      </c>
      <c r="E295" s="133" t="s">
        <v>6354</v>
      </c>
      <c r="F295" s="134" t="s">
        <v>6355</v>
      </c>
      <c r="G295" s="135" t="s">
        <v>5031</v>
      </c>
      <c r="H295" s="136">
        <v>1</v>
      </c>
      <c r="I295" s="137"/>
      <c r="J295" s="138">
        <f t="shared" ref="J295:J305" si="50">ROUND(I295*H295,2)</f>
        <v>0</v>
      </c>
      <c r="K295" s="134" t="s">
        <v>1</v>
      </c>
      <c r="L295" s="32"/>
      <c r="M295" s="139" t="s">
        <v>1</v>
      </c>
      <c r="N295" s="140" t="s">
        <v>43</v>
      </c>
      <c r="P295" s="141">
        <f t="shared" ref="P295:P305" si="51">O295*H295</f>
        <v>0</v>
      </c>
      <c r="Q295" s="141">
        <v>0</v>
      </c>
      <c r="R295" s="141">
        <f t="shared" ref="R295:R305" si="52">Q295*H295</f>
        <v>0</v>
      </c>
      <c r="S295" s="141">
        <v>0</v>
      </c>
      <c r="T295" s="142">
        <f t="shared" ref="T295:T305" si="53">S295*H295</f>
        <v>0</v>
      </c>
      <c r="AR295" s="143" t="s">
        <v>183</v>
      </c>
      <c r="AT295" s="143" t="s">
        <v>178</v>
      </c>
      <c r="AU295" s="143" t="s">
        <v>193</v>
      </c>
      <c r="AY295" s="17" t="s">
        <v>176</v>
      </c>
      <c r="BE295" s="144">
        <f t="shared" ref="BE295:BE305" si="54">IF(N295="základní",J295,0)</f>
        <v>0</v>
      </c>
      <c r="BF295" s="144">
        <f t="shared" ref="BF295:BF305" si="55">IF(N295="snížená",J295,0)</f>
        <v>0</v>
      </c>
      <c r="BG295" s="144">
        <f t="shared" ref="BG295:BG305" si="56">IF(N295="zákl. přenesená",J295,0)</f>
        <v>0</v>
      </c>
      <c r="BH295" s="144">
        <f t="shared" ref="BH295:BH305" si="57">IF(N295="sníž. přenesená",J295,0)</f>
        <v>0</v>
      </c>
      <c r="BI295" s="144">
        <f t="shared" ref="BI295:BI305" si="58">IF(N295="nulová",J295,0)</f>
        <v>0</v>
      </c>
      <c r="BJ295" s="17" t="s">
        <v>86</v>
      </c>
      <c r="BK295" s="144">
        <f t="shared" ref="BK295:BK305" si="59">ROUND(I295*H295,2)</f>
        <v>0</v>
      </c>
      <c r="BL295" s="17" t="s">
        <v>183</v>
      </c>
      <c r="BM295" s="143" t="s">
        <v>2407</v>
      </c>
    </row>
    <row r="296" spans="2:65" s="1" customFormat="1" ht="16.5" customHeight="1">
      <c r="B296" s="32"/>
      <c r="C296" s="132" t="s">
        <v>1416</v>
      </c>
      <c r="D296" s="132" t="s">
        <v>178</v>
      </c>
      <c r="E296" s="133" t="s">
        <v>6356</v>
      </c>
      <c r="F296" s="134" t="s">
        <v>6357</v>
      </c>
      <c r="G296" s="135" t="s">
        <v>5031</v>
      </c>
      <c r="H296" s="136">
        <v>1</v>
      </c>
      <c r="I296" s="137"/>
      <c r="J296" s="138">
        <f t="shared" si="50"/>
        <v>0</v>
      </c>
      <c r="K296" s="134" t="s">
        <v>1</v>
      </c>
      <c r="L296" s="32"/>
      <c r="M296" s="139" t="s">
        <v>1</v>
      </c>
      <c r="N296" s="140" t="s">
        <v>43</v>
      </c>
      <c r="P296" s="141">
        <f t="shared" si="51"/>
        <v>0</v>
      </c>
      <c r="Q296" s="141">
        <v>0</v>
      </c>
      <c r="R296" s="141">
        <f t="shared" si="52"/>
        <v>0</v>
      </c>
      <c r="S296" s="141">
        <v>0</v>
      </c>
      <c r="T296" s="142">
        <f t="shared" si="53"/>
        <v>0</v>
      </c>
      <c r="AR296" s="143" t="s">
        <v>183</v>
      </c>
      <c r="AT296" s="143" t="s">
        <v>178</v>
      </c>
      <c r="AU296" s="143" t="s">
        <v>193</v>
      </c>
      <c r="AY296" s="17" t="s">
        <v>176</v>
      </c>
      <c r="BE296" s="144">
        <f t="shared" si="54"/>
        <v>0</v>
      </c>
      <c r="BF296" s="144">
        <f t="shared" si="55"/>
        <v>0</v>
      </c>
      <c r="BG296" s="144">
        <f t="shared" si="56"/>
        <v>0</v>
      </c>
      <c r="BH296" s="144">
        <f t="shared" si="57"/>
        <v>0</v>
      </c>
      <c r="BI296" s="144">
        <f t="shared" si="58"/>
        <v>0</v>
      </c>
      <c r="BJ296" s="17" t="s">
        <v>86</v>
      </c>
      <c r="BK296" s="144">
        <f t="shared" si="59"/>
        <v>0</v>
      </c>
      <c r="BL296" s="17" t="s">
        <v>183</v>
      </c>
      <c r="BM296" s="143" t="s">
        <v>2427</v>
      </c>
    </row>
    <row r="297" spans="2:65" s="1" customFormat="1" ht="16.5" customHeight="1">
      <c r="B297" s="32"/>
      <c r="C297" s="132" t="s">
        <v>1420</v>
      </c>
      <c r="D297" s="132" t="s">
        <v>178</v>
      </c>
      <c r="E297" s="133" t="s">
        <v>6358</v>
      </c>
      <c r="F297" s="134" t="s">
        <v>6359</v>
      </c>
      <c r="G297" s="135" t="s">
        <v>5031</v>
      </c>
      <c r="H297" s="136">
        <v>1</v>
      </c>
      <c r="I297" s="137"/>
      <c r="J297" s="138">
        <f t="shared" si="50"/>
        <v>0</v>
      </c>
      <c r="K297" s="134" t="s">
        <v>1</v>
      </c>
      <c r="L297" s="32"/>
      <c r="M297" s="139" t="s">
        <v>1</v>
      </c>
      <c r="N297" s="140" t="s">
        <v>43</v>
      </c>
      <c r="P297" s="141">
        <f t="shared" si="51"/>
        <v>0</v>
      </c>
      <c r="Q297" s="141">
        <v>0</v>
      </c>
      <c r="R297" s="141">
        <f t="shared" si="52"/>
        <v>0</v>
      </c>
      <c r="S297" s="141">
        <v>0</v>
      </c>
      <c r="T297" s="142">
        <f t="shared" si="53"/>
        <v>0</v>
      </c>
      <c r="AR297" s="143" t="s">
        <v>183</v>
      </c>
      <c r="AT297" s="143" t="s">
        <v>178</v>
      </c>
      <c r="AU297" s="143" t="s">
        <v>193</v>
      </c>
      <c r="AY297" s="17" t="s">
        <v>176</v>
      </c>
      <c r="BE297" s="144">
        <f t="shared" si="54"/>
        <v>0</v>
      </c>
      <c r="BF297" s="144">
        <f t="shared" si="55"/>
        <v>0</v>
      </c>
      <c r="BG297" s="144">
        <f t="shared" si="56"/>
        <v>0</v>
      </c>
      <c r="BH297" s="144">
        <f t="shared" si="57"/>
        <v>0</v>
      </c>
      <c r="BI297" s="144">
        <f t="shared" si="58"/>
        <v>0</v>
      </c>
      <c r="BJ297" s="17" t="s">
        <v>86</v>
      </c>
      <c r="BK297" s="144">
        <f t="shared" si="59"/>
        <v>0</v>
      </c>
      <c r="BL297" s="17" t="s">
        <v>183</v>
      </c>
      <c r="BM297" s="143" t="s">
        <v>2442</v>
      </c>
    </row>
    <row r="298" spans="2:65" s="1" customFormat="1" ht="16.5" customHeight="1">
      <c r="B298" s="32"/>
      <c r="C298" s="132" t="s">
        <v>1424</v>
      </c>
      <c r="D298" s="132" t="s">
        <v>178</v>
      </c>
      <c r="E298" s="133" t="s">
        <v>6360</v>
      </c>
      <c r="F298" s="134" t="s">
        <v>6361</v>
      </c>
      <c r="G298" s="135" t="s">
        <v>5031</v>
      </c>
      <c r="H298" s="136">
        <v>1</v>
      </c>
      <c r="I298" s="137"/>
      <c r="J298" s="138">
        <f t="shared" si="50"/>
        <v>0</v>
      </c>
      <c r="K298" s="134" t="s">
        <v>1</v>
      </c>
      <c r="L298" s="32"/>
      <c r="M298" s="139" t="s">
        <v>1</v>
      </c>
      <c r="N298" s="140" t="s">
        <v>43</v>
      </c>
      <c r="P298" s="141">
        <f t="shared" si="51"/>
        <v>0</v>
      </c>
      <c r="Q298" s="141">
        <v>0</v>
      </c>
      <c r="R298" s="141">
        <f t="shared" si="52"/>
        <v>0</v>
      </c>
      <c r="S298" s="141">
        <v>0</v>
      </c>
      <c r="T298" s="142">
        <f t="shared" si="53"/>
        <v>0</v>
      </c>
      <c r="AR298" s="143" t="s">
        <v>183</v>
      </c>
      <c r="AT298" s="143" t="s">
        <v>178</v>
      </c>
      <c r="AU298" s="143" t="s">
        <v>193</v>
      </c>
      <c r="AY298" s="17" t="s">
        <v>176</v>
      </c>
      <c r="BE298" s="144">
        <f t="shared" si="54"/>
        <v>0</v>
      </c>
      <c r="BF298" s="144">
        <f t="shared" si="55"/>
        <v>0</v>
      </c>
      <c r="BG298" s="144">
        <f t="shared" si="56"/>
        <v>0</v>
      </c>
      <c r="BH298" s="144">
        <f t="shared" si="57"/>
        <v>0</v>
      </c>
      <c r="BI298" s="144">
        <f t="shared" si="58"/>
        <v>0</v>
      </c>
      <c r="BJ298" s="17" t="s">
        <v>86</v>
      </c>
      <c r="BK298" s="144">
        <f t="shared" si="59"/>
        <v>0</v>
      </c>
      <c r="BL298" s="17" t="s">
        <v>183</v>
      </c>
      <c r="BM298" s="143" t="s">
        <v>2453</v>
      </c>
    </row>
    <row r="299" spans="2:65" s="1" customFormat="1" ht="16.5" customHeight="1">
      <c r="B299" s="32"/>
      <c r="C299" s="132" t="s">
        <v>1429</v>
      </c>
      <c r="D299" s="132" t="s">
        <v>178</v>
      </c>
      <c r="E299" s="133" t="s">
        <v>6362</v>
      </c>
      <c r="F299" s="134" t="s">
        <v>6363</v>
      </c>
      <c r="G299" s="135" t="s">
        <v>5031</v>
      </c>
      <c r="H299" s="136">
        <v>1</v>
      </c>
      <c r="I299" s="137"/>
      <c r="J299" s="138">
        <f t="shared" si="50"/>
        <v>0</v>
      </c>
      <c r="K299" s="134" t="s">
        <v>1</v>
      </c>
      <c r="L299" s="32"/>
      <c r="M299" s="139" t="s">
        <v>1</v>
      </c>
      <c r="N299" s="140" t="s">
        <v>43</v>
      </c>
      <c r="P299" s="141">
        <f t="shared" si="51"/>
        <v>0</v>
      </c>
      <c r="Q299" s="141">
        <v>0</v>
      </c>
      <c r="R299" s="141">
        <f t="shared" si="52"/>
        <v>0</v>
      </c>
      <c r="S299" s="141">
        <v>0</v>
      </c>
      <c r="T299" s="142">
        <f t="shared" si="53"/>
        <v>0</v>
      </c>
      <c r="AR299" s="143" t="s">
        <v>183</v>
      </c>
      <c r="AT299" s="143" t="s">
        <v>178</v>
      </c>
      <c r="AU299" s="143" t="s">
        <v>193</v>
      </c>
      <c r="AY299" s="17" t="s">
        <v>176</v>
      </c>
      <c r="BE299" s="144">
        <f t="shared" si="54"/>
        <v>0</v>
      </c>
      <c r="BF299" s="144">
        <f t="shared" si="55"/>
        <v>0</v>
      </c>
      <c r="BG299" s="144">
        <f t="shared" si="56"/>
        <v>0</v>
      </c>
      <c r="BH299" s="144">
        <f t="shared" si="57"/>
        <v>0</v>
      </c>
      <c r="BI299" s="144">
        <f t="shared" si="58"/>
        <v>0</v>
      </c>
      <c r="BJ299" s="17" t="s">
        <v>86</v>
      </c>
      <c r="BK299" s="144">
        <f t="shared" si="59"/>
        <v>0</v>
      </c>
      <c r="BL299" s="17" t="s">
        <v>183</v>
      </c>
      <c r="BM299" s="143" t="s">
        <v>2478</v>
      </c>
    </row>
    <row r="300" spans="2:65" s="1" customFormat="1" ht="16.5" customHeight="1">
      <c r="B300" s="32"/>
      <c r="C300" s="132" t="s">
        <v>1434</v>
      </c>
      <c r="D300" s="132" t="s">
        <v>178</v>
      </c>
      <c r="E300" s="133" t="s">
        <v>6364</v>
      </c>
      <c r="F300" s="134" t="s">
        <v>6365</v>
      </c>
      <c r="G300" s="135" t="s">
        <v>5031</v>
      </c>
      <c r="H300" s="136">
        <v>1</v>
      </c>
      <c r="I300" s="137"/>
      <c r="J300" s="138">
        <f t="shared" si="50"/>
        <v>0</v>
      </c>
      <c r="K300" s="134" t="s">
        <v>1</v>
      </c>
      <c r="L300" s="32"/>
      <c r="M300" s="139" t="s">
        <v>1</v>
      </c>
      <c r="N300" s="140" t="s">
        <v>43</v>
      </c>
      <c r="P300" s="141">
        <f t="shared" si="51"/>
        <v>0</v>
      </c>
      <c r="Q300" s="141">
        <v>0</v>
      </c>
      <c r="R300" s="141">
        <f t="shared" si="52"/>
        <v>0</v>
      </c>
      <c r="S300" s="141">
        <v>0</v>
      </c>
      <c r="T300" s="142">
        <f t="shared" si="53"/>
        <v>0</v>
      </c>
      <c r="AR300" s="143" t="s">
        <v>183</v>
      </c>
      <c r="AT300" s="143" t="s">
        <v>178</v>
      </c>
      <c r="AU300" s="143" t="s">
        <v>193</v>
      </c>
      <c r="AY300" s="17" t="s">
        <v>176</v>
      </c>
      <c r="BE300" s="144">
        <f t="shared" si="54"/>
        <v>0</v>
      </c>
      <c r="BF300" s="144">
        <f t="shared" si="55"/>
        <v>0</v>
      </c>
      <c r="BG300" s="144">
        <f t="shared" si="56"/>
        <v>0</v>
      </c>
      <c r="BH300" s="144">
        <f t="shared" si="57"/>
        <v>0</v>
      </c>
      <c r="BI300" s="144">
        <f t="shared" si="58"/>
        <v>0</v>
      </c>
      <c r="BJ300" s="17" t="s">
        <v>86</v>
      </c>
      <c r="BK300" s="144">
        <f t="shared" si="59"/>
        <v>0</v>
      </c>
      <c r="BL300" s="17" t="s">
        <v>183</v>
      </c>
      <c r="BM300" s="143" t="s">
        <v>2485</v>
      </c>
    </row>
    <row r="301" spans="2:65" s="1" customFormat="1" ht="16.5" customHeight="1">
      <c r="B301" s="32"/>
      <c r="C301" s="132" t="s">
        <v>1439</v>
      </c>
      <c r="D301" s="132" t="s">
        <v>178</v>
      </c>
      <c r="E301" s="133" t="s">
        <v>6366</v>
      </c>
      <c r="F301" s="134" t="s">
        <v>6367</v>
      </c>
      <c r="G301" s="135" t="s">
        <v>5031</v>
      </c>
      <c r="H301" s="136">
        <v>1</v>
      </c>
      <c r="I301" s="137"/>
      <c r="J301" s="138">
        <f t="shared" si="50"/>
        <v>0</v>
      </c>
      <c r="K301" s="134" t="s">
        <v>1</v>
      </c>
      <c r="L301" s="32"/>
      <c r="M301" s="139" t="s">
        <v>1</v>
      </c>
      <c r="N301" s="140" t="s">
        <v>43</v>
      </c>
      <c r="P301" s="141">
        <f t="shared" si="51"/>
        <v>0</v>
      </c>
      <c r="Q301" s="141">
        <v>0</v>
      </c>
      <c r="R301" s="141">
        <f t="shared" si="52"/>
        <v>0</v>
      </c>
      <c r="S301" s="141">
        <v>0</v>
      </c>
      <c r="T301" s="142">
        <f t="shared" si="53"/>
        <v>0</v>
      </c>
      <c r="AR301" s="143" t="s">
        <v>183</v>
      </c>
      <c r="AT301" s="143" t="s">
        <v>178</v>
      </c>
      <c r="AU301" s="143" t="s">
        <v>193</v>
      </c>
      <c r="AY301" s="17" t="s">
        <v>176</v>
      </c>
      <c r="BE301" s="144">
        <f t="shared" si="54"/>
        <v>0</v>
      </c>
      <c r="BF301" s="144">
        <f t="shared" si="55"/>
        <v>0</v>
      </c>
      <c r="BG301" s="144">
        <f t="shared" si="56"/>
        <v>0</v>
      </c>
      <c r="BH301" s="144">
        <f t="shared" si="57"/>
        <v>0</v>
      </c>
      <c r="BI301" s="144">
        <f t="shared" si="58"/>
        <v>0</v>
      </c>
      <c r="BJ301" s="17" t="s">
        <v>86</v>
      </c>
      <c r="BK301" s="144">
        <f t="shared" si="59"/>
        <v>0</v>
      </c>
      <c r="BL301" s="17" t="s">
        <v>183</v>
      </c>
      <c r="BM301" s="143" t="s">
        <v>2499</v>
      </c>
    </row>
    <row r="302" spans="2:65" s="1" customFormat="1" ht="16.5" customHeight="1">
      <c r="B302" s="32"/>
      <c r="C302" s="132" t="s">
        <v>1446</v>
      </c>
      <c r="D302" s="132" t="s">
        <v>178</v>
      </c>
      <c r="E302" s="133" t="s">
        <v>6368</v>
      </c>
      <c r="F302" s="134" t="s">
        <v>6369</v>
      </c>
      <c r="G302" s="135" t="s">
        <v>5031</v>
      </c>
      <c r="H302" s="136">
        <v>1</v>
      </c>
      <c r="I302" s="137"/>
      <c r="J302" s="138">
        <f t="shared" si="50"/>
        <v>0</v>
      </c>
      <c r="K302" s="134" t="s">
        <v>1</v>
      </c>
      <c r="L302" s="32"/>
      <c r="M302" s="139" t="s">
        <v>1</v>
      </c>
      <c r="N302" s="140" t="s">
        <v>43</v>
      </c>
      <c r="P302" s="141">
        <f t="shared" si="51"/>
        <v>0</v>
      </c>
      <c r="Q302" s="141">
        <v>0</v>
      </c>
      <c r="R302" s="141">
        <f t="shared" si="52"/>
        <v>0</v>
      </c>
      <c r="S302" s="141">
        <v>0</v>
      </c>
      <c r="T302" s="142">
        <f t="shared" si="53"/>
        <v>0</v>
      </c>
      <c r="AR302" s="143" t="s">
        <v>183</v>
      </c>
      <c r="AT302" s="143" t="s">
        <v>178</v>
      </c>
      <c r="AU302" s="143" t="s">
        <v>193</v>
      </c>
      <c r="AY302" s="17" t="s">
        <v>176</v>
      </c>
      <c r="BE302" s="144">
        <f t="shared" si="54"/>
        <v>0</v>
      </c>
      <c r="BF302" s="144">
        <f t="shared" si="55"/>
        <v>0</v>
      </c>
      <c r="BG302" s="144">
        <f t="shared" si="56"/>
        <v>0</v>
      </c>
      <c r="BH302" s="144">
        <f t="shared" si="57"/>
        <v>0</v>
      </c>
      <c r="BI302" s="144">
        <f t="shared" si="58"/>
        <v>0</v>
      </c>
      <c r="BJ302" s="17" t="s">
        <v>86</v>
      </c>
      <c r="BK302" s="144">
        <f t="shared" si="59"/>
        <v>0</v>
      </c>
      <c r="BL302" s="17" t="s">
        <v>183</v>
      </c>
      <c r="BM302" s="143" t="s">
        <v>2515</v>
      </c>
    </row>
    <row r="303" spans="2:65" s="1" customFormat="1" ht="16.5" customHeight="1">
      <c r="B303" s="32"/>
      <c r="C303" s="132" t="s">
        <v>1511</v>
      </c>
      <c r="D303" s="132" t="s">
        <v>178</v>
      </c>
      <c r="E303" s="133" t="s">
        <v>6370</v>
      </c>
      <c r="F303" s="134" t="s">
        <v>6371</v>
      </c>
      <c r="G303" s="135" t="s">
        <v>5031</v>
      </c>
      <c r="H303" s="136">
        <v>1</v>
      </c>
      <c r="I303" s="137"/>
      <c r="J303" s="138">
        <f t="shared" si="50"/>
        <v>0</v>
      </c>
      <c r="K303" s="134" t="s">
        <v>1</v>
      </c>
      <c r="L303" s="32"/>
      <c r="M303" s="139" t="s">
        <v>1</v>
      </c>
      <c r="N303" s="140" t="s">
        <v>43</v>
      </c>
      <c r="P303" s="141">
        <f t="shared" si="51"/>
        <v>0</v>
      </c>
      <c r="Q303" s="141">
        <v>0</v>
      </c>
      <c r="R303" s="141">
        <f t="shared" si="52"/>
        <v>0</v>
      </c>
      <c r="S303" s="141">
        <v>0</v>
      </c>
      <c r="T303" s="142">
        <f t="shared" si="53"/>
        <v>0</v>
      </c>
      <c r="AR303" s="143" t="s">
        <v>183</v>
      </c>
      <c r="AT303" s="143" t="s">
        <v>178</v>
      </c>
      <c r="AU303" s="143" t="s">
        <v>193</v>
      </c>
      <c r="AY303" s="17" t="s">
        <v>176</v>
      </c>
      <c r="BE303" s="144">
        <f t="shared" si="54"/>
        <v>0</v>
      </c>
      <c r="BF303" s="144">
        <f t="shared" si="55"/>
        <v>0</v>
      </c>
      <c r="BG303" s="144">
        <f t="shared" si="56"/>
        <v>0</v>
      </c>
      <c r="BH303" s="144">
        <f t="shared" si="57"/>
        <v>0</v>
      </c>
      <c r="BI303" s="144">
        <f t="shared" si="58"/>
        <v>0</v>
      </c>
      <c r="BJ303" s="17" t="s">
        <v>86</v>
      </c>
      <c r="BK303" s="144">
        <f t="shared" si="59"/>
        <v>0</v>
      </c>
      <c r="BL303" s="17" t="s">
        <v>183</v>
      </c>
      <c r="BM303" s="143" t="s">
        <v>2526</v>
      </c>
    </row>
    <row r="304" spans="2:65" s="1" customFormat="1" ht="16.5" customHeight="1">
      <c r="B304" s="32"/>
      <c r="C304" s="132" t="s">
        <v>1535</v>
      </c>
      <c r="D304" s="132" t="s">
        <v>178</v>
      </c>
      <c r="E304" s="133" t="s">
        <v>6372</v>
      </c>
      <c r="F304" s="134" t="s">
        <v>6373</v>
      </c>
      <c r="G304" s="135" t="s">
        <v>5031</v>
      </c>
      <c r="H304" s="136">
        <v>1</v>
      </c>
      <c r="I304" s="137"/>
      <c r="J304" s="138">
        <f t="shared" si="50"/>
        <v>0</v>
      </c>
      <c r="K304" s="134" t="s">
        <v>1</v>
      </c>
      <c r="L304" s="32"/>
      <c r="M304" s="139" t="s">
        <v>1</v>
      </c>
      <c r="N304" s="140" t="s">
        <v>43</v>
      </c>
      <c r="P304" s="141">
        <f t="shared" si="51"/>
        <v>0</v>
      </c>
      <c r="Q304" s="141">
        <v>0</v>
      </c>
      <c r="R304" s="141">
        <f t="shared" si="52"/>
        <v>0</v>
      </c>
      <c r="S304" s="141">
        <v>0</v>
      </c>
      <c r="T304" s="142">
        <f t="shared" si="53"/>
        <v>0</v>
      </c>
      <c r="AR304" s="143" t="s">
        <v>183</v>
      </c>
      <c r="AT304" s="143" t="s">
        <v>178</v>
      </c>
      <c r="AU304" s="143" t="s">
        <v>193</v>
      </c>
      <c r="AY304" s="17" t="s">
        <v>176</v>
      </c>
      <c r="BE304" s="144">
        <f t="shared" si="54"/>
        <v>0</v>
      </c>
      <c r="BF304" s="144">
        <f t="shared" si="55"/>
        <v>0</v>
      </c>
      <c r="BG304" s="144">
        <f t="shared" si="56"/>
        <v>0</v>
      </c>
      <c r="BH304" s="144">
        <f t="shared" si="57"/>
        <v>0</v>
      </c>
      <c r="BI304" s="144">
        <f t="shared" si="58"/>
        <v>0</v>
      </c>
      <c r="BJ304" s="17" t="s">
        <v>86</v>
      </c>
      <c r="BK304" s="144">
        <f t="shared" si="59"/>
        <v>0</v>
      </c>
      <c r="BL304" s="17" t="s">
        <v>183</v>
      </c>
      <c r="BM304" s="143" t="s">
        <v>2542</v>
      </c>
    </row>
    <row r="305" spans="2:65" s="1" customFormat="1" ht="16.5" customHeight="1">
      <c r="B305" s="32"/>
      <c r="C305" s="132" t="s">
        <v>1542</v>
      </c>
      <c r="D305" s="132" t="s">
        <v>178</v>
      </c>
      <c r="E305" s="133" t="s">
        <v>6374</v>
      </c>
      <c r="F305" s="134" t="s">
        <v>6375</v>
      </c>
      <c r="G305" s="135" t="s">
        <v>196</v>
      </c>
      <c r="H305" s="136">
        <v>32</v>
      </c>
      <c r="I305" s="137"/>
      <c r="J305" s="138">
        <f t="shared" si="50"/>
        <v>0</v>
      </c>
      <c r="K305" s="134" t="s">
        <v>1</v>
      </c>
      <c r="L305" s="32"/>
      <c r="M305" s="139" t="s">
        <v>1</v>
      </c>
      <c r="N305" s="140" t="s">
        <v>43</v>
      </c>
      <c r="P305" s="141">
        <f t="shared" si="51"/>
        <v>0</v>
      </c>
      <c r="Q305" s="141">
        <v>0</v>
      </c>
      <c r="R305" s="141">
        <f t="shared" si="52"/>
        <v>0</v>
      </c>
      <c r="S305" s="141">
        <v>0</v>
      </c>
      <c r="T305" s="142">
        <f t="shared" si="53"/>
        <v>0</v>
      </c>
      <c r="AR305" s="143" t="s">
        <v>183</v>
      </c>
      <c r="AT305" s="143" t="s">
        <v>178</v>
      </c>
      <c r="AU305" s="143" t="s">
        <v>193</v>
      </c>
      <c r="AY305" s="17" t="s">
        <v>176</v>
      </c>
      <c r="BE305" s="144">
        <f t="shared" si="54"/>
        <v>0</v>
      </c>
      <c r="BF305" s="144">
        <f t="shared" si="55"/>
        <v>0</v>
      </c>
      <c r="BG305" s="144">
        <f t="shared" si="56"/>
        <v>0</v>
      </c>
      <c r="BH305" s="144">
        <f t="shared" si="57"/>
        <v>0</v>
      </c>
      <c r="BI305" s="144">
        <f t="shared" si="58"/>
        <v>0</v>
      </c>
      <c r="BJ305" s="17" t="s">
        <v>86</v>
      </c>
      <c r="BK305" s="144">
        <f t="shared" si="59"/>
        <v>0</v>
      </c>
      <c r="BL305" s="17" t="s">
        <v>183</v>
      </c>
      <c r="BM305" s="143" t="s">
        <v>2551</v>
      </c>
    </row>
    <row r="306" spans="2:65" s="1" customFormat="1" ht="29.25">
      <c r="B306" s="32"/>
      <c r="D306" s="146" t="s">
        <v>234</v>
      </c>
      <c r="F306" s="173" t="s">
        <v>5338</v>
      </c>
      <c r="I306" s="174"/>
      <c r="L306" s="32"/>
      <c r="M306" s="175"/>
      <c r="T306" s="56"/>
      <c r="AT306" s="17" t="s">
        <v>234</v>
      </c>
      <c r="AU306" s="17" t="s">
        <v>193</v>
      </c>
    </row>
    <row r="307" spans="2:65" s="1" customFormat="1" ht="16.5" customHeight="1">
      <c r="B307" s="32"/>
      <c r="C307" s="132" t="s">
        <v>1546</v>
      </c>
      <c r="D307" s="132" t="s">
        <v>178</v>
      </c>
      <c r="E307" s="133" t="s">
        <v>6376</v>
      </c>
      <c r="F307" s="134" t="s">
        <v>6377</v>
      </c>
      <c r="G307" s="135" t="s">
        <v>4983</v>
      </c>
      <c r="H307" s="136">
        <v>200</v>
      </c>
      <c r="I307" s="137"/>
      <c r="J307" s="138">
        <f>ROUND(I307*H307,2)</f>
        <v>0</v>
      </c>
      <c r="K307" s="134" t="s">
        <v>1</v>
      </c>
      <c r="L307" s="32"/>
      <c r="M307" s="139" t="s">
        <v>1</v>
      </c>
      <c r="N307" s="140" t="s">
        <v>43</v>
      </c>
      <c r="P307" s="141">
        <f>O307*H307</f>
        <v>0</v>
      </c>
      <c r="Q307" s="141">
        <v>0</v>
      </c>
      <c r="R307" s="141">
        <f>Q307*H307</f>
        <v>0</v>
      </c>
      <c r="S307" s="141">
        <v>0</v>
      </c>
      <c r="T307" s="142">
        <f>S307*H307</f>
        <v>0</v>
      </c>
      <c r="AR307" s="143" t="s">
        <v>183</v>
      </c>
      <c r="AT307" s="143" t="s">
        <v>178</v>
      </c>
      <c r="AU307" s="143" t="s">
        <v>193</v>
      </c>
      <c r="AY307" s="17" t="s">
        <v>176</v>
      </c>
      <c r="BE307" s="144">
        <f>IF(N307="základní",J307,0)</f>
        <v>0</v>
      </c>
      <c r="BF307" s="144">
        <f>IF(N307="snížená",J307,0)</f>
        <v>0</v>
      </c>
      <c r="BG307" s="144">
        <f>IF(N307="zákl. přenesená",J307,0)</f>
        <v>0</v>
      </c>
      <c r="BH307" s="144">
        <f>IF(N307="sníž. přenesená",J307,0)</f>
        <v>0</v>
      </c>
      <c r="BI307" s="144">
        <f>IF(N307="nulová",J307,0)</f>
        <v>0</v>
      </c>
      <c r="BJ307" s="17" t="s">
        <v>86</v>
      </c>
      <c r="BK307" s="144">
        <f>ROUND(I307*H307,2)</f>
        <v>0</v>
      </c>
      <c r="BL307" s="17" t="s">
        <v>183</v>
      </c>
      <c r="BM307" s="143" t="s">
        <v>2563</v>
      </c>
    </row>
    <row r="308" spans="2:65" s="1" customFormat="1" ht="16.5" customHeight="1">
      <c r="B308" s="32"/>
      <c r="C308" s="132" t="s">
        <v>1550</v>
      </c>
      <c r="D308" s="132" t="s">
        <v>178</v>
      </c>
      <c r="E308" s="133" t="s">
        <v>6378</v>
      </c>
      <c r="F308" s="134" t="s">
        <v>5033</v>
      </c>
      <c r="G308" s="135" t="s">
        <v>196</v>
      </c>
      <c r="H308" s="136">
        <v>200</v>
      </c>
      <c r="I308" s="137"/>
      <c r="J308" s="138">
        <f>ROUND(I308*H308,2)</f>
        <v>0</v>
      </c>
      <c r="K308" s="134" t="s">
        <v>1</v>
      </c>
      <c r="L308" s="32"/>
      <c r="M308" s="139" t="s">
        <v>1</v>
      </c>
      <c r="N308" s="140" t="s">
        <v>43</v>
      </c>
      <c r="P308" s="141">
        <f>O308*H308</f>
        <v>0</v>
      </c>
      <c r="Q308" s="141">
        <v>0</v>
      </c>
      <c r="R308" s="141">
        <f>Q308*H308</f>
        <v>0</v>
      </c>
      <c r="S308" s="141">
        <v>0</v>
      </c>
      <c r="T308" s="142">
        <f>S308*H308</f>
        <v>0</v>
      </c>
      <c r="AR308" s="143" t="s">
        <v>183</v>
      </c>
      <c r="AT308" s="143" t="s">
        <v>178</v>
      </c>
      <c r="AU308" s="143" t="s">
        <v>193</v>
      </c>
      <c r="AY308" s="17" t="s">
        <v>176</v>
      </c>
      <c r="BE308" s="144">
        <f>IF(N308="základní",J308,0)</f>
        <v>0</v>
      </c>
      <c r="BF308" s="144">
        <f>IF(N308="snížená",J308,0)</f>
        <v>0</v>
      </c>
      <c r="BG308" s="144">
        <f>IF(N308="zákl. přenesená",J308,0)</f>
        <v>0</v>
      </c>
      <c r="BH308" s="144">
        <f>IF(N308="sníž. přenesená",J308,0)</f>
        <v>0</v>
      </c>
      <c r="BI308" s="144">
        <f>IF(N308="nulová",J308,0)</f>
        <v>0</v>
      </c>
      <c r="BJ308" s="17" t="s">
        <v>86</v>
      </c>
      <c r="BK308" s="144">
        <f>ROUND(I308*H308,2)</f>
        <v>0</v>
      </c>
      <c r="BL308" s="17" t="s">
        <v>183</v>
      </c>
      <c r="BM308" s="143" t="s">
        <v>6379</v>
      </c>
    </row>
    <row r="309" spans="2:65" s="1" customFormat="1" ht="29.25">
      <c r="B309" s="32"/>
      <c r="D309" s="146" t="s">
        <v>234</v>
      </c>
      <c r="F309" s="173" t="s">
        <v>5338</v>
      </c>
      <c r="I309" s="174"/>
      <c r="L309" s="32"/>
      <c r="M309" s="175"/>
      <c r="T309" s="56"/>
      <c r="AT309" s="17" t="s">
        <v>234</v>
      </c>
      <c r="AU309" s="17" t="s">
        <v>193</v>
      </c>
    </row>
    <row r="310" spans="2:65" s="1" customFormat="1" ht="16.5" customHeight="1">
      <c r="B310" s="32"/>
      <c r="C310" s="132" t="s">
        <v>1554</v>
      </c>
      <c r="D310" s="132" t="s">
        <v>178</v>
      </c>
      <c r="E310" s="133" t="s">
        <v>6380</v>
      </c>
      <c r="F310" s="134" t="s">
        <v>6381</v>
      </c>
      <c r="G310" s="135" t="s">
        <v>5031</v>
      </c>
      <c r="H310" s="136">
        <v>1</v>
      </c>
      <c r="I310" s="137"/>
      <c r="J310" s="138">
        <f>ROUND(I310*H310,2)</f>
        <v>0</v>
      </c>
      <c r="K310" s="134" t="s">
        <v>1</v>
      </c>
      <c r="L310" s="32"/>
      <c r="M310" s="193" t="s">
        <v>1</v>
      </c>
      <c r="N310" s="194" t="s">
        <v>43</v>
      </c>
      <c r="O310" s="188"/>
      <c r="P310" s="195">
        <f>O310*H310</f>
        <v>0</v>
      </c>
      <c r="Q310" s="195">
        <v>0</v>
      </c>
      <c r="R310" s="195">
        <f>Q310*H310</f>
        <v>0</v>
      </c>
      <c r="S310" s="195">
        <v>0</v>
      </c>
      <c r="T310" s="196">
        <f>S310*H310</f>
        <v>0</v>
      </c>
      <c r="AR310" s="143" t="s">
        <v>183</v>
      </c>
      <c r="AT310" s="143" t="s">
        <v>178</v>
      </c>
      <c r="AU310" s="143" t="s">
        <v>193</v>
      </c>
      <c r="AY310" s="17" t="s">
        <v>176</v>
      </c>
      <c r="BE310" s="144">
        <f>IF(N310="základní",J310,0)</f>
        <v>0</v>
      </c>
      <c r="BF310" s="144">
        <f>IF(N310="snížená",J310,0)</f>
        <v>0</v>
      </c>
      <c r="BG310" s="144">
        <f>IF(N310="zákl. přenesená",J310,0)</f>
        <v>0</v>
      </c>
      <c r="BH310" s="144">
        <f>IF(N310="sníž. přenesená",J310,0)</f>
        <v>0</v>
      </c>
      <c r="BI310" s="144">
        <f>IF(N310="nulová",J310,0)</f>
        <v>0</v>
      </c>
      <c r="BJ310" s="17" t="s">
        <v>86</v>
      </c>
      <c r="BK310" s="144">
        <f>ROUND(I310*H310,2)</f>
        <v>0</v>
      </c>
      <c r="BL310" s="17" t="s">
        <v>183</v>
      </c>
      <c r="BM310" s="143" t="s">
        <v>6382</v>
      </c>
    </row>
    <row r="311" spans="2:65" s="1" customFormat="1" ht="6.95" customHeight="1">
      <c r="B311" s="44"/>
      <c r="C311" s="45"/>
      <c r="D311" s="45"/>
      <c r="E311" s="45"/>
      <c r="F311" s="45"/>
      <c r="G311" s="45"/>
      <c r="H311" s="45"/>
      <c r="I311" s="45"/>
      <c r="J311" s="45"/>
      <c r="K311" s="45"/>
      <c r="L311" s="32"/>
    </row>
  </sheetData>
  <sheetProtection algorithmName="SHA-512" hashValue="O5fu+NseWFFoFizbOKN1ywxO3V3qjqACAqUfT2B5THxgky5ru/6mRmNesUShDjNMK9cSZ0/TzBRgGl81kstSMA==" saltValue="XW2VTvinNKHQQUHTu5zTlA==" spinCount="100000" sheet="1" objects="1" scenarios="1" formatColumns="0" formatRows="0" autoFilter="0"/>
  <autoFilter ref="C123:K310" xr:uid="{00000000-0009-0000-0000-000007000000}"/>
  <mergeCells count="9">
    <mergeCell ref="E87:H87"/>
    <mergeCell ref="E114:H114"/>
    <mergeCell ref="E116:H116"/>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B2:BM141"/>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09"/>
      <c r="M2" s="209"/>
      <c r="N2" s="209"/>
      <c r="O2" s="209"/>
      <c r="P2" s="209"/>
      <c r="Q2" s="209"/>
      <c r="R2" s="209"/>
      <c r="S2" s="209"/>
      <c r="T2" s="209"/>
      <c r="U2" s="209"/>
      <c r="V2" s="209"/>
      <c r="AT2" s="17" t="s">
        <v>108</v>
      </c>
    </row>
    <row r="3" spans="2:46" ht="6.95" customHeight="1">
      <c r="B3" s="18"/>
      <c r="C3" s="19"/>
      <c r="D3" s="19"/>
      <c r="E3" s="19"/>
      <c r="F3" s="19"/>
      <c r="G3" s="19"/>
      <c r="H3" s="19"/>
      <c r="I3" s="19"/>
      <c r="J3" s="19"/>
      <c r="K3" s="19"/>
      <c r="L3" s="20"/>
      <c r="AT3" s="17" t="s">
        <v>88</v>
      </c>
    </row>
    <row r="4" spans="2:46" ht="24.95" customHeight="1">
      <c r="B4" s="20"/>
      <c r="D4" s="21" t="s">
        <v>122</v>
      </c>
      <c r="L4" s="20"/>
      <c r="M4" s="88" t="s">
        <v>10</v>
      </c>
      <c r="AT4" s="17" t="s">
        <v>4</v>
      </c>
    </row>
    <row r="5" spans="2:46" ht="6.95" customHeight="1">
      <c r="B5" s="20"/>
      <c r="L5" s="20"/>
    </row>
    <row r="6" spans="2:46" ht="12" customHeight="1">
      <c r="B6" s="20"/>
      <c r="D6" s="27" t="s">
        <v>16</v>
      </c>
      <c r="L6" s="20"/>
    </row>
    <row r="7" spans="2:46" ht="16.5" customHeight="1">
      <c r="B7" s="20"/>
      <c r="E7" s="236" t="str">
        <f>'Rekapitulace stavby'!K6</f>
        <v>Objekt E2 - Knihovna TUL</v>
      </c>
      <c r="F7" s="237"/>
      <c r="G7" s="237"/>
      <c r="H7" s="237"/>
      <c r="L7" s="20"/>
    </row>
    <row r="8" spans="2:46" s="1" customFormat="1" ht="12" customHeight="1">
      <c r="B8" s="32"/>
      <c r="D8" s="27" t="s">
        <v>123</v>
      </c>
      <c r="L8" s="32"/>
    </row>
    <row r="9" spans="2:46" s="1" customFormat="1" ht="16.5" customHeight="1">
      <c r="B9" s="32"/>
      <c r="E9" s="202" t="s">
        <v>6383</v>
      </c>
      <c r="F9" s="238"/>
      <c r="G9" s="238"/>
      <c r="H9" s="238"/>
      <c r="L9" s="32"/>
    </row>
    <row r="10" spans="2:46" s="1" customFormat="1" ht="11.25">
      <c r="B10" s="32"/>
      <c r="L10" s="32"/>
    </row>
    <row r="11" spans="2:46" s="1" customFormat="1" ht="12" customHeight="1">
      <c r="B11" s="32"/>
      <c r="D11" s="27" t="s">
        <v>18</v>
      </c>
      <c r="F11" s="25" t="s">
        <v>1</v>
      </c>
      <c r="I11" s="27" t="s">
        <v>19</v>
      </c>
      <c r="J11" s="25" t="s">
        <v>1</v>
      </c>
      <c r="L11" s="32"/>
    </row>
    <row r="12" spans="2:46" s="1" customFormat="1" ht="12" customHeight="1">
      <c r="B12" s="32"/>
      <c r="D12" s="27" t="s">
        <v>20</v>
      </c>
      <c r="F12" s="25" t="s">
        <v>21</v>
      </c>
      <c r="I12" s="27" t="s">
        <v>22</v>
      </c>
      <c r="J12" s="52" t="str">
        <f>'Rekapitulace stavby'!AN8</f>
        <v>20. 11. 2025</v>
      </c>
      <c r="L12" s="32"/>
    </row>
    <row r="13" spans="2:46" s="1" customFormat="1" ht="10.9" customHeight="1">
      <c r="B13" s="32"/>
      <c r="L13" s="32"/>
    </row>
    <row r="14" spans="2:46" s="1" customFormat="1" ht="12" customHeight="1">
      <c r="B14" s="32"/>
      <c r="D14" s="27" t="s">
        <v>24</v>
      </c>
      <c r="I14" s="27" t="s">
        <v>25</v>
      </c>
      <c r="J14" s="25" t="s">
        <v>1</v>
      </c>
      <c r="L14" s="32"/>
    </row>
    <row r="15" spans="2:46" s="1" customFormat="1" ht="18" customHeight="1">
      <c r="B15" s="32"/>
      <c r="E15" s="25" t="s">
        <v>26</v>
      </c>
      <c r="I15" s="27" t="s">
        <v>27</v>
      </c>
      <c r="J15" s="25" t="s">
        <v>1</v>
      </c>
      <c r="L15" s="32"/>
    </row>
    <row r="16" spans="2:46" s="1" customFormat="1" ht="6.95" customHeight="1">
      <c r="B16" s="32"/>
      <c r="L16" s="32"/>
    </row>
    <row r="17" spans="2:12" s="1" customFormat="1" ht="12" customHeight="1">
      <c r="B17" s="32"/>
      <c r="D17" s="27" t="s">
        <v>28</v>
      </c>
      <c r="I17" s="27" t="s">
        <v>25</v>
      </c>
      <c r="J17" s="28" t="str">
        <f>'Rekapitulace stavby'!AN13</f>
        <v>Vyplň údaj</v>
      </c>
      <c r="L17" s="32"/>
    </row>
    <row r="18" spans="2:12" s="1" customFormat="1" ht="18" customHeight="1">
      <c r="B18" s="32"/>
      <c r="E18" s="239" t="str">
        <f>'Rekapitulace stavby'!E14</f>
        <v>Vyplň údaj</v>
      </c>
      <c r="F18" s="208"/>
      <c r="G18" s="208"/>
      <c r="H18" s="208"/>
      <c r="I18" s="27" t="s">
        <v>27</v>
      </c>
      <c r="J18" s="28" t="str">
        <f>'Rekapitulace stavby'!AN14</f>
        <v>Vyplň údaj</v>
      </c>
      <c r="L18" s="32"/>
    </row>
    <row r="19" spans="2:12" s="1" customFormat="1" ht="6.95" customHeight="1">
      <c r="B19" s="32"/>
      <c r="L19" s="32"/>
    </row>
    <row r="20" spans="2:12" s="1" customFormat="1" ht="12" customHeight="1">
      <c r="B20" s="32"/>
      <c r="D20" s="27" t="s">
        <v>30</v>
      </c>
      <c r="I20" s="27" t="s">
        <v>25</v>
      </c>
      <c r="J20" s="25" t="s">
        <v>31</v>
      </c>
      <c r="L20" s="32"/>
    </row>
    <row r="21" spans="2:12" s="1" customFormat="1" ht="18" customHeight="1">
      <c r="B21" s="32"/>
      <c r="E21" s="25" t="s">
        <v>32</v>
      </c>
      <c r="I21" s="27" t="s">
        <v>27</v>
      </c>
      <c r="J21" s="25" t="s">
        <v>1</v>
      </c>
      <c r="L21" s="32"/>
    </row>
    <row r="22" spans="2:12" s="1" customFormat="1" ht="6.95" customHeight="1">
      <c r="B22" s="32"/>
      <c r="L22" s="32"/>
    </row>
    <row r="23" spans="2:12" s="1" customFormat="1" ht="12" customHeight="1">
      <c r="B23" s="32"/>
      <c r="D23" s="27" t="s">
        <v>34</v>
      </c>
      <c r="I23" s="27" t="s">
        <v>25</v>
      </c>
      <c r="J23" s="25" t="str">
        <f>IF('Rekapitulace stavby'!AN19="","",'Rekapitulace stavby'!AN19)</f>
        <v/>
      </c>
      <c r="L23" s="32"/>
    </row>
    <row r="24" spans="2:12" s="1" customFormat="1" ht="18" customHeight="1">
      <c r="B24" s="32"/>
      <c r="E24" s="25" t="str">
        <f>IF('Rekapitulace stavby'!E20="","",'Rekapitulace stavby'!E20)</f>
        <v xml:space="preserve"> </v>
      </c>
      <c r="I24" s="27" t="s">
        <v>27</v>
      </c>
      <c r="J24" s="25" t="str">
        <f>IF('Rekapitulace stavby'!AN20="","",'Rekapitulace stavby'!AN20)</f>
        <v/>
      </c>
      <c r="L24" s="32"/>
    </row>
    <row r="25" spans="2:12" s="1" customFormat="1" ht="6.95" customHeight="1">
      <c r="B25" s="32"/>
      <c r="L25" s="32"/>
    </row>
    <row r="26" spans="2:12" s="1" customFormat="1" ht="12" customHeight="1">
      <c r="B26" s="32"/>
      <c r="D26" s="27" t="s">
        <v>36</v>
      </c>
      <c r="L26" s="32"/>
    </row>
    <row r="27" spans="2:12" s="7" customFormat="1" ht="16.5" customHeight="1">
      <c r="B27" s="89"/>
      <c r="E27" s="213" t="s">
        <v>6384</v>
      </c>
      <c r="F27" s="213"/>
      <c r="G27" s="213"/>
      <c r="H27" s="213"/>
      <c r="L27" s="89"/>
    </row>
    <row r="28" spans="2:12" s="1" customFormat="1" ht="6.95" customHeight="1">
      <c r="B28" s="32"/>
      <c r="L28" s="32"/>
    </row>
    <row r="29" spans="2:12" s="1" customFormat="1" ht="6.95" customHeight="1">
      <c r="B29" s="32"/>
      <c r="D29" s="53"/>
      <c r="E29" s="53"/>
      <c r="F29" s="53"/>
      <c r="G29" s="53"/>
      <c r="H29" s="53"/>
      <c r="I29" s="53"/>
      <c r="J29" s="53"/>
      <c r="K29" s="53"/>
      <c r="L29" s="32"/>
    </row>
    <row r="30" spans="2:12" s="1" customFormat="1" ht="25.35" customHeight="1">
      <c r="B30" s="32"/>
      <c r="D30" s="90" t="s">
        <v>38</v>
      </c>
      <c r="J30" s="66">
        <f>ROUND(J117, 2)</f>
        <v>0</v>
      </c>
      <c r="L30" s="32"/>
    </row>
    <row r="31" spans="2:12" s="1" customFormat="1" ht="6.95" customHeight="1">
      <c r="B31" s="32"/>
      <c r="D31" s="53"/>
      <c r="E31" s="53"/>
      <c r="F31" s="53"/>
      <c r="G31" s="53"/>
      <c r="H31" s="53"/>
      <c r="I31" s="53"/>
      <c r="J31" s="53"/>
      <c r="K31" s="53"/>
      <c r="L31" s="32"/>
    </row>
    <row r="32" spans="2:12" s="1" customFormat="1" ht="14.45" customHeight="1">
      <c r="B32" s="32"/>
      <c r="F32" s="35" t="s">
        <v>40</v>
      </c>
      <c r="I32" s="35" t="s">
        <v>39</v>
      </c>
      <c r="J32" s="35" t="s">
        <v>41</v>
      </c>
      <c r="L32" s="32"/>
    </row>
    <row r="33" spans="2:12" s="1" customFormat="1" ht="14.45" customHeight="1">
      <c r="B33" s="32"/>
      <c r="D33" s="55" t="s">
        <v>42</v>
      </c>
      <c r="E33" s="27" t="s">
        <v>43</v>
      </c>
      <c r="F33" s="91">
        <f>ROUND((SUM(BE117:BE140)),  2)</f>
        <v>0</v>
      </c>
      <c r="I33" s="92">
        <v>0.21</v>
      </c>
      <c r="J33" s="91">
        <f>ROUND(((SUM(BE117:BE140))*I33),  2)</f>
        <v>0</v>
      </c>
      <c r="L33" s="32"/>
    </row>
    <row r="34" spans="2:12" s="1" customFormat="1" ht="14.45" customHeight="1">
      <c r="B34" s="32"/>
      <c r="E34" s="27" t="s">
        <v>44</v>
      </c>
      <c r="F34" s="91">
        <f>ROUND((SUM(BF117:BF140)),  2)</f>
        <v>0</v>
      </c>
      <c r="I34" s="92">
        <v>0.12</v>
      </c>
      <c r="J34" s="91">
        <f>ROUND(((SUM(BF117:BF140))*I34),  2)</f>
        <v>0</v>
      </c>
      <c r="L34" s="32"/>
    </row>
    <row r="35" spans="2:12" s="1" customFormat="1" ht="14.45" hidden="1" customHeight="1">
      <c r="B35" s="32"/>
      <c r="E35" s="27" t="s">
        <v>45</v>
      </c>
      <c r="F35" s="91">
        <f>ROUND((SUM(BG117:BG140)),  2)</f>
        <v>0</v>
      </c>
      <c r="I35" s="92">
        <v>0.21</v>
      </c>
      <c r="J35" s="91">
        <f>0</f>
        <v>0</v>
      </c>
      <c r="L35" s="32"/>
    </row>
    <row r="36" spans="2:12" s="1" customFormat="1" ht="14.45" hidden="1" customHeight="1">
      <c r="B36" s="32"/>
      <c r="E36" s="27" t="s">
        <v>46</v>
      </c>
      <c r="F36" s="91">
        <f>ROUND((SUM(BH117:BH140)),  2)</f>
        <v>0</v>
      </c>
      <c r="I36" s="92">
        <v>0.12</v>
      </c>
      <c r="J36" s="91">
        <f>0</f>
        <v>0</v>
      </c>
      <c r="L36" s="32"/>
    </row>
    <row r="37" spans="2:12" s="1" customFormat="1" ht="14.45" hidden="1" customHeight="1">
      <c r="B37" s="32"/>
      <c r="E37" s="27" t="s">
        <v>47</v>
      </c>
      <c r="F37" s="91">
        <f>ROUND((SUM(BI117:BI140)),  2)</f>
        <v>0</v>
      </c>
      <c r="I37" s="92">
        <v>0</v>
      </c>
      <c r="J37" s="91">
        <f>0</f>
        <v>0</v>
      </c>
      <c r="L37" s="32"/>
    </row>
    <row r="38" spans="2:12" s="1" customFormat="1" ht="6.95" customHeight="1">
      <c r="B38" s="32"/>
      <c r="L38" s="32"/>
    </row>
    <row r="39" spans="2:12" s="1" customFormat="1" ht="25.35" customHeight="1">
      <c r="B39" s="32"/>
      <c r="C39" s="93"/>
      <c r="D39" s="94" t="s">
        <v>48</v>
      </c>
      <c r="E39" s="57"/>
      <c r="F39" s="57"/>
      <c r="G39" s="95" t="s">
        <v>49</v>
      </c>
      <c r="H39" s="96" t="s">
        <v>50</v>
      </c>
      <c r="I39" s="57"/>
      <c r="J39" s="97">
        <f>SUM(J30:J37)</f>
        <v>0</v>
      </c>
      <c r="K39" s="98"/>
      <c r="L39" s="32"/>
    </row>
    <row r="40" spans="2:12" s="1" customFormat="1" ht="14.45" customHeight="1">
      <c r="B40" s="32"/>
      <c r="L40" s="32"/>
    </row>
    <row r="41" spans="2:12" ht="14.45" customHeight="1">
      <c r="B41" s="20"/>
      <c r="L41" s="20"/>
    </row>
    <row r="42" spans="2:12" ht="14.45" customHeight="1">
      <c r="B42" s="20"/>
      <c r="L42" s="20"/>
    </row>
    <row r="43" spans="2:12" ht="14.45" customHeight="1">
      <c r="B43" s="20"/>
      <c r="L43" s="20"/>
    </row>
    <row r="44" spans="2:12" ht="14.45" customHeight="1">
      <c r="B44" s="20"/>
      <c r="L44" s="20"/>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32"/>
      <c r="D50" s="41" t="s">
        <v>51</v>
      </c>
      <c r="E50" s="42"/>
      <c r="F50" s="42"/>
      <c r="G50" s="41" t="s">
        <v>52</v>
      </c>
      <c r="H50" s="42"/>
      <c r="I50" s="42"/>
      <c r="J50" s="42"/>
      <c r="K50" s="42"/>
      <c r="L50" s="32"/>
    </row>
    <row r="51" spans="2:12" ht="11.25">
      <c r="B51" s="20"/>
      <c r="L51" s="20"/>
    </row>
    <row r="52" spans="2:12" ht="11.25">
      <c r="B52" s="20"/>
      <c r="L52" s="20"/>
    </row>
    <row r="53" spans="2:12" ht="11.25">
      <c r="B53" s="20"/>
      <c r="L53" s="20"/>
    </row>
    <row r="54" spans="2:12" ht="11.25">
      <c r="B54" s="20"/>
      <c r="L54" s="20"/>
    </row>
    <row r="55" spans="2:12" ht="11.25">
      <c r="B55" s="20"/>
      <c r="L55" s="20"/>
    </row>
    <row r="56" spans="2:12" ht="11.25">
      <c r="B56" s="20"/>
      <c r="L56" s="20"/>
    </row>
    <row r="57" spans="2:12" ht="11.25">
      <c r="B57" s="20"/>
      <c r="L57" s="20"/>
    </row>
    <row r="58" spans="2:12" ht="11.25">
      <c r="B58" s="20"/>
      <c r="L58" s="20"/>
    </row>
    <row r="59" spans="2:12" ht="11.25">
      <c r="B59" s="20"/>
      <c r="L59" s="20"/>
    </row>
    <row r="60" spans="2:12" ht="11.25">
      <c r="B60" s="20"/>
      <c r="L60" s="20"/>
    </row>
    <row r="61" spans="2:12" s="1" customFormat="1" ht="12.75">
      <c r="B61" s="32"/>
      <c r="D61" s="43" t="s">
        <v>53</v>
      </c>
      <c r="E61" s="34"/>
      <c r="F61" s="99" t="s">
        <v>54</v>
      </c>
      <c r="G61" s="43" t="s">
        <v>53</v>
      </c>
      <c r="H61" s="34"/>
      <c r="I61" s="34"/>
      <c r="J61" s="100" t="s">
        <v>54</v>
      </c>
      <c r="K61" s="34"/>
      <c r="L61" s="32"/>
    </row>
    <row r="62" spans="2:12" ht="11.25">
      <c r="B62" s="20"/>
      <c r="L62" s="20"/>
    </row>
    <row r="63" spans="2:12" ht="11.25">
      <c r="B63" s="20"/>
      <c r="L63" s="20"/>
    </row>
    <row r="64" spans="2:12" ht="11.25">
      <c r="B64" s="20"/>
      <c r="L64" s="20"/>
    </row>
    <row r="65" spans="2:12" s="1" customFormat="1" ht="12.75">
      <c r="B65" s="32"/>
      <c r="D65" s="41" t="s">
        <v>55</v>
      </c>
      <c r="E65" s="42"/>
      <c r="F65" s="42"/>
      <c r="G65" s="41" t="s">
        <v>56</v>
      </c>
      <c r="H65" s="42"/>
      <c r="I65" s="42"/>
      <c r="J65" s="42"/>
      <c r="K65" s="42"/>
      <c r="L65" s="32"/>
    </row>
    <row r="66" spans="2:12" ht="11.25">
      <c r="B66" s="20"/>
      <c r="L66" s="20"/>
    </row>
    <row r="67" spans="2:12" ht="11.25">
      <c r="B67" s="20"/>
      <c r="L67" s="20"/>
    </row>
    <row r="68" spans="2:12" ht="11.25">
      <c r="B68" s="20"/>
      <c r="L68" s="20"/>
    </row>
    <row r="69" spans="2:12" ht="11.25">
      <c r="B69" s="20"/>
      <c r="L69" s="20"/>
    </row>
    <row r="70" spans="2:12" ht="11.25">
      <c r="B70" s="20"/>
      <c r="L70" s="20"/>
    </row>
    <row r="71" spans="2:12" ht="11.25">
      <c r="B71" s="20"/>
      <c r="L71" s="20"/>
    </row>
    <row r="72" spans="2:12" ht="11.25">
      <c r="B72" s="20"/>
      <c r="L72" s="20"/>
    </row>
    <row r="73" spans="2:12" ht="11.25">
      <c r="B73" s="20"/>
      <c r="L73" s="20"/>
    </row>
    <row r="74" spans="2:12" ht="11.25">
      <c r="B74" s="20"/>
      <c r="L74" s="20"/>
    </row>
    <row r="75" spans="2:12" ht="11.25">
      <c r="B75" s="20"/>
      <c r="L75" s="20"/>
    </row>
    <row r="76" spans="2:12" s="1" customFormat="1" ht="12.75">
      <c r="B76" s="32"/>
      <c r="D76" s="43" t="s">
        <v>53</v>
      </c>
      <c r="E76" s="34"/>
      <c r="F76" s="99" t="s">
        <v>54</v>
      </c>
      <c r="G76" s="43" t="s">
        <v>53</v>
      </c>
      <c r="H76" s="34"/>
      <c r="I76" s="34"/>
      <c r="J76" s="100" t="s">
        <v>54</v>
      </c>
      <c r="K76" s="34"/>
      <c r="L76" s="32"/>
    </row>
    <row r="77" spans="2:12" s="1" customFormat="1" ht="14.45" customHeight="1">
      <c r="B77" s="44"/>
      <c r="C77" s="45"/>
      <c r="D77" s="45"/>
      <c r="E77" s="45"/>
      <c r="F77" s="45"/>
      <c r="G77" s="45"/>
      <c r="H77" s="45"/>
      <c r="I77" s="45"/>
      <c r="J77" s="45"/>
      <c r="K77" s="45"/>
      <c r="L77" s="32"/>
    </row>
    <row r="81" spans="2:47" s="1" customFormat="1" ht="6.95" customHeight="1">
      <c r="B81" s="46"/>
      <c r="C81" s="47"/>
      <c r="D81" s="47"/>
      <c r="E81" s="47"/>
      <c r="F81" s="47"/>
      <c r="G81" s="47"/>
      <c r="H81" s="47"/>
      <c r="I81" s="47"/>
      <c r="J81" s="47"/>
      <c r="K81" s="47"/>
      <c r="L81" s="32"/>
    </row>
    <row r="82" spans="2:47" s="1" customFormat="1" ht="24.95" customHeight="1">
      <c r="B82" s="32"/>
      <c r="C82" s="21" t="s">
        <v>125</v>
      </c>
      <c r="L82" s="32"/>
    </row>
    <row r="83" spans="2:47" s="1" customFormat="1" ht="6.95" customHeight="1">
      <c r="B83" s="32"/>
      <c r="L83" s="32"/>
    </row>
    <row r="84" spans="2:47" s="1" customFormat="1" ht="12" customHeight="1">
      <c r="B84" s="32"/>
      <c r="C84" s="27" t="s">
        <v>16</v>
      </c>
      <c r="L84" s="32"/>
    </row>
    <row r="85" spans="2:47" s="1" customFormat="1" ht="16.5" customHeight="1">
      <c r="B85" s="32"/>
      <c r="E85" s="236" t="str">
        <f>E7</f>
        <v>Objekt E2 - Knihovna TUL</v>
      </c>
      <c r="F85" s="237"/>
      <c r="G85" s="237"/>
      <c r="H85" s="237"/>
      <c r="L85" s="32"/>
    </row>
    <row r="86" spans="2:47" s="1" customFormat="1" ht="12" customHeight="1">
      <c r="B86" s="32"/>
      <c r="C86" s="27" t="s">
        <v>123</v>
      </c>
      <c r="L86" s="32"/>
    </row>
    <row r="87" spans="2:47" s="1" customFormat="1" ht="16.5" customHeight="1">
      <c r="B87" s="32"/>
      <c r="E87" s="202" t="str">
        <f>E9</f>
        <v>VO - Venkovní osvětlení</v>
      </c>
      <c r="F87" s="238"/>
      <c r="G87" s="238"/>
      <c r="H87" s="238"/>
      <c r="L87" s="32"/>
    </row>
    <row r="88" spans="2:47" s="1" customFormat="1" ht="6.95" customHeight="1">
      <c r="B88" s="32"/>
      <c r="L88" s="32"/>
    </row>
    <row r="89" spans="2:47" s="1" customFormat="1" ht="12" customHeight="1">
      <c r="B89" s="32"/>
      <c r="C89" s="27" t="s">
        <v>20</v>
      </c>
      <c r="F89" s="25" t="str">
        <f>F12</f>
        <v>Liberec</v>
      </c>
      <c r="I89" s="27" t="s">
        <v>22</v>
      </c>
      <c r="J89" s="52" t="str">
        <f>IF(J12="","",J12)</f>
        <v>20. 11. 2025</v>
      </c>
      <c r="L89" s="32"/>
    </row>
    <row r="90" spans="2:47" s="1" customFormat="1" ht="6.95" customHeight="1">
      <c r="B90" s="32"/>
      <c r="L90" s="32"/>
    </row>
    <row r="91" spans="2:47" s="1" customFormat="1" ht="15.2" customHeight="1">
      <c r="B91" s="32"/>
      <c r="C91" s="27" t="s">
        <v>24</v>
      </c>
      <c r="F91" s="25" t="str">
        <f>E15</f>
        <v xml:space="preserve">TUL Studentská 1402/2, Liberec </v>
      </c>
      <c r="I91" s="27" t="s">
        <v>30</v>
      </c>
      <c r="J91" s="30" t="str">
        <f>E21</f>
        <v>AKIA</v>
      </c>
      <c r="L91" s="32"/>
    </row>
    <row r="92" spans="2:47" s="1" customFormat="1" ht="15.2" customHeight="1">
      <c r="B92" s="32"/>
      <c r="C92" s="27" t="s">
        <v>28</v>
      </c>
      <c r="F92" s="25" t="str">
        <f>IF(E18="","",E18)</f>
        <v>Vyplň údaj</v>
      </c>
      <c r="I92" s="27" t="s">
        <v>34</v>
      </c>
      <c r="J92" s="30" t="str">
        <f>E24</f>
        <v xml:space="preserve"> </v>
      </c>
      <c r="L92" s="32"/>
    </row>
    <row r="93" spans="2:47" s="1" customFormat="1" ht="10.35" customHeight="1">
      <c r="B93" s="32"/>
      <c r="L93" s="32"/>
    </row>
    <row r="94" spans="2:47" s="1" customFormat="1" ht="29.25" customHeight="1">
      <c r="B94" s="32"/>
      <c r="C94" s="101" t="s">
        <v>126</v>
      </c>
      <c r="D94" s="93"/>
      <c r="E94" s="93"/>
      <c r="F94" s="93"/>
      <c r="G94" s="93"/>
      <c r="H94" s="93"/>
      <c r="I94" s="93"/>
      <c r="J94" s="102" t="s">
        <v>127</v>
      </c>
      <c r="K94" s="93"/>
      <c r="L94" s="32"/>
    </row>
    <row r="95" spans="2:47" s="1" customFormat="1" ht="10.35" customHeight="1">
      <c r="B95" s="32"/>
      <c r="L95" s="32"/>
    </row>
    <row r="96" spans="2:47" s="1" customFormat="1" ht="22.9" customHeight="1">
      <c r="B96" s="32"/>
      <c r="C96" s="103" t="s">
        <v>128</v>
      </c>
      <c r="J96" s="66">
        <f>J117</f>
        <v>0</v>
      </c>
      <c r="L96" s="32"/>
      <c r="AU96" s="17" t="s">
        <v>129</v>
      </c>
    </row>
    <row r="97" spans="2:12" s="8" customFormat="1" ht="24.95" customHeight="1">
      <c r="B97" s="104"/>
      <c r="D97" s="105" t="s">
        <v>6385</v>
      </c>
      <c r="E97" s="106"/>
      <c r="F97" s="106"/>
      <c r="G97" s="106"/>
      <c r="H97" s="106"/>
      <c r="I97" s="106"/>
      <c r="J97" s="107">
        <f>J118</f>
        <v>0</v>
      </c>
      <c r="L97" s="104"/>
    </row>
    <row r="98" spans="2:12" s="1" customFormat="1" ht="21.75" customHeight="1">
      <c r="B98" s="32"/>
      <c r="L98" s="32"/>
    </row>
    <row r="99" spans="2:12" s="1" customFormat="1" ht="6.95" customHeight="1">
      <c r="B99" s="44"/>
      <c r="C99" s="45"/>
      <c r="D99" s="45"/>
      <c r="E99" s="45"/>
      <c r="F99" s="45"/>
      <c r="G99" s="45"/>
      <c r="H99" s="45"/>
      <c r="I99" s="45"/>
      <c r="J99" s="45"/>
      <c r="K99" s="45"/>
      <c r="L99" s="32"/>
    </row>
    <row r="103" spans="2:12" s="1" customFormat="1" ht="6.95" customHeight="1">
      <c r="B103" s="46"/>
      <c r="C103" s="47"/>
      <c r="D103" s="47"/>
      <c r="E103" s="47"/>
      <c r="F103" s="47"/>
      <c r="G103" s="47"/>
      <c r="H103" s="47"/>
      <c r="I103" s="47"/>
      <c r="J103" s="47"/>
      <c r="K103" s="47"/>
      <c r="L103" s="32"/>
    </row>
    <row r="104" spans="2:12" s="1" customFormat="1" ht="24.95" customHeight="1">
      <c r="B104" s="32"/>
      <c r="C104" s="21" t="s">
        <v>161</v>
      </c>
      <c r="L104" s="32"/>
    </row>
    <row r="105" spans="2:12" s="1" customFormat="1" ht="6.95" customHeight="1">
      <c r="B105" s="32"/>
      <c r="L105" s="32"/>
    </row>
    <row r="106" spans="2:12" s="1" customFormat="1" ht="12" customHeight="1">
      <c r="B106" s="32"/>
      <c r="C106" s="27" t="s">
        <v>16</v>
      </c>
      <c r="L106" s="32"/>
    </row>
    <row r="107" spans="2:12" s="1" customFormat="1" ht="16.5" customHeight="1">
      <c r="B107" s="32"/>
      <c r="E107" s="236" t="str">
        <f>E7</f>
        <v>Objekt E2 - Knihovna TUL</v>
      </c>
      <c r="F107" s="237"/>
      <c r="G107" s="237"/>
      <c r="H107" s="237"/>
      <c r="L107" s="32"/>
    </row>
    <row r="108" spans="2:12" s="1" customFormat="1" ht="12" customHeight="1">
      <c r="B108" s="32"/>
      <c r="C108" s="27" t="s">
        <v>123</v>
      </c>
      <c r="L108" s="32"/>
    </row>
    <row r="109" spans="2:12" s="1" customFormat="1" ht="16.5" customHeight="1">
      <c r="B109" s="32"/>
      <c r="E109" s="202" t="str">
        <f>E9</f>
        <v>VO - Venkovní osvětlení</v>
      </c>
      <c r="F109" s="238"/>
      <c r="G109" s="238"/>
      <c r="H109" s="238"/>
      <c r="L109" s="32"/>
    </row>
    <row r="110" spans="2:12" s="1" customFormat="1" ht="6.95" customHeight="1">
      <c r="B110" s="32"/>
      <c r="L110" s="32"/>
    </row>
    <row r="111" spans="2:12" s="1" customFormat="1" ht="12" customHeight="1">
      <c r="B111" s="32"/>
      <c r="C111" s="27" t="s">
        <v>20</v>
      </c>
      <c r="F111" s="25" t="str">
        <f>F12</f>
        <v>Liberec</v>
      </c>
      <c r="I111" s="27" t="s">
        <v>22</v>
      </c>
      <c r="J111" s="52" t="str">
        <f>IF(J12="","",J12)</f>
        <v>20. 11. 2025</v>
      </c>
      <c r="L111" s="32"/>
    </row>
    <row r="112" spans="2:12" s="1" customFormat="1" ht="6.95" customHeight="1">
      <c r="B112" s="32"/>
      <c r="L112" s="32"/>
    </row>
    <row r="113" spans="2:65" s="1" customFormat="1" ht="15.2" customHeight="1">
      <c r="B113" s="32"/>
      <c r="C113" s="27" t="s">
        <v>24</v>
      </c>
      <c r="F113" s="25" t="str">
        <f>E15</f>
        <v xml:space="preserve">TUL Studentská 1402/2, Liberec </v>
      </c>
      <c r="I113" s="27" t="s">
        <v>30</v>
      </c>
      <c r="J113" s="30" t="str">
        <f>E21</f>
        <v>AKIA</v>
      </c>
      <c r="L113" s="32"/>
    </row>
    <row r="114" spans="2:65" s="1" customFormat="1" ht="15.2" customHeight="1">
      <c r="B114" s="32"/>
      <c r="C114" s="27" t="s">
        <v>28</v>
      </c>
      <c r="F114" s="25" t="str">
        <f>IF(E18="","",E18)</f>
        <v>Vyplň údaj</v>
      </c>
      <c r="I114" s="27" t="s">
        <v>34</v>
      </c>
      <c r="J114" s="30" t="str">
        <f>E24</f>
        <v xml:space="preserve"> </v>
      </c>
      <c r="L114" s="32"/>
    </row>
    <row r="115" spans="2:65" s="1" customFormat="1" ht="10.35" customHeight="1">
      <c r="B115" s="32"/>
      <c r="L115" s="32"/>
    </row>
    <row r="116" spans="2:65" s="10" customFormat="1" ht="29.25" customHeight="1">
      <c r="B116" s="112"/>
      <c r="C116" s="113" t="s">
        <v>162</v>
      </c>
      <c r="D116" s="114" t="s">
        <v>63</v>
      </c>
      <c r="E116" s="114" t="s">
        <v>59</v>
      </c>
      <c r="F116" s="114" t="s">
        <v>60</v>
      </c>
      <c r="G116" s="114" t="s">
        <v>163</v>
      </c>
      <c r="H116" s="114" t="s">
        <v>164</v>
      </c>
      <c r="I116" s="114" t="s">
        <v>165</v>
      </c>
      <c r="J116" s="114" t="s">
        <v>127</v>
      </c>
      <c r="K116" s="115" t="s">
        <v>166</v>
      </c>
      <c r="L116" s="112"/>
      <c r="M116" s="59" t="s">
        <v>1</v>
      </c>
      <c r="N116" s="60" t="s">
        <v>42</v>
      </c>
      <c r="O116" s="60" t="s">
        <v>167</v>
      </c>
      <c r="P116" s="60" t="s">
        <v>168</v>
      </c>
      <c r="Q116" s="60" t="s">
        <v>169</v>
      </c>
      <c r="R116" s="60" t="s">
        <v>170</v>
      </c>
      <c r="S116" s="60" t="s">
        <v>171</v>
      </c>
      <c r="T116" s="61" t="s">
        <v>172</v>
      </c>
    </row>
    <row r="117" spans="2:65" s="1" customFormat="1" ht="22.9" customHeight="1">
      <c r="B117" s="32"/>
      <c r="C117" s="64" t="s">
        <v>173</v>
      </c>
      <c r="J117" s="116">
        <f>BK117</f>
        <v>0</v>
      </c>
      <c r="L117" s="32"/>
      <c r="M117" s="62"/>
      <c r="N117" s="53"/>
      <c r="O117" s="53"/>
      <c r="P117" s="117">
        <f>P118</f>
        <v>0</v>
      </c>
      <c r="Q117" s="53"/>
      <c r="R117" s="117">
        <f>R118</f>
        <v>0</v>
      </c>
      <c r="S117" s="53"/>
      <c r="T117" s="118">
        <f>T118</f>
        <v>0</v>
      </c>
      <c r="AT117" s="17" t="s">
        <v>77</v>
      </c>
      <c r="AU117" s="17" t="s">
        <v>129</v>
      </c>
      <c r="BK117" s="119">
        <f>BK118</f>
        <v>0</v>
      </c>
    </row>
    <row r="118" spans="2:65" s="11" customFormat="1" ht="25.9" customHeight="1">
      <c r="B118" s="120"/>
      <c r="D118" s="121" t="s">
        <v>77</v>
      </c>
      <c r="E118" s="122" t="s">
        <v>4979</v>
      </c>
      <c r="F118" s="122" t="s">
        <v>6386</v>
      </c>
      <c r="I118" s="123"/>
      <c r="J118" s="124">
        <f>BK118</f>
        <v>0</v>
      </c>
      <c r="L118" s="120"/>
      <c r="M118" s="125"/>
      <c r="P118" s="126">
        <f>SUM(P119:P140)</f>
        <v>0</v>
      </c>
      <c r="R118" s="126">
        <f>SUM(R119:R140)</f>
        <v>0</v>
      </c>
      <c r="T118" s="127">
        <f>SUM(T119:T140)</f>
        <v>0</v>
      </c>
      <c r="AR118" s="121" t="s">
        <v>86</v>
      </c>
      <c r="AT118" s="128" t="s">
        <v>77</v>
      </c>
      <c r="AU118" s="128" t="s">
        <v>78</v>
      </c>
      <c r="AY118" s="121" t="s">
        <v>176</v>
      </c>
      <c r="BK118" s="129">
        <f>SUM(BK119:BK140)</f>
        <v>0</v>
      </c>
    </row>
    <row r="119" spans="2:65" s="1" customFormat="1" ht="24.2" customHeight="1">
      <c r="B119" s="32"/>
      <c r="C119" s="132" t="s">
        <v>86</v>
      </c>
      <c r="D119" s="132" t="s">
        <v>178</v>
      </c>
      <c r="E119" s="133" t="s">
        <v>6387</v>
      </c>
      <c r="F119" s="134" t="s">
        <v>6388</v>
      </c>
      <c r="G119" s="135" t="s">
        <v>4983</v>
      </c>
      <c r="H119" s="136">
        <v>4</v>
      </c>
      <c r="I119" s="137"/>
      <c r="J119" s="138">
        <f t="shared" ref="J119:J136" si="0">ROUND(I119*H119,2)</f>
        <v>0</v>
      </c>
      <c r="K119" s="134" t="s">
        <v>1</v>
      </c>
      <c r="L119" s="32"/>
      <c r="M119" s="139" t="s">
        <v>1</v>
      </c>
      <c r="N119" s="140" t="s">
        <v>43</v>
      </c>
      <c r="P119" s="141">
        <f t="shared" ref="P119:P136" si="1">O119*H119</f>
        <v>0</v>
      </c>
      <c r="Q119" s="141">
        <v>0</v>
      </c>
      <c r="R119" s="141">
        <f t="shared" ref="R119:R136" si="2">Q119*H119</f>
        <v>0</v>
      </c>
      <c r="S119" s="141">
        <v>0</v>
      </c>
      <c r="T119" s="142">
        <f t="shared" ref="T119:T136" si="3">S119*H119</f>
        <v>0</v>
      </c>
      <c r="AR119" s="143" t="s">
        <v>183</v>
      </c>
      <c r="AT119" s="143" t="s">
        <v>178</v>
      </c>
      <c r="AU119" s="143" t="s">
        <v>86</v>
      </c>
      <c r="AY119" s="17" t="s">
        <v>176</v>
      </c>
      <c r="BE119" s="144">
        <f t="shared" ref="BE119:BE136" si="4">IF(N119="základní",J119,0)</f>
        <v>0</v>
      </c>
      <c r="BF119" s="144">
        <f t="shared" ref="BF119:BF136" si="5">IF(N119="snížená",J119,0)</f>
        <v>0</v>
      </c>
      <c r="BG119" s="144">
        <f t="shared" ref="BG119:BG136" si="6">IF(N119="zákl. přenesená",J119,0)</f>
        <v>0</v>
      </c>
      <c r="BH119" s="144">
        <f t="shared" ref="BH119:BH136" si="7">IF(N119="sníž. přenesená",J119,0)</f>
        <v>0</v>
      </c>
      <c r="BI119" s="144">
        <f t="shared" ref="BI119:BI136" si="8">IF(N119="nulová",J119,0)</f>
        <v>0</v>
      </c>
      <c r="BJ119" s="17" t="s">
        <v>86</v>
      </c>
      <c r="BK119" s="144">
        <f t="shared" ref="BK119:BK136" si="9">ROUND(I119*H119,2)</f>
        <v>0</v>
      </c>
      <c r="BL119" s="17" t="s">
        <v>183</v>
      </c>
      <c r="BM119" s="143" t="s">
        <v>88</v>
      </c>
    </row>
    <row r="120" spans="2:65" s="1" customFormat="1" ht="16.5" customHeight="1">
      <c r="B120" s="32"/>
      <c r="C120" s="132" t="s">
        <v>88</v>
      </c>
      <c r="D120" s="132" t="s">
        <v>178</v>
      </c>
      <c r="E120" s="133" t="s">
        <v>6389</v>
      </c>
      <c r="F120" s="134" t="s">
        <v>6390</v>
      </c>
      <c r="G120" s="135" t="s">
        <v>4983</v>
      </c>
      <c r="H120" s="136">
        <v>4</v>
      </c>
      <c r="I120" s="137"/>
      <c r="J120" s="138">
        <f t="shared" si="0"/>
        <v>0</v>
      </c>
      <c r="K120" s="134" t="s">
        <v>1</v>
      </c>
      <c r="L120" s="32"/>
      <c r="M120" s="139" t="s">
        <v>1</v>
      </c>
      <c r="N120" s="140" t="s">
        <v>43</v>
      </c>
      <c r="P120" s="141">
        <f t="shared" si="1"/>
        <v>0</v>
      </c>
      <c r="Q120" s="141">
        <v>0</v>
      </c>
      <c r="R120" s="141">
        <f t="shared" si="2"/>
        <v>0</v>
      </c>
      <c r="S120" s="141">
        <v>0</v>
      </c>
      <c r="T120" s="142">
        <f t="shared" si="3"/>
        <v>0</v>
      </c>
      <c r="AR120" s="143" t="s">
        <v>183</v>
      </c>
      <c r="AT120" s="143" t="s">
        <v>178</v>
      </c>
      <c r="AU120" s="143" t="s">
        <v>86</v>
      </c>
      <c r="AY120" s="17" t="s">
        <v>176</v>
      </c>
      <c r="BE120" s="144">
        <f t="shared" si="4"/>
        <v>0</v>
      </c>
      <c r="BF120" s="144">
        <f t="shared" si="5"/>
        <v>0</v>
      </c>
      <c r="BG120" s="144">
        <f t="shared" si="6"/>
        <v>0</v>
      </c>
      <c r="BH120" s="144">
        <f t="shared" si="7"/>
        <v>0</v>
      </c>
      <c r="BI120" s="144">
        <f t="shared" si="8"/>
        <v>0</v>
      </c>
      <c r="BJ120" s="17" t="s">
        <v>86</v>
      </c>
      <c r="BK120" s="144">
        <f t="shared" si="9"/>
        <v>0</v>
      </c>
      <c r="BL120" s="17" t="s">
        <v>183</v>
      </c>
      <c r="BM120" s="143" t="s">
        <v>183</v>
      </c>
    </row>
    <row r="121" spans="2:65" s="1" customFormat="1" ht="16.5" customHeight="1">
      <c r="B121" s="32"/>
      <c r="C121" s="132" t="s">
        <v>193</v>
      </c>
      <c r="D121" s="132" t="s">
        <v>178</v>
      </c>
      <c r="E121" s="133" t="s">
        <v>6391</v>
      </c>
      <c r="F121" s="134" t="s">
        <v>6392</v>
      </c>
      <c r="G121" s="135" t="s">
        <v>4983</v>
      </c>
      <c r="H121" s="136">
        <v>4</v>
      </c>
      <c r="I121" s="137"/>
      <c r="J121" s="138">
        <f t="shared" si="0"/>
        <v>0</v>
      </c>
      <c r="K121" s="134" t="s">
        <v>1</v>
      </c>
      <c r="L121" s="32"/>
      <c r="M121" s="139" t="s">
        <v>1</v>
      </c>
      <c r="N121" s="140" t="s">
        <v>43</v>
      </c>
      <c r="P121" s="141">
        <f t="shared" si="1"/>
        <v>0</v>
      </c>
      <c r="Q121" s="141">
        <v>0</v>
      </c>
      <c r="R121" s="141">
        <f t="shared" si="2"/>
        <v>0</v>
      </c>
      <c r="S121" s="141">
        <v>0</v>
      </c>
      <c r="T121" s="142">
        <f t="shared" si="3"/>
        <v>0</v>
      </c>
      <c r="AR121" s="143" t="s">
        <v>183</v>
      </c>
      <c r="AT121" s="143" t="s">
        <v>178</v>
      </c>
      <c r="AU121" s="143" t="s">
        <v>86</v>
      </c>
      <c r="AY121" s="17" t="s">
        <v>176</v>
      </c>
      <c r="BE121" s="144">
        <f t="shared" si="4"/>
        <v>0</v>
      </c>
      <c r="BF121" s="144">
        <f t="shared" si="5"/>
        <v>0</v>
      </c>
      <c r="BG121" s="144">
        <f t="shared" si="6"/>
        <v>0</v>
      </c>
      <c r="BH121" s="144">
        <f t="shared" si="7"/>
        <v>0</v>
      </c>
      <c r="BI121" s="144">
        <f t="shared" si="8"/>
        <v>0</v>
      </c>
      <c r="BJ121" s="17" t="s">
        <v>86</v>
      </c>
      <c r="BK121" s="144">
        <f t="shared" si="9"/>
        <v>0</v>
      </c>
      <c r="BL121" s="17" t="s">
        <v>183</v>
      </c>
      <c r="BM121" s="143" t="s">
        <v>230</v>
      </c>
    </row>
    <row r="122" spans="2:65" s="1" customFormat="1" ht="33" customHeight="1">
      <c r="B122" s="32"/>
      <c r="C122" s="132" t="s">
        <v>183</v>
      </c>
      <c r="D122" s="132" t="s">
        <v>178</v>
      </c>
      <c r="E122" s="133" t="s">
        <v>6393</v>
      </c>
      <c r="F122" s="134" t="s">
        <v>6394</v>
      </c>
      <c r="G122" s="135" t="s">
        <v>4983</v>
      </c>
      <c r="H122" s="136">
        <v>2</v>
      </c>
      <c r="I122" s="137"/>
      <c r="J122" s="138">
        <f t="shared" si="0"/>
        <v>0</v>
      </c>
      <c r="K122" s="134" t="s">
        <v>1</v>
      </c>
      <c r="L122" s="32"/>
      <c r="M122" s="139" t="s">
        <v>1</v>
      </c>
      <c r="N122" s="140" t="s">
        <v>43</v>
      </c>
      <c r="P122" s="141">
        <f t="shared" si="1"/>
        <v>0</v>
      </c>
      <c r="Q122" s="141">
        <v>0</v>
      </c>
      <c r="R122" s="141">
        <f t="shared" si="2"/>
        <v>0</v>
      </c>
      <c r="S122" s="141">
        <v>0</v>
      </c>
      <c r="T122" s="142">
        <f t="shared" si="3"/>
        <v>0</v>
      </c>
      <c r="AR122" s="143" t="s">
        <v>183</v>
      </c>
      <c r="AT122" s="143" t="s">
        <v>178</v>
      </c>
      <c r="AU122" s="143" t="s">
        <v>86</v>
      </c>
      <c r="AY122" s="17" t="s">
        <v>176</v>
      </c>
      <c r="BE122" s="144">
        <f t="shared" si="4"/>
        <v>0</v>
      </c>
      <c r="BF122" s="144">
        <f t="shared" si="5"/>
        <v>0</v>
      </c>
      <c r="BG122" s="144">
        <f t="shared" si="6"/>
        <v>0</v>
      </c>
      <c r="BH122" s="144">
        <f t="shared" si="7"/>
        <v>0</v>
      </c>
      <c r="BI122" s="144">
        <f t="shared" si="8"/>
        <v>0</v>
      </c>
      <c r="BJ122" s="17" t="s">
        <v>86</v>
      </c>
      <c r="BK122" s="144">
        <f t="shared" si="9"/>
        <v>0</v>
      </c>
      <c r="BL122" s="17" t="s">
        <v>183</v>
      </c>
      <c r="BM122" s="143" t="s">
        <v>269</v>
      </c>
    </row>
    <row r="123" spans="2:65" s="1" customFormat="1" ht="16.5" customHeight="1">
      <c r="B123" s="32"/>
      <c r="C123" s="132" t="s">
        <v>204</v>
      </c>
      <c r="D123" s="132" t="s">
        <v>178</v>
      </c>
      <c r="E123" s="133" t="s">
        <v>6395</v>
      </c>
      <c r="F123" s="134" t="s">
        <v>6396</v>
      </c>
      <c r="G123" s="135" t="s">
        <v>4983</v>
      </c>
      <c r="H123" s="136">
        <v>1</v>
      </c>
      <c r="I123" s="137"/>
      <c r="J123" s="138">
        <f t="shared" si="0"/>
        <v>0</v>
      </c>
      <c r="K123" s="134" t="s">
        <v>1</v>
      </c>
      <c r="L123" s="32"/>
      <c r="M123" s="139" t="s">
        <v>1</v>
      </c>
      <c r="N123" s="140" t="s">
        <v>43</v>
      </c>
      <c r="P123" s="141">
        <f t="shared" si="1"/>
        <v>0</v>
      </c>
      <c r="Q123" s="141">
        <v>0</v>
      </c>
      <c r="R123" s="141">
        <f t="shared" si="2"/>
        <v>0</v>
      </c>
      <c r="S123" s="141">
        <v>0</v>
      </c>
      <c r="T123" s="142">
        <f t="shared" si="3"/>
        <v>0</v>
      </c>
      <c r="AR123" s="143" t="s">
        <v>183</v>
      </c>
      <c r="AT123" s="143" t="s">
        <v>178</v>
      </c>
      <c r="AU123" s="143" t="s">
        <v>86</v>
      </c>
      <c r="AY123" s="17" t="s">
        <v>176</v>
      </c>
      <c r="BE123" s="144">
        <f t="shared" si="4"/>
        <v>0</v>
      </c>
      <c r="BF123" s="144">
        <f t="shared" si="5"/>
        <v>0</v>
      </c>
      <c r="BG123" s="144">
        <f t="shared" si="6"/>
        <v>0</v>
      </c>
      <c r="BH123" s="144">
        <f t="shared" si="7"/>
        <v>0</v>
      </c>
      <c r="BI123" s="144">
        <f t="shared" si="8"/>
        <v>0</v>
      </c>
      <c r="BJ123" s="17" t="s">
        <v>86</v>
      </c>
      <c r="BK123" s="144">
        <f t="shared" si="9"/>
        <v>0</v>
      </c>
      <c r="BL123" s="17" t="s">
        <v>183</v>
      </c>
      <c r="BM123" s="143" t="s">
        <v>285</v>
      </c>
    </row>
    <row r="124" spans="2:65" s="1" customFormat="1" ht="16.5" customHeight="1">
      <c r="B124" s="32"/>
      <c r="C124" s="132" t="s">
        <v>230</v>
      </c>
      <c r="D124" s="132" t="s">
        <v>178</v>
      </c>
      <c r="E124" s="133" t="s">
        <v>6397</v>
      </c>
      <c r="F124" s="134" t="s">
        <v>6398</v>
      </c>
      <c r="G124" s="135" t="s">
        <v>298</v>
      </c>
      <c r="H124" s="136">
        <v>100</v>
      </c>
      <c r="I124" s="137"/>
      <c r="J124" s="138">
        <f t="shared" si="0"/>
        <v>0</v>
      </c>
      <c r="K124" s="134" t="s">
        <v>1</v>
      </c>
      <c r="L124" s="32"/>
      <c r="M124" s="139" t="s">
        <v>1</v>
      </c>
      <c r="N124" s="140" t="s">
        <v>43</v>
      </c>
      <c r="P124" s="141">
        <f t="shared" si="1"/>
        <v>0</v>
      </c>
      <c r="Q124" s="141">
        <v>0</v>
      </c>
      <c r="R124" s="141">
        <f t="shared" si="2"/>
        <v>0</v>
      </c>
      <c r="S124" s="141">
        <v>0</v>
      </c>
      <c r="T124" s="142">
        <f t="shared" si="3"/>
        <v>0</v>
      </c>
      <c r="AR124" s="143" t="s">
        <v>183</v>
      </c>
      <c r="AT124" s="143" t="s">
        <v>178</v>
      </c>
      <c r="AU124" s="143" t="s">
        <v>86</v>
      </c>
      <c r="AY124" s="17" t="s">
        <v>176</v>
      </c>
      <c r="BE124" s="144">
        <f t="shared" si="4"/>
        <v>0</v>
      </c>
      <c r="BF124" s="144">
        <f t="shared" si="5"/>
        <v>0</v>
      </c>
      <c r="BG124" s="144">
        <f t="shared" si="6"/>
        <v>0</v>
      </c>
      <c r="BH124" s="144">
        <f t="shared" si="7"/>
        <v>0</v>
      </c>
      <c r="BI124" s="144">
        <f t="shared" si="8"/>
        <v>0</v>
      </c>
      <c r="BJ124" s="17" t="s">
        <v>86</v>
      </c>
      <c r="BK124" s="144">
        <f t="shared" si="9"/>
        <v>0</v>
      </c>
      <c r="BL124" s="17" t="s">
        <v>183</v>
      </c>
      <c r="BM124" s="143" t="s">
        <v>8</v>
      </c>
    </row>
    <row r="125" spans="2:65" s="1" customFormat="1" ht="16.5" customHeight="1">
      <c r="B125" s="32"/>
      <c r="C125" s="132" t="s">
        <v>237</v>
      </c>
      <c r="D125" s="132" t="s">
        <v>178</v>
      </c>
      <c r="E125" s="133" t="s">
        <v>6399</v>
      </c>
      <c r="F125" s="134" t="s">
        <v>6400</v>
      </c>
      <c r="G125" s="135" t="s">
        <v>298</v>
      </c>
      <c r="H125" s="136">
        <v>120</v>
      </c>
      <c r="I125" s="137"/>
      <c r="J125" s="138">
        <f t="shared" si="0"/>
        <v>0</v>
      </c>
      <c r="K125" s="134" t="s">
        <v>1</v>
      </c>
      <c r="L125" s="32"/>
      <c r="M125" s="139" t="s">
        <v>1</v>
      </c>
      <c r="N125" s="140" t="s">
        <v>43</v>
      </c>
      <c r="P125" s="141">
        <f t="shared" si="1"/>
        <v>0</v>
      </c>
      <c r="Q125" s="141">
        <v>0</v>
      </c>
      <c r="R125" s="141">
        <f t="shared" si="2"/>
        <v>0</v>
      </c>
      <c r="S125" s="141">
        <v>0</v>
      </c>
      <c r="T125" s="142">
        <f t="shared" si="3"/>
        <v>0</v>
      </c>
      <c r="AR125" s="143" t="s">
        <v>183</v>
      </c>
      <c r="AT125" s="143" t="s">
        <v>178</v>
      </c>
      <c r="AU125" s="143" t="s">
        <v>86</v>
      </c>
      <c r="AY125" s="17" t="s">
        <v>176</v>
      </c>
      <c r="BE125" s="144">
        <f t="shared" si="4"/>
        <v>0</v>
      </c>
      <c r="BF125" s="144">
        <f t="shared" si="5"/>
        <v>0</v>
      </c>
      <c r="BG125" s="144">
        <f t="shared" si="6"/>
        <v>0</v>
      </c>
      <c r="BH125" s="144">
        <f t="shared" si="7"/>
        <v>0</v>
      </c>
      <c r="BI125" s="144">
        <f t="shared" si="8"/>
        <v>0</v>
      </c>
      <c r="BJ125" s="17" t="s">
        <v>86</v>
      </c>
      <c r="BK125" s="144">
        <f t="shared" si="9"/>
        <v>0</v>
      </c>
      <c r="BL125" s="17" t="s">
        <v>183</v>
      </c>
      <c r="BM125" s="143" t="s">
        <v>310</v>
      </c>
    </row>
    <row r="126" spans="2:65" s="1" customFormat="1" ht="16.5" customHeight="1">
      <c r="B126" s="32"/>
      <c r="C126" s="132" t="s">
        <v>269</v>
      </c>
      <c r="D126" s="132" t="s">
        <v>178</v>
      </c>
      <c r="E126" s="133" t="s">
        <v>6401</v>
      </c>
      <c r="F126" s="134" t="s">
        <v>6000</v>
      </c>
      <c r="G126" s="135" t="s">
        <v>298</v>
      </c>
      <c r="H126" s="136">
        <v>15</v>
      </c>
      <c r="I126" s="137"/>
      <c r="J126" s="138">
        <f t="shared" si="0"/>
        <v>0</v>
      </c>
      <c r="K126" s="134" t="s">
        <v>1</v>
      </c>
      <c r="L126" s="32"/>
      <c r="M126" s="139" t="s">
        <v>1</v>
      </c>
      <c r="N126" s="140" t="s">
        <v>43</v>
      </c>
      <c r="P126" s="141">
        <f t="shared" si="1"/>
        <v>0</v>
      </c>
      <c r="Q126" s="141">
        <v>0</v>
      </c>
      <c r="R126" s="141">
        <f t="shared" si="2"/>
        <v>0</v>
      </c>
      <c r="S126" s="141">
        <v>0</v>
      </c>
      <c r="T126" s="142">
        <f t="shared" si="3"/>
        <v>0</v>
      </c>
      <c r="AR126" s="143" t="s">
        <v>183</v>
      </c>
      <c r="AT126" s="143" t="s">
        <v>178</v>
      </c>
      <c r="AU126" s="143" t="s">
        <v>86</v>
      </c>
      <c r="AY126" s="17" t="s">
        <v>176</v>
      </c>
      <c r="BE126" s="144">
        <f t="shared" si="4"/>
        <v>0</v>
      </c>
      <c r="BF126" s="144">
        <f t="shared" si="5"/>
        <v>0</v>
      </c>
      <c r="BG126" s="144">
        <f t="shared" si="6"/>
        <v>0</v>
      </c>
      <c r="BH126" s="144">
        <f t="shared" si="7"/>
        <v>0</v>
      </c>
      <c r="BI126" s="144">
        <f t="shared" si="8"/>
        <v>0</v>
      </c>
      <c r="BJ126" s="17" t="s">
        <v>86</v>
      </c>
      <c r="BK126" s="144">
        <f t="shared" si="9"/>
        <v>0</v>
      </c>
      <c r="BL126" s="17" t="s">
        <v>183</v>
      </c>
      <c r="BM126" s="143" t="s">
        <v>319</v>
      </c>
    </row>
    <row r="127" spans="2:65" s="1" customFormat="1" ht="21.75" customHeight="1">
      <c r="B127" s="32"/>
      <c r="C127" s="132" t="s">
        <v>274</v>
      </c>
      <c r="D127" s="132" t="s">
        <v>178</v>
      </c>
      <c r="E127" s="133" t="s">
        <v>6402</v>
      </c>
      <c r="F127" s="134" t="s">
        <v>6403</v>
      </c>
      <c r="G127" s="135" t="s">
        <v>298</v>
      </c>
      <c r="H127" s="136">
        <v>85</v>
      </c>
      <c r="I127" s="137"/>
      <c r="J127" s="138">
        <f t="shared" si="0"/>
        <v>0</v>
      </c>
      <c r="K127" s="134" t="s">
        <v>1</v>
      </c>
      <c r="L127" s="32"/>
      <c r="M127" s="139" t="s">
        <v>1</v>
      </c>
      <c r="N127" s="140" t="s">
        <v>43</v>
      </c>
      <c r="P127" s="141">
        <f t="shared" si="1"/>
        <v>0</v>
      </c>
      <c r="Q127" s="141">
        <v>0</v>
      </c>
      <c r="R127" s="141">
        <f t="shared" si="2"/>
        <v>0</v>
      </c>
      <c r="S127" s="141">
        <v>0</v>
      </c>
      <c r="T127" s="142">
        <f t="shared" si="3"/>
        <v>0</v>
      </c>
      <c r="AR127" s="143" t="s">
        <v>183</v>
      </c>
      <c r="AT127" s="143" t="s">
        <v>178</v>
      </c>
      <c r="AU127" s="143" t="s">
        <v>86</v>
      </c>
      <c r="AY127" s="17" t="s">
        <v>176</v>
      </c>
      <c r="BE127" s="144">
        <f t="shared" si="4"/>
        <v>0</v>
      </c>
      <c r="BF127" s="144">
        <f t="shared" si="5"/>
        <v>0</v>
      </c>
      <c r="BG127" s="144">
        <f t="shared" si="6"/>
        <v>0</v>
      </c>
      <c r="BH127" s="144">
        <f t="shared" si="7"/>
        <v>0</v>
      </c>
      <c r="BI127" s="144">
        <f t="shared" si="8"/>
        <v>0</v>
      </c>
      <c r="BJ127" s="17" t="s">
        <v>86</v>
      </c>
      <c r="BK127" s="144">
        <f t="shared" si="9"/>
        <v>0</v>
      </c>
      <c r="BL127" s="17" t="s">
        <v>183</v>
      </c>
      <c r="BM127" s="143" t="s">
        <v>329</v>
      </c>
    </row>
    <row r="128" spans="2:65" s="1" customFormat="1" ht="16.5" customHeight="1">
      <c r="B128" s="32"/>
      <c r="C128" s="132" t="s">
        <v>285</v>
      </c>
      <c r="D128" s="132" t="s">
        <v>178</v>
      </c>
      <c r="E128" s="133" t="s">
        <v>6404</v>
      </c>
      <c r="F128" s="134" t="s">
        <v>6405</v>
      </c>
      <c r="G128" s="135" t="s">
        <v>298</v>
      </c>
      <c r="H128" s="136">
        <v>85</v>
      </c>
      <c r="I128" s="137"/>
      <c r="J128" s="138">
        <f t="shared" si="0"/>
        <v>0</v>
      </c>
      <c r="K128" s="134" t="s">
        <v>1</v>
      </c>
      <c r="L128" s="32"/>
      <c r="M128" s="139" t="s">
        <v>1</v>
      </c>
      <c r="N128" s="140" t="s">
        <v>43</v>
      </c>
      <c r="P128" s="141">
        <f t="shared" si="1"/>
        <v>0</v>
      </c>
      <c r="Q128" s="141">
        <v>0</v>
      </c>
      <c r="R128" s="141">
        <f t="shared" si="2"/>
        <v>0</v>
      </c>
      <c r="S128" s="141">
        <v>0</v>
      </c>
      <c r="T128" s="142">
        <f t="shared" si="3"/>
        <v>0</v>
      </c>
      <c r="AR128" s="143" t="s">
        <v>183</v>
      </c>
      <c r="AT128" s="143" t="s">
        <v>178</v>
      </c>
      <c r="AU128" s="143" t="s">
        <v>86</v>
      </c>
      <c r="AY128" s="17" t="s">
        <v>176</v>
      </c>
      <c r="BE128" s="144">
        <f t="shared" si="4"/>
        <v>0</v>
      </c>
      <c r="BF128" s="144">
        <f t="shared" si="5"/>
        <v>0</v>
      </c>
      <c r="BG128" s="144">
        <f t="shared" si="6"/>
        <v>0</v>
      </c>
      <c r="BH128" s="144">
        <f t="shared" si="7"/>
        <v>0</v>
      </c>
      <c r="BI128" s="144">
        <f t="shared" si="8"/>
        <v>0</v>
      </c>
      <c r="BJ128" s="17" t="s">
        <v>86</v>
      </c>
      <c r="BK128" s="144">
        <f t="shared" si="9"/>
        <v>0</v>
      </c>
      <c r="BL128" s="17" t="s">
        <v>183</v>
      </c>
      <c r="BM128" s="143" t="s">
        <v>339</v>
      </c>
    </row>
    <row r="129" spans="2:65" s="1" customFormat="1" ht="16.5" customHeight="1">
      <c r="B129" s="32"/>
      <c r="C129" s="132" t="s">
        <v>290</v>
      </c>
      <c r="D129" s="132" t="s">
        <v>178</v>
      </c>
      <c r="E129" s="133" t="s">
        <v>6406</v>
      </c>
      <c r="F129" s="134" t="s">
        <v>6407</v>
      </c>
      <c r="G129" s="135" t="s">
        <v>4983</v>
      </c>
      <c r="H129" s="136">
        <v>5</v>
      </c>
      <c r="I129" s="137"/>
      <c r="J129" s="138">
        <f t="shared" si="0"/>
        <v>0</v>
      </c>
      <c r="K129" s="134" t="s">
        <v>1</v>
      </c>
      <c r="L129" s="32"/>
      <c r="M129" s="139" t="s">
        <v>1</v>
      </c>
      <c r="N129" s="140" t="s">
        <v>43</v>
      </c>
      <c r="P129" s="141">
        <f t="shared" si="1"/>
        <v>0</v>
      </c>
      <c r="Q129" s="141">
        <v>0</v>
      </c>
      <c r="R129" s="141">
        <f t="shared" si="2"/>
        <v>0</v>
      </c>
      <c r="S129" s="141">
        <v>0</v>
      </c>
      <c r="T129" s="142">
        <f t="shared" si="3"/>
        <v>0</v>
      </c>
      <c r="AR129" s="143" t="s">
        <v>183</v>
      </c>
      <c r="AT129" s="143" t="s">
        <v>178</v>
      </c>
      <c r="AU129" s="143" t="s">
        <v>86</v>
      </c>
      <c r="AY129" s="17" t="s">
        <v>176</v>
      </c>
      <c r="BE129" s="144">
        <f t="shared" si="4"/>
        <v>0</v>
      </c>
      <c r="BF129" s="144">
        <f t="shared" si="5"/>
        <v>0</v>
      </c>
      <c r="BG129" s="144">
        <f t="shared" si="6"/>
        <v>0</v>
      </c>
      <c r="BH129" s="144">
        <f t="shared" si="7"/>
        <v>0</v>
      </c>
      <c r="BI129" s="144">
        <f t="shared" si="8"/>
        <v>0</v>
      </c>
      <c r="BJ129" s="17" t="s">
        <v>86</v>
      </c>
      <c r="BK129" s="144">
        <f t="shared" si="9"/>
        <v>0</v>
      </c>
      <c r="BL129" s="17" t="s">
        <v>183</v>
      </c>
      <c r="BM129" s="143" t="s">
        <v>348</v>
      </c>
    </row>
    <row r="130" spans="2:65" s="1" customFormat="1" ht="16.5" customHeight="1">
      <c r="B130" s="32"/>
      <c r="C130" s="132" t="s">
        <v>8</v>
      </c>
      <c r="D130" s="132" t="s">
        <v>178</v>
      </c>
      <c r="E130" s="133" t="s">
        <v>6408</v>
      </c>
      <c r="F130" s="134" t="s">
        <v>4993</v>
      </c>
      <c r="G130" s="135" t="s">
        <v>4994</v>
      </c>
      <c r="H130" s="136">
        <v>8.5000000000000006E-2</v>
      </c>
      <c r="I130" s="137"/>
      <c r="J130" s="138">
        <f t="shared" si="0"/>
        <v>0</v>
      </c>
      <c r="K130" s="134" t="s">
        <v>1</v>
      </c>
      <c r="L130" s="32"/>
      <c r="M130" s="139" t="s">
        <v>1</v>
      </c>
      <c r="N130" s="140" t="s">
        <v>43</v>
      </c>
      <c r="P130" s="141">
        <f t="shared" si="1"/>
        <v>0</v>
      </c>
      <c r="Q130" s="141">
        <v>0</v>
      </c>
      <c r="R130" s="141">
        <f t="shared" si="2"/>
        <v>0</v>
      </c>
      <c r="S130" s="141">
        <v>0</v>
      </c>
      <c r="T130" s="142">
        <f t="shared" si="3"/>
        <v>0</v>
      </c>
      <c r="AR130" s="143" t="s">
        <v>183</v>
      </c>
      <c r="AT130" s="143" t="s">
        <v>178</v>
      </c>
      <c r="AU130" s="143" t="s">
        <v>86</v>
      </c>
      <c r="AY130" s="17" t="s">
        <v>176</v>
      </c>
      <c r="BE130" s="144">
        <f t="shared" si="4"/>
        <v>0</v>
      </c>
      <c r="BF130" s="144">
        <f t="shared" si="5"/>
        <v>0</v>
      </c>
      <c r="BG130" s="144">
        <f t="shared" si="6"/>
        <v>0</v>
      </c>
      <c r="BH130" s="144">
        <f t="shared" si="7"/>
        <v>0</v>
      </c>
      <c r="BI130" s="144">
        <f t="shared" si="8"/>
        <v>0</v>
      </c>
      <c r="BJ130" s="17" t="s">
        <v>86</v>
      </c>
      <c r="BK130" s="144">
        <f t="shared" si="9"/>
        <v>0</v>
      </c>
      <c r="BL130" s="17" t="s">
        <v>183</v>
      </c>
      <c r="BM130" s="143" t="s">
        <v>358</v>
      </c>
    </row>
    <row r="131" spans="2:65" s="1" customFormat="1" ht="24.2" customHeight="1">
      <c r="B131" s="32"/>
      <c r="C131" s="132" t="s">
        <v>303</v>
      </c>
      <c r="D131" s="132" t="s">
        <v>178</v>
      </c>
      <c r="E131" s="133" t="s">
        <v>6409</v>
      </c>
      <c r="F131" s="134" t="s">
        <v>6410</v>
      </c>
      <c r="G131" s="135" t="s">
        <v>298</v>
      </c>
      <c r="H131" s="136">
        <v>60</v>
      </c>
      <c r="I131" s="137"/>
      <c r="J131" s="138">
        <f t="shared" si="0"/>
        <v>0</v>
      </c>
      <c r="K131" s="134" t="s">
        <v>1</v>
      </c>
      <c r="L131" s="32"/>
      <c r="M131" s="139" t="s">
        <v>1</v>
      </c>
      <c r="N131" s="140" t="s">
        <v>43</v>
      </c>
      <c r="P131" s="141">
        <f t="shared" si="1"/>
        <v>0</v>
      </c>
      <c r="Q131" s="141">
        <v>0</v>
      </c>
      <c r="R131" s="141">
        <f t="shared" si="2"/>
        <v>0</v>
      </c>
      <c r="S131" s="141">
        <v>0</v>
      </c>
      <c r="T131" s="142">
        <f t="shared" si="3"/>
        <v>0</v>
      </c>
      <c r="AR131" s="143" t="s">
        <v>183</v>
      </c>
      <c r="AT131" s="143" t="s">
        <v>178</v>
      </c>
      <c r="AU131" s="143" t="s">
        <v>86</v>
      </c>
      <c r="AY131" s="17" t="s">
        <v>176</v>
      </c>
      <c r="BE131" s="144">
        <f t="shared" si="4"/>
        <v>0</v>
      </c>
      <c r="BF131" s="144">
        <f t="shared" si="5"/>
        <v>0</v>
      </c>
      <c r="BG131" s="144">
        <f t="shared" si="6"/>
        <v>0</v>
      </c>
      <c r="BH131" s="144">
        <f t="shared" si="7"/>
        <v>0</v>
      </c>
      <c r="BI131" s="144">
        <f t="shared" si="8"/>
        <v>0</v>
      </c>
      <c r="BJ131" s="17" t="s">
        <v>86</v>
      </c>
      <c r="BK131" s="144">
        <f t="shared" si="9"/>
        <v>0</v>
      </c>
      <c r="BL131" s="17" t="s">
        <v>183</v>
      </c>
      <c r="BM131" s="143" t="s">
        <v>370</v>
      </c>
    </row>
    <row r="132" spans="2:65" s="1" customFormat="1" ht="16.5" customHeight="1">
      <c r="B132" s="32"/>
      <c r="C132" s="132" t="s">
        <v>310</v>
      </c>
      <c r="D132" s="132" t="s">
        <v>178</v>
      </c>
      <c r="E132" s="133" t="s">
        <v>6411</v>
      </c>
      <c r="F132" s="134" t="s">
        <v>6412</v>
      </c>
      <c r="G132" s="135" t="s">
        <v>298</v>
      </c>
      <c r="H132" s="136">
        <v>60</v>
      </c>
      <c r="I132" s="137"/>
      <c r="J132" s="138">
        <f t="shared" si="0"/>
        <v>0</v>
      </c>
      <c r="K132" s="134" t="s">
        <v>1</v>
      </c>
      <c r="L132" s="32"/>
      <c r="M132" s="139" t="s">
        <v>1</v>
      </c>
      <c r="N132" s="140" t="s">
        <v>43</v>
      </c>
      <c r="P132" s="141">
        <f t="shared" si="1"/>
        <v>0</v>
      </c>
      <c r="Q132" s="141">
        <v>0</v>
      </c>
      <c r="R132" s="141">
        <f t="shared" si="2"/>
        <v>0</v>
      </c>
      <c r="S132" s="141">
        <v>0</v>
      </c>
      <c r="T132" s="142">
        <f t="shared" si="3"/>
        <v>0</v>
      </c>
      <c r="AR132" s="143" t="s">
        <v>183</v>
      </c>
      <c r="AT132" s="143" t="s">
        <v>178</v>
      </c>
      <c r="AU132" s="143" t="s">
        <v>86</v>
      </c>
      <c r="AY132" s="17" t="s">
        <v>176</v>
      </c>
      <c r="BE132" s="144">
        <f t="shared" si="4"/>
        <v>0</v>
      </c>
      <c r="BF132" s="144">
        <f t="shared" si="5"/>
        <v>0</v>
      </c>
      <c r="BG132" s="144">
        <f t="shared" si="6"/>
        <v>0</v>
      </c>
      <c r="BH132" s="144">
        <f t="shared" si="7"/>
        <v>0</v>
      </c>
      <c r="BI132" s="144">
        <f t="shared" si="8"/>
        <v>0</v>
      </c>
      <c r="BJ132" s="17" t="s">
        <v>86</v>
      </c>
      <c r="BK132" s="144">
        <f t="shared" si="9"/>
        <v>0</v>
      </c>
      <c r="BL132" s="17" t="s">
        <v>183</v>
      </c>
      <c r="BM132" s="143" t="s">
        <v>380</v>
      </c>
    </row>
    <row r="133" spans="2:65" s="1" customFormat="1" ht="16.5" customHeight="1">
      <c r="B133" s="32"/>
      <c r="C133" s="132" t="s">
        <v>314</v>
      </c>
      <c r="D133" s="132" t="s">
        <v>178</v>
      </c>
      <c r="E133" s="133" t="s">
        <v>6413</v>
      </c>
      <c r="F133" s="134" t="s">
        <v>6414</v>
      </c>
      <c r="G133" s="135" t="s">
        <v>298</v>
      </c>
      <c r="H133" s="136">
        <v>100</v>
      </c>
      <c r="I133" s="137"/>
      <c r="J133" s="138">
        <f t="shared" si="0"/>
        <v>0</v>
      </c>
      <c r="K133" s="134" t="s">
        <v>1</v>
      </c>
      <c r="L133" s="32"/>
      <c r="M133" s="139" t="s">
        <v>1</v>
      </c>
      <c r="N133" s="140" t="s">
        <v>43</v>
      </c>
      <c r="P133" s="141">
        <f t="shared" si="1"/>
        <v>0</v>
      </c>
      <c r="Q133" s="141">
        <v>0</v>
      </c>
      <c r="R133" s="141">
        <f t="shared" si="2"/>
        <v>0</v>
      </c>
      <c r="S133" s="141">
        <v>0</v>
      </c>
      <c r="T133" s="142">
        <f t="shared" si="3"/>
        <v>0</v>
      </c>
      <c r="AR133" s="143" t="s">
        <v>183</v>
      </c>
      <c r="AT133" s="143" t="s">
        <v>178</v>
      </c>
      <c r="AU133" s="143" t="s">
        <v>86</v>
      </c>
      <c r="AY133" s="17" t="s">
        <v>176</v>
      </c>
      <c r="BE133" s="144">
        <f t="shared" si="4"/>
        <v>0</v>
      </c>
      <c r="BF133" s="144">
        <f t="shared" si="5"/>
        <v>0</v>
      </c>
      <c r="BG133" s="144">
        <f t="shared" si="6"/>
        <v>0</v>
      </c>
      <c r="BH133" s="144">
        <f t="shared" si="7"/>
        <v>0</v>
      </c>
      <c r="BI133" s="144">
        <f t="shared" si="8"/>
        <v>0</v>
      </c>
      <c r="BJ133" s="17" t="s">
        <v>86</v>
      </c>
      <c r="BK133" s="144">
        <f t="shared" si="9"/>
        <v>0</v>
      </c>
      <c r="BL133" s="17" t="s">
        <v>183</v>
      </c>
      <c r="BM133" s="143" t="s">
        <v>388</v>
      </c>
    </row>
    <row r="134" spans="2:65" s="1" customFormat="1" ht="16.5" customHeight="1">
      <c r="B134" s="32"/>
      <c r="C134" s="132" t="s">
        <v>319</v>
      </c>
      <c r="D134" s="132" t="s">
        <v>178</v>
      </c>
      <c r="E134" s="133" t="s">
        <v>6415</v>
      </c>
      <c r="F134" s="134" t="s">
        <v>6416</v>
      </c>
      <c r="G134" s="135" t="s">
        <v>200</v>
      </c>
      <c r="H134" s="136">
        <v>1.4</v>
      </c>
      <c r="I134" s="137"/>
      <c r="J134" s="138">
        <f t="shared" si="0"/>
        <v>0</v>
      </c>
      <c r="K134" s="134" t="s">
        <v>1</v>
      </c>
      <c r="L134" s="32"/>
      <c r="M134" s="139" t="s">
        <v>1</v>
      </c>
      <c r="N134" s="140" t="s">
        <v>43</v>
      </c>
      <c r="P134" s="141">
        <f t="shared" si="1"/>
        <v>0</v>
      </c>
      <c r="Q134" s="141">
        <v>0</v>
      </c>
      <c r="R134" s="141">
        <f t="shared" si="2"/>
        <v>0</v>
      </c>
      <c r="S134" s="141">
        <v>0</v>
      </c>
      <c r="T134" s="142">
        <f t="shared" si="3"/>
        <v>0</v>
      </c>
      <c r="AR134" s="143" t="s">
        <v>183</v>
      </c>
      <c r="AT134" s="143" t="s">
        <v>178</v>
      </c>
      <c r="AU134" s="143" t="s">
        <v>86</v>
      </c>
      <c r="AY134" s="17" t="s">
        <v>176</v>
      </c>
      <c r="BE134" s="144">
        <f t="shared" si="4"/>
        <v>0</v>
      </c>
      <c r="BF134" s="144">
        <f t="shared" si="5"/>
        <v>0</v>
      </c>
      <c r="BG134" s="144">
        <f t="shared" si="6"/>
        <v>0</v>
      </c>
      <c r="BH134" s="144">
        <f t="shared" si="7"/>
        <v>0</v>
      </c>
      <c r="BI134" s="144">
        <f t="shared" si="8"/>
        <v>0</v>
      </c>
      <c r="BJ134" s="17" t="s">
        <v>86</v>
      </c>
      <c r="BK134" s="144">
        <f t="shared" si="9"/>
        <v>0</v>
      </c>
      <c r="BL134" s="17" t="s">
        <v>183</v>
      </c>
      <c r="BM134" s="143" t="s">
        <v>398</v>
      </c>
    </row>
    <row r="135" spans="2:65" s="1" customFormat="1" ht="16.5" customHeight="1">
      <c r="B135" s="32"/>
      <c r="C135" s="132" t="s">
        <v>325</v>
      </c>
      <c r="D135" s="132" t="s">
        <v>178</v>
      </c>
      <c r="E135" s="133" t="s">
        <v>6417</v>
      </c>
      <c r="F135" s="134" t="s">
        <v>6418</v>
      </c>
      <c r="G135" s="135" t="s">
        <v>4983</v>
      </c>
      <c r="H135" s="136">
        <v>12</v>
      </c>
      <c r="I135" s="137"/>
      <c r="J135" s="138">
        <f t="shared" si="0"/>
        <v>0</v>
      </c>
      <c r="K135" s="134" t="s">
        <v>1</v>
      </c>
      <c r="L135" s="32"/>
      <c r="M135" s="139" t="s">
        <v>1</v>
      </c>
      <c r="N135" s="140" t="s">
        <v>43</v>
      </c>
      <c r="P135" s="141">
        <f t="shared" si="1"/>
        <v>0</v>
      </c>
      <c r="Q135" s="141">
        <v>0</v>
      </c>
      <c r="R135" s="141">
        <f t="shared" si="2"/>
        <v>0</v>
      </c>
      <c r="S135" s="141">
        <v>0</v>
      </c>
      <c r="T135" s="142">
        <f t="shared" si="3"/>
        <v>0</v>
      </c>
      <c r="AR135" s="143" t="s">
        <v>183</v>
      </c>
      <c r="AT135" s="143" t="s">
        <v>178</v>
      </c>
      <c r="AU135" s="143" t="s">
        <v>86</v>
      </c>
      <c r="AY135" s="17" t="s">
        <v>176</v>
      </c>
      <c r="BE135" s="144">
        <f t="shared" si="4"/>
        <v>0</v>
      </c>
      <c r="BF135" s="144">
        <f t="shared" si="5"/>
        <v>0</v>
      </c>
      <c r="BG135" s="144">
        <f t="shared" si="6"/>
        <v>0</v>
      </c>
      <c r="BH135" s="144">
        <f t="shared" si="7"/>
        <v>0</v>
      </c>
      <c r="BI135" s="144">
        <f t="shared" si="8"/>
        <v>0</v>
      </c>
      <c r="BJ135" s="17" t="s">
        <v>86</v>
      </c>
      <c r="BK135" s="144">
        <f t="shared" si="9"/>
        <v>0</v>
      </c>
      <c r="BL135" s="17" t="s">
        <v>183</v>
      </c>
      <c r="BM135" s="143" t="s">
        <v>447</v>
      </c>
    </row>
    <row r="136" spans="2:65" s="1" customFormat="1" ht="16.5" customHeight="1">
      <c r="B136" s="32"/>
      <c r="C136" s="132" t="s">
        <v>329</v>
      </c>
      <c r="D136" s="132" t="s">
        <v>178</v>
      </c>
      <c r="E136" s="133" t="s">
        <v>6419</v>
      </c>
      <c r="F136" s="134" t="s">
        <v>5028</v>
      </c>
      <c r="G136" s="135" t="s">
        <v>196</v>
      </c>
      <c r="H136" s="136">
        <v>8</v>
      </c>
      <c r="I136" s="137"/>
      <c r="J136" s="138">
        <f t="shared" si="0"/>
        <v>0</v>
      </c>
      <c r="K136" s="134" t="s">
        <v>1</v>
      </c>
      <c r="L136" s="32"/>
      <c r="M136" s="139" t="s">
        <v>1</v>
      </c>
      <c r="N136" s="140" t="s">
        <v>43</v>
      </c>
      <c r="P136" s="141">
        <f t="shared" si="1"/>
        <v>0</v>
      </c>
      <c r="Q136" s="141">
        <v>0</v>
      </c>
      <c r="R136" s="141">
        <f t="shared" si="2"/>
        <v>0</v>
      </c>
      <c r="S136" s="141">
        <v>0</v>
      </c>
      <c r="T136" s="142">
        <f t="shared" si="3"/>
        <v>0</v>
      </c>
      <c r="AR136" s="143" t="s">
        <v>183</v>
      </c>
      <c r="AT136" s="143" t="s">
        <v>178</v>
      </c>
      <c r="AU136" s="143" t="s">
        <v>86</v>
      </c>
      <c r="AY136" s="17" t="s">
        <v>176</v>
      </c>
      <c r="BE136" s="144">
        <f t="shared" si="4"/>
        <v>0</v>
      </c>
      <c r="BF136" s="144">
        <f t="shared" si="5"/>
        <v>0</v>
      </c>
      <c r="BG136" s="144">
        <f t="shared" si="6"/>
        <v>0</v>
      </c>
      <c r="BH136" s="144">
        <f t="shared" si="7"/>
        <v>0</v>
      </c>
      <c r="BI136" s="144">
        <f t="shared" si="8"/>
        <v>0</v>
      </c>
      <c r="BJ136" s="17" t="s">
        <v>86</v>
      </c>
      <c r="BK136" s="144">
        <f t="shared" si="9"/>
        <v>0</v>
      </c>
      <c r="BL136" s="17" t="s">
        <v>183</v>
      </c>
      <c r="BM136" s="143" t="s">
        <v>457</v>
      </c>
    </row>
    <row r="137" spans="2:65" s="1" customFormat="1" ht="29.25">
      <c r="B137" s="32"/>
      <c r="D137" s="146" t="s">
        <v>234</v>
      </c>
      <c r="F137" s="173" t="s">
        <v>5338</v>
      </c>
      <c r="I137" s="174"/>
      <c r="L137" s="32"/>
      <c r="M137" s="175"/>
      <c r="T137" s="56"/>
      <c r="AT137" s="17" t="s">
        <v>234</v>
      </c>
      <c r="AU137" s="17" t="s">
        <v>86</v>
      </c>
    </row>
    <row r="138" spans="2:65" s="1" customFormat="1" ht="16.5" customHeight="1">
      <c r="B138" s="32"/>
      <c r="C138" s="132" t="s">
        <v>334</v>
      </c>
      <c r="D138" s="132" t="s">
        <v>178</v>
      </c>
      <c r="E138" s="133" t="s">
        <v>6420</v>
      </c>
      <c r="F138" s="134" t="s">
        <v>5030</v>
      </c>
      <c r="G138" s="135" t="s">
        <v>5031</v>
      </c>
      <c r="H138" s="136">
        <v>1</v>
      </c>
      <c r="I138" s="137"/>
      <c r="J138" s="138">
        <f>ROUND(I138*H138,2)</f>
        <v>0</v>
      </c>
      <c r="K138" s="134" t="s">
        <v>1</v>
      </c>
      <c r="L138" s="32"/>
      <c r="M138" s="139" t="s">
        <v>1</v>
      </c>
      <c r="N138" s="140" t="s">
        <v>43</v>
      </c>
      <c r="P138" s="141">
        <f>O138*H138</f>
        <v>0</v>
      </c>
      <c r="Q138" s="141">
        <v>0</v>
      </c>
      <c r="R138" s="141">
        <f>Q138*H138</f>
        <v>0</v>
      </c>
      <c r="S138" s="141">
        <v>0</v>
      </c>
      <c r="T138" s="142">
        <f>S138*H138</f>
        <v>0</v>
      </c>
      <c r="AR138" s="143" t="s">
        <v>183</v>
      </c>
      <c r="AT138" s="143" t="s">
        <v>178</v>
      </c>
      <c r="AU138" s="143" t="s">
        <v>86</v>
      </c>
      <c r="AY138" s="17" t="s">
        <v>176</v>
      </c>
      <c r="BE138" s="144">
        <f>IF(N138="základní",J138,0)</f>
        <v>0</v>
      </c>
      <c r="BF138" s="144">
        <f>IF(N138="snížená",J138,0)</f>
        <v>0</v>
      </c>
      <c r="BG138" s="144">
        <f>IF(N138="zákl. přenesená",J138,0)</f>
        <v>0</v>
      </c>
      <c r="BH138" s="144">
        <f>IF(N138="sníž. přenesená",J138,0)</f>
        <v>0</v>
      </c>
      <c r="BI138" s="144">
        <f>IF(N138="nulová",J138,0)</f>
        <v>0</v>
      </c>
      <c r="BJ138" s="17" t="s">
        <v>86</v>
      </c>
      <c r="BK138" s="144">
        <f>ROUND(I138*H138,2)</f>
        <v>0</v>
      </c>
      <c r="BL138" s="17" t="s">
        <v>183</v>
      </c>
      <c r="BM138" s="143" t="s">
        <v>484</v>
      </c>
    </row>
    <row r="139" spans="2:65" s="1" customFormat="1" ht="16.5" customHeight="1">
      <c r="B139" s="32"/>
      <c r="C139" s="132" t="s">
        <v>339</v>
      </c>
      <c r="D139" s="132" t="s">
        <v>178</v>
      </c>
      <c r="E139" s="133" t="s">
        <v>6421</v>
      </c>
      <c r="F139" s="134" t="s">
        <v>5033</v>
      </c>
      <c r="G139" s="135" t="s">
        <v>196</v>
      </c>
      <c r="H139" s="136">
        <v>20</v>
      </c>
      <c r="I139" s="137"/>
      <c r="J139" s="138">
        <f>ROUND(I139*H139,2)</f>
        <v>0</v>
      </c>
      <c r="K139" s="134" t="s">
        <v>1</v>
      </c>
      <c r="L139" s="32"/>
      <c r="M139" s="139" t="s">
        <v>1</v>
      </c>
      <c r="N139" s="140" t="s">
        <v>43</v>
      </c>
      <c r="P139" s="141">
        <f>O139*H139</f>
        <v>0</v>
      </c>
      <c r="Q139" s="141">
        <v>0</v>
      </c>
      <c r="R139" s="141">
        <f>Q139*H139</f>
        <v>0</v>
      </c>
      <c r="S139" s="141">
        <v>0</v>
      </c>
      <c r="T139" s="142">
        <f>S139*H139</f>
        <v>0</v>
      </c>
      <c r="AR139" s="143" t="s">
        <v>183</v>
      </c>
      <c r="AT139" s="143" t="s">
        <v>178</v>
      </c>
      <c r="AU139" s="143" t="s">
        <v>86</v>
      </c>
      <c r="AY139" s="17" t="s">
        <v>176</v>
      </c>
      <c r="BE139" s="144">
        <f>IF(N139="základní",J139,0)</f>
        <v>0</v>
      </c>
      <c r="BF139" s="144">
        <f>IF(N139="snížená",J139,0)</f>
        <v>0</v>
      </c>
      <c r="BG139" s="144">
        <f>IF(N139="zákl. přenesená",J139,0)</f>
        <v>0</v>
      </c>
      <c r="BH139" s="144">
        <f>IF(N139="sníž. přenesená",J139,0)</f>
        <v>0</v>
      </c>
      <c r="BI139" s="144">
        <f>IF(N139="nulová",J139,0)</f>
        <v>0</v>
      </c>
      <c r="BJ139" s="17" t="s">
        <v>86</v>
      </c>
      <c r="BK139" s="144">
        <f>ROUND(I139*H139,2)</f>
        <v>0</v>
      </c>
      <c r="BL139" s="17" t="s">
        <v>183</v>
      </c>
      <c r="BM139" s="143" t="s">
        <v>494</v>
      </c>
    </row>
    <row r="140" spans="2:65" s="1" customFormat="1" ht="29.25">
      <c r="B140" s="32"/>
      <c r="D140" s="146" t="s">
        <v>234</v>
      </c>
      <c r="F140" s="173" t="s">
        <v>5338</v>
      </c>
      <c r="I140" s="174"/>
      <c r="L140" s="32"/>
      <c r="M140" s="187"/>
      <c r="N140" s="188"/>
      <c r="O140" s="188"/>
      <c r="P140" s="188"/>
      <c r="Q140" s="188"/>
      <c r="R140" s="188"/>
      <c r="S140" s="188"/>
      <c r="T140" s="189"/>
      <c r="AT140" s="17" t="s">
        <v>234</v>
      </c>
      <c r="AU140" s="17" t="s">
        <v>86</v>
      </c>
    </row>
    <row r="141" spans="2:65" s="1" customFormat="1" ht="6.95" customHeight="1">
      <c r="B141" s="44"/>
      <c r="C141" s="45"/>
      <c r="D141" s="45"/>
      <c r="E141" s="45"/>
      <c r="F141" s="45"/>
      <c r="G141" s="45"/>
      <c r="H141" s="45"/>
      <c r="I141" s="45"/>
      <c r="J141" s="45"/>
      <c r="K141" s="45"/>
      <c r="L141" s="32"/>
    </row>
  </sheetData>
  <sheetProtection algorithmName="SHA-512" hashValue="Kf2Awsyid4ksFw5fh73adJcnRIDXieBxdUwpmiiQm8fGgg5pkhft6h1FfnyWv7oij+nhzuh/HgUK0/gA55d3pw==" saltValue="1PMk//P1R81Sh4FKKhjW9w==" spinCount="100000" sheet="1" objects="1" scenarios="1" formatColumns="0" formatRows="0" autoFilter="0"/>
  <autoFilter ref="C116:K140" xr:uid="{00000000-0009-0000-0000-000008000000}"/>
  <mergeCells count="9">
    <mergeCell ref="E87:H87"/>
    <mergeCell ref="E107:H107"/>
    <mergeCell ref="E109:H109"/>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14</vt:i4>
      </vt:variant>
      <vt:variant>
        <vt:lpstr>Pojmenované oblasti</vt:lpstr>
      </vt:variant>
      <vt:variant>
        <vt:i4>28</vt:i4>
      </vt:variant>
    </vt:vector>
  </HeadingPairs>
  <TitlesOfParts>
    <vt:vector size="42" baseType="lpstr">
      <vt:lpstr>Rekapitulace stavby</vt:lpstr>
      <vt:lpstr>ASR - Stavební část </vt:lpstr>
      <vt:lpstr>DEM - Demolice </vt:lpstr>
      <vt:lpstr>EL.NN - Přípojka NN</vt:lpstr>
      <vt:lpstr>EL.SIL - Elektroinstalace </vt:lpstr>
      <vt:lpstr>CHL - Ochlazování staveb </vt:lpstr>
      <vt:lpstr>MaR - MaR</vt:lpstr>
      <vt:lpstr>SLB - Slaboproud </vt:lpstr>
      <vt:lpstr>VO - Venkovní osvětlení</vt:lpstr>
      <vt:lpstr>VYT - Zařízení pro vytápění </vt:lpstr>
      <vt:lpstr>VZT - Vzduchotechnika</vt:lpstr>
      <vt:lpstr>ZTI - ZTI</vt:lpstr>
      <vt:lpstr>ZOKT - ZOKT</vt:lpstr>
      <vt:lpstr>VRN - VEDLEJŠÍ ROZPOČTOVÉ...</vt:lpstr>
      <vt:lpstr>'ASR - Stavební část '!Názvy_tisku</vt:lpstr>
      <vt:lpstr>'DEM - Demolice '!Názvy_tisku</vt:lpstr>
      <vt:lpstr>'EL.NN - Přípojka NN'!Názvy_tisku</vt:lpstr>
      <vt:lpstr>'EL.SIL - Elektroinstalace '!Názvy_tisku</vt:lpstr>
      <vt:lpstr>'CHL - Ochlazování staveb '!Názvy_tisku</vt:lpstr>
      <vt:lpstr>'MaR - MaR'!Názvy_tisku</vt:lpstr>
      <vt:lpstr>'Rekapitulace stavby'!Názvy_tisku</vt:lpstr>
      <vt:lpstr>'SLB - Slaboproud '!Názvy_tisku</vt:lpstr>
      <vt:lpstr>'VO - Venkovní osvětlení'!Názvy_tisku</vt:lpstr>
      <vt:lpstr>'VRN - VEDLEJŠÍ ROZPOČTOVÉ...'!Názvy_tisku</vt:lpstr>
      <vt:lpstr>'VYT - Zařízení pro vytápění '!Názvy_tisku</vt:lpstr>
      <vt:lpstr>'VZT - Vzduchotechnika'!Názvy_tisku</vt:lpstr>
      <vt:lpstr>'ZOKT - ZOKT'!Názvy_tisku</vt:lpstr>
      <vt:lpstr>'ZTI - ZTI'!Názvy_tisku</vt:lpstr>
      <vt:lpstr>'ASR - Stavební část '!Oblast_tisku</vt:lpstr>
      <vt:lpstr>'DEM - Demolice '!Oblast_tisku</vt:lpstr>
      <vt:lpstr>'EL.NN - Přípojka NN'!Oblast_tisku</vt:lpstr>
      <vt:lpstr>'EL.SIL - Elektroinstalace '!Oblast_tisku</vt:lpstr>
      <vt:lpstr>'CHL - Ochlazování staveb '!Oblast_tisku</vt:lpstr>
      <vt:lpstr>'MaR - MaR'!Oblast_tisku</vt:lpstr>
      <vt:lpstr>'Rekapitulace stavby'!Oblast_tisku</vt:lpstr>
      <vt:lpstr>'SLB - Slaboproud '!Oblast_tisku</vt:lpstr>
      <vt:lpstr>'VO - Venkovní osvětlení'!Oblast_tisku</vt:lpstr>
      <vt:lpstr>'VRN - VEDLEJŠÍ ROZPOČTOVÉ...'!Oblast_tisku</vt:lpstr>
      <vt:lpstr>'VYT - Zařízení pro vytápění '!Oblast_tisku</vt:lpstr>
      <vt:lpstr>'VZT - Vzduchotechnika'!Oblast_tisku</vt:lpstr>
      <vt:lpstr>'ZOKT - ZOKT'!Oblast_tisku</vt:lpstr>
      <vt:lpstr>'ZTI - ZTI'!Oblast_tisku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Jiri Voboril</dc:creator>
  <cp:lastModifiedBy>Aleš Pinc</cp:lastModifiedBy>
  <dcterms:created xsi:type="dcterms:W3CDTF">2025-12-03T11:27:33Z</dcterms:created>
  <dcterms:modified xsi:type="dcterms:W3CDTF">2025-12-03T13:54:22Z</dcterms:modified>
</cp:coreProperties>
</file>